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Apul\Desktop\DS-BC\Bc_Homework\All_about_Excell\"/>
    </mc:Choice>
  </mc:AlternateContent>
  <xr:revisionPtr revIDLastSave="0" documentId="13_ncr:1_{BF1A990B-80F7-4835-A307-D59F7F9ADC9F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Dates" sheetId="9" r:id="rId1"/>
    <sheet name="Others" sheetId="14" r:id="rId2"/>
    <sheet name="Source" sheetId="1" r:id="rId3"/>
    <sheet name="Bonus I" sheetId="10" r:id="rId4"/>
    <sheet name="Bonus II" sheetId="11" r:id="rId5"/>
    <sheet name="Bonus II (2)" sheetId="13" r:id="rId6"/>
    <sheet name="CategoryStats" sheetId="2" r:id="rId7"/>
    <sheet name="PivotStatus_Category" sheetId="3" r:id="rId8"/>
    <sheet name="PivotStatus_Sub-category" sheetId="6" r:id="rId9"/>
  </sheets>
  <definedNames>
    <definedName name="_xlnm._FilterDatabase" localSheetId="1" hidden="1">Others!$Q$4:$Z$4</definedName>
    <definedName name="_xlnm._FilterDatabase" localSheetId="2" hidden="1">Source!$A$1:$V$4115</definedName>
    <definedName name="Goal">Source!$D$2:$D$4115</definedName>
    <definedName name="R.category">Source!$U$2:$U$4115</definedName>
    <definedName name="state">Source!$F$2:$F$4115</definedName>
    <definedName name="successful">#REF!</definedName>
    <definedName name="unsuccessful">#REF!</definedName>
  </definedNames>
  <calcPr calcId="191029"/>
  <pivotCaches>
    <pivotCache cacheId="91" r:id="rId10"/>
    <pivotCache cacheId="101" r:id="rId11"/>
    <pivotCache cacheId="10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6" i="14" l="1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35" i="14"/>
  <c r="Y24" i="14"/>
  <c r="Z24" i="14" s="1"/>
  <c r="Y6" i="14"/>
  <c r="Z6" i="14" s="1"/>
  <c r="Y5" i="14"/>
  <c r="Z5" i="14" s="1"/>
  <c r="Y7" i="14"/>
  <c r="Z7" i="14" s="1"/>
  <c r="Y11" i="14"/>
  <c r="Z11" i="14" s="1"/>
  <c r="Y13" i="14"/>
  <c r="Z13" i="14" s="1"/>
  <c r="Y10" i="14"/>
  <c r="Z10" i="14" s="1"/>
  <c r="Y14" i="14"/>
  <c r="Z14" i="14" s="1"/>
  <c r="Y12" i="14"/>
  <c r="Z12" i="14" s="1"/>
  <c r="Y15" i="14"/>
  <c r="Z15" i="14" s="1"/>
  <c r="Y16" i="14"/>
  <c r="Z16" i="14" s="1"/>
  <c r="Y9" i="14"/>
  <c r="Z9" i="14" s="1"/>
  <c r="Y17" i="14"/>
  <c r="Z17" i="14" s="1"/>
  <c r="Y18" i="14"/>
  <c r="Z18" i="14" s="1"/>
  <c r="Y19" i="14"/>
  <c r="Z19" i="14" s="1"/>
  <c r="Y20" i="14"/>
  <c r="Z20" i="14" s="1"/>
  <c r="Y21" i="14"/>
  <c r="Z21" i="14" s="1"/>
  <c r="Y22" i="14"/>
  <c r="Z22" i="14" s="1"/>
  <c r="Y23" i="14"/>
  <c r="Z23" i="14" s="1"/>
  <c r="Y25" i="14"/>
  <c r="Z25" i="14" s="1"/>
  <c r="Y26" i="14"/>
  <c r="Z26" i="14" s="1"/>
  <c r="Y27" i="14"/>
  <c r="Z27" i="14" s="1"/>
  <c r="Y29" i="14"/>
  <c r="Z29" i="14" s="1"/>
  <c r="Y28" i="14"/>
  <c r="Z28" i="14" s="1"/>
  <c r="Y8" i="14"/>
  <c r="Z8" i="14" s="1"/>
  <c r="W28" i="14"/>
  <c r="W25" i="14"/>
  <c r="W23" i="14"/>
  <c r="W24" i="14"/>
  <c r="W22" i="14"/>
  <c r="W21" i="14"/>
  <c r="W20" i="14"/>
  <c r="W17" i="14"/>
  <c r="W19" i="14"/>
  <c r="W27" i="14"/>
  <c r="W29" i="14"/>
  <c r="W14" i="14"/>
  <c r="W6" i="14"/>
  <c r="W12" i="14"/>
  <c r="W5" i="14"/>
  <c r="W16" i="14"/>
  <c r="W11" i="14"/>
  <c r="W15" i="14"/>
  <c r="W9" i="14"/>
  <c r="W8" i="14"/>
  <c r="W13" i="14"/>
  <c r="W18" i="14"/>
  <c r="W7" i="14"/>
  <c r="W10" i="14"/>
  <c r="W26" i="14"/>
  <c r="H5" i="14"/>
  <c r="I5" i="14"/>
  <c r="H6" i="14"/>
  <c r="I6" i="14"/>
  <c r="H7" i="14"/>
  <c r="I7" i="14"/>
  <c r="H8" i="14"/>
  <c r="I8" i="14"/>
  <c r="H9" i="14"/>
  <c r="I9" i="14"/>
  <c r="H10" i="14"/>
  <c r="I10" i="14"/>
  <c r="H11" i="14"/>
  <c r="I11" i="14"/>
  <c r="H12" i="14"/>
  <c r="I12" i="14"/>
  <c r="H13" i="14"/>
  <c r="I13" i="14"/>
  <c r="G12" i="13"/>
  <c r="E12" i="13"/>
  <c r="G10" i="13"/>
  <c r="G11" i="13" s="1"/>
  <c r="E10" i="13"/>
  <c r="E11" i="13" s="1"/>
  <c r="G9" i="13"/>
  <c r="E9" i="13"/>
  <c r="G8" i="13"/>
  <c r="E8" i="13"/>
  <c r="G7" i="13"/>
  <c r="E7" i="13"/>
  <c r="G6" i="13"/>
  <c r="E6" i="13"/>
  <c r="E12" i="11"/>
  <c r="G12" i="11"/>
  <c r="G10" i="11"/>
  <c r="G11" i="11" s="1"/>
  <c r="E10" i="11"/>
  <c r="E11" i="11" s="1"/>
  <c r="G9" i="11"/>
  <c r="E9" i="11" l="1"/>
  <c r="E8" i="11"/>
  <c r="E7" i="11"/>
  <c r="E6" i="11"/>
  <c r="G8" i="11" l="1"/>
  <c r="G7" i="11"/>
  <c r="G6" i="11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C13" i="10"/>
  <c r="D13" i="10"/>
  <c r="C14" i="10"/>
  <c r="D14" i="10"/>
  <c r="B5" i="10"/>
  <c r="B4" i="10"/>
  <c r="B3" i="10"/>
  <c r="B14" i="10"/>
  <c r="B13" i="10"/>
  <c r="B12" i="10"/>
  <c r="B11" i="10"/>
  <c r="B10" i="10"/>
  <c r="B9" i="10"/>
  <c r="B8" i="10"/>
  <c r="B7" i="10"/>
  <c r="B6" i="10"/>
  <c r="S3603" i="1"/>
  <c r="S2836" i="1"/>
  <c r="S3653" i="1"/>
  <c r="S3600" i="1"/>
  <c r="S3171" i="1"/>
  <c r="S4101" i="1"/>
  <c r="S3809" i="1"/>
  <c r="S4104" i="1"/>
  <c r="S4098" i="1"/>
  <c r="S4103" i="1"/>
  <c r="S3668" i="1"/>
  <c r="S3634" i="1"/>
  <c r="S4110" i="1"/>
  <c r="S2835" i="1"/>
  <c r="S3123" i="1"/>
  <c r="S3650" i="1"/>
  <c r="S3141" i="1"/>
  <c r="S3212" i="1"/>
  <c r="S3092" i="1"/>
  <c r="S4108" i="1"/>
  <c r="S4085" i="1"/>
  <c r="S3401" i="1"/>
  <c r="S3701" i="1"/>
  <c r="S3299" i="1"/>
  <c r="S3708" i="1"/>
  <c r="S4092" i="1"/>
  <c r="S2716" i="1"/>
  <c r="S46" i="1"/>
  <c r="S3549" i="1"/>
  <c r="S4111" i="1"/>
  <c r="S4097" i="1"/>
  <c r="S3326" i="1"/>
  <c r="S124" i="1"/>
  <c r="S3622" i="1"/>
  <c r="S842" i="1"/>
  <c r="S3711" i="1"/>
  <c r="S3545" i="1"/>
  <c r="S2987" i="1"/>
  <c r="S3577" i="1"/>
  <c r="S3554" i="1"/>
  <c r="S3550" i="1"/>
  <c r="S3036" i="1"/>
  <c r="S4094" i="1"/>
  <c r="S4109" i="1"/>
  <c r="S118" i="1"/>
  <c r="S3369" i="1"/>
  <c r="S4106" i="1"/>
  <c r="S4095" i="1"/>
  <c r="S3350" i="1"/>
  <c r="S594" i="1"/>
  <c r="S4099" i="1"/>
  <c r="S3142" i="1"/>
  <c r="S4102" i="1"/>
  <c r="S1237" i="1"/>
  <c r="S3497" i="1"/>
  <c r="S1251" i="1"/>
  <c r="S3122" i="1"/>
  <c r="S3192" i="1"/>
  <c r="S3428" i="1"/>
  <c r="S774" i="1"/>
  <c r="S1027" i="1"/>
  <c r="S3576" i="1"/>
  <c r="S3566" i="1"/>
  <c r="S4091" i="1"/>
  <c r="S3595" i="1"/>
  <c r="S957" i="1"/>
  <c r="S1296" i="1"/>
  <c r="S3678" i="1"/>
  <c r="S3338" i="1"/>
  <c r="S2742" i="1"/>
  <c r="S267" i="1"/>
  <c r="S3573" i="1"/>
  <c r="S3812" i="1"/>
  <c r="S4115" i="1"/>
  <c r="S3597" i="1"/>
  <c r="S203" i="1"/>
  <c r="S649" i="1"/>
  <c r="S4017" i="1"/>
  <c r="S1842" i="1"/>
  <c r="S1725" i="1"/>
  <c r="S2819" i="1"/>
  <c r="S1469" i="1"/>
  <c r="S958" i="1"/>
  <c r="S3394" i="1"/>
  <c r="S4112" i="1"/>
  <c r="S3574" i="1"/>
  <c r="S3605" i="1"/>
  <c r="S1722" i="1"/>
  <c r="S3398" i="1"/>
  <c r="S3426" i="1"/>
  <c r="S868" i="1"/>
  <c r="S1011" i="1"/>
  <c r="S1645" i="1"/>
  <c r="S4113" i="1"/>
  <c r="S581" i="1"/>
  <c r="S3584" i="1"/>
  <c r="S3544" i="1"/>
  <c r="S265" i="1"/>
  <c r="S4086" i="1"/>
  <c r="S2720" i="1"/>
  <c r="S3173" i="1"/>
  <c r="S2708" i="1"/>
  <c r="S2646" i="1"/>
  <c r="S498" i="1"/>
  <c r="S2950" i="1"/>
  <c r="S2759" i="1"/>
  <c r="S4105" i="1"/>
  <c r="S521" i="1"/>
  <c r="S1252" i="1"/>
  <c r="S1635" i="1"/>
  <c r="S1838" i="1"/>
  <c r="S2932" i="1"/>
  <c r="S951" i="1"/>
  <c r="S4084" i="1"/>
  <c r="S3618" i="1"/>
  <c r="S3430" i="1"/>
  <c r="S716" i="1"/>
  <c r="S185" i="1"/>
  <c r="S335" i="1"/>
  <c r="S3166" i="1"/>
  <c r="S1745" i="1"/>
  <c r="S1620" i="1"/>
  <c r="S3195" i="1"/>
  <c r="S3856" i="1"/>
  <c r="S3358" i="1"/>
  <c r="S357" i="1"/>
  <c r="S3196" i="1"/>
  <c r="S1014" i="1"/>
  <c r="S1589" i="1"/>
  <c r="S1522" i="1"/>
  <c r="S1224" i="1"/>
  <c r="S1263" i="1"/>
  <c r="S1020" i="1"/>
  <c r="S4114" i="1"/>
  <c r="S3335" i="1"/>
  <c r="S4089" i="1"/>
  <c r="S4088" i="1"/>
  <c r="S1104" i="1"/>
  <c r="S955" i="1"/>
  <c r="S953" i="1"/>
  <c r="S1867" i="1"/>
  <c r="S3601" i="1"/>
  <c r="S548" i="1"/>
  <c r="S3446" i="1"/>
  <c r="S260" i="1"/>
  <c r="S1843" i="1"/>
  <c r="S4090" i="1"/>
  <c r="S960" i="1"/>
  <c r="S4093" i="1"/>
  <c r="S39" i="1"/>
  <c r="S3937" i="1"/>
  <c r="S3499" i="1"/>
  <c r="S3547" i="1"/>
  <c r="S2019" i="1"/>
  <c r="S1471" i="1"/>
  <c r="S29" i="1"/>
  <c r="S1063" i="1"/>
  <c r="S3772" i="1"/>
  <c r="S3564" i="1"/>
  <c r="S2130" i="1"/>
  <c r="S832" i="1"/>
  <c r="S4096" i="1"/>
  <c r="S3425" i="1"/>
  <c r="S1592" i="1"/>
  <c r="S3093" i="1"/>
  <c r="S3728" i="1"/>
  <c r="S3656" i="1"/>
  <c r="S2885" i="1"/>
  <c r="S1264" i="1"/>
  <c r="S2656" i="1"/>
  <c r="S1835" i="1"/>
  <c r="S1796" i="1"/>
  <c r="S1583" i="1"/>
  <c r="S1307" i="1"/>
  <c r="S188" i="1"/>
  <c r="S2012" i="1"/>
  <c r="S3403" i="1"/>
  <c r="S3375" i="1"/>
  <c r="S1731" i="1"/>
  <c r="S952" i="1"/>
  <c r="S3870" i="1"/>
  <c r="S3773" i="1"/>
  <c r="S3842" i="1"/>
  <c r="S3307" i="1"/>
  <c r="S3841" i="1"/>
  <c r="S858" i="1"/>
  <c r="S2908" i="1"/>
  <c r="S2793" i="1"/>
  <c r="S3910" i="1"/>
  <c r="S3908" i="1"/>
  <c r="S1394" i="1"/>
  <c r="S950" i="1"/>
  <c r="S3050" i="1"/>
  <c r="S3333" i="1"/>
  <c r="S1658" i="1"/>
  <c r="S1378" i="1"/>
  <c r="S177" i="1"/>
  <c r="S3447" i="1"/>
  <c r="S2875" i="1"/>
  <c r="S3939" i="1"/>
  <c r="S3641" i="1"/>
  <c r="S3395" i="1"/>
  <c r="S3771" i="1"/>
  <c r="S2912" i="1"/>
  <c r="S2015" i="1"/>
  <c r="S3761" i="1"/>
  <c r="S3907" i="1"/>
  <c r="S1654" i="1"/>
  <c r="S3911" i="1"/>
  <c r="S3449" i="1"/>
  <c r="S2718" i="1"/>
  <c r="S1227" i="1"/>
  <c r="S3325" i="1"/>
  <c r="S3465" i="1"/>
  <c r="S3265" i="1"/>
  <c r="S2725" i="1"/>
  <c r="S2134" i="1"/>
  <c r="S1248" i="1"/>
  <c r="S3894" i="1"/>
  <c r="S1062" i="1"/>
  <c r="S3278" i="1"/>
  <c r="S2984" i="1"/>
  <c r="S3857" i="1"/>
  <c r="S3322" i="1"/>
  <c r="S3138" i="1"/>
  <c r="S3730" i="1"/>
  <c r="S3873" i="1"/>
  <c r="S3300" i="1"/>
  <c r="S2661" i="1"/>
  <c r="S1472" i="1"/>
  <c r="S3393" i="1"/>
  <c r="S509" i="1"/>
  <c r="S3732" i="1"/>
  <c r="S3427" i="1"/>
  <c r="S1055" i="1"/>
  <c r="S3429" i="1"/>
  <c r="S768" i="1"/>
  <c r="S1276" i="1"/>
  <c r="S3355" i="1"/>
  <c r="S3343" i="1"/>
  <c r="S3806" i="1"/>
  <c r="S623" i="1"/>
  <c r="S3619" i="1"/>
  <c r="S430" i="1"/>
  <c r="S3273" i="1"/>
  <c r="S3867" i="1"/>
  <c r="S1891" i="1"/>
  <c r="S750" i="1"/>
  <c r="S3670" i="1"/>
  <c r="S620" i="1"/>
  <c r="S1289" i="1"/>
  <c r="S2717" i="1"/>
  <c r="S1478" i="1"/>
  <c r="S3912" i="1"/>
  <c r="S2292" i="1"/>
  <c r="S692" i="1"/>
  <c r="S1010" i="1"/>
  <c r="S3770" i="1"/>
  <c r="S414" i="1"/>
  <c r="S3043" i="1"/>
  <c r="S1028" i="1"/>
  <c r="S954" i="1"/>
  <c r="S1915" i="1"/>
  <c r="S2120" i="1"/>
  <c r="S2805" i="1"/>
  <c r="S1581" i="1"/>
  <c r="S863" i="1"/>
  <c r="S2707" i="1"/>
  <c r="S3475" i="1"/>
  <c r="S1641" i="1"/>
  <c r="S2955" i="1"/>
  <c r="S1837" i="1"/>
  <c r="S242" i="1"/>
  <c r="S1923" i="1"/>
  <c r="S1030" i="1"/>
  <c r="S3644" i="1"/>
  <c r="S554" i="1"/>
  <c r="S2958" i="1"/>
  <c r="S3469" i="1"/>
  <c r="S3246" i="1"/>
  <c r="S3893" i="1"/>
  <c r="S1105" i="1"/>
  <c r="S3714" i="1"/>
  <c r="S785" i="1"/>
  <c r="S2701" i="1"/>
  <c r="S2723" i="1"/>
  <c r="S3502" i="1"/>
  <c r="S3855" i="1"/>
  <c r="S3843" i="1"/>
  <c r="S345" i="1"/>
  <c r="S3765" i="1"/>
  <c r="S2131" i="1"/>
  <c r="S2285" i="1"/>
  <c r="S107" i="1"/>
  <c r="S1401" i="1"/>
  <c r="S2037" i="1"/>
  <c r="S2985" i="1"/>
  <c r="S1649" i="1"/>
  <c r="S3914" i="1"/>
  <c r="S3353" i="1"/>
  <c r="S1223" i="1"/>
  <c r="S1742" i="1"/>
  <c r="S1315" i="1"/>
  <c r="S3782" i="1"/>
  <c r="S1747" i="1"/>
  <c r="S3828" i="1"/>
  <c r="S3682" i="1"/>
  <c r="S292" i="1"/>
  <c r="S1468" i="1"/>
  <c r="S628" i="1"/>
  <c r="S3406" i="1"/>
  <c r="S1918" i="1"/>
  <c r="S1648" i="1"/>
  <c r="S3567" i="1"/>
  <c r="S2013" i="1"/>
  <c r="S3042" i="1"/>
  <c r="S1272" i="1"/>
  <c r="S1261" i="1"/>
  <c r="S3087" i="1"/>
  <c r="S3190" i="1"/>
  <c r="S3758" i="1"/>
  <c r="S2065" i="1"/>
  <c r="S2802" i="1"/>
  <c r="S2011" i="1"/>
  <c r="S3933" i="1"/>
  <c r="S3404" i="1"/>
  <c r="S1927" i="1"/>
  <c r="S1308" i="1"/>
  <c r="S1929" i="1"/>
  <c r="S1924" i="1"/>
  <c r="S1380" i="1"/>
  <c r="S3916" i="1"/>
  <c r="S138" i="1"/>
  <c r="S1017" i="1"/>
  <c r="S3675" i="1"/>
  <c r="S3811" i="1"/>
  <c r="S196" i="1"/>
  <c r="S1314" i="1"/>
  <c r="S142" i="1"/>
  <c r="S3308" i="1"/>
  <c r="S2796" i="1"/>
  <c r="S3776" i="1"/>
  <c r="S3354" i="1"/>
  <c r="S1868" i="1"/>
  <c r="S1054" i="1"/>
  <c r="S3864" i="1"/>
  <c r="S3637" i="1"/>
  <c r="S123" i="1"/>
  <c r="S2017" i="1"/>
  <c r="S2828" i="1"/>
  <c r="S2008" i="1"/>
  <c r="S1651" i="1"/>
  <c r="S3702" i="1"/>
  <c r="S2014" i="1"/>
  <c r="S1297" i="1"/>
  <c r="S3647" i="1"/>
  <c r="S3729" i="1"/>
  <c r="S2744" i="1"/>
  <c r="S407" i="1"/>
  <c r="S881" i="1"/>
  <c r="S3580" i="1"/>
  <c r="S1885" i="1"/>
  <c r="S3061" i="1"/>
  <c r="S1029" i="1"/>
  <c r="S1656" i="1"/>
  <c r="S1833" i="1"/>
  <c r="S2018" i="1"/>
  <c r="S1928" i="1"/>
  <c r="S3596" i="1"/>
  <c r="S1644" i="1"/>
  <c r="S3830" i="1"/>
  <c r="S2902" i="1"/>
  <c r="S420" i="1"/>
  <c r="S243" i="1"/>
  <c r="S2843" i="1"/>
  <c r="S3633" i="1"/>
  <c r="S3934" i="1"/>
  <c r="S2020" i="1"/>
  <c r="S78" i="1"/>
  <c r="S2986" i="1"/>
  <c r="S317" i="1"/>
  <c r="S137" i="1"/>
  <c r="S2033" i="1"/>
  <c r="S1917" i="1"/>
  <c r="S245" i="1"/>
  <c r="S84" i="1"/>
  <c r="S744" i="1"/>
  <c r="S3162" i="1"/>
  <c r="S179" i="1"/>
  <c r="S1475" i="1"/>
  <c r="S2036" i="1"/>
  <c r="S1811" i="1"/>
  <c r="S2901" i="1"/>
  <c r="S3774" i="1"/>
  <c r="S1528" i="1"/>
  <c r="S6" i="1"/>
  <c r="S1760" i="1"/>
  <c r="S3963" i="1"/>
  <c r="S2067" i="1"/>
  <c r="S945" i="1"/>
  <c r="S1834" i="1"/>
  <c r="S1057" i="1"/>
  <c r="S367" i="1"/>
  <c r="S1066" i="1"/>
  <c r="S1267" i="1"/>
  <c r="S3690" i="1"/>
  <c r="S1638" i="1"/>
  <c r="S2804" i="1"/>
  <c r="S3863" i="1"/>
  <c r="S236" i="1"/>
  <c r="S70" i="1"/>
  <c r="S32" i="1"/>
  <c r="S2991" i="1"/>
  <c r="S759" i="1"/>
  <c r="S30" i="1"/>
  <c r="S1384" i="1"/>
  <c r="S2827" i="1"/>
  <c r="S3498" i="1"/>
  <c r="S3031" i="1"/>
  <c r="S1008" i="1"/>
  <c r="S1844" i="1"/>
  <c r="S2034" i="1"/>
  <c r="S1034" i="1"/>
  <c r="S1100" i="1"/>
  <c r="S351" i="1"/>
  <c r="S1254" i="1"/>
  <c r="S1309" i="1"/>
  <c r="S2124" i="1"/>
  <c r="S555" i="1"/>
  <c r="S3006" i="1"/>
  <c r="S1266" i="1"/>
  <c r="S3188" i="1"/>
  <c r="S1319" i="1"/>
  <c r="S401" i="1"/>
  <c r="S3008" i="1"/>
  <c r="S108" i="1"/>
  <c r="S546" i="1"/>
  <c r="S624" i="1"/>
  <c r="S1089" i="1"/>
  <c r="S720" i="1"/>
  <c r="S767" i="1"/>
  <c r="S206" i="1"/>
  <c r="S445" i="1"/>
  <c r="S129" i="1"/>
  <c r="S3548" i="1"/>
  <c r="S3803" i="1"/>
  <c r="S3941" i="1"/>
  <c r="S2068" i="1"/>
  <c r="S1277" i="1"/>
  <c r="S694" i="1"/>
  <c r="S286" i="1"/>
  <c r="S2006" i="1"/>
  <c r="S1643" i="1"/>
  <c r="S697" i="1"/>
  <c r="S1016" i="1"/>
  <c r="S3407" i="1"/>
  <c r="S348" i="1"/>
  <c r="S3575" i="1"/>
  <c r="S1854" i="1"/>
  <c r="S1269" i="1"/>
  <c r="S3257" i="1"/>
  <c r="S771" i="1"/>
  <c r="S2236" i="1"/>
  <c r="S1096" i="1"/>
  <c r="S1023" i="1"/>
  <c r="S1640" i="1"/>
  <c r="S1727" i="1"/>
  <c r="S3410" i="1"/>
  <c r="S1719" i="1"/>
  <c r="S244" i="1"/>
  <c r="S1769" i="1"/>
  <c r="S3108" i="1"/>
  <c r="S247" i="1"/>
  <c r="S629" i="1"/>
  <c r="S2884" i="1"/>
  <c r="S1882" i="1"/>
  <c r="S2645" i="1"/>
  <c r="S333" i="1"/>
  <c r="S1839" i="1"/>
  <c r="S1021" i="1"/>
  <c r="S2009" i="1"/>
  <c r="S3231" i="1"/>
  <c r="S3606" i="1"/>
  <c r="S331" i="1"/>
  <c r="S1588" i="1"/>
  <c r="S3620" i="1"/>
  <c r="S1777" i="1"/>
  <c r="S3872" i="1"/>
  <c r="S3305" i="1"/>
  <c r="S2949" i="1"/>
  <c r="S3026" i="1"/>
  <c r="S1303" i="1"/>
  <c r="S1804" i="1"/>
  <c r="S1519" i="1"/>
  <c r="S1114" i="1"/>
  <c r="S112" i="1"/>
  <c r="S601" i="1"/>
  <c r="S1404" i="1"/>
  <c r="S3084" i="1"/>
  <c r="S3814" i="1"/>
  <c r="S1650" i="1"/>
  <c r="S1230" i="1"/>
  <c r="S1726" i="1"/>
  <c r="S1744" i="1"/>
  <c r="S1636" i="1"/>
  <c r="S3167" i="1"/>
  <c r="S2998" i="1"/>
  <c r="S2286" i="1"/>
  <c r="S3909" i="1"/>
  <c r="S3503" i="1"/>
  <c r="S2228" i="1"/>
  <c r="S418" i="1"/>
  <c r="S3578" i="1"/>
  <c r="S1637" i="1"/>
  <c r="S2129" i="1"/>
  <c r="S1236" i="1"/>
  <c r="S1393" i="1"/>
  <c r="S2809" i="1"/>
  <c r="S3249" i="1"/>
  <c r="S1859" i="1"/>
  <c r="S2010" i="1"/>
  <c r="S3302" i="1"/>
  <c r="S3808" i="1"/>
  <c r="S133" i="1"/>
  <c r="S1919" i="1"/>
  <c r="S288" i="1"/>
  <c r="S580" i="1"/>
  <c r="S1840" i="1"/>
  <c r="S1920" i="1"/>
  <c r="S3778" i="1"/>
  <c r="S1257" i="1"/>
  <c r="S3590" i="1"/>
  <c r="S3402" i="1"/>
  <c r="S2883" i="1"/>
  <c r="S3488" i="1"/>
  <c r="S1031" i="1"/>
  <c r="S1312" i="1"/>
  <c r="S1578" i="1"/>
  <c r="S1577" i="1"/>
  <c r="S264" i="1"/>
  <c r="S16" i="1"/>
  <c r="S2741" i="1"/>
  <c r="S1836" i="1"/>
  <c r="S1234" i="1"/>
  <c r="S3228" i="1"/>
  <c r="S1255" i="1"/>
  <c r="S3467" i="1"/>
  <c r="S1521" i="1"/>
  <c r="S3626" i="1"/>
  <c r="S2035" i="1"/>
  <c r="S1033" i="1"/>
  <c r="S2826" i="1"/>
  <c r="S618" i="1"/>
  <c r="S2133" i="1"/>
  <c r="S3247" i="1"/>
  <c r="S1884" i="1"/>
  <c r="S1797" i="1"/>
  <c r="S3044" i="1"/>
  <c r="S1778" i="1"/>
  <c r="S1764" i="1"/>
  <c r="S3015" i="1"/>
  <c r="S590" i="1"/>
  <c r="S3477" i="1"/>
  <c r="S2117" i="1"/>
  <c r="S1012" i="1"/>
  <c r="S3213" i="1"/>
  <c r="S336" i="1"/>
  <c r="S1925" i="1"/>
  <c r="S1271" i="1"/>
  <c r="S3431" i="1"/>
  <c r="S627" i="1"/>
  <c r="S1770" i="1"/>
  <c r="S2954" i="1"/>
  <c r="S3397" i="1"/>
  <c r="S3263" i="1"/>
  <c r="S835" i="1"/>
  <c r="S1653" i="1"/>
  <c r="S3051" i="1"/>
  <c r="S1904" i="1"/>
  <c r="S1110" i="1"/>
  <c r="S3458" i="1"/>
  <c r="S77" i="1"/>
  <c r="S1291" i="1"/>
  <c r="S2803" i="1"/>
  <c r="S1576" i="1"/>
  <c r="S1226" i="1"/>
  <c r="S1032" i="1"/>
  <c r="S126" i="1"/>
  <c r="S3200" i="1"/>
  <c r="S1819" i="1"/>
  <c r="S3899" i="1"/>
  <c r="S3057" i="1"/>
  <c r="S2690" i="1"/>
  <c r="S948" i="1"/>
  <c r="S1853" i="1"/>
  <c r="S3500" i="1"/>
  <c r="S310" i="1"/>
  <c r="S3216" i="1"/>
  <c r="S1593" i="1"/>
  <c r="S1231" i="1"/>
  <c r="S2242" i="1"/>
  <c r="S1294" i="1"/>
  <c r="S3391" i="1"/>
  <c r="S1474" i="1"/>
  <c r="S662" i="1"/>
  <c r="S1535" i="1"/>
  <c r="S315" i="1"/>
  <c r="S1762" i="1"/>
  <c r="S2007" i="1"/>
  <c r="S2016" i="1"/>
  <c r="S931" i="1"/>
  <c r="S1088" i="1"/>
  <c r="S117" i="1"/>
  <c r="S2797" i="1"/>
  <c r="S1097" i="1"/>
  <c r="S2672" i="1"/>
  <c r="S1812" i="1"/>
  <c r="S1814" i="1"/>
  <c r="S1729" i="1"/>
  <c r="S3513" i="1"/>
  <c r="S1621" i="1"/>
  <c r="S415" i="1"/>
  <c r="S2109" i="1"/>
  <c r="S2915" i="1"/>
  <c r="S115" i="1"/>
  <c r="S2726" i="1"/>
  <c r="S3104" i="1"/>
  <c r="S3731" i="1"/>
  <c r="S3053" i="1"/>
  <c r="S619" i="1"/>
  <c r="S339" i="1"/>
  <c r="S421" i="1"/>
  <c r="S1072" i="1"/>
  <c r="S1009" i="1"/>
  <c r="S497" i="1"/>
  <c r="S1253" i="1"/>
  <c r="S2995" i="1"/>
  <c r="S1590" i="1"/>
  <c r="S2128" i="1"/>
  <c r="S1922" i="1"/>
  <c r="S721" i="1"/>
  <c r="S1514" i="1"/>
  <c r="S3763" i="1"/>
  <c r="S3193" i="1"/>
  <c r="S2940" i="1"/>
  <c r="S2830" i="1"/>
  <c r="S2719" i="1"/>
  <c r="S239" i="1"/>
  <c r="S1520" i="1"/>
  <c r="S3444" i="1"/>
  <c r="S3897" i="1"/>
  <c r="S943" i="1"/>
  <c r="S503" i="1"/>
  <c r="S551" i="1"/>
  <c r="S3688" i="1"/>
  <c r="S3110" i="1"/>
  <c r="S1779" i="1"/>
  <c r="S2287" i="1"/>
  <c r="S1484" i="1"/>
  <c r="S1829" i="1"/>
  <c r="S1545" i="1"/>
  <c r="S263" i="1"/>
  <c r="S1890" i="1"/>
  <c r="S352" i="1"/>
  <c r="S443" i="1"/>
  <c r="S1076" i="1"/>
  <c r="S3331" i="1"/>
  <c r="S1249" i="1"/>
  <c r="S3033" i="1"/>
  <c r="S3445" i="1"/>
  <c r="S3007" i="1"/>
  <c r="S1095" i="1"/>
  <c r="S1107" i="1"/>
  <c r="S1240" i="1"/>
  <c r="S3114" i="1"/>
  <c r="S730" i="1"/>
  <c r="S3900" i="1"/>
  <c r="S298" i="1"/>
  <c r="S3869" i="1"/>
  <c r="S2894" i="1"/>
  <c r="S1395" i="1"/>
  <c r="S1479" i="1"/>
  <c r="S1292" i="1"/>
  <c r="S3106" i="1"/>
  <c r="S869" i="1"/>
  <c r="S2113" i="1"/>
  <c r="S3847" i="1"/>
  <c r="S2834" i="1"/>
  <c r="S180" i="1"/>
  <c r="S1582" i="1"/>
  <c r="S1075" i="1"/>
  <c r="S2832" i="1"/>
  <c r="S1259" i="1"/>
  <c r="S3487" i="1"/>
  <c r="S119" i="1"/>
  <c r="S1024" i="1"/>
  <c r="S1485" i="1"/>
  <c r="S3940" i="1"/>
  <c r="S3804" i="1"/>
  <c r="S3201" i="1"/>
  <c r="S848" i="1"/>
  <c r="S784" i="1"/>
  <c r="S208" i="1"/>
  <c r="S3565" i="1"/>
  <c r="S1274" i="1"/>
  <c r="S1407" i="1"/>
  <c r="S1646" i="1"/>
  <c r="S2657" i="1"/>
  <c r="S552" i="1"/>
  <c r="S1067" i="1"/>
  <c r="S2997" i="1"/>
  <c r="S191" i="1"/>
  <c r="S775" i="1"/>
  <c r="S504" i="1"/>
  <c r="S1580" i="1"/>
  <c r="S3139" i="1"/>
  <c r="S1083" i="1"/>
  <c r="S318" i="1"/>
  <c r="S1855" i="1"/>
  <c r="S501" i="1"/>
  <c r="S3840" i="1"/>
  <c r="S757" i="1"/>
  <c r="S2089" i="1"/>
  <c r="S843" i="1"/>
  <c r="S3759" i="1"/>
  <c r="S1256" i="1"/>
  <c r="S2896" i="1"/>
  <c r="S1025" i="1"/>
  <c r="S1079" i="1"/>
  <c r="S2284" i="1"/>
  <c r="S1584" i="1"/>
  <c r="S1318" i="1"/>
  <c r="S2956" i="1"/>
  <c r="S3218" i="1"/>
  <c r="S1619" i="1"/>
  <c r="S1258" i="1"/>
  <c r="S1857" i="1"/>
  <c r="S1288" i="1"/>
  <c r="S2939" i="1"/>
  <c r="S1486" i="1"/>
  <c r="S1894" i="1"/>
  <c r="S2979" i="1"/>
  <c r="S1311" i="1"/>
  <c r="S2829" i="1"/>
  <c r="S201" i="1"/>
  <c r="S1886" i="1"/>
  <c r="S343" i="1"/>
  <c r="S1299" i="1"/>
  <c r="S1286" i="1"/>
  <c r="S3128" i="1"/>
  <c r="S1647" i="1"/>
  <c r="S2810" i="1"/>
  <c r="S3107" i="1"/>
  <c r="S1861" i="1"/>
  <c r="S1313" i="1"/>
  <c r="S1293" i="1"/>
  <c r="S3144" i="1"/>
  <c r="S2878" i="1"/>
  <c r="S1477" i="1"/>
  <c r="S1639" i="1"/>
  <c r="S3032" i="1"/>
  <c r="S3360" i="1"/>
  <c r="S2692" i="1"/>
  <c r="S3238" i="1"/>
  <c r="S2978" i="1"/>
  <c r="S1035" i="1"/>
  <c r="S1761" i="1"/>
  <c r="S2290" i="1"/>
  <c r="S1930" i="1"/>
  <c r="S3239" i="1"/>
  <c r="S1245" i="1"/>
  <c r="S852" i="1"/>
  <c r="S1295" i="1"/>
  <c r="S1228" i="1"/>
  <c r="S50" i="1"/>
  <c r="S1374" i="1"/>
  <c r="S2798" i="1"/>
  <c r="S140" i="1"/>
  <c r="S1823" i="1"/>
  <c r="S1815" i="1"/>
  <c r="S1246" i="1"/>
  <c r="S579" i="1"/>
  <c r="S728" i="1"/>
  <c r="S3904" i="1"/>
  <c r="S2959" i="1"/>
  <c r="S2895" i="1"/>
  <c r="S3588" i="1"/>
  <c r="S834" i="1"/>
  <c r="S1379" i="1"/>
  <c r="S1587" i="1"/>
  <c r="S1914" i="1"/>
  <c r="S3476" i="1"/>
  <c r="S1290" i="1"/>
  <c r="S425" i="1"/>
  <c r="S1483" i="1"/>
  <c r="S2127" i="1"/>
  <c r="S3362" i="1"/>
  <c r="S773" i="1"/>
  <c r="S3598" i="1"/>
  <c r="S1265" i="1"/>
  <c r="S956" i="1"/>
  <c r="S409" i="1"/>
  <c r="S1085" i="1"/>
  <c r="S364" i="1"/>
  <c r="S1481" i="1"/>
  <c r="S3101" i="1"/>
  <c r="S1239" i="1"/>
  <c r="S1852" i="1"/>
  <c r="S1377" i="1"/>
  <c r="S838" i="1"/>
  <c r="S429" i="1"/>
  <c r="S1888" i="1"/>
  <c r="S120" i="1"/>
  <c r="S1068" i="1"/>
  <c r="S1081" i="1"/>
  <c r="S3781" i="1"/>
  <c r="S259" i="1"/>
  <c r="S1084" i="1"/>
  <c r="S1482" i="1"/>
  <c r="S241" i="1"/>
  <c r="S1720" i="1"/>
  <c r="S755" i="1"/>
  <c r="S3466" i="1"/>
  <c r="S2734" i="1"/>
  <c r="S1007" i="1"/>
  <c r="S1912" i="1"/>
  <c r="S946" i="1"/>
  <c r="S1247" i="1"/>
  <c r="S1721" i="1"/>
  <c r="S1480" i="1"/>
  <c r="S2075" i="1"/>
  <c r="S1053" i="1"/>
  <c r="S3321" i="1"/>
  <c r="S3237" i="1"/>
  <c r="S508" i="1"/>
  <c r="S1064" i="1"/>
  <c r="S537" i="1"/>
  <c r="S2655" i="1"/>
  <c r="S3266" i="1"/>
  <c r="S113" i="1"/>
  <c r="S719" i="1"/>
  <c r="S1306" i="1"/>
  <c r="S1070" i="1"/>
  <c r="S3862" i="1"/>
  <c r="S1865" i="1"/>
  <c r="S2941" i="1"/>
  <c r="S3229" i="1"/>
  <c r="S2132" i="1"/>
  <c r="S1229" i="1"/>
  <c r="S330" i="1"/>
  <c r="S3240" i="1"/>
  <c r="S1400" i="1"/>
  <c r="S1921" i="1"/>
  <c r="S867" i="1"/>
  <c r="S3005" i="1"/>
  <c r="S3045" i="1"/>
  <c r="S105" i="1"/>
  <c r="S1410" i="1"/>
  <c r="S94" i="1"/>
  <c r="S332" i="1"/>
  <c r="S553" i="1"/>
  <c r="S1526" i="1"/>
  <c r="S582" i="1"/>
  <c r="S1396" i="1"/>
  <c r="S68" i="1"/>
  <c r="S2735" i="1"/>
  <c r="S1412" i="1"/>
  <c r="S3408" i="1"/>
  <c r="S1273" i="1"/>
  <c r="S3898" i="1"/>
  <c r="S1026" i="1"/>
  <c r="S3004" i="1"/>
  <c r="S3556" i="1"/>
  <c r="S2118" i="1"/>
  <c r="S1389" i="1"/>
  <c r="S949" i="1"/>
  <c r="S1896" i="1"/>
  <c r="S1806" i="1"/>
  <c r="S2839" i="1"/>
  <c r="S876" i="1"/>
  <c r="S1250" i="1"/>
  <c r="S1766" i="1"/>
  <c r="S1775" i="1"/>
  <c r="S1275" i="1"/>
  <c r="S1817" i="1"/>
  <c r="S3165" i="1"/>
  <c r="S1316" i="1"/>
  <c r="S2831" i="1"/>
  <c r="S1734" i="1"/>
  <c r="S2971" i="1"/>
  <c r="S678" i="1"/>
  <c r="S3512" i="1"/>
  <c r="S1926" i="1"/>
  <c r="S535" i="1"/>
  <c r="S28" i="1"/>
  <c r="S1807" i="1"/>
  <c r="S3700" i="1"/>
  <c r="S2825" i="1"/>
  <c r="S193" i="1"/>
  <c r="S1382" i="1"/>
  <c r="S2521" i="1"/>
  <c r="S98" i="1"/>
  <c r="S3815" i="1"/>
  <c r="S88" i="1"/>
  <c r="S1772" i="1"/>
  <c r="S338" i="1"/>
  <c r="S3103" i="1"/>
  <c r="S1765" i="1"/>
  <c r="S2039" i="1"/>
  <c r="S63" i="1"/>
  <c r="S2659" i="1"/>
  <c r="S2170" i="1"/>
  <c r="S86" i="1"/>
  <c r="S538" i="1"/>
  <c r="S2780" i="1"/>
  <c r="S560" i="1"/>
  <c r="S676" i="1"/>
  <c r="S2952" i="1"/>
  <c r="S2871" i="1"/>
  <c r="S817" i="1"/>
  <c r="S198" i="1"/>
  <c r="S3468" i="1"/>
  <c r="S2388" i="1"/>
  <c r="S2412" i="1"/>
  <c r="S2194" i="1"/>
  <c r="S932" i="1"/>
  <c r="S801" i="1"/>
  <c r="S776" i="1"/>
  <c r="S438" i="1"/>
  <c r="S3396" i="1"/>
  <c r="S51" i="1"/>
  <c r="S802" i="1"/>
  <c r="S1463" i="1"/>
  <c r="S1602" i="1"/>
  <c r="S1983" i="1"/>
  <c r="S682" i="1"/>
  <c r="S2844" i="1"/>
  <c r="S2756" i="1"/>
  <c r="S734" i="1"/>
  <c r="S2799" i="1"/>
  <c r="S1098" i="1"/>
  <c r="S3088" i="1"/>
  <c r="S742" i="1"/>
  <c r="S102" i="1"/>
  <c r="S3609" i="1"/>
  <c r="S2601" i="1"/>
  <c r="S3839" i="1"/>
  <c r="S249" i="1"/>
  <c r="S2890" i="1"/>
  <c r="S2673" i="1"/>
  <c r="S59" i="1"/>
  <c r="S2916" i="1"/>
  <c r="S763" i="1"/>
  <c r="S250" i="1"/>
  <c r="S1399" i="1"/>
  <c r="S1939" i="1"/>
  <c r="S2497" i="1"/>
  <c r="S2500" i="1"/>
  <c r="S1733" i="1"/>
  <c r="S1739" i="1"/>
  <c r="S2840" i="1"/>
  <c r="S3096" i="1"/>
  <c r="S2760" i="1"/>
  <c r="S44" i="1"/>
  <c r="S1473" i="1"/>
  <c r="S2197" i="1"/>
  <c r="S700" i="1"/>
  <c r="S708" i="1"/>
  <c r="S1388" i="1"/>
  <c r="S2289" i="1"/>
  <c r="S799" i="1"/>
  <c r="S3542" i="1"/>
  <c r="S1738" i="1"/>
  <c r="S2973" i="1"/>
  <c r="S707" i="1"/>
  <c r="S745" i="1"/>
  <c r="S748" i="1"/>
  <c r="S2769" i="1"/>
  <c r="S172" i="1"/>
  <c r="S2897" i="1"/>
  <c r="S3964" i="1"/>
  <c r="S766" i="1"/>
  <c r="S329" i="1"/>
  <c r="S2611" i="1"/>
  <c r="S2296" i="1"/>
  <c r="S764" i="1"/>
  <c r="S2110" i="1"/>
  <c r="S2851" i="1"/>
  <c r="S2164" i="1"/>
  <c r="S2652" i="1"/>
  <c r="S3170" i="1"/>
  <c r="S726" i="1"/>
  <c r="S2294" i="1"/>
  <c r="S1523" i="1"/>
  <c r="S2406" i="1"/>
  <c r="S691" i="1"/>
  <c r="S2" i="1"/>
  <c r="S3234" i="1"/>
  <c r="S2976" i="1"/>
  <c r="S437" i="1"/>
  <c r="S484" i="1"/>
  <c r="S2165" i="1"/>
  <c r="S2977" i="1"/>
  <c r="S844" i="1"/>
  <c r="S1018" i="1"/>
  <c r="S2480" i="1"/>
  <c r="S710" i="1"/>
  <c r="S1940" i="1"/>
  <c r="S2555" i="1"/>
  <c r="S238" i="1"/>
  <c r="S2473" i="1"/>
  <c r="S2702" i="1"/>
  <c r="S2613" i="1"/>
  <c r="S2105" i="1"/>
  <c r="S854" i="1"/>
  <c r="S2429" i="1"/>
  <c r="S2453" i="1"/>
  <c r="S3130" i="1"/>
  <c r="S391" i="1"/>
  <c r="S1941" i="1"/>
  <c r="S3315" i="1"/>
  <c r="S3077" i="1"/>
  <c r="S3346" i="1"/>
  <c r="S2874" i="1"/>
  <c r="S282" i="1"/>
  <c r="S2297" i="1"/>
  <c r="S3570" i="1"/>
  <c r="S2917" i="1"/>
  <c r="S383" i="1"/>
  <c r="S2391" i="1"/>
  <c r="S971" i="1"/>
  <c r="S2095" i="1"/>
  <c r="S586" i="1"/>
  <c r="S481" i="1"/>
  <c r="S3078" i="1"/>
  <c r="S2534" i="1"/>
  <c r="S2408" i="1"/>
  <c r="S2492" i="1"/>
  <c r="S168" i="1"/>
  <c r="S2418" i="1"/>
  <c r="S5" i="1"/>
  <c r="S2864" i="1"/>
  <c r="S2143" i="1"/>
  <c r="S2579" i="1"/>
  <c r="S2054" i="1"/>
  <c r="S2945" i="1"/>
  <c r="S2384" i="1"/>
  <c r="S4045" i="1"/>
  <c r="S3885" i="1"/>
  <c r="S2407" i="1"/>
  <c r="S803" i="1"/>
  <c r="S2144" i="1"/>
  <c r="S3227" i="1"/>
  <c r="S1624" i="1"/>
  <c r="S145" i="1"/>
  <c r="S1780" i="1"/>
  <c r="S2394" i="1"/>
  <c r="S1767" i="1"/>
  <c r="S1793" i="1"/>
  <c r="S218" i="1"/>
  <c r="S1788" i="1"/>
  <c r="S654" i="1"/>
  <c r="S1728" i="1"/>
  <c r="S190" i="1"/>
  <c r="S527" i="1"/>
  <c r="S1659" i="1"/>
  <c r="S2638" i="1"/>
  <c r="S3133" i="1"/>
  <c r="S2198" i="1"/>
  <c r="S617" i="1"/>
  <c r="S1179" i="1"/>
  <c r="S2806" i="1"/>
  <c r="S4061" i="1"/>
  <c r="S3014" i="1"/>
  <c r="S885" i="1"/>
  <c r="S3372" i="1"/>
  <c r="S533" i="1"/>
  <c r="S1507" i="1"/>
  <c r="S3387" i="1"/>
  <c r="S3528" i="1"/>
  <c r="S2295" i="1"/>
  <c r="S1599" i="1"/>
  <c r="S25" i="1"/>
  <c r="S1935" i="1"/>
  <c r="S2515" i="1"/>
  <c r="S939" i="1"/>
  <c r="S2139" i="1"/>
  <c r="S3996" i="1"/>
  <c r="S2218" i="1"/>
  <c r="S428" i="1"/>
  <c r="S2385" i="1"/>
  <c r="S2907" i="1"/>
  <c r="S2032" i="1"/>
  <c r="S55" i="1"/>
  <c r="S1596" i="1"/>
  <c r="S2584" i="1"/>
  <c r="S2363" i="1"/>
  <c r="S4051" i="1"/>
  <c r="S480" i="1"/>
  <c r="S2574" i="1"/>
  <c r="S926" i="1"/>
  <c r="S565" i="1"/>
  <c r="S3151" i="1"/>
  <c r="S3906" i="1"/>
  <c r="S1216" i="1"/>
  <c r="S1402" i="1"/>
  <c r="S3260" i="1"/>
  <c r="S3366" i="1"/>
  <c r="S531" i="1"/>
  <c r="S2727" i="1"/>
  <c r="S1595" i="1"/>
  <c r="S3090" i="1"/>
  <c r="S1214" i="1"/>
  <c r="S3183" i="1"/>
  <c r="S303" i="1"/>
  <c r="S2379" i="1"/>
  <c r="S1341" i="1"/>
  <c r="S56" i="1"/>
  <c r="S427" i="1"/>
  <c r="S457" i="1"/>
  <c r="S1573" i="1"/>
  <c r="S789" i="1"/>
  <c r="S227" i="1"/>
  <c r="S661" i="1"/>
  <c r="S165" i="1"/>
  <c r="S1717" i="1"/>
  <c r="S2499" i="1"/>
  <c r="S2556" i="1"/>
  <c r="S2392" i="1"/>
  <c r="S3614" i="1"/>
  <c r="S3081" i="1"/>
  <c r="S347" i="1"/>
  <c r="S1419" i="1"/>
  <c r="S2399" i="1"/>
  <c r="S2042" i="1"/>
  <c r="S3184" i="1"/>
  <c r="S3481" i="1"/>
  <c r="S2770" i="1"/>
  <c r="S536" i="1"/>
  <c r="S2368" i="1"/>
  <c r="S3424" i="1"/>
  <c r="S574" i="1"/>
  <c r="S153" i="1"/>
  <c r="S3158" i="1"/>
  <c r="S3826" i="1"/>
  <c r="S3740" i="1"/>
  <c r="S856" i="1"/>
  <c r="S1699" i="1"/>
  <c r="S3868" i="1"/>
  <c r="S3505" i="1"/>
  <c r="S733" i="1"/>
  <c r="S377" i="1"/>
  <c r="S91" i="1"/>
  <c r="S651" i="1"/>
  <c r="S175" i="1"/>
  <c r="S2188" i="1"/>
  <c r="S2213" i="1"/>
  <c r="S2689" i="1"/>
  <c r="S917" i="1"/>
  <c r="S1415" i="1"/>
  <c r="S2062" i="1"/>
  <c r="S2060" i="1"/>
  <c r="S500" i="1"/>
  <c r="S2921" i="1"/>
  <c r="S647" i="1"/>
  <c r="S2474" i="1"/>
  <c r="S2310" i="1"/>
  <c r="S1714" i="1"/>
  <c r="S2106" i="1"/>
  <c r="S1385" i="1"/>
  <c r="S2252" i="1"/>
  <c r="S896" i="1"/>
  <c r="S1755" i="1"/>
  <c r="S2841" i="1"/>
  <c r="S884" i="1"/>
  <c r="S2183" i="1"/>
  <c r="S2558" i="1"/>
  <c r="S1111" i="1"/>
  <c r="S1439" i="1"/>
  <c r="S3276" i="1"/>
  <c r="S1334" i="1"/>
  <c r="S2924" i="1"/>
  <c r="S2493" i="1"/>
  <c r="S2510" i="1"/>
  <c r="S1232" i="1"/>
  <c r="S1985" i="1"/>
  <c r="S1368" i="1"/>
  <c r="S2700" i="1"/>
  <c r="S712" i="1"/>
  <c r="S2880" i="1"/>
  <c r="S1188" i="1"/>
  <c r="S2489" i="1"/>
  <c r="S3797" i="1"/>
  <c r="S637" i="1"/>
  <c r="S2530" i="1"/>
  <c r="S393" i="1"/>
  <c r="S3028" i="1"/>
  <c r="S2615" i="1"/>
  <c r="S2103" i="1"/>
  <c r="S561" i="1"/>
  <c r="S2254" i="1"/>
  <c r="S515" i="1"/>
  <c r="S1698" i="1"/>
  <c r="S1774" i="1"/>
  <c r="S1164" i="1"/>
  <c r="S2818" i="1"/>
  <c r="S1435" i="1"/>
  <c r="S2026" i="1"/>
  <c r="S1406" i="1"/>
  <c r="S2852" i="1"/>
  <c r="S163" i="1"/>
  <c r="S1512" i="1"/>
  <c r="S1998" i="1"/>
  <c r="S1329" i="1"/>
  <c r="S3035" i="1"/>
  <c r="S434" i="1"/>
  <c r="S478" i="1"/>
  <c r="S1087" i="1"/>
  <c r="S1448" i="1"/>
  <c r="S2794" i="1"/>
  <c r="S382" i="1"/>
  <c r="S3206" i="1"/>
  <c r="S4028" i="1"/>
  <c r="S1201" i="1"/>
  <c r="S1936" i="1"/>
  <c r="S2393" i="1"/>
  <c r="S325" i="1"/>
  <c r="S2936" i="1"/>
  <c r="S268" i="1"/>
  <c r="S1444" i="1"/>
  <c r="S2235" i="1"/>
  <c r="S1300" i="1"/>
  <c r="S2606" i="1"/>
  <c r="S927" i="1"/>
  <c r="S470" i="1"/>
  <c r="S4080" i="1"/>
  <c r="S80" i="1"/>
  <c r="S2043" i="1"/>
  <c r="S2245" i="1"/>
  <c r="S3504" i="1"/>
  <c r="S3530" i="1"/>
  <c r="S1824" i="1"/>
  <c r="S1364" i="1"/>
  <c r="S1090" i="1"/>
  <c r="S38" i="1"/>
  <c r="S1387" i="1"/>
  <c r="S1679" i="1"/>
  <c r="S559" i="1"/>
  <c r="S469" i="1"/>
  <c r="S3419" i="1"/>
  <c r="S424" i="1"/>
  <c r="S154" i="1"/>
  <c r="S23" i="1"/>
  <c r="S2136" i="1"/>
  <c r="S912" i="1"/>
  <c r="S477" i="1"/>
  <c r="S3046" i="1"/>
  <c r="S1789" i="1"/>
  <c r="S754" i="1"/>
  <c r="S1803" i="1"/>
  <c r="S1165" i="1"/>
  <c r="S2966" i="1"/>
  <c r="S3060" i="1"/>
  <c r="S3527" i="1"/>
  <c r="S870" i="1"/>
  <c r="S622" i="1"/>
  <c r="S2121" i="1"/>
  <c r="S2180" i="1"/>
  <c r="S2366" i="1"/>
  <c r="S3292" i="1"/>
  <c r="S3627" i="1"/>
  <c r="S607" i="1"/>
  <c r="S2219" i="1"/>
  <c r="S1451" i="1"/>
  <c r="S1487" i="1"/>
  <c r="S456" i="1"/>
  <c r="S3306" i="1"/>
  <c r="S3295" i="1"/>
  <c r="S3311" i="1"/>
  <c r="S3687" i="1"/>
  <c r="S2265" i="1"/>
  <c r="S2712" i="1"/>
  <c r="S273" i="1"/>
  <c r="S3080" i="1"/>
  <c r="S3421" i="1"/>
  <c r="S362" i="1"/>
  <c r="S2540" i="1"/>
  <c r="S327" i="1"/>
  <c r="S1476" i="1"/>
  <c r="S1340" i="1"/>
  <c r="S3460" i="1"/>
  <c r="S1330" i="1"/>
  <c r="S2597" i="1"/>
  <c r="S986" i="1"/>
  <c r="S3659" i="1"/>
  <c r="S1222" i="1"/>
  <c r="S3775" i="1"/>
  <c r="S2163" i="1"/>
  <c r="S2491" i="1"/>
  <c r="S3450" i="1"/>
  <c r="S2304" i="1"/>
  <c r="S3987" i="1"/>
  <c r="S4058" i="1"/>
  <c r="S4027" i="1"/>
  <c r="S1751" i="1"/>
  <c r="S2970" i="1"/>
  <c r="S684" i="1"/>
  <c r="S680" i="1"/>
  <c r="S2397" i="1"/>
  <c r="S3974" i="1"/>
  <c r="S3296" i="1"/>
  <c r="S2246" i="1"/>
  <c r="S2283" i="1"/>
  <c r="S1071" i="1"/>
  <c r="S2547" i="1"/>
  <c r="S3658" i="1"/>
  <c r="S1262" i="1"/>
  <c r="S2553" i="1"/>
  <c r="S2192" i="1"/>
  <c r="S2125" i="1"/>
  <c r="S2211" i="1"/>
  <c r="S3356" i="1"/>
  <c r="S2684" i="1"/>
  <c r="S1730" i="1"/>
  <c r="S305" i="1"/>
  <c r="S225" i="1"/>
  <c r="S220" i="1"/>
  <c r="S3413" i="1"/>
  <c r="S3801" i="1"/>
  <c r="S3970" i="1"/>
  <c r="S990" i="1"/>
  <c r="S422" i="1"/>
  <c r="S660" i="1"/>
  <c r="S3945" i="1"/>
  <c r="S269" i="1"/>
  <c r="S2872" i="1"/>
  <c r="S3029" i="1"/>
  <c r="S3858" i="1"/>
  <c r="S2298" i="1"/>
  <c r="S406" i="1"/>
  <c r="S3861" i="1"/>
  <c r="S2994" i="1"/>
  <c r="S1675" i="1"/>
  <c r="S921" i="1"/>
  <c r="S1091" i="1"/>
  <c r="S2435" i="1"/>
  <c r="S2596" i="1"/>
  <c r="S2935" i="1"/>
  <c r="S255" i="1"/>
  <c r="S2107" i="1"/>
  <c r="S61" i="1"/>
  <c r="S2321" i="1"/>
  <c r="S3742" i="1"/>
  <c r="S2705" i="1"/>
  <c r="S326" i="1"/>
  <c r="S4012" i="1"/>
  <c r="S3913" i="1"/>
  <c r="S1893" i="1"/>
  <c r="S3501" i="1"/>
  <c r="S968" i="1"/>
  <c r="S674" i="1"/>
  <c r="S3034" i="1"/>
  <c r="S2154" i="1"/>
  <c r="S3482" i="1"/>
  <c r="S577" i="1"/>
  <c r="S2682" i="1"/>
  <c r="S2190" i="1"/>
  <c r="S1625" i="1"/>
  <c r="S798" i="1"/>
  <c r="S2104" i="1"/>
  <c r="S923" i="1"/>
  <c r="S4014" i="1"/>
  <c r="S2293" i="1"/>
  <c r="S2470" i="1"/>
  <c r="S2588" i="1"/>
  <c r="S1763" i="1"/>
  <c r="S534" i="1"/>
  <c r="S3884" i="1"/>
  <c r="S4047" i="1"/>
  <c r="S2386" i="1"/>
  <c r="S1712" i="1"/>
  <c r="S2923" i="1"/>
  <c r="S2569" i="1"/>
  <c r="S2420" i="1"/>
  <c r="S2146" i="1"/>
  <c r="S4001" i="1"/>
  <c r="S1260" i="1"/>
  <c r="S3022" i="1"/>
  <c r="S2478" i="1"/>
  <c r="S369" i="1"/>
  <c r="S3336" i="1"/>
  <c r="S311" i="1"/>
  <c r="S419" i="1"/>
  <c r="S217" i="1"/>
  <c r="S520" i="1"/>
  <c r="S2999" i="1"/>
  <c r="S3636" i="1"/>
  <c r="S474" i="1"/>
  <c r="S3832" i="1"/>
  <c r="S1686" i="1"/>
  <c r="S3037" i="1"/>
  <c r="S2225" i="1"/>
  <c r="S2679" i="1"/>
  <c r="S2782" i="1"/>
  <c r="S2757" i="1"/>
  <c r="S2857" i="1"/>
  <c r="S304" i="1"/>
  <c r="S2463" i="1"/>
  <c r="S988" i="1"/>
  <c r="S933" i="1"/>
  <c r="S1298" i="1"/>
  <c r="S1672" i="1"/>
  <c r="S2058" i="1"/>
  <c r="S3517" i="1"/>
  <c r="S439" i="1"/>
  <c r="S2230" i="1"/>
  <c r="S1544" i="1"/>
  <c r="S3388" i="1"/>
  <c r="S8" i="1"/>
  <c r="S2330" i="1"/>
  <c r="S2590" i="1"/>
  <c r="S1048" i="1"/>
  <c r="S1757" i="1"/>
  <c r="S514" i="1"/>
  <c r="S464" i="1"/>
  <c r="S99" i="1"/>
  <c r="S3793" i="1"/>
  <c r="S4078" i="1"/>
  <c r="S2920" i="1"/>
  <c r="S2993" i="1"/>
  <c r="S3020" i="1"/>
  <c r="S2288" i="1"/>
  <c r="S2477" i="1"/>
  <c r="S1447" i="1"/>
  <c r="S2714" i="1"/>
  <c r="S156" i="1"/>
  <c r="S879" i="1"/>
  <c r="S626" i="1"/>
  <c r="S49" i="1"/>
  <c r="S987" i="1"/>
  <c r="S4076" i="1"/>
  <c r="S1603" i="1"/>
  <c r="S3692" i="1"/>
  <c r="S35" i="1"/>
  <c r="S975" i="1"/>
  <c r="S3663" i="1"/>
  <c r="S1242" i="1"/>
  <c r="S1131" i="1"/>
  <c r="S3833" i="1"/>
  <c r="S446" i="1"/>
  <c r="S54" i="1"/>
  <c r="S2445" i="1"/>
  <c r="S2270" i="1"/>
  <c r="S4071" i="1"/>
  <c r="S2070" i="1"/>
  <c r="S2947" i="1"/>
  <c r="S830" i="1"/>
  <c r="S2604" i="1"/>
  <c r="S970" i="1"/>
  <c r="S3385" i="1"/>
  <c r="S2607" i="1"/>
  <c r="S1357" i="1"/>
  <c r="S1754" i="1"/>
  <c r="S2609" i="1"/>
  <c r="S1701" i="1"/>
  <c r="S3891" i="1"/>
  <c r="S3473" i="1"/>
  <c r="S64" i="1"/>
  <c r="S3382" i="1"/>
  <c r="S92" i="1"/>
  <c r="S281" i="1"/>
  <c r="S2869" i="1"/>
  <c r="S4072" i="1"/>
  <c r="S301" i="1"/>
  <c r="S1989" i="1"/>
  <c r="S3174" i="1"/>
  <c r="S3085" i="1"/>
  <c r="S3351" i="1"/>
  <c r="S447" i="1"/>
  <c r="S878" i="1"/>
  <c r="S3100" i="1"/>
  <c r="S2437" i="1"/>
  <c r="S1678" i="1"/>
  <c r="S3735" i="1"/>
  <c r="S1213" i="1"/>
  <c r="S1707" i="1"/>
  <c r="S1125" i="1"/>
  <c r="S199" i="1"/>
  <c r="S3191" i="1"/>
  <c r="S900" i="1"/>
  <c r="S1268" i="1"/>
  <c r="S2338" i="1"/>
  <c r="S811" i="1"/>
  <c r="S543" i="1"/>
  <c r="S2909" i="1"/>
  <c r="S920" i="1"/>
  <c r="S800" i="1"/>
  <c r="S2972" i="1"/>
  <c r="S1938" i="1"/>
  <c r="S2326" i="1"/>
  <c r="S1365" i="1"/>
  <c r="S492" i="1"/>
  <c r="S487" i="1"/>
  <c r="S701" i="1"/>
  <c r="S1979" i="1"/>
  <c r="S471" i="1"/>
  <c r="S3310" i="1"/>
  <c r="S567" i="1"/>
  <c r="S3389" i="1"/>
  <c r="S2789" i="1"/>
  <c r="S2439" i="1"/>
  <c r="S2081" i="1"/>
  <c r="S85" i="1"/>
  <c r="S1196" i="1"/>
  <c r="S1676" i="1"/>
  <c r="S3927" i="1"/>
  <c r="S1279" i="1"/>
  <c r="S2093" i="1"/>
  <c r="S3992" i="1"/>
  <c r="S360" i="1"/>
  <c r="S3264" i="1"/>
  <c r="S432" i="1"/>
  <c r="S3274" i="1"/>
  <c r="S3313" i="1"/>
  <c r="S1743" i="1"/>
  <c r="S356" i="1"/>
  <c r="S1343" i="1"/>
  <c r="S1790" i="1"/>
  <c r="S2031" i="1"/>
  <c r="S289" i="1"/>
  <c r="S2440" i="1"/>
  <c r="S1966" i="1"/>
  <c r="S2650" i="1"/>
  <c r="S499" i="1"/>
  <c r="S1860" i="1"/>
  <c r="S1130" i="1"/>
  <c r="S2680" i="1"/>
  <c r="S2023" i="1"/>
  <c r="S2610" i="1"/>
  <c r="S2229" i="1"/>
  <c r="S924" i="1"/>
  <c r="S2833" i="1"/>
  <c r="S398" i="1"/>
  <c r="S3154" i="1"/>
  <c r="S3041" i="1"/>
  <c r="S2739" i="1"/>
  <c r="S889" i="1"/>
  <c r="S2340" i="1"/>
  <c r="S2699" i="1"/>
  <c r="S2369" i="1"/>
  <c r="S942" i="1"/>
  <c r="S2315" i="1"/>
  <c r="S104" i="1"/>
  <c r="S3255" i="1"/>
  <c r="S230" i="1"/>
  <c r="S97" i="1"/>
  <c r="S164" i="1"/>
  <c r="S3777" i="1"/>
  <c r="S1060" i="1"/>
  <c r="S564" i="1"/>
  <c r="S2675" i="1"/>
  <c r="S2914" i="1"/>
  <c r="S1611" i="1"/>
  <c r="S1052" i="1"/>
  <c r="S793" i="1"/>
  <c r="S385" i="1"/>
  <c r="S828" i="1"/>
  <c r="S3791" i="1"/>
  <c r="S3203" i="1"/>
  <c r="S4087" i="1"/>
  <c r="S1609" i="1"/>
  <c r="S894" i="1"/>
  <c r="S2660" i="1"/>
  <c r="S2233" i="1"/>
  <c r="S983" i="1"/>
  <c r="S2549" i="1"/>
  <c r="S3552" i="1"/>
  <c r="S887" i="1"/>
  <c r="S2475" i="1"/>
  <c r="S1709" i="1"/>
  <c r="S1342" i="1"/>
  <c r="S1546" i="1"/>
  <c r="S3747" i="1"/>
  <c r="S116" i="1"/>
  <c r="S3334" i="1"/>
  <c r="S632" i="1"/>
  <c r="S2029" i="1"/>
  <c r="S2459" i="1"/>
  <c r="S3071" i="1"/>
  <c r="S2002" i="1"/>
  <c r="S2485" i="1"/>
  <c r="S3901" i="1"/>
  <c r="S3436" i="1"/>
  <c r="S3629" i="1"/>
  <c r="S368" i="1"/>
  <c r="S3689" i="1"/>
  <c r="S2937" i="1"/>
  <c r="S2892" i="1"/>
  <c r="S2670" i="1"/>
  <c r="S2651" i="1"/>
  <c r="S76" i="1"/>
  <c r="S2740" i="1"/>
  <c r="S389" i="1"/>
  <c r="S1310" i="1"/>
  <c r="S3242" i="1"/>
  <c r="S3317" i="1"/>
  <c r="S1818" i="1"/>
  <c r="S1157" i="1"/>
  <c r="S3030" i="1"/>
  <c r="S3978" i="1"/>
  <c r="S2376" i="1"/>
  <c r="S2669" i="1"/>
  <c r="S1548" i="1"/>
  <c r="S1495" i="1"/>
  <c r="S1161" i="1"/>
  <c r="S1219" i="1"/>
  <c r="S599" i="1"/>
  <c r="S3835" i="1"/>
  <c r="S2177" i="1"/>
  <c r="S1856" i="1"/>
  <c r="S3489" i="1"/>
  <c r="S2703" i="1"/>
  <c r="S3511" i="1"/>
  <c r="S783" i="1"/>
  <c r="S3454" i="1"/>
  <c r="S1848" i="1"/>
  <c r="S1437" i="1"/>
  <c r="S2086" i="1"/>
  <c r="S2375" i="1"/>
  <c r="S2931" i="1"/>
  <c r="S2542" i="1"/>
  <c r="S1952" i="1"/>
  <c r="S31" i="1"/>
  <c r="S1190" i="1"/>
  <c r="S3464" i="1"/>
  <c r="S205" i="1"/>
  <c r="S1627" i="1"/>
  <c r="S2231" i="1"/>
  <c r="S3287" i="1"/>
  <c r="S2258" i="1"/>
  <c r="S1705" i="1"/>
  <c r="S994" i="1"/>
  <c r="S490" i="1"/>
  <c r="S2398" i="1"/>
  <c r="S3248" i="1"/>
  <c r="S1137" i="1"/>
  <c r="S3013" i="1"/>
  <c r="S1955" i="1"/>
  <c r="S758" i="1"/>
  <c r="S3617" i="1"/>
  <c r="S3047" i="1"/>
  <c r="S3439" i="1"/>
  <c r="S3794" i="1"/>
  <c r="S3135" i="1"/>
  <c r="S1642" i="1"/>
  <c r="S2697" i="1"/>
  <c r="S2092" i="1"/>
  <c r="S3727" i="1"/>
  <c r="S2891" i="1"/>
  <c r="S696" i="1"/>
  <c r="S2910" i="1"/>
  <c r="S1771" i="1"/>
  <c r="S3392" i="1"/>
  <c r="S2444" i="1"/>
  <c r="S373" i="1"/>
  <c r="S2764" i="1"/>
  <c r="S2881" i="1"/>
  <c r="S1913" i="1"/>
  <c r="S2816" i="1"/>
  <c r="S675" i="1"/>
  <c r="S3018" i="1"/>
  <c r="S3639" i="1"/>
  <c r="S967" i="1"/>
  <c r="S2964" i="1"/>
  <c r="S1149" i="1"/>
  <c r="S1162" i="1"/>
  <c r="S4003" i="1"/>
  <c r="S2557" i="1"/>
  <c r="S934" i="1"/>
  <c r="S2643" i="1"/>
  <c r="S2918" i="1"/>
  <c r="S819" i="1"/>
  <c r="S4049" i="1"/>
  <c r="S1988" i="1"/>
  <c r="S1610" i="1"/>
  <c r="S2432" i="1"/>
  <c r="S3960" i="1"/>
  <c r="S890" i="1"/>
  <c r="S3602" i="1"/>
  <c r="S2525" i="1"/>
  <c r="S3850" i="1"/>
  <c r="S2666" i="1"/>
  <c r="S3118" i="1"/>
  <c r="S1203" i="1"/>
  <c r="S233" i="1"/>
  <c r="S1423" i="1"/>
  <c r="S2461" i="1"/>
  <c r="S1143" i="1"/>
  <c r="S276" i="1"/>
  <c r="S3539" i="1"/>
  <c r="S2781" i="1"/>
  <c r="S1974" i="1"/>
  <c r="S993" i="1"/>
  <c r="S3268" i="1"/>
  <c r="S3966" i="1"/>
  <c r="S2784" i="1"/>
  <c r="S3074" i="1"/>
  <c r="S3975" i="1"/>
  <c r="S271" i="1"/>
  <c r="S1059" i="1"/>
  <c r="S3848" i="1"/>
  <c r="S2755" i="1"/>
  <c r="S2436" i="1"/>
  <c r="S3348" i="1"/>
  <c r="S2545" i="1"/>
  <c r="S2332" i="1"/>
  <c r="S3172" i="1"/>
  <c r="S3980" i="1"/>
  <c r="S2745" i="1"/>
  <c r="S4000" i="1"/>
  <c r="S2778" i="1"/>
  <c r="S3261" i="1"/>
  <c r="S3919" i="1"/>
  <c r="S3922" i="1"/>
  <c r="S615" i="1"/>
  <c r="S1499" i="1"/>
  <c r="S2926" i="1"/>
  <c r="S2179" i="1"/>
  <c r="S386" i="1"/>
  <c r="S2049" i="1"/>
  <c r="S3887" i="1"/>
  <c r="S3423" i="1"/>
  <c r="S1700" i="1"/>
  <c r="S2934" i="1"/>
  <c r="S2671" i="1"/>
  <c r="S1668" i="1"/>
  <c r="S3452" i="1"/>
  <c r="S1968" i="1"/>
  <c r="S2077" i="1"/>
  <c r="S2627" i="1"/>
  <c r="S1198" i="1"/>
  <c r="S2628" i="1"/>
  <c r="S2446" i="1"/>
  <c r="S1106" i="1"/>
  <c r="S3703" i="1"/>
  <c r="S3282" i="1"/>
  <c r="S3269" i="1"/>
  <c r="S1327" i="1"/>
  <c r="S3829" i="1"/>
  <c r="S3472" i="1"/>
  <c r="S914" i="1"/>
  <c r="S3461" i="1"/>
  <c r="S2433" i="1"/>
  <c r="S494" i="1"/>
  <c r="S212" i="1"/>
  <c r="S672" i="1"/>
  <c r="S4041" i="1"/>
  <c r="S3254" i="1"/>
  <c r="S1326" i="1"/>
  <c r="S2538" i="1"/>
  <c r="S1732" i="1"/>
  <c r="S139" i="1"/>
  <c r="S2592" i="1"/>
  <c r="S2171" i="1"/>
  <c r="S251" i="1"/>
  <c r="S1383" i="1"/>
  <c r="S3888" i="1"/>
  <c r="S3750" i="1"/>
  <c r="S2199" i="1"/>
  <c r="S3187" i="1"/>
  <c r="S210" i="1"/>
  <c r="S3683" i="1"/>
  <c r="S2822" i="1"/>
  <c r="S3525" i="1"/>
  <c r="S4066" i="1"/>
  <c r="S436" i="1"/>
  <c r="S1628" i="1"/>
  <c r="S1652" i="1"/>
  <c r="S3563" i="1"/>
  <c r="S278" i="1"/>
  <c r="S4015" i="1"/>
  <c r="S1470" i="1"/>
  <c r="S3938" i="1"/>
  <c r="S2850" i="1"/>
  <c r="S738" i="1"/>
  <c r="S316" i="1"/>
  <c r="S2303" i="1"/>
  <c r="S1123" i="1"/>
  <c r="S1351" i="1"/>
  <c r="S526" i="1"/>
  <c r="S609" i="1"/>
  <c r="S1708" i="1"/>
  <c r="S1795" i="1"/>
  <c r="S760" i="1"/>
  <c r="S4065" i="1"/>
  <c r="S1937" i="1"/>
  <c r="S1204" i="1"/>
  <c r="S3983" i="1"/>
  <c r="S334" i="1"/>
  <c r="S1554" i="1"/>
  <c r="S731" i="1"/>
  <c r="S905" i="1"/>
  <c r="S451" i="1"/>
  <c r="S2566" i="1"/>
  <c r="S3695" i="1"/>
  <c r="S3021" i="1"/>
  <c r="S1360" i="1"/>
  <c r="S2430" i="1"/>
  <c r="S2141" i="1"/>
  <c r="S2771" i="1"/>
  <c r="S882" i="1"/>
  <c r="S2302" i="1"/>
  <c r="S1959" i="1"/>
  <c r="S4039" i="1"/>
  <c r="S1541" i="1"/>
  <c r="S2715" i="1"/>
  <c r="S2585" i="1"/>
  <c r="S1235" i="1"/>
  <c r="S4044" i="1"/>
  <c r="S2589" i="1"/>
  <c r="S3707" i="1"/>
  <c r="S1154" i="1"/>
  <c r="S1670" i="1"/>
  <c r="S2594" i="1"/>
  <c r="S3177" i="1"/>
  <c r="S1243" i="1"/>
  <c r="S1282" i="1"/>
  <c r="S1426" i="1"/>
  <c r="S1139" i="1"/>
  <c r="S698" i="1"/>
  <c r="S95" i="1"/>
  <c r="S3019" i="1"/>
  <c r="S1786" i="1"/>
  <c r="S3926" i="1"/>
  <c r="S237" i="1"/>
  <c r="S2078" i="1"/>
  <c r="S1080" i="1"/>
  <c r="S1702" i="1"/>
  <c r="S3523" i="1"/>
  <c r="S2752" i="1"/>
  <c r="S1986" i="1"/>
  <c r="S3995" i="1"/>
  <c r="S2380" i="1"/>
  <c r="S1965" i="1"/>
  <c r="S1442" i="1"/>
  <c r="S176" i="1"/>
  <c r="S636" i="1"/>
  <c r="S2028" i="1"/>
  <c r="S2149" i="1"/>
  <c r="S148" i="1"/>
  <c r="S1436" i="1"/>
  <c r="S2746" i="1"/>
  <c r="S2636" i="1"/>
  <c r="S26" i="1"/>
  <c r="S2261" i="1"/>
  <c r="S1972" i="1"/>
  <c r="S1183" i="1"/>
  <c r="S3052" i="1"/>
  <c r="S1585" i="1"/>
  <c r="S930" i="1"/>
  <c r="S2482" i="1"/>
  <c r="S1004" i="1"/>
  <c r="S2097" i="1"/>
  <c r="S57" i="1"/>
  <c r="S2786" i="1"/>
  <c r="S1715" i="1"/>
  <c r="S2870" i="1"/>
  <c r="S3314" i="1"/>
  <c r="S977" i="1"/>
  <c r="S1879" i="1"/>
  <c r="S3163" i="1"/>
  <c r="S3279" i="1"/>
  <c r="S666" i="1"/>
  <c r="S1632" i="1"/>
  <c r="S3522" i="1"/>
  <c r="S861" i="1"/>
  <c r="S2927" i="1"/>
  <c r="S3181" i="1"/>
  <c r="S169" i="1"/>
  <c r="S797" i="1"/>
  <c r="S1450" i="1"/>
  <c r="S2639" i="1"/>
  <c r="S1783" i="1"/>
  <c r="S2099" i="1"/>
  <c r="S2277" i="1"/>
  <c r="S3024" i="1"/>
  <c r="S2200" i="1"/>
  <c r="S3176" i="1"/>
  <c r="S3533" i="1"/>
  <c r="S2953" i="1"/>
  <c r="S3198" i="1"/>
  <c r="S2948" i="1"/>
  <c r="S3537" i="1"/>
  <c r="S1082" i="1"/>
  <c r="S2419" i="1"/>
  <c r="S1750" i="1"/>
  <c r="S2389" i="1"/>
  <c r="S2773" i="1"/>
  <c r="S3677" i="1"/>
  <c r="S3752" i="1"/>
  <c r="S1657" i="1"/>
  <c r="S2040" i="1"/>
  <c r="S159" i="1"/>
  <c r="S1515" i="1"/>
  <c r="S1566" i="1"/>
  <c r="S2426" i="1"/>
  <c r="S1992" i="1"/>
  <c r="S2623" i="1"/>
  <c r="S3471" i="1"/>
  <c r="S589" i="1"/>
  <c r="S2360" i="1"/>
  <c r="S2529" i="1"/>
  <c r="S2216" i="1"/>
  <c r="S3054" i="1"/>
  <c r="S1741" i="1"/>
  <c r="S2374" i="1"/>
  <c r="S1987" i="1"/>
  <c r="S880" i="1"/>
  <c r="S320" i="1"/>
  <c r="S1849" i="1"/>
  <c r="S1990" i="1"/>
  <c r="S2516" i="1"/>
  <c r="S1193" i="1"/>
  <c r="S705" i="1"/>
  <c r="S1371" i="1"/>
  <c r="S2024" i="1"/>
  <c r="S2178" i="1"/>
  <c r="S1039" i="1"/>
  <c r="S2533" i="1"/>
  <c r="S3691" i="1"/>
  <c r="S3988" i="1"/>
  <c r="S2990" i="1"/>
  <c r="S539" i="1"/>
  <c r="S751" i="1"/>
  <c r="S1153" i="1"/>
  <c r="S1524" i="1"/>
  <c r="S3946" i="1"/>
  <c r="S1356" i="1"/>
  <c r="S703" i="1"/>
  <c r="S3589" i="1"/>
  <c r="S448" i="1"/>
  <c r="S2982" i="1"/>
  <c r="S1606" i="1"/>
  <c r="S740" i="1"/>
  <c r="S1997" i="1"/>
  <c r="S1690" i="1"/>
  <c r="S2030" i="1"/>
  <c r="S974" i="1"/>
  <c r="S1152" i="1"/>
  <c r="S2456" i="1"/>
  <c r="S965" i="1"/>
  <c r="S2403" i="1"/>
  <c r="S2237" i="1"/>
  <c r="S2373" i="1"/>
  <c r="S472" i="1"/>
  <c r="S2514" i="1"/>
  <c r="S714" i="1"/>
  <c r="S2262" i="1"/>
  <c r="S1270" i="1"/>
  <c r="S3062" i="1"/>
  <c r="S3991" i="1"/>
  <c r="S3534" i="1"/>
  <c r="S2544" i="1"/>
  <c r="S3182" i="1"/>
  <c r="S258" i="1"/>
  <c r="S2599" i="1"/>
  <c r="S915" i="1"/>
  <c r="S3925" i="1"/>
  <c r="S1135" i="1"/>
  <c r="S2102" i="1"/>
  <c r="S2189" i="1"/>
  <c r="S358" i="1"/>
  <c r="S1748" i="1"/>
  <c r="S3330" i="1"/>
  <c r="S2329" i="1"/>
  <c r="S796" i="1"/>
  <c r="S2528" i="1"/>
  <c r="S3671" i="1"/>
  <c r="S2274" i="1"/>
  <c r="S3699" i="1"/>
  <c r="S683" i="1"/>
  <c r="S2155" i="1"/>
  <c r="S685" i="1"/>
  <c r="S3474" i="1"/>
  <c r="S3716" i="1"/>
  <c r="S3463" i="1"/>
  <c r="S1336" i="1"/>
  <c r="S1438" i="1"/>
  <c r="S3786" i="1"/>
  <c r="S3067" i="1"/>
  <c r="S3754" i="1"/>
  <c r="S2587" i="1"/>
  <c r="S866" i="1"/>
  <c r="S575" i="1"/>
  <c r="S3483" i="1"/>
  <c r="S1669" i="1"/>
  <c r="S1674" i="1"/>
  <c r="S2467" i="1"/>
  <c r="S3697" i="1"/>
  <c r="S3635" i="1"/>
  <c r="S1969" i="1"/>
  <c r="S725" i="1"/>
  <c r="S2960" i="1"/>
  <c r="S3332" i="1"/>
  <c r="S1718" i="1"/>
  <c r="S528" i="1"/>
  <c r="S3157" i="1"/>
  <c r="S2922" i="1"/>
  <c r="S152" i="1"/>
  <c r="S2498" i="1"/>
  <c r="S2362" i="1"/>
  <c r="S1301" i="1"/>
  <c r="S1094" i="1"/>
  <c r="S3367" i="1"/>
  <c r="S4024" i="1"/>
  <c r="S1862" i="1"/>
  <c r="S865" i="1"/>
  <c r="S1716" i="1"/>
  <c r="S677" i="1"/>
  <c r="S962" i="1"/>
  <c r="S1591" i="1"/>
  <c r="S1693" i="1"/>
  <c r="S2603" i="1"/>
  <c r="S27" i="1"/>
  <c r="S3981" i="1"/>
  <c r="S929" i="1"/>
  <c r="S1706" i="1"/>
  <c r="S2123" i="1"/>
  <c r="S2324" i="1"/>
  <c r="S3645" i="1"/>
  <c r="S1626" i="1"/>
  <c r="S4081" i="1"/>
  <c r="S2586" i="1"/>
  <c r="S3660" i="1"/>
  <c r="S3068" i="1"/>
  <c r="S3559" i="1"/>
  <c r="S1158" i="1"/>
  <c r="S3131" i="1"/>
  <c r="S2452" i="1"/>
  <c r="S1454" i="1"/>
  <c r="S1015" i="1"/>
  <c r="S2126" i="1"/>
  <c r="S822" i="1"/>
  <c r="S256" i="1"/>
  <c r="S1579" i="1"/>
  <c r="S824" i="1"/>
  <c r="S1560" i="1"/>
  <c r="S505" i="1"/>
  <c r="S2605" i="1"/>
  <c r="S3961" i="1"/>
  <c r="S1964" i="1"/>
  <c r="S3376" i="1"/>
  <c r="S1875" i="1"/>
  <c r="S556" i="1"/>
  <c r="S2427" i="1"/>
  <c r="S1184" i="1"/>
  <c r="S2048" i="1"/>
  <c r="S2201" i="1"/>
  <c r="S1200" i="1"/>
  <c r="S3736" i="1"/>
  <c r="S3209" i="1"/>
  <c r="S3956" i="1"/>
  <c r="S3492" i="1"/>
  <c r="S1281" i="1"/>
  <c r="S173" i="1"/>
  <c r="S1372" i="1"/>
  <c r="S1285" i="1"/>
  <c r="S729" i="1"/>
  <c r="S413" i="1"/>
  <c r="S1155" i="1"/>
  <c r="S1813" i="1"/>
  <c r="S611" i="1"/>
  <c r="S2272" i="1"/>
  <c r="S3719" i="1"/>
  <c r="S2088" i="1"/>
  <c r="S234" i="1"/>
  <c r="S1871" i="1"/>
  <c r="S1497" i="1"/>
  <c r="S3480" i="1"/>
  <c r="S42" i="1"/>
  <c r="S4035" i="1"/>
  <c r="S4062" i="1"/>
  <c r="S2911" i="1"/>
  <c r="S3669" i="1"/>
  <c r="S2509" i="1"/>
  <c r="S426" i="1"/>
  <c r="S297" i="1"/>
  <c r="S3952" i="1"/>
  <c r="S83" i="1"/>
  <c r="S737" i="1"/>
  <c r="S1169" i="1"/>
  <c r="S3594" i="1"/>
  <c r="S4020" i="1"/>
  <c r="S2694" i="1"/>
  <c r="S4026" i="1"/>
  <c r="S144" i="1"/>
  <c r="S808" i="1"/>
  <c r="S2044" i="1"/>
  <c r="S1957" i="1"/>
  <c r="S3215" i="1"/>
  <c r="S3824" i="1"/>
  <c r="S2390" i="1"/>
  <c r="S3169" i="1"/>
  <c r="S4055" i="1"/>
  <c r="S450" i="1"/>
  <c r="S4048" i="1"/>
  <c r="S4023" i="1"/>
  <c r="S941" i="1"/>
  <c r="S2059" i="1"/>
  <c r="S739" i="1"/>
  <c r="S3818" i="1"/>
  <c r="S3955" i="1"/>
  <c r="S2946" i="1"/>
  <c r="S578" i="1"/>
  <c r="S4010" i="1"/>
  <c r="S195" i="1"/>
  <c r="S1557" i="1"/>
  <c r="S1428" i="1"/>
  <c r="S2614" i="1"/>
  <c r="S461" i="1"/>
  <c r="S1040" i="1"/>
  <c r="S3405" i="1"/>
  <c r="S530" i="1"/>
  <c r="S1947" i="1"/>
  <c r="S711" i="1"/>
  <c r="S1413" i="1"/>
  <c r="S1211" i="1"/>
  <c r="S3849" i="1"/>
  <c r="S3086" i="1"/>
  <c r="S2115" i="1"/>
  <c r="S2308" i="1"/>
  <c r="S2838" i="1"/>
  <c r="S4006" i="1"/>
  <c r="S3561" i="1"/>
  <c r="S1673" i="1"/>
  <c r="S2593" i="1"/>
  <c r="S1873" i="1"/>
  <c r="S702" i="1"/>
  <c r="S1948" i="1"/>
  <c r="S2217" i="1"/>
  <c r="S3416" i="1"/>
  <c r="S2996" i="1"/>
  <c r="S3507" i="1"/>
  <c r="S892" i="1"/>
  <c r="S1093" i="1"/>
  <c r="S3661" i="1"/>
  <c r="S2518" i="1"/>
  <c r="S2195" i="1"/>
  <c r="S372" i="1"/>
  <c r="S1527" i="1"/>
  <c r="S1682" i="1"/>
  <c r="S337" i="1"/>
  <c r="S3418" i="1"/>
  <c r="S3486" i="1"/>
  <c r="S3745" i="1"/>
  <c r="S732" i="1"/>
  <c r="S2649" i="1"/>
  <c r="S2191" i="1"/>
  <c r="S3665" i="1"/>
  <c r="S2668" i="1"/>
  <c r="S2150" i="1"/>
  <c r="S3789" i="1"/>
  <c r="S2776" i="1"/>
  <c r="S2527" i="1"/>
  <c r="S3509" i="1"/>
  <c r="S2462" i="1"/>
  <c r="S3572" i="1"/>
  <c r="S394" i="1"/>
  <c r="S2938" i="1"/>
  <c r="S2025" i="1"/>
  <c r="S24" i="1"/>
  <c r="S3420" i="1"/>
  <c r="S2371" i="1"/>
  <c r="S1977" i="1"/>
  <c r="S1086" i="1"/>
  <c r="S1397" i="1"/>
  <c r="S2583" i="1"/>
  <c r="S2074" i="1"/>
  <c r="S1177" i="1"/>
  <c r="S3935" i="1"/>
  <c r="S3753" i="1"/>
  <c r="S1432" i="1"/>
  <c r="S3159" i="1"/>
  <c r="S2564" i="1"/>
  <c r="S1887" i="1"/>
  <c r="S621" i="1"/>
  <c r="S2050" i="1"/>
  <c r="S3368" i="1"/>
  <c r="S101" i="1"/>
  <c r="S1353" i="1"/>
  <c r="S2811" i="1"/>
  <c r="S541" i="1"/>
  <c r="S473" i="1"/>
  <c r="S3516" i="1"/>
  <c r="S410" i="1"/>
  <c r="S1759" i="1"/>
  <c r="S1363" i="1"/>
  <c r="S1102" i="1"/>
  <c r="S2268" i="1"/>
  <c r="S1043" i="1"/>
  <c r="S1244" i="1"/>
  <c r="S181" i="1"/>
  <c r="S1501" i="1"/>
  <c r="S2071" i="1"/>
  <c r="S1704" i="1"/>
  <c r="S2698" i="1"/>
  <c r="S1749" i="1"/>
  <c r="S2520" i="1"/>
  <c r="S307" i="1"/>
  <c r="S1022" i="1"/>
  <c r="S2203" i="1"/>
  <c r="S2299" i="1"/>
  <c r="S3546" i="1"/>
  <c r="S2905" i="1"/>
  <c r="S4042" i="1"/>
  <c r="S3738" i="1"/>
  <c r="S2863" i="1"/>
  <c r="S671" i="1"/>
  <c r="S3994" i="1"/>
  <c r="S3119" i="1"/>
  <c r="S3783" i="1"/>
  <c r="S1615" i="1"/>
  <c r="S1176" i="1"/>
  <c r="S2250" i="1"/>
  <c r="S2488" i="1"/>
  <c r="S2706" i="1"/>
  <c r="S1391" i="1"/>
  <c r="S2161" i="1"/>
  <c r="S1504" i="1"/>
  <c r="S3515" i="1"/>
  <c r="S160" i="1"/>
  <c r="S2396" i="1"/>
  <c r="S2341" i="1"/>
  <c r="S1443" i="1"/>
  <c r="S3259" i="1"/>
  <c r="S3390" i="1"/>
  <c r="S486" i="1"/>
  <c r="S959" i="1"/>
  <c r="S3583" i="1"/>
  <c r="S3076" i="1"/>
  <c r="S1458" i="1"/>
  <c r="S3654" i="1"/>
  <c r="S2582" i="1"/>
  <c r="S2928" i="1"/>
  <c r="S2417" i="1"/>
  <c r="S542" i="1"/>
  <c r="S103" i="1"/>
  <c r="S3399" i="1"/>
  <c r="S2743" i="1"/>
  <c r="S3571" i="1"/>
  <c r="S3066" i="1"/>
  <c r="S3756" i="1"/>
  <c r="S3434" i="1"/>
  <c r="S2888" i="1"/>
  <c r="S1352" i="1"/>
  <c r="S3989" i="1"/>
  <c r="S2495" i="1"/>
  <c r="S3508" i="1"/>
  <c r="S2815" i="1"/>
  <c r="S2858" i="1"/>
  <c r="S3349" i="1"/>
  <c r="S2457" i="1"/>
  <c r="S2072" i="1"/>
  <c r="S2674" i="1"/>
  <c r="S1756" i="1"/>
  <c r="S2479" i="1"/>
  <c r="S1002" i="1"/>
  <c r="S1533" i="1"/>
  <c r="S1949" i="1"/>
  <c r="S3681" i="1"/>
  <c r="S1185" i="1"/>
  <c r="S3918" i="1"/>
  <c r="S2508" i="1"/>
  <c r="S2202" i="1"/>
  <c r="S3968" i="1"/>
  <c r="S3632" i="1"/>
  <c r="S3950" i="1"/>
  <c r="S2887" i="1"/>
  <c r="S416" i="1"/>
  <c r="S106" i="1"/>
  <c r="S545" i="1"/>
  <c r="S3838" i="1"/>
  <c r="S455" i="1"/>
  <c r="S3470" i="1"/>
  <c r="S2434" i="1"/>
  <c r="S2641" i="1"/>
  <c r="S2546" i="1"/>
  <c r="S522" i="1"/>
  <c r="S1802" i="1"/>
  <c r="S1801" i="1"/>
  <c r="S121" i="1"/>
  <c r="S2469" i="1"/>
  <c r="S3520" i="1"/>
  <c r="S1908" i="1"/>
  <c r="S2524" i="1"/>
  <c r="S3347" i="1"/>
  <c r="S2854" i="1"/>
  <c r="S4009" i="1"/>
  <c r="S2749" i="1"/>
  <c r="S3844" i="1"/>
  <c r="S2722" i="1"/>
  <c r="S3986" i="1"/>
  <c r="S2765" i="1"/>
  <c r="S2845" i="1"/>
  <c r="S1459" i="1"/>
  <c r="S1810" i="1"/>
  <c r="S1148" i="1"/>
  <c r="S2502" i="1"/>
  <c r="S2247" i="1"/>
  <c r="S2153" i="1"/>
  <c r="S1570" i="1"/>
  <c r="S1934" i="1"/>
  <c r="S3694" i="1"/>
  <c r="S2053" i="1"/>
  <c r="S591" i="1"/>
  <c r="S524" i="1"/>
  <c r="S2866" i="1"/>
  <c r="S1167" i="1"/>
  <c r="S2969" i="1"/>
  <c r="S2347" i="1"/>
  <c r="S2208" i="1"/>
  <c r="S4057" i="1"/>
  <c r="S2775" i="1"/>
  <c r="S491" i="1"/>
  <c r="S379" i="1"/>
  <c r="S2519" i="1"/>
  <c r="S2377" i="1"/>
  <c r="S3739" i="1"/>
  <c r="S1433" i="1"/>
  <c r="S1163" i="1"/>
  <c r="S3762" i="1"/>
  <c r="S2454" i="1"/>
  <c r="S1623" i="1"/>
  <c r="S3976" i="1"/>
  <c r="S189" i="1"/>
  <c r="S2325" i="1"/>
  <c r="S3459" i="1"/>
  <c r="S1354" i="1"/>
  <c r="S3211" i="1"/>
  <c r="S111" i="1"/>
  <c r="S2438" i="1"/>
  <c r="S2327" i="1"/>
  <c r="S2234" i="1"/>
  <c r="S403" i="1"/>
  <c r="S902" i="1"/>
  <c r="S3105" i="1"/>
  <c r="S2483" i="1"/>
  <c r="S981" i="1"/>
  <c r="S502" i="1"/>
  <c r="S2411" i="1"/>
  <c r="S2383" i="1"/>
  <c r="S2425" i="1"/>
  <c r="S1956" i="1"/>
  <c r="S1831" i="1"/>
  <c r="S2683" i="1"/>
  <c r="S1390" i="1"/>
  <c r="S3186" i="1"/>
  <c r="S3345" i="1"/>
  <c r="S7" i="1"/>
  <c r="S1457" i="1"/>
  <c r="S1892" i="1"/>
  <c r="S3281" i="1"/>
  <c r="S2787" i="1"/>
  <c r="S550" i="1"/>
  <c r="S1108" i="1"/>
  <c r="S2100" i="1"/>
  <c r="S2147" i="1"/>
  <c r="S1737" i="1"/>
  <c r="S2783" i="1"/>
  <c r="S2681" i="1"/>
  <c r="S3462" i="1"/>
  <c r="S3880" i="1"/>
  <c r="S194" i="1"/>
  <c r="S749" i="1"/>
  <c r="S3680" i="1"/>
  <c r="S3651" i="1"/>
  <c r="S2320" i="1"/>
  <c r="S122" i="1"/>
  <c r="S125" i="1"/>
  <c r="S2212" i="1"/>
  <c r="S2458" i="1"/>
  <c r="S1975" i="1"/>
  <c r="S532" i="1"/>
  <c r="S3977" i="1"/>
  <c r="S3121" i="1"/>
  <c r="S431" i="1"/>
  <c r="S2517" i="1"/>
  <c r="S3063" i="1"/>
  <c r="S1841" i="1"/>
  <c r="S1536" i="1"/>
  <c r="S709" i="1"/>
  <c r="S779" i="1"/>
  <c r="S2214" i="1"/>
  <c r="S4068" i="1"/>
  <c r="S1594" i="1"/>
  <c r="S182" i="1"/>
  <c r="S1129" i="1"/>
  <c r="S860" i="1"/>
  <c r="S2812" i="1"/>
  <c r="S1192" i="1"/>
  <c r="S1425" i="1"/>
  <c r="S1000" i="1"/>
  <c r="S1006" i="1"/>
  <c r="S3755" i="1"/>
  <c r="S598" i="1"/>
  <c r="S3749" i="1"/>
  <c r="S254" i="1"/>
  <c r="S1141" i="1"/>
  <c r="S1280" i="1"/>
  <c r="S610" i="1"/>
  <c r="S995" i="1"/>
  <c r="S901" i="1"/>
  <c r="S907" i="1"/>
  <c r="S2761" i="1"/>
  <c r="S1851" i="1"/>
  <c r="S3256" i="1"/>
  <c r="S2323" i="1"/>
  <c r="S2337" i="1"/>
  <c r="S1943" i="1"/>
  <c r="S47" i="1"/>
  <c r="S475" i="1"/>
  <c r="S2443" i="1"/>
  <c r="S2865" i="1"/>
  <c r="S1493" i="1"/>
  <c r="S2608" i="1"/>
  <c r="S2507" i="1"/>
  <c r="S1446" i="1"/>
  <c r="S3364" i="1"/>
  <c r="S2271" i="1"/>
  <c r="S2334" i="1"/>
  <c r="S2174" i="1"/>
  <c r="S1687" i="1"/>
  <c r="S2158" i="1"/>
  <c r="S1103" i="1"/>
  <c r="S363" i="1"/>
  <c r="S2526" i="1"/>
  <c r="S2166" i="1"/>
  <c r="S2135" i="1"/>
  <c r="S2307" i="1"/>
  <c r="S2336" i="1"/>
  <c r="S1513" i="1"/>
  <c r="S306" i="1"/>
  <c r="S3724" i="1"/>
  <c r="S2465" i="1"/>
  <c r="S606" i="1"/>
  <c r="S1199" i="1"/>
  <c r="S2468" i="1"/>
  <c r="S3536" i="1"/>
  <c r="S2595" i="1"/>
  <c r="S3079" i="1"/>
  <c r="S1562" i="1"/>
  <c r="S922" i="1"/>
  <c r="S3342" i="1"/>
  <c r="S1685" i="1"/>
  <c r="S66" i="1"/>
  <c r="S583" i="1"/>
  <c r="S2142" i="1"/>
  <c r="S1156" i="1"/>
  <c r="S2591" i="1"/>
  <c r="S2637" i="1"/>
  <c r="S3400" i="1"/>
  <c r="S441" i="1"/>
  <c r="S1069" i="1"/>
  <c r="S3207" i="1"/>
  <c r="S134" i="1"/>
  <c r="S572" i="1"/>
  <c r="S2738" i="1"/>
  <c r="S4073" i="1"/>
  <c r="S3866" i="1"/>
  <c r="S2800" i="1"/>
  <c r="S3285" i="1"/>
  <c r="S2301" i="1"/>
  <c r="S341" i="1"/>
  <c r="S324" i="1"/>
  <c r="S1537" i="1"/>
  <c r="S135" i="1"/>
  <c r="S1490" i="1"/>
  <c r="S3943" i="1"/>
  <c r="S4050" i="1"/>
  <c r="S2667" i="1"/>
  <c r="S2364" i="1"/>
  <c r="S529" i="1"/>
  <c r="S209" i="1"/>
  <c r="S2352" i="1"/>
  <c r="S294" i="1"/>
  <c r="S2642" i="1"/>
  <c r="S4019" i="1"/>
  <c r="S2876" i="1"/>
  <c r="S3370" i="1"/>
  <c r="S665" i="1"/>
  <c r="S1151" i="1"/>
  <c r="S1617" i="1"/>
  <c r="S2152" i="1"/>
  <c r="S1511" i="1"/>
  <c r="S679" i="1"/>
  <c r="S2747" i="1"/>
  <c r="S3002" i="1"/>
  <c r="S3920" i="1"/>
  <c r="S1208" i="1"/>
  <c r="S3220" i="1"/>
  <c r="S3272" i="1"/>
  <c r="S648" i="1"/>
  <c r="S3743" i="1"/>
  <c r="S1847" i="1"/>
  <c r="S2464" i="1"/>
  <c r="S3111" i="1"/>
  <c r="S1967" i="1"/>
  <c r="S302" i="1"/>
  <c r="S978" i="1"/>
  <c r="S1424" i="1"/>
  <c r="S2145" i="1"/>
  <c r="S174" i="1"/>
  <c r="S655" i="1"/>
  <c r="S2662" i="1"/>
  <c r="S2381" i="1"/>
  <c r="S3928" i="1"/>
  <c r="S1971" i="1"/>
  <c r="S3715" i="1"/>
  <c r="S668" i="1"/>
  <c r="S73" i="1"/>
  <c r="S3137" i="1"/>
  <c r="S938" i="1"/>
  <c r="S178" i="1"/>
  <c r="S3643" i="1"/>
  <c r="S3432" i="1"/>
  <c r="S713" i="1"/>
  <c r="S1878" i="1"/>
  <c r="S872" i="1"/>
  <c r="S2859" i="1"/>
  <c r="S3377" i="1"/>
  <c r="S3514" i="1"/>
  <c r="S1798" i="1"/>
  <c r="S1186" i="1"/>
  <c r="S3435" i="1"/>
  <c r="S3616" i="1"/>
  <c r="S2083" i="1"/>
  <c r="S3384" i="1"/>
  <c r="S3997" i="1"/>
  <c r="S557" i="1"/>
  <c r="S2654" i="1"/>
  <c r="S2842" i="1"/>
  <c r="S2879" i="1"/>
  <c r="S4054" i="1"/>
  <c r="S3741" i="1"/>
  <c r="S1895" i="1"/>
  <c r="S997" i="1"/>
  <c r="S3243" i="1"/>
  <c r="S3965" i="1"/>
  <c r="S2451" i="1"/>
  <c r="S3293" i="1"/>
  <c r="S4004" i="1"/>
  <c r="S2487" i="1"/>
  <c r="S1980" i="1"/>
  <c r="S2486" i="1"/>
  <c r="S3089" i="1"/>
  <c r="S2395" i="1"/>
  <c r="S1889" i="1"/>
  <c r="S319" i="1"/>
  <c r="S3126" i="1"/>
  <c r="S3378" i="1"/>
  <c r="S1784" i="1"/>
  <c r="S3327" i="1"/>
  <c r="S2312" i="1"/>
  <c r="S3298" i="1"/>
  <c r="S908" i="1"/>
  <c r="S3764" i="1"/>
  <c r="S1046" i="1"/>
  <c r="S2090" i="1"/>
  <c r="S3270" i="1"/>
  <c r="S3455" i="1"/>
  <c r="S656" i="1"/>
  <c r="S3262" i="1"/>
  <c r="S4082" i="1"/>
  <c r="S2148" i="1"/>
  <c r="S3879" i="1"/>
  <c r="S3417" i="1"/>
  <c r="S1195" i="1"/>
  <c r="S449" i="1"/>
  <c r="S3852" i="1"/>
  <c r="S2184" i="1"/>
  <c r="S1466" i="1"/>
  <c r="S1982" i="1"/>
  <c r="S2069" i="1"/>
  <c r="S873" i="1"/>
  <c r="S4043" i="1"/>
  <c r="S3652" i="1"/>
  <c r="S274" i="1"/>
  <c r="S2563" i="1"/>
  <c r="S1608" i="1"/>
  <c r="S3621" i="1"/>
  <c r="S693" i="1"/>
  <c r="S3709" i="1"/>
  <c r="S3365" i="1"/>
  <c r="S228" i="1"/>
  <c r="S224" i="1"/>
  <c r="S1958" i="1"/>
  <c r="S706" i="1"/>
  <c r="S786" i="1"/>
  <c r="S976" i="1"/>
  <c r="S3878" i="1"/>
  <c r="S2600" i="1"/>
  <c r="S670" i="1"/>
  <c r="S3233" i="1"/>
  <c r="S2343" i="1"/>
  <c r="S2472" i="1"/>
  <c r="S1616" i="1"/>
  <c r="S1689" i="1"/>
  <c r="S816" i="1"/>
  <c r="S877" i="1"/>
  <c r="S1607" i="1"/>
  <c r="S964" i="1"/>
  <c r="S1902" i="1"/>
  <c r="S3631" i="1"/>
  <c r="S1434" i="1"/>
  <c r="S687" i="1"/>
  <c r="S1181" i="1"/>
  <c r="S704" i="1"/>
  <c r="S1113" i="1"/>
  <c r="S1431" i="1"/>
  <c r="S1981" i="1"/>
  <c r="S588" i="1"/>
  <c r="S2548" i="1"/>
  <c r="S3984" i="1"/>
  <c r="S2082" i="1"/>
  <c r="S67" i="1"/>
  <c r="S2256" i="1"/>
  <c r="S3178" i="1"/>
  <c r="S1241" i="1"/>
  <c r="S2240" i="1"/>
  <c r="S669" i="1"/>
  <c r="S3853" i="1"/>
  <c r="S895" i="1"/>
  <c r="S3604" i="1"/>
  <c r="S3854" i="1"/>
  <c r="S460" i="1"/>
  <c r="S3725" i="1"/>
  <c r="S3075" i="1"/>
  <c r="S1367" i="1"/>
  <c r="S2640" i="1"/>
  <c r="S812" i="1"/>
  <c r="S1551" i="1"/>
  <c r="S2873" i="1"/>
  <c r="S295" i="1"/>
  <c r="S2215" i="1"/>
  <c r="S2239" i="1"/>
  <c r="S518" i="1"/>
  <c r="S2046" i="1"/>
  <c r="S2856" i="1"/>
  <c r="S1916" i="1"/>
  <c r="S547" i="1"/>
  <c r="S996" i="1"/>
  <c r="S9" i="1"/>
  <c r="S2309" i="1"/>
  <c r="S2263" i="1"/>
  <c r="S4007" i="1"/>
  <c r="S1116" i="1"/>
  <c r="S346" i="1"/>
  <c r="S3518" i="1"/>
  <c r="S370" i="1"/>
  <c r="S2064" i="1"/>
  <c r="S1869" i="1"/>
  <c r="S1630" i="1"/>
  <c r="S146" i="1"/>
  <c r="S2096" i="1"/>
  <c r="S1883" i="1"/>
  <c r="S1172" i="1"/>
  <c r="S3831" i="1"/>
  <c r="S3148" i="1"/>
  <c r="S2306" i="1"/>
  <c r="S2000" i="1"/>
  <c r="S3244" i="1"/>
  <c r="S2021" i="1"/>
  <c r="S284" i="1"/>
  <c r="S3297" i="1"/>
  <c r="S2253" i="1"/>
  <c r="S602" i="1"/>
  <c r="S2266" i="1"/>
  <c r="S891" i="1"/>
  <c r="S875" i="1"/>
  <c r="S2981" i="1"/>
  <c r="S2664" i="1"/>
  <c r="S833" i="1"/>
  <c r="S3538" i="1"/>
  <c r="S3073" i="1"/>
  <c r="S2522" i="1"/>
  <c r="S1963" i="1"/>
  <c r="S3210" i="1"/>
  <c r="S2824" i="1"/>
  <c r="S2772" i="1"/>
  <c r="S659" i="1"/>
  <c r="S2813" i="1"/>
  <c r="S511" i="1"/>
  <c r="S4056" i="1"/>
  <c r="S3493" i="1"/>
  <c r="S1994" i="1"/>
  <c r="S3560" i="1"/>
  <c r="S1694" i="1"/>
  <c r="S2983" i="1"/>
  <c r="S2244" i="1"/>
  <c r="S3069" i="1"/>
  <c r="S2354" i="1"/>
  <c r="S718" i="1"/>
  <c r="S381" i="1"/>
  <c r="S3684" i="1"/>
  <c r="S2111" i="1"/>
  <c r="S2535" i="1"/>
  <c r="S2207" i="1"/>
  <c r="S991" i="1"/>
  <c r="S604" i="1"/>
  <c r="S4002" i="1"/>
  <c r="S3579" i="1"/>
  <c r="S1629" i="1"/>
  <c r="S746" i="1"/>
  <c r="S3932" i="1"/>
  <c r="S3147" i="1"/>
  <c r="S371" i="1"/>
  <c r="S3161" i="1"/>
  <c r="S3768" i="1"/>
  <c r="S2181" i="1"/>
  <c r="S1563" i="1"/>
  <c r="S3593" i="1"/>
  <c r="S2041" i="1"/>
  <c r="S442" i="1"/>
  <c r="S1044" i="1"/>
  <c r="S2349" i="1"/>
  <c r="S1209" i="1"/>
  <c r="S1881" i="1"/>
  <c r="S1973" i="1"/>
  <c r="S3009" i="1"/>
  <c r="S3149" i="1"/>
  <c r="S825" i="1"/>
  <c r="S3972" i="1"/>
  <c r="S2257" i="1"/>
  <c r="S2644" i="1"/>
  <c r="S540" i="1"/>
  <c r="S2355" i="1"/>
  <c r="S1950" i="1"/>
  <c r="S3415" i="1"/>
  <c r="S2523" i="1"/>
  <c r="S1995" i="1"/>
  <c r="S290" i="1"/>
  <c r="S1746" i="1"/>
  <c r="S1953" i="1"/>
  <c r="S1680" i="1"/>
  <c r="S3767" i="1"/>
  <c r="S772" i="1"/>
  <c r="S2512" i="1"/>
  <c r="S109" i="1"/>
  <c r="S722" i="1"/>
  <c r="S809" i="1"/>
  <c r="S640" i="1"/>
  <c r="S280" i="1"/>
  <c r="S937" i="1"/>
  <c r="S2762" i="1"/>
  <c r="S1681" i="1"/>
  <c r="S603" i="1"/>
  <c r="S3072" i="1"/>
  <c r="S2992" i="1"/>
  <c r="S4060" i="1"/>
  <c r="S3679" i="1"/>
  <c r="S3662" i="1"/>
  <c r="S127" i="1"/>
  <c r="S3320" i="1"/>
  <c r="S1449" i="1"/>
  <c r="S2372" i="1"/>
  <c r="S75" i="1"/>
  <c r="S1124" i="1"/>
  <c r="S1970" i="1"/>
  <c r="S3117" i="1"/>
  <c r="S795" i="1"/>
  <c r="S1128" i="1"/>
  <c r="S2313" i="1"/>
  <c r="S2678" i="1"/>
  <c r="S562" i="1"/>
  <c r="S2182" i="1"/>
  <c r="S3374" i="1"/>
  <c r="S2687" i="1"/>
  <c r="S2647" i="1"/>
  <c r="S3189" i="1"/>
  <c r="S69" i="1"/>
  <c r="S2788" i="1"/>
  <c r="S1613" i="1"/>
  <c r="S1146" i="1"/>
  <c r="S1121" i="1"/>
  <c r="S3226" i="1"/>
  <c r="S402" i="1"/>
  <c r="S2619" i="1"/>
  <c r="S4052" i="1"/>
  <c r="S2447" i="1"/>
  <c r="S3301" i="1"/>
  <c r="S3097" i="1"/>
  <c r="S2339" i="1"/>
  <c r="S584" i="1"/>
  <c r="S309" i="1"/>
  <c r="S928" i="1"/>
  <c r="S2580" i="1"/>
  <c r="S1684" i="1"/>
  <c r="S1612" i="1"/>
  <c r="S3820" i="1"/>
  <c r="S3340" i="1"/>
  <c r="S2422" i="1"/>
  <c r="S1575" i="1"/>
  <c r="S1832" i="1"/>
  <c r="S2382" i="1"/>
  <c r="S573" i="1"/>
  <c r="S855" i="1"/>
  <c r="S1038" i="1"/>
  <c r="S3337" i="1"/>
  <c r="S736" i="1"/>
  <c r="S1547" i="1"/>
  <c r="S1525" i="1"/>
  <c r="S1058" i="1"/>
  <c r="S1045" i="1"/>
  <c r="S1880" i="1"/>
  <c r="S3253" i="1"/>
  <c r="S1489" i="1"/>
  <c r="S232" i="1"/>
  <c r="S3221" i="1"/>
  <c r="S2264" i="1"/>
  <c r="S2051" i="1"/>
  <c r="S3290" i="1"/>
  <c r="S1376" i="1"/>
  <c r="S2531" i="1"/>
  <c r="S2571" i="1"/>
  <c r="S1077" i="1"/>
  <c r="S1597" i="1"/>
  <c r="S1906" i="1"/>
  <c r="S3140" i="1"/>
  <c r="S3437" i="1"/>
  <c r="S2415" i="1"/>
  <c r="S1049" i="1"/>
  <c r="S2205" i="1"/>
  <c r="S3152" i="1"/>
  <c r="S690" i="1"/>
  <c r="S3235" i="1"/>
  <c r="S1550" i="1"/>
  <c r="S2754" i="1"/>
  <c r="S2137" i="1"/>
  <c r="S1166" i="1"/>
  <c r="S459" i="1"/>
  <c r="S3953" i="1"/>
  <c r="S3324" i="1"/>
  <c r="S1816" i="1"/>
  <c r="S1182" i="1"/>
  <c r="S1349" i="1"/>
  <c r="S576" i="1"/>
  <c r="S1561" i="1"/>
  <c r="S2073" i="1"/>
  <c r="S979" i="1"/>
  <c r="S262" i="1"/>
  <c r="S3766" i="1"/>
  <c r="S688" i="1"/>
  <c r="S663" i="1"/>
  <c r="S2568" i="1"/>
  <c r="S1168" i="1"/>
  <c r="S2635" i="1"/>
  <c r="S3070" i="1"/>
  <c r="S2550" i="1"/>
  <c r="S3312" i="1"/>
  <c r="S3064" i="1"/>
  <c r="S903" i="1"/>
  <c r="S3666" i="1"/>
  <c r="S2975" i="1"/>
  <c r="S3949" i="1"/>
  <c r="S761" i="1"/>
  <c r="S807" i="1"/>
  <c r="S2335" i="1"/>
  <c r="S291" i="1"/>
  <c r="S3448" i="1"/>
  <c r="S4074" i="1"/>
  <c r="S2156" i="1"/>
  <c r="S4021" i="1"/>
  <c r="S2159" i="1"/>
  <c r="S1509" i="1"/>
  <c r="S1911" i="1"/>
  <c r="S3931" i="1"/>
  <c r="S2963" i="1"/>
  <c r="S1174" i="1"/>
  <c r="S3280" i="1"/>
  <c r="S2455" i="1"/>
  <c r="S1115" i="1"/>
  <c r="S1961" i="1"/>
  <c r="S1677" i="1"/>
  <c r="S4069" i="1"/>
  <c r="S3640" i="1"/>
  <c r="S2370" i="1"/>
  <c r="S1136" i="1"/>
  <c r="S1225" i="1"/>
  <c r="S3967" i="1"/>
  <c r="S4034" i="1"/>
  <c r="S433" i="1"/>
  <c r="S897" i="1"/>
  <c r="S2602" i="1"/>
  <c r="S3718" i="1"/>
  <c r="S222" i="1"/>
  <c r="S642" i="1"/>
  <c r="S2823" i="1"/>
  <c r="S4075" i="1"/>
  <c r="S936" i="1"/>
  <c r="S3132" i="1"/>
  <c r="S1358" i="1"/>
  <c r="S374" i="1"/>
  <c r="S925" i="1"/>
  <c r="S1427" i="1"/>
  <c r="S2853" i="1"/>
  <c r="S1344" i="1"/>
  <c r="S787" i="1"/>
  <c r="S2490" i="1"/>
  <c r="S1455" i="1"/>
  <c r="S3557" i="1"/>
  <c r="S3555" i="1"/>
  <c r="S2817" i="1"/>
  <c r="S1421" i="1"/>
  <c r="S3294" i="1"/>
  <c r="S918" i="1"/>
  <c r="S3837" i="1"/>
  <c r="S2423" i="1"/>
  <c r="S516" i="1"/>
  <c r="S1787" i="1"/>
  <c r="S836" i="1"/>
  <c r="S823" i="1"/>
  <c r="S1194" i="1"/>
  <c r="S727" i="1"/>
  <c r="S3277" i="1"/>
  <c r="S1417" i="1"/>
  <c r="S2736" i="1"/>
  <c r="S3409" i="1"/>
  <c r="S2055" i="1"/>
  <c r="S1409" i="1"/>
  <c r="S940" i="1"/>
  <c r="S1516" i="1"/>
  <c r="S3443" i="1"/>
  <c r="S4100" i="1"/>
  <c r="S513" i="1"/>
  <c r="S3491" i="1"/>
  <c r="S3219" i="1"/>
  <c r="S752" i="1"/>
  <c r="S874" i="1"/>
  <c r="S3056" i="1"/>
  <c r="S2056" i="1"/>
  <c r="S777" i="1"/>
  <c r="S3095" i="1"/>
  <c r="S1337" i="1"/>
  <c r="S886" i="1"/>
  <c r="S1556" i="1"/>
  <c r="S1144" i="1"/>
  <c r="S3478" i="1"/>
  <c r="S1003" i="1"/>
  <c r="S2724" i="1"/>
  <c r="S1978" i="1"/>
  <c r="S1305" i="1"/>
  <c r="S2570" i="1"/>
  <c r="S2957" i="1"/>
  <c r="S2867" i="1"/>
  <c r="S3638" i="1"/>
  <c r="S3150" i="1"/>
  <c r="S1133" i="1"/>
  <c r="S1791" i="1"/>
  <c r="S2276" i="1"/>
  <c r="S3058" i="1"/>
  <c r="S1405" i="1"/>
  <c r="S328" i="1"/>
  <c r="S3607" i="1"/>
  <c r="S3834" i="1"/>
  <c r="S3726" i="1"/>
  <c r="S3785" i="1"/>
  <c r="S3657" i="1"/>
  <c r="S3954" i="1"/>
  <c r="S2903" i="1"/>
  <c r="S3304" i="1"/>
  <c r="S972" i="1"/>
  <c r="S1381" i="1"/>
  <c r="S3915" i="1"/>
  <c r="S2624" i="1"/>
  <c r="S2186" i="1"/>
  <c r="S60" i="1"/>
  <c r="S3882" i="1"/>
  <c r="S3124" i="1"/>
  <c r="S1324" i="1"/>
  <c r="S3359" i="1"/>
  <c r="S3267" i="1"/>
  <c r="S909" i="1"/>
  <c r="S3553" i="1"/>
  <c r="S162" i="1"/>
  <c r="S3585" i="1"/>
  <c r="S3790" i="1"/>
  <c r="S3723" i="1"/>
  <c r="S2175" i="1"/>
  <c r="S2243" i="1"/>
  <c r="S2232" i="1"/>
  <c r="S947" i="1"/>
  <c r="S2481" i="1"/>
  <c r="S3905" i="1"/>
  <c r="S2206" i="1"/>
  <c r="S625" i="1"/>
  <c r="S131" i="1"/>
  <c r="S285" i="1"/>
  <c r="S585" i="1"/>
  <c r="S22" i="1"/>
  <c r="S155" i="1"/>
  <c r="S1101" i="1"/>
  <c r="S299" i="1"/>
  <c r="S1317" i="1"/>
  <c r="S3930" i="1"/>
  <c r="S34" i="1"/>
  <c r="S794" i="1"/>
  <c r="S3599" i="1"/>
  <c r="S859" i="1"/>
  <c r="S1355" i="1"/>
  <c r="S3199" i="1"/>
  <c r="S743" i="1"/>
  <c r="S3672" i="1"/>
  <c r="S2027" i="1"/>
  <c r="S1898" i="1"/>
  <c r="S3027" i="1"/>
  <c r="S3951" i="1"/>
  <c r="S479" i="1"/>
  <c r="S2536" i="1"/>
  <c r="S2410" i="1"/>
  <c r="S215" i="1"/>
  <c r="S184" i="1"/>
  <c r="S913" i="1"/>
  <c r="S3890" i="1"/>
  <c r="S667" i="1"/>
  <c r="S3112" i="1"/>
  <c r="S1951" i="1"/>
  <c r="S3592" i="1"/>
  <c r="S2663" i="1"/>
  <c r="S788" i="1"/>
  <c r="S1127" i="1"/>
  <c r="S1954" i="1"/>
  <c r="S2766" i="1"/>
  <c r="S2091" i="1"/>
  <c r="S128" i="1"/>
  <c r="S2220" i="1"/>
  <c r="S3164" i="1"/>
  <c r="S2484" i="1"/>
  <c r="S186" i="1"/>
  <c r="S1991" i="1"/>
  <c r="S2269" i="1"/>
  <c r="S2733" i="1"/>
  <c r="S1366" i="1"/>
  <c r="S1517" i="1"/>
  <c r="S200" i="1"/>
  <c r="S2448" i="1"/>
  <c r="S1996" i="1"/>
  <c r="S1001" i="1"/>
  <c r="S40" i="1"/>
  <c r="S1398" i="1"/>
  <c r="S1220" i="1"/>
  <c r="S314" i="1"/>
  <c r="S592" i="1"/>
  <c r="S43" i="1"/>
  <c r="S488" i="1"/>
  <c r="S689" i="1"/>
  <c r="S1496" i="1"/>
  <c r="S3319" i="1"/>
  <c r="S1346" i="1"/>
  <c r="S1145" i="1"/>
  <c r="S3094" i="1"/>
  <c r="S279" i="1"/>
  <c r="S3288" i="1"/>
  <c r="S3484" i="1"/>
  <c r="S3535" i="1"/>
  <c r="S1572" i="1"/>
  <c r="S3851" i="1"/>
  <c r="S2224" i="1"/>
  <c r="S495" i="1"/>
  <c r="S3917" i="1"/>
  <c r="S3817" i="1"/>
  <c r="S1564" i="1"/>
  <c r="S2965" i="1"/>
  <c r="S2900" i="1"/>
  <c r="S1332" i="1"/>
  <c r="S110" i="1"/>
  <c r="S1333" i="1"/>
  <c r="S1552" i="1"/>
  <c r="S359" i="1"/>
  <c r="S658" i="1"/>
  <c r="S1820" i="1"/>
  <c r="S969" i="1"/>
  <c r="S966" i="1"/>
  <c r="S1993" i="1"/>
  <c r="S831" i="1"/>
  <c r="S3011" i="1"/>
  <c r="S593" i="1"/>
  <c r="S1109" i="1"/>
  <c r="S2848" i="1"/>
  <c r="S1073" i="1"/>
  <c r="S380" i="1"/>
  <c r="S2581" i="1"/>
  <c r="S2476" i="1"/>
  <c r="S3810" i="1"/>
  <c r="S2696" i="1"/>
  <c r="S221" i="1"/>
  <c r="S1498" i="1"/>
  <c r="S248" i="1"/>
  <c r="S980" i="1"/>
  <c r="S3999" i="1"/>
  <c r="S2513" i="1"/>
  <c r="S2193" i="1"/>
  <c r="S568" i="1"/>
  <c r="S229" i="1"/>
  <c r="S3923" i="1"/>
  <c r="S3748" i="1"/>
  <c r="S277" i="1"/>
  <c r="S1369" i="1"/>
  <c r="S821" i="1"/>
  <c r="S3757" i="1"/>
  <c r="S2084" i="1"/>
  <c r="S1850" i="1"/>
  <c r="S2259" i="1"/>
  <c r="S1508" i="1"/>
  <c r="S2511" i="1"/>
  <c r="S1696" i="1"/>
  <c r="S3569" i="1"/>
  <c r="S1323" i="1"/>
  <c r="S1140" i="1"/>
  <c r="S270" i="1"/>
  <c r="S3947" i="1"/>
  <c r="S1411" i="1"/>
  <c r="S41" i="1"/>
  <c r="S353" i="1"/>
  <c r="S1782" i="1"/>
  <c r="S1740" i="1"/>
  <c r="S1386" i="1"/>
  <c r="S3704" i="1"/>
  <c r="S614" i="1"/>
  <c r="S3380" i="1"/>
  <c r="S525" i="1"/>
  <c r="S2560" i="1"/>
  <c r="S219" i="1"/>
  <c r="S1600" i="1"/>
  <c r="S2187" i="1"/>
  <c r="S1051" i="1"/>
  <c r="S1189" i="1"/>
  <c r="S3529" i="1"/>
  <c r="S1361" i="1"/>
  <c r="S1452" i="1"/>
  <c r="S312" i="1"/>
  <c r="S1692" i="1"/>
  <c r="S3134" i="1"/>
  <c r="S3615" i="1"/>
  <c r="S3271" i="1"/>
  <c r="S3039" i="1"/>
  <c r="S2057" i="1"/>
  <c r="S3496" i="1"/>
  <c r="S1822" i="1"/>
  <c r="S2005" i="1"/>
  <c r="S1461" i="1"/>
  <c r="S1078" i="1"/>
  <c r="S3540" i="1"/>
  <c r="S1530" i="1"/>
  <c r="S1331" i="1"/>
  <c r="S3948" i="1"/>
  <c r="S762" i="1"/>
  <c r="S2503" i="1"/>
  <c r="S1877" i="1"/>
  <c r="S893" i="1"/>
  <c r="S681" i="1"/>
  <c r="S1671" i="1"/>
  <c r="S862" i="1"/>
  <c r="S33" i="1"/>
  <c r="S1408" i="1"/>
  <c r="S1304" i="1"/>
  <c r="S3924" i="1"/>
  <c r="S2450" i="1"/>
  <c r="S2944" i="1"/>
  <c r="S1460" i="1"/>
  <c r="S1723" i="1"/>
  <c r="S1866" i="1"/>
  <c r="S2442" i="1"/>
  <c r="S2342" i="1"/>
  <c r="S3065" i="1"/>
  <c r="S231" i="1"/>
  <c r="S2688" i="1"/>
  <c r="S826" i="1"/>
  <c r="S2795" i="1"/>
  <c r="S1559" i="1"/>
  <c r="S3722" i="1"/>
  <c r="S3168" i="1"/>
  <c r="S3258" i="1"/>
  <c r="S2251" i="1"/>
  <c r="S1631" i="1"/>
  <c r="S569" i="1"/>
  <c r="S166" i="1"/>
  <c r="S806" i="1"/>
  <c r="S3217" i="1"/>
  <c r="S2098" i="1"/>
  <c r="S300" i="1"/>
  <c r="S3441" i="1"/>
  <c r="S1037" i="1"/>
  <c r="S3214" i="1"/>
  <c r="S1634" i="1"/>
  <c r="S1870" i="1"/>
  <c r="S1622" i="1"/>
  <c r="S910" i="1"/>
  <c r="S1050" i="1"/>
  <c r="S999" i="1"/>
  <c r="S3836" i="1"/>
  <c r="S571" i="1"/>
  <c r="S1375" i="1"/>
  <c r="S1392" i="1"/>
  <c r="S814" i="1"/>
  <c r="S3286" i="1"/>
  <c r="S3082" i="1"/>
  <c r="S466" i="1"/>
  <c r="S2413" i="1"/>
  <c r="S462" i="1"/>
  <c r="S4063" i="1"/>
  <c r="S1976" i="1"/>
  <c r="S715" i="1"/>
  <c r="S2501" i="1"/>
  <c r="S3698" i="1"/>
  <c r="S3979" i="1"/>
  <c r="S2496" i="1"/>
  <c r="S13" i="1"/>
  <c r="S2691" i="1"/>
  <c r="S3875" i="1"/>
  <c r="S1159" i="1"/>
  <c r="S3751" i="1"/>
  <c r="S2316" i="1"/>
  <c r="S919" i="1"/>
  <c r="S3795" i="1"/>
  <c r="S3760" i="1"/>
  <c r="S2573" i="1"/>
  <c r="S58" i="1"/>
  <c r="S3713" i="1"/>
  <c r="S4030" i="1"/>
  <c r="S2942" i="1"/>
  <c r="S641" i="1"/>
  <c r="S3720" i="1"/>
  <c r="S782" i="1"/>
  <c r="S2460" i="1"/>
  <c r="S4079" i="1"/>
  <c r="S423" i="1"/>
  <c r="S355" i="1"/>
  <c r="S132" i="1"/>
  <c r="S493" i="1"/>
  <c r="S3819" i="1"/>
  <c r="S1773" i="1"/>
  <c r="S2114" i="1"/>
  <c r="S512" i="1"/>
  <c r="S1900" i="1"/>
  <c r="S2732" i="1"/>
  <c r="S2162" i="1"/>
  <c r="S1422" i="1"/>
  <c r="S53" i="1"/>
  <c r="S417" i="1"/>
  <c r="S829" i="1"/>
  <c r="S2882" i="1"/>
  <c r="S3921" i="1"/>
  <c r="S3012" i="1"/>
  <c r="S293" i="1"/>
  <c r="S3379" i="1"/>
  <c r="S1565" i="1"/>
  <c r="S935" i="1"/>
  <c r="S813" i="1"/>
  <c r="S2404" i="1"/>
  <c r="S1492" i="1"/>
  <c r="S2779" i="1"/>
  <c r="S3381" i="1"/>
  <c r="S12" i="1"/>
  <c r="S3667" i="1"/>
  <c r="S1042" i="1"/>
  <c r="S741" i="1"/>
  <c r="S605" i="1"/>
  <c r="S2305" i="1"/>
  <c r="S3146" i="1"/>
  <c r="S2441" i="1"/>
  <c r="S2709" i="1"/>
  <c r="S597" i="1"/>
  <c r="S3993" i="1"/>
  <c r="S2176" i="1"/>
  <c r="S1491" i="1"/>
  <c r="S3250" i="1"/>
  <c r="S3825" i="1"/>
  <c r="S3586" i="1"/>
  <c r="S2428" i="1"/>
  <c r="S100" i="1"/>
  <c r="S3784" i="1"/>
  <c r="S4059" i="1"/>
  <c r="S791" i="1"/>
  <c r="S2763" i="1"/>
  <c r="S3710" i="1"/>
  <c r="S904" i="1"/>
  <c r="S2209" i="1"/>
  <c r="S2173" i="1"/>
  <c r="S2248" i="1"/>
  <c r="S1872" i="1"/>
  <c r="S3696" i="1"/>
  <c r="S4013" i="1"/>
  <c r="S2356" i="1"/>
  <c r="S911" i="1"/>
  <c r="S2291" i="1"/>
  <c r="S1828" i="1"/>
  <c r="S3613" i="1"/>
  <c r="S1827" i="1"/>
  <c r="S4070" i="1"/>
  <c r="S3822" i="1"/>
  <c r="S1907" i="1"/>
  <c r="S2361" i="1"/>
  <c r="S3990" i="1"/>
  <c r="S1445" i="1"/>
  <c r="S158" i="1"/>
  <c r="S2575" i="1"/>
  <c r="S3712" i="1"/>
  <c r="S2541" i="1"/>
  <c r="S483" i="1"/>
  <c r="S71" i="1"/>
  <c r="S566" i="1"/>
  <c r="S1614" i="1"/>
  <c r="S1119" i="1"/>
  <c r="S3316" i="1"/>
  <c r="S1036" i="1"/>
  <c r="S1122" i="1"/>
  <c r="S308" i="1"/>
  <c r="S612" i="1"/>
  <c r="S3373" i="1"/>
  <c r="S635" i="1"/>
  <c r="S1180" i="1"/>
  <c r="S3985" i="1"/>
  <c r="S2353" i="1"/>
  <c r="S3865" i="1"/>
  <c r="S2904" i="1"/>
  <c r="S2632" i="1"/>
  <c r="S89" i="1"/>
  <c r="S587" i="1"/>
  <c r="S4032" i="1"/>
  <c r="S226" i="1"/>
  <c r="S444" i="1"/>
  <c r="S340" i="1"/>
  <c r="S2616" i="1"/>
  <c r="S3944" i="1"/>
  <c r="S1013" i="1"/>
  <c r="S3610" i="1"/>
  <c r="S2401" i="1"/>
  <c r="S3787" i="1"/>
  <c r="S3625" i="1"/>
  <c r="S1205" i="1"/>
  <c r="S998" i="1"/>
  <c r="S2094" i="1"/>
  <c r="S4064" i="1"/>
  <c r="S266" i="1"/>
  <c r="S3969" i="1"/>
  <c r="S850" i="1"/>
  <c r="S283" i="1"/>
  <c r="S1568" i="1"/>
  <c r="S1999" i="1"/>
  <c r="S1567" i="1"/>
  <c r="S2505" i="1"/>
  <c r="S36" i="1"/>
  <c r="S170" i="1"/>
  <c r="S204" i="1"/>
  <c r="S397" i="1"/>
  <c r="S840" i="1"/>
  <c r="S3721" i="1"/>
  <c r="S390" i="1"/>
  <c r="S653" i="1"/>
  <c r="S2974" i="1"/>
  <c r="S4040" i="1"/>
  <c r="S963" i="1"/>
  <c r="S3874" i="1"/>
  <c r="S2416" i="1"/>
  <c r="S1117" i="1"/>
  <c r="S3194" i="1"/>
  <c r="S570" i="1"/>
  <c r="S2551" i="1"/>
  <c r="S792" i="1"/>
  <c r="S2576" i="1"/>
  <c r="S87" i="1"/>
  <c r="S3456" i="1"/>
  <c r="S2552" i="1"/>
  <c r="S2378" i="1"/>
  <c r="S2157" i="1"/>
  <c r="S458" i="1"/>
  <c r="S3433" i="1"/>
  <c r="S2630" i="1"/>
  <c r="S387" i="1"/>
  <c r="S2196" i="1"/>
  <c r="S1416" i="1"/>
  <c r="S2273" i="1"/>
  <c r="S1221" i="1"/>
  <c r="S157" i="1"/>
  <c r="S1302" i="1"/>
  <c r="S3155" i="1"/>
  <c r="S644" i="1"/>
  <c r="S735" i="1"/>
  <c r="S3648" i="1"/>
  <c r="S3371" i="1"/>
  <c r="S2210" i="1"/>
  <c r="S3017" i="1"/>
  <c r="S2022" i="1"/>
  <c r="S2357" i="1"/>
  <c r="S37" i="1"/>
  <c r="S2185" i="1"/>
  <c r="S3049" i="1"/>
  <c r="S187" i="1"/>
  <c r="S3881" i="1"/>
  <c r="S3179" i="1"/>
  <c r="S1800" i="1"/>
  <c r="S1518" i="1"/>
  <c r="S3016" i="1"/>
  <c r="S1132" i="1"/>
  <c r="S563" i="1"/>
  <c r="S3341" i="1"/>
  <c r="S2686" i="1"/>
  <c r="S467" i="1"/>
  <c r="S616" i="1"/>
  <c r="S3185" i="1"/>
  <c r="S837" i="1"/>
  <c r="S2409" i="1"/>
  <c r="S167" i="1"/>
  <c r="S48" i="1"/>
  <c r="S1430" i="1"/>
  <c r="S197" i="1"/>
  <c r="S2066" i="1"/>
  <c r="S2648" i="1"/>
  <c r="S2861" i="1"/>
  <c r="S2751" i="1"/>
  <c r="S2665" i="1"/>
  <c r="S3827" i="1"/>
  <c r="S1440" i="1"/>
  <c r="S2532" i="1"/>
  <c r="S2933" i="1"/>
  <c r="S2063" i="1"/>
  <c r="S1348" i="1"/>
  <c r="S3973" i="1"/>
  <c r="S2622" i="1"/>
  <c r="S3040" i="1"/>
  <c r="S2222" i="1"/>
  <c r="S3001" i="1"/>
  <c r="S3116" i="1"/>
  <c r="S2358" i="1"/>
  <c r="S523" i="1"/>
  <c r="S1359" i="1"/>
  <c r="S1752" i="1"/>
  <c r="S378" i="1"/>
  <c r="S3083" i="1"/>
  <c r="S1171" i="1"/>
  <c r="S1944" i="1"/>
  <c r="S2728" i="1"/>
  <c r="S2424" i="1"/>
  <c r="S3531" i="1"/>
  <c r="S3929" i="1"/>
  <c r="S3422" i="1"/>
  <c r="S1826" i="1"/>
  <c r="S638" i="1"/>
  <c r="S3821" i="1"/>
  <c r="S361" i="1"/>
  <c r="S1864" i="1"/>
  <c r="S412" i="1"/>
  <c r="S723" i="1"/>
  <c r="S2421" i="1"/>
  <c r="S3816" i="1"/>
  <c r="S847" i="1"/>
  <c r="S2318" i="1"/>
  <c r="S342" i="1"/>
  <c r="S3685" i="1"/>
  <c r="S2695" i="1"/>
  <c r="S3886" i="1"/>
  <c r="S321" i="1"/>
  <c r="S2612" i="1"/>
  <c r="S1713" i="1"/>
  <c r="S3208" i="1"/>
  <c r="S396" i="1"/>
  <c r="S1618" i="1"/>
  <c r="S600" i="1"/>
  <c r="S1126" i="1"/>
  <c r="S3205" i="1"/>
  <c r="S405" i="1"/>
  <c r="S724" i="1"/>
  <c r="S1074" i="1"/>
  <c r="S1543" i="1"/>
  <c r="S235" i="1"/>
  <c r="S1202" i="1"/>
  <c r="S1175" i="1"/>
  <c r="S1571" i="1"/>
  <c r="S3903" i="1"/>
  <c r="S3562" i="1"/>
  <c r="S2849" i="1"/>
  <c r="S810" i="1"/>
  <c r="S2275" i="1"/>
  <c r="S2255" i="1"/>
  <c r="S3156" i="1"/>
  <c r="S2504" i="1"/>
  <c r="S827" i="1"/>
  <c r="S3871" i="1"/>
  <c r="S631" i="1"/>
  <c r="S14" i="1"/>
  <c r="S1863" i="1"/>
  <c r="S3805" i="1"/>
  <c r="S2577" i="1"/>
  <c r="S2227" i="1"/>
  <c r="S1414" i="1"/>
  <c r="S1350" i="1"/>
  <c r="S1142" i="1"/>
  <c r="S717" i="1"/>
  <c r="S1464" i="1"/>
  <c r="S3883" i="1"/>
  <c r="S2079" i="1"/>
  <c r="S1456" i="1"/>
  <c r="S2367" i="1"/>
  <c r="S1984" i="1"/>
  <c r="S3153" i="1"/>
  <c r="S3363" i="1"/>
  <c r="S2561" i="1"/>
  <c r="S4067" i="1"/>
  <c r="S388" i="1"/>
  <c r="S2626" i="1"/>
  <c r="S944" i="1"/>
  <c r="S2169" i="1"/>
  <c r="S2405" i="1"/>
  <c r="S17" i="1"/>
  <c r="S3630" i="1"/>
  <c r="S4083" i="1"/>
  <c r="S3958" i="1"/>
  <c r="S845" i="1"/>
  <c r="S639" i="1"/>
  <c r="S485" i="1"/>
  <c r="S3494" i="1"/>
  <c r="S2578" i="1"/>
  <c r="S1065" i="1"/>
  <c r="S3982" i="1"/>
  <c r="S1284" i="1"/>
  <c r="S3889" i="1"/>
  <c r="S2414" i="1"/>
  <c r="S906" i="1"/>
  <c r="S770" i="1"/>
  <c r="S851" i="1"/>
  <c r="S1061" i="1"/>
  <c r="S2365" i="1"/>
  <c r="S257" i="1"/>
  <c r="S2140" i="1"/>
  <c r="S2567" i="1"/>
  <c r="S2087" i="1"/>
  <c r="S2101" i="1"/>
  <c r="S3664" i="1"/>
  <c r="S240" i="1"/>
  <c r="S3125" i="1"/>
  <c r="S3807" i="1"/>
  <c r="S3180" i="1"/>
  <c r="S4008" i="1"/>
  <c r="S3524" i="1"/>
  <c r="S1655" i="1"/>
  <c r="S90" i="1"/>
  <c r="S1539" i="1"/>
  <c r="S192" i="1"/>
  <c r="S818" i="1"/>
  <c r="S608" i="1"/>
  <c r="S3120" i="1"/>
  <c r="S1586" i="1"/>
  <c r="S864" i="1"/>
  <c r="S2962" i="1"/>
  <c r="S2868" i="1"/>
  <c r="S992" i="1"/>
  <c r="S3859" i="1"/>
  <c r="S2808" i="1"/>
  <c r="S1776" i="1"/>
  <c r="S883" i="1"/>
  <c r="S399" i="1"/>
  <c r="S3197" i="1"/>
  <c r="S202" i="1"/>
  <c r="S207" i="1"/>
  <c r="S3098" i="1"/>
  <c r="S3895" i="1"/>
  <c r="S1420" i="1"/>
  <c r="S275" i="1"/>
  <c r="S2151" i="1"/>
  <c r="S1683" i="1"/>
  <c r="S2693" i="1"/>
  <c r="S2860" i="1"/>
  <c r="S3479" i="1"/>
  <c r="S1187" i="1"/>
  <c r="S3744" i="1"/>
  <c r="S3204" i="1"/>
  <c r="S1538" i="1"/>
  <c r="S4025" i="1"/>
  <c r="S2449" i="1"/>
  <c r="S2267" i="1"/>
  <c r="S2238" i="1"/>
  <c r="S3412" i="1"/>
  <c r="S2204" i="1"/>
  <c r="S2344" i="1"/>
  <c r="S4018" i="1"/>
  <c r="S149" i="1"/>
  <c r="S815" i="1"/>
  <c r="S1505" i="1"/>
  <c r="S2241" i="1"/>
  <c r="S2710" i="1"/>
  <c r="S1605" i="1"/>
  <c r="S984" i="1"/>
  <c r="S1794" i="1"/>
  <c r="S3611" i="1"/>
  <c r="S3706" i="1"/>
  <c r="S3451" i="1"/>
  <c r="S2792" i="1"/>
  <c r="S3275" i="1"/>
  <c r="S2402" i="1"/>
  <c r="S3612" i="1"/>
  <c r="S4033" i="1"/>
  <c r="S2677" i="1"/>
  <c r="S2221" i="1"/>
  <c r="S252" i="1"/>
  <c r="S74" i="1"/>
  <c r="S2653" i="1"/>
  <c r="S1945" i="1"/>
  <c r="S549" i="1"/>
  <c r="S1362" i="1"/>
  <c r="S3519" i="1"/>
  <c r="S62" i="1"/>
  <c r="S3252" i="1"/>
  <c r="S3693" i="1"/>
  <c r="S1373" i="1"/>
  <c r="S11" i="1"/>
  <c r="S392" i="1"/>
  <c r="S989" i="1"/>
  <c r="S2045" i="1"/>
  <c r="S45" i="1"/>
  <c r="S1170" i="1"/>
  <c r="S510" i="1"/>
  <c r="S1703" i="1"/>
  <c r="S2122" i="1"/>
  <c r="S3541" i="1"/>
  <c r="S3674" i="1"/>
  <c r="S3673" i="1"/>
  <c r="S3" i="1"/>
  <c r="S440" i="1"/>
  <c r="S3746" i="1"/>
  <c r="S3798" i="1"/>
  <c r="S4038" i="1"/>
  <c r="S673" i="1"/>
  <c r="S3676" i="1"/>
  <c r="S3230" i="1"/>
  <c r="S4077" i="1"/>
  <c r="S147" i="1"/>
  <c r="S3143" i="1"/>
  <c r="S2328" i="1"/>
  <c r="S323" i="1"/>
  <c r="S476" i="1"/>
  <c r="S2750" i="1"/>
  <c r="S3352" i="1"/>
  <c r="S1322" i="1"/>
  <c r="S1960" i="1"/>
  <c r="S3160" i="1"/>
  <c r="S3289" i="1"/>
  <c r="S114" i="1"/>
  <c r="S171" i="1"/>
  <c r="S3232" i="1"/>
  <c r="S79" i="1"/>
  <c r="S253" i="1"/>
  <c r="S2713" i="1"/>
  <c r="S630" i="1"/>
  <c r="S1287" i="1"/>
  <c r="S2559" i="1"/>
  <c r="S1558" i="1"/>
  <c r="S1633" i="1"/>
  <c r="S899" i="1"/>
  <c r="S1555" i="1"/>
  <c r="S1441" i="1"/>
  <c r="S1799" i="1"/>
  <c r="S1150" i="1"/>
  <c r="S4031" i="1"/>
  <c r="S1278" i="1"/>
  <c r="S3236" i="1"/>
  <c r="S2359" i="1"/>
  <c r="S3686" i="1"/>
  <c r="S2348" i="1"/>
  <c r="S1339" i="1"/>
  <c r="S2076" i="1"/>
  <c r="S1005" i="1"/>
  <c r="S650" i="1"/>
  <c r="S3532" i="1"/>
  <c r="S613" i="1"/>
  <c r="S2333" i="1"/>
  <c r="S2791" i="1"/>
  <c r="S1338" i="1"/>
  <c r="S2814" i="1"/>
  <c r="S1724" i="1"/>
  <c r="S2565" i="1"/>
  <c r="S3485" i="1"/>
  <c r="S2790" i="1"/>
  <c r="S1335" i="1"/>
  <c r="S961" i="1"/>
  <c r="S3055" i="1"/>
  <c r="S482" i="1"/>
  <c r="S2168" i="1"/>
  <c r="S1601" i="1"/>
  <c r="S1328" i="1"/>
  <c r="S453" i="1"/>
  <c r="S4036" i="1"/>
  <c r="S2598" i="1"/>
  <c r="S3769" i="1"/>
  <c r="S2494" i="1"/>
  <c r="S3241" i="1"/>
  <c r="S2625" i="1"/>
  <c r="S1553" i="1"/>
  <c r="S2223" i="1"/>
  <c r="S3733" i="1"/>
  <c r="S143" i="1"/>
  <c r="S1711" i="1"/>
  <c r="S3344" i="1"/>
  <c r="S3942" i="1"/>
  <c r="S246" i="1"/>
  <c r="S888" i="1"/>
  <c r="S3780" i="1"/>
  <c r="S1502" i="1"/>
  <c r="S2400" i="1"/>
  <c r="S820" i="1"/>
  <c r="S2116" i="1"/>
  <c r="S1691" i="1"/>
  <c r="S3453" i="1"/>
  <c r="S857" i="1"/>
  <c r="S3998" i="1"/>
  <c r="S2167" i="1"/>
  <c r="S790" i="1"/>
  <c r="S3558" i="1"/>
  <c r="S558" i="1"/>
  <c r="S344" i="1"/>
  <c r="S2767" i="1"/>
  <c r="S82" i="1"/>
  <c r="S3291" i="1"/>
  <c r="S2847" i="1"/>
  <c r="S3000" i="1"/>
  <c r="S695" i="1"/>
  <c r="S3490" i="1"/>
  <c r="S2119" i="1"/>
  <c r="S1147" i="1"/>
  <c r="S2471" i="1"/>
  <c r="S2777" i="1"/>
  <c r="S2980" i="1"/>
  <c r="S1465" i="1"/>
  <c r="S1825" i="1"/>
  <c r="S3846" i="1"/>
  <c r="S3059" i="1"/>
  <c r="S3860" i="1"/>
  <c r="S1197" i="1"/>
  <c r="S1697" i="1"/>
  <c r="S65" i="1"/>
  <c r="S3038" i="1"/>
  <c r="S3705" i="1"/>
  <c r="S2807" i="1"/>
  <c r="S1206" i="1"/>
  <c r="S2633" i="1"/>
  <c r="S1542" i="1"/>
  <c r="S898" i="1"/>
  <c r="S3222" i="1"/>
  <c r="S780" i="1"/>
  <c r="S2052" i="1"/>
  <c r="S216" i="1"/>
  <c r="S1942" i="1"/>
  <c r="S376" i="1"/>
  <c r="S3223" i="1"/>
  <c r="S4011" i="1"/>
  <c r="S2753" i="1"/>
  <c r="S839" i="1"/>
  <c r="S161" i="1"/>
  <c r="S350" i="1"/>
  <c r="S1160" i="1"/>
  <c r="S1858" i="1"/>
  <c r="S2311" i="1"/>
  <c r="S1735" i="1"/>
  <c r="S3962" i="1"/>
  <c r="S3025" i="1"/>
  <c r="S1768" i="1"/>
  <c r="S643" i="1"/>
  <c r="S2988" i="1"/>
  <c r="S652" i="1"/>
  <c r="S10" i="1"/>
  <c r="S1467" i="1"/>
  <c r="S1809" i="1"/>
  <c r="S2112" i="1"/>
  <c r="S463" i="1"/>
  <c r="S2837" i="1"/>
  <c r="S2943" i="1"/>
  <c r="S2554" i="1"/>
  <c r="S686" i="1"/>
  <c r="S2925" i="1"/>
  <c r="S96" i="1"/>
  <c r="S2431" i="1"/>
  <c r="S2676" i="1"/>
  <c r="S3788" i="1"/>
  <c r="S1325" i="1"/>
  <c r="S1403" i="1"/>
  <c r="S3383" i="1"/>
  <c r="S2862" i="1"/>
  <c r="S3411" i="1"/>
  <c r="S2730" i="1"/>
  <c r="S2774" i="1"/>
  <c r="S3113" i="1"/>
  <c r="S136" i="1"/>
  <c r="S2506" i="1"/>
  <c r="S20" i="1"/>
  <c r="S3102" i="1"/>
  <c r="S1688" i="1"/>
  <c r="S3591" i="1"/>
  <c r="S1217" i="1"/>
  <c r="S183" i="1"/>
  <c r="S1962" i="1"/>
  <c r="S72" i="1"/>
  <c r="S2001" i="1"/>
  <c r="S3495" i="1"/>
  <c r="S1238" i="1"/>
  <c r="S489" i="1"/>
  <c r="S1321" i="1"/>
  <c r="S2846" i="1"/>
  <c r="S3010" i="1"/>
  <c r="S1494" i="1"/>
  <c r="S1808" i="1"/>
  <c r="S1429" i="1"/>
  <c r="S2562" i="1"/>
  <c r="S2387" i="1"/>
  <c r="S1191" i="1"/>
  <c r="S2322" i="1"/>
  <c r="S141" i="1"/>
  <c r="S2731" i="1"/>
  <c r="S1134" i="1"/>
  <c r="S1905" i="1"/>
  <c r="S2721" i="1"/>
  <c r="S1532" i="1"/>
  <c r="S756" i="1"/>
  <c r="S287" i="1"/>
  <c r="S1781" i="1"/>
  <c r="S1370" i="1"/>
  <c r="S213" i="1"/>
  <c r="S4029" i="1"/>
  <c r="S2785" i="1"/>
  <c r="S664" i="1"/>
  <c r="S3902" i="1"/>
  <c r="S2350" i="1"/>
  <c r="S452" i="1"/>
  <c r="S3127" i="1"/>
  <c r="S261" i="1"/>
  <c r="S2537" i="1"/>
  <c r="S52" i="1"/>
  <c r="S2300" i="1"/>
  <c r="S3251" i="1"/>
  <c r="S1910" i="1"/>
  <c r="S3303" i="1"/>
  <c r="S3649" i="1"/>
  <c r="S1785" i="1"/>
  <c r="S211" i="1"/>
  <c r="S753" i="1"/>
  <c r="S633" i="1"/>
  <c r="S2658" i="1"/>
  <c r="S3225" i="1"/>
  <c r="S3329" i="1"/>
  <c r="S468" i="1"/>
  <c r="S657" i="1"/>
  <c r="S3323" i="1"/>
  <c r="S1903" i="1"/>
  <c r="S1805" i="1"/>
  <c r="S1710" i="1"/>
  <c r="S778" i="1"/>
  <c r="S3414" i="1"/>
  <c r="S2768" i="1"/>
  <c r="S1138" i="1"/>
  <c r="S1830" i="1"/>
  <c r="S2629" i="1"/>
  <c r="S2737" i="1"/>
  <c r="S2989" i="1"/>
  <c r="S4005" i="1"/>
  <c r="S747" i="1"/>
  <c r="S3109" i="1"/>
  <c r="S4037" i="1"/>
  <c r="S2085" i="1"/>
  <c r="S2620" i="1"/>
  <c r="S3099" i="1"/>
  <c r="S1210" i="1"/>
  <c r="S2351" i="1"/>
  <c r="S354" i="1"/>
  <c r="S2906" i="1"/>
  <c r="S1500" i="1"/>
  <c r="S507" i="1"/>
  <c r="S3779" i="1"/>
  <c r="S2929" i="1"/>
  <c r="S2618" i="1"/>
  <c r="S1283" i="1"/>
  <c r="S411" i="1"/>
  <c r="S1347" i="1"/>
  <c r="S2319" i="1"/>
  <c r="S1534" i="1"/>
  <c r="S1753" i="1"/>
  <c r="S1503" i="1"/>
  <c r="S400" i="1"/>
  <c r="S3506" i="1"/>
  <c r="S408" i="1"/>
  <c r="S1529" i="1"/>
  <c r="S846" i="1"/>
  <c r="S544" i="1"/>
  <c r="S1821" i="1"/>
  <c r="S1418" i="1"/>
  <c r="S3224" i="1"/>
  <c r="S1569" i="1"/>
  <c r="S2913" i="1"/>
  <c r="S2961" i="1"/>
  <c r="S1549" i="1"/>
  <c r="S1574" i="1"/>
  <c r="S1946" i="1"/>
  <c r="S2893" i="1"/>
  <c r="S1736" i="1"/>
  <c r="S1488" i="1"/>
  <c r="S2160" i="1"/>
  <c r="S1897" i="1"/>
  <c r="S1120" i="1"/>
  <c r="S1056" i="1"/>
  <c r="S982" i="1"/>
  <c r="S1846" i="1"/>
  <c r="S2821" i="1"/>
  <c r="S1099" i="1"/>
  <c r="S3581" i="1"/>
  <c r="S781" i="1"/>
  <c r="S1215" i="1"/>
  <c r="S365" i="1"/>
  <c r="S404" i="1"/>
  <c r="S1845" i="1"/>
  <c r="S313" i="1"/>
  <c r="S3796" i="1"/>
  <c r="S2617" i="1"/>
  <c r="S4046" i="1"/>
  <c r="S3582" i="1"/>
  <c r="S1540" i="1"/>
  <c r="S4022" i="1"/>
  <c r="S1531" i="1"/>
  <c r="S973" i="1"/>
  <c r="S2172" i="1"/>
  <c r="S2314" i="1"/>
  <c r="S3737" i="1"/>
  <c r="S384" i="1"/>
  <c r="S1874" i="1"/>
  <c r="S2226" i="1"/>
  <c r="S1218" i="1"/>
  <c r="S349" i="1"/>
  <c r="S3129" i="1"/>
  <c r="S1792" i="1"/>
  <c r="S3440" i="1"/>
  <c r="S19" i="1"/>
  <c r="S2631" i="1"/>
  <c r="S1506" i="1"/>
  <c r="S3896" i="1"/>
  <c r="S2621" i="1"/>
  <c r="S517" i="1"/>
  <c r="S1695" i="1"/>
  <c r="S1233" i="1"/>
  <c r="S3959" i="1"/>
  <c r="S3892" i="1"/>
  <c r="S3438" i="1"/>
  <c r="S93" i="1"/>
  <c r="S150" i="1"/>
  <c r="S3003" i="1"/>
  <c r="S3655" i="1"/>
  <c r="S2704" i="1"/>
  <c r="S3543" i="1"/>
  <c r="S1212" i="1"/>
  <c r="S2466" i="1"/>
  <c r="S2919" i="1"/>
  <c r="S1112" i="1"/>
  <c r="S2003" i="1"/>
  <c r="S506" i="1"/>
  <c r="S3734" i="1"/>
  <c r="S1598" i="1"/>
  <c r="S3145" i="1"/>
  <c r="S3799" i="1"/>
  <c r="S2685" i="1"/>
  <c r="S2249" i="1"/>
  <c r="S2047" i="1"/>
  <c r="S1876" i="1"/>
  <c r="S2886" i="1"/>
  <c r="S1320" i="1"/>
  <c r="S2729" i="1"/>
  <c r="S1758" i="1"/>
  <c r="S1453" i="1"/>
  <c r="S3023" i="1"/>
  <c r="S435" i="1"/>
  <c r="S81" i="1"/>
  <c r="S849" i="1"/>
  <c r="S804" i="1"/>
  <c r="S1092" i="1"/>
  <c r="S1118" i="1"/>
  <c r="S3318" i="1"/>
  <c r="S3175" i="1"/>
  <c r="S2801" i="1"/>
  <c r="S3628" i="1"/>
  <c r="S3283" i="1"/>
  <c r="S2539" i="1"/>
  <c r="S3800" i="1"/>
  <c r="S805" i="1"/>
  <c r="S1604" i="1"/>
  <c r="S3971" i="1"/>
  <c r="S3551" i="1"/>
  <c r="S130" i="1"/>
  <c r="S1019" i="1"/>
  <c r="S2331" i="1"/>
  <c r="S496" i="1"/>
  <c r="S15" i="1"/>
  <c r="S2061" i="1"/>
  <c r="S1047" i="1"/>
  <c r="S465" i="1"/>
  <c r="S3526" i="1"/>
  <c r="S1173" i="1"/>
  <c r="S1462" i="1"/>
  <c r="S2004" i="1"/>
  <c r="S841" i="1"/>
  <c r="S3936" i="1"/>
  <c r="S2543" i="1"/>
  <c r="S2930" i="1"/>
  <c r="S296" i="1"/>
  <c r="S223" i="1"/>
  <c r="S2855" i="1"/>
  <c r="S3386" i="1"/>
  <c r="S3802" i="1"/>
  <c r="S3091" i="1"/>
  <c r="S214" i="1"/>
  <c r="S3357" i="1"/>
  <c r="S3642" i="1"/>
  <c r="S3608" i="1"/>
  <c r="S3136" i="1"/>
  <c r="S395" i="1"/>
  <c r="S916" i="1"/>
  <c r="S4" i="1"/>
  <c r="S2317" i="1"/>
  <c r="S1901" i="1"/>
  <c r="S2260" i="1"/>
  <c r="S2634" i="1"/>
  <c r="S151" i="1"/>
  <c r="S3813" i="1"/>
  <c r="S1510" i="1"/>
  <c r="S985" i="1"/>
  <c r="S2346" i="1"/>
  <c r="S2038" i="1"/>
  <c r="S366" i="1"/>
  <c r="S634" i="1"/>
  <c r="S2572" i="1"/>
  <c r="S3646" i="1"/>
  <c r="S3442" i="1"/>
  <c r="S645" i="1"/>
  <c r="S3568" i="1"/>
  <c r="S1041" i="1"/>
  <c r="S2138" i="1"/>
  <c r="S1899" i="1"/>
  <c r="S2080" i="1"/>
  <c r="S3048" i="1"/>
  <c r="S2345" i="1"/>
  <c r="S2889" i="1"/>
  <c r="S1909" i="1"/>
  <c r="S646" i="1"/>
  <c r="S3202" i="1"/>
  <c r="S2968" i="1"/>
  <c r="S18" i="1"/>
  <c r="S3845" i="1"/>
  <c r="S765" i="1"/>
  <c r="S3328" i="1"/>
  <c r="S1207" i="1"/>
  <c r="S2877" i="1"/>
  <c r="S3339" i="1"/>
  <c r="S3823" i="1"/>
  <c r="S375" i="1"/>
  <c r="S1345" i="1"/>
  <c r="S2278" i="1"/>
  <c r="S1662" i="1"/>
  <c r="S769" i="1"/>
  <c r="S272" i="1"/>
  <c r="S2282" i="1"/>
  <c r="S21" i="1"/>
  <c r="S3957" i="1"/>
  <c r="S1660" i="1"/>
  <c r="S2280" i="1"/>
  <c r="S3510" i="1"/>
  <c r="S2967" i="1"/>
  <c r="S3792" i="1"/>
  <c r="S596" i="1"/>
  <c r="S1933" i="1"/>
  <c r="S1178" i="1"/>
  <c r="S2820" i="1"/>
  <c r="S1664" i="1"/>
  <c r="S454" i="1"/>
  <c r="S3717" i="1"/>
  <c r="S3587" i="1"/>
  <c r="S4053" i="1"/>
  <c r="S871" i="1"/>
  <c r="S3115" i="1"/>
  <c r="S1665" i="1"/>
  <c r="S3245" i="1"/>
  <c r="S1667" i="1"/>
  <c r="S2899" i="1"/>
  <c r="S322" i="1"/>
  <c r="S519" i="1"/>
  <c r="S1931" i="1"/>
  <c r="S2108" i="1"/>
  <c r="S3361" i="1"/>
  <c r="S1663" i="1"/>
  <c r="S2281" i="1"/>
  <c r="S2748" i="1"/>
  <c r="S595" i="1"/>
  <c r="S2279" i="1"/>
  <c r="S699" i="1"/>
  <c r="S1661" i="1"/>
  <c r="S2711" i="1"/>
  <c r="S1932" i="1"/>
  <c r="S853" i="1"/>
  <c r="S2951" i="1"/>
  <c r="S2898" i="1"/>
  <c r="S1666" i="1"/>
  <c r="S3876" i="1"/>
  <c r="S2758" i="1"/>
  <c r="S3457" i="1"/>
  <c r="S3521" i="1"/>
  <c r="S3309" i="1"/>
  <c r="S3284" i="1"/>
  <c r="S4016" i="1"/>
  <c r="S3877" i="1"/>
  <c r="S3623" i="1"/>
  <c r="S3624" i="1"/>
  <c r="S4107" i="1"/>
  <c r="T3603" i="1"/>
  <c r="T2836" i="1"/>
  <c r="T3653" i="1"/>
  <c r="T3600" i="1"/>
  <c r="T3171" i="1"/>
  <c r="T4101" i="1"/>
  <c r="T3809" i="1"/>
  <c r="T4104" i="1"/>
  <c r="T4098" i="1"/>
  <c r="T4103" i="1"/>
  <c r="T3668" i="1"/>
  <c r="T3634" i="1"/>
  <c r="T4110" i="1"/>
  <c r="T2835" i="1"/>
  <c r="T3123" i="1"/>
  <c r="T3650" i="1"/>
  <c r="T3141" i="1"/>
  <c r="T3212" i="1"/>
  <c r="T3092" i="1"/>
  <c r="T4108" i="1"/>
  <c r="T4085" i="1"/>
  <c r="T3401" i="1"/>
  <c r="T3701" i="1"/>
  <c r="T3299" i="1"/>
  <c r="T3708" i="1"/>
  <c r="T4092" i="1"/>
  <c r="T2716" i="1"/>
  <c r="T46" i="1"/>
  <c r="T3549" i="1"/>
  <c r="T4111" i="1"/>
  <c r="T4097" i="1"/>
  <c r="T3326" i="1"/>
  <c r="T124" i="1"/>
  <c r="T3622" i="1"/>
  <c r="T842" i="1"/>
  <c r="T3711" i="1"/>
  <c r="T3545" i="1"/>
  <c r="T2987" i="1"/>
  <c r="T3577" i="1"/>
  <c r="T3554" i="1"/>
  <c r="T3550" i="1"/>
  <c r="T3036" i="1"/>
  <c r="T4094" i="1"/>
  <c r="T4109" i="1"/>
  <c r="T118" i="1"/>
  <c r="T3369" i="1"/>
  <c r="T4106" i="1"/>
  <c r="T4095" i="1"/>
  <c r="T3350" i="1"/>
  <c r="T594" i="1"/>
  <c r="T4099" i="1"/>
  <c r="T3142" i="1"/>
  <c r="T4102" i="1"/>
  <c r="T1237" i="1"/>
  <c r="T3497" i="1"/>
  <c r="T1251" i="1"/>
  <c r="T3122" i="1"/>
  <c r="T3192" i="1"/>
  <c r="T3428" i="1"/>
  <c r="T774" i="1"/>
  <c r="T1027" i="1"/>
  <c r="T3576" i="1"/>
  <c r="T3566" i="1"/>
  <c r="T4091" i="1"/>
  <c r="T3595" i="1"/>
  <c r="T957" i="1"/>
  <c r="T1296" i="1"/>
  <c r="T3678" i="1"/>
  <c r="T3338" i="1"/>
  <c r="T2742" i="1"/>
  <c r="T267" i="1"/>
  <c r="T3573" i="1"/>
  <c r="T3812" i="1"/>
  <c r="T4115" i="1"/>
  <c r="T3597" i="1"/>
  <c r="T203" i="1"/>
  <c r="T649" i="1"/>
  <c r="T4017" i="1"/>
  <c r="T1842" i="1"/>
  <c r="T1725" i="1"/>
  <c r="T2819" i="1"/>
  <c r="T1469" i="1"/>
  <c r="T958" i="1"/>
  <c r="T3394" i="1"/>
  <c r="T4112" i="1"/>
  <c r="T3574" i="1"/>
  <c r="T3605" i="1"/>
  <c r="T1722" i="1"/>
  <c r="T3398" i="1"/>
  <c r="T3426" i="1"/>
  <c r="T868" i="1"/>
  <c r="T1011" i="1"/>
  <c r="T1645" i="1"/>
  <c r="T4113" i="1"/>
  <c r="T581" i="1"/>
  <c r="T3584" i="1"/>
  <c r="T3544" i="1"/>
  <c r="T265" i="1"/>
  <c r="T4086" i="1"/>
  <c r="T2720" i="1"/>
  <c r="T3173" i="1"/>
  <c r="T2708" i="1"/>
  <c r="T2646" i="1"/>
  <c r="T498" i="1"/>
  <c r="T2950" i="1"/>
  <c r="T2759" i="1"/>
  <c r="T4105" i="1"/>
  <c r="T521" i="1"/>
  <c r="T1252" i="1"/>
  <c r="T1635" i="1"/>
  <c r="T1838" i="1"/>
  <c r="T2932" i="1"/>
  <c r="T951" i="1"/>
  <c r="T4084" i="1"/>
  <c r="T3618" i="1"/>
  <c r="T3430" i="1"/>
  <c r="T716" i="1"/>
  <c r="T185" i="1"/>
  <c r="T335" i="1"/>
  <c r="T3166" i="1"/>
  <c r="T1745" i="1"/>
  <c r="T1620" i="1"/>
  <c r="T3195" i="1"/>
  <c r="T3856" i="1"/>
  <c r="T3358" i="1"/>
  <c r="T357" i="1"/>
  <c r="T3196" i="1"/>
  <c r="T1014" i="1"/>
  <c r="T1589" i="1"/>
  <c r="T1522" i="1"/>
  <c r="T1224" i="1"/>
  <c r="T1263" i="1"/>
  <c r="T1020" i="1"/>
  <c r="T4114" i="1"/>
  <c r="T3335" i="1"/>
  <c r="T4089" i="1"/>
  <c r="T4088" i="1"/>
  <c r="T1104" i="1"/>
  <c r="T955" i="1"/>
  <c r="T953" i="1"/>
  <c r="T1867" i="1"/>
  <c r="T3601" i="1"/>
  <c r="T548" i="1"/>
  <c r="T3446" i="1"/>
  <c r="T260" i="1"/>
  <c r="T1843" i="1"/>
  <c r="T4090" i="1"/>
  <c r="T960" i="1"/>
  <c r="T4093" i="1"/>
  <c r="T39" i="1"/>
  <c r="T3937" i="1"/>
  <c r="T3499" i="1"/>
  <c r="T3547" i="1"/>
  <c r="T2019" i="1"/>
  <c r="T1471" i="1"/>
  <c r="T29" i="1"/>
  <c r="T1063" i="1"/>
  <c r="T3772" i="1"/>
  <c r="T3564" i="1"/>
  <c r="T2130" i="1"/>
  <c r="T832" i="1"/>
  <c r="T4096" i="1"/>
  <c r="T3425" i="1"/>
  <c r="T1592" i="1"/>
  <c r="T3093" i="1"/>
  <c r="T3728" i="1"/>
  <c r="T3656" i="1"/>
  <c r="T2885" i="1"/>
  <c r="T1264" i="1"/>
  <c r="T2656" i="1"/>
  <c r="T1835" i="1"/>
  <c r="T1796" i="1"/>
  <c r="T1583" i="1"/>
  <c r="T1307" i="1"/>
  <c r="T188" i="1"/>
  <c r="T2012" i="1"/>
  <c r="T3403" i="1"/>
  <c r="T3375" i="1"/>
  <c r="T1731" i="1"/>
  <c r="T952" i="1"/>
  <c r="T3870" i="1"/>
  <c r="T3773" i="1"/>
  <c r="T3842" i="1"/>
  <c r="T3307" i="1"/>
  <c r="T3841" i="1"/>
  <c r="T858" i="1"/>
  <c r="T2908" i="1"/>
  <c r="T2793" i="1"/>
  <c r="T3910" i="1"/>
  <c r="T3908" i="1"/>
  <c r="T1394" i="1"/>
  <c r="T950" i="1"/>
  <c r="T3050" i="1"/>
  <c r="T3333" i="1"/>
  <c r="T1658" i="1"/>
  <c r="T1378" i="1"/>
  <c r="T177" i="1"/>
  <c r="T3447" i="1"/>
  <c r="T2875" i="1"/>
  <c r="T3939" i="1"/>
  <c r="T3641" i="1"/>
  <c r="T3395" i="1"/>
  <c r="T3771" i="1"/>
  <c r="T2912" i="1"/>
  <c r="T2015" i="1"/>
  <c r="T3761" i="1"/>
  <c r="T3907" i="1"/>
  <c r="T1654" i="1"/>
  <c r="T3911" i="1"/>
  <c r="T3449" i="1"/>
  <c r="T2718" i="1"/>
  <c r="T1227" i="1"/>
  <c r="T3325" i="1"/>
  <c r="T3465" i="1"/>
  <c r="T3265" i="1"/>
  <c r="T2725" i="1"/>
  <c r="T2134" i="1"/>
  <c r="T1248" i="1"/>
  <c r="T3894" i="1"/>
  <c r="T1062" i="1"/>
  <c r="T3278" i="1"/>
  <c r="T2984" i="1"/>
  <c r="T3857" i="1"/>
  <c r="T3322" i="1"/>
  <c r="T3138" i="1"/>
  <c r="T3730" i="1"/>
  <c r="T3873" i="1"/>
  <c r="T3300" i="1"/>
  <c r="T2661" i="1"/>
  <c r="T1472" i="1"/>
  <c r="T3393" i="1"/>
  <c r="T509" i="1"/>
  <c r="T3732" i="1"/>
  <c r="T3427" i="1"/>
  <c r="T1055" i="1"/>
  <c r="T3429" i="1"/>
  <c r="T768" i="1"/>
  <c r="T1276" i="1"/>
  <c r="T3355" i="1"/>
  <c r="T3343" i="1"/>
  <c r="T3806" i="1"/>
  <c r="T623" i="1"/>
  <c r="T3619" i="1"/>
  <c r="T430" i="1"/>
  <c r="T3273" i="1"/>
  <c r="T3867" i="1"/>
  <c r="T1891" i="1"/>
  <c r="T750" i="1"/>
  <c r="T3670" i="1"/>
  <c r="T620" i="1"/>
  <c r="T1289" i="1"/>
  <c r="T2717" i="1"/>
  <c r="T1478" i="1"/>
  <c r="T3912" i="1"/>
  <c r="T2292" i="1"/>
  <c r="T692" i="1"/>
  <c r="T1010" i="1"/>
  <c r="T3770" i="1"/>
  <c r="T414" i="1"/>
  <c r="T3043" i="1"/>
  <c r="T1028" i="1"/>
  <c r="T954" i="1"/>
  <c r="T1915" i="1"/>
  <c r="T2120" i="1"/>
  <c r="T2805" i="1"/>
  <c r="T1581" i="1"/>
  <c r="T863" i="1"/>
  <c r="T2707" i="1"/>
  <c r="T3475" i="1"/>
  <c r="T1641" i="1"/>
  <c r="T2955" i="1"/>
  <c r="T1837" i="1"/>
  <c r="T242" i="1"/>
  <c r="T1923" i="1"/>
  <c r="T1030" i="1"/>
  <c r="T3644" i="1"/>
  <c r="T554" i="1"/>
  <c r="T2958" i="1"/>
  <c r="T3469" i="1"/>
  <c r="T3246" i="1"/>
  <c r="T3893" i="1"/>
  <c r="T1105" i="1"/>
  <c r="T3714" i="1"/>
  <c r="T785" i="1"/>
  <c r="T2701" i="1"/>
  <c r="T2723" i="1"/>
  <c r="T3502" i="1"/>
  <c r="T3855" i="1"/>
  <c r="T3843" i="1"/>
  <c r="T345" i="1"/>
  <c r="T3765" i="1"/>
  <c r="T2131" i="1"/>
  <c r="T2285" i="1"/>
  <c r="T107" i="1"/>
  <c r="T1401" i="1"/>
  <c r="T2037" i="1"/>
  <c r="T2985" i="1"/>
  <c r="T1649" i="1"/>
  <c r="T3914" i="1"/>
  <c r="T3353" i="1"/>
  <c r="T1223" i="1"/>
  <c r="T1742" i="1"/>
  <c r="T1315" i="1"/>
  <c r="T3782" i="1"/>
  <c r="T1747" i="1"/>
  <c r="T3828" i="1"/>
  <c r="T3682" i="1"/>
  <c r="T292" i="1"/>
  <c r="T1468" i="1"/>
  <c r="T628" i="1"/>
  <c r="T3406" i="1"/>
  <c r="T1918" i="1"/>
  <c r="T1648" i="1"/>
  <c r="T3567" i="1"/>
  <c r="T2013" i="1"/>
  <c r="T3042" i="1"/>
  <c r="T1272" i="1"/>
  <c r="T1261" i="1"/>
  <c r="T3087" i="1"/>
  <c r="T3190" i="1"/>
  <c r="T3758" i="1"/>
  <c r="T2065" i="1"/>
  <c r="T2802" i="1"/>
  <c r="T2011" i="1"/>
  <c r="T3933" i="1"/>
  <c r="T3404" i="1"/>
  <c r="T1927" i="1"/>
  <c r="T1308" i="1"/>
  <c r="T1929" i="1"/>
  <c r="T1924" i="1"/>
  <c r="T1380" i="1"/>
  <c r="T3916" i="1"/>
  <c r="T138" i="1"/>
  <c r="T1017" i="1"/>
  <c r="T3675" i="1"/>
  <c r="T3811" i="1"/>
  <c r="T196" i="1"/>
  <c r="T1314" i="1"/>
  <c r="T142" i="1"/>
  <c r="T3308" i="1"/>
  <c r="T2796" i="1"/>
  <c r="T3776" i="1"/>
  <c r="T3354" i="1"/>
  <c r="T1868" i="1"/>
  <c r="T1054" i="1"/>
  <c r="T3864" i="1"/>
  <c r="T3637" i="1"/>
  <c r="T123" i="1"/>
  <c r="T2017" i="1"/>
  <c r="T2828" i="1"/>
  <c r="T2008" i="1"/>
  <c r="T1651" i="1"/>
  <c r="T3702" i="1"/>
  <c r="T2014" i="1"/>
  <c r="T1297" i="1"/>
  <c r="T3647" i="1"/>
  <c r="T3729" i="1"/>
  <c r="T2744" i="1"/>
  <c r="T407" i="1"/>
  <c r="T881" i="1"/>
  <c r="T3580" i="1"/>
  <c r="T1885" i="1"/>
  <c r="T3061" i="1"/>
  <c r="T1029" i="1"/>
  <c r="T1656" i="1"/>
  <c r="T1833" i="1"/>
  <c r="T2018" i="1"/>
  <c r="T1928" i="1"/>
  <c r="T3596" i="1"/>
  <c r="T1644" i="1"/>
  <c r="T3830" i="1"/>
  <c r="T2902" i="1"/>
  <c r="T420" i="1"/>
  <c r="T243" i="1"/>
  <c r="T2843" i="1"/>
  <c r="T3633" i="1"/>
  <c r="T3934" i="1"/>
  <c r="T2020" i="1"/>
  <c r="T78" i="1"/>
  <c r="T2986" i="1"/>
  <c r="T317" i="1"/>
  <c r="T137" i="1"/>
  <c r="T2033" i="1"/>
  <c r="T1917" i="1"/>
  <c r="T245" i="1"/>
  <c r="T84" i="1"/>
  <c r="T744" i="1"/>
  <c r="T3162" i="1"/>
  <c r="T179" i="1"/>
  <c r="T1475" i="1"/>
  <c r="T2036" i="1"/>
  <c r="T1811" i="1"/>
  <c r="T2901" i="1"/>
  <c r="T3774" i="1"/>
  <c r="T1528" i="1"/>
  <c r="T6" i="1"/>
  <c r="T1760" i="1"/>
  <c r="T3963" i="1"/>
  <c r="T2067" i="1"/>
  <c r="T945" i="1"/>
  <c r="T1834" i="1"/>
  <c r="T1057" i="1"/>
  <c r="T367" i="1"/>
  <c r="T1066" i="1"/>
  <c r="T1267" i="1"/>
  <c r="T3690" i="1"/>
  <c r="T1638" i="1"/>
  <c r="T2804" i="1"/>
  <c r="T3863" i="1"/>
  <c r="T236" i="1"/>
  <c r="T70" i="1"/>
  <c r="T32" i="1"/>
  <c r="T2991" i="1"/>
  <c r="T759" i="1"/>
  <c r="T30" i="1"/>
  <c r="T1384" i="1"/>
  <c r="T2827" i="1"/>
  <c r="T3498" i="1"/>
  <c r="T3031" i="1"/>
  <c r="T1008" i="1"/>
  <c r="T1844" i="1"/>
  <c r="T2034" i="1"/>
  <c r="T1034" i="1"/>
  <c r="T1100" i="1"/>
  <c r="T351" i="1"/>
  <c r="T1254" i="1"/>
  <c r="T1309" i="1"/>
  <c r="T2124" i="1"/>
  <c r="T555" i="1"/>
  <c r="T3006" i="1"/>
  <c r="T1266" i="1"/>
  <c r="T3188" i="1"/>
  <c r="T1319" i="1"/>
  <c r="T401" i="1"/>
  <c r="T3008" i="1"/>
  <c r="T108" i="1"/>
  <c r="T546" i="1"/>
  <c r="T624" i="1"/>
  <c r="T1089" i="1"/>
  <c r="T720" i="1"/>
  <c r="T767" i="1"/>
  <c r="T206" i="1"/>
  <c r="T445" i="1"/>
  <c r="T129" i="1"/>
  <c r="T3548" i="1"/>
  <c r="T3803" i="1"/>
  <c r="T3941" i="1"/>
  <c r="T2068" i="1"/>
  <c r="T1277" i="1"/>
  <c r="T694" i="1"/>
  <c r="T286" i="1"/>
  <c r="T2006" i="1"/>
  <c r="T1643" i="1"/>
  <c r="T697" i="1"/>
  <c r="T1016" i="1"/>
  <c r="T3407" i="1"/>
  <c r="T348" i="1"/>
  <c r="T3575" i="1"/>
  <c r="T1854" i="1"/>
  <c r="T1269" i="1"/>
  <c r="T3257" i="1"/>
  <c r="T771" i="1"/>
  <c r="T2236" i="1"/>
  <c r="T1096" i="1"/>
  <c r="T1023" i="1"/>
  <c r="T1640" i="1"/>
  <c r="T1727" i="1"/>
  <c r="T3410" i="1"/>
  <c r="T1719" i="1"/>
  <c r="T244" i="1"/>
  <c r="T1769" i="1"/>
  <c r="T3108" i="1"/>
  <c r="T247" i="1"/>
  <c r="T629" i="1"/>
  <c r="T2884" i="1"/>
  <c r="T1882" i="1"/>
  <c r="T2645" i="1"/>
  <c r="T333" i="1"/>
  <c r="T1839" i="1"/>
  <c r="T1021" i="1"/>
  <c r="T2009" i="1"/>
  <c r="T3231" i="1"/>
  <c r="T3606" i="1"/>
  <c r="T331" i="1"/>
  <c r="T1588" i="1"/>
  <c r="T3620" i="1"/>
  <c r="T1777" i="1"/>
  <c r="T3872" i="1"/>
  <c r="T3305" i="1"/>
  <c r="T2949" i="1"/>
  <c r="T3026" i="1"/>
  <c r="T1303" i="1"/>
  <c r="T1804" i="1"/>
  <c r="T1519" i="1"/>
  <c r="T1114" i="1"/>
  <c r="T112" i="1"/>
  <c r="T601" i="1"/>
  <c r="T1404" i="1"/>
  <c r="T3084" i="1"/>
  <c r="T3814" i="1"/>
  <c r="T1650" i="1"/>
  <c r="T1230" i="1"/>
  <c r="T1726" i="1"/>
  <c r="T1744" i="1"/>
  <c r="T1636" i="1"/>
  <c r="T3167" i="1"/>
  <c r="T2998" i="1"/>
  <c r="T2286" i="1"/>
  <c r="T3909" i="1"/>
  <c r="T3503" i="1"/>
  <c r="T2228" i="1"/>
  <c r="T418" i="1"/>
  <c r="T3578" i="1"/>
  <c r="T1637" i="1"/>
  <c r="T2129" i="1"/>
  <c r="T1236" i="1"/>
  <c r="T1393" i="1"/>
  <c r="T2809" i="1"/>
  <c r="T3249" i="1"/>
  <c r="T1859" i="1"/>
  <c r="T2010" i="1"/>
  <c r="T3302" i="1"/>
  <c r="T3808" i="1"/>
  <c r="T133" i="1"/>
  <c r="T1919" i="1"/>
  <c r="T288" i="1"/>
  <c r="T580" i="1"/>
  <c r="T1840" i="1"/>
  <c r="T1920" i="1"/>
  <c r="T3778" i="1"/>
  <c r="T1257" i="1"/>
  <c r="T3590" i="1"/>
  <c r="T3402" i="1"/>
  <c r="T2883" i="1"/>
  <c r="T3488" i="1"/>
  <c r="T1031" i="1"/>
  <c r="T1312" i="1"/>
  <c r="T1578" i="1"/>
  <c r="T1577" i="1"/>
  <c r="T264" i="1"/>
  <c r="T16" i="1"/>
  <c r="T2741" i="1"/>
  <c r="T1836" i="1"/>
  <c r="T1234" i="1"/>
  <c r="T3228" i="1"/>
  <c r="T1255" i="1"/>
  <c r="T3467" i="1"/>
  <c r="T1521" i="1"/>
  <c r="T3626" i="1"/>
  <c r="T2035" i="1"/>
  <c r="T1033" i="1"/>
  <c r="T2826" i="1"/>
  <c r="T618" i="1"/>
  <c r="T2133" i="1"/>
  <c r="T3247" i="1"/>
  <c r="T1884" i="1"/>
  <c r="T1797" i="1"/>
  <c r="T3044" i="1"/>
  <c r="T1778" i="1"/>
  <c r="T1764" i="1"/>
  <c r="T3015" i="1"/>
  <c r="T590" i="1"/>
  <c r="T3477" i="1"/>
  <c r="T2117" i="1"/>
  <c r="T1012" i="1"/>
  <c r="T3213" i="1"/>
  <c r="T336" i="1"/>
  <c r="T1925" i="1"/>
  <c r="T1271" i="1"/>
  <c r="T3431" i="1"/>
  <c r="T627" i="1"/>
  <c r="T1770" i="1"/>
  <c r="T2954" i="1"/>
  <c r="T3397" i="1"/>
  <c r="T3263" i="1"/>
  <c r="T835" i="1"/>
  <c r="T1653" i="1"/>
  <c r="T3051" i="1"/>
  <c r="T1904" i="1"/>
  <c r="T1110" i="1"/>
  <c r="T3458" i="1"/>
  <c r="T77" i="1"/>
  <c r="T1291" i="1"/>
  <c r="T2803" i="1"/>
  <c r="T1576" i="1"/>
  <c r="T1226" i="1"/>
  <c r="T1032" i="1"/>
  <c r="T126" i="1"/>
  <c r="T3200" i="1"/>
  <c r="T1819" i="1"/>
  <c r="T3899" i="1"/>
  <c r="T3057" i="1"/>
  <c r="T2690" i="1"/>
  <c r="T948" i="1"/>
  <c r="T1853" i="1"/>
  <c r="T3500" i="1"/>
  <c r="T310" i="1"/>
  <c r="T3216" i="1"/>
  <c r="T1593" i="1"/>
  <c r="T1231" i="1"/>
  <c r="T2242" i="1"/>
  <c r="T1294" i="1"/>
  <c r="T3391" i="1"/>
  <c r="T1474" i="1"/>
  <c r="T662" i="1"/>
  <c r="T1535" i="1"/>
  <c r="T315" i="1"/>
  <c r="T1762" i="1"/>
  <c r="T2007" i="1"/>
  <c r="T2016" i="1"/>
  <c r="T931" i="1"/>
  <c r="T1088" i="1"/>
  <c r="T117" i="1"/>
  <c r="T2797" i="1"/>
  <c r="T1097" i="1"/>
  <c r="T2672" i="1"/>
  <c r="T1812" i="1"/>
  <c r="T1814" i="1"/>
  <c r="T1729" i="1"/>
  <c r="T3513" i="1"/>
  <c r="T1621" i="1"/>
  <c r="T415" i="1"/>
  <c r="T2109" i="1"/>
  <c r="T2915" i="1"/>
  <c r="T115" i="1"/>
  <c r="T2726" i="1"/>
  <c r="T3104" i="1"/>
  <c r="T3731" i="1"/>
  <c r="T3053" i="1"/>
  <c r="T619" i="1"/>
  <c r="T339" i="1"/>
  <c r="T421" i="1"/>
  <c r="T1072" i="1"/>
  <c r="T1009" i="1"/>
  <c r="T497" i="1"/>
  <c r="T1253" i="1"/>
  <c r="T2995" i="1"/>
  <c r="T1590" i="1"/>
  <c r="T2128" i="1"/>
  <c r="T1922" i="1"/>
  <c r="T721" i="1"/>
  <c r="T1514" i="1"/>
  <c r="T3763" i="1"/>
  <c r="T3193" i="1"/>
  <c r="T2940" i="1"/>
  <c r="T2830" i="1"/>
  <c r="T2719" i="1"/>
  <c r="T239" i="1"/>
  <c r="T1520" i="1"/>
  <c r="T3444" i="1"/>
  <c r="T3897" i="1"/>
  <c r="T943" i="1"/>
  <c r="T503" i="1"/>
  <c r="T551" i="1"/>
  <c r="T3688" i="1"/>
  <c r="T3110" i="1"/>
  <c r="T1779" i="1"/>
  <c r="T2287" i="1"/>
  <c r="T1484" i="1"/>
  <c r="T1829" i="1"/>
  <c r="T1545" i="1"/>
  <c r="T263" i="1"/>
  <c r="T1890" i="1"/>
  <c r="T352" i="1"/>
  <c r="T443" i="1"/>
  <c r="T1076" i="1"/>
  <c r="T3331" i="1"/>
  <c r="T1249" i="1"/>
  <c r="T3033" i="1"/>
  <c r="T3445" i="1"/>
  <c r="T3007" i="1"/>
  <c r="T1095" i="1"/>
  <c r="T1107" i="1"/>
  <c r="T1240" i="1"/>
  <c r="T3114" i="1"/>
  <c r="T730" i="1"/>
  <c r="T3900" i="1"/>
  <c r="T298" i="1"/>
  <c r="T3869" i="1"/>
  <c r="T2894" i="1"/>
  <c r="T1395" i="1"/>
  <c r="T1479" i="1"/>
  <c r="T1292" i="1"/>
  <c r="T3106" i="1"/>
  <c r="T869" i="1"/>
  <c r="T2113" i="1"/>
  <c r="T3847" i="1"/>
  <c r="T2834" i="1"/>
  <c r="T180" i="1"/>
  <c r="T1582" i="1"/>
  <c r="T1075" i="1"/>
  <c r="T2832" i="1"/>
  <c r="T1259" i="1"/>
  <c r="T3487" i="1"/>
  <c r="T119" i="1"/>
  <c r="T1024" i="1"/>
  <c r="T1485" i="1"/>
  <c r="T3940" i="1"/>
  <c r="T3804" i="1"/>
  <c r="T3201" i="1"/>
  <c r="T848" i="1"/>
  <c r="T784" i="1"/>
  <c r="T208" i="1"/>
  <c r="T3565" i="1"/>
  <c r="T1274" i="1"/>
  <c r="T1407" i="1"/>
  <c r="T1646" i="1"/>
  <c r="T2657" i="1"/>
  <c r="T552" i="1"/>
  <c r="T1067" i="1"/>
  <c r="T2997" i="1"/>
  <c r="T191" i="1"/>
  <c r="T775" i="1"/>
  <c r="T504" i="1"/>
  <c r="T1580" i="1"/>
  <c r="T3139" i="1"/>
  <c r="T1083" i="1"/>
  <c r="T318" i="1"/>
  <c r="T1855" i="1"/>
  <c r="T501" i="1"/>
  <c r="T3840" i="1"/>
  <c r="T757" i="1"/>
  <c r="T2089" i="1"/>
  <c r="T843" i="1"/>
  <c r="T3759" i="1"/>
  <c r="T1256" i="1"/>
  <c r="T2896" i="1"/>
  <c r="T1025" i="1"/>
  <c r="T1079" i="1"/>
  <c r="T2284" i="1"/>
  <c r="T1584" i="1"/>
  <c r="T1318" i="1"/>
  <c r="T2956" i="1"/>
  <c r="T3218" i="1"/>
  <c r="T1619" i="1"/>
  <c r="T1258" i="1"/>
  <c r="T1857" i="1"/>
  <c r="T1288" i="1"/>
  <c r="T2939" i="1"/>
  <c r="T1486" i="1"/>
  <c r="T1894" i="1"/>
  <c r="T2979" i="1"/>
  <c r="T1311" i="1"/>
  <c r="T2829" i="1"/>
  <c r="T201" i="1"/>
  <c r="T1886" i="1"/>
  <c r="T343" i="1"/>
  <c r="T1299" i="1"/>
  <c r="T1286" i="1"/>
  <c r="T3128" i="1"/>
  <c r="T1647" i="1"/>
  <c r="T2810" i="1"/>
  <c r="T3107" i="1"/>
  <c r="T1861" i="1"/>
  <c r="T1313" i="1"/>
  <c r="T1293" i="1"/>
  <c r="T3144" i="1"/>
  <c r="T2878" i="1"/>
  <c r="T1477" i="1"/>
  <c r="T1639" i="1"/>
  <c r="T3032" i="1"/>
  <c r="T3360" i="1"/>
  <c r="T2692" i="1"/>
  <c r="T3238" i="1"/>
  <c r="T2978" i="1"/>
  <c r="T1035" i="1"/>
  <c r="T1761" i="1"/>
  <c r="T2290" i="1"/>
  <c r="T1930" i="1"/>
  <c r="T3239" i="1"/>
  <c r="T1245" i="1"/>
  <c r="T852" i="1"/>
  <c r="T1295" i="1"/>
  <c r="T1228" i="1"/>
  <c r="T50" i="1"/>
  <c r="T1374" i="1"/>
  <c r="T2798" i="1"/>
  <c r="T140" i="1"/>
  <c r="T1823" i="1"/>
  <c r="T1815" i="1"/>
  <c r="T1246" i="1"/>
  <c r="T579" i="1"/>
  <c r="T728" i="1"/>
  <c r="T3904" i="1"/>
  <c r="T2959" i="1"/>
  <c r="T2895" i="1"/>
  <c r="T3588" i="1"/>
  <c r="T834" i="1"/>
  <c r="T1379" i="1"/>
  <c r="T1587" i="1"/>
  <c r="T1914" i="1"/>
  <c r="T3476" i="1"/>
  <c r="T1290" i="1"/>
  <c r="T425" i="1"/>
  <c r="T1483" i="1"/>
  <c r="T2127" i="1"/>
  <c r="T3362" i="1"/>
  <c r="T773" i="1"/>
  <c r="T3598" i="1"/>
  <c r="T1265" i="1"/>
  <c r="T956" i="1"/>
  <c r="T409" i="1"/>
  <c r="T1085" i="1"/>
  <c r="T364" i="1"/>
  <c r="T1481" i="1"/>
  <c r="T3101" i="1"/>
  <c r="T1239" i="1"/>
  <c r="T1852" i="1"/>
  <c r="T1377" i="1"/>
  <c r="T838" i="1"/>
  <c r="T429" i="1"/>
  <c r="T1888" i="1"/>
  <c r="T120" i="1"/>
  <c r="T1068" i="1"/>
  <c r="T1081" i="1"/>
  <c r="T3781" i="1"/>
  <c r="T259" i="1"/>
  <c r="T1084" i="1"/>
  <c r="T1482" i="1"/>
  <c r="T241" i="1"/>
  <c r="T1720" i="1"/>
  <c r="T755" i="1"/>
  <c r="T3466" i="1"/>
  <c r="T2734" i="1"/>
  <c r="T1007" i="1"/>
  <c r="T1912" i="1"/>
  <c r="T946" i="1"/>
  <c r="T1247" i="1"/>
  <c r="T1721" i="1"/>
  <c r="T1480" i="1"/>
  <c r="T2075" i="1"/>
  <c r="T1053" i="1"/>
  <c r="T3321" i="1"/>
  <c r="T3237" i="1"/>
  <c r="T508" i="1"/>
  <c r="T1064" i="1"/>
  <c r="T537" i="1"/>
  <c r="T2655" i="1"/>
  <c r="T3266" i="1"/>
  <c r="T113" i="1"/>
  <c r="T719" i="1"/>
  <c r="T1306" i="1"/>
  <c r="T1070" i="1"/>
  <c r="T3862" i="1"/>
  <c r="T1865" i="1"/>
  <c r="T2941" i="1"/>
  <c r="T3229" i="1"/>
  <c r="T2132" i="1"/>
  <c r="T1229" i="1"/>
  <c r="T330" i="1"/>
  <c r="T3240" i="1"/>
  <c r="T1400" i="1"/>
  <c r="T1921" i="1"/>
  <c r="T867" i="1"/>
  <c r="T3005" i="1"/>
  <c r="T3045" i="1"/>
  <c r="T105" i="1"/>
  <c r="T1410" i="1"/>
  <c r="T94" i="1"/>
  <c r="T332" i="1"/>
  <c r="T553" i="1"/>
  <c r="T1526" i="1"/>
  <c r="T582" i="1"/>
  <c r="T1396" i="1"/>
  <c r="T68" i="1"/>
  <c r="T2735" i="1"/>
  <c r="T1412" i="1"/>
  <c r="T3408" i="1"/>
  <c r="T1273" i="1"/>
  <c r="T3898" i="1"/>
  <c r="T1026" i="1"/>
  <c r="T3004" i="1"/>
  <c r="T3556" i="1"/>
  <c r="T2118" i="1"/>
  <c r="T1389" i="1"/>
  <c r="T949" i="1"/>
  <c r="T1896" i="1"/>
  <c r="T1806" i="1"/>
  <c r="T2839" i="1"/>
  <c r="T876" i="1"/>
  <c r="T1250" i="1"/>
  <c r="T1766" i="1"/>
  <c r="T1775" i="1"/>
  <c r="T1275" i="1"/>
  <c r="T1817" i="1"/>
  <c r="T3165" i="1"/>
  <c r="T1316" i="1"/>
  <c r="T2831" i="1"/>
  <c r="T1734" i="1"/>
  <c r="T2971" i="1"/>
  <c r="T678" i="1"/>
  <c r="T3512" i="1"/>
  <c r="T1926" i="1"/>
  <c r="T535" i="1"/>
  <c r="T28" i="1"/>
  <c r="T1807" i="1"/>
  <c r="T3700" i="1"/>
  <c r="T2825" i="1"/>
  <c r="T193" i="1"/>
  <c r="T1382" i="1"/>
  <c r="T2521" i="1"/>
  <c r="T98" i="1"/>
  <c r="T3815" i="1"/>
  <c r="T88" i="1"/>
  <c r="T1772" i="1"/>
  <c r="T338" i="1"/>
  <c r="T3103" i="1"/>
  <c r="T1765" i="1"/>
  <c r="T2039" i="1"/>
  <c r="T63" i="1"/>
  <c r="T2659" i="1"/>
  <c r="T2170" i="1"/>
  <c r="T86" i="1"/>
  <c r="T538" i="1"/>
  <c r="T2780" i="1"/>
  <c r="T560" i="1"/>
  <c r="T676" i="1"/>
  <c r="T2952" i="1"/>
  <c r="T2871" i="1"/>
  <c r="T817" i="1"/>
  <c r="T198" i="1"/>
  <c r="T3468" i="1"/>
  <c r="T2388" i="1"/>
  <c r="T2412" i="1"/>
  <c r="T2194" i="1"/>
  <c r="T932" i="1"/>
  <c r="T801" i="1"/>
  <c r="T776" i="1"/>
  <c r="T438" i="1"/>
  <c r="T3396" i="1"/>
  <c r="T51" i="1"/>
  <c r="T802" i="1"/>
  <c r="T1463" i="1"/>
  <c r="T1602" i="1"/>
  <c r="T1983" i="1"/>
  <c r="T682" i="1"/>
  <c r="T2844" i="1"/>
  <c r="T2756" i="1"/>
  <c r="T734" i="1"/>
  <c r="T2799" i="1"/>
  <c r="T1098" i="1"/>
  <c r="T3088" i="1"/>
  <c r="T742" i="1"/>
  <c r="T102" i="1"/>
  <c r="T3609" i="1"/>
  <c r="T2601" i="1"/>
  <c r="T3839" i="1"/>
  <c r="T249" i="1"/>
  <c r="T2890" i="1"/>
  <c r="T2673" i="1"/>
  <c r="T59" i="1"/>
  <c r="T2916" i="1"/>
  <c r="T763" i="1"/>
  <c r="T250" i="1"/>
  <c r="T1399" i="1"/>
  <c r="T1939" i="1"/>
  <c r="T2497" i="1"/>
  <c r="T2500" i="1"/>
  <c r="T1733" i="1"/>
  <c r="T1739" i="1"/>
  <c r="T2840" i="1"/>
  <c r="T3096" i="1"/>
  <c r="T2760" i="1"/>
  <c r="T44" i="1"/>
  <c r="T1473" i="1"/>
  <c r="T2197" i="1"/>
  <c r="T700" i="1"/>
  <c r="T708" i="1"/>
  <c r="T1388" i="1"/>
  <c r="T2289" i="1"/>
  <c r="T799" i="1"/>
  <c r="T3542" i="1"/>
  <c r="T1738" i="1"/>
  <c r="T2973" i="1"/>
  <c r="T707" i="1"/>
  <c r="T745" i="1"/>
  <c r="T748" i="1"/>
  <c r="T2769" i="1"/>
  <c r="T172" i="1"/>
  <c r="T2897" i="1"/>
  <c r="T3964" i="1"/>
  <c r="T766" i="1"/>
  <c r="T329" i="1"/>
  <c r="T2611" i="1"/>
  <c r="T2296" i="1"/>
  <c r="T764" i="1"/>
  <c r="T2110" i="1"/>
  <c r="T2851" i="1"/>
  <c r="T2164" i="1"/>
  <c r="T2652" i="1"/>
  <c r="T3170" i="1"/>
  <c r="T726" i="1"/>
  <c r="T2294" i="1"/>
  <c r="T1523" i="1"/>
  <c r="T2406" i="1"/>
  <c r="T691" i="1"/>
  <c r="T2" i="1"/>
  <c r="T3234" i="1"/>
  <c r="T2976" i="1"/>
  <c r="T437" i="1"/>
  <c r="T484" i="1"/>
  <c r="T2165" i="1"/>
  <c r="T2977" i="1"/>
  <c r="T844" i="1"/>
  <c r="T1018" i="1"/>
  <c r="T2480" i="1"/>
  <c r="T710" i="1"/>
  <c r="T1940" i="1"/>
  <c r="T2555" i="1"/>
  <c r="T238" i="1"/>
  <c r="T2473" i="1"/>
  <c r="T2702" i="1"/>
  <c r="T2613" i="1"/>
  <c r="T2105" i="1"/>
  <c r="T854" i="1"/>
  <c r="T2429" i="1"/>
  <c r="T2453" i="1"/>
  <c r="T3130" i="1"/>
  <c r="T391" i="1"/>
  <c r="T1941" i="1"/>
  <c r="T3315" i="1"/>
  <c r="T3077" i="1"/>
  <c r="T3346" i="1"/>
  <c r="T2874" i="1"/>
  <c r="T282" i="1"/>
  <c r="T2297" i="1"/>
  <c r="T3570" i="1"/>
  <c r="T2917" i="1"/>
  <c r="T383" i="1"/>
  <c r="T2391" i="1"/>
  <c r="T971" i="1"/>
  <c r="T2095" i="1"/>
  <c r="T586" i="1"/>
  <c r="T481" i="1"/>
  <c r="T3078" i="1"/>
  <c r="T2534" i="1"/>
  <c r="T2408" i="1"/>
  <c r="T2492" i="1"/>
  <c r="T168" i="1"/>
  <c r="T2418" i="1"/>
  <c r="T5" i="1"/>
  <c r="T2864" i="1"/>
  <c r="T2143" i="1"/>
  <c r="T2579" i="1"/>
  <c r="T2054" i="1"/>
  <c r="T2945" i="1"/>
  <c r="T2384" i="1"/>
  <c r="T4045" i="1"/>
  <c r="T3885" i="1"/>
  <c r="T2407" i="1"/>
  <c r="T803" i="1"/>
  <c r="T2144" i="1"/>
  <c r="T3227" i="1"/>
  <c r="T1624" i="1"/>
  <c r="T145" i="1"/>
  <c r="T1780" i="1"/>
  <c r="T2394" i="1"/>
  <c r="T1767" i="1"/>
  <c r="T1793" i="1"/>
  <c r="T218" i="1"/>
  <c r="T1788" i="1"/>
  <c r="T654" i="1"/>
  <c r="T1728" i="1"/>
  <c r="T190" i="1"/>
  <c r="T527" i="1"/>
  <c r="T1659" i="1"/>
  <c r="T2638" i="1"/>
  <c r="T3133" i="1"/>
  <c r="T2198" i="1"/>
  <c r="T617" i="1"/>
  <c r="T1179" i="1"/>
  <c r="T2806" i="1"/>
  <c r="T4061" i="1"/>
  <c r="T3014" i="1"/>
  <c r="T885" i="1"/>
  <c r="T3372" i="1"/>
  <c r="T533" i="1"/>
  <c r="T1507" i="1"/>
  <c r="T3387" i="1"/>
  <c r="T3528" i="1"/>
  <c r="T2295" i="1"/>
  <c r="T1599" i="1"/>
  <c r="T25" i="1"/>
  <c r="T1935" i="1"/>
  <c r="T2515" i="1"/>
  <c r="T939" i="1"/>
  <c r="T2139" i="1"/>
  <c r="T3996" i="1"/>
  <c r="T2218" i="1"/>
  <c r="T428" i="1"/>
  <c r="T2385" i="1"/>
  <c r="T2907" i="1"/>
  <c r="T2032" i="1"/>
  <c r="T55" i="1"/>
  <c r="T1596" i="1"/>
  <c r="T2584" i="1"/>
  <c r="T2363" i="1"/>
  <c r="T4051" i="1"/>
  <c r="T480" i="1"/>
  <c r="T2574" i="1"/>
  <c r="T926" i="1"/>
  <c r="T565" i="1"/>
  <c r="T3151" i="1"/>
  <c r="T3906" i="1"/>
  <c r="T1216" i="1"/>
  <c r="T1402" i="1"/>
  <c r="T3260" i="1"/>
  <c r="T3366" i="1"/>
  <c r="T531" i="1"/>
  <c r="T2727" i="1"/>
  <c r="T1595" i="1"/>
  <c r="T3090" i="1"/>
  <c r="T1214" i="1"/>
  <c r="T3183" i="1"/>
  <c r="T303" i="1"/>
  <c r="T2379" i="1"/>
  <c r="T1341" i="1"/>
  <c r="T56" i="1"/>
  <c r="T427" i="1"/>
  <c r="T457" i="1"/>
  <c r="T1573" i="1"/>
  <c r="T789" i="1"/>
  <c r="T227" i="1"/>
  <c r="T661" i="1"/>
  <c r="T165" i="1"/>
  <c r="T1717" i="1"/>
  <c r="T2499" i="1"/>
  <c r="T2556" i="1"/>
  <c r="T2392" i="1"/>
  <c r="T3614" i="1"/>
  <c r="T3081" i="1"/>
  <c r="T347" i="1"/>
  <c r="T1419" i="1"/>
  <c r="T2399" i="1"/>
  <c r="T2042" i="1"/>
  <c r="T3184" i="1"/>
  <c r="T3481" i="1"/>
  <c r="T2770" i="1"/>
  <c r="T536" i="1"/>
  <c r="T2368" i="1"/>
  <c r="T3424" i="1"/>
  <c r="T574" i="1"/>
  <c r="T153" i="1"/>
  <c r="T3158" i="1"/>
  <c r="T3826" i="1"/>
  <c r="T3740" i="1"/>
  <c r="T856" i="1"/>
  <c r="T1699" i="1"/>
  <c r="T3868" i="1"/>
  <c r="T3505" i="1"/>
  <c r="T733" i="1"/>
  <c r="T377" i="1"/>
  <c r="T91" i="1"/>
  <c r="T651" i="1"/>
  <c r="T175" i="1"/>
  <c r="T2188" i="1"/>
  <c r="T2213" i="1"/>
  <c r="T2689" i="1"/>
  <c r="T917" i="1"/>
  <c r="T1415" i="1"/>
  <c r="T2062" i="1"/>
  <c r="T2060" i="1"/>
  <c r="T500" i="1"/>
  <c r="T2921" i="1"/>
  <c r="T647" i="1"/>
  <c r="T2474" i="1"/>
  <c r="T2310" i="1"/>
  <c r="T1714" i="1"/>
  <c r="T2106" i="1"/>
  <c r="T1385" i="1"/>
  <c r="T2252" i="1"/>
  <c r="T896" i="1"/>
  <c r="T1755" i="1"/>
  <c r="T2841" i="1"/>
  <c r="T884" i="1"/>
  <c r="T2183" i="1"/>
  <c r="T2558" i="1"/>
  <c r="T1111" i="1"/>
  <c r="T1439" i="1"/>
  <c r="T3276" i="1"/>
  <c r="T1334" i="1"/>
  <c r="T2924" i="1"/>
  <c r="T2493" i="1"/>
  <c r="T2510" i="1"/>
  <c r="T1232" i="1"/>
  <c r="T1985" i="1"/>
  <c r="T1368" i="1"/>
  <c r="T2700" i="1"/>
  <c r="T712" i="1"/>
  <c r="T2880" i="1"/>
  <c r="T1188" i="1"/>
  <c r="T2489" i="1"/>
  <c r="T3797" i="1"/>
  <c r="T637" i="1"/>
  <c r="T2530" i="1"/>
  <c r="T393" i="1"/>
  <c r="T3028" i="1"/>
  <c r="T2615" i="1"/>
  <c r="T2103" i="1"/>
  <c r="T561" i="1"/>
  <c r="T2254" i="1"/>
  <c r="T515" i="1"/>
  <c r="T1698" i="1"/>
  <c r="T1774" i="1"/>
  <c r="T1164" i="1"/>
  <c r="T2818" i="1"/>
  <c r="T1435" i="1"/>
  <c r="T2026" i="1"/>
  <c r="T1406" i="1"/>
  <c r="T2852" i="1"/>
  <c r="T163" i="1"/>
  <c r="T1512" i="1"/>
  <c r="T1998" i="1"/>
  <c r="T1329" i="1"/>
  <c r="T3035" i="1"/>
  <c r="T434" i="1"/>
  <c r="T478" i="1"/>
  <c r="T1087" i="1"/>
  <c r="T1448" i="1"/>
  <c r="T2794" i="1"/>
  <c r="T382" i="1"/>
  <c r="T3206" i="1"/>
  <c r="T4028" i="1"/>
  <c r="T1201" i="1"/>
  <c r="T1936" i="1"/>
  <c r="T2393" i="1"/>
  <c r="T325" i="1"/>
  <c r="T2936" i="1"/>
  <c r="T268" i="1"/>
  <c r="T1444" i="1"/>
  <c r="T2235" i="1"/>
  <c r="T1300" i="1"/>
  <c r="T2606" i="1"/>
  <c r="T927" i="1"/>
  <c r="T470" i="1"/>
  <c r="T4080" i="1"/>
  <c r="T80" i="1"/>
  <c r="T2043" i="1"/>
  <c r="T2245" i="1"/>
  <c r="T3504" i="1"/>
  <c r="T3530" i="1"/>
  <c r="T1824" i="1"/>
  <c r="T1364" i="1"/>
  <c r="T1090" i="1"/>
  <c r="T38" i="1"/>
  <c r="T1387" i="1"/>
  <c r="T1679" i="1"/>
  <c r="T559" i="1"/>
  <c r="T469" i="1"/>
  <c r="T3419" i="1"/>
  <c r="T424" i="1"/>
  <c r="T154" i="1"/>
  <c r="T23" i="1"/>
  <c r="T2136" i="1"/>
  <c r="T912" i="1"/>
  <c r="T477" i="1"/>
  <c r="T3046" i="1"/>
  <c r="T1789" i="1"/>
  <c r="T754" i="1"/>
  <c r="T1803" i="1"/>
  <c r="T1165" i="1"/>
  <c r="T2966" i="1"/>
  <c r="T3060" i="1"/>
  <c r="T3527" i="1"/>
  <c r="T870" i="1"/>
  <c r="T622" i="1"/>
  <c r="T2121" i="1"/>
  <c r="T2180" i="1"/>
  <c r="T2366" i="1"/>
  <c r="T3292" i="1"/>
  <c r="T3627" i="1"/>
  <c r="T607" i="1"/>
  <c r="T2219" i="1"/>
  <c r="T1451" i="1"/>
  <c r="T1487" i="1"/>
  <c r="T456" i="1"/>
  <c r="T3306" i="1"/>
  <c r="T3295" i="1"/>
  <c r="T3311" i="1"/>
  <c r="T3687" i="1"/>
  <c r="T2265" i="1"/>
  <c r="T2712" i="1"/>
  <c r="T273" i="1"/>
  <c r="T3080" i="1"/>
  <c r="T3421" i="1"/>
  <c r="T362" i="1"/>
  <c r="T2540" i="1"/>
  <c r="T327" i="1"/>
  <c r="T1476" i="1"/>
  <c r="T1340" i="1"/>
  <c r="T3460" i="1"/>
  <c r="T1330" i="1"/>
  <c r="T2597" i="1"/>
  <c r="T986" i="1"/>
  <c r="T3659" i="1"/>
  <c r="T1222" i="1"/>
  <c r="T3775" i="1"/>
  <c r="T2163" i="1"/>
  <c r="T2491" i="1"/>
  <c r="T3450" i="1"/>
  <c r="T2304" i="1"/>
  <c r="T3987" i="1"/>
  <c r="T4058" i="1"/>
  <c r="T4027" i="1"/>
  <c r="T1751" i="1"/>
  <c r="T2970" i="1"/>
  <c r="T684" i="1"/>
  <c r="T680" i="1"/>
  <c r="T2397" i="1"/>
  <c r="T3974" i="1"/>
  <c r="T3296" i="1"/>
  <c r="T2246" i="1"/>
  <c r="T2283" i="1"/>
  <c r="T1071" i="1"/>
  <c r="T2547" i="1"/>
  <c r="T3658" i="1"/>
  <c r="T1262" i="1"/>
  <c r="T2553" i="1"/>
  <c r="T2192" i="1"/>
  <c r="T2125" i="1"/>
  <c r="T2211" i="1"/>
  <c r="T3356" i="1"/>
  <c r="T2684" i="1"/>
  <c r="T1730" i="1"/>
  <c r="T305" i="1"/>
  <c r="T225" i="1"/>
  <c r="T220" i="1"/>
  <c r="T3413" i="1"/>
  <c r="T3801" i="1"/>
  <c r="T3970" i="1"/>
  <c r="T990" i="1"/>
  <c r="T422" i="1"/>
  <c r="T660" i="1"/>
  <c r="T3945" i="1"/>
  <c r="T269" i="1"/>
  <c r="T2872" i="1"/>
  <c r="T3029" i="1"/>
  <c r="T3858" i="1"/>
  <c r="T2298" i="1"/>
  <c r="T406" i="1"/>
  <c r="T3861" i="1"/>
  <c r="T2994" i="1"/>
  <c r="T1675" i="1"/>
  <c r="T921" i="1"/>
  <c r="T1091" i="1"/>
  <c r="T2435" i="1"/>
  <c r="T2596" i="1"/>
  <c r="T2935" i="1"/>
  <c r="T255" i="1"/>
  <c r="T2107" i="1"/>
  <c r="T61" i="1"/>
  <c r="T2321" i="1"/>
  <c r="T3742" i="1"/>
  <c r="T2705" i="1"/>
  <c r="T326" i="1"/>
  <c r="T4012" i="1"/>
  <c r="T3913" i="1"/>
  <c r="T1893" i="1"/>
  <c r="T3501" i="1"/>
  <c r="T968" i="1"/>
  <c r="T674" i="1"/>
  <c r="T3034" i="1"/>
  <c r="T2154" i="1"/>
  <c r="T3482" i="1"/>
  <c r="T577" i="1"/>
  <c r="T2682" i="1"/>
  <c r="T2190" i="1"/>
  <c r="T1625" i="1"/>
  <c r="T798" i="1"/>
  <c r="T2104" i="1"/>
  <c r="T923" i="1"/>
  <c r="T4014" i="1"/>
  <c r="T2293" i="1"/>
  <c r="T2470" i="1"/>
  <c r="T2588" i="1"/>
  <c r="T1763" i="1"/>
  <c r="T534" i="1"/>
  <c r="T3884" i="1"/>
  <c r="T4047" i="1"/>
  <c r="T2386" i="1"/>
  <c r="T1712" i="1"/>
  <c r="T2923" i="1"/>
  <c r="T2569" i="1"/>
  <c r="T2420" i="1"/>
  <c r="T2146" i="1"/>
  <c r="T4001" i="1"/>
  <c r="T1260" i="1"/>
  <c r="T3022" i="1"/>
  <c r="T2478" i="1"/>
  <c r="T369" i="1"/>
  <c r="T3336" i="1"/>
  <c r="T311" i="1"/>
  <c r="T419" i="1"/>
  <c r="T217" i="1"/>
  <c r="T520" i="1"/>
  <c r="T2999" i="1"/>
  <c r="T3636" i="1"/>
  <c r="T474" i="1"/>
  <c r="T3832" i="1"/>
  <c r="T1686" i="1"/>
  <c r="T3037" i="1"/>
  <c r="T2225" i="1"/>
  <c r="T2679" i="1"/>
  <c r="T2782" i="1"/>
  <c r="T2757" i="1"/>
  <c r="T2857" i="1"/>
  <c r="T304" i="1"/>
  <c r="T2463" i="1"/>
  <c r="T988" i="1"/>
  <c r="T933" i="1"/>
  <c r="T1298" i="1"/>
  <c r="T1672" i="1"/>
  <c r="T2058" i="1"/>
  <c r="T3517" i="1"/>
  <c r="T439" i="1"/>
  <c r="T2230" i="1"/>
  <c r="T1544" i="1"/>
  <c r="T3388" i="1"/>
  <c r="T8" i="1"/>
  <c r="T2330" i="1"/>
  <c r="T2590" i="1"/>
  <c r="T1048" i="1"/>
  <c r="T1757" i="1"/>
  <c r="T514" i="1"/>
  <c r="T464" i="1"/>
  <c r="T99" i="1"/>
  <c r="T3793" i="1"/>
  <c r="T4078" i="1"/>
  <c r="T2920" i="1"/>
  <c r="T2993" i="1"/>
  <c r="T3020" i="1"/>
  <c r="T2288" i="1"/>
  <c r="T2477" i="1"/>
  <c r="T1447" i="1"/>
  <c r="T2714" i="1"/>
  <c r="T156" i="1"/>
  <c r="T879" i="1"/>
  <c r="T626" i="1"/>
  <c r="T49" i="1"/>
  <c r="T987" i="1"/>
  <c r="T4076" i="1"/>
  <c r="T1603" i="1"/>
  <c r="T3692" i="1"/>
  <c r="T35" i="1"/>
  <c r="T975" i="1"/>
  <c r="T3663" i="1"/>
  <c r="T1242" i="1"/>
  <c r="T1131" i="1"/>
  <c r="T3833" i="1"/>
  <c r="T446" i="1"/>
  <c r="T54" i="1"/>
  <c r="T2445" i="1"/>
  <c r="T2270" i="1"/>
  <c r="T4071" i="1"/>
  <c r="T2070" i="1"/>
  <c r="T2947" i="1"/>
  <c r="T830" i="1"/>
  <c r="T2604" i="1"/>
  <c r="T970" i="1"/>
  <c r="T3385" i="1"/>
  <c r="T2607" i="1"/>
  <c r="T1357" i="1"/>
  <c r="T1754" i="1"/>
  <c r="T2609" i="1"/>
  <c r="T1701" i="1"/>
  <c r="T3891" i="1"/>
  <c r="T3473" i="1"/>
  <c r="T64" i="1"/>
  <c r="T3382" i="1"/>
  <c r="T92" i="1"/>
  <c r="T281" i="1"/>
  <c r="T2869" i="1"/>
  <c r="T4072" i="1"/>
  <c r="T301" i="1"/>
  <c r="T1989" i="1"/>
  <c r="T3174" i="1"/>
  <c r="T3085" i="1"/>
  <c r="T3351" i="1"/>
  <c r="T447" i="1"/>
  <c r="T878" i="1"/>
  <c r="T3100" i="1"/>
  <c r="T2437" i="1"/>
  <c r="T1678" i="1"/>
  <c r="T3735" i="1"/>
  <c r="T1213" i="1"/>
  <c r="T1707" i="1"/>
  <c r="T1125" i="1"/>
  <c r="T199" i="1"/>
  <c r="T3191" i="1"/>
  <c r="T900" i="1"/>
  <c r="T1268" i="1"/>
  <c r="T2338" i="1"/>
  <c r="T811" i="1"/>
  <c r="T543" i="1"/>
  <c r="T2909" i="1"/>
  <c r="T920" i="1"/>
  <c r="T800" i="1"/>
  <c r="T2972" i="1"/>
  <c r="T1938" i="1"/>
  <c r="T2326" i="1"/>
  <c r="T1365" i="1"/>
  <c r="T492" i="1"/>
  <c r="T487" i="1"/>
  <c r="T701" i="1"/>
  <c r="T1979" i="1"/>
  <c r="T471" i="1"/>
  <c r="T3310" i="1"/>
  <c r="T567" i="1"/>
  <c r="T3389" i="1"/>
  <c r="T2789" i="1"/>
  <c r="T2439" i="1"/>
  <c r="T2081" i="1"/>
  <c r="T85" i="1"/>
  <c r="T1196" i="1"/>
  <c r="T1676" i="1"/>
  <c r="T3927" i="1"/>
  <c r="T1279" i="1"/>
  <c r="T2093" i="1"/>
  <c r="T3992" i="1"/>
  <c r="T360" i="1"/>
  <c r="T3264" i="1"/>
  <c r="T432" i="1"/>
  <c r="T3274" i="1"/>
  <c r="T3313" i="1"/>
  <c r="T1743" i="1"/>
  <c r="T356" i="1"/>
  <c r="T1343" i="1"/>
  <c r="T1790" i="1"/>
  <c r="T2031" i="1"/>
  <c r="T289" i="1"/>
  <c r="T2440" i="1"/>
  <c r="T1966" i="1"/>
  <c r="T2650" i="1"/>
  <c r="T499" i="1"/>
  <c r="T1860" i="1"/>
  <c r="T1130" i="1"/>
  <c r="T2680" i="1"/>
  <c r="T2023" i="1"/>
  <c r="T2610" i="1"/>
  <c r="T2229" i="1"/>
  <c r="T924" i="1"/>
  <c r="T2833" i="1"/>
  <c r="T398" i="1"/>
  <c r="T3154" i="1"/>
  <c r="T3041" i="1"/>
  <c r="T2739" i="1"/>
  <c r="T889" i="1"/>
  <c r="T2340" i="1"/>
  <c r="T2699" i="1"/>
  <c r="T2369" i="1"/>
  <c r="T942" i="1"/>
  <c r="T2315" i="1"/>
  <c r="T104" i="1"/>
  <c r="T3255" i="1"/>
  <c r="T230" i="1"/>
  <c r="T97" i="1"/>
  <c r="T164" i="1"/>
  <c r="T3777" i="1"/>
  <c r="T1060" i="1"/>
  <c r="T564" i="1"/>
  <c r="T2675" i="1"/>
  <c r="T2914" i="1"/>
  <c r="T1611" i="1"/>
  <c r="T1052" i="1"/>
  <c r="T793" i="1"/>
  <c r="T385" i="1"/>
  <c r="T828" i="1"/>
  <c r="T3791" i="1"/>
  <c r="T3203" i="1"/>
  <c r="T4087" i="1"/>
  <c r="T1609" i="1"/>
  <c r="T894" i="1"/>
  <c r="T2660" i="1"/>
  <c r="T2233" i="1"/>
  <c r="T983" i="1"/>
  <c r="T2549" i="1"/>
  <c r="T3552" i="1"/>
  <c r="T887" i="1"/>
  <c r="T2475" i="1"/>
  <c r="T1709" i="1"/>
  <c r="T1342" i="1"/>
  <c r="T1546" i="1"/>
  <c r="T3747" i="1"/>
  <c r="T116" i="1"/>
  <c r="T3334" i="1"/>
  <c r="T632" i="1"/>
  <c r="T2029" i="1"/>
  <c r="T2459" i="1"/>
  <c r="T3071" i="1"/>
  <c r="T2002" i="1"/>
  <c r="T2485" i="1"/>
  <c r="T3901" i="1"/>
  <c r="T3436" i="1"/>
  <c r="T3629" i="1"/>
  <c r="T368" i="1"/>
  <c r="T3689" i="1"/>
  <c r="T2937" i="1"/>
  <c r="T2892" i="1"/>
  <c r="T2670" i="1"/>
  <c r="T2651" i="1"/>
  <c r="T76" i="1"/>
  <c r="T2740" i="1"/>
  <c r="T389" i="1"/>
  <c r="T1310" i="1"/>
  <c r="T3242" i="1"/>
  <c r="T3317" i="1"/>
  <c r="T1818" i="1"/>
  <c r="T1157" i="1"/>
  <c r="T3030" i="1"/>
  <c r="T3978" i="1"/>
  <c r="T2376" i="1"/>
  <c r="T2669" i="1"/>
  <c r="T1548" i="1"/>
  <c r="T1495" i="1"/>
  <c r="T1161" i="1"/>
  <c r="T1219" i="1"/>
  <c r="T599" i="1"/>
  <c r="T3835" i="1"/>
  <c r="T2177" i="1"/>
  <c r="T1856" i="1"/>
  <c r="T3489" i="1"/>
  <c r="T2703" i="1"/>
  <c r="T3511" i="1"/>
  <c r="T783" i="1"/>
  <c r="T3454" i="1"/>
  <c r="T1848" i="1"/>
  <c r="T1437" i="1"/>
  <c r="T2086" i="1"/>
  <c r="T2375" i="1"/>
  <c r="T2931" i="1"/>
  <c r="T2542" i="1"/>
  <c r="T1952" i="1"/>
  <c r="T31" i="1"/>
  <c r="T1190" i="1"/>
  <c r="T3464" i="1"/>
  <c r="T205" i="1"/>
  <c r="T1627" i="1"/>
  <c r="T2231" i="1"/>
  <c r="T3287" i="1"/>
  <c r="T2258" i="1"/>
  <c r="T1705" i="1"/>
  <c r="T994" i="1"/>
  <c r="T490" i="1"/>
  <c r="T2398" i="1"/>
  <c r="T3248" i="1"/>
  <c r="T1137" i="1"/>
  <c r="T3013" i="1"/>
  <c r="T1955" i="1"/>
  <c r="T758" i="1"/>
  <c r="T3617" i="1"/>
  <c r="T3047" i="1"/>
  <c r="T3439" i="1"/>
  <c r="T3794" i="1"/>
  <c r="T3135" i="1"/>
  <c r="T1642" i="1"/>
  <c r="T2697" i="1"/>
  <c r="T2092" i="1"/>
  <c r="T3727" i="1"/>
  <c r="T2891" i="1"/>
  <c r="T696" i="1"/>
  <c r="T2910" i="1"/>
  <c r="T1771" i="1"/>
  <c r="T3392" i="1"/>
  <c r="T2444" i="1"/>
  <c r="T373" i="1"/>
  <c r="T2764" i="1"/>
  <c r="T2881" i="1"/>
  <c r="T1913" i="1"/>
  <c r="T2816" i="1"/>
  <c r="T675" i="1"/>
  <c r="T3018" i="1"/>
  <c r="T3639" i="1"/>
  <c r="T967" i="1"/>
  <c r="T2964" i="1"/>
  <c r="T1149" i="1"/>
  <c r="T1162" i="1"/>
  <c r="T4003" i="1"/>
  <c r="T2557" i="1"/>
  <c r="T934" i="1"/>
  <c r="T2643" i="1"/>
  <c r="T2918" i="1"/>
  <c r="T819" i="1"/>
  <c r="T4049" i="1"/>
  <c r="T1988" i="1"/>
  <c r="T1610" i="1"/>
  <c r="T2432" i="1"/>
  <c r="T3960" i="1"/>
  <c r="T890" i="1"/>
  <c r="T3602" i="1"/>
  <c r="T2525" i="1"/>
  <c r="T3850" i="1"/>
  <c r="T2666" i="1"/>
  <c r="T3118" i="1"/>
  <c r="T1203" i="1"/>
  <c r="T233" i="1"/>
  <c r="T1423" i="1"/>
  <c r="T2461" i="1"/>
  <c r="T1143" i="1"/>
  <c r="T276" i="1"/>
  <c r="T3539" i="1"/>
  <c r="T2781" i="1"/>
  <c r="T1974" i="1"/>
  <c r="T993" i="1"/>
  <c r="T3268" i="1"/>
  <c r="T3966" i="1"/>
  <c r="T2784" i="1"/>
  <c r="T3074" i="1"/>
  <c r="T3975" i="1"/>
  <c r="T271" i="1"/>
  <c r="T1059" i="1"/>
  <c r="T3848" i="1"/>
  <c r="T2755" i="1"/>
  <c r="T2436" i="1"/>
  <c r="T3348" i="1"/>
  <c r="T2545" i="1"/>
  <c r="T2332" i="1"/>
  <c r="T3172" i="1"/>
  <c r="T3980" i="1"/>
  <c r="T2745" i="1"/>
  <c r="T4000" i="1"/>
  <c r="T2778" i="1"/>
  <c r="T3261" i="1"/>
  <c r="T3919" i="1"/>
  <c r="T3922" i="1"/>
  <c r="T615" i="1"/>
  <c r="T1499" i="1"/>
  <c r="T2926" i="1"/>
  <c r="T2179" i="1"/>
  <c r="T386" i="1"/>
  <c r="T2049" i="1"/>
  <c r="T3887" i="1"/>
  <c r="T3423" i="1"/>
  <c r="T1700" i="1"/>
  <c r="T2934" i="1"/>
  <c r="T2671" i="1"/>
  <c r="T1668" i="1"/>
  <c r="T3452" i="1"/>
  <c r="T1968" i="1"/>
  <c r="T2077" i="1"/>
  <c r="T2627" i="1"/>
  <c r="T1198" i="1"/>
  <c r="T2628" i="1"/>
  <c r="T2446" i="1"/>
  <c r="T1106" i="1"/>
  <c r="T3703" i="1"/>
  <c r="T3282" i="1"/>
  <c r="T3269" i="1"/>
  <c r="T1327" i="1"/>
  <c r="T3829" i="1"/>
  <c r="T3472" i="1"/>
  <c r="T914" i="1"/>
  <c r="T3461" i="1"/>
  <c r="T2433" i="1"/>
  <c r="T494" i="1"/>
  <c r="T212" i="1"/>
  <c r="T672" i="1"/>
  <c r="T4041" i="1"/>
  <c r="T3254" i="1"/>
  <c r="T1326" i="1"/>
  <c r="T2538" i="1"/>
  <c r="T1732" i="1"/>
  <c r="T139" i="1"/>
  <c r="T2592" i="1"/>
  <c r="T2171" i="1"/>
  <c r="T251" i="1"/>
  <c r="T1383" i="1"/>
  <c r="T3888" i="1"/>
  <c r="T3750" i="1"/>
  <c r="T2199" i="1"/>
  <c r="T3187" i="1"/>
  <c r="T210" i="1"/>
  <c r="T3683" i="1"/>
  <c r="T2822" i="1"/>
  <c r="T3525" i="1"/>
  <c r="T4066" i="1"/>
  <c r="T436" i="1"/>
  <c r="T1628" i="1"/>
  <c r="T1652" i="1"/>
  <c r="T3563" i="1"/>
  <c r="T278" i="1"/>
  <c r="T4015" i="1"/>
  <c r="T1470" i="1"/>
  <c r="T3938" i="1"/>
  <c r="T2850" i="1"/>
  <c r="T738" i="1"/>
  <c r="T316" i="1"/>
  <c r="T2303" i="1"/>
  <c r="T1123" i="1"/>
  <c r="T1351" i="1"/>
  <c r="T526" i="1"/>
  <c r="T609" i="1"/>
  <c r="T1708" i="1"/>
  <c r="T1795" i="1"/>
  <c r="T760" i="1"/>
  <c r="T4065" i="1"/>
  <c r="T1937" i="1"/>
  <c r="T1204" i="1"/>
  <c r="T3983" i="1"/>
  <c r="T334" i="1"/>
  <c r="T1554" i="1"/>
  <c r="T731" i="1"/>
  <c r="T905" i="1"/>
  <c r="T451" i="1"/>
  <c r="T2566" i="1"/>
  <c r="T3695" i="1"/>
  <c r="T3021" i="1"/>
  <c r="T1360" i="1"/>
  <c r="T2430" i="1"/>
  <c r="T2141" i="1"/>
  <c r="T2771" i="1"/>
  <c r="T882" i="1"/>
  <c r="T2302" i="1"/>
  <c r="T1959" i="1"/>
  <c r="T4039" i="1"/>
  <c r="T1541" i="1"/>
  <c r="T2715" i="1"/>
  <c r="T2585" i="1"/>
  <c r="T1235" i="1"/>
  <c r="T4044" i="1"/>
  <c r="T2589" i="1"/>
  <c r="T3707" i="1"/>
  <c r="T1154" i="1"/>
  <c r="T1670" i="1"/>
  <c r="T2594" i="1"/>
  <c r="T3177" i="1"/>
  <c r="T1243" i="1"/>
  <c r="T1282" i="1"/>
  <c r="T1426" i="1"/>
  <c r="T1139" i="1"/>
  <c r="T698" i="1"/>
  <c r="T95" i="1"/>
  <c r="T3019" i="1"/>
  <c r="T1786" i="1"/>
  <c r="T3926" i="1"/>
  <c r="T237" i="1"/>
  <c r="T2078" i="1"/>
  <c r="T1080" i="1"/>
  <c r="T1702" i="1"/>
  <c r="T3523" i="1"/>
  <c r="T2752" i="1"/>
  <c r="T1986" i="1"/>
  <c r="T3995" i="1"/>
  <c r="T2380" i="1"/>
  <c r="T1965" i="1"/>
  <c r="T1442" i="1"/>
  <c r="T176" i="1"/>
  <c r="T636" i="1"/>
  <c r="T2028" i="1"/>
  <c r="T2149" i="1"/>
  <c r="T148" i="1"/>
  <c r="T1436" i="1"/>
  <c r="T2746" i="1"/>
  <c r="T2636" i="1"/>
  <c r="T26" i="1"/>
  <c r="T2261" i="1"/>
  <c r="T1972" i="1"/>
  <c r="T1183" i="1"/>
  <c r="T3052" i="1"/>
  <c r="T1585" i="1"/>
  <c r="T930" i="1"/>
  <c r="T2482" i="1"/>
  <c r="T1004" i="1"/>
  <c r="T2097" i="1"/>
  <c r="T57" i="1"/>
  <c r="T2786" i="1"/>
  <c r="T1715" i="1"/>
  <c r="T2870" i="1"/>
  <c r="T3314" i="1"/>
  <c r="T977" i="1"/>
  <c r="T1879" i="1"/>
  <c r="T3163" i="1"/>
  <c r="T3279" i="1"/>
  <c r="T666" i="1"/>
  <c r="T1632" i="1"/>
  <c r="T3522" i="1"/>
  <c r="T861" i="1"/>
  <c r="T2927" i="1"/>
  <c r="T3181" i="1"/>
  <c r="T169" i="1"/>
  <c r="T797" i="1"/>
  <c r="T1450" i="1"/>
  <c r="T2639" i="1"/>
  <c r="T1783" i="1"/>
  <c r="T2099" i="1"/>
  <c r="T2277" i="1"/>
  <c r="T3024" i="1"/>
  <c r="T2200" i="1"/>
  <c r="T3176" i="1"/>
  <c r="T3533" i="1"/>
  <c r="T2953" i="1"/>
  <c r="T3198" i="1"/>
  <c r="T2948" i="1"/>
  <c r="T3537" i="1"/>
  <c r="T1082" i="1"/>
  <c r="T2419" i="1"/>
  <c r="T1750" i="1"/>
  <c r="T2389" i="1"/>
  <c r="T2773" i="1"/>
  <c r="T3677" i="1"/>
  <c r="T3752" i="1"/>
  <c r="T1657" i="1"/>
  <c r="T2040" i="1"/>
  <c r="T159" i="1"/>
  <c r="T1515" i="1"/>
  <c r="T1566" i="1"/>
  <c r="T2426" i="1"/>
  <c r="T1992" i="1"/>
  <c r="T2623" i="1"/>
  <c r="T3471" i="1"/>
  <c r="T589" i="1"/>
  <c r="T2360" i="1"/>
  <c r="T2529" i="1"/>
  <c r="T2216" i="1"/>
  <c r="T3054" i="1"/>
  <c r="T1741" i="1"/>
  <c r="T2374" i="1"/>
  <c r="T1987" i="1"/>
  <c r="T880" i="1"/>
  <c r="T320" i="1"/>
  <c r="T1849" i="1"/>
  <c r="T1990" i="1"/>
  <c r="T2516" i="1"/>
  <c r="T1193" i="1"/>
  <c r="T705" i="1"/>
  <c r="T1371" i="1"/>
  <c r="T2024" i="1"/>
  <c r="T2178" i="1"/>
  <c r="T1039" i="1"/>
  <c r="T2533" i="1"/>
  <c r="T3691" i="1"/>
  <c r="T3988" i="1"/>
  <c r="T2990" i="1"/>
  <c r="T539" i="1"/>
  <c r="T751" i="1"/>
  <c r="T1153" i="1"/>
  <c r="T1524" i="1"/>
  <c r="T3946" i="1"/>
  <c r="T1356" i="1"/>
  <c r="T703" i="1"/>
  <c r="T3589" i="1"/>
  <c r="T448" i="1"/>
  <c r="T2982" i="1"/>
  <c r="T1606" i="1"/>
  <c r="T740" i="1"/>
  <c r="T1997" i="1"/>
  <c r="T1690" i="1"/>
  <c r="T2030" i="1"/>
  <c r="T974" i="1"/>
  <c r="T1152" i="1"/>
  <c r="T2456" i="1"/>
  <c r="T965" i="1"/>
  <c r="T2403" i="1"/>
  <c r="T2237" i="1"/>
  <c r="T2373" i="1"/>
  <c r="T472" i="1"/>
  <c r="T2514" i="1"/>
  <c r="T714" i="1"/>
  <c r="T2262" i="1"/>
  <c r="T1270" i="1"/>
  <c r="T3062" i="1"/>
  <c r="T3991" i="1"/>
  <c r="T3534" i="1"/>
  <c r="T2544" i="1"/>
  <c r="T3182" i="1"/>
  <c r="T258" i="1"/>
  <c r="T2599" i="1"/>
  <c r="T915" i="1"/>
  <c r="T3925" i="1"/>
  <c r="T1135" i="1"/>
  <c r="T2102" i="1"/>
  <c r="T2189" i="1"/>
  <c r="T358" i="1"/>
  <c r="T1748" i="1"/>
  <c r="T3330" i="1"/>
  <c r="T2329" i="1"/>
  <c r="T796" i="1"/>
  <c r="T2528" i="1"/>
  <c r="T3671" i="1"/>
  <c r="T2274" i="1"/>
  <c r="T3699" i="1"/>
  <c r="T683" i="1"/>
  <c r="T2155" i="1"/>
  <c r="T685" i="1"/>
  <c r="T3474" i="1"/>
  <c r="T3716" i="1"/>
  <c r="T3463" i="1"/>
  <c r="T1336" i="1"/>
  <c r="T1438" i="1"/>
  <c r="T3786" i="1"/>
  <c r="T3067" i="1"/>
  <c r="T3754" i="1"/>
  <c r="T2587" i="1"/>
  <c r="T866" i="1"/>
  <c r="T575" i="1"/>
  <c r="T3483" i="1"/>
  <c r="T1669" i="1"/>
  <c r="T1674" i="1"/>
  <c r="T2467" i="1"/>
  <c r="T3697" i="1"/>
  <c r="T3635" i="1"/>
  <c r="T1969" i="1"/>
  <c r="T725" i="1"/>
  <c r="T2960" i="1"/>
  <c r="T3332" i="1"/>
  <c r="T1718" i="1"/>
  <c r="T528" i="1"/>
  <c r="T3157" i="1"/>
  <c r="T2922" i="1"/>
  <c r="T152" i="1"/>
  <c r="T2498" i="1"/>
  <c r="T2362" i="1"/>
  <c r="T1301" i="1"/>
  <c r="T1094" i="1"/>
  <c r="T3367" i="1"/>
  <c r="T4024" i="1"/>
  <c r="T1862" i="1"/>
  <c r="T865" i="1"/>
  <c r="T1716" i="1"/>
  <c r="T677" i="1"/>
  <c r="T962" i="1"/>
  <c r="T1591" i="1"/>
  <c r="T1693" i="1"/>
  <c r="T2603" i="1"/>
  <c r="T27" i="1"/>
  <c r="T3981" i="1"/>
  <c r="T929" i="1"/>
  <c r="T1706" i="1"/>
  <c r="T2123" i="1"/>
  <c r="T2324" i="1"/>
  <c r="T3645" i="1"/>
  <c r="T1626" i="1"/>
  <c r="T4081" i="1"/>
  <c r="T2586" i="1"/>
  <c r="T3660" i="1"/>
  <c r="T3068" i="1"/>
  <c r="T3559" i="1"/>
  <c r="T1158" i="1"/>
  <c r="T3131" i="1"/>
  <c r="T2452" i="1"/>
  <c r="T1454" i="1"/>
  <c r="T1015" i="1"/>
  <c r="T2126" i="1"/>
  <c r="T822" i="1"/>
  <c r="T256" i="1"/>
  <c r="T1579" i="1"/>
  <c r="T824" i="1"/>
  <c r="T1560" i="1"/>
  <c r="T505" i="1"/>
  <c r="T2605" i="1"/>
  <c r="T3961" i="1"/>
  <c r="T1964" i="1"/>
  <c r="T3376" i="1"/>
  <c r="T1875" i="1"/>
  <c r="T556" i="1"/>
  <c r="T2427" i="1"/>
  <c r="T1184" i="1"/>
  <c r="T2048" i="1"/>
  <c r="T2201" i="1"/>
  <c r="T1200" i="1"/>
  <c r="T3736" i="1"/>
  <c r="T3209" i="1"/>
  <c r="T3956" i="1"/>
  <c r="T3492" i="1"/>
  <c r="T1281" i="1"/>
  <c r="T173" i="1"/>
  <c r="T1372" i="1"/>
  <c r="T1285" i="1"/>
  <c r="T729" i="1"/>
  <c r="T413" i="1"/>
  <c r="T1155" i="1"/>
  <c r="T1813" i="1"/>
  <c r="T611" i="1"/>
  <c r="T2272" i="1"/>
  <c r="T3719" i="1"/>
  <c r="T2088" i="1"/>
  <c r="T234" i="1"/>
  <c r="T1871" i="1"/>
  <c r="T1497" i="1"/>
  <c r="T3480" i="1"/>
  <c r="T42" i="1"/>
  <c r="T4035" i="1"/>
  <c r="T4062" i="1"/>
  <c r="T2911" i="1"/>
  <c r="T3669" i="1"/>
  <c r="T2509" i="1"/>
  <c r="T426" i="1"/>
  <c r="T297" i="1"/>
  <c r="T3952" i="1"/>
  <c r="T83" i="1"/>
  <c r="T737" i="1"/>
  <c r="T1169" i="1"/>
  <c r="T3594" i="1"/>
  <c r="T4020" i="1"/>
  <c r="T2694" i="1"/>
  <c r="T4026" i="1"/>
  <c r="T144" i="1"/>
  <c r="T808" i="1"/>
  <c r="T2044" i="1"/>
  <c r="T1957" i="1"/>
  <c r="T3215" i="1"/>
  <c r="T3824" i="1"/>
  <c r="T2390" i="1"/>
  <c r="T3169" i="1"/>
  <c r="T4055" i="1"/>
  <c r="T450" i="1"/>
  <c r="T4048" i="1"/>
  <c r="T4023" i="1"/>
  <c r="T941" i="1"/>
  <c r="T2059" i="1"/>
  <c r="T739" i="1"/>
  <c r="T3818" i="1"/>
  <c r="T3955" i="1"/>
  <c r="T2946" i="1"/>
  <c r="T578" i="1"/>
  <c r="T4010" i="1"/>
  <c r="T195" i="1"/>
  <c r="T1557" i="1"/>
  <c r="T1428" i="1"/>
  <c r="T2614" i="1"/>
  <c r="T461" i="1"/>
  <c r="T1040" i="1"/>
  <c r="T3405" i="1"/>
  <c r="T530" i="1"/>
  <c r="T1947" i="1"/>
  <c r="T711" i="1"/>
  <c r="T1413" i="1"/>
  <c r="T1211" i="1"/>
  <c r="T3849" i="1"/>
  <c r="T3086" i="1"/>
  <c r="T2115" i="1"/>
  <c r="T2308" i="1"/>
  <c r="T2838" i="1"/>
  <c r="T4006" i="1"/>
  <c r="T3561" i="1"/>
  <c r="T1673" i="1"/>
  <c r="T2593" i="1"/>
  <c r="T1873" i="1"/>
  <c r="T702" i="1"/>
  <c r="T1948" i="1"/>
  <c r="T2217" i="1"/>
  <c r="T3416" i="1"/>
  <c r="T2996" i="1"/>
  <c r="T3507" i="1"/>
  <c r="T892" i="1"/>
  <c r="T1093" i="1"/>
  <c r="T3661" i="1"/>
  <c r="T2518" i="1"/>
  <c r="T2195" i="1"/>
  <c r="T372" i="1"/>
  <c r="T1527" i="1"/>
  <c r="T1682" i="1"/>
  <c r="T337" i="1"/>
  <c r="T3418" i="1"/>
  <c r="T3486" i="1"/>
  <c r="T3745" i="1"/>
  <c r="T732" i="1"/>
  <c r="T2649" i="1"/>
  <c r="T2191" i="1"/>
  <c r="T3665" i="1"/>
  <c r="T2668" i="1"/>
  <c r="T2150" i="1"/>
  <c r="T3789" i="1"/>
  <c r="T2776" i="1"/>
  <c r="T2527" i="1"/>
  <c r="T3509" i="1"/>
  <c r="T2462" i="1"/>
  <c r="T3572" i="1"/>
  <c r="T394" i="1"/>
  <c r="T2938" i="1"/>
  <c r="T2025" i="1"/>
  <c r="T24" i="1"/>
  <c r="T3420" i="1"/>
  <c r="T2371" i="1"/>
  <c r="T1977" i="1"/>
  <c r="T1086" i="1"/>
  <c r="T1397" i="1"/>
  <c r="T2583" i="1"/>
  <c r="T2074" i="1"/>
  <c r="T1177" i="1"/>
  <c r="T3935" i="1"/>
  <c r="T3753" i="1"/>
  <c r="T1432" i="1"/>
  <c r="T3159" i="1"/>
  <c r="T2564" i="1"/>
  <c r="T1887" i="1"/>
  <c r="T621" i="1"/>
  <c r="T2050" i="1"/>
  <c r="T3368" i="1"/>
  <c r="T101" i="1"/>
  <c r="T1353" i="1"/>
  <c r="T2811" i="1"/>
  <c r="T541" i="1"/>
  <c r="T473" i="1"/>
  <c r="T3516" i="1"/>
  <c r="T410" i="1"/>
  <c r="T1759" i="1"/>
  <c r="T1363" i="1"/>
  <c r="T1102" i="1"/>
  <c r="T2268" i="1"/>
  <c r="T1043" i="1"/>
  <c r="T1244" i="1"/>
  <c r="T181" i="1"/>
  <c r="T1501" i="1"/>
  <c r="T2071" i="1"/>
  <c r="T1704" i="1"/>
  <c r="T2698" i="1"/>
  <c r="T1749" i="1"/>
  <c r="T2520" i="1"/>
  <c r="T307" i="1"/>
  <c r="T1022" i="1"/>
  <c r="T2203" i="1"/>
  <c r="T2299" i="1"/>
  <c r="T3546" i="1"/>
  <c r="T2905" i="1"/>
  <c r="T4042" i="1"/>
  <c r="T3738" i="1"/>
  <c r="T2863" i="1"/>
  <c r="T671" i="1"/>
  <c r="T3994" i="1"/>
  <c r="T3119" i="1"/>
  <c r="T3783" i="1"/>
  <c r="T1615" i="1"/>
  <c r="T1176" i="1"/>
  <c r="T2250" i="1"/>
  <c r="T2488" i="1"/>
  <c r="T2706" i="1"/>
  <c r="T1391" i="1"/>
  <c r="T2161" i="1"/>
  <c r="T1504" i="1"/>
  <c r="T3515" i="1"/>
  <c r="T160" i="1"/>
  <c r="T2396" i="1"/>
  <c r="T2341" i="1"/>
  <c r="T1443" i="1"/>
  <c r="T3259" i="1"/>
  <c r="T3390" i="1"/>
  <c r="T486" i="1"/>
  <c r="T959" i="1"/>
  <c r="T3583" i="1"/>
  <c r="T3076" i="1"/>
  <c r="T1458" i="1"/>
  <c r="T3654" i="1"/>
  <c r="T2582" i="1"/>
  <c r="T2928" i="1"/>
  <c r="T2417" i="1"/>
  <c r="T542" i="1"/>
  <c r="T103" i="1"/>
  <c r="T3399" i="1"/>
  <c r="T2743" i="1"/>
  <c r="T3571" i="1"/>
  <c r="T3066" i="1"/>
  <c r="T3756" i="1"/>
  <c r="T3434" i="1"/>
  <c r="T2888" i="1"/>
  <c r="T1352" i="1"/>
  <c r="T3989" i="1"/>
  <c r="T2495" i="1"/>
  <c r="T3508" i="1"/>
  <c r="T2815" i="1"/>
  <c r="T2858" i="1"/>
  <c r="T3349" i="1"/>
  <c r="T2457" i="1"/>
  <c r="T2072" i="1"/>
  <c r="T2674" i="1"/>
  <c r="T1756" i="1"/>
  <c r="T2479" i="1"/>
  <c r="T1002" i="1"/>
  <c r="T1533" i="1"/>
  <c r="T1949" i="1"/>
  <c r="T3681" i="1"/>
  <c r="T1185" i="1"/>
  <c r="T3918" i="1"/>
  <c r="T2508" i="1"/>
  <c r="T2202" i="1"/>
  <c r="T3968" i="1"/>
  <c r="T3632" i="1"/>
  <c r="T3950" i="1"/>
  <c r="T2887" i="1"/>
  <c r="T416" i="1"/>
  <c r="T106" i="1"/>
  <c r="T545" i="1"/>
  <c r="T3838" i="1"/>
  <c r="T455" i="1"/>
  <c r="T3470" i="1"/>
  <c r="T2434" i="1"/>
  <c r="T2641" i="1"/>
  <c r="T2546" i="1"/>
  <c r="T522" i="1"/>
  <c r="T1802" i="1"/>
  <c r="T1801" i="1"/>
  <c r="T121" i="1"/>
  <c r="T2469" i="1"/>
  <c r="T3520" i="1"/>
  <c r="T1908" i="1"/>
  <c r="T2524" i="1"/>
  <c r="T3347" i="1"/>
  <c r="T2854" i="1"/>
  <c r="T4009" i="1"/>
  <c r="T2749" i="1"/>
  <c r="T3844" i="1"/>
  <c r="T2722" i="1"/>
  <c r="T3986" i="1"/>
  <c r="T2765" i="1"/>
  <c r="T2845" i="1"/>
  <c r="T1459" i="1"/>
  <c r="T1810" i="1"/>
  <c r="T1148" i="1"/>
  <c r="T2502" i="1"/>
  <c r="T2247" i="1"/>
  <c r="T2153" i="1"/>
  <c r="T1570" i="1"/>
  <c r="T1934" i="1"/>
  <c r="T3694" i="1"/>
  <c r="T2053" i="1"/>
  <c r="T591" i="1"/>
  <c r="T524" i="1"/>
  <c r="T2866" i="1"/>
  <c r="T1167" i="1"/>
  <c r="T2969" i="1"/>
  <c r="T2347" i="1"/>
  <c r="T2208" i="1"/>
  <c r="T4057" i="1"/>
  <c r="T2775" i="1"/>
  <c r="T491" i="1"/>
  <c r="T379" i="1"/>
  <c r="T2519" i="1"/>
  <c r="T2377" i="1"/>
  <c r="T3739" i="1"/>
  <c r="T1433" i="1"/>
  <c r="T1163" i="1"/>
  <c r="T3762" i="1"/>
  <c r="T2454" i="1"/>
  <c r="T1623" i="1"/>
  <c r="T3976" i="1"/>
  <c r="T189" i="1"/>
  <c r="T2325" i="1"/>
  <c r="T3459" i="1"/>
  <c r="T1354" i="1"/>
  <c r="T3211" i="1"/>
  <c r="T111" i="1"/>
  <c r="T2438" i="1"/>
  <c r="T2327" i="1"/>
  <c r="T2234" i="1"/>
  <c r="T403" i="1"/>
  <c r="T902" i="1"/>
  <c r="T3105" i="1"/>
  <c r="T2483" i="1"/>
  <c r="T981" i="1"/>
  <c r="T502" i="1"/>
  <c r="T2411" i="1"/>
  <c r="T2383" i="1"/>
  <c r="T2425" i="1"/>
  <c r="T1956" i="1"/>
  <c r="T1831" i="1"/>
  <c r="T2683" i="1"/>
  <c r="T1390" i="1"/>
  <c r="T3186" i="1"/>
  <c r="T3345" i="1"/>
  <c r="T7" i="1"/>
  <c r="T1457" i="1"/>
  <c r="T1892" i="1"/>
  <c r="T3281" i="1"/>
  <c r="T2787" i="1"/>
  <c r="T550" i="1"/>
  <c r="T1108" i="1"/>
  <c r="T2100" i="1"/>
  <c r="T2147" i="1"/>
  <c r="T1737" i="1"/>
  <c r="T2783" i="1"/>
  <c r="T2681" i="1"/>
  <c r="T3462" i="1"/>
  <c r="T3880" i="1"/>
  <c r="T194" i="1"/>
  <c r="T749" i="1"/>
  <c r="T3680" i="1"/>
  <c r="T3651" i="1"/>
  <c r="T2320" i="1"/>
  <c r="T122" i="1"/>
  <c r="T125" i="1"/>
  <c r="T2212" i="1"/>
  <c r="T2458" i="1"/>
  <c r="T1975" i="1"/>
  <c r="T532" i="1"/>
  <c r="T3977" i="1"/>
  <c r="T3121" i="1"/>
  <c r="T431" i="1"/>
  <c r="T2517" i="1"/>
  <c r="T3063" i="1"/>
  <c r="T1841" i="1"/>
  <c r="T1536" i="1"/>
  <c r="T709" i="1"/>
  <c r="T779" i="1"/>
  <c r="T2214" i="1"/>
  <c r="T4068" i="1"/>
  <c r="T1594" i="1"/>
  <c r="T182" i="1"/>
  <c r="T1129" i="1"/>
  <c r="T860" i="1"/>
  <c r="T2812" i="1"/>
  <c r="T1192" i="1"/>
  <c r="T1425" i="1"/>
  <c r="T1000" i="1"/>
  <c r="T1006" i="1"/>
  <c r="T3755" i="1"/>
  <c r="T598" i="1"/>
  <c r="T3749" i="1"/>
  <c r="T254" i="1"/>
  <c r="T1141" i="1"/>
  <c r="T1280" i="1"/>
  <c r="T610" i="1"/>
  <c r="T995" i="1"/>
  <c r="T901" i="1"/>
  <c r="T907" i="1"/>
  <c r="T2761" i="1"/>
  <c r="T1851" i="1"/>
  <c r="T3256" i="1"/>
  <c r="T2323" i="1"/>
  <c r="T2337" i="1"/>
  <c r="T1943" i="1"/>
  <c r="T47" i="1"/>
  <c r="T475" i="1"/>
  <c r="T2443" i="1"/>
  <c r="T2865" i="1"/>
  <c r="T1493" i="1"/>
  <c r="T2608" i="1"/>
  <c r="T2507" i="1"/>
  <c r="T1446" i="1"/>
  <c r="T3364" i="1"/>
  <c r="T2271" i="1"/>
  <c r="T2334" i="1"/>
  <c r="T2174" i="1"/>
  <c r="T1687" i="1"/>
  <c r="T2158" i="1"/>
  <c r="T1103" i="1"/>
  <c r="T363" i="1"/>
  <c r="T2526" i="1"/>
  <c r="T2166" i="1"/>
  <c r="T2135" i="1"/>
  <c r="T2307" i="1"/>
  <c r="T2336" i="1"/>
  <c r="T1513" i="1"/>
  <c r="T306" i="1"/>
  <c r="T3724" i="1"/>
  <c r="T2465" i="1"/>
  <c r="T606" i="1"/>
  <c r="T1199" i="1"/>
  <c r="T2468" i="1"/>
  <c r="T3536" i="1"/>
  <c r="T2595" i="1"/>
  <c r="T3079" i="1"/>
  <c r="T1562" i="1"/>
  <c r="T922" i="1"/>
  <c r="T3342" i="1"/>
  <c r="T1685" i="1"/>
  <c r="T66" i="1"/>
  <c r="T583" i="1"/>
  <c r="T2142" i="1"/>
  <c r="T1156" i="1"/>
  <c r="T2591" i="1"/>
  <c r="T2637" i="1"/>
  <c r="T3400" i="1"/>
  <c r="T441" i="1"/>
  <c r="T1069" i="1"/>
  <c r="T3207" i="1"/>
  <c r="T134" i="1"/>
  <c r="T572" i="1"/>
  <c r="T2738" i="1"/>
  <c r="T4073" i="1"/>
  <c r="T3866" i="1"/>
  <c r="T2800" i="1"/>
  <c r="T3285" i="1"/>
  <c r="T2301" i="1"/>
  <c r="T341" i="1"/>
  <c r="T324" i="1"/>
  <c r="T1537" i="1"/>
  <c r="T135" i="1"/>
  <c r="T1490" i="1"/>
  <c r="T3943" i="1"/>
  <c r="T4050" i="1"/>
  <c r="T2667" i="1"/>
  <c r="T2364" i="1"/>
  <c r="T529" i="1"/>
  <c r="T209" i="1"/>
  <c r="T2352" i="1"/>
  <c r="T294" i="1"/>
  <c r="T2642" i="1"/>
  <c r="T4019" i="1"/>
  <c r="T2876" i="1"/>
  <c r="T3370" i="1"/>
  <c r="T665" i="1"/>
  <c r="T1151" i="1"/>
  <c r="T1617" i="1"/>
  <c r="T2152" i="1"/>
  <c r="T1511" i="1"/>
  <c r="T679" i="1"/>
  <c r="T2747" i="1"/>
  <c r="T3002" i="1"/>
  <c r="T3920" i="1"/>
  <c r="T1208" i="1"/>
  <c r="T3220" i="1"/>
  <c r="T3272" i="1"/>
  <c r="T648" i="1"/>
  <c r="T3743" i="1"/>
  <c r="T1847" i="1"/>
  <c r="T2464" i="1"/>
  <c r="T3111" i="1"/>
  <c r="T1967" i="1"/>
  <c r="T302" i="1"/>
  <c r="T978" i="1"/>
  <c r="T1424" i="1"/>
  <c r="T2145" i="1"/>
  <c r="T174" i="1"/>
  <c r="T655" i="1"/>
  <c r="T2662" i="1"/>
  <c r="T2381" i="1"/>
  <c r="T3928" i="1"/>
  <c r="T1971" i="1"/>
  <c r="T3715" i="1"/>
  <c r="T668" i="1"/>
  <c r="T73" i="1"/>
  <c r="T3137" i="1"/>
  <c r="T938" i="1"/>
  <c r="T178" i="1"/>
  <c r="T3643" i="1"/>
  <c r="T3432" i="1"/>
  <c r="T713" i="1"/>
  <c r="T1878" i="1"/>
  <c r="T872" i="1"/>
  <c r="T2859" i="1"/>
  <c r="T3377" i="1"/>
  <c r="T3514" i="1"/>
  <c r="T1798" i="1"/>
  <c r="T1186" i="1"/>
  <c r="T3435" i="1"/>
  <c r="T3616" i="1"/>
  <c r="T2083" i="1"/>
  <c r="T3384" i="1"/>
  <c r="T3997" i="1"/>
  <c r="T557" i="1"/>
  <c r="T2654" i="1"/>
  <c r="T2842" i="1"/>
  <c r="T2879" i="1"/>
  <c r="T4054" i="1"/>
  <c r="T3741" i="1"/>
  <c r="T1895" i="1"/>
  <c r="T997" i="1"/>
  <c r="T3243" i="1"/>
  <c r="T3965" i="1"/>
  <c r="T2451" i="1"/>
  <c r="T3293" i="1"/>
  <c r="T4004" i="1"/>
  <c r="T2487" i="1"/>
  <c r="T1980" i="1"/>
  <c r="T2486" i="1"/>
  <c r="T3089" i="1"/>
  <c r="T2395" i="1"/>
  <c r="T1889" i="1"/>
  <c r="T319" i="1"/>
  <c r="T3126" i="1"/>
  <c r="T3378" i="1"/>
  <c r="T1784" i="1"/>
  <c r="T3327" i="1"/>
  <c r="T2312" i="1"/>
  <c r="T3298" i="1"/>
  <c r="T908" i="1"/>
  <c r="T3764" i="1"/>
  <c r="T1046" i="1"/>
  <c r="T2090" i="1"/>
  <c r="T3270" i="1"/>
  <c r="T3455" i="1"/>
  <c r="T656" i="1"/>
  <c r="T3262" i="1"/>
  <c r="T4082" i="1"/>
  <c r="T2148" i="1"/>
  <c r="T3879" i="1"/>
  <c r="T3417" i="1"/>
  <c r="T1195" i="1"/>
  <c r="T449" i="1"/>
  <c r="T3852" i="1"/>
  <c r="T2184" i="1"/>
  <c r="T1466" i="1"/>
  <c r="T1982" i="1"/>
  <c r="T2069" i="1"/>
  <c r="T873" i="1"/>
  <c r="T4043" i="1"/>
  <c r="T3652" i="1"/>
  <c r="T274" i="1"/>
  <c r="T2563" i="1"/>
  <c r="T1608" i="1"/>
  <c r="T3621" i="1"/>
  <c r="T693" i="1"/>
  <c r="T3709" i="1"/>
  <c r="T3365" i="1"/>
  <c r="T228" i="1"/>
  <c r="T224" i="1"/>
  <c r="T1958" i="1"/>
  <c r="T706" i="1"/>
  <c r="T786" i="1"/>
  <c r="T976" i="1"/>
  <c r="T3878" i="1"/>
  <c r="T2600" i="1"/>
  <c r="T670" i="1"/>
  <c r="T3233" i="1"/>
  <c r="T2343" i="1"/>
  <c r="T2472" i="1"/>
  <c r="T1616" i="1"/>
  <c r="T1689" i="1"/>
  <c r="T816" i="1"/>
  <c r="T877" i="1"/>
  <c r="T1607" i="1"/>
  <c r="T964" i="1"/>
  <c r="T1902" i="1"/>
  <c r="T3631" i="1"/>
  <c r="T1434" i="1"/>
  <c r="T687" i="1"/>
  <c r="T1181" i="1"/>
  <c r="T704" i="1"/>
  <c r="T1113" i="1"/>
  <c r="T1431" i="1"/>
  <c r="T1981" i="1"/>
  <c r="T588" i="1"/>
  <c r="T2548" i="1"/>
  <c r="T3984" i="1"/>
  <c r="T2082" i="1"/>
  <c r="T67" i="1"/>
  <c r="T2256" i="1"/>
  <c r="T3178" i="1"/>
  <c r="T1241" i="1"/>
  <c r="T2240" i="1"/>
  <c r="T669" i="1"/>
  <c r="T3853" i="1"/>
  <c r="T895" i="1"/>
  <c r="T3604" i="1"/>
  <c r="T3854" i="1"/>
  <c r="T460" i="1"/>
  <c r="T3725" i="1"/>
  <c r="T3075" i="1"/>
  <c r="T1367" i="1"/>
  <c r="T2640" i="1"/>
  <c r="T812" i="1"/>
  <c r="T1551" i="1"/>
  <c r="T2873" i="1"/>
  <c r="T295" i="1"/>
  <c r="T2215" i="1"/>
  <c r="T2239" i="1"/>
  <c r="T518" i="1"/>
  <c r="T2046" i="1"/>
  <c r="T2856" i="1"/>
  <c r="T1916" i="1"/>
  <c r="T547" i="1"/>
  <c r="T996" i="1"/>
  <c r="T9" i="1"/>
  <c r="T2309" i="1"/>
  <c r="T2263" i="1"/>
  <c r="T4007" i="1"/>
  <c r="T1116" i="1"/>
  <c r="T346" i="1"/>
  <c r="T3518" i="1"/>
  <c r="T370" i="1"/>
  <c r="T2064" i="1"/>
  <c r="T1869" i="1"/>
  <c r="T1630" i="1"/>
  <c r="T146" i="1"/>
  <c r="T2096" i="1"/>
  <c r="T1883" i="1"/>
  <c r="T1172" i="1"/>
  <c r="T3831" i="1"/>
  <c r="T3148" i="1"/>
  <c r="T2306" i="1"/>
  <c r="T2000" i="1"/>
  <c r="T3244" i="1"/>
  <c r="T2021" i="1"/>
  <c r="T284" i="1"/>
  <c r="T3297" i="1"/>
  <c r="T2253" i="1"/>
  <c r="T602" i="1"/>
  <c r="T2266" i="1"/>
  <c r="T891" i="1"/>
  <c r="T875" i="1"/>
  <c r="T2981" i="1"/>
  <c r="T2664" i="1"/>
  <c r="T833" i="1"/>
  <c r="T3538" i="1"/>
  <c r="T3073" i="1"/>
  <c r="T2522" i="1"/>
  <c r="T1963" i="1"/>
  <c r="T3210" i="1"/>
  <c r="T2824" i="1"/>
  <c r="T2772" i="1"/>
  <c r="T659" i="1"/>
  <c r="T2813" i="1"/>
  <c r="T511" i="1"/>
  <c r="T4056" i="1"/>
  <c r="T3493" i="1"/>
  <c r="T1994" i="1"/>
  <c r="T3560" i="1"/>
  <c r="T1694" i="1"/>
  <c r="T2983" i="1"/>
  <c r="T2244" i="1"/>
  <c r="T3069" i="1"/>
  <c r="T2354" i="1"/>
  <c r="T718" i="1"/>
  <c r="T381" i="1"/>
  <c r="T3684" i="1"/>
  <c r="T2111" i="1"/>
  <c r="T2535" i="1"/>
  <c r="T2207" i="1"/>
  <c r="T991" i="1"/>
  <c r="T604" i="1"/>
  <c r="T4002" i="1"/>
  <c r="T3579" i="1"/>
  <c r="T1629" i="1"/>
  <c r="T746" i="1"/>
  <c r="T3932" i="1"/>
  <c r="T3147" i="1"/>
  <c r="T371" i="1"/>
  <c r="T3161" i="1"/>
  <c r="T3768" i="1"/>
  <c r="T2181" i="1"/>
  <c r="T1563" i="1"/>
  <c r="T3593" i="1"/>
  <c r="T2041" i="1"/>
  <c r="T442" i="1"/>
  <c r="T1044" i="1"/>
  <c r="T2349" i="1"/>
  <c r="T1209" i="1"/>
  <c r="T1881" i="1"/>
  <c r="T1973" i="1"/>
  <c r="T3009" i="1"/>
  <c r="T3149" i="1"/>
  <c r="T825" i="1"/>
  <c r="T3972" i="1"/>
  <c r="T2257" i="1"/>
  <c r="T2644" i="1"/>
  <c r="T540" i="1"/>
  <c r="T2355" i="1"/>
  <c r="T1950" i="1"/>
  <c r="T3415" i="1"/>
  <c r="T2523" i="1"/>
  <c r="T1995" i="1"/>
  <c r="T290" i="1"/>
  <c r="T1746" i="1"/>
  <c r="T1953" i="1"/>
  <c r="T1680" i="1"/>
  <c r="T3767" i="1"/>
  <c r="T772" i="1"/>
  <c r="T2512" i="1"/>
  <c r="T109" i="1"/>
  <c r="T722" i="1"/>
  <c r="T809" i="1"/>
  <c r="T640" i="1"/>
  <c r="T280" i="1"/>
  <c r="T937" i="1"/>
  <c r="T2762" i="1"/>
  <c r="T1681" i="1"/>
  <c r="T603" i="1"/>
  <c r="T3072" i="1"/>
  <c r="T2992" i="1"/>
  <c r="T4060" i="1"/>
  <c r="T3679" i="1"/>
  <c r="T3662" i="1"/>
  <c r="T127" i="1"/>
  <c r="T3320" i="1"/>
  <c r="T1449" i="1"/>
  <c r="T2372" i="1"/>
  <c r="T75" i="1"/>
  <c r="T1124" i="1"/>
  <c r="T1970" i="1"/>
  <c r="T3117" i="1"/>
  <c r="T795" i="1"/>
  <c r="T1128" i="1"/>
  <c r="T2313" i="1"/>
  <c r="T2678" i="1"/>
  <c r="T562" i="1"/>
  <c r="T2182" i="1"/>
  <c r="T3374" i="1"/>
  <c r="T2687" i="1"/>
  <c r="T2647" i="1"/>
  <c r="T3189" i="1"/>
  <c r="T69" i="1"/>
  <c r="T2788" i="1"/>
  <c r="T1613" i="1"/>
  <c r="T1146" i="1"/>
  <c r="T1121" i="1"/>
  <c r="T3226" i="1"/>
  <c r="T402" i="1"/>
  <c r="T2619" i="1"/>
  <c r="T4052" i="1"/>
  <c r="T2447" i="1"/>
  <c r="T3301" i="1"/>
  <c r="T3097" i="1"/>
  <c r="T2339" i="1"/>
  <c r="T584" i="1"/>
  <c r="T309" i="1"/>
  <c r="T928" i="1"/>
  <c r="T2580" i="1"/>
  <c r="T1684" i="1"/>
  <c r="T1612" i="1"/>
  <c r="T3820" i="1"/>
  <c r="T3340" i="1"/>
  <c r="T2422" i="1"/>
  <c r="T1575" i="1"/>
  <c r="T1832" i="1"/>
  <c r="T2382" i="1"/>
  <c r="T573" i="1"/>
  <c r="T855" i="1"/>
  <c r="T1038" i="1"/>
  <c r="T3337" i="1"/>
  <c r="T736" i="1"/>
  <c r="T1547" i="1"/>
  <c r="T1525" i="1"/>
  <c r="T1058" i="1"/>
  <c r="T1045" i="1"/>
  <c r="T1880" i="1"/>
  <c r="T3253" i="1"/>
  <c r="T1489" i="1"/>
  <c r="T232" i="1"/>
  <c r="T3221" i="1"/>
  <c r="T2264" i="1"/>
  <c r="T2051" i="1"/>
  <c r="T3290" i="1"/>
  <c r="T1376" i="1"/>
  <c r="T2531" i="1"/>
  <c r="T2571" i="1"/>
  <c r="T1077" i="1"/>
  <c r="T1597" i="1"/>
  <c r="T1906" i="1"/>
  <c r="T3140" i="1"/>
  <c r="T3437" i="1"/>
  <c r="T2415" i="1"/>
  <c r="T1049" i="1"/>
  <c r="T2205" i="1"/>
  <c r="T3152" i="1"/>
  <c r="T690" i="1"/>
  <c r="T3235" i="1"/>
  <c r="T1550" i="1"/>
  <c r="T2754" i="1"/>
  <c r="T2137" i="1"/>
  <c r="T1166" i="1"/>
  <c r="T459" i="1"/>
  <c r="T3953" i="1"/>
  <c r="T3324" i="1"/>
  <c r="T1816" i="1"/>
  <c r="T1182" i="1"/>
  <c r="T1349" i="1"/>
  <c r="T576" i="1"/>
  <c r="T1561" i="1"/>
  <c r="T2073" i="1"/>
  <c r="T979" i="1"/>
  <c r="T262" i="1"/>
  <c r="T3766" i="1"/>
  <c r="T688" i="1"/>
  <c r="T663" i="1"/>
  <c r="T2568" i="1"/>
  <c r="T1168" i="1"/>
  <c r="T2635" i="1"/>
  <c r="T3070" i="1"/>
  <c r="T2550" i="1"/>
  <c r="T3312" i="1"/>
  <c r="T3064" i="1"/>
  <c r="T903" i="1"/>
  <c r="T3666" i="1"/>
  <c r="T2975" i="1"/>
  <c r="T3949" i="1"/>
  <c r="T761" i="1"/>
  <c r="T807" i="1"/>
  <c r="T2335" i="1"/>
  <c r="T291" i="1"/>
  <c r="T3448" i="1"/>
  <c r="T4074" i="1"/>
  <c r="T2156" i="1"/>
  <c r="T4021" i="1"/>
  <c r="T2159" i="1"/>
  <c r="T1509" i="1"/>
  <c r="T1911" i="1"/>
  <c r="T3931" i="1"/>
  <c r="T2963" i="1"/>
  <c r="T1174" i="1"/>
  <c r="T3280" i="1"/>
  <c r="T2455" i="1"/>
  <c r="T1115" i="1"/>
  <c r="T1961" i="1"/>
  <c r="T1677" i="1"/>
  <c r="T4069" i="1"/>
  <c r="T3640" i="1"/>
  <c r="T2370" i="1"/>
  <c r="T1136" i="1"/>
  <c r="T1225" i="1"/>
  <c r="T3967" i="1"/>
  <c r="T4034" i="1"/>
  <c r="T433" i="1"/>
  <c r="T897" i="1"/>
  <c r="T2602" i="1"/>
  <c r="T3718" i="1"/>
  <c r="T222" i="1"/>
  <c r="T642" i="1"/>
  <c r="T2823" i="1"/>
  <c r="T4075" i="1"/>
  <c r="T936" i="1"/>
  <c r="T3132" i="1"/>
  <c r="T1358" i="1"/>
  <c r="T374" i="1"/>
  <c r="T925" i="1"/>
  <c r="T1427" i="1"/>
  <c r="T2853" i="1"/>
  <c r="T1344" i="1"/>
  <c r="T787" i="1"/>
  <c r="T2490" i="1"/>
  <c r="T1455" i="1"/>
  <c r="T3557" i="1"/>
  <c r="T3555" i="1"/>
  <c r="T2817" i="1"/>
  <c r="T1421" i="1"/>
  <c r="T3294" i="1"/>
  <c r="T918" i="1"/>
  <c r="T3837" i="1"/>
  <c r="T2423" i="1"/>
  <c r="T516" i="1"/>
  <c r="T1787" i="1"/>
  <c r="T836" i="1"/>
  <c r="T823" i="1"/>
  <c r="T1194" i="1"/>
  <c r="T727" i="1"/>
  <c r="T3277" i="1"/>
  <c r="T1417" i="1"/>
  <c r="T2736" i="1"/>
  <c r="T3409" i="1"/>
  <c r="T2055" i="1"/>
  <c r="T1409" i="1"/>
  <c r="T940" i="1"/>
  <c r="T1516" i="1"/>
  <c r="T3443" i="1"/>
  <c r="T4100" i="1"/>
  <c r="T513" i="1"/>
  <c r="T3491" i="1"/>
  <c r="T3219" i="1"/>
  <c r="T752" i="1"/>
  <c r="T874" i="1"/>
  <c r="T3056" i="1"/>
  <c r="T2056" i="1"/>
  <c r="T777" i="1"/>
  <c r="T3095" i="1"/>
  <c r="T1337" i="1"/>
  <c r="T886" i="1"/>
  <c r="T1556" i="1"/>
  <c r="T1144" i="1"/>
  <c r="T3478" i="1"/>
  <c r="T1003" i="1"/>
  <c r="T2724" i="1"/>
  <c r="T1978" i="1"/>
  <c r="T1305" i="1"/>
  <c r="T2570" i="1"/>
  <c r="T2957" i="1"/>
  <c r="T2867" i="1"/>
  <c r="T3638" i="1"/>
  <c r="T3150" i="1"/>
  <c r="T1133" i="1"/>
  <c r="T1791" i="1"/>
  <c r="T2276" i="1"/>
  <c r="T3058" i="1"/>
  <c r="T1405" i="1"/>
  <c r="T328" i="1"/>
  <c r="T3607" i="1"/>
  <c r="T3834" i="1"/>
  <c r="T3726" i="1"/>
  <c r="T3785" i="1"/>
  <c r="T3657" i="1"/>
  <c r="T3954" i="1"/>
  <c r="T2903" i="1"/>
  <c r="T3304" i="1"/>
  <c r="T972" i="1"/>
  <c r="T1381" i="1"/>
  <c r="T3915" i="1"/>
  <c r="T2624" i="1"/>
  <c r="T2186" i="1"/>
  <c r="T60" i="1"/>
  <c r="T3882" i="1"/>
  <c r="T3124" i="1"/>
  <c r="T1324" i="1"/>
  <c r="T3359" i="1"/>
  <c r="T3267" i="1"/>
  <c r="T909" i="1"/>
  <c r="T3553" i="1"/>
  <c r="T162" i="1"/>
  <c r="T3585" i="1"/>
  <c r="T3790" i="1"/>
  <c r="T3723" i="1"/>
  <c r="T2175" i="1"/>
  <c r="T2243" i="1"/>
  <c r="T2232" i="1"/>
  <c r="T947" i="1"/>
  <c r="T2481" i="1"/>
  <c r="T3905" i="1"/>
  <c r="T2206" i="1"/>
  <c r="T625" i="1"/>
  <c r="T131" i="1"/>
  <c r="T285" i="1"/>
  <c r="T585" i="1"/>
  <c r="T22" i="1"/>
  <c r="T155" i="1"/>
  <c r="T1101" i="1"/>
  <c r="T299" i="1"/>
  <c r="T1317" i="1"/>
  <c r="T3930" i="1"/>
  <c r="T34" i="1"/>
  <c r="T794" i="1"/>
  <c r="T3599" i="1"/>
  <c r="T859" i="1"/>
  <c r="T1355" i="1"/>
  <c r="T3199" i="1"/>
  <c r="T743" i="1"/>
  <c r="T3672" i="1"/>
  <c r="T2027" i="1"/>
  <c r="T1898" i="1"/>
  <c r="T3027" i="1"/>
  <c r="T3951" i="1"/>
  <c r="T479" i="1"/>
  <c r="T2536" i="1"/>
  <c r="T2410" i="1"/>
  <c r="T215" i="1"/>
  <c r="T184" i="1"/>
  <c r="T913" i="1"/>
  <c r="T3890" i="1"/>
  <c r="T667" i="1"/>
  <c r="T3112" i="1"/>
  <c r="T1951" i="1"/>
  <c r="T3592" i="1"/>
  <c r="T2663" i="1"/>
  <c r="T788" i="1"/>
  <c r="T1127" i="1"/>
  <c r="T1954" i="1"/>
  <c r="T2766" i="1"/>
  <c r="T2091" i="1"/>
  <c r="T128" i="1"/>
  <c r="T2220" i="1"/>
  <c r="T3164" i="1"/>
  <c r="T2484" i="1"/>
  <c r="T186" i="1"/>
  <c r="T1991" i="1"/>
  <c r="T2269" i="1"/>
  <c r="T2733" i="1"/>
  <c r="T1366" i="1"/>
  <c r="T1517" i="1"/>
  <c r="T200" i="1"/>
  <c r="T2448" i="1"/>
  <c r="T1996" i="1"/>
  <c r="T1001" i="1"/>
  <c r="T40" i="1"/>
  <c r="T1398" i="1"/>
  <c r="T1220" i="1"/>
  <c r="T314" i="1"/>
  <c r="T592" i="1"/>
  <c r="T43" i="1"/>
  <c r="T488" i="1"/>
  <c r="T689" i="1"/>
  <c r="T1496" i="1"/>
  <c r="T3319" i="1"/>
  <c r="T1346" i="1"/>
  <c r="T1145" i="1"/>
  <c r="T3094" i="1"/>
  <c r="T279" i="1"/>
  <c r="T3288" i="1"/>
  <c r="T3484" i="1"/>
  <c r="T3535" i="1"/>
  <c r="T1572" i="1"/>
  <c r="T3851" i="1"/>
  <c r="T2224" i="1"/>
  <c r="T495" i="1"/>
  <c r="T3917" i="1"/>
  <c r="T3817" i="1"/>
  <c r="T1564" i="1"/>
  <c r="T2965" i="1"/>
  <c r="T2900" i="1"/>
  <c r="T1332" i="1"/>
  <c r="T110" i="1"/>
  <c r="T1333" i="1"/>
  <c r="T1552" i="1"/>
  <c r="T359" i="1"/>
  <c r="T658" i="1"/>
  <c r="T1820" i="1"/>
  <c r="T969" i="1"/>
  <c r="T966" i="1"/>
  <c r="T1993" i="1"/>
  <c r="T831" i="1"/>
  <c r="T3011" i="1"/>
  <c r="T593" i="1"/>
  <c r="T1109" i="1"/>
  <c r="T2848" i="1"/>
  <c r="T1073" i="1"/>
  <c r="T380" i="1"/>
  <c r="T2581" i="1"/>
  <c r="T2476" i="1"/>
  <c r="T3810" i="1"/>
  <c r="T2696" i="1"/>
  <c r="T221" i="1"/>
  <c r="T1498" i="1"/>
  <c r="T248" i="1"/>
  <c r="T980" i="1"/>
  <c r="T3999" i="1"/>
  <c r="T2513" i="1"/>
  <c r="T2193" i="1"/>
  <c r="T568" i="1"/>
  <c r="T229" i="1"/>
  <c r="T3923" i="1"/>
  <c r="T3748" i="1"/>
  <c r="T277" i="1"/>
  <c r="T1369" i="1"/>
  <c r="T821" i="1"/>
  <c r="T3757" i="1"/>
  <c r="T2084" i="1"/>
  <c r="T1850" i="1"/>
  <c r="T2259" i="1"/>
  <c r="T1508" i="1"/>
  <c r="T2511" i="1"/>
  <c r="T1696" i="1"/>
  <c r="T3569" i="1"/>
  <c r="T1323" i="1"/>
  <c r="T1140" i="1"/>
  <c r="T270" i="1"/>
  <c r="T3947" i="1"/>
  <c r="T1411" i="1"/>
  <c r="T41" i="1"/>
  <c r="T353" i="1"/>
  <c r="T1782" i="1"/>
  <c r="T1740" i="1"/>
  <c r="T1386" i="1"/>
  <c r="T3704" i="1"/>
  <c r="T614" i="1"/>
  <c r="T3380" i="1"/>
  <c r="T525" i="1"/>
  <c r="T2560" i="1"/>
  <c r="T219" i="1"/>
  <c r="T1600" i="1"/>
  <c r="T2187" i="1"/>
  <c r="T1051" i="1"/>
  <c r="T1189" i="1"/>
  <c r="T3529" i="1"/>
  <c r="T1361" i="1"/>
  <c r="T1452" i="1"/>
  <c r="T312" i="1"/>
  <c r="T1692" i="1"/>
  <c r="T3134" i="1"/>
  <c r="T3615" i="1"/>
  <c r="T3271" i="1"/>
  <c r="T3039" i="1"/>
  <c r="T2057" i="1"/>
  <c r="T3496" i="1"/>
  <c r="T1822" i="1"/>
  <c r="T2005" i="1"/>
  <c r="T1461" i="1"/>
  <c r="T1078" i="1"/>
  <c r="T3540" i="1"/>
  <c r="T1530" i="1"/>
  <c r="T1331" i="1"/>
  <c r="T3948" i="1"/>
  <c r="T762" i="1"/>
  <c r="T2503" i="1"/>
  <c r="T1877" i="1"/>
  <c r="T893" i="1"/>
  <c r="T681" i="1"/>
  <c r="T1671" i="1"/>
  <c r="T862" i="1"/>
  <c r="T33" i="1"/>
  <c r="T1408" i="1"/>
  <c r="T1304" i="1"/>
  <c r="T3924" i="1"/>
  <c r="T2450" i="1"/>
  <c r="T2944" i="1"/>
  <c r="T1460" i="1"/>
  <c r="T1723" i="1"/>
  <c r="T1866" i="1"/>
  <c r="T2442" i="1"/>
  <c r="T2342" i="1"/>
  <c r="T3065" i="1"/>
  <c r="T231" i="1"/>
  <c r="T2688" i="1"/>
  <c r="T826" i="1"/>
  <c r="T2795" i="1"/>
  <c r="T1559" i="1"/>
  <c r="T3722" i="1"/>
  <c r="T3168" i="1"/>
  <c r="T3258" i="1"/>
  <c r="T2251" i="1"/>
  <c r="T1631" i="1"/>
  <c r="T569" i="1"/>
  <c r="T166" i="1"/>
  <c r="T806" i="1"/>
  <c r="T3217" i="1"/>
  <c r="T2098" i="1"/>
  <c r="T300" i="1"/>
  <c r="T3441" i="1"/>
  <c r="T1037" i="1"/>
  <c r="T3214" i="1"/>
  <c r="T1634" i="1"/>
  <c r="T1870" i="1"/>
  <c r="T1622" i="1"/>
  <c r="T910" i="1"/>
  <c r="T1050" i="1"/>
  <c r="T999" i="1"/>
  <c r="T3836" i="1"/>
  <c r="T571" i="1"/>
  <c r="T1375" i="1"/>
  <c r="T1392" i="1"/>
  <c r="T814" i="1"/>
  <c r="T3286" i="1"/>
  <c r="T3082" i="1"/>
  <c r="T466" i="1"/>
  <c r="T2413" i="1"/>
  <c r="T462" i="1"/>
  <c r="T4063" i="1"/>
  <c r="T1976" i="1"/>
  <c r="T715" i="1"/>
  <c r="T2501" i="1"/>
  <c r="T3698" i="1"/>
  <c r="T3979" i="1"/>
  <c r="T2496" i="1"/>
  <c r="T13" i="1"/>
  <c r="T2691" i="1"/>
  <c r="T3875" i="1"/>
  <c r="T1159" i="1"/>
  <c r="T3751" i="1"/>
  <c r="T2316" i="1"/>
  <c r="T919" i="1"/>
  <c r="T3795" i="1"/>
  <c r="T3760" i="1"/>
  <c r="T2573" i="1"/>
  <c r="T58" i="1"/>
  <c r="T3713" i="1"/>
  <c r="T4030" i="1"/>
  <c r="T2942" i="1"/>
  <c r="T641" i="1"/>
  <c r="T3720" i="1"/>
  <c r="T782" i="1"/>
  <c r="T2460" i="1"/>
  <c r="T4079" i="1"/>
  <c r="T423" i="1"/>
  <c r="T355" i="1"/>
  <c r="T132" i="1"/>
  <c r="T493" i="1"/>
  <c r="T3819" i="1"/>
  <c r="T1773" i="1"/>
  <c r="T2114" i="1"/>
  <c r="T512" i="1"/>
  <c r="T1900" i="1"/>
  <c r="T2732" i="1"/>
  <c r="T2162" i="1"/>
  <c r="T1422" i="1"/>
  <c r="T53" i="1"/>
  <c r="T417" i="1"/>
  <c r="T829" i="1"/>
  <c r="T2882" i="1"/>
  <c r="T3921" i="1"/>
  <c r="T3012" i="1"/>
  <c r="T293" i="1"/>
  <c r="T3379" i="1"/>
  <c r="T1565" i="1"/>
  <c r="T935" i="1"/>
  <c r="T813" i="1"/>
  <c r="T2404" i="1"/>
  <c r="T1492" i="1"/>
  <c r="T2779" i="1"/>
  <c r="T3381" i="1"/>
  <c r="T12" i="1"/>
  <c r="T3667" i="1"/>
  <c r="T1042" i="1"/>
  <c r="T741" i="1"/>
  <c r="T605" i="1"/>
  <c r="T2305" i="1"/>
  <c r="T3146" i="1"/>
  <c r="T2441" i="1"/>
  <c r="T2709" i="1"/>
  <c r="T597" i="1"/>
  <c r="T3993" i="1"/>
  <c r="T2176" i="1"/>
  <c r="T1491" i="1"/>
  <c r="T3250" i="1"/>
  <c r="T3825" i="1"/>
  <c r="T3586" i="1"/>
  <c r="T2428" i="1"/>
  <c r="T100" i="1"/>
  <c r="T3784" i="1"/>
  <c r="T4059" i="1"/>
  <c r="T791" i="1"/>
  <c r="T2763" i="1"/>
  <c r="T3710" i="1"/>
  <c r="T904" i="1"/>
  <c r="T2209" i="1"/>
  <c r="T2173" i="1"/>
  <c r="T2248" i="1"/>
  <c r="T1872" i="1"/>
  <c r="T3696" i="1"/>
  <c r="T4013" i="1"/>
  <c r="T2356" i="1"/>
  <c r="T911" i="1"/>
  <c r="T2291" i="1"/>
  <c r="T1828" i="1"/>
  <c r="T3613" i="1"/>
  <c r="T1827" i="1"/>
  <c r="T4070" i="1"/>
  <c r="T3822" i="1"/>
  <c r="T1907" i="1"/>
  <c r="T2361" i="1"/>
  <c r="T3990" i="1"/>
  <c r="T1445" i="1"/>
  <c r="T158" i="1"/>
  <c r="T2575" i="1"/>
  <c r="T3712" i="1"/>
  <c r="T2541" i="1"/>
  <c r="T483" i="1"/>
  <c r="T71" i="1"/>
  <c r="T566" i="1"/>
  <c r="T1614" i="1"/>
  <c r="T1119" i="1"/>
  <c r="T3316" i="1"/>
  <c r="T1036" i="1"/>
  <c r="T1122" i="1"/>
  <c r="T308" i="1"/>
  <c r="T612" i="1"/>
  <c r="T3373" i="1"/>
  <c r="T635" i="1"/>
  <c r="T1180" i="1"/>
  <c r="T3985" i="1"/>
  <c r="T2353" i="1"/>
  <c r="T3865" i="1"/>
  <c r="T2904" i="1"/>
  <c r="T2632" i="1"/>
  <c r="T89" i="1"/>
  <c r="T587" i="1"/>
  <c r="T4032" i="1"/>
  <c r="T226" i="1"/>
  <c r="T444" i="1"/>
  <c r="T340" i="1"/>
  <c r="T2616" i="1"/>
  <c r="T3944" i="1"/>
  <c r="T1013" i="1"/>
  <c r="T3610" i="1"/>
  <c r="T2401" i="1"/>
  <c r="T3787" i="1"/>
  <c r="T3625" i="1"/>
  <c r="T1205" i="1"/>
  <c r="T998" i="1"/>
  <c r="T2094" i="1"/>
  <c r="T4064" i="1"/>
  <c r="T266" i="1"/>
  <c r="T3969" i="1"/>
  <c r="T850" i="1"/>
  <c r="T283" i="1"/>
  <c r="T1568" i="1"/>
  <c r="T1999" i="1"/>
  <c r="T1567" i="1"/>
  <c r="T2505" i="1"/>
  <c r="T36" i="1"/>
  <c r="T170" i="1"/>
  <c r="T204" i="1"/>
  <c r="T397" i="1"/>
  <c r="T840" i="1"/>
  <c r="T3721" i="1"/>
  <c r="T390" i="1"/>
  <c r="T653" i="1"/>
  <c r="T2974" i="1"/>
  <c r="T4040" i="1"/>
  <c r="T963" i="1"/>
  <c r="T3874" i="1"/>
  <c r="T2416" i="1"/>
  <c r="T1117" i="1"/>
  <c r="T3194" i="1"/>
  <c r="T570" i="1"/>
  <c r="T2551" i="1"/>
  <c r="T792" i="1"/>
  <c r="T2576" i="1"/>
  <c r="T87" i="1"/>
  <c r="T3456" i="1"/>
  <c r="T2552" i="1"/>
  <c r="T2378" i="1"/>
  <c r="T2157" i="1"/>
  <c r="T458" i="1"/>
  <c r="T3433" i="1"/>
  <c r="T2630" i="1"/>
  <c r="T387" i="1"/>
  <c r="T2196" i="1"/>
  <c r="T1416" i="1"/>
  <c r="T2273" i="1"/>
  <c r="T1221" i="1"/>
  <c r="T157" i="1"/>
  <c r="T1302" i="1"/>
  <c r="T3155" i="1"/>
  <c r="T644" i="1"/>
  <c r="T735" i="1"/>
  <c r="T3648" i="1"/>
  <c r="T3371" i="1"/>
  <c r="T2210" i="1"/>
  <c r="T3017" i="1"/>
  <c r="T2022" i="1"/>
  <c r="T2357" i="1"/>
  <c r="T37" i="1"/>
  <c r="T2185" i="1"/>
  <c r="T3049" i="1"/>
  <c r="T187" i="1"/>
  <c r="T3881" i="1"/>
  <c r="T3179" i="1"/>
  <c r="T1800" i="1"/>
  <c r="T1518" i="1"/>
  <c r="T3016" i="1"/>
  <c r="T1132" i="1"/>
  <c r="T563" i="1"/>
  <c r="T3341" i="1"/>
  <c r="T2686" i="1"/>
  <c r="T467" i="1"/>
  <c r="T616" i="1"/>
  <c r="T3185" i="1"/>
  <c r="T837" i="1"/>
  <c r="T2409" i="1"/>
  <c r="T167" i="1"/>
  <c r="T48" i="1"/>
  <c r="T1430" i="1"/>
  <c r="T197" i="1"/>
  <c r="T2066" i="1"/>
  <c r="T2648" i="1"/>
  <c r="T2861" i="1"/>
  <c r="T2751" i="1"/>
  <c r="T2665" i="1"/>
  <c r="T3827" i="1"/>
  <c r="T1440" i="1"/>
  <c r="T2532" i="1"/>
  <c r="T2933" i="1"/>
  <c r="T2063" i="1"/>
  <c r="T1348" i="1"/>
  <c r="T3973" i="1"/>
  <c r="T2622" i="1"/>
  <c r="T3040" i="1"/>
  <c r="T2222" i="1"/>
  <c r="T3001" i="1"/>
  <c r="T3116" i="1"/>
  <c r="T2358" i="1"/>
  <c r="T523" i="1"/>
  <c r="T1359" i="1"/>
  <c r="T1752" i="1"/>
  <c r="T378" i="1"/>
  <c r="T3083" i="1"/>
  <c r="T1171" i="1"/>
  <c r="T1944" i="1"/>
  <c r="T2728" i="1"/>
  <c r="T2424" i="1"/>
  <c r="T3531" i="1"/>
  <c r="T3929" i="1"/>
  <c r="T3422" i="1"/>
  <c r="T1826" i="1"/>
  <c r="T638" i="1"/>
  <c r="T3821" i="1"/>
  <c r="T361" i="1"/>
  <c r="T1864" i="1"/>
  <c r="T412" i="1"/>
  <c r="T723" i="1"/>
  <c r="T2421" i="1"/>
  <c r="T3816" i="1"/>
  <c r="T847" i="1"/>
  <c r="T2318" i="1"/>
  <c r="T342" i="1"/>
  <c r="T3685" i="1"/>
  <c r="T2695" i="1"/>
  <c r="T3886" i="1"/>
  <c r="T321" i="1"/>
  <c r="T2612" i="1"/>
  <c r="T1713" i="1"/>
  <c r="T3208" i="1"/>
  <c r="T396" i="1"/>
  <c r="T1618" i="1"/>
  <c r="T600" i="1"/>
  <c r="T1126" i="1"/>
  <c r="T3205" i="1"/>
  <c r="T405" i="1"/>
  <c r="T724" i="1"/>
  <c r="T1074" i="1"/>
  <c r="T1543" i="1"/>
  <c r="T235" i="1"/>
  <c r="T1202" i="1"/>
  <c r="T1175" i="1"/>
  <c r="T1571" i="1"/>
  <c r="T3903" i="1"/>
  <c r="T3562" i="1"/>
  <c r="T2849" i="1"/>
  <c r="T810" i="1"/>
  <c r="T2275" i="1"/>
  <c r="T2255" i="1"/>
  <c r="T3156" i="1"/>
  <c r="T2504" i="1"/>
  <c r="T827" i="1"/>
  <c r="T3871" i="1"/>
  <c r="T631" i="1"/>
  <c r="T14" i="1"/>
  <c r="T1863" i="1"/>
  <c r="T3805" i="1"/>
  <c r="T2577" i="1"/>
  <c r="T2227" i="1"/>
  <c r="T1414" i="1"/>
  <c r="T1350" i="1"/>
  <c r="T1142" i="1"/>
  <c r="T717" i="1"/>
  <c r="T1464" i="1"/>
  <c r="T3883" i="1"/>
  <c r="T2079" i="1"/>
  <c r="T1456" i="1"/>
  <c r="T2367" i="1"/>
  <c r="T1984" i="1"/>
  <c r="T3153" i="1"/>
  <c r="T3363" i="1"/>
  <c r="T2561" i="1"/>
  <c r="T4067" i="1"/>
  <c r="T388" i="1"/>
  <c r="T2626" i="1"/>
  <c r="T944" i="1"/>
  <c r="T2169" i="1"/>
  <c r="T2405" i="1"/>
  <c r="T17" i="1"/>
  <c r="T3630" i="1"/>
  <c r="T4083" i="1"/>
  <c r="T3958" i="1"/>
  <c r="T845" i="1"/>
  <c r="T639" i="1"/>
  <c r="T485" i="1"/>
  <c r="T3494" i="1"/>
  <c r="T2578" i="1"/>
  <c r="T1065" i="1"/>
  <c r="T3982" i="1"/>
  <c r="T1284" i="1"/>
  <c r="T3889" i="1"/>
  <c r="T2414" i="1"/>
  <c r="T906" i="1"/>
  <c r="T770" i="1"/>
  <c r="T851" i="1"/>
  <c r="T1061" i="1"/>
  <c r="T2365" i="1"/>
  <c r="T257" i="1"/>
  <c r="T2140" i="1"/>
  <c r="T2567" i="1"/>
  <c r="T2087" i="1"/>
  <c r="T2101" i="1"/>
  <c r="T3664" i="1"/>
  <c r="T240" i="1"/>
  <c r="T3125" i="1"/>
  <c r="T3807" i="1"/>
  <c r="T3180" i="1"/>
  <c r="T4008" i="1"/>
  <c r="T3524" i="1"/>
  <c r="T1655" i="1"/>
  <c r="T90" i="1"/>
  <c r="T1539" i="1"/>
  <c r="T192" i="1"/>
  <c r="T818" i="1"/>
  <c r="T608" i="1"/>
  <c r="T3120" i="1"/>
  <c r="T1586" i="1"/>
  <c r="T864" i="1"/>
  <c r="T2962" i="1"/>
  <c r="T2868" i="1"/>
  <c r="T992" i="1"/>
  <c r="T3859" i="1"/>
  <c r="T2808" i="1"/>
  <c r="T1776" i="1"/>
  <c r="T883" i="1"/>
  <c r="T399" i="1"/>
  <c r="T3197" i="1"/>
  <c r="T202" i="1"/>
  <c r="T207" i="1"/>
  <c r="T3098" i="1"/>
  <c r="T3895" i="1"/>
  <c r="T1420" i="1"/>
  <c r="T275" i="1"/>
  <c r="T2151" i="1"/>
  <c r="T1683" i="1"/>
  <c r="T2693" i="1"/>
  <c r="T2860" i="1"/>
  <c r="T3479" i="1"/>
  <c r="T1187" i="1"/>
  <c r="T3744" i="1"/>
  <c r="T3204" i="1"/>
  <c r="T1538" i="1"/>
  <c r="T4025" i="1"/>
  <c r="T2449" i="1"/>
  <c r="T2267" i="1"/>
  <c r="T2238" i="1"/>
  <c r="T3412" i="1"/>
  <c r="T2204" i="1"/>
  <c r="T2344" i="1"/>
  <c r="T4018" i="1"/>
  <c r="T149" i="1"/>
  <c r="T815" i="1"/>
  <c r="T1505" i="1"/>
  <c r="T2241" i="1"/>
  <c r="T2710" i="1"/>
  <c r="T1605" i="1"/>
  <c r="T984" i="1"/>
  <c r="T1794" i="1"/>
  <c r="T3611" i="1"/>
  <c r="T3706" i="1"/>
  <c r="T3451" i="1"/>
  <c r="T2792" i="1"/>
  <c r="T3275" i="1"/>
  <c r="T2402" i="1"/>
  <c r="T3612" i="1"/>
  <c r="T4033" i="1"/>
  <c r="T2677" i="1"/>
  <c r="T2221" i="1"/>
  <c r="T252" i="1"/>
  <c r="T74" i="1"/>
  <c r="T2653" i="1"/>
  <c r="T1945" i="1"/>
  <c r="T549" i="1"/>
  <c r="T1362" i="1"/>
  <c r="T3519" i="1"/>
  <c r="T62" i="1"/>
  <c r="T3252" i="1"/>
  <c r="T3693" i="1"/>
  <c r="T1373" i="1"/>
  <c r="T11" i="1"/>
  <c r="T392" i="1"/>
  <c r="T989" i="1"/>
  <c r="T2045" i="1"/>
  <c r="T45" i="1"/>
  <c r="T1170" i="1"/>
  <c r="T510" i="1"/>
  <c r="T1703" i="1"/>
  <c r="T2122" i="1"/>
  <c r="T3541" i="1"/>
  <c r="T3674" i="1"/>
  <c r="T3673" i="1"/>
  <c r="T3" i="1"/>
  <c r="T440" i="1"/>
  <c r="T3746" i="1"/>
  <c r="T3798" i="1"/>
  <c r="T4038" i="1"/>
  <c r="T673" i="1"/>
  <c r="T3676" i="1"/>
  <c r="T3230" i="1"/>
  <c r="T4077" i="1"/>
  <c r="T147" i="1"/>
  <c r="T3143" i="1"/>
  <c r="T2328" i="1"/>
  <c r="T323" i="1"/>
  <c r="T476" i="1"/>
  <c r="T2750" i="1"/>
  <c r="T3352" i="1"/>
  <c r="T1322" i="1"/>
  <c r="T1960" i="1"/>
  <c r="T3160" i="1"/>
  <c r="T3289" i="1"/>
  <c r="T114" i="1"/>
  <c r="T171" i="1"/>
  <c r="T3232" i="1"/>
  <c r="T79" i="1"/>
  <c r="T253" i="1"/>
  <c r="T2713" i="1"/>
  <c r="T630" i="1"/>
  <c r="T1287" i="1"/>
  <c r="T2559" i="1"/>
  <c r="T1558" i="1"/>
  <c r="T1633" i="1"/>
  <c r="T899" i="1"/>
  <c r="T1555" i="1"/>
  <c r="T1441" i="1"/>
  <c r="T1799" i="1"/>
  <c r="T1150" i="1"/>
  <c r="T4031" i="1"/>
  <c r="T1278" i="1"/>
  <c r="T3236" i="1"/>
  <c r="T2359" i="1"/>
  <c r="T3686" i="1"/>
  <c r="T2348" i="1"/>
  <c r="T1339" i="1"/>
  <c r="T2076" i="1"/>
  <c r="T1005" i="1"/>
  <c r="T650" i="1"/>
  <c r="T3532" i="1"/>
  <c r="T613" i="1"/>
  <c r="T2333" i="1"/>
  <c r="T2791" i="1"/>
  <c r="T1338" i="1"/>
  <c r="T2814" i="1"/>
  <c r="T1724" i="1"/>
  <c r="T2565" i="1"/>
  <c r="T3485" i="1"/>
  <c r="T2790" i="1"/>
  <c r="T1335" i="1"/>
  <c r="T961" i="1"/>
  <c r="T3055" i="1"/>
  <c r="T482" i="1"/>
  <c r="T2168" i="1"/>
  <c r="T1601" i="1"/>
  <c r="T1328" i="1"/>
  <c r="T453" i="1"/>
  <c r="T4036" i="1"/>
  <c r="T2598" i="1"/>
  <c r="T3769" i="1"/>
  <c r="T2494" i="1"/>
  <c r="T3241" i="1"/>
  <c r="T2625" i="1"/>
  <c r="T1553" i="1"/>
  <c r="T2223" i="1"/>
  <c r="T3733" i="1"/>
  <c r="T143" i="1"/>
  <c r="T1711" i="1"/>
  <c r="T3344" i="1"/>
  <c r="T3942" i="1"/>
  <c r="T246" i="1"/>
  <c r="T888" i="1"/>
  <c r="T3780" i="1"/>
  <c r="T1502" i="1"/>
  <c r="T2400" i="1"/>
  <c r="T820" i="1"/>
  <c r="T2116" i="1"/>
  <c r="T1691" i="1"/>
  <c r="T3453" i="1"/>
  <c r="T857" i="1"/>
  <c r="T3998" i="1"/>
  <c r="T2167" i="1"/>
  <c r="T790" i="1"/>
  <c r="T3558" i="1"/>
  <c r="T558" i="1"/>
  <c r="T344" i="1"/>
  <c r="T2767" i="1"/>
  <c r="T82" i="1"/>
  <c r="T3291" i="1"/>
  <c r="T2847" i="1"/>
  <c r="T3000" i="1"/>
  <c r="T695" i="1"/>
  <c r="T3490" i="1"/>
  <c r="T2119" i="1"/>
  <c r="T1147" i="1"/>
  <c r="T2471" i="1"/>
  <c r="T2777" i="1"/>
  <c r="T2980" i="1"/>
  <c r="T1465" i="1"/>
  <c r="T1825" i="1"/>
  <c r="T3846" i="1"/>
  <c r="T3059" i="1"/>
  <c r="T3860" i="1"/>
  <c r="T1197" i="1"/>
  <c r="T1697" i="1"/>
  <c r="T65" i="1"/>
  <c r="T3038" i="1"/>
  <c r="T3705" i="1"/>
  <c r="T2807" i="1"/>
  <c r="T1206" i="1"/>
  <c r="T2633" i="1"/>
  <c r="T1542" i="1"/>
  <c r="T898" i="1"/>
  <c r="T3222" i="1"/>
  <c r="T780" i="1"/>
  <c r="T2052" i="1"/>
  <c r="T216" i="1"/>
  <c r="T1942" i="1"/>
  <c r="T376" i="1"/>
  <c r="T3223" i="1"/>
  <c r="T4011" i="1"/>
  <c r="T2753" i="1"/>
  <c r="T839" i="1"/>
  <c r="T161" i="1"/>
  <c r="T350" i="1"/>
  <c r="T1160" i="1"/>
  <c r="T1858" i="1"/>
  <c r="T2311" i="1"/>
  <c r="T1735" i="1"/>
  <c r="T3962" i="1"/>
  <c r="T3025" i="1"/>
  <c r="T1768" i="1"/>
  <c r="T643" i="1"/>
  <c r="T2988" i="1"/>
  <c r="T652" i="1"/>
  <c r="T10" i="1"/>
  <c r="T1467" i="1"/>
  <c r="T1809" i="1"/>
  <c r="T2112" i="1"/>
  <c r="T463" i="1"/>
  <c r="T2837" i="1"/>
  <c r="T2943" i="1"/>
  <c r="T2554" i="1"/>
  <c r="T686" i="1"/>
  <c r="T2925" i="1"/>
  <c r="T96" i="1"/>
  <c r="T2431" i="1"/>
  <c r="T2676" i="1"/>
  <c r="T3788" i="1"/>
  <c r="T1325" i="1"/>
  <c r="T1403" i="1"/>
  <c r="T3383" i="1"/>
  <c r="T2862" i="1"/>
  <c r="T3411" i="1"/>
  <c r="T2730" i="1"/>
  <c r="T2774" i="1"/>
  <c r="T3113" i="1"/>
  <c r="T136" i="1"/>
  <c r="T2506" i="1"/>
  <c r="T20" i="1"/>
  <c r="T3102" i="1"/>
  <c r="T1688" i="1"/>
  <c r="T3591" i="1"/>
  <c r="T1217" i="1"/>
  <c r="T183" i="1"/>
  <c r="T1962" i="1"/>
  <c r="T72" i="1"/>
  <c r="T2001" i="1"/>
  <c r="T3495" i="1"/>
  <c r="T1238" i="1"/>
  <c r="T489" i="1"/>
  <c r="T1321" i="1"/>
  <c r="T2846" i="1"/>
  <c r="T3010" i="1"/>
  <c r="T1494" i="1"/>
  <c r="T1808" i="1"/>
  <c r="T1429" i="1"/>
  <c r="T2562" i="1"/>
  <c r="T2387" i="1"/>
  <c r="T1191" i="1"/>
  <c r="T2322" i="1"/>
  <c r="T141" i="1"/>
  <c r="T2731" i="1"/>
  <c r="T1134" i="1"/>
  <c r="T1905" i="1"/>
  <c r="T2721" i="1"/>
  <c r="T1532" i="1"/>
  <c r="T756" i="1"/>
  <c r="T287" i="1"/>
  <c r="T1781" i="1"/>
  <c r="T1370" i="1"/>
  <c r="T213" i="1"/>
  <c r="T4029" i="1"/>
  <c r="T2785" i="1"/>
  <c r="T664" i="1"/>
  <c r="T3902" i="1"/>
  <c r="T2350" i="1"/>
  <c r="T452" i="1"/>
  <c r="T3127" i="1"/>
  <c r="T261" i="1"/>
  <c r="T2537" i="1"/>
  <c r="T52" i="1"/>
  <c r="T2300" i="1"/>
  <c r="T3251" i="1"/>
  <c r="T1910" i="1"/>
  <c r="T3303" i="1"/>
  <c r="T3649" i="1"/>
  <c r="T1785" i="1"/>
  <c r="T211" i="1"/>
  <c r="T753" i="1"/>
  <c r="T633" i="1"/>
  <c r="T2658" i="1"/>
  <c r="T3225" i="1"/>
  <c r="T3329" i="1"/>
  <c r="T468" i="1"/>
  <c r="T657" i="1"/>
  <c r="T3323" i="1"/>
  <c r="T1903" i="1"/>
  <c r="T1805" i="1"/>
  <c r="T1710" i="1"/>
  <c r="T778" i="1"/>
  <c r="T3414" i="1"/>
  <c r="T2768" i="1"/>
  <c r="T1138" i="1"/>
  <c r="T1830" i="1"/>
  <c r="T2629" i="1"/>
  <c r="T2737" i="1"/>
  <c r="T2989" i="1"/>
  <c r="T4005" i="1"/>
  <c r="T747" i="1"/>
  <c r="T3109" i="1"/>
  <c r="T4037" i="1"/>
  <c r="T2085" i="1"/>
  <c r="T2620" i="1"/>
  <c r="T3099" i="1"/>
  <c r="T1210" i="1"/>
  <c r="T2351" i="1"/>
  <c r="T354" i="1"/>
  <c r="T2906" i="1"/>
  <c r="T1500" i="1"/>
  <c r="T507" i="1"/>
  <c r="T3779" i="1"/>
  <c r="T2929" i="1"/>
  <c r="T2618" i="1"/>
  <c r="T1283" i="1"/>
  <c r="T411" i="1"/>
  <c r="T1347" i="1"/>
  <c r="T2319" i="1"/>
  <c r="T1534" i="1"/>
  <c r="T1753" i="1"/>
  <c r="T1503" i="1"/>
  <c r="T400" i="1"/>
  <c r="T3506" i="1"/>
  <c r="T408" i="1"/>
  <c r="T1529" i="1"/>
  <c r="T846" i="1"/>
  <c r="T544" i="1"/>
  <c r="T1821" i="1"/>
  <c r="T1418" i="1"/>
  <c r="T3224" i="1"/>
  <c r="T1569" i="1"/>
  <c r="T2913" i="1"/>
  <c r="T2961" i="1"/>
  <c r="T1549" i="1"/>
  <c r="T1574" i="1"/>
  <c r="T1946" i="1"/>
  <c r="T2893" i="1"/>
  <c r="T1736" i="1"/>
  <c r="T1488" i="1"/>
  <c r="T2160" i="1"/>
  <c r="T1897" i="1"/>
  <c r="T1120" i="1"/>
  <c r="T1056" i="1"/>
  <c r="T982" i="1"/>
  <c r="T1846" i="1"/>
  <c r="T2821" i="1"/>
  <c r="T1099" i="1"/>
  <c r="T3581" i="1"/>
  <c r="T781" i="1"/>
  <c r="T1215" i="1"/>
  <c r="T365" i="1"/>
  <c r="T404" i="1"/>
  <c r="T1845" i="1"/>
  <c r="T313" i="1"/>
  <c r="T3796" i="1"/>
  <c r="T2617" i="1"/>
  <c r="T4046" i="1"/>
  <c r="T3582" i="1"/>
  <c r="T1540" i="1"/>
  <c r="T4022" i="1"/>
  <c r="T1531" i="1"/>
  <c r="T973" i="1"/>
  <c r="T2172" i="1"/>
  <c r="T2314" i="1"/>
  <c r="T3737" i="1"/>
  <c r="T384" i="1"/>
  <c r="T1874" i="1"/>
  <c r="T2226" i="1"/>
  <c r="T1218" i="1"/>
  <c r="T349" i="1"/>
  <c r="T3129" i="1"/>
  <c r="T1792" i="1"/>
  <c r="T3440" i="1"/>
  <c r="T19" i="1"/>
  <c r="T2631" i="1"/>
  <c r="T1506" i="1"/>
  <c r="T3896" i="1"/>
  <c r="T2621" i="1"/>
  <c r="T517" i="1"/>
  <c r="T1695" i="1"/>
  <c r="T1233" i="1"/>
  <c r="T3959" i="1"/>
  <c r="T3892" i="1"/>
  <c r="T3438" i="1"/>
  <c r="T93" i="1"/>
  <c r="T150" i="1"/>
  <c r="T3003" i="1"/>
  <c r="T3655" i="1"/>
  <c r="T2704" i="1"/>
  <c r="T3543" i="1"/>
  <c r="T1212" i="1"/>
  <c r="T2466" i="1"/>
  <c r="T2919" i="1"/>
  <c r="T1112" i="1"/>
  <c r="T2003" i="1"/>
  <c r="T506" i="1"/>
  <c r="T3734" i="1"/>
  <c r="T1598" i="1"/>
  <c r="T3145" i="1"/>
  <c r="T3799" i="1"/>
  <c r="T2685" i="1"/>
  <c r="T2249" i="1"/>
  <c r="T2047" i="1"/>
  <c r="T1876" i="1"/>
  <c r="T2886" i="1"/>
  <c r="T1320" i="1"/>
  <c r="T2729" i="1"/>
  <c r="T1758" i="1"/>
  <c r="T1453" i="1"/>
  <c r="T3023" i="1"/>
  <c r="T435" i="1"/>
  <c r="T81" i="1"/>
  <c r="T849" i="1"/>
  <c r="T804" i="1"/>
  <c r="T1092" i="1"/>
  <c r="T1118" i="1"/>
  <c r="T3318" i="1"/>
  <c r="T3175" i="1"/>
  <c r="T2801" i="1"/>
  <c r="T3628" i="1"/>
  <c r="T3283" i="1"/>
  <c r="T2539" i="1"/>
  <c r="T3800" i="1"/>
  <c r="T805" i="1"/>
  <c r="T1604" i="1"/>
  <c r="T3971" i="1"/>
  <c r="T3551" i="1"/>
  <c r="T130" i="1"/>
  <c r="T1019" i="1"/>
  <c r="T2331" i="1"/>
  <c r="T496" i="1"/>
  <c r="T15" i="1"/>
  <c r="T2061" i="1"/>
  <c r="T1047" i="1"/>
  <c r="T465" i="1"/>
  <c r="T3526" i="1"/>
  <c r="T1173" i="1"/>
  <c r="T1462" i="1"/>
  <c r="T2004" i="1"/>
  <c r="T841" i="1"/>
  <c r="T3936" i="1"/>
  <c r="T2543" i="1"/>
  <c r="T2930" i="1"/>
  <c r="T296" i="1"/>
  <c r="T223" i="1"/>
  <c r="T2855" i="1"/>
  <c r="T3386" i="1"/>
  <c r="T3802" i="1"/>
  <c r="T3091" i="1"/>
  <c r="T214" i="1"/>
  <c r="T3357" i="1"/>
  <c r="T3642" i="1"/>
  <c r="T3608" i="1"/>
  <c r="T3136" i="1"/>
  <c r="T395" i="1"/>
  <c r="T916" i="1"/>
  <c r="T4" i="1"/>
  <c r="T2317" i="1"/>
  <c r="T1901" i="1"/>
  <c r="T2260" i="1"/>
  <c r="T2634" i="1"/>
  <c r="T151" i="1"/>
  <c r="T3813" i="1"/>
  <c r="T1510" i="1"/>
  <c r="T985" i="1"/>
  <c r="T2346" i="1"/>
  <c r="T2038" i="1"/>
  <c r="T366" i="1"/>
  <c r="T634" i="1"/>
  <c r="T2572" i="1"/>
  <c r="T3646" i="1"/>
  <c r="T3442" i="1"/>
  <c r="T645" i="1"/>
  <c r="T3568" i="1"/>
  <c r="T1041" i="1"/>
  <c r="T2138" i="1"/>
  <c r="T1899" i="1"/>
  <c r="T2080" i="1"/>
  <c r="T3048" i="1"/>
  <c r="T2345" i="1"/>
  <c r="T2889" i="1"/>
  <c r="T1909" i="1"/>
  <c r="T646" i="1"/>
  <c r="T3202" i="1"/>
  <c r="T2968" i="1"/>
  <c r="T18" i="1"/>
  <c r="T3845" i="1"/>
  <c r="T765" i="1"/>
  <c r="T3328" i="1"/>
  <c r="T1207" i="1"/>
  <c r="T2877" i="1"/>
  <c r="T3339" i="1"/>
  <c r="T3823" i="1"/>
  <c r="T375" i="1"/>
  <c r="T1345" i="1"/>
  <c r="T2278" i="1"/>
  <c r="T1662" i="1"/>
  <c r="T769" i="1"/>
  <c r="T272" i="1"/>
  <c r="T2282" i="1"/>
  <c r="T21" i="1"/>
  <c r="T3957" i="1"/>
  <c r="T1660" i="1"/>
  <c r="T2280" i="1"/>
  <c r="T3510" i="1"/>
  <c r="T2967" i="1"/>
  <c r="T3792" i="1"/>
  <c r="T596" i="1"/>
  <c r="T1933" i="1"/>
  <c r="T1178" i="1"/>
  <c r="T2820" i="1"/>
  <c r="T1664" i="1"/>
  <c r="T454" i="1"/>
  <c r="T3717" i="1"/>
  <c r="T3587" i="1"/>
  <c r="T4053" i="1"/>
  <c r="T871" i="1"/>
  <c r="T3115" i="1"/>
  <c r="T1665" i="1"/>
  <c r="T3245" i="1"/>
  <c r="T1667" i="1"/>
  <c r="T2899" i="1"/>
  <c r="T322" i="1"/>
  <c r="T519" i="1"/>
  <c r="T1931" i="1"/>
  <c r="T2108" i="1"/>
  <c r="T3361" i="1"/>
  <c r="T1663" i="1"/>
  <c r="T2281" i="1"/>
  <c r="T2748" i="1"/>
  <c r="T595" i="1"/>
  <c r="T2279" i="1"/>
  <c r="T699" i="1"/>
  <c r="T1661" i="1"/>
  <c r="T2711" i="1"/>
  <c r="T1932" i="1"/>
  <c r="T853" i="1"/>
  <c r="T2951" i="1"/>
  <c r="T2898" i="1"/>
  <c r="T1666" i="1"/>
  <c r="T3876" i="1"/>
  <c r="T2758" i="1"/>
  <c r="T3457" i="1"/>
  <c r="T3521" i="1"/>
  <c r="T3309" i="1"/>
  <c r="T3284" i="1"/>
  <c r="T4016" i="1"/>
  <c r="T3877" i="1"/>
  <c r="T3623" i="1"/>
  <c r="T3624" i="1"/>
  <c r="T4107" i="1"/>
  <c r="J4107" i="1"/>
  <c r="L916" i="1"/>
  <c r="L43" i="1"/>
  <c r="M43" i="1" s="1"/>
  <c r="L917" i="1"/>
  <c r="M917" i="1" s="1"/>
  <c r="L918" i="1"/>
  <c r="L257" i="1"/>
  <c r="L44" i="1"/>
  <c r="L3205" i="1"/>
  <c r="L13" i="1"/>
  <c r="L919" i="1"/>
  <c r="L2977" i="1"/>
  <c r="M2977" i="1" s="1"/>
  <c r="L2792" i="1"/>
  <c r="M2792" i="1" s="1"/>
  <c r="L3387" i="1"/>
  <c r="L3083" i="1"/>
  <c r="L617" i="1"/>
  <c r="L284" i="1"/>
  <c r="L3542" i="1"/>
  <c r="L920" i="1"/>
  <c r="L921" i="1"/>
  <c r="M921" i="1" s="1"/>
  <c r="L922" i="1"/>
  <c r="M922" i="1" s="1"/>
  <c r="L3725" i="1"/>
  <c r="L923" i="1"/>
  <c r="L233" i="1"/>
  <c r="L711" i="1"/>
  <c r="L2873" i="1"/>
  <c r="L3726" i="1"/>
  <c r="L3206" i="1"/>
  <c r="M3206" i="1" s="1"/>
  <c r="L924" i="1"/>
  <c r="M924" i="1" s="1"/>
  <c r="L925" i="1"/>
  <c r="L926" i="1"/>
  <c r="L927" i="1"/>
  <c r="L285" i="1"/>
  <c r="L3316" i="1"/>
  <c r="L928" i="1"/>
  <c r="L175" i="1"/>
  <c r="M175" i="1" s="1"/>
  <c r="L578" i="1"/>
  <c r="M578" i="1" s="1"/>
  <c r="L929" i="1"/>
  <c r="L930" i="1"/>
  <c r="L931" i="1"/>
  <c r="L932" i="1"/>
  <c r="L329" i="1"/>
  <c r="L933" i="1"/>
  <c r="L934" i="1"/>
  <c r="M934" i="1" s="1"/>
  <c r="L2638" i="1"/>
  <c r="M2638" i="1" s="1"/>
  <c r="L3388" i="1"/>
  <c r="L935" i="1"/>
  <c r="L936" i="1"/>
  <c r="L3727" i="1"/>
  <c r="L2639" i="1"/>
  <c r="L937" i="1"/>
  <c r="L3187" i="1"/>
  <c r="M3187" i="1" s="1"/>
  <c r="L938" i="1"/>
  <c r="M938" i="1" s="1"/>
  <c r="L939" i="1"/>
  <c r="L105" i="1"/>
  <c r="L940" i="1"/>
  <c r="L397" i="1"/>
  <c r="L106" i="1"/>
  <c r="L941" i="1"/>
  <c r="L942" i="1"/>
  <c r="M942" i="1" s="1"/>
  <c r="L2640" i="1"/>
  <c r="M2640" i="1" s="1"/>
  <c r="L330" i="1"/>
  <c r="L497" i="1"/>
  <c r="L618" i="1"/>
  <c r="L579" i="1"/>
  <c r="L943" i="1"/>
  <c r="L712" i="1"/>
  <c r="L944" i="1"/>
  <c r="M944" i="1" s="1"/>
  <c r="L945" i="1"/>
  <c r="M945" i="1" s="1"/>
  <c r="L946" i="1"/>
  <c r="L2793" i="1"/>
  <c r="L3728" i="1"/>
  <c r="L3729" i="1"/>
  <c r="L331" i="1"/>
  <c r="L4105" i="1"/>
  <c r="L947" i="1"/>
  <c r="M947" i="1" s="1"/>
  <c r="L948" i="1"/>
  <c r="M948" i="1" s="1"/>
  <c r="L3730" i="1"/>
  <c r="L3637" i="1"/>
  <c r="L45" i="1"/>
  <c r="L949" i="1"/>
  <c r="L2978" i="1"/>
  <c r="L6" i="1"/>
  <c r="L950" i="1"/>
  <c r="M950" i="1" s="1"/>
  <c r="L176" i="1"/>
  <c r="M176" i="1" s="1"/>
  <c r="L951" i="1"/>
  <c r="L952" i="1"/>
  <c r="L4100" i="1"/>
  <c r="L46" i="1"/>
  <c r="L691" i="1"/>
  <c r="L619" i="1"/>
  <c r="L953" i="1"/>
  <c r="M953" i="1" s="1"/>
  <c r="L4084" i="1"/>
  <c r="M4084" i="1" s="1"/>
  <c r="L3543" i="1"/>
  <c r="L744" i="1"/>
  <c r="L332" i="1"/>
  <c r="L954" i="1"/>
  <c r="L4094" i="1"/>
  <c r="L955" i="1"/>
  <c r="L3084" i="1"/>
  <c r="M3084" i="1" s="1"/>
  <c r="L956" i="1"/>
  <c r="M956" i="1" s="1"/>
  <c r="L333" i="1"/>
  <c r="L580" i="1"/>
  <c r="L957" i="1"/>
  <c r="L537" i="1"/>
  <c r="L581" i="1"/>
  <c r="L308" i="1"/>
  <c r="L107" i="1"/>
  <c r="M107" i="1" s="1"/>
  <c r="L498" i="1"/>
  <c r="M498" i="1" s="1"/>
  <c r="L3731" i="1"/>
  <c r="L958" i="1"/>
  <c r="L2979" i="1"/>
  <c r="L959" i="1"/>
  <c r="L582" i="1"/>
  <c r="L29" i="1"/>
  <c r="L3732" i="1"/>
  <c r="M3732" i="1" s="1"/>
  <c r="L620" i="1"/>
  <c r="M620" i="1" s="1"/>
  <c r="L3544" i="1"/>
  <c r="L4111" i="1"/>
  <c r="L960" i="1"/>
  <c r="L832" i="1"/>
  <c r="L961" i="1"/>
  <c r="L234" i="1"/>
  <c r="L3733" i="1"/>
  <c r="M3733" i="1" s="1"/>
  <c r="L3085" i="1"/>
  <c r="M3085" i="1" s="1"/>
  <c r="L621" i="1"/>
  <c r="L3734" i="1"/>
  <c r="L2641" i="1"/>
  <c r="L962" i="1"/>
  <c r="L2980" i="1"/>
  <c r="L3735" i="1"/>
  <c r="L745" i="1"/>
  <c r="M745" i="1" s="1"/>
  <c r="L235" i="1"/>
  <c r="M235" i="1" s="1"/>
  <c r="L3389" i="1"/>
  <c r="L963" i="1"/>
  <c r="L964" i="1"/>
  <c r="L2874" i="1"/>
  <c r="L3368" i="1"/>
  <c r="L3593" i="1"/>
  <c r="L2642" i="1"/>
  <c r="M2642" i="1" s="1"/>
  <c r="L47" i="1"/>
  <c r="M47" i="1" s="1"/>
  <c r="L965" i="1"/>
  <c r="L3390" i="1"/>
  <c r="L398" i="1"/>
  <c r="L3673" i="1"/>
  <c r="L3736" i="1"/>
  <c r="L713" i="1"/>
  <c r="L3737" i="1"/>
  <c r="M3737" i="1" s="1"/>
  <c r="L3348" i="1"/>
  <c r="M3348" i="1" s="1"/>
  <c r="L966" i="1"/>
  <c r="L967" i="1"/>
  <c r="L3738" i="1"/>
  <c r="L3739" i="1"/>
  <c r="L968" i="1"/>
  <c r="L3317" i="1"/>
  <c r="L3349" i="1"/>
  <c r="M3349" i="1" s="1"/>
  <c r="L3207" i="1"/>
  <c r="M3207" i="1" s="1"/>
  <c r="L3740" i="1"/>
  <c r="L969" i="1"/>
  <c r="L970" i="1"/>
  <c r="L3208" i="1"/>
  <c r="L3741" i="1"/>
  <c r="L971" i="1"/>
  <c r="L2794" i="1"/>
  <c r="M2794" i="1" s="1"/>
  <c r="L2981" i="1"/>
  <c r="M2981" i="1" s="1"/>
  <c r="L3742" i="1"/>
  <c r="L972" i="1"/>
  <c r="L973" i="1"/>
  <c r="L3743" i="1"/>
  <c r="L974" i="1"/>
  <c r="L975" i="1"/>
  <c r="L976" i="1"/>
  <c r="M976" i="1" s="1"/>
  <c r="L3744" i="1"/>
  <c r="M3744" i="1" s="1"/>
  <c r="L2982" i="1"/>
  <c r="L977" i="1"/>
  <c r="L3745" i="1"/>
  <c r="L622" i="1"/>
  <c r="L978" i="1"/>
  <c r="L258" i="1"/>
  <c r="L979" i="1"/>
  <c r="M979" i="1" s="1"/>
  <c r="L980" i="1"/>
  <c r="M980" i="1" s="1"/>
  <c r="L3209" i="1"/>
  <c r="L981" i="1"/>
  <c r="L982" i="1"/>
  <c r="L983" i="1"/>
  <c r="L3687" i="1"/>
  <c r="L984" i="1"/>
  <c r="L985" i="1"/>
  <c r="M985" i="1" s="1"/>
  <c r="L583" i="1"/>
  <c r="M583" i="1" s="1"/>
  <c r="L986" i="1"/>
  <c r="L3746" i="1"/>
  <c r="L48" i="1"/>
  <c r="L3210" i="1"/>
  <c r="L987" i="1"/>
  <c r="L3747" i="1"/>
  <c r="L3748" i="1"/>
  <c r="M3748" i="1" s="1"/>
  <c r="L3749" i="1"/>
  <c r="M3749" i="1" s="1"/>
  <c r="L746" i="1"/>
  <c r="L3318" i="1"/>
  <c r="L988" i="1"/>
  <c r="L989" i="1"/>
  <c r="L990" i="1"/>
  <c r="L334" i="1"/>
  <c r="L991" i="1"/>
  <c r="M991" i="1" s="1"/>
  <c r="L3750" i="1"/>
  <c r="M3750" i="1" s="1"/>
  <c r="L992" i="1"/>
  <c r="L2983" i="1"/>
  <c r="L399" i="1"/>
  <c r="L993" i="1"/>
  <c r="L994" i="1"/>
  <c r="L995" i="1"/>
  <c r="L833" i="1"/>
  <c r="M833" i="1" s="1"/>
  <c r="L996" i="1"/>
  <c r="M996" i="1" s="1"/>
  <c r="L3751" i="1"/>
  <c r="L997" i="1"/>
  <c r="L3752" i="1"/>
  <c r="L3319" i="1"/>
  <c r="L3594" i="1"/>
  <c r="L2643" i="1"/>
  <c r="L3753" i="1"/>
  <c r="M3753" i="1" s="1"/>
  <c r="L2795" i="1"/>
  <c r="M2795" i="1" s="1"/>
  <c r="L3298" i="1"/>
  <c r="L3754" i="1"/>
  <c r="L3699" i="1"/>
  <c r="L998" i="1"/>
  <c r="L3755" i="1"/>
  <c r="L999" i="1"/>
  <c r="L3583" i="1"/>
  <c r="M3583" i="1" s="1"/>
  <c r="L1000" i="1"/>
  <c r="M1000" i="1" s="1"/>
  <c r="L3756" i="1"/>
  <c r="L1001" i="1"/>
  <c r="L1002" i="1"/>
  <c r="L1003" i="1"/>
  <c r="L1004" i="1"/>
  <c r="L1005" i="1"/>
  <c r="L3211" i="1"/>
  <c r="M3211" i="1" s="1"/>
  <c r="L1006" i="1"/>
  <c r="M1006" i="1" s="1"/>
  <c r="L3638" i="1"/>
  <c r="L3757" i="1"/>
  <c r="L400" i="1"/>
  <c r="L309" i="1"/>
  <c r="L3391" i="1"/>
  <c r="L3392" i="1"/>
  <c r="L2984" i="1"/>
  <c r="M2984" i="1" s="1"/>
  <c r="L1007" i="1"/>
  <c r="M1007" i="1" s="1"/>
  <c r="L3212" i="1"/>
  <c r="L1008" i="1"/>
  <c r="L3595" i="1"/>
  <c r="L3122" i="1"/>
  <c r="L3393" i="1"/>
  <c r="L4106" i="1"/>
  <c r="L1009" i="1"/>
  <c r="M1009" i="1" s="1"/>
  <c r="L2796" i="1"/>
  <c r="M2796" i="1" s="1"/>
  <c r="L4092" i="1"/>
  <c r="L1010" i="1"/>
  <c r="L2644" i="1"/>
  <c r="L1011" i="1"/>
  <c r="L1012" i="1"/>
  <c r="L1013" i="1"/>
  <c r="L1014" i="1"/>
  <c r="M1014" i="1" s="1"/>
  <c r="L1015" i="1"/>
  <c r="M1015" i="1" s="1"/>
  <c r="L3545" i="1"/>
  <c r="L3596" i="1"/>
  <c r="L3394" i="1"/>
  <c r="L1016" i="1"/>
  <c r="L1017" i="1"/>
  <c r="L3299" i="1"/>
  <c r="L4108" i="1"/>
  <c r="M4108" i="1" s="1"/>
  <c r="L1018" i="1"/>
  <c r="M1018" i="1" s="1"/>
  <c r="L3395" i="1"/>
  <c r="L1019" i="1"/>
  <c r="L3618" i="1"/>
  <c r="L834" i="1"/>
  <c r="L4085" i="1"/>
  <c r="L1020" i="1"/>
  <c r="L2985" i="1"/>
  <c r="M2985" i="1" s="1"/>
  <c r="L1021" i="1"/>
  <c r="M1021" i="1" s="1"/>
  <c r="L3758" i="1"/>
  <c r="L1022" i="1"/>
  <c r="L1023" i="1"/>
  <c r="L2930" i="1"/>
  <c r="L3396" i="1"/>
  <c r="L4107" i="1"/>
  <c r="L3123" i="1"/>
  <c r="L335" i="1"/>
  <c r="M335" i="1" s="1"/>
  <c r="L623" i="1"/>
  <c r="L1024" i="1"/>
  <c r="L3397" i="1"/>
  <c r="L2645" i="1"/>
  <c r="L2986" i="1"/>
  <c r="L1025" i="1"/>
  <c r="L3597" i="1"/>
  <c r="L310" i="1"/>
  <c r="M310" i="1" s="1"/>
  <c r="L2875" i="1"/>
  <c r="L1026" i="1"/>
  <c r="L2987" i="1"/>
  <c r="L3759" i="1"/>
  <c r="L624" i="1"/>
  <c r="L3086" i="1"/>
  <c r="L3700" i="1"/>
  <c r="L1027" i="1"/>
  <c r="M1027" i="1" s="1"/>
  <c r="L2646" i="1"/>
  <c r="L3213" i="1"/>
  <c r="L1028" i="1"/>
  <c r="L1029" i="1"/>
  <c r="L3188" i="1"/>
  <c r="L1030" i="1"/>
  <c r="L336" i="1"/>
  <c r="L1031" i="1"/>
  <c r="M1031" i="1" s="1"/>
  <c r="L3398" i="1"/>
  <c r="L401" i="1"/>
  <c r="L177" i="1"/>
  <c r="L3300" i="1"/>
  <c r="L1032" i="1"/>
  <c r="L3369" i="1"/>
  <c r="L1033" i="1"/>
  <c r="L1034" i="1"/>
  <c r="M1034" i="1" s="1"/>
  <c r="L2931" i="1"/>
  <c r="L1035" i="1"/>
  <c r="L835" i="1"/>
  <c r="L4110" i="1"/>
  <c r="L836" i="1"/>
  <c r="L2988" i="1"/>
  <c r="L1036" i="1"/>
  <c r="L747" i="1"/>
  <c r="M747" i="1" s="1"/>
  <c r="L2876" i="1"/>
  <c r="L2989" i="1"/>
  <c r="L2877" i="1"/>
  <c r="L714" i="1"/>
  <c r="L2647" i="1"/>
  <c r="L584" i="1"/>
  <c r="L2797" i="1"/>
  <c r="L2648" i="1"/>
  <c r="M2648" i="1" s="1"/>
  <c r="L3320" i="1"/>
  <c r="L1037" i="1"/>
  <c r="L3159" i="1"/>
  <c r="L2649" i="1"/>
  <c r="L1038" i="1"/>
  <c r="L1039" i="1"/>
  <c r="L3674" i="1"/>
  <c r="L1040" i="1"/>
  <c r="M1040" i="1" s="1"/>
  <c r="L1041" i="1"/>
  <c r="L311" i="1"/>
  <c r="L1042" i="1"/>
  <c r="L2650" i="1"/>
  <c r="L3399" i="1"/>
  <c r="L1043" i="1"/>
  <c r="L1044" i="1"/>
  <c r="L1045" i="1"/>
  <c r="M1045" i="1" s="1"/>
  <c r="L1046" i="1"/>
  <c r="L1047" i="1"/>
  <c r="L3160" i="1"/>
  <c r="L3214" i="1"/>
  <c r="L1048" i="1"/>
  <c r="L1049" i="1"/>
  <c r="L1050" i="1"/>
  <c r="L2651" i="1"/>
  <c r="M2651" i="1" s="1"/>
  <c r="L1051" i="1"/>
  <c r="L3215" i="1"/>
  <c r="L837" i="1"/>
  <c r="L499" i="1"/>
  <c r="L3400" i="1"/>
  <c r="L1052" i="1"/>
  <c r="L500" i="1"/>
  <c r="L3401" i="1"/>
  <c r="M3401" i="1" s="1"/>
  <c r="L2652" i="1"/>
  <c r="L1053" i="1"/>
  <c r="L1054" i="1"/>
  <c r="L3216" i="1"/>
  <c r="L2990" i="1"/>
  <c r="L1055" i="1"/>
  <c r="L1056" i="1"/>
  <c r="L3402" i="1"/>
  <c r="M3402" i="1" s="1"/>
  <c r="L3217" i="1"/>
  <c r="L1057" i="1"/>
  <c r="L3403" i="1"/>
  <c r="L3321" i="1"/>
  <c r="L2653" i="1"/>
  <c r="L1058" i="1"/>
  <c r="L585" i="1"/>
  <c r="L3404" i="1"/>
  <c r="M3404" i="1" s="1"/>
  <c r="L625" i="1"/>
  <c r="L2991" i="1"/>
  <c r="L108" i="1"/>
  <c r="L538" i="1"/>
  <c r="L1059" i="1"/>
  <c r="L1060" i="1"/>
  <c r="L178" i="1"/>
  <c r="L2654" i="1"/>
  <c r="M2654" i="1" s="1"/>
  <c r="L1061" i="1"/>
  <c r="L2655" i="1"/>
  <c r="L337" i="1"/>
  <c r="L1062" i="1"/>
  <c r="L2656" i="1"/>
  <c r="L2657" i="1"/>
  <c r="L3760" i="1"/>
  <c r="L3087" i="1"/>
  <c r="M3087" i="1" s="1"/>
  <c r="L179" i="1"/>
  <c r="L3350" i="1"/>
  <c r="L3405" i="1"/>
  <c r="L2658" i="1"/>
  <c r="L2659" i="1"/>
  <c r="L1063" i="1"/>
  <c r="L402" i="1"/>
  <c r="L3564" i="1"/>
  <c r="M3564" i="1" s="1"/>
  <c r="L838" i="1"/>
  <c r="L1064" i="1"/>
  <c r="L2932" i="1"/>
  <c r="L3761" i="1"/>
  <c r="L3218" i="1"/>
  <c r="L1065" i="1"/>
  <c r="L3762" i="1"/>
  <c r="L2798" i="1"/>
  <c r="M2798" i="1" s="1"/>
  <c r="L236" i="1"/>
  <c r="L1066" i="1"/>
  <c r="L1067" i="1"/>
  <c r="L626" i="1"/>
  <c r="L1068" i="1"/>
  <c r="L77" i="1"/>
  <c r="L1069" i="1"/>
  <c r="L3763" i="1"/>
  <c r="M3763" i="1" s="1"/>
  <c r="L1070" i="1"/>
  <c r="L3764" i="1"/>
  <c r="L1071" i="1"/>
  <c r="L1072" i="1"/>
  <c r="L3765" i="1"/>
  <c r="L3766" i="1"/>
  <c r="L1073" i="1"/>
  <c r="L109" i="1"/>
  <c r="M109" i="1" s="1"/>
  <c r="L748" i="1"/>
  <c r="L4101" i="1"/>
  <c r="L180" i="1"/>
  <c r="L1074" i="1"/>
  <c r="L3767" i="1"/>
  <c r="L3768" i="1"/>
  <c r="L2878" i="1"/>
  <c r="L1075" i="1"/>
  <c r="M1075" i="1" s="1"/>
  <c r="L1076" i="1"/>
  <c r="L3769" i="1"/>
  <c r="L1077" i="1"/>
  <c r="L49" i="1"/>
  <c r="L1078" i="1"/>
  <c r="L1079" i="1"/>
  <c r="L1080" i="1"/>
  <c r="L1081" i="1"/>
  <c r="M1081" i="1" s="1"/>
  <c r="L3770" i="1"/>
  <c r="L181" i="1"/>
  <c r="L1082" i="1"/>
  <c r="L627" i="1"/>
  <c r="L338" i="1"/>
  <c r="L1083" i="1"/>
  <c r="L1084" i="1"/>
  <c r="L1085" i="1"/>
  <c r="M1085" i="1" s="1"/>
  <c r="L1086" i="1"/>
  <c r="L237" i="1"/>
  <c r="L2660" i="1"/>
  <c r="L3406" i="1"/>
  <c r="L501" i="1"/>
  <c r="L1087" i="1"/>
  <c r="L1088" i="1"/>
  <c r="L3771" i="1"/>
  <c r="M3771" i="1" s="1"/>
  <c r="L2799" i="1"/>
  <c r="L339" i="1"/>
  <c r="L3772" i="1"/>
  <c r="L3773" i="1"/>
  <c r="L340" i="1"/>
  <c r="L238" i="1"/>
  <c r="L1089" i="1"/>
  <c r="L3407" i="1"/>
  <c r="M3407" i="1" s="1"/>
  <c r="L3774" i="1"/>
  <c r="L3775" i="1"/>
  <c r="L3598" i="1"/>
  <c r="L3408" i="1"/>
  <c r="L1090" i="1"/>
  <c r="L1091" i="1"/>
  <c r="L1092" i="1"/>
  <c r="L1093" i="1"/>
  <c r="M1093" i="1" s="1"/>
  <c r="L3088" i="1"/>
  <c r="L3776" i="1"/>
  <c r="L1094" i="1"/>
  <c r="L3777" i="1"/>
  <c r="L1095" i="1"/>
  <c r="L1096" i="1"/>
  <c r="L715" i="1"/>
  <c r="L3778" i="1"/>
  <c r="M3778" i="1" s="1"/>
  <c r="L3301" i="1"/>
  <c r="L1097" i="1"/>
  <c r="L1098" i="1"/>
  <c r="L3779" i="1"/>
  <c r="L1099" i="1"/>
  <c r="L2661" i="1"/>
  <c r="L1100" i="1"/>
  <c r="L1101" i="1"/>
  <c r="M1101" i="1" s="1"/>
  <c r="L3780" i="1"/>
  <c r="L1102" i="1"/>
  <c r="L586" i="1"/>
  <c r="L1103" i="1"/>
  <c r="L3781" i="1"/>
  <c r="L3639" i="1"/>
  <c r="L3322" i="1"/>
  <c r="L3653" i="1"/>
  <c r="M3653" i="1" s="1"/>
  <c r="L3701" i="1"/>
  <c r="L1104" i="1"/>
  <c r="L1105" i="1"/>
  <c r="L1106" i="1"/>
  <c r="L3782" i="1"/>
  <c r="L3409" i="1"/>
  <c r="L1107" i="1"/>
  <c r="L3410" i="1"/>
  <c r="M3410" i="1" s="1"/>
  <c r="L3702" i="1"/>
  <c r="L1108" i="1"/>
  <c r="L1109" i="1"/>
  <c r="L1110" i="1"/>
  <c r="L3411" i="1"/>
  <c r="L3412" i="1"/>
  <c r="L1111" i="1"/>
  <c r="L3219" i="1"/>
  <c r="M3219" i="1" s="1"/>
  <c r="L3783" i="1"/>
  <c r="L1112" i="1"/>
  <c r="L1113" i="1"/>
  <c r="L1114" i="1"/>
  <c r="L1115" i="1"/>
  <c r="L839" i="1"/>
  <c r="L312" i="1"/>
  <c r="L1116" i="1"/>
  <c r="M1116" i="1" s="1"/>
  <c r="L1117" i="1"/>
  <c r="L3413" i="1"/>
  <c r="L2662" i="1"/>
  <c r="L1118" i="1"/>
  <c r="L403" i="1"/>
  <c r="L404" i="1"/>
  <c r="L502" i="1"/>
  <c r="L3414" i="1"/>
  <c r="M3414" i="1" s="1"/>
  <c r="L1119" i="1"/>
  <c r="L587" i="1"/>
  <c r="L3189" i="1"/>
  <c r="L1120" i="1"/>
  <c r="L3220" i="1"/>
  <c r="L1121" i="1"/>
  <c r="L1122" i="1"/>
  <c r="L405" i="1"/>
  <c r="M405" i="1" s="1"/>
  <c r="L1123" i="1"/>
  <c r="L1124" i="1"/>
  <c r="L3784" i="1"/>
  <c r="L1125" i="1"/>
  <c r="L1126" i="1"/>
  <c r="L3221" i="1"/>
  <c r="L3415" i="1"/>
  <c r="L1127" i="1"/>
  <c r="M1127" i="1" s="1"/>
  <c r="L1128" i="1"/>
  <c r="L1129" i="1"/>
  <c r="L93" i="1"/>
  <c r="L3370" i="1"/>
  <c r="L3785" i="1"/>
  <c r="L1130" i="1"/>
  <c r="L1131" i="1"/>
  <c r="L1132" i="1"/>
  <c r="M1132" i="1" s="1"/>
  <c r="L1133" i="1"/>
  <c r="L1134" i="1"/>
  <c r="L1135" i="1"/>
  <c r="L1136" i="1"/>
  <c r="L1137" i="1"/>
  <c r="L2992" i="1"/>
  <c r="L1138" i="1"/>
  <c r="L1139" i="1"/>
  <c r="M1139" i="1" s="1"/>
  <c r="L1140" i="1"/>
  <c r="L1141" i="1"/>
  <c r="L1142" i="1"/>
  <c r="L1143" i="1"/>
  <c r="L3124" i="1"/>
  <c r="L1144" i="1"/>
  <c r="L1145" i="1"/>
  <c r="L341" i="1"/>
  <c r="M341" i="1" s="1"/>
  <c r="L1146" i="1"/>
  <c r="L3703" i="1"/>
  <c r="L1147" i="1"/>
  <c r="L1148" i="1"/>
  <c r="L3786" i="1"/>
  <c r="L3787" i="1"/>
  <c r="L588" i="1"/>
  <c r="L1149" i="1"/>
  <c r="M1149" i="1" s="1"/>
  <c r="L1150" i="1"/>
  <c r="L1151" i="1"/>
  <c r="L539" i="1"/>
  <c r="L1152" i="1"/>
  <c r="L1153" i="1"/>
  <c r="L3666" i="1"/>
  <c r="L1154" i="1"/>
  <c r="L1155" i="1"/>
  <c r="M1155" i="1" s="1"/>
  <c r="L3788" i="1"/>
  <c r="L182" i="1"/>
  <c r="L2663" i="1"/>
  <c r="L1156" i="1"/>
  <c r="L1157" i="1"/>
  <c r="L1158" i="1"/>
  <c r="L1159" i="1"/>
  <c r="L3416" i="1"/>
  <c r="M3416" i="1" s="1"/>
  <c r="L1160" i="1"/>
  <c r="L3125" i="1"/>
  <c r="L1161" i="1"/>
  <c r="L589" i="1"/>
  <c r="L3789" i="1"/>
  <c r="L1162" i="1"/>
  <c r="L1163" i="1"/>
  <c r="L1164" i="1"/>
  <c r="M1164" i="1" s="1"/>
  <c r="L1165" i="1"/>
  <c r="L3417" i="1"/>
  <c r="L3546" i="1"/>
  <c r="L1166" i="1"/>
  <c r="L1167" i="1"/>
  <c r="L1168" i="1"/>
  <c r="L1169" i="1"/>
  <c r="L3790" i="1"/>
  <c r="M3790" i="1" s="1"/>
  <c r="L1170" i="1"/>
  <c r="L2664" i="1"/>
  <c r="L1171" i="1"/>
  <c r="L1172" i="1"/>
  <c r="L1173" i="1"/>
  <c r="L3418" i="1"/>
  <c r="L1174" i="1"/>
  <c r="L3791" i="1"/>
  <c r="M3791" i="1" s="1"/>
  <c r="L3419" i="1"/>
  <c r="L1175" i="1"/>
  <c r="L342" i="1"/>
  <c r="L1176" i="1"/>
  <c r="L1177" i="1"/>
  <c r="L1178" i="1"/>
  <c r="L2879" i="1"/>
  <c r="L3704" i="1"/>
  <c r="M3704" i="1" s="1"/>
  <c r="L1179" i="1"/>
  <c r="L1180" i="1"/>
  <c r="L1181" i="1"/>
  <c r="L840" i="1"/>
  <c r="L1182" i="1"/>
  <c r="L2665" i="1"/>
  <c r="L1183" i="1"/>
  <c r="L1184" i="1"/>
  <c r="M1184" i="1" s="1"/>
  <c r="L1185" i="1"/>
  <c r="L841" i="1"/>
  <c r="L3792" i="1"/>
  <c r="L3793" i="1"/>
  <c r="L183" i="1"/>
  <c r="L1186" i="1"/>
  <c r="L3089" i="1"/>
  <c r="L3654" i="1"/>
  <c r="M3654" i="1" s="1"/>
  <c r="L3351" i="1"/>
  <c r="L1187" i="1"/>
  <c r="L1188" i="1"/>
  <c r="L1189" i="1"/>
  <c r="L2993" i="1"/>
  <c r="L406" i="1"/>
  <c r="L3794" i="1"/>
  <c r="L1190" i="1"/>
  <c r="M1190" i="1" s="1"/>
  <c r="L1191" i="1"/>
  <c r="L3126" i="1"/>
  <c r="L1192" i="1"/>
  <c r="L1193" i="1"/>
  <c r="L3795" i="1"/>
  <c r="L1194" i="1"/>
  <c r="L2800" i="1"/>
  <c r="L1195" i="1"/>
  <c r="M1195" i="1" s="1"/>
  <c r="L1196" i="1"/>
  <c r="L1197" i="1"/>
  <c r="L1198" i="1"/>
  <c r="L1199" i="1"/>
  <c r="L1200" i="1"/>
  <c r="L3796" i="1"/>
  <c r="L1201" i="1"/>
  <c r="L3222" i="1"/>
  <c r="M3222" i="1" s="1"/>
  <c r="L3420" i="1"/>
  <c r="L1202" i="1"/>
  <c r="L2933" i="1"/>
  <c r="L2934" i="1"/>
  <c r="L2666" i="1"/>
  <c r="L3421" i="1"/>
  <c r="L3797" i="1"/>
  <c r="L1203" i="1"/>
  <c r="M1203" i="1" s="1"/>
  <c r="L1204" i="1"/>
  <c r="L3422" i="1"/>
  <c r="L1205" i="1"/>
  <c r="L3798" i="1"/>
  <c r="L2994" i="1"/>
  <c r="L1206" i="1"/>
  <c r="L1207" i="1"/>
  <c r="L3223" i="1"/>
  <c r="M3223" i="1" s="1"/>
  <c r="L3090" i="1"/>
  <c r="L3423" i="1"/>
  <c r="L1208" i="1"/>
  <c r="L3799" i="1"/>
  <c r="L1209" i="1"/>
  <c r="L3127" i="1"/>
  <c r="L3352" i="1"/>
  <c r="L749" i="1"/>
  <c r="M749" i="1" s="1"/>
  <c r="L1210" i="1"/>
  <c r="L1211" i="1"/>
  <c r="L1212" i="1"/>
  <c r="L1213" i="1"/>
  <c r="L1214" i="1"/>
  <c r="L184" i="1"/>
  <c r="L2935" i="1"/>
  <c r="L3128" i="1"/>
  <c r="M3128" i="1" s="1"/>
  <c r="L1215" i="1"/>
  <c r="L1216" i="1"/>
  <c r="L1217" i="1"/>
  <c r="L3655" i="1"/>
  <c r="L3800" i="1"/>
  <c r="L1218" i="1"/>
  <c r="L3323" i="1"/>
  <c r="L3224" i="1"/>
  <c r="M3224" i="1" s="1"/>
  <c r="L3801" i="1"/>
  <c r="L1219" i="1"/>
  <c r="L2936" i="1"/>
  <c r="L3225" i="1"/>
  <c r="L1220" i="1"/>
  <c r="L1221" i="1"/>
  <c r="L3802" i="1"/>
  <c r="L3226" i="1"/>
  <c r="M3226" i="1" s="1"/>
  <c r="L2937" i="1"/>
  <c r="L1222" i="1"/>
  <c r="L2801" i="1"/>
  <c r="L110" i="1"/>
  <c r="L750" i="1"/>
  <c r="L3424" i="1"/>
  <c r="L1223" i="1"/>
  <c r="L2667" i="1"/>
  <c r="M2667" i="1" s="1"/>
  <c r="L1224" i="1"/>
  <c r="L1225" i="1"/>
  <c r="L1226" i="1"/>
  <c r="L3302" i="1"/>
  <c r="L3425" i="1"/>
  <c r="L3803" i="1"/>
  <c r="L1227" i="1"/>
  <c r="L3619" i="1"/>
  <c r="M3619" i="1" s="1"/>
  <c r="L3804" i="1"/>
  <c r="L1228" i="1"/>
  <c r="L2668" i="1"/>
  <c r="L2669" i="1"/>
  <c r="L343" i="1"/>
  <c r="L259" i="1"/>
  <c r="L2670" i="1"/>
  <c r="L2880" i="1"/>
  <c r="M2880" i="1" s="1"/>
  <c r="L111" i="1"/>
  <c r="L2995" i="1"/>
  <c r="L1229" i="1"/>
  <c r="L628" i="1"/>
  <c r="L1230" i="1"/>
  <c r="L1231" i="1"/>
  <c r="L286" i="1"/>
  <c r="L2671" i="1"/>
  <c r="M2671" i="1" s="1"/>
  <c r="L1232" i="1"/>
  <c r="L1233" i="1"/>
  <c r="L1234" i="1"/>
  <c r="L3547" i="1"/>
  <c r="L344" i="1"/>
  <c r="L1235" i="1"/>
  <c r="L1236" i="1"/>
  <c r="L2672" i="1"/>
  <c r="M2672" i="1" s="1"/>
  <c r="L4086" i="1"/>
  <c r="L112" i="1"/>
  <c r="L1237" i="1"/>
  <c r="L3227" i="1"/>
  <c r="L1238" i="1"/>
  <c r="L1239" i="1"/>
  <c r="L287" i="1"/>
  <c r="L1240" i="1"/>
  <c r="M1240" i="1" s="1"/>
  <c r="L1241" i="1"/>
  <c r="L1242" i="1"/>
  <c r="L1243" i="1"/>
  <c r="L1244" i="1"/>
  <c r="L1245" i="1"/>
  <c r="L1246" i="1"/>
  <c r="L3228" i="1"/>
  <c r="L3599" i="1"/>
  <c r="M3599" i="1" s="1"/>
  <c r="L3600" i="1"/>
  <c r="L2938" i="1"/>
  <c r="L1247" i="1"/>
  <c r="L1248" i="1"/>
  <c r="L3161" i="1"/>
  <c r="L1249" i="1"/>
  <c r="L1250" i="1"/>
  <c r="L1251" i="1"/>
  <c r="M1251" i="1" s="1"/>
  <c r="L1252" i="1"/>
  <c r="L1253" i="1"/>
  <c r="L1254" i="1"/>
  <c r="L3190" i="1"/>
  <c r="L3229" i="1"/>
  <c r="L1255" i="1"/>
  <c r="L3675" i="1"/>
  <c r="L1256" i="1"/>
  <c r="M1256" i="1" s="1"/>
  <c r="L3162" i="1"/>
  <c r="L288" i="1"/>
  <c r="L1257" i="1"/>
  <c r="L2939" i="1"/>
  <c r="L1258" i="1"/>
  <c r="L239" i="1"/>
  <c r="L3656" i="1"/>
  <c r="L3353" i="1"/>
  <c r="M3353" i="1" s="1"/>
  <c r="L1259" i="1"/>
  <c r="L2802" i="1"/>
  <c r="L1260" i="1"/>
  <c r="L1261" i="1"/>
  <c r="L1262" i="1"/>
  <c r="L1263" i="1"/>
  <c r="L3548" i="1"/>
  <c r="L716" i="1"/>
  <c r="M716" i="1" s="1"/>
  <c r="L260" i="1"/>
  <c r="L3601" i="1"/>
  <c r="L1264" i="1"/>
  <c r="L3091" i="1"/>
  <c r="L2881" i="1"/>
  <c r="L1265" i="1"/>
  <c r="L1266" i="1"/>
  <c r="L503" i="1"/>
  <c r="M503" i="1" s="1"/>
  <c r="L3626" i="1"/>
  <c r="L1267" i="1"/>
  <c r="L185" i="1"/>
  <c r="L1268" i="1"/>
  <c r="L2803" i="1"/>
  <c r="L3644" i="1"/>
  <c r="L30" i="1"/>
  <c r="L50" i="1"/>
  <c r="M50" i="1" s="1"/>
  <c r="L2673" i="1"/>
  <c r="L2996" i="1"/>
  <c r="L1269" i="1"/>
  <c r="L1270" i="1"/>
  <c r="L3092" i="1"/>
  <c r="L629" i="1"/>
  <c r="L345" i="1"/>
  <c r="L692" i="1"/>
  <c r="M692" i="1" s="1"/>
  <c r="L78" i="1"/>
  <c r="L3805" i="1"/>
  <c r="L1271" i="1"/>
  <c r="L1272" i="1"/>
  <c r="L3806" i="1"/>
  <c r="L1273" i="1"/>
  <c r="L2940" i="1"/>
  <c r="L3354" i="1"/>
  <c r="M3354" i="1" s="1"/>
  <c r="L1274" i="1"/>
  <c r="L1275" i="1"/>
  <c r="L1276" i="1"/>
  <c r="L1277" i="1"/>
  <c r="L1278" i="1"/>
  <c r="L1279" i="1"/>
  <c r="L2997" i="1"/>
  <c r="L261" i="1"/>
  <c r="M261" i="1" s="1"/>
  <c r="L3191" i="1"/>
  <c r="L3230" i="1"/>
  <c r="L113" i="1"/>
  <c r="L1280" i="1"/>
  <c r="L1281" i="1"/>
  <c r="L751" i="1"/>
  <c r="L2882" i="1"/>
  <c r="L3807" i="1"/>
  <c r="M3807" i="1" s="1"/>
  <c r="L65" i="1"/>
  <c r="L1282" i="1"/>
  <c r="L1283" i="1"/>
  <c r="L1284" i="1"/>
  <c r="L3705" i="1"/>
  <c r="L3324" i="1"/>
  <c r="L1285" i="1"/>
  <c r="L2674" i="1"/>
  <c r="M2674" i="1" s="1"/>
  <c r="L1286" i="1"/>
  <c r="L1287" i="1"/>
  <c r="L1288" i="1"/>
  <c r="L1289" i="1"/>
  <c r="L504" i="1"/>
  <c r="L3808" i="1"/>
  <c r="L3163" i="1"/>
  <c r="L3809" i="1"/>
  <c r="M3809" i="1" s="1"/>
  <c r="L1290" i="1"/>
  <c r="L1291" i="1"/>
  <c r="L1292" i="1"/>
  <c r="L1293" i="1"/>
  <c r="L3426" i="1"/>
  <c r="L3231" i="1"/>
  <c r="L1294" i="1"/>
  <c r="L346" i="1"/>
  <c r="M346" i="1" s="1"/>
  <c r="L2883" i="1"/>
  <c r="L1295" i="1"/>
  <c r="L1296" i="1"/>
  <c r="L407" i="1"/>
  <c r="L2884" i="1"/>
  <c r="L3427" i="1"/>
  <c r="L2885" i="1"/>
  <c r="L3810" i="1"/>
  <c r="M3810" i="1" s="1"/>
  <c r="L3811" i="1"/>
  <c r="L408" i="1"/>
  <c r="L630" i="1"/>
  <c r="L1297" i="1"/>
  <c r="L3093" i="1"/>
  <c r="L1298" i="1"/>
  <c r="L1299" i="1"/>
  <c r="L1300" i="1"/>
  <c r="M1300" i="1" s="1"/>
  <c r="L4109" i="1"/>
  <c r="L1301" i="1"/>
  <c r="L1302" i="1"/>
  <c r="L3428" i="1"/>
  <c r="L693" i="1"/>
  <c r="L1303" i="1"/>
  <c r="L3429" i="1"/>
  <c r="L3430" i="1"/>
  <c r="M3430" i="1" s="1"/>
  <c r="L1304" i="1"/>
  <c r="L3549" i="1"/>
  <c r="L3627" i="1"/>
  <c r="L694" i="1"/>
  <c r="L1305" i="1"/>
  <c r="L3812" i="1"/>
  <c r="L1306" i="1"/>
  <c r="L1307" i="1"/>
  <c r="M1307" i="1" s="1"/>
  <c r="L3550" i="1"/>
  <c r="L2804" i="1"/>
  <c r="L3813" i="1"/>
  <c r="L409" i="1"/>
  <c r="L3814" i="1"/>
  <c r="L1308" i="1"/>
  <c r="L1309" i="1"/>
  <c r="L2805" i="1"/>
  <c r="M2805" i="1" s="1"/>
  <c r="L3192" i="1"/>
  <c r="L2806" i="1"/>
  <c r="L1310" i="1"/>
  <c r="L2998" i="1"/>
  <c r="L1311" i="1"/>
  <c r="L3325" i="1"/>
  <c r="L2999" i="1"/>
  <c r="L2675" i="1"/>
  <c r="M2675" i="1" s="1"/>
  <c r="L1312" i="1"/>
  <c r="L1313" i="1"/>
  <c r="L842" i="1"/>
  <c r="L1314" i="1"/>
  <c r="L3620" i="1"/>
  <c r="L1315" i="1"/>
  <c r="L3326" i="1"/>
  <c r="L2941" i="1"/>
  <c r="M2941" i="1" s="1"/>
  <c r="L3431" i="1"/>
  <c r="L3815" i="1"/>
  <c r="L1316" i="1"/>
  <c r="L1317" i="1"/>
  <c r="L3355" i="1"/>
  <c r="L1318" i="1"/>
  <c r="L1319" i="1"/>
  <c r="L3193" i="1"/>
  <c r="M3193" i="1" s="1"/>
  <c r="L3432" i="1"/>
  <c r="L1320" i="1"/>
  <c r="L3094" i="1"/>
  <c r="L1321" i="1"/>
  <c r="L2942" i="1"/>
  <c r="L3628" i="1"/>
  <c r="L1322" i="1"/>
  <c r="L3816" i="1"/>
  <c r="M3816" i="1" s="1"/>
  <c r="L1323" i="1"/>
  <c r="L3817" i="1"/>
  <c r="L1324" i="1"/>
  <c r="L3433" i="1"/>
  <c r="L1325" i="1"/>
  <c r="L1326" i="1"/>
  <c r="L3327" i="1"/>
  <c r="L3232" i="1"/>
  <c r="M3232" i="1" s="1"/>
  <c r="L3818" i="1"/>
  <c r="L2676" i="1"/>
  <c r="L505" i="1"/>
  <c r="L1327" i="1"/>
  <c r="L3328" i="1"/>
  <c r="L3551" i="1"/>
  <c r="L3164" i="1"/>
  <c r="L3000" i="1"/>
  <c r="M3000" i="1" s="1"/>
  <c r="L3233" i="1"/>
  <c r="L2807" i="1"/>
  <c r="L1328" i="1"/>
  <c r="L3819" i="1"/>
  <c r="L1329" i="1"/>
  <c r="L2886" i="1"/>
  <c r="L3129" i="1"/>
  <c r="L3434" i="1"/>
  <c r="M3434" i="1" s="1"/>
  <c r="L1330" i="1"/>
  <c r="L3820" i="1"/>
  <c r="L1331" i="1"/>
  <c r="L3821" i="1"/>
  <c r="L3435" i="1"/>
  <c r="L1332" i="1"/>
  <c r="L1333" i="1"/>
  <c r="L3001" i="1"/>
  <c r="M3001" i="1" s="1"/>
  <c r="L3436" i="1"/>
  <c r="L1334" i="1"/>
  <c r="L1335" i="1"/>
  <c r="L2677" i="1"/>
  <c r="L1336" i="1"/>
  <c r="L1337" i="1"/>
  <c r="L3657" i="1"/>
  <c r="L3234" i="1"/>
  <c r="M3234" i="1" s="1"/>
  <c r="L1338" i="1"/>
  <c r="L1339" i="1"/>
  <c r="L1340" i="1"/>
  <c r="L631" i="1"/>
  <c r="L3822" i="1"/>
  <c r="L2943" i="1"/>
  <c r="L3629" i="1"/>
  <c r="L632" i="1"/>
  <c r="M632" i="1" s="1"/>
  <c r="L1341" i="1"/>
  <c r="L1342" i="1"/>
  <c r="L3437" i="1"/>
  <c r="L1343" i="1"/>
  <c r="L3823" i="1"/>
  <c r="L3438" i="1"/>
  <c r="L1344" i="1"/>
  <c r="L1345" i="1"/>
  <c r="M1345" i="1" s="1"/>
  <c r="L1346" i="1"/>
  <c r="L2678" i="1"/>
  <c r="L31" i="1"/>
  <c r="L3329" i="1"/>
  <c r="L1347" i="1"/>
  <c r="L1348" i="1"/>
  <c r="L3676" i="1"/>
  <c r="L3439" i="1"/>
  <c r="M3439" i="1" s="1"/>
  <c r="L3440" i="1"/>
  <c r="L752" i="1"/>
  <c r="L3602" i="1"/>
  <c r="L1349" i="1"/>
  <c r="L3441" i="1"/>
  <c r="L3235" i="1"/>
  <c r="L1350" i="1"/>
  <c r="L1351" i="1"/>
  <c r="M1351" i="1" s="1"/>
  <c r="L1352" i="1"/>
  <c r="L540" i="1"/>
  <c r="L1353" i="1"/>
  <c r="L1354" i="1"/>
  <c r="L1355" i="1"/>
  <c r="L1356" i="1"/>
  <c r="L2944" i="1"/>
  <c r="L1357" i="1"/>
  <c r="M1357" i="1" s="1"/>
  <c r="L3442" i="1"/>
  <c r="L3645" i="1"/>
  <c r="L114" i="1"/>
  <c r="L1358" i="1"/>
  <c r="L1359" i="1"/>
  <c r="L753" i="1"/>
  <c r="L2808" i="1"/>
  <c r="L1360" i="1"/>
  <c r="M1360" i="1" s="1"/>
  <c r="L2809" i="1"/>
  <c r="L541" i="1"/>
  <c r="L1361" i="1"/>
  <c r="L633" i="1"/>
  <c r="L1362" i="1"/>
  <c r="L347" i="1"/>
  <c r="L3356" i="1"/>
  <c r="L1363" i="1"/>
  <c r="M1363" i="1" s="1"/>
  <c r="L3677" i="1"/>
  <c r="L1364" i="1"/>
  <c r="L3443" i="1"/>
  <c r="L1365" i="1"/>
  <c r="L3236" i="1"/>
  <c r="L1366" i="1"/>
  <c r="L1367" i="1"/>
  <c r="L754" i="1"/>
  <c r="M754" i="1" s="1"/>
  <c r="L3371" i="1"/>
  <c r="L634" i="1"/>
  <c r="L1368" i="1"/>
  <c r="L1369" i="1"/>
  <c r="L3824" i="1"/>
  <c r="L1370" i="1"/>
  <c r="L3330" i="1"/>
  <c r="L1371" i="1"/>
  <c r="M1371" i="1" s="1"/>
  <c r="L1372" i="1"/>
  <c r="L3825" i="1"/>
  <c r="L14" i="1"/>
  <c r="L1373" i="1"/>
  <c r="L3444" i="1"/>
  <c r="L755" i="1"/>
  <c r="L3445" i="1"/>
  <c r="L1374" i="1"/>
  <c r="M1374" i="1" s="1"/>
  <c r="L1375" i="1"/>
  <c r="L2810" i="1"/>
  <c r="L348" i="1"/>
  <c r="L1376" i="1"/>
  <c r="L1377" i="1"/>
  <c r="L1378" i="1"/>
  <c r="L1379" i="1"/>
  <c r="L1380" i="1"/>
  <c r="M1380" i="1" s="1"/>
  <c r="L3658" i="1"/>
  <c r="L1381" i="1"/>
  <c r="L3446" i="1"/>
  <c r="L635" i="1"/>
  <c r="L1382" i="1"/>
  <c r="L1383" i="1"/>
  <c r="L1384" i="1"/>
  <c r="L3826" i="1"/>
  <c r="M3826" i="1" s="1"/>
  <c r="L1385" i="1"/>
  <c r="L1386" i="1"/>
  <c r="L1387" i="1"/>
  <c r="L1388" i="1"/>
  <c r="L1389" i="1"/>
  <c r="L1390" i="1"/>
  <c r="L1391" i="1"/>
  <c r="L1392" i="1"/>
  <c r="M1392" i="1" s="1"/>
  <c r="L1393" i="1"/>
  <c r="L186" i="1"/>
  <c r="L1394" i="1"/>
  <c r="L1395" i="1"/>
  <c r="L2679" i="1"/>
  <c r="L3237" i="1"/>
  <c r="L1396" i="1"/>
  <c r="L1397" i="1"/>
  <c r="M1397" i="1" s="1"/>
  <c r="L1398" i="1"/>
  <c r="L717" i="1"/>
  <c r="L3238" i="1"/>
  <c r="L3827" i="1"/>
  <c r="L1399" i="1"/>
  <c r="L1400" i="1"/>
  <c r="L1401" i="1"/>
  <c r="L1402" i="1"/>
  <c r="M1402" i="1" s="1"/>
  <c r="L3828" i="1"/>
  <c r="L1403" i="1"/>
  <c r="L1404" i="1"/>
  <c r="L1405" i="1"/>
  <c r="L3829" i="1"/>
  <c r="L1406" i="1"/>
  <c r="L1407" i="1"/>
  <c r="L1408" i="1"/>
  <c r="M1408" i="1" s="1"/>
  <c r="L3830" i="1"/>
  <c r="L1409" i="1"/>
  <c r="L1410" i="1"/>
  <c r="L94" i="1"/>
  <c r="L3447" i="1"/>
  <c r="L1411" i="1"/>
  <c r="L115" i="1"/>
  <c r="L1412" i="1"/>
  <c r="M1412" i="1" s="1"/>
  <c r="L1413" i="1"/>
  <c r="L3831" i="1"/>
  <c r="L1414" i="1"/>
  <c r="L2680" i="1"/>
  <c r="L1415" i="1"/>
  <c r="L1416" i="1"/>
  <c r="L4087" i="1"/>
  <c r="L1417" i="1"/>
  <c r="M1417" i="1" s="1"/>
  <c r="L1418" i="1"/>
  <c r="L1419" i="1"/>
  <c r="L116" i="1"/>
  <c r="L1420" i="1"/>
  <c r="L1421" i="1"/>
  <c r="L1422" i="1"/>
  <c r="L349" i="1"/>
  <c r="L1423" i="1"/>
  <c r="M1423" i="1" s="1"/>
  <c r="L1424" i="1"/>
  <c r="L1425" i="1"/>
  <c r="L1426" i="1"/>
  <c r="L1427" i="1"/>
  <c r="L1428" i="1"/>
  <c r="L3832" i="1"/>
  <c r="L3165" i="1"/>
  <c r="L3833" i="1"/>
  <c r="M3833" i="1" s="1"/>
  <c r="L1429" i="1"/>
  <c r="L1430" i="1"/>
  <c r="L3834" i="1"/>
  <c r="L1431" i="1"/>
  <c r="L1432" i="1"/>
  <c r="L1433" i="1"/>
  <c r="L1434" i="1"/>
  <c r="L1435" i="1"/>
  <c r="M1435" i="1" s="1"/>
  <c r="L1436" i="1"/>
  <c r="L3835" i="1"/>
  <c r="L1437" i="1"/>
  <c r="L2681" i="1"/>
  <c r="L1438" i="1"/>
  <c r="L410" i="1"/>
  <c r="L2682" i="1"/>
  <c r="L1439" i="1"/>
  <c r="M1439" i="1" s="1"/>
  <c r="L1440" i="1"/>
  <c r="L2945" i="1"/>
  <c r="L2683" i="1"/>
  <c r="L2684" i="1"/>
  <c r="L1441" i="1"/>
  <c r="L1442" i="1"/>
  <c r="L1443" i="1"/>
  <c r="L289" i="1"/>
  <c r="M289" i="1" s="1"/>
  <c r="L1444" i="1"/>
  <c r="L3002" i="1"/>
  <c r="L1445" i="1"/>
  <c r="L1446" i="1"/>
  <c r="L3646" i="1"/>
  <c r="L1447" i="1"/>
  <c r="L1448" i="1"/>
  <c r="L1449" i="1"/>
  <c r="M1449" i="1" s="1"/>
  <c r="L3130" i="1"/>
  <c r="L1450" i="1"/>
  <c r="L313" i="1"/>
  <c r="L350" i="1"/>
  <c r="L2685" i="1"/>
  <c r="L2887" i="1"/>
  <c r="L2888" i="1"/>
  <c r="L2811" i="1"/>
  <c r="M2811" i="1" s="1"/>
  <c r="L411" i="1"/>
  <c r="L412" i="1"/>
  <c r="L1451" i="1"/>
  <c r="L1452" i="1"/>
  <c r="L1453" i="1"/>
  <c r="L3836" i="1"/>
  <c r="L1454" i="1"/>
  <c r="L3837" i="1"/>
  <c r="M3837" i="1" s="1"/>
  <c r="L1455" i="1"/>
  <c r="L2686" i="1"/>
  <c r="L3095" i="1"/>
  <c r="L2812" i="1"/>
  <c r="L413" i="1"/>
  <c r="L1456" i="1"/>
  <c r="L1457" i="1"/>
  <c r="L1458" i="1"/>
  <c r="M1458" i="1" s="1"/>
  <c r="L3448" i="1"/>
  <c r="L1459" i="1"/>
  <c r="L2889" i="1"/>
  <c r="L1460" i="1"/>
  <c r="L1461" i="1"/>
  <c r="L1462" i="1"/>
  <c r="L542" i="1"/>
  <c r="L187" i="1"/>
  <c r="M187" i="1" s="1"/>
  <c r="L262" i="1"/>
  <c r="L3003" i="1"/>
  <c r="L3838" i="1"/>
  <c r="L1463" i="1"/>
  <c r="L2813" i="1"/>
  <c r="L1464" i="1"/>
  <c r="L2687" i="1"/>
  <c r="L1465" i="1"/>
  <c r="M1465" i="1" s="1"/>
  <c r="L1466" i="1"/>
  <c r="L756" i="1"/>
  <c r="L2688" i="1"/>
  <c r="L1467" i="1"/>
  <c r="L3839" i="1"/>
  <c r="L3840" i="1"/>
  <c r="L3004" i="1"/>
  <c r="L2689" i="1"/>
  <c r="M2689" i="1" s="1"/>
  <c r="L3841" i="1"/>
  <c r="L1468" i="1"/>
  <c r="L1469" i="1"/>
  <c r="L3621" i="1"/>
  <c r="L3565" i="1"/>
  <c r="L414" i="1"/>
  <c r="L1470" i="1"/>
  <c r="L3239" i="1"/>
  <c r="M3239" i="1" s="1"/>
  <c r="L32" i="1"/>
  <c r="L351" i="1"/>
  <c r="L1471" i="1"/>
  <c r="L1472" i="1"/>
  <c r="L3688" i="1"/>
  <c r="L543" i="1"/>
  <c r="L188" i="1"/>
  <c r="L4088" i="1"/>
  <c r="M4088" i="1" s="1"/>
  <c r="L2690" i="1"/>
  <c r="L1473" i="1"/>
  <c r="L3449" i="1"/>
  <c r="L1474" i="1"/>
  <c r="L3096" i="1"/>
  <c r="L1475" i="1"/>
  <c r="L3450" i="1"/>
  <c r="L3842" i="1"/>
  <c r="M3842" i="1" s="1"/>
  <c r="L757" i="1"/>
  <c r="L1476" i="1"/>
  <c r="L3678" i="1"/>
  <c r="L1477" i="1"/>
  <c r="L1478" i="1"/>
  <c r="L3584" i="1"/>
  <c r="L1479" i="1"/>
  <c r="L2890" i="1"/>
  <c r="M2890" i="1" s="1"/>
  <c r="L1480" i="1"/>
  <c r="L1481" i="1"/>
  <c r="L1482" i="1"/>
  <c r="L3005" i="1"/>
  <c r="L843" i="1"/>
  <c r="L3566" i="1"/>
  <c r="L1483" i="1"/>
  <c r="L1484" i="1"/>
  <c r="M1484" i="1" s="1"/>
  <c r="L1485" i="1"/>
  <c r="L2691" i="1"/>
  <c r="L3843" i="1"/>
  <c r="L1486" i="1"/>
  <c r="L4097" i="1"/>
  <c r="L1487" i="1"/>
  <c r="L3006" i="1"/>
  <c r="L3007" i="1"/>
  <c r="M3007" i="1" s="1"/>
  <c r="L3603" i="1"/>
  <c r="L3008" i="1"/>
  <c r="L844" i="1"/>
  <c r="L3240" i="1"/>
  <c r="L4112" i="1"/>
  <c r="L352" i="1"/>
  <c r="L2692" i="1"/>
  <c r="L590" i="1"/>
  <c r="M590" i="1" s="1"/>
  <c r="L544" i="1"/>
  <c r="L189" i="1"/>
  <c r="L95" i="1"/>
  <c r="L3844" i="1"/>
  <c r="L2693" i="1"/>
  <c r="L1488" i="1"/>
  <c r="L2694" i="1"/>
  <c r="L3131" i="1"/>
  <c r="M3131" i="1" s="1"/>
  <c r="L718" i="1"/>
  <c r="L1489" i="1"/>
  <c r="L290" i="1"/>
  <c r="L1490" i="1"/>
  <c r="L353" i="1"/>
  <c r="L1491" i="1"/>
  <c r="L1492" i="1"/>
  <c r="L1493" i="1"/>
  <c r="M1493" i="1" s="1"/>
  <c r="L3194" i="1"/>
  <c r="L66" i="1"/>
  <c r="L1494" i="1"/>
  <c r="L240" i="1"/>
  <c r="L3845" i="1"/>
  <c r="L845" i="1"/>
  <c r="L1495" i="1"/>
  <c r="L1496" i="1"/>
  <c r="M1496" i="1" s="1"/>
  <c r="L3241" i="1"/>
  <c r="L3009" i="1"/>
  <c r="L3451" i="1"/>
  <c r="L3010" i="1"/>
  <c r="L1497" i="1"/>
  <c r="L1498" i="1"/>
  <c r="L3846" i="1"/>
  <c r="L3097" i="1"/>
  <c r="M3097" i="1" s="1"/>
  <c r="L3011" i="1"/>
  <c r="L3630" i="1"/>
  <c r="L1499" i="1"/>
  <c r="L190" i="1"/>
  <c r="L846" i="1"/>
  <c r="L1500" i="1"/>
  <c r="L1501" i="1"/>
  <c r="L3012" i="1"/>
  <c r="M3012" i="1" s="1"/>
  <c r="L1502" i="1"/>
  <c r="L1503" i="1"/>
  <c r="L3452" i="1"/>
  <c r="L1504" i="1"/>
  <c r="L3453" i="1"/>
  <c r="L3242" i="1"/>
  <c r="L2695" i="1"/>
  <c r="L1505" i="1"/>
  <c r="M1505" i="1" s="1"/>
  <c r="L1506" i="1"/>
  <c r="L1507" i="1"/>
  <c r="L1508" i="1"/>
  <c r="L1509" i="1"/>
  <c r="L3013" i="1"/>
  <c r="L1510" i="1"/>
  <c r="L1511" i="1"/>
  <c r="L3454" i="1"/>
  <c r="M3454" i="1" s="1"/>
  <c r="L1512" i="1"/>
  <c r="L2814" i="1"/>
  <c r="L1513" i="1"/>
  <c r="L3706" i="1"/>
  <c r="L847" i="1"/>
  <c r="L3014" i="1"/>
  <c r="L1514" i="1"/>
  <c r="L1515" i="1"/>
  <c r="M1515" i="1" s="1"/>
  <c r="L758" i="1"/>
  <c r="L3132" i="1"/>
  <c r="L1516" i="1"/>
  <c r="L1517" i="1"/>
  <c r="L3631" i="1"/>
  <c r="L3015" i="1"/>
  <c r="L1518" i="1"/>
  <c r="L1519" i="1"/>
  <c r="M1519" i="1" s="1"/>
  <c r="L1520" i="1"/>
  <c r="L1521" i="1"/>
  <c r="L1522" i="1"/>
  <c r="L4089" i="1"/>
  <c r="L759" i="1"/>
  <c r="L1523" i="1"/>
  <c r="L3847" i="1"/>
  <c r="L314" i="1"/>
  <c r="M314" i="1" s="1"/>
  <c r="L3848" i="1"/>
  <c r="L1524" i="1"/>
  <c r="L3552" i="1"/>
  <c r="L1525" i="1"/>
  <c r="L591" i="1"/>
  <c r="L1526" i="1"/>
  <c r="L191" i="1"/>
  <c r="L1527" i="1"/>
  <c r="M1527" i="1" s="1"/>
  <c r="L1528" i="1"/>
  <c r="L1529" i="1"/>
  <c r="L1530" i="1"/>
  <c r="L1531" i="1"/>
  <c r="L1532" i="1"/>
  <c r="L506" i="1"/>
  <c r="L192" i="1"/>
  <c r="L1533" i="1"/>
  <c r="M1533" i="1" s="1"/>
  <c r="L545" i="1"/>
  <c r="L1534" i="1"/>
  <c r="L1535" i="1"/>
  <c r="L354" i="1"/>
  <c r="L1536" i="1"/>
  <c r="L3667" i="1"/>
  <c r="L1537" i="1"/>
  <c r="L2815" i="1"/>
  <c r="M2815" i="1" s="1"/>
  <c r="L695" i="1"/>
  <c r="L1538" i="1"/>
  <c r="L2946" i="1"/>
  <c r="L3455" i="1"/>
  <c r="L2696" i="1"/>
  <c r="L1539" i="1"/>
  <c r="L3357" i="1"/>
  <c r="L1540" i="1"/>
  <c r="M1540" i="1" s="1"/>
  <c r="L1541" i="1"/>
  <c r="L1542" i="1"/>
  <c r="L1543" i="1"/>
  <c r="L1544" i="1"/>
  <c r="L3016" i="1"/>
  <c r="L415" i="1"/>
  <c r="L3849" i="1"/>
  <c r="L1545" i="1"/>
  <c r="M1545" i="1" s="1"/>
  <c r="L636" i="1"/>
  <c r="L1546" i="1"/>
  <c r="L3640" i="1"/>
  <c r="L637" i="1"/>
  <c r="L1547" i="1"/>
  <c r="L3850" i="1"/>
  <c r="L3456" i="1"/>
  <c r="L760" i="1"/>
  <c r="M760" i="1" s="1"/>
  <c r="L1548" i="1"/>
  <c r="L3851" i="1"/>
  <c r="L1549" i="1"/>
  <c r="L3243" i="1"/>
  <c r="L1550" i="1"/>
  <c r="L1551" i="1"/>
  <c r="L1552" i="1"/>
  <c r="L1553" i="1"/>
  <c r="M1553" i="1" s="1"/>
  <c r="L638" i="1"/>
  <c r="L1554" i="1"/>
  <c r="L1555" i="1"/>
  <c r="L1556" i="1"/>
  <c r="L96" i="1"/>
  <c r="L1557" i="1"/>
  <c r="L3852" i="1"/>
  <c r="L1558" i="1"/>
  <c r="M1558" i="1" s="1"/>
  <c r="L1559" i="1"/>
  <c r="L1560" i="1"/>
  <c r="L2697" i="1"/>
  <c r="L1561" i="1"/>
  <c r="L1562" i="1"/>
  <c r="L3303" i="1"/>
  <c r="L416" i="1"/>
  <c r="L1563" i="1"/>
  <c r="M1563" i="1" s="1"/>
  <c r="L1564" i="1"/>
  <c r="L3133" i="1"/>
  <c r="L1565" i="1"/>
  <c r="L1566" i="1"/>
  <c r="L1567" i="1"/>
  <c r="L3853" i="1"/>
  <c r="L1568" i="1"/>
  <c r="L1569" i="1"/>
  <c r="M1569" i="1" s="1"/>
  <c r="L3854" i="1"/>
  <c r="L1570" i="1"/>
  <c r="L355" i="1"/>
  <c r="L1571" i="1"/>
  <c r="L2698" i="1"/>
  <c r="L3572" i="1"/>
  <c r="L1572" i="1"/>
  <c r="L2699" i="1"/>
  <c r="M2699" i="1" s="1"/>
  <c r="L1573" i="1"/>
  <c r="L3457" i="1"/>
  <c r="L417" i="1"/>
  <c r="L3659" i="1"/>
  <c r="L1574" i="1"/>
  <c r="L1575" i="1"/>
  <c r="L2700" i="1"/>
  <c r="L761" i="1"/>
  <c r="M761" i="1" s="1"/>
  <c r="L3689" i="1"/>
  <c r="L2947" i="1"/>
  <c r="L1576" i="1"/>
  <c r="L3458" i="1"/>
  <c r="L1577" i="1"/>
  <c r="L2701" i="1"/>
  <c r="L3304" i="1"/>
  <c r="L3855" i="1"/>
  <c r="M3855" i="1" s="1"/>
  <c r="L3856" i="1"/>
  <c r="L1578" i="1"/>
  <c r="L418" i="1"/>
  <c r="L1579" i="1"/>
  <c r="L1580" i="1"/>
  <c r="L1581" i="1"/>
  <c r="L1582" i="1"/>
  <c r="L2891" i="1"/>
  <c r="M2891" i="1" s="1"/>
  <c r="L1583" i="1"/>
  <c r="L3857" i="1"/>
  <c r="L117" i="1"/>
  <c r="L193" i="1"/>
  <c r="L263" i="1"/>
  <c r="L1584" i="1"/>
  <c r="L546" i="1"/>
  <c r="L639" i="1"/>
  <c r="M639" i="1" s="1"/>
  <c r="L3690" i="1"/>
  <c r="L3459" i="1"/>
  <c r="L1585" i="1"/>
  <c r="L1586" i="1"/>
  <c r="L1587" i="1"/>
  <c r="L1588" i="1"/>
  <c r="L848" i="1"/>
  <c r="L3707" i="1"/>
  <c r="M3707" i="1" s="1"/>
  <c r="L1589" i="1"/>
  <c r="L1590" i="1"/>
  <c r="L1591" i="1"/>
  <c r="L1592" i="1"/>
  <c r="L3858" i="1"/>
  <c r="L3331" i="1"/>
  <c r="L3460" i="1"/>
  <c r="L3859" i="1"/>
  <c r="M3859" i="1" s="1"/>
  <c r="L1593" i="1"/>
  <c r="L1594" i="1"/>
  <c r="L762" i="1"/>
  <c r="L3860" i="1"/>
  <c r="L763" i="1"/>
  <c r="L3134" i="1"/>
  <c r="L1595" i="1"/>
  <c r="L3708" i="1"/>
  <c r="M3708" i="1" s="1"/>
  <c r="L2702" i="1"/>
  <c r="L849" i="1"/>
  <c r="L1596" i="1"/>
  <c r="L1597" i="1"/>
  <c r="L1598" i="1"/>
  <c r="L1599" i="1"/>
  <c r="L3244" i="1"/>
  <c r="L1600" i="1"/>
  <c r="M1600" i="1" s="1"/>
  <c r="L1601" i="1"/>
  <c r="L2703" i="1"/>
  <c r="L1602" i="1"/>
  <c r="L764" i="1"/>
  <c r="L3135" i="1"/>
  <c r="L3017" i="1"/>
  <c r="L1603" i="1"/>
  <c r="L2816" i="1"/>
  <c r="M2816" i="1" s="1"/>
  <c r="L1604" i="1"/>
  <c r="L1605" i="1"/>
  <c r="L3585" i="1"/>
  <c r="L765" i="1"/>
  <c r="L2704" i="1"/>
  <c r="L1606" i="1"/>
  <c r="L640" i="1"/>
  <c r="L2892" i="1"/>
  <c r="M2892" i="1" s="1"/>
  <c r="L592" i="1"/>
  <c r="L3586" i="1"/>
  <c r="L1607" i="1"/>
  <c r="L850" i="1"/>
  <c r="L1608" i="1"/>
  <c r="L3098" i="1"/>
  <c r="L3461" i="1"/>
  <c r="L2893" i="1"/>
  <c r="M2893" i="1" s="1"/>
  <c r="L1609" i="1"/>
  <c r="L1610" i="1"/>
  <c r="L194" i="1"/>
  <c r="L1611" i="1"/>
  <c r="L3332" i="1"/>
  <c r="L2948" i="1"/>
  <c r="L3861" i="1"/>
  <c r="L15" i="1"/>
  <c r="M15" i="1" s="1"/>
  <c r="L1612" i="1"/>
  <c r="L1613" i="1"/>
  <c r="L1614" i="1"/>
  <c r="L1615" i="1"/>
  <c r="L419" i="1"/>
  <c r="L1616" i="1"/>
  <c r="L1617" i="1"/>
  <c r="L547" i="1"/>
  <c r="M547" i="1" s="1"/>
  <c r="L1618" i="1"/>
  <c r="L2705" i="1"/>
  <c r="L3709" i="1"/>
  <c r="L195" i="1"/>
  <c r="L356" i="1"/>
  <c r="L1619" i="1"/>
  <c r="L4098" i="1"/>
  <c r="L3862" i="1"/>
  <c r="M3862" i="1" s="1"/>
  <c r="L2706" i="1"/>
  <c r="L1620" i="1"/>
  <c r="L851" i="1"/>
  <c r="L241" i="1"/>
  <c r="L3018" i="1"/>
  <c r="L1621" i="1"/>
  <c r="L1622" i="1"/>
  <c r="L1623" i="1"/>
  <c r="M1623" i="1" s="1"/>
  <c r="L593" i="1"/>
  <c r="L3245" i="1"/>
  <c r="L3019" i="1"/>
  <c r="L1624" i="1"/>
  <c r="L3462" i="1"/>
  <c r="L3863" i="1"/>
  <c r="L594" i="1"/>
  <c r="L2894" i="1"/>
  <c r="M2894" i="1" s="1"/>
  <c r="L3864" i="1"/>
  <c r="L2817" i="1"/>
  <c r="L3679" i="1"/>
  <c r="L1625" i="1"/>
  <c r="L51" i="1"/>
  <c r="L507" i="1"/>
  <c r="L1626" i="1"/>
  <c r="L1627" i="1"/>
  <c r="M1627" i="1" s="1"/>
  <c r="L1628" i="1"/>
  <c r="L1629" i="1"/>
  <c r="L1630" i="1"/>
  <c r="L1631" i="1"/>
  <c r="L3463" i="1"/>
  <c r="L1632" i="1"/>
  <c r="L3865" i="1"/>
  <c r="L766" i="1"/>
  <c r="M766" i="1" s="1"/>
  <c r="L3464" i="1"/>
  <c r="L1633" i="1"/>
  <c r="L3866" i="1"/>
  <c r="L1634" i="1"/>
  <c r="L3372" i="1"/>
  <c r="L1635" i="1"/>
  <c r="L3333" i="1"/>
  <c r="L3867" i="1"/>
  <c r="M3867" i="1" s="1"/>
  <c r="L3246" i="1"/>
  <c r="L39" i="1"/>
  <c r="L4113" i="1"/>
  <c r="L420" i="1"/>
  <c r="L2895" i="1"/>
  <c r="L3641" i="1"/>
  <c r="L1636" i="1"/>
  <c r="L421" i="1"/>
  <c r="M421" i="1" s="1"/>
  <c r="L1637" i="1"/>
  <c r="L1638" i="1"/>
  <c r="L3868" i="1"/>
  <c r="L3465" i="1"/>
  <c r="L3305" i="1"/>
  <c r="L2896" i="1"/>
  <c r="L3247" i="1"/>
  <c r="L422" i="1"/>
  <c r="M422" i="1" s="1"/>
  <c r="L16" i="1"/>
  <c r="L3647" i="1"/>
  <c r="L3248" i="1"/>
  <c r="L3869" i="1"/>
  <c r="L3249" i="1"/>
  <c r="L767" i="1"/>
  <c r="L1639" i="1"/>
  <c r="L2949" i="1"/>
  <c r="M2949" i="1" s="1"/>
  <c r="L2897" i="1"/>
  <c r="L3466" i="1"/>
  <c r="L2707" i="1"/>
  <c r="L1640" i="1"/>
  <c r="L3870" i="1"/>
  <c r="L768" i="1"/>
  <c r="L3166" i="1"/>
  <c r="L3871" i="1"/>
  <c r="M3871" i="1" s="1"/>
  <c r="L3358" i="1"/>
  <c r="L3668" i="1"/>
  <c r="L3467" i="1"/>
  <c r="L1641" i="1"/>
  <c r="L118" i="1"/>
  <c r="L1642" i="1"/>
  <c r="L357" i="1"/>
  <c r="L1643" i="1"/>
  <c r="M1643" i="1" s="1"/>
  <c r="L3872" i="1"/>
  <c r="L119" i="1"/>
  <c r="L2818" i="1"/>
  <c r="L1644" i="1"/>
  <c r="L1645" i="1"/>
  <c r="L3468" i="1"/>
  <c r="L1646" i="1"/>
  <c r="L2950" i="1"/>
  <c r="M2950" i="1" s="1"/>
  <c r="L1647" i="1"/>
  <c r="L2708" i="1"/>
  <c r="L1648" i="1"/>
  <c r="L1649" i="1"/>
  <c r="L1650" i="1"/>
  <c r="L1651" i="1"/>
  <c r="L3167" i="1"/>
  <c r="L852" i="1"/>
  <c r="M852" i="1" s="1"/>
  <c r="L2709" i="1"/>
  <c r="L3359" i="1"/>
  <c r="L3873" i="1"/>
  <c r="L1652" i="1"/>
  <c r="L3469" i="1"/>
  <c r="L2819" i="1"/>
  <c r="L1653" i="1"/>
  <c r="L719" i="1"/>
  <c r="M719" i="1" s="1"/>
  <c r="L1654" i="1"/>
  <c r="L3874" i="1"/>
  <c r="L3622" i="1"/>
  <c r="L1655" i="1"/>
  <c r="L1656" i="1"/>
  <c r="L1657" i="1"/>
  <c r="L2710" i="1"/>
  <c r="L1658" i="1"/>
  <c r="M1658" i="1" s="1"/>
  <c r="L3567" i="1"/>
  <c r="L3875" i="1"/>
  <c r="L120" i="1"/>
  <c r="L548" i="1"/>
  <c r="L1659" i="1"/>
  <c r="L3587" i="1"/>
  <c r="L3876" i="1"/>
  <c r="L595" i="1"/>
  <c r="M595" i="1" s="1"/>
  <c r="L769" i="1"/>
  <c r="L1660" i="1"/>
  <c r="L3877" i="1"/>
  <c r="L2898" i="1"/>
  <c r="L1661" i="1"/>
  <c r="L1662" i="1"/>
  <c r="L1663" i="1"/>
  <c r="L2899" i="1"/>
  <c r="M2899" i="1" s="1"/>
  <c r="L2820" i="1"/>
  <c r="L2711" i="1"/>
  <c r="L1664" i="1"/>
  <c r="L2951" i="1"/>
  <c r="L1665" i="1"/>
  <c r="L853" i="1"/>
  <c r="L596" i="1"/>
  <c r="L1666" i="1"/>
  <c r="M1666" i="1" s="1"/>
  <c r="L1667" i="1"/>
  <c r="L1668" i="1"/>
  <c r="L1669" i="1"/>
  <c r="L3878" i="1"/>
  <c r="L1670" i="1"/>
  <c r="L67" i="1"/>
  <c r="L3879" i="1"/>
  <c r="L1671" i="1"/>
  <c r="M1671" i="1" s="1"/>
  <c r="L3250" i="1"/>
  <c r="L3306" i="1"/>
  <c r="L3553" i="1"/>
  <c r="L2712" i="1"/>
  <c r="L3880" i="1"/>
  <c r="L1672" i="1"/>
  <c r="L1673" i="1"/>
  <c r="L1674" i="1"/>
  <c r="M1674" i="1" s="1"/>
  <c r="L3251" i="1"/>
  <c r="L423" i="1"/>
  <c r="L3373" i="1"/>
  <c r="L1675" i="1"/>
  <c r="L1676" i="1"/>
  <c r="L1677" i="1"/>
  <c r="L3168" i="1"/>
  <c r="L3680" i="1"/>
  <c r="M3680" i="1" s="1"/>
  <c r="L1678" i="1"/>
  <c r="L1679" i="1"/>
  <c r="L854" i="1"/>
  <c r="L3660" i="1"/>
  <c r="L1680" i="1"/>
  <c r="L3881" i="1"/>
  <c r="L1681" i="1"/>
  <c r="L121" i="1"/>
  <c r="M121" i="1" s="1"/>
  <c r="L3882" i="1"/>
  <c r="L79" i="1"/>
  <c r="L1682" i="1"/>
  <c r="L1683" i="1"/>
  <c r="L1684" i="1"/>
  <c r="L1685" i="1"/>
  <c r="L1686" i="1"/>
  <c r="L3710" i="1"/>
  <c r="M3710" i="1" s="1"/>
  <c r="L1687" i="1"/>
  <c r="L3470" i="1"/>
  <c r="L2821" i="1"/>
  <c r="L549" i="1"/>
  <c r="L3471" i="1"/>
  <c r="L3099" i="1"/>
  <c r="L1688" i="1"/>
  <c r="L855" i="1"/>
  <c r="M855" i="1" s="1"/>
  <c r="L1689" i="1"/>
  <c r="L3136" i="1"/>
  <c r="L641" i="1"/>
  <c r="L1690" i="1"/>
  <c r="L1691" i="1"/>
  <c r="L1692" i="1"/>
  <c r="L1693" i="1"/>
  <c r="L1694" i="1"/>
  <c r="M1694" i="1" s="1"/>
  <c r="L3252" i="1"/>
  <c r="L1695" i="1"/>
  <c r="L3883" i="1"/>
  <c r="L358" i="1"/>
  <c r="L359" i="1"/>
  <c r="L3604" i="1"/>
  <c r="L1696" i="1"/>
  <c r="L1697" i="1"/>
  <c r="M1697" i="1" s="1"/>
  <c r="L856" i="1"/>
  <c r="L1698" i="1"/>
  <c r="L424" i="1"/>
  <c r="L1699" i="1"/>
  <c r="L3884" i="1"/>
  <c r="L1700" i="1"/>
  <c r="L3020" i="1"/>
  <c r="L1701" i="1"/>
  <c r="M1701" i="1" s="1"/>
  <c r="L3885" i="1"/>
  <c r="L3472" i="1"/>
  <c r="L3334" i="1"/>
  <c r="L3473" i="1"/>
  <c r="L3100" i="1"/>
  <c r="L1702" i="1"/>
  <c r="L3474" i="1"/>
  <c r="L1703" i="1"/>
  <c r="M1703" i="1" s="1"/>
  <c r="L3886" i="1"/>
  <c r="L2713" i="1"/>
  <c r="L2900" i="1"/>
  <c r="L1704" i="1"/>
  <c r="L2822" i="1"/>
  <c r="L2714" i="1"/>
  <c r="L1705" i="1"/>
  <c r="L1706" i="1"/>
  <c r="M1706" i="1" s="1"/>
  <c r="L1707" i="1"/>
  <c r="L3887" i="1"/>
  <c r="L1708" i="1"/>
  <c r="L3888" i="1"/>
  <c r="L3137" i="1"/>
  <c r="L1709" i="1"/>
  <c r="L3021" i="1"/>
  <c r="L857" i="1"/>
  <c r="M857" i="1" s="1"/>
  <c r="L3889" i="1"/>
  <c r="L1710" i="1"/>
  <c r="L3890" i="1"/>
  <c r="L360" i="1"/>
  <c r="L1711" i="1"/>
  <c r="L2823" i="1"/>
  <c r="L550" i="1"/>
  <c r="L2715" i="1"/>
  <c r="M2715" i="1" s="1"/>
  <c r="L3253" i="1"/>
  <c r="L2824" i="1"/>
  <c r="L3022" i="1"/>
  <c r="L1712" i="1"/>
  <c r="L3023" i="1"/>
  <c r="L3024" i="1"/>
  <c r="L80" i="1"/>
  <c r="L3891" i="1"/>
  <c r="M3891" i="1" s="1"/>
  <c r="L1713" i="1"/>
  <c r="L1714" i="1"/>
  <c r="L1715" i="1"/>
  <c r="L122" i="1"/>
  <c r="L770" i="1"/>
  <c r="L3892" i="1"/>
  <c r="L1716" i="1"/>
  <c r="L1717" i="1"/>
  <c r="M1717" i="1" s="1"/>
  <c r="L1718" i="1"/>
  <c r="L3475" i="1"/>
  <c r="L3101" i="1"/>
  <c r="L1719" i="1"/>
  <c r="L425" i="1"/>
  <c r="L551" i="1"/>
  <c r="L1720" i="1"/>
  <c r="L3605" i="1"/>
  <c r="M3605" i="1" s="1"/>
  <c r="L2825" i="1"/>
  <c r="L3573" i="1"/>
  <c r="L1721" i="1"/>
  <c r="L196" i="1"/>
  <c r="L1722" i="1"/>
  <c r="L2826" i="1"/>
  <c r="L3254" i="1"/>
  <c r="L1723" i="1"/>
  <c r="M1723" i="1" s="1"/>
  <c r="L264" i="1"/>
  <c r="L3893" i="1"/>
  <c r="L858" i="1"/>
  <c r="L1724" i="1"/>
  <c r="L315" i="1"/>
  <c r="L2952" i="1"/>
  <c r="L2953" i="1"/>
  <c r="L1725" i="1"/>
  <c r="M1725" i="1" s="1"/>
  <c r="L3195" i="1"/>
  <c r="L197" i="1"/>
  <c r="L1726" i="1"/>
  <c r="L426" i="1"/>
  <c r="L4093" i="1"/>
  <c r="L1727" i="1"/>
  <c r="L1728" i="1"/>
  <c r="L427" i="1"/>
  <c r="M427" i="1" s="1"/>
  <c r="L3169" i="1"/>
  <c r="L3606" i="1"/>
  <c r="L1729" i="1"/>
  <c r="L3476" i="1"/>
  <c r="L428" i="1"/>
  <c r="L1730" i="1"/>
  <c r="L3894" i="1"/>
  <c r="L1731" i="1"/>
  <c r="M1731" i="1" s="1"/>
  <c r="L429" i="1"/>
  <c r="L1732" i="1"/>
  <c r="L3568" i="1"/>
  <c r="L1733" i="1"/>
  <c r="L1734" i="1"/>
  <c r="L3025" i="1"/>
  <c r="L3642" i="1"/>
  <c r="L1735" i="1"/>
  <c r="M1735" i="1" s="1"/>
  <c r="L642" i="1"/>
  <c r="L1736" i="1"/>
  <c r="L859" i="1"/>
  <c r="L3255" i="1"/>
  <c r="L1737" i="1"/>
  <c r="L860" i="1"/>
  <c r="L361" i="1"/>
  <c r="L3895" i="1"/>
  <c r="M3895" i="1" s="1"/>
  <c r="L1738" i="1"/>
  <c r="L861" i="1"/>
  <c r="L1739" i="1"/>
  <c r="L1740" i="1"/>
  <c r="L862" i="1"/>
  <c r="L1741" i="1"/>
  <c r="L2901" i="1"/>
  <c r="L1742" i="1"/>
  <c r="M1742" i="1" s="1"/>
  <c r="L3026" i="1"/>
  <c r="L2827" i="1"/>
  <c r="L1743" i="1"/>
  <c r="L291" i="1"/>
  <c r="L2716" i="1"/>
  <c r="L3477" i="1"/>
  <c r="L1744" i="1"/>
  <c r="L3554" i="1"/>
  <c r="M3554" i="1" s="1"/>
  <c r="L1745" i="1"/>
  <c r="L265" i="1"/>
  <c r="L2717" i="1"/>
  <c r="L1746" i="1"/>
  <c r="L1747" i="1"/>
  <c r="L508" i="1"/>
  <c r="L3027" i="1"/>
  <c r="L1748" i="1"/>
  <c r="M1748" i="1" s="1"/>
  <c r="L771" i="1"/>
  <c r="L1749" i="1"/>
  <c r="L1750" i="1"/>
  <c r="L3896" i="1"/>
  <c r="L3478" i="1"/>
  <c r="L1751" i="1"/>
  <c r="L1752" i="1"/>
  <c r="L198" i="1"/>
  <c r="M198" i="1" s="1"/>
  <c r="L1753" i="1"/>
  <c r="L1754" i="1"/>
  <c r="L3374" i="1"/>
  <c r="L1755" i="1"/>
  <c r="L1756" i="1"/>
  <c r="L1757" i="1"/>
  <c r="L199" i="1"/>
  <c r="L362" i="1"/>
  <c r="M362" i="1" s="1"/>
  <c r="L643" i="1"/>
  <c r="L1758" i="1"/>
  <c r="L3028" i="1"/>
  <c r="L1759" i="1"/>
  <c r="L772" i="1"/>
  <c r="L1760" i="1"/>
  <c r="L1761" i="1"/>
  <c r="L3307" i="1"/>
  <c r="M3307" i="1" s="1"/>
  <c r="L773" i="1"/>
  <c r="L552" i="1"/>
  <c r="L774" i="1"/>
  <c r="L242" i="1"/>
  <c r="L1762" i="1"/>
  <c r="L3335" i="1"/>
  <c r="L3897" i="1"/>
  <c r="L123" i="1"/>
  <c r="M123" i="1" s="1"/>
  <c r="L430" i="1"/>
  <c r="L1763" i="1"/>
  <c r="L3138" i="1"/>
  <c r="L3170" i="1"/>
  <c r="L2718" i="1"/>
  <c r="L243" i="1"/>
  <c r="L2719" i="1"/>
  <c r="L1764" i="1"/>
  <c r="M1764" i="1" s="1"/>
  <c r="L3196" i="1"/>
  <c r="L1765" i="1"/>
  <c r="L4114" i="1"/>
  <c r="L3479" i="1"/>
  <c r="L1766" i="1"/>
  <c r="L3256" i="1"/>
  <c r="L3898" i="1"/>
  <c r="L3171" i="1"/>
  <c r="M3171" i="1" s="1"/>
  <c r="L3648" i="1"/>
  <c r="L1767" i="1"/>
  <c r="L2720" i="1"/>
  <c r="L1768" i="1"/>
  <c r="L3139" i="1"/>
  <c r="L863" i="1"/>
  <c r="L3569" i="1"/>
  <c r="L2828" i="1"/>
  <c r="M2828" i="1" s="1"/>
  <c r="L3480" i="1"/>
  <c r="L1769" i="1"/>
  <c r="L1770" i="1"/>
  <c r="L3336" i="1"/>
  <c r="L1771" i="1"/>
  <c r="L3257" i="1"/>
  <c r="L1772" i="1"/>
  <c r="L3029" i="1"/>
  <c r="M3029" i="1" s="1"/>
  <c r="L1773" i="1"/>
  <c r="L509" i="1"/>
  <c r="L1774" i="1"/>
  <c r="L1775" i="1"/>
  <c r="L2721" i="1"/>
  <c r="L1776" i="1"/>
  <c r="L3899" i="1"/>
  <c r="L2829" i="1"/>
  <c r="M2829" i="1" s="1"/>
  <c r="L1777" i="1"/>
  <c r="L3197" i="1"/>
  <c r="L3900" i="1"/>
  <c r="L1778" i="1"/>
  <c r="L1779" i="1"/>
  <c r="L3555" i="1"/>
  <c r="L2902" i="1"/>
  <c r="L3140" i="1"/>
  <c r="M3140" i="1" s="1"/>
  <c r="L3258" i="1"/>
  <c r="L1780" i="1"/>
  <c r="L1781" i="1"/>
  <c r="L510" i="1"/>
  <c r="L3901" i="1"/>
  <c r="L864" i="1"/>
  <c r="L1782" i="1"/>
  <c r="L1783" i="1"/>
  <c r="M1783" i="1" s="1"/>
  <c r="L1784" i="1"/>
  <c r="L1785" i="1"/>
  <c r="L200" i="1"/>
  <c r="L431" i="1"/>
  <c r="L1786" i="1"/>
  <c r="L1787" i="1"/>
  <c r="L3902" i="1"/>
  <c r="L363" i="1"/>
  <c r="M363" i="1" s="1"/>
  <c r="L1788" i="1"/>
  <c r="L1789" i="1"/>
  <c r="L3481" i="1"/>
  <c r="L1790" i="1"/>
  <c r="L1791" i="1"/>
  <c r="L2722" i="1"/>
  <c r="L1792" i="1"/>
  <c r="L124" i="1"/>
  <c r="M124" i="1" s="1"/>
  <c r="L1793" i="1"/>
  <c r="L775" i="1"/>
  <c r="L3030" i="1"/>
  <c r="L4095" i="1"/>
  <c r="L3375" i="1"/>
  <c r="L3102" i="1"/>
  <c r="L1794" i="1"/>
  <c r="L2903" i="1"/>
  <c r="M2903" i="1" s="1"/>
  <c r="L1795" i="1"/>
  <c r="L3903" i="1"/>
  <c r="L2954" i="1"/>
  <c r="L1796" i="1"/>
  <c r="L1797" i="1"/>
  <c r="L2723" i="1"/>
  <c r="L1798" i="1"/>
  <c r="L1799" i="1"/>
  <c r="M1799" i="1" s="1"/>
  <c r="L3103" i="1"/>
  <c r="L3482" i="1"/>
  <c r="L1800" i="1"/>
  <c r="L1801" i="1"/>
  <c r="L3031" i="1"/>
  <c r="L1802" i="1"/>
  <c r="L3556" i="1"/>
  <c r="L3483" i="1"/>
  <c r="M3483" i="1" s="1"/>
  <c r="L3141" i="1"/>
  <c r="L1803" i="1"/>
  <c r="L1804" i="1"/>
  <c r="L3172" i="1"/>
  <c r="L1805" i="1"/>
  <c r="L1806" i="1"/>
  <c r="L3661" i="1"/>
  <c r="L3557" i="1"/>
  <c r="M3557" i="1" s="1"/>
  <c r="L1807" i="1"/>
  <c r="L3904" i="1"/>
  <c r="L2830" i="1"/>
  <c r="L1808" i="1"/>
  <c r="L201" i="1"/>
  <c r="L1809" i="1"/>
  <c r="L3905" i="1"/>
  <c r="L3649" i="1"/>
  <c r="M3649" i="1" s="1"/>
  <c r="L1810" i="1"/>
  <c r="L1811" i="1"/>
  <c r="L1812" i="1"/>
  <c r="L1813" i="1"/>
  <c r="L1814" i="1"/>
  <c r="L3032" i="1"/>
  <c r="L3259" i="1"/>
  <c r="L1815" i="1"/>
  <c r="M1815" i="1" s="1"/>
  <c r="L3484" i="1"/>
  <c r="L1816" i="1"/>
  <c r="L1817" i="1"/>
  <c r="L1818" i="1"/>
  <c r="L1819" i="1"/>
  <c r="L1820" i="1"/>
  <c r="L3198" i="1"/>
  <c r="L3199" i="1"/>
  <c r="M3199" i="1" s="1"/>
  <c r="L3906" i="1"/>
  <c r="L1821" i="1"/>
  <c r="L1822" i="1"/>
  <c r="L2904" i="1"/>
  <c r="L3104" i="1"/>
  <c r="L1823" i="1"/>
  <c r="L1824" i="1"/>
  <c r="L2905" i="1"/>
  <c r="M2905" i="1" s="1"/>
  <c r="L1825" i="1"/>
  <c r="L2724" i="1"/>
  <c r="L1826" i="1"/>
  <c r="L3485" i="1"/>
  <c r="L1827" i="1"/>
  <c r="L3486" i="1"/>
  <c r="L1828" i="1"/>
  <c r="L1829" i="1"/>
  <c r="M1829" i="1" s="1"/>
  <c r="L3260" i="1"/>
  <c r="L3681" i="1"/>
  <c r="L1830" i="1"/>
  <c r="L1831" i="1"/>
  <c r="L1832" i="1"/>
  <c r="L3308" i="1"/>
  <c r="L3907" i="1"/>
  <c r="L1833" i="1"/>
  <c r="M1833" i="1" s="1"/>
  <c r="L2831" i="1"/>
  <c r="L1834" i="1"/>
  <c r="L2725" i="1"/>
  <c r="L1835" i="1"/>
  <c r="L3142" i="1"/>
  <c r="L3033" i="1"/>
  <c r="L1836" i="1"/>
  <c r="L3574" i="1"/>
  <c r="M3574" i="1" s="1"/>
  <c r="L3908" i="1"/>
  <c r="L3909" i="1"/>
  <c r="L2955" i="1"/>
  <c r="L3910" i="1"/>
  <c r="L244" i="1"/>
  <c r="L3911" i="1"/>
  <c r="L1837" i="1"/>
  <c r="L125" i="1"/>
  <c r="M125" i="1" s="1"/>
  <c r="L245" i="1"/>
  <c r="L3912" i="1"/>
  <c r="L1838" i="1"/>
  <c r="L1839" i="1"/>
  <c r="L2726" i="1"/>
  <c r="L97" i="1"/>
  <c r="L1840" i="1"/>
  <c r="L432" i="1"/>
  <c r="M432" i="1" s="1"/>
  <c r="L720" i="1"/>
  <c r="L1841" i="1"/>
  <c r="L776" i="1"/>
  <c r="L4096" i="1"/>
  <c r="L126" i="1"/>
  <c r="L3034" i="1"/>
  <c r="L4091" i="1"/>
  <c r="L1842" i="1"/>
  <c r="M1842" i="1" s="1"/>
  <c r="L3575" i="1"/>
  <c r="L127" i="1"/>
  <c r="L1843" i="1"/>
  <c r="L1844" i="1"/>
  <c r="L3588" i="1"/>
  <c r="L1845" i="1"/>
  <c r="L1846" i="1"/>
  <c r="L3650" i="1"/>
  <c r="M3650" i="1" s="1"/>
  <c r="L3576" i="1"/>
  <c r="L1847" i="1"/>
  <c r="L1848" i="1"/>
  <c r="L1849" i="1"/>
  <c r="L3913" i="1"/>
  <c r="L1850" i="1"/>
  <c r="L3035" i="1"/>
  <c r="L1851" i="1"/>
  <c r="M1851" i="1" s="1"/>
  <c r="L1852" i="1"/>
  <c r="L3173" i="1"/>
  <c r="L1853" i="1"/>
  <c r="L1854" i="1"/>
  <c r="L1855" i="1"/>
  <c r="L1856" i="1"/>
  <c r="L1857" i="1"/>
  <c r="L1858" i="1"/>
  <c r="M1858" i="1" s="1"/>
  <c r="L1859" i="1"/>
  <c r="L1860" i="1"/>
  <c r="L777" i="1"/>
  <c r="L3577" i="1"/>
  <c r="L2832" i="1"/>
  <c r="L1861" i="1"/>
  <c r="L128" i="1"/>
  <c r="L2833" i="1"/>
  <c r="M2833" i="1" s="1"/>
  <c r="L1862" i="1"/>
  <c r="L3036" i="1"/>
  <c r="L1863" i="1"/>
  <c r="L1864" i="1"/>
  <c r="L1865" i="1"/>
  <c r="L3261" i="1"/>
  <c r="L364" i="1"/>
  <c r="L1866" i="1"/>
  <c r="M1866" i="1" s="1"/>
  <c r="L3487" i="1"/>
  <c r="L2906" i="1"/>
  <c r="L3488" i="1"/>
  <c r="L1867" i="1"/>
  <c r="L1868" i="1"/>
  <c r="L1869" i="1"/>
  <c r="L2727" i="1"/>
  <c r="L3632" i="1"/>
  <c r="M3632" i="1" s="1"/>
  <c r="L2728" i="1"/>
  <c r="L1870" i="1"/>
  <c r="L3489" i="1"/>
  <c r="L129" i="1"/>
  <c r="L2729" i="1"/>
  <c r="L4" i="1"/>
  <c r="L3262" i="1"/>
  <c r="L3105" i="1"/>
  <c r="M3105" i="1" s="1"/>
  <c r="L1871" i="1"/>
  <c r="L2834" i="1"/>
  <c r="L1872" i="1"/>
  <c r="L17" i="1"/>
  <c r="L1873" i="1"/>
  <c r="L644" i="1"/>
  <c r="L1874" i="1"/>
  <c r="L1875" i="1"/>
  <c r="M1875" i="1" s="1"/>
  <c r="L3337" i="1"/>
  <c r="L130" i="1"/>
  <c r="L3037" i="1"/>
  <c r="L1876" i="1"/>
  <c r="L131" i="1"/>
  <c r="L3263" i="1"/>
  <c r="L3143" i="1"/>
  <c r="L865" i="1"/>
  <c r="M865" i="1" s="1"/>
  <c r="L3038" i="1"/>
  <c r="L132" i="1"/>
  <c r="L3039" i="1"/>
  <c r="L81" i="1"/>
  <c r="L778" i="1"/>
  <c r="L2730" i="1"/>
  <c r="L1877" i="1"/>
  <c r="L1878" i="1"/>
  <c r="M1878" i="1" s="1"/>
  <c r="L2731" i="1"/>
  <c r="L1879" i="1"/>
  <c r="L1880" i="1"/>
  <c r="L1881" i="1"/>
  <c r="L779" i="1"/>
  <c r="L133" i="1"/>
  <c r="L1882" i="1"/>
  <c r="L1883" i="1"/>
  <c r="M1883" i="1" s="1"/>
  <c r="L1884" i="1"/>
  <c r="L1885" i="1"/>
  <c r="L292" i="1"/>
  <c r="L1886" i="1"/>
  <c r="L3914" i="1"/>
  <c r="L68" i="1"/>
  <c r="L3682" i="1"/>
  <c r="L553" i="1"/>
  <c r="M553" i="1" s="1"/>
  <c r="L2956" i="1"/>
  <c r="L1887" i="1"/>
  <c r="L1888" i="1"/>
  <c r="L554" i="1"/>
  <c r="L134" i="1"/>
  <c r="L69" i="1"/>
  <c r="L555" i="1"/>
  <c r="L1889" i="1"/>
  <c r="M1889" i="1" s="1"/>
  <c r="L1890" i="1"/>
  <c r="L2732" i="1"/>
  <c r="L1891" i="1"/>
  <c r="L1892" i="1"/>
  <c r="L780" i="1"/>
  <c r="L1893" i="1"/>
  <c r="L2733" i="1"/>
  <c r="L1894" i="1"/>
  <c r="M1894" i="1" s="1"/>
  <c r="L1895" i="1"/>
  <c r="L3106" i="1"/>
  <c r="L1896" i="1"/>
  <c r="L721" i="1"/>
  <c r="L2907" i="1"/>
  <c r="L433" i="1"/>
  <c r="L1897" i="1"/>
  <c r="L866" i="1"/>
  <c r="M866" i="1" s="1"/>
  <c r="L1898" i="1"/>
  <c r="L3264" i="1"/>
  <c r="L1899" i="1"/>
  <c r="L3144" i="1"/>
  <c r="L1900" i="1"/>
  <c r="L1901" i="1"/>
  <c r="L3107" i="1"/>
  <c r="L18" i="1"/>
  <c r="M18" i="1" s="1"/>
  <c r="L82" i="1"/>
  <c r="L2734" i="1"/>
  <c r="L1902" i="1"/>
  <c r="L135" i="1"/>
  <c r="L1903" i="1"/>
  <c r="L1904" i="1"/>
  <c r="L1905" i="1"/>
  <c r="L434" i="1"/>
  <c r="M434" i="1" s="1"/>
  <c r="L202" i="1"/>
  <c r="L1906" i="1"/>
  <c r="L19" i="1"/>
  <c r="L1907" i="1"/>
  <c r="L136" i="1"/>
  <c r="L3040" i="1"/>
  <c r="L1908" i="1"/>
  <c r="L52" i="1"/>
  <c r="M52" i="1" s="1"/>
  <c r="L867" i="1"/>
  <c r="L435" i="1"/>
  <c r="L3041" i="1"/>
  <c r="L436" i="1"/>
  <c r="L266" i="1"/>
  <c r="L20" i="1"/>
  <c r="L293" i="1"/>
  <c r="L696" i="1"/>
  <c r="M696" i="1" s="1"/>
  <c r="L1909" i="1"/>
  <c r="L645" i="1"/>
  <c r="L365" i="1"/>
  <c r="L1910" i="1"/>
  <c r="L1911" i="1"/>
  <c r="L646" i="1"/>
  <c r="L1912" i="1"/>
  <c r="L1913" i="1"/>
  <c r="M1913" i="1" s="1"/>
  <c r="L1914" i="1"/>
  <c r="L1915" i="1"/>
  <c r="L2957" i="1"/>
  <c r="L316" i="1"/>
  <c r="L1916" i="1"/>
  <c r="L4090" i="1"/>
  <c r="L3915" i="1"/>
  <c r="L3916" i="1"/>
  <c r="M3916" i="1" s="1"/>
  <c r="L868" i="1"/>
  <c r="L1917" i="1"/>
  <c r="L869" i="1"/>
  <c r="L437" i="1"/>
  <c r="L317" i="1"/>
  <c r="L3360" i="1"/>
  <c r="L4104" i="1"/>
  <c r="L3042" i="1"/>
  <c r="M3042" i="1" s="1"/>
  <c r="L1918" i="1"/>
  <c r="L697" i="1"/>
  <c r="L1919" i="1"/>
  <c r="L1920" i="1"/>
  <c r="L3043" i="1"/>
  <c r="L2958" i="1"/>
  <c r="L1921" i="1"/>
  <c r="L203" i="1"/>
  <c r="M203" i="1" s="1"/>
  <c r="L137" i="1"/>
  <c r="L1922" i="1"/>
  <c r="L2959" i="1"/>
  <c r="L3265" i="1"/>
  <c r="L3338" i="1"/>
  <c r="L647" i="1"/>
  <c r="L1923" i="1"/>
  <c r="L1924" i="1"/>
  <c r="M1924" i="1" s="1"/>
  <c r="L870" i="1"/>
  <c r="L3044" i="1"/>
  <c r="L1925" i="1"/>
  <c r="L1926" i="1"/>
  <c r="L2735" i="1"/>
  <c r="L1927" i="1"/>
  <c r="L1928" i="1"/>
  <c r="L1929" i="1"/>
  <c r="M1929" i="1" s="1"/>
  <c r="L4103" i="1"/>
  <c r="L2835" i="1"/>
  <c r="L2836" i="1"/>
  <c r="L1930" i="1"/>
  <c r="L3045" i="1"/>
  <c r="L1931" i="1"/>
  <c r="L1932" i="1"/>
  <c r="L21" i="1"/>
  <c r="M21" i="1" s="1"/>
  <c r="L1933" i="1"/>
  <c r="L871" i="1"/>
  <c r="L3623" i="1"/>
  <c r="L3046" i="1"/>
  <c r="L1934" i="1"/>
  <c r="L1935" i="1"/>
  <c r="L2736" i="1"/>
  <c r="L1936" i="1"/>
  <c r="M1936" i="1" s="1"/>
  <c r="L1937" i="1"/>
  <c r="L438" i="1"/>
  <c r="L1938" i="1"/>
  <c r="L1939" i="1"/>
  <c r="L3266" i="1"/>
  <c r="L1940" i="1"/>
  <c r="L1941" i="1"/>
  <c r="L2737" i="1"/>
  <c r="M2737" i="1" s="1"/>
  <c r="L1942" i="1"/>
  <c r="L1943" i="1"/>
  <c r="L439" i="1"/>
  <c r="L3607" i="1"/>
  <c r="L1944" i="1"/>
  <c r="L2960" i="1"/>
  <c r="L3490" i="1"/>
  <c r="L1945" i="1"/>
  <c r="M1945" i="1" s="1"/>
  <c r="L3917" i="1"/>
  <c r="L872" i="1"/>
  <c r="L1946" i="1"/>
  <c r="L1947" i="1"/>
  <c r="L3918" i="1"/>
  <c r="L83" i="1"/>
  <c r="L3919" i="1"/>
  <c r="L1948" i="1"/>
  <c r="M1948" i="1" s="1"/>
  <c r="L1949" i="1"/>
  <c r="L1950" i="1"/>
  <c r="L3683" i="1"/>
  <c r="L3920" i="1"/>
  <c r="L1951" i="1"/>
  <c r="L597" i="1"/>
  <c r="L1952" i="1"/>
  <c r="L3491" i="1"/>
  <c r="M3491" i="1" s="1"/>
  <c r="L3662" i="1"/>
  <c r="L3267" i="1"/>
  <c r="L1953" i="1"/>
  <c r="L3921" i="1"/>
  <c r="L3492" i="1"/>
  <c r="L1954" i="1"/>
  <c r="L1955" i="1"/>
  <c r="L1956" i="1"/>
  <c r="M1956" i="1" s="1"/>
  <c r="L1957" i="1"/>
  <c r="L1958" i="1"/>
  <c r="L1959" i="1"/>
  <c r="L1960" i="1"/>
  <c r="L1961" i="1"/>
  <c r="L1962" i="1"/>
  <c r="L873" i="1"/>
  <c r="L3493" i="1"/>
  <c r="M3493" i="1" s="1"/>
  <c r="L1963" i="1"/>
  <c r="L1964" i="1"/>
  <c r="L648" i="1"/>
  <c r="L1965" i="1"/>
  <c r="L1966" i="1"/>
  <c r="L1967" i="1"/>
  <c r="L3922" i="1"/>
  <c r="L3494" i="1"/>
  <c r="M3494" i="1" s="1"/>
  <c r="L1968" i="1"/>
  <c r="L2738" i="1"/>
  <c r="L3268" i="1"/>
  <c r="L1969" i="1"/>
  <c r="L1970" i="1"/>
  <c r="L1971" i="1"/>
  <c r="L1972" i="1"/>
  <c r="L781" i="1"/>
  <c r="M781" i="1" s="1"/>
  <c r="L1973" i="1"/>
  <c r="L1974" i="1"/>
  <c r="L1975" i="1"/>
  <c r="L3047" i="1"/>
  <c r="L1976" i="1"/>
  <c r="L3923" i="1"/>
  <c r="L1977" i="1"/>
  <c r="L3924" i="1"/>
  <c r="M3924" i="1" s="1"/>
  <c r="L1978" i="1"/>
  <c r="L440" i="1"/>
  <c r="L3269" i="1"/>
  <c r="L556" i="1"/>
  <c r="L1979" i="1"/>
  <c r="L1980" i="1"/>
  <c r="L1981" i="1"/>
  <c r="L1982" i="1"/>
  <c r="M1982" i="1" s="1"/>
  <c r="L3495" i="1"/>
  <c r="L1983" i="1"/>
  <c r="L3270" i="1"/>
  <c r="L1984" i="1"/>
  <c r="L3691" i="1"/>
  <c r="L1985" i="1"/>
  <c r="L3925" i="1"/>
  <c r="L3926" i="1"/>
  <c r="M3926" i="1" s="1"/>
  <c r="L3927" i="1"/>
  <c r="L1986" i="1"/>
  <c r="L1987" i="1"/>
  <c r="L1988" i="1"/>
  <c r="L1989" i="1"/>
  <c r="L204" i="1"/>
  <c r="L3928" i="1"/>
  <c r="L3271" i="1"/>
  <c r="M3271" i="1" s="1"/>
  <c r="L1990" i="1"/>
  <c r="L3145" i="1"/>
  <c r="L1991" i="1"/>
  <c r="L3929" i="1"/>
  <c r="L1992" i="1"/>
  <c r="L1993" i="1"/>
  <c r="L3272" i="1"/>
  <c r="L1994" i="1"/>
  <c r="M1994" i="1" s="1"/>
  <c r="L3930" i="1"/>
  <c r="L3589" i="1"/>
  <c r="L3931" i="1"/>
  <c r="L1995" i="1"/>
  <c r="L1996" i="1"/>
  <c r="L441" i="1"/>
  <c r="L1997" i="1"/>
  <c r="L1998" i="1"/>
  <c r="M1998" i="1" s="1"/>
  <c r="L1999" i="1"/>
  <c r="L2000" i="1"/>
  <c r="L2001" i="1"/>
  <c r="L2837" i="1"/>
  <c r="L11" i="1"/>
  <c r="L2002" i="1"/>
  <c r="L3174" i="1"/>
  <c r="L366" i="1"/>
  <c r="M366" i="1" s="1"/>
  <c r="L874" i="1"/>
  <c r="L2003" i="1"/>
  <c r="L3048" i="1"/>
  <c r="L782" i="1"/>
  <c r="L2004" i="1"/>
  <c r="L2005" i="1"/>
  <c r="L3049" i="1"/>
  <c r="L3496" i="1"/>
  <c r="M3496" i="1" s="1"/>
  <c r="L2961" i="1"/>
  <c r="L2908" i="1"/>
  <c r="L367" i="1"/>
  <c r="L3200" i="1"/>
  <c r="L875" i="1"/>
  <c r="L2006" i="1"/>
  <c r="L2007" i="1"/>
  <c r="L138" i="1"/>
  <c r="M138" i="1" s="1"/>
  <c r="L3108" i="1"/>
  <c r="L649" i="1"/>
  <c r="L2008" i="1"/>
  <c r="L3273" i="1"/>
  <c r="L4099" i="1"/>
  <c r="L2009" i="1"/>
  <c r="L3497" i="1"/>
  <c r="L3711" i="1"/>
  <c r="M3711" i="1" s="1"/>
  <c r="L2909" i="1"/>
  <c r="L3498" i="1"/>
  <c r="L2010" i="1"/>
  <c r="L70" i="1"/>
  <c r="L3932" i="1"/>
  <c r="L2011" i="1"/>
  <c r="L3499" i="1"/>
  <c r="L3933" i="1"/>
  <c r="M3933" i="1" s="1"/>
  <c r="L2012" i="1"/>
  <c r="L3050" i="1"/>
  <c r="L2013" i="1"/>
  <c r="L2014" i="1"/>
  <c r="L2015" i="1"/>
  <c r="L2016" i="1"/>
  <c r="L3934" i="1"/>
  <c r="L267" i="1"/>
  <c r="M267" i="1" s="1"/>
  <c r="L3633" i="1"/>
  <c r="L3500" i="1"/>
  <c r="L2017" i="1"/>
  <c r="L2018" i="1"/>
  <c r="L3051" i="1"/>
  <c r="L2019" i="1"/>
  <c r="L139" i="1"/>
  <c r="L3578" i="1"/>
  <c r="M3578" i="1" s="1"/>
  <c r="L2020" i="1"/>
  <c r="L2021" i="1"/>
  <c r="L3501" i="1"/>
  <c r="L2022" i="1"/>
  <c r="L2023" i="1"/>
  <c r="L2024" i="1"/>
  <c r="L511" i="1"/>
  <c r="L2025" i="1"/>
  <c r="M2025" i="1" s="1"/>
  <c r="L2026" i="1"/>
  <c r="L3669" i="1"/>
  <c r="L3935" i="1"/>
  <c r="L2027" i="1"/>
  <c r="L205" i="1"/>
  <c r="L3936" i="1"/>
  <c r="L268" i="1"/>
  <c r="L2028" i="1"/>
  <c r="M2028" i="1" s="1"/>
  <c r="L2029" i="1"/>
  <c r="L2030" i="1"/>
  <c r="L2031" i="1"/>
  <c r="L2032" i="1"/>
  <c r="L3558" i="1"/>
  <c r="L442" i="1"/>
  <c r="L512" i="1"/>
  <c r="L2739" i="1"/>
  <c r="M2739" i="1" s="1"/>
  <c r="L2910" i="1"/>
  <c r="L2033" i="1"/>
  <c r="L783" i="1"/>
  <c r="L318" i="1"/>
  <c r="L319" i="1"/>
  <c r="L3502" i="1"/>
  <c r="L2911" i="1"/>
  <c r="L557" i="1"/>
  <c r="M557" i="1" s="1"/>
  <c r="L2034" i="1"/>
  <c r="L2035" i="1"/>
  <c r="L3634" i="1"/>
  <c r="L2740" i="1"/>
  <c r="L443" i="1"/>
  <c r="L3937" i="1"/>
  <c r="L2741" i="1"/>
  <c r="L3938" i="1"/>
  <c r="M3938" i="1" s="1"/>
  <c r="L3939" i="1"/>
  <c r="L3940" i="1"/>
  <c r="L3201" i="1"/>
  <c r="L2742" i="1"/>
  <c r="L2036" i="1"/>
  <c r="L3052" i="1"/>
  <c r="L784" i="1"/>
  <c r="L2037" i="1"/>
  <c r="M2037" i="1" s="1"/>
  <c r="L650" i="1"/>
  <c r="L3053" i="1"/>
  <c r="L3684" i="1"/>
  <c r="L785" i="1"/>
  <c r="L2038" i="1"/>
  <c r="L3941" i="1"/>
  <c r="L2743" i="1"/>
  <c r="L2744" i="1"/>
  <c r="M2744" i="1" s="1"/>
  <c r="L3503" i="1"/>
  <c r="L2039" i="1"/>
  <c r="L2838" i="1"/>
  <c r="L2912" i="1"/>
  <c r="L2040" i="1"/>
  <c r="L2041" i="1"/>
  <c r="L3942" i="1"/>
  <c r="L3943" i="1"/>
  <c r="M3943" i="1" s="1"/>
  <c r="L2042" i="1"/>
  <c r="L3712" i="1"/>
  <c r="L2043" i="1"/>
  <c r="L2044" i="1"/>
  <c r="L2045" i="1"/>
  <c r="L2046" i="1"/>
  <c r="L2047" i="1"/>
  <c r="L3944" i="1"/>
  <c r="M3944" i="1" s="1"/>
  <c r="L2048" i="1"/>
  <c r="L3504" i="1"/>
  <c r="L444" i="1"/>
  <c r="L2049" i="1"/>
  <c r="L3376" i="1"/>
  <c r="L651" i="1"/>
  <c r="L3579" i="1"/>
  <c r="L3945" i="1"/>
  <c r="M3945" i="1" s="1"/>
  <c r="L2050" i="1"/>
  <c r="L2051" i="1"/>
  <c r="L2052" i="1"/>
  <c r="L3946" i="1"/>
  <c r="L2053" i="1"/>
  <c r="L2054" i="1"/>
  <c r="L2055" i="1"/>
  <c r="L2056" i="1"/>
  <c r="M2056" i="1" s="1"/>
  <c r="L3635" i="1"/>
  <c r="L2057" i="1"/>
  <c r="L22" i="1"/>
  <c r="L3947" i="1"/>
  <c r="L2058" i="1"/>
  <c r="L2059" i="1"/>
  <c r="L2060" i="1"/>
  <c r="L2061" i="1"/>
  <c r="M2061" i="1" s="1"/>
  <c r="L2062" i="1"/>
  <c r="L2063" i="1"/>
  <c r="L2064" i="1"/>
  <c r="L3505" i="1"/>
  <c r="L3948" i="1"/>
  <c r="L206" i="1"/>
  <c r="L3274" i="1"/>
  <c r="L140" i="1"/>
  <c r="M140" i="1" s="1"/>
  <c r="L2065" i="1"/>
  <c r="L2066" i="1"/>
  <c r="L2839" i="1"/>
  <c r="L3377" i="1"/>
  <c r="L3339" i="1"/>
  <c r="L2067" i="1"/>
  <c r="L3275" i="1"/>
  <c r="L2913" i="1"/>
  <c r="M2913" i="1" s="1"/>
  <c r="L2745" i="1"/>
  <c r="L2068" i="1"/>
  <c r="L876" i="1"/>
  <c r="L3146" i="1"/>
  <c r="L2069" i="1"/>
  <c r="L2070" i="1"/>
  <c r="L3949" i="1"/>
  <c r="L722" i="1"/>
  <c r="M722" i="1" s="1"/>
  <c r="L3147" i="1"/>
  <c r="L2071" i="1"/>
  <c r="L3506" i="1"/>
  <c r="L141" i="1"/>
  <c r="L445" i="1"/>
  <c r="L652" i="1"/>
  <c r="L2072" i="1"/>
  <c r="L2073" i="1"/>
  <c r="M2073" i="1" s="1"/>
  <c r="L368" i="1"/>
  <c r="L2074" i="1"/>
  <c r="L723" i="1"/>
  <c r="L786" i="1"/>
  <c r="L653" i="1"/>
  <c r="L2075" i="1"/>
  <c r="L2076" i="1"/>
  <c r="L3054" i="1"/>
  <c r="M3054" i="1" s="1"/>
  <c r="L558" i="1"/>
  <c r="L246" i="1"/>
  <c r="L2077" i="1"/>
  <c r="M2077" i="1" s="1"/>
  <c r="L2078" i="1"/>
  <c r="L3950" i="1"/>
  <c r="L269" i="1"/>
  <c r="L2079" i="1"/>
  <c r="L3109" i="1"/>
  <c r="M3109" i="1" s="1"/>
  <c r="L2080" i="1"/>
  <c r="L2081" i="1"/>
  <c r="L2082" i="1"/>
  <c r="M2082" i="1" s="1"/>
  <c r="L2083" i="1"/>
  <c r="L2084" i="1"/>
  <c r="L3951" i="1"/>
  <c r="L2085" i="1"/>
  <c r="L787" i="1"/>
  <c r="M787" i="1" s="1"/>
  <c r="L2086" i="1"/>
  <c r="L2840" i="1"/>
  <c r="L3952" i="1"/>
  <c r="M3952" i="1" s="1"/>
  <c r="L788" i="1"/>
  <c r="L3202" i="1"/>
  <c r="L2962" i="1"/>
  <c r="L2087" i="1"/>
  <c r="L2088" i="1"/>
  <c r="M2088" i="1" s="1"/>
  <c r="L3953" i="1"/>
  <c r="L2089" i="1"/>
  <c r="L2090" i="1"/>
  <c r="M2090" i="1" s="1"/>
  <c r="L877" i="1"/>
  <c r="L2963" i="1"/>
  <c r="L3507" i="1"/>
  <c r="L3148" i="1"/>
  <c r="L2091" i="1"/>
  <c r="M2091" i="1" s="1"/>
  <c r="L3340" i="1"/>
  <c r="L3954" i="1"/>
  <c r="L789" i="1"/>
  <c r="M789" i="1" s="1"/>
  <c r="L2092" i="1"/>
  <c r="L513" i="1"/>
  <c r="L878" i="1"/>
  <c r="L724" i="1"/>
  <c r="L2093" i="1"/>
  <c r="M2093" i="1" s="1"/>
  <c r="L2094" i="1"/>
  <c r="L2095" i="1"/>
  <c r="L2096" i="1"/>
  <c r="M2096" i="1" s="1"/>
  <c r="L2097" i="1"/>
  <c r="L2098" i="1"/>
  <c r="L654" i="1"/>
  <c r="L2914" i="1"/>
  <c r="L2099" i="1"/>
  <c r="M2099" i="1" s="1"/>
  <c r="L3276" i="1"/>
  <c r="L3955" i="1"/>
  <c r="L369" i="1"/>
  <c r="M369" i="1" s="1"/>
  <c r="L2100" i="1"/>
  <c r="L2746" i="1"/>
  <c r="L2101" i="1"/>
  <c r="L3508" i="1"/>
  <c r="L3509" i="1"/>
  <c r="M3509" i="1" s="1"/>
  <c r="L2102" i="1"/>
  <c r="L2103" i="1"/>
  <c r="L2104" i="1"/>
  <c r="M2104" i="1" s="1"/>
  <c r="L3956" i="1"/>
  <c r="L2964" i="1"/>
  <c r="L2747" i="1"/>
  <c r="L2105" i="1"/>
  <c r="L2106" i="1"/>
  <c r="M2106" i="1" s="1"/>
  <c r="L2107" i="1"/>
  <c r="L2748" i="1"/>
  <c r="L2108" i="1"/>
  <c r="M2108" i="1" s="1"/>
  <c r="L3957" i="1"/>
  <c r="L3361" i="1"/>
  <c r="L3510" i="1"/>
  <c r="L879" i="1"/>
  <c r="L2109" i="1"/>
  <c r="M2109" i="1" s="1"/>
  <c r="L3958" i="1"/>
  <c r="L3055" i="1"/>
  <c r="L2841" i="1"/>
  <c r="M2841" i="1" s="1"/>
  <c r="L2110" i="1"/>
  <c r="L3110" i="1"/>
  <c r="L3277" i="1"/>
  <c r="L790" i="1"/>
  <c r="L2965" i="1"/>
  <c r="M2965" i="1" s="1"/>
  <c r="L2111" i="1"/>
  <c r="L3511" i="1"/>
  <c r="L791" i="1"/>
  <c r="M791" i="1" s="1"/>
  <c r="L3713" i="1"/>
  <c r="L2112" i="1"/>
  <c r="L2113" i="1"/>
  <c r="L3959" i="1"/>
  <c r="L3960" i="1"/>
  <c r="M3960" i="1" s="1"/>
  <c r="L2842" i="1"/>
  <c r="L3608" i="1"/>
  <c r="L2114" i="1"/>
  <c r="M2114" i="1" s="1"/>
  <c r="L655" i="1"/>
  <c r="L3056" i="1"/>
  <c r="L2115" i="1"/>
  <c r="L3057" i="1"/>
  <c r="L3692" i="1"/>
  <c r="M3692" i="1" s="1"/>
  <c r="L2915" i="1"/>
  <c r="L3961" i="1"/>
  <c r="L2116" i="1"/>
  <c r="M2116" i="1" s="1"/>
  <c r="L2117" i="1"/>
  <c r="L2118" i="1"/>
  <c r="L3362" i="1"/>
  <c r="L3962" i="1"/>
  <c r="L3512" i="1"/>
  <c r="M3512" i="1" s="1"/>
  <c r="L880" i="1"/>
  <c r="L446" i="1"/>
  <c r="L142" i="1"/>
  <c r="M142" i="1" s="1"/>
  <c r="L2119" i="1"/>
  <c r="L2120" i="1"/>
  <c r="L3963" i="1"/>
  <c r="L2121" i="1"/>
  <c r="L2843" i="1"/>
  <c r="M2843" i="1" s="1"/>
  <c r="L2122" i="1"/>
  <c r="L2123" i="1"/>
  <c r="L84" i="1"/>
  <c r="M84" i="1" s="1"/>
  <c r="L3964" i="1"/>
  <c r="L3278" i="1"/>
  <c r="L2124" i="1"/>
  <c r="L2125" i="1"/>
  <c r="L2126" i="1"/>
  <c r="M2126" i="1" s="1"/>
  <c r="L2127" i="1"/>
  <c r="L207" i="1"/>
  <c r="L143" i="1"/>
  <c r="M143" i="1" s="1"/>
  <c r="L3363" i="1"/>
  <c r="L2128" i="1"/>
  <c r="L2129" i="1"/>
  <c r="L3714" i="1"/>
  <c r="L3513" i="1"/>
  <c r="M3513" i="1" s="1"/>
  <c r="L881" i="1"/>
  <c r="L247" i="1"/>
  <c r="L2130" i="1"/>
  <c r="M2130" i="1" s="1"/>
  <c r="L3965" i="1"/>
  <c r="L2131" i="1"/>
  <c r="L3609" i="1"/>
  <c r="L2132" i="1"/>
  <c r="L3590" i="1"/>
  <c r="M3590" i="1" s="1"/>
  <c r="L208" i="1"/>
  <c r="L53" i="1"/>
  <c r="L2133" i="1"/>
  <c r="M2133" i="1" s="1"/>
  <c r="L2134" i="1"/>
  <c r="L2749" i="1"/>
  <c r="L2135" i="1"/>
  <c r="L2136" i="1"/>
  <c r="L2137" i="1"/>
  <c r="M2137" i="1" s="1"/>
  <c r="L2138" i="1"/>
  <c r="L882" i="1"/>
  <c r="L698" i="1"/>
  <c r="M698" i="1" s="1"/>
  <c r="L144" i="1"/>
  <c r="L447" i="1"/>
  <c r="L883" i="1"/>
  <c r="L145" i="1"/>
  <c r="L2139" i="1"/>
  <c r="M2139" i="1" s="1"/>
  <c r="L2140" i="1"/>
  <c r="L320" i="1"/>
  <c r="L2141" i="1"/>
  <c r="M2141" i="1" s="1"/>
  <c r="L2750" i="1"/>
  <c r="L3514" i="1"/>
  <c r="L2142" i="1"/>
  <c r="L248" i="1"/>
  <c r="L249" i="1"/>
  <c r="M249" i="1" s="1"/>
  <c r="L2143" i="1"/>
  <c r="L2144" i="1"/>
  <c r="L209" i="1"/>
  <c r="M209" i="1" s="1"/>
  <c r="L2751" i="1"/>
  <c r="L3966" i="1"/>
  <c r="L514" i="1"/>
  <c r="L2145" i="1"/>
  <c r="L3364" i="1"/>
  <c r="M3364" i="1" s="1"/>
  <c r="L2146" i="1"/>
  <c r="L656" i="1"/>
  <c r="L3111" i="1"/>
  <c r="M3111" i="1" s="1"/>
  <c r="L2147" i="1"/>
  <c r="L2148" i="1"/>
  <c r="L33" i="1"/>
  <c r="L2844" i="1"/>
  <c r="L2149" i="1"/>
  <c r="M2149" i="1" s="1"/>
  <c r="L3559" i="1"/>
  <c r="L657" i="1"/>
  <c r="L2150" i="1"/>
  <c r="M2150" i="1" s="1"/>
  <c r="L2151" i="1"/>
  <c r="L2152" i="1"/>
  <c r="L3279" i="1"/>
  <c r="L370" i="1"/>
  <c r="L2153" i="1"/>
  <c r="M2153" i="1" s="1"/>
  <c r="L658" i="1"/>
  <c r="L2154" i="1"/>
  <c r="L2155" i="1"/>
  <c r="M2155" i="1" s="1"/>
  <c r="L725" i="1"/>
  <c r="L2845" i="1"/>
  <c r="L2156" i="1"/>
  <c r="L598" i="1"/>
  <c r="L2157" i="1"/>
  <c r="M2157" i="1" s="1"/>
  <c r="L659" i="1"/>
  <c r="L792" i="1"/>
  <c r="L98" i="1"/>
  <c r="M98" i="1" s="1"/>
  <c r="L2158" i="1"/>
  <c r="L793" i="1"/>
  <c r="L371" i="1"/>
  <c r="L210" i="1"/>
  <c r="L2159" i="1"/>
  <c r="M2159" i="1" s="1"/>
  <c r="L3175" i="1"/>
  <c r="L3280" i="1"/>
  <c r="L515" i="1"/>
  <c r="M515" i="1" s="1"/>
  <c r="L559" i="1"/>
  <c r="L448" i="1"/>
  <c r="L3967" i="1"/>
  <c r="L726" i="1"/>
  <c r="L3341" i="1"/>
  <c r="M3341" i="1" s="1"/>
  <c r="L2160" i="1"/>
  <c r="L3968" i="1"/>
  <c r="L3515" i="1"/>
  <c r="M3515" i="1" s="1"/>
  <c r="L3969" i="1"/>
  <c r="L2161" i="1"/>
  <c r="L2162" i="1"/>
  <c r="L2163" i="1"/>
  <c r="L34" i="1"/>
  <c r="M34" i="1" s="1"/>
  <c r="L2164" i="1"/>
  <c r="L3970" i="1"/>
  <c r="L372" i="1"/>
  <c r="M372" i="1" s="1"/>
  <c r="L794" i="1"/>
  <c r="L3715" i="1"/>
  <c r="L3971" i="1"/>
  <c r="L599" i="1"/>
  <c r="L3972" i="1"/>
  <c r="M3972" i="1" s="1"/>
  <c r="L3973" i="1"/>
  <c r="L146" i="1"/>
  <c r="L2165" i="1"/>
  <c r="M2165" i="1" s="1"/>
  <c r="L3974" i="1"/>
  <c r="L2166" i="1"/>
  <c r="L3975" i="1"/>
  <c r="L2167" i="1"/>
  <c r="L600" i="1"/>
  <c r="M600" i="1" s="1"/>
  <c r="L2168" i="1"/>
  <c r="L2169" i="1"/>
  <c r="L2170" i="1"/>
  <c r="M2170" i="1" s="1"/>
  <c r="L373" i="1"/>
  <c r="L3976" i="1"/>
  <c r="L2171" i="1"/>
  <c r="L2172" i="1"/>
  <c r="L2173" i="1"/>
  <c r="M2173" i="1" s="1"/>
  <c r="L2174" i="1"/>
  <c r="L2846" i="1"/>
  <c r="L3977" i="1"/>
  <c r="M3977" i="1" s="1"/>
  <c r="L2175" i="1"/>
  <c r="L3378" i="1"/>
  <c r="L3978" i="1"/>
  <c r="L2176" i="1"/>
  <c r="L3112" i="1"/>
  <c r="M3112" i="1" s="1"/>
  <c r="L2177" i="1"/>
  <c r="L2178" i="1"/>
  <c r="L9" i="1"/>
  <c r="M9" i="1" s="1"/>
  <c r="L2179" i="1"/>
  <c r="L35" i="1"/>
  <c r="L2180" i="1"/>
  <c r="L884" i="1"/>
  <c r="L3979" i="1"/>
  <c r="M3979" i="1" s="1"/>
  <c r="L23" i="1"/>
  <c r="L3980" i="1"/>
  <c r="L3981" i="1"/>
  <c r="M3981" i="1" s="1"/>
  <c r="L2" i="1"/>
  <c r="L211" i="1"/>
  <c r="L2181" i="1"/>
  <c r="L2182" i="1"/>
  <c r="L3982" i="1"/>
  <c r="M3982" i="1" s="1"/>
  <c r="L2183" i="1"/>
  <c r="L3983" i="1"/>
  <c r="L2184" i="1"/>
  <c r="M2184" i="1" s="1"/>
  <c r="L3984" i="1"/>
  <c r="L85" i="1"/>
  <c r="L147" i="1"/>
  <c r="L294" i="1"/>
  <c r="L3985" i="1"/>
  <c r="M3985" i="1" s="1"/>
  <c r="L2185" i="1"/>
  <c r="L3203" i="1"/>
  <c r="L3986" i="1"/>
  <c r="M3986" i="1" s="1"/>
  <c r="L3281" i="1"/>
  <c r="L2186" i="1"/>
  <c r="L3987" i="1"/>
  <c r="L3988" i="1"/>
  <c r="L2187" i="1"/>
  <c r="M2187" i="1" s="1"/>
  <c r="L560" i="1"/>
  <c r="L295" i="1"/>
  <c r="L795" i="1"/>
  <c r="M795" i="1" s="1"/>
  <c r="L2188" i="1"/>
  <c r="L2189" i="1"/>
  <c r="L2190" i="1"/>
  <c r="L3516" i="1"/>
  <c r="L212" i="1"/>
  <c r="M212" i="1" s="1"/>
  <c r="L2191" i="1"/>
  <c r="L2192" i="1"/>
  <c r="L148" i="1"/>
  <c r="M148" i="1" s="1"/>
  <c r="L885" i="1"/>
  <c r="L2193" i="1"/>
  <c r="L2194" i="1"/>
  <c r="L2195" i="1"/>
  <c r="L660" i="1"/>
  <c r="M660" i="1" s="1"/>
  <c r="L2752" i="1"/>
  <c r="L2196" i="1"/>
  <c r="L2197" i="1"/>
  <c r="M2197" i="1" s="1"/>
  <c r="L3693" i="1"/>
  <c r="L99" i="1"/>
  <c r="L2198" i="1"/>
  <c r="L2199" i="1"/>
  <c r="L2966" i="1"/>
  <c r="M2966" i="1" s="1"/>
  <c r="L3282" i="1"/>
  <c r="L2200" i="1"/>
  <c r="L374" i="1"/>
  <c r="M374" i="1" s="1"/>
  <c r="L2201" i="1"/>
  <c r="L2202" i="1"/>
  <c r="L2203" i="1"/>
  <c r="L2204" i="1"/>
  <c r="L3591" i="1"/>
  <c r="M3591" i="1" s="1"/>
  <c r="L3989" i="1"/>
  <c r="L2205" i="1"/>
  <c r="L2206" i="1"/>
  <c r="M2206" i="1" s="1"/>
  <c r="L3517" i="1"/>
  <c r="L2847" i="1"/>
  <c r="L2207" i="1"/>
  <c r="L375" i="1"/>
  <c r="L2208" i="1"/>
  <c r="M2208" i="1" s="1"/>
  <c r="L2209" i="1"/>
  <c r="L3716" i="1"/>
  <c r="L3990" i="1"/>
  <c r="M3990" i="1" s="1"/>
  <c r="L2210" i="1"/>
  <c r="L2211" i="1"/>
  <c r="L796" i="1"/>
  <c r="L797" i="1"/>
  <c r="L2212" i="1"/>
  <c r="M2212" i="1" s="1"/>
  <c r="L2213" i="1"/>
  <c r="L2214" i="1"/>
  <c r="L2215" i="1"/>
  <c r="M2215" i="1" s="1"/>
  <c r="L2216" i="1"/>
  <c r="L149" i="1"/>
  <c r="L2217" i="1"/>
  <c r="L2218" i="1"/>
  <c r="L2219" i="1"/>
  <c r="M2219" i="1" s="1"/>
  <c r="L213" i="1"/>
  <c r="L886" i="1"/>
  <c r="L798" i="1"/>
  <c r="M798" i="1" s="1"/>
  <c r="L887" i="1"/>
  <c r="L270" i="1"/>
  <c r="L3991" i="1"/>
  <c r="L54" i="1"/>
  <c r="L271" i="1"/>
  <c r="M271" i="1" s="1"/>
  <c r="L449" i="1"/>
  <c r="L3518" i="1"/>
  <c r="L2220" i="1"/>
  <c r="M2220" i="1" s="1"/>
  <c r="L3992" i="1"/>
  <c r="L2221" i="1"/>
  <c r="L376" i="1"/>
  <c r="L3993" i="1"/>
  <c r="L888" i="1"/>
  <c r="M888" i="1" s="1"/>
  <c r="L2222" i="1"/>
  <c r="L516" i="1"/>
  <c r="L3058" i="1"/>
  <c r="M3058" i="1" s="1"/>
  <c r="L517" i="1"/>
  <c r="L2223" i="1"/>
  <c r="L2224" i="1"/>
  <c r="L2225" i="1"/>
  <c r="L2226" i="1"/>
  <c r="M2226" i="1" s="1"/>
  <c r="L3994" i="1"/>
  <c r="L296" i="1"/>
  <c r="L799" i="1"/>
  <c r="M799" i="1" s="1"/>
  <c r="L214" i="1"/>
  <c r="L150" i="1"/>
  <c r="L2227" i="1"/>
  <c r="L2228" i="1"/>
  <c r="L2848" i="1"/>
  <c r="M2848" i="1" s="1"/>
  <c r="L2229" i="1"/>
  <c r="L2230" i="1"/>
  <c r="L2231" i="1"/>
  <c r="M2231" i="1" s="1"/>
  <c r="L450" i="1"/>
  <c r="L2232" i="1"/>
  <c r="L2233" i="1"/>
  <c r="L3995" i="1"/>
  <c r="L727" i="1"/>
  <c r="M727" i="1" s="1"/>
  <c r="L451" i="1"/>
  <c r="L2234" i="1"/>
  <c r="L800" i="1"/>
  <c r="M800" i="1" s="1"/>
  <c r="L250" i="1"/>
  <c r="L3996" i="1"/>
  <c r="L2235" i="1"/>
  <c r="L3342" i="1"/>
  <c r="L801" i="1"/>
  <c r="M801" i="1" s="1"/>
  <c r="L3997" i="1"/>
  <c r="L3113" i="1"/>
  <c r="L3519" i="1"/>
  <c r="M3519" i="1" s="1"/>
  <c r="L3520" i="1"/>
  <c r="L2236" i="1"/>
  <c r="L802" i="1"/>
  <c r="L151" i="1"/>
  <c r="L2237" i="1"/>
  <c r="M2237" i="1" s="1"/>
  <c r="L2238" i="1"/>
  <c r="L889" i="1"/>
  <c r="L2239" i="1"/>
  <c r="M2239" i="1" s="1"/>
  <c r="L3998" i="1"/>
  <c r="L2240" i="1"/>
  <c r="L2241" i="1"/>
  <c r="L2753" i="1"/>
  <c r="L2242" i="1"/>
  <c r="M2242" i="1" s="1"/>
  <c r="L3114" i="1"/>
  <c r="L4102" i="1"/>
  <c r="L3999" i="1"/>
  <c r="M3999" i="1" s="1"/>
  <c r="L728" i="1"/>
  <c r="L7" i="1"/>
  <c r="L2243" i="1"/>
  <c r="L2244" i="1"/>
  <c r="L729" i="1"/>
  <c r="M729" i="1" s="1"/>
  <c r="L215" i="1"/>
  <c r="L2245" i="1"/>
  <c r="L2246" i="1"/>
  <c r="M2246" i="1" s="1"/>
  <c r="L3379" i="1"/>
  <c r="L890" i="1"/>
  <c r="L2247" i="1"/>
  <c r="L2248" i="1"/>
  <c r="L2249" i="1"/>
  <c r="M2249" i="1" s="1"/>
  <c r="L2250" i="1"/>
  <c r="L3636" i="1"/>
  <c r="L3176" i="1"/>
  <c r="M3176" i="1" s="1"/>
  <c r="L4000" i="1"/>
  <c r="L4001" i="1"/>
  <c r="L2251" i="1"/>
  <c r="L3610" i="1"/>
  <c r="L2252" i="1"/>
  <c r="M2252" i="1" s="1"/>
  <c r="L2253" i="1"/>
  <c r="L2254" i="1"/>
  <c r="L891" i="1"/>
  <c r="M891" i="1" s="1"/>
  <c r="L3059" i="1"/>
  <c r="L2754" i="1"/>
  <c r="L661" i="1"/>
  <c r="L2255" i="1"/>
  <c r="L2256" i="1"/>
  <c r="M2256" i="1" s="1"/>
  <c r="L2257" i="1"/>
  <c r="L2258" i="1"/>
  <c r="L452" i="1"/>
  <c r="M452" i="1" s="1"/>
  <c r="L297" i="1"/>
  <c r="L216" i="1"/>
  <c r="L3694" i="1"/>
  <c r="L2259" i="1"/>
  <c r="L3611" i="1"/>
  <c r="M3611" i="1" s="1"/>
  <c r="L4002" i="1"/>
  <c r="L2260" i="1"/>
  <c r="L2261" i="1"/>
  <c r="M2261" i="1" s="1"/>
  <c r="L2262" i="1"/>
  <c r="L4003" i="1"/>
  <c r="L2263" i="1"/>
  <c r="L2264" i="1"/>
  <c r="L2265" i="1"/>
  <c r="M2265" i="1" s="1"/>
  <c r="L892" i="1"/>
  <c r="L2266" i="1"/>
  <c r="L4004" i="1"/>
  <c r="M4004" i="1" s="1"/>
  <c r="L4005" i="1"/>
  <c r="L2755" i="1"/>
  <c r="L2849" i="1"/>
  <c r="L4006" i="1"/>
  <c r="L2267" i="1"/>
  <c r="M2267" i="1" s="1"/>
  <c r="L3149" i="1"/>
  <c r="L2756" i="1"/>
  <c r="L4007" i="1"/>
  <c r="M4007" i="1" s="1"/>
  <c r="L4008" i="1"/>
  <c r="L2268" i="1"/>
  <c r="L453" i="1"/>
  <c r="L3592" i="1"/>
  <c r="L2269" i="1"/>
  <c r="M2269" i="1" s="1"/>
  <c r="L2270" i="1"/>
  <c r="L2271" i="1"/>
  <c r="L3612" i="1"/>
  <c r="M3612" i="1" s="1"/>
  <c r="L4009" i="1"/>
  <c r="L2850" i="1"/>
  <c r="L3663" i="1"/>
  <c r="L518" i="1"/>
  <c r="L24" i="1"/>
  <c r="M24" i="1" s="1"/>
  <c r="L4010" i="1"/>
  <c r="L3060" i="1"/>
  <c r="L3283" i="1"/>
  <c r="M3283" i="1" s="1"/>
  <c r="L2757" i="1"/>
  <c r="L4011" i="1"/>
  <c r="L2272" i="1"/>
  <c r="L4012" i="1"/>
  <c r="L2273" i="1"/>
  <c r="M2273" i="1" s="1"/>
  <c r="L152" i="1"/>
  <c r="L36" i="1"/>
  <c r="L321" i="1"/>
  <c r="M321" i="1" s="1"/>
  <c r="L2274" i="1"/>
  <c r="L4013" i="1"/>
  <c r="L4014" i="1"/>
  <c r="L10" i="1"/>
  <c r="L2275" i="1"/>
  <c r="M2275" i="1" s="1"/>
  <c r="L4015" i="1"/>
  <c r="L2276" i="1"/>
  <c r="L893" i="1"/>
  <c r="M893" i="1" s="1"/>
  <c r="L2277" i="1"/>
  <c r="L2278" i="1"/>
  <c r="L3284" i="1"/>
  <c r="L2758" i="1"/>
  <c r="L2279" i="1"/>
  <c r="M2279" i="1" s="1"/>
  <c r="L4016" i="1"/>
  <c r="L2280" i="1"/>
  <c r="L454" i="1"/>
  <c r="M454" i="1" s="1"/>
  <c r="L519" i="1"/>
  <c r="L3115" i="1"/>
  <c r="L3624" i="1"/>
  <c r="L322" i="1"/>
  <c r="L2967" i="1"/>
  <c r="M2967" i="1" s="1"/>
  <c r="L2281" i="1"/>
  <c r="L3309" i="1"/>
  <c r="L2282" i="1"/>
  <c r="M2282" i="1" s="1"/>
  <c r="L699" i="1"/>
  <c r="L272" i="1"/>
  <c r="L3717" i="1"/>
  <c r="L3521" i="1"/>
  <c r="L3310" i="1"/>
  <c r="M3310" i="1" s="1"/>
  <c r="L520" i="1"/>
  <c r="L601" i="1"/>
  <c r="L4115" i="1"/>
  <c r="M4115" i="1" s="1"/>
  <c r="L2283" i="1"/>
  <c r="L2284" i="1"/>
  <c r="L2759" i="1"/>
  <c r="L2285" i="1"/>
  <c r="L2286" i="1"/>
  <c r="M2286" i="1" s="1"/>
  <c r="L3061" i="1"/>
  <c r="L55" i="1"/>
  <c r="L2287" i="1"/>
  <c r="M2287" i="1" s="1"/>
  <c r="L3343" i="1"/>
  <c r="L561" i="1"/>
  <c r="L2288" i="1"/>
  <c r="L803" i="1"/>
  <c r="L2289" i="1"/>
  <c r="M2289" i="1" s="1"/>
  <c r="L2916" i="1"/>
  <c r="L521" i="1"/>
  <c r="L894" i="1"/>
  <c r="M894" i="1" s="1"/>
  <c r="L153" i="1"/>
  <c r="L2760" i="1"/>
  <c r="L2290" i="1"/>
  <c r="L2917" i="1"/>
  <c r="L2291" i="1"/>
  <c r="M2291" i="1" s="1"/>
  <c r="L2292" i="1"/>
  <c r="L2293" i="1"/>
  <c r="L154" i="1"/>
  <c r="M154" i="1" s="1"/>
  <c r="L4017" i="1"/>
  <c r="L730" i="1"/>
  <c r="L2294" i="1"/>
  <c r="L2295" i="1"/>
  <c r="L662" i="1"/>
  <c r="M662" i="1" s="1"/>
  <c r="L2296" i="1"/>
  <c r="L700" i="1"/>
  <c r="L3670" i="1"/>
  <c r="M3670" i="1" s="1"/>
  <c r="L298" i="1"/>
  <c r="L2297" i="1"/>
  <c r="L25" i="1"/>
  <c r="L2298" i="1"/>
  <c r="L377" i="1"/>
  <c r="M377" i="1" s="1"/>
  <c r="L455" i="1"/>
  <c r="L2299" i="1"/>
  <c r="L2300" i="1"/>
  <c r="M2300" i="1" s="1"/>
  <c r="L4018" i="1"/>
  <c r="L3522" i="1"/>
  <c r="L3523" i="1"/>
  <c r="L2301" i="1"/>
  <c r="L2302" i="1"/>
  <c r="M2302" i="1" s="1"/>
  <c r="L4019" i="1"/>
  <c r="L2303" i="1"/>
  <c r="L3177" i="1"/>
  <c r="M3177" i="1" s="1"/>
  <c r="L2304" i="1"/>
  <c r="L2305" i="1"/>
  <c r="L456" i="1"/>
  <c r="L3718" i="1"/>
  <c r="L2306" i="1"/>
  <c r="M2306" i="1" s="1"/>
  <c r="L2307" i="1"/>
  <c r="L2308" i="1"/>
  <c r="L2309" i="1"/>
  <c r="M2309" i="1" s="1"/>
  <c r="L4020" i="1"/>
  <c r="L457" i="1"/>
  <c r="L2851" i="1"/>
  <c r="L3580" i="1"/>
  <c r="L2852" i="1"/>
  <c r="M2852" i="1" s="1"/>
  <c r="L2310" i="1"/>
  <c r="L3285" i="1"/>
  <c r="L3150" i="1"/>
  <c r="M3150" i="1" s="1"/>
  <c r="L3178" i="1"/>
  <c r="L2761" i="1"/>
  <c r="L2311" i="1"/>
  <c r="L2918" i="1"/>
  <c r="L3062" i="1"/>
  <c r="M3062" i="1" s="1"/>
  <c r="L2968" i="1"/>
  <c r="L3063" i="1"/>
  <c r="L2762" i="1"/>
  <c r="M2762" i="1" s="1"/>
  <c r="L2312" i="1"/>
  <c r="L3581" i="1"/>
  <c r="L458" i="1"/>
  <c r="L2313" i="1"/>
  <c r="L2314" i="1"/>
  <c r="M2314" i="1" s="1"/>
  <c r="L2853" i="1"/>
  <c r="L2315" i="1"/>
  <c r="L217" i="1"/>
  <c r="M217" i="1" s="1"/>
  <c r="L2316" i="1"/>
  <c r="L2763" i="1"/>
  <c r="L2317" i="1"/>
  <c r="L2919" i="1"/>
  <c r="L2318" i="1"/>
  <c r="M2318" i="1" s="1"/>
  <c r="L2319" i="1"/>
  <c r="L602" i="1"/>
  <c r="L2320" i="1"/>
  <c r="M2320" i="1" s="1"/>
  <c r="L603" i="1"/>
  <c r="L804" i="1"/>
  <c r="L2920" i="1"/>
  <c r="L2321" i="1"/>
  <c r="L604" i="1"/>
  <c r="M604" i="1" s="1"/>
  <c r="L2322" i="1"/>
  <c r="L2854" i="1"/>
  <c r="L895" i="1"/>
  <c r="M895" i="1" s="1"/>
  <c r="L2323" i="1"/>
  <c r="L2324" i="1"/>
  <c r="L2325" i="1"/>
  <c r="L2326" i="1"/>
  <c r="L2327" i="1"/>
  <c r="M2327" i="1" s="1"/>
  <c r="L2328" i="1"/>
  <c r="L323" i="1"/>
  <c r="L2329" i="1"/>
  <c r="M2329" i="1" s="1"/>
  <c r="L2330" i="1"/>
  <c r="L522" i="1"/>
  <c r="L2331" i="1"/>
  <c r="L2332" i="1"/>
  <c r="L2333" i="1"/>
  <c r="M2333" i="1" s="1"/>
  <c r="L3064" i="1"/>
  <c r="L2334" i="1"/>
  <c r="L2764" i="1"/>
  <c r="M2764" i="1" s="1"/>
  <c r="L562" i="1"/>
  <c r="L251" i="1"/>
  <c r="L2335" i="1"/>
  <c r="L2765" i="1"/>
  <c r="L2336" i="1"/>
  <c r="M2336" i="1" s="1"/>
  <c r="L252" i="1"/>
  <c r="L2969" i="1"/>
  <c r="L2337" i="1"/>
  <c r="M2337" i="1" s="1"/>
  <c r="L2338" i="1"/>
  <c r="L2339" i="1"/>
  <c r="L253" i="1"/>
  <c r="L3380" i="1"/>
  <c r="L731" i="1"/>
  <c r="M731" i="1" s="1"/>
  <c r="L3065" i="1"/>
  <c r="L2340" i="1"/>
  <c r="L2341" i="1"/>
  <c r="M2341" i="1" s="1"/>
  <c r="L2342" i="1"/>
  <c r="L3066" i="1"/>
  <c r="L2343" i="1"/>
  <c r="L3381" i="1"/>
  <c r="L2766" i="1"/>
  <c r="M2766" i="1" s="1"/>
  <c r="L299" i="1"/>
  <c r="L2855" i="1"/>
  <c r="L2344" i="1"/>
  <c r="M2344" i="1" s="1"/>
  <c r="L663" i="1"/>
  <c r="L3116" i="1"/>
  <c r="L805" i="1"/>
  <c r="L2345" i="1"/>
  <c r="L2856" i="1"/>
  <c r="M2856" i="1" s="1"/>
  <c r="L4021" i="1"/>
  <c r="L2346" i="1"/>
  <c r="L2347" i="1"/>
  <c r="M2347" i="1" s="1"/>
  <c r="L2348" i="1"/>
  <c r="L459" i="1"/>
  <c r="L324" i="1"/>
  <c r="L460" i="1"/>
  <c r="L2349" i="1"/>
  <c r="M2349" i="1" s="1"/>
  <c r="L461" i="1"/>
  <c r="L3524" i="1"/>
  <c r="L2350" i="1"/>
  <c r="M2350" i="1" s="1"/>
  <c r="L3067" i="1"/>
  <c r="L2351" i="1"/>
  <c r="L2352" i="1"/>
  <c r="L3179" i="1"/>
  <c r="L2353" i="1"/>
  <c r="M2353" i="1" s="1"/>
  <c r="L462" i="1"/>
  <c r="L2767" i="1"/>
  <c r="L2354" i="1"/>
  <c r="M2354" i="1" s="1"/>
  <c r="L2355" i="1"/>
  <c r="L463" i="1"/>
  <c r="L155" i="1"/>
  <c r="L732" i="1"/>
  <c r="L2356" i="1"/>
  <c r="M2356" i="1" s="1"/>
  <c r="L2921" i="1"/>
  <c r="L2357" i="1"/>
  <c r="L3286" i="1"/>
  <c r="M3286" i="1" s="1"/>
  <c r="L3525" i="1"/>
  <c r="L2358" i="1"/>
  <c r="L156" i="1"/>
  <c r="L523" i="1"/>
  <c r="L2359" i="1"/>
  <c r="M2359" i="1" s="1"/>
  <c r="L157" i="1"/>
  <c r="L3068" i="1"/>
  <c r="L2360" i="1"/>
  <c r="M2360" i="1" s="1"/>
  <c r="L2361" i="1"/>
  <c r="L5" i="1"/>
  <c r="L56" i="1"/>
  <c r="L2362" i="1"/>
  <c r="L3069" i="1"/>
  <c r="M3069" i="1" s="1"/>
  <c r="L2363" i="1"/>
  <c r="L524" i="1"/>
  <c r="L2364" i="1"/>
  <c r="M2364" i="1" s="1"/>
  <c r="L733" i="1"/>
  <c r="L806" i="1"/>
  <c r="L464" i="1"/>
  <c r="L465" i="1"/>
  <c r="L2365" i="1"/>
  <c r="M2365" i="1" s="1"/>
  <c r="L664" i="1"/>
  <c r="L563" i="1"/>
  <c r="L2922" i="1"/>
  <c r="M2922" i="1" s="1"/>
  <c r="L466" i="1"/>
  <c r="L2366" i="1"/>
  <c r="L3719" i="1"/>
  <c r="L26" i="1"/>
  <c r="L158" i="1"/>
  <c r="M158" i="1" s="1"/>
  <c r="L605" i="1"/>
  <c r="L467" i="1"/>
  <c r="L3070" i="1"/>
  <c r="M3070" i="1" s="1"/>
  <c r="L3151" i="1"/>
  <c r="L3685" i="1"/>
  <c r="L100" i="1"/>
  <c r="L3117" i="1"/>
  <c r="L71" i="1"/>
  <c r="M71" i="1" s="1"/>
  <c r="L2367" i="1"/>
  <c r="L2368" i="1"/>
  <c r="L2369" i="1"/>
  <c r="M2369" i="1" s="1"/>
  <c r="L3526" i="1"/>
  <c r="L468" i="1"/>
  <c r="L273" i="1"/>
  <c r="L159" i="1"/>
  <c r="L325" i="1"/>
  <c r="M325" i="1" s="1"/>
  <c r="L525" i="1"/>
  <c r="L2370" i="1"/>
  <c r="L2371" i="1"/>
  <c r="M2371" i="1" s="1"/>
  <c r="L665" i="1"/>
  <c r="L3118" i="1"/>
  <c r="L4022" i="1"/>
  <c r="L2768" i="1"/>
  <c r="L807" i="1"/>
  <c r="M807" i="1" s="1"/>
  <c r="L469" i="1"/>
  <c r="L606" i="1"/>
  <c r="L2372" i="1"/>
  <c r="M2372" i="1" s="1"/>
  <c r="L86" i="1"/>
  <c r="L4023" i="1"/>
  <c r="L2373" i="1"/>
  <c r="L607" i="1"/>
  <c r="L274" i="1"/>
  <c r="M274" i="1" s="1"/>
  <c r="L3071" i="1"/>
  <c r="L2374" i="1"/>
  <c r="L608" i="1"/>
  <c r="M608" i="1" s="1"/>
  <c r="L378" i="1"/>
  <c r="L3152" i="1"/>
  <c r="L2375" i="1"/>
  <c r="L2376" i="1"/>
  <c r="L3287" i="1"/>
  <c r="M3287" i="1" s="1"/>
  <c r="L2377" i="1"/>
  <c r="L2378" i="1"/>
  <c r="L218" i="1"/>
  <c r="M218" i="1" s="1"/>
  <c r="L896" i="1"/>
  <c r="L3613" i="1"/>
  <c r="L701" i="1"/>
  <c r="L2379" i="1"/>
  <c r="L160" i="1"/>
  <c r="M160" i="1" s="1"/>
  <c r="L734" i="1"/>
  <c r="L3288" i="1"/>
  <c r="L564" i="1"/>
  <c r="M564" i="1" s="1"/>
  <c r="L2380" i="1"/>
  <c r="L3527" i="1"/>
  <c r="L2381" i="1"/>
  <c r="L2382" i="1"/>
  <c r="L2383" i="1"/>
  <c r="M2383" i="1" s="1"/>
  <c r="L379" i="1"/>
  <c r="L380" i="1"/>
  <c r="L3528" i="1"/>
  <c r="M3528" i="1" s="1"/>
  <c r="L2384" i="1"/>
  <c r="L2385" i="1"/>
  <c r="L3180" i="1"/>
  <c r="L735" i="1"/>
  <c r="L381" i="1"/>
  <c r="M381" i="1" s="1"/>
  <c r="L2386" i="1"/>
  <c r="L57" i="1"/>
  <c r="L2387" i="1"/>
  <c r="M2387" i="1" s="1"/>
  <c r="L58" i="1"/>
  <c r="L808" i="1"/>
  <c r="L3382" i="1"/>
  <c r="L2388" i="1"/>
  <c r="L300" i="1"/>
  <c r="M300" i="1" s="1"/>
  <c r="L40" i="1"/>
  <c r="L2389" i="1"/>
  <c r="L897" i="1"/>
  <c r="M897" i="1" s="1"/>
  <c r="L2390" i="1"/>
  <c r="L526" i="1"/>
  <c r="L2857" i="1"/>
  <c r="L326" i="1"/>
  <c r="L2391" i="1"/>
  <c r="M2391" i="1" s="1"/>
  <c r="L666" i="1"/>
  <c r="L161" i="1"/>
  <c r="L2392" i="1"/>
  <c r="M2392" i="1" s="1"/>
  <c r="L2393" i="1"/>
  <c r="L667" i="1"/>
  <c r="L2769" i="1"/>
  <c r="L2394" i="1"/>
  <c r="L275" i="1"/>
  <c r="M275" i="1" s="1"/>
  <c r="L470" i="1"/>
  <c r="L2395" i="1"/>
  <c r="L702" i="1"/>
  <c r="M702" i="1" s="1"/>
  <c r="L162" i="1"/>
  <c r="L527" i="1"/>
  <c r="L736" i="1"/>
  <c r="L2396" i="1"/>
  <c r="L2397" i="1"/>
  <c r="M2397" i="1" s="1"/>
  <c r="L37" i="1"/>
  <c r="L809" i="1"/>
  <c r="L609" i="1"/>
  <c r="M609" i="1" s="1"/>
  <c r="L3529" i="1"/>
  <c r="L2398" i="1"/>
  <c r="L810" i="1"/>
  <c r="L4024" i="1"/>
  <c r="L737" i="1"/>
  <c r="M737" i="1" s="1"/>
  <c r="L565" i="1"/>
  <c r="L4025" i="1"/>
  <c r="L2399" i="1"/>
  <c r="M2399" i="1" s="1"/>
  <c r="L2400" i="1"/>
  <c r="L2770" i="1"/>
  <c r="L2771" i="1"/>
  <c r="L738" i="1"/>
  <c r="L2401" i="1"/>
  <c r="M2401" i="1" s="1"/>
  <c r="L163" i="1"/>
  <c r="L898" i="1"/>
  <c r="L254" i="1"/>
  <c r="M254" i="1" s="1"/>
  <c r="L3344" i="1"/>
  <c r="L2402" i="1"/>
  <c r="L668" i="1"/>
  <c r="L3720" i="1"/>
  <c r="L2403" i="1"/>
  <c r="M2403" i="1" s="1"/>
  <c r="L899" i="1"/>
  <c r="L2404" i="1"/>
  <c r="L3153" i="1"/>
  <c r="M3153" i="1" s="1"/>
  <c r="L3311" i="1"/>
  <c r="L471" i="1"/>
  <c r="L472" i="1"/>
  <c r="L2405" i="1"/>
  <c r="L811" i="1"/>
  <c r="M811" i="1" s="1"/>
  <c r="L301" i="1"/>
  <c r="L101" i="1"/>
  <c r="L703" i="1"/>
  <c r="M703" i="1" s="1"/>
  <c r="L2406" i="1"/>
  <c r="L610" i="1"/>
  <c r="L276" i="1"/>
  <c r="L2407" i="1"/>
  <c r="L2408" i="1"/>
  <c r="M2408" i="1" s="1"/>
  <c r="L2409" i="1"/>
  <c r="L2410" i="1"/>
  <c r="L2858" i="1"/>
  <c r="M2858" i="1" s="1"/>
  <c r="L2411" i="1"/>
  <c r="L611" i="1"/>
  <c r="L2412" i="1"/>
  <c r="L2413" i="1"/>
  <c r="L473" i="1"/>
  <c r="M473" i="1" s="1"/>
  <c r="L3072" i="1"/>
  <c r="L382" i="1"/>
  <c r="L72" i="1"/>
  <c r="M72" i="1" s="1"/>
  <c r="L900" i="1"/>
  <c r="L3289" i="1"/>
  <c r="L87" i="1"/>
  <c r="L3721" i="1"/>
  <c r="L3651" i="1"/>
  <c r="M3651" i="1" s="1"/>
  <c r="L277" i="1"/>
  <c r="L669" i="1"/>
  <c r="L219" i="1"/>
  <c r="M219" i="1" s="1"/>
  <c r="L2414" i="1"/>
  <c r="L2415" i="1"/>
  <c r="L88" i="1"/>
  <c r="L3530" i="1"/>
  <c r="L2416" i="1"/>
  <c r="M2416" i="1" s="1"/>
  <c r="L566" i="1"/>
  <c r="L164" i="1"/>
  <c r="L383" i="1"/>
  <c r="M383" i="1" s="1"/>
  <c r="L567" i="1"/>
  <c r="L4026" i="1"/>
  <c r="L102" i="1"/>
  <c r="L278" i="1"/>
  <c r="L2417" i="1"/>
  <c r="M2417" i="1" s="1"/>
  <c r="L2970" i="1"/>
  <c r="L2418" i="1"/>
  <c r="L474" i="1"/>
  <c r="M474" i="1" s="1"/>
  <c r="L2419" i="1"/>
  <c r="L704" i="1"/>
  <c r="L2420" i="1"/>
  <c r="L812" i="1"/>
  <c r="L3686" i="1"/>
  <c r="M3686" i="1" s="1"/>
  <c r="L220" i="1"/>
  <c r="L73" i="1"/>
  <c r="L813" i="1"/>
  <c r="M813" i="1" s="1"/>
  <c r="L901" i="1"/>
  <c r="L384" i="1"/>
  <c r="L475" i="1"/>
  <c r="L814" i="1"/>
  <c r="L2421" i="1"/>
  <c r="M2421" i="1" s="1"/>
  <c r="L255" i="1"/>
  <c r="L2422" i="1"/>
  <c r="L3073" i="1"/>
  <c r="M3073" i="1" s="1"/>
  <c r="L2772" i="1"/>
  <c r="L2423" i="1"/>
  <c r="L3154" i="1"/>
  <c r="L815" i="1"/>
  <c r="L476" i="1"/>
  <c r="M476" i="1" s="1"/>
  <c r="L2424" i="1"/>
  <c r="L670" i="1"/>
  <c r="L4027" i="1"/>
  <c r="M4027" i="1" s="1"/>
  <c r="L2425" i="1"/>
  <c r="L2426" i="1"/>
  <c r="L2427" i="1"/>
  <c r="L528" i="1"/>
  <c r="L612" i="1"/>
  <c r="M612" i="1" s="1"/>
  <c r="L568" i="1"/>
  <c r="L816" i="1"/>
  <c r="L2428" i="1"/>
  <c r="M2428" i="1" s="1"/>
  <c r="L817" i="1"/>
  <c r="L2429" i="1"/>
  <c r="L2859" i="1"/>
  <c r="L2430" i="1"/>
  <c r="L2431" i="1"/>
  <c r="M2431" i="1" s="1"/>
  <c r="L4028" i="1"/>
  <c r="L2971" i="1"/>
  <c r="L3345" i="1"/>
  <c r="M3345" i="1" s="1"/>
  <c r="L529" i="1"/>
  <c r="L3119" i="1"/>
  <c r="L302" i="1"/>
  <c r="L41" i="1"/>
  <c r="L818" i="1"/>
  <c r="M818" i="1" s="1"/>
  <c r="L3560" i="1"/>
  <c r="L2432" i="1"/>
  <c r="L2433" i="1"/>
  <c r="M2433" i="1" s="1"/>
  <c r="L2434" i="1"/>
  <c r="L2435" i="1"/>
  <c r="L2436" i="1"/>
  <c r="L819" i="1"/>
  <c r="L2437" i="1"/>
  <c r="M2437" i="1" s="1"/>
  <c r="L2438" i="1"/>
  <c r="L2439" i="1"/>
  <c r="L2440" i="1"/>
  <c r="M2440" i="1" s="1"/>
  <c r="L2860" i="1"/>
  <c r="L4029" i="1"/>
  <c r="L739" i="1"/>
  <c r="L2441" i="1"/>
  <c r="L2442" i="1"/>
  <c r="M2442" i="1" s="1"/>
  <c r="L3181" i="1"/>
  <c r="L165" i="1"/>
  <c r="L166" i="1"/>
  <c r="M166" i="1" s="1"/>
  <c r="L4030" i="1"/>
  <c r="L2443" i="1"/>
  <c r="L2444" i="1"/>
  <c r="L4031" i="1"/>
  <c r="L3531" i="1"/>
  <c r="M3531" i="1" s="1"/>
  <c r="L530" i="1"/>
  <c r="L671" i="1"/>
  <c r="L2445" i="1"/>
  <c r="M2445" i="1" s="1"/>
  <c r="L672" i="1"/>
  <c r="L3695" i="1"/>
  <c r="L3074" i="1"/>
  <c r="L673" i="1"/>
  <c r="L705" i="1"/>
  <c r="M705" i="1" s="1"/>
  <c r="L477" i="1"/>
  <c r="L221" i="1"/>
  <c r="L327" i="1"/>
  <c r="M327" i="1" s="1"/>
  <c r="L706" i="1"/>
  <c r="L820" i="1"/>
  <c r="L2446" i="1"/>
  <c r="L4032" i="1"/>
  <c r="L2447" i="1"/>
  <c r="M2447" i="1" s="1"/>
  <c r="L12" i="1"/>
  <c r="L2448" i="1"/>
  <c r="L2449" i="1"/>
  <c r="M2449" i="1" s="1"/>
  <c r="L222" i="1"/>
  <c r="L2861" i="1"/>
  <c r="L2450" i="1"/>
  <c r="L2451" i="1"/>
  <c r="L2452" i="1"/>
  <c r="M2452" i="1" s="1"/>
  <c r="L59" i="1"/>
  <c r="L2453" i="1"/>
  <c r="L2454" i="1"/>
  <c r="M2454" i="1" s="1"/>
  <c r="L2455" i="1"/>
  <c r="L2456" i="1"/>
  <c r="L223" i="1"/>
  <c r="L2457" i="1"/>
  <c r="L2862" i="1"/>
  <c r="M2862" i="1" s="1"/>
  <c r="L2773" i="1"/>
  <c r="L613" i="1"/>
  <c r="L2923" i="1"/>
  <c r="M2923" i="1" s="1"/>
  <c r="L303" i="1"/>
  <c r="L4033" i="1"/>
  <c r="L2458" i="1"/>
  <c r="L478" i="1"/>
  <c r="L3625" i="1"/>
  <c r="M3625" i="1" s="1"/>
  <c r="L4034" i="1"/>
  <c r="L3696" i="1"/>
  <c r="L2459" i="1"/>
  <c r="M2459" i="1" s="1"/>
  <c r="L674" i="1"/>
  <c r="L385" i="1"/>
  <c r="L3383" i="1"/>
  <c r="L3582" i="1"/>
  <c r="L2460" i="1"/>
  <c r="M2460" i="1" s="1"/>
  <c r="L3075" i="1"/>
  <c r="L2461" i="1"/>
  <c r="L4035" i="1"/>
  <c r="M4035" i="1" s="1"/>
  <c r="L4036" i="1"/>
  <c r="L2462" i="1"/>
  <c r="L304" i="1"/>
  <c r="L3312" i="1"/>
  <c r="L3290" i="1"/>
  <c r="M3290" i="1" s="1"/>
  <c r="L821" i="1"/>
  <c r="L2774" i="1"/>
  <c r="L2775" i="1"/>
  <c r="M2775" i="1" s="1"/>
  <c r="L3532" i="1"/>
  <c r="L2463" i="1"/>
  <c r="L707" i="1"/>
  <c r="L479" i="1"/>
  <c r="L2924" i="1"/>
  <c r="M2924" i="1" s="1"/>
  <c r="L74" i="1"/>
  <c r="L2464" i="1"/>
  <c r="L569" i="1"/>
  <c r="M569" i="1" s="1"/>
  <c r="L2465" i="1"/>
  <c r="L2466" i="1"/>
  <c r="L570" i="1"/>
  <c r="L3570" i="1"/>
  <c r="L740" i="1"/>
  <c r="M740" i="1" s="1"/>
  <c r="L675" i="1"/>
  <c r="L571" i="1"/>
  <c r="L2467" i="1"/>
  <c r="M2467" i="1" s="1"/>
  <c r="L4037" i="1"/>
  <c r="L167" i="1"/>
  <c r="L75" i="1"/>
  <c r="L531" i="1"/>
  <c r="L2468" i="1"/>
  <c r="M2468" i="1" s="1"/>
  <c r="L572" i="1"/>
  <c r="L2469" i="1"/>
  <c r="L103" i="1"/>
  <c r="M103" i="1" s="1"/>
  <c r="L480" i="1"/>
  <c r="L2470" i="1"/>
  <c r="L2972" i="1"/>
  <c r="L4038" i="1"/>
  <c r="L89" i="1"/>
  <c r="M89" i="1" s="1"/>
  <c r="L305" i="1"/>
  <c r="L481" i="1"/>
  <c r="L3076" i="1"/>
  <c r="M3076" i="1" s="1"/>
  <c r="L3077" i="1"/>
  <c r="L482" i="1"/>
  <c r="L60" i="1"/>
  <c r="L2973" i="1"/>
  <c r="L2471" i="1"/>
  <c r="M2471" i="1" s="1"/>
  <c r="L2472" i="1"/>
  <c r="L676" i="1"/>
  <c r="L224" i="1"/>
  <c r="M224" i="1" s="1"/>
  <c r="L2473" i="1"/>
  <c r="L2474" i="1"/>
  <c r="L902" i="1"/>
  <c r="L2475" i="1"/>
  <c r="L3533" i="1"/>
  <c r="M3533" i="1" s="1"/>
  <c r="L61" i="1"/>
  <c r="L903" i="1"/>
  <c r="L3155" i="1"/>
  <c r="M3155" i="1" s="1"/>
  <c r="L386" i="1"/>
  <c r="L4039" i="1"/>
  <c r="L483" i="1"/>
  <c r="L2476" i="1"/>
  <c r="L2477" i="1"/>
  <c r="M2477" i="1" s="1"/>
  <c r="L2478" i="1"/>
  <c r="L2479" i="1"/>
  <c r="L3156" i="1"/>
  <c r="M3156" i="1" s="1"/>
  <c r="L3204" i="1"/>
  <c r="L4040" i="1"/>
  <c r="L484" i="1"/>
  <c r="L225" i="1"/>
  <c r="L485" i="1"/>
  <c r="M485" i="1" s="1"/>
  <c r="L168" i="1"/>
  <c r="L2480" i="1"/>
  <c r="L677" i="1"/>
  <c r="M677" i="1" s="1"/>
  <c r="L708" i="1"/>
  <c r="L486" i="1"/>
  <c r="L387" i="1"/>
  <c r="L2863" i="1"/>
  <c r="L3697" i="1"/>
  <c r="M3697" i="1" s="1"/>
  <c r="L2481" i="1"/>
  <c r="L2776" i="1"/>
  <c r="L2482" i="1"/>
  <c r="M2482" i="1" s="1"/>
  <c r="L2483" i="1"/>
  <c r="L532" i="1"/>
  <c r="L487" i="1"/>
  <c r="L2484" i="1"/>
  <c r="L2485" i="1"/>
  <c r="M2485" i="1" s="1"/>
  <c r="L904" i="1"/>
  <c r="L279" i="1"/>
  <c r="L741" i="1"/>
  <c r="M741" i="1" s="1"/>
  <c r="L2777" i="1"/>
  <c r="L2486" i="1"/>
  <c r="L3534" i="1"/>
  <c r="L2487" i="1"/>
  <c r="L2778" i="1"/>
  <c r="M2778" i="1" s="1"/>
  <c r="L4041" i="1"/>
  <c r="L42" i="1"/>
  <c r="L4042" i="1"/>
  <c r="M4042" i="1" s="1"/>
  <c r="L2488" i="1"/>
  <c r="L3182" i="1"/>
  <c r="L573" i="1"/>
  <c r="L533" i="1"/>
  <c r="L388" i="1"/>
  <c r="M388" i="1" s="1"/>
  <c r="L2489" i="1"/>
  <c r="L2490" i="1"/>
  <c r="L2491" i="1"/>
  <c r="M2491" i="1" s="1"/>
  <c r="L2492" i="1"/>
  <c r="L2864" i="1"/>
  <c r="L2493" i="1"/>
  <c r="L2494" i="1"/>
  <c r="L709" i="1"/>
  <c r="M709" i="1" s="1"/>
  <c r="L488" i="1"/>
  <c r="L2779" i="1"/>
  <c r="L905" i="1"/>
  <c r="M905" i="1" s="1"/>
  <c r="L3722" i="1"/>
  <c r="L3291" i="1"/>
  <c r="L2495" i="1"/>
  <c r="L3183" i="1"/>
  <c r="L2496" i="1"/>
  <c r="M2496" i="1" s="1"/>
  <c r="L2497" i="1"/>
  <c r="L389" i="1"/>
  <c r="L2780" i="1"/>
  <c r="M2780" i="1" s="1"/>
  <c r="L4043" i="1"/>
  <c r="L678" i="1"/>
  <c r="L3643" i="1"/>
  <c r="L679" i="1"/>
  <c r="L2498" i="1"/>
  <c r="M2498" i="1" s="1"/>
  <c r="L390" i="1"/>
  <c r="L2499" i="1"/>
  <c r="L3078" i="1"/>
  <c r="M3078" i="1" s="1"/>
  <c r="L169" i="1"/>
  <c r="L2500" i="1"/>
  <c r="L2501" i="1"/>
  <c r="L2502" i="1"/>
  <c r="L226" i="1"/>
  <c r="M226" i="1" s="1"/>
  <c r="L489" i="1"/>
  <c r="L2925" i="1"/>
  <c r="L256" i="1"/>
  <c r="M256" i="1" s="1"/>
  <c r="L822" i="1"/>
  <c r="L3184" i="1"/>
  <c r="L534" i="1"/>
  <c r="L4044" i="1"/>
  <c r="L2503" i="1"/>
  <c r="M2503" i="1" s="1"/>
  <c r="L2865" i="1"/>
  <c r="L680" i="1"/>
  <c r="L906" i="1"/>
  <c r="M906" i="1" s="1"/>
  <c r="L614" i="1"/>
  <c r="L2504" i="1"/>
  <c r="L3120" i="1"/>
  <c r="L2505" i="1"/>
  <c r="L907" i="1"/>
  <c r="M907" i="1" s="1"/>
  <c r="L823" i="1"/>
  <c r="L2866" i="1"/>
  <c r="L2506" i="1"/>
  <c r="M2506" i="1" s="1"/>
  <c r="L4045" i="1"/>
  <c r="L2507" i="1"/>
  <c r="L490" i="1"/>
  <c r="L2508" i="1"/>
  <c r="L3365" i="1"/>
  <c r="M3365" i="1" s="1"/>
  <c r="L4046" i="1"/>
  <c r="L2509" i="1"/>
  <c r="L2510" i="1"/>
  <c r="M2510" i="1" s="1"/>
  <c r="L2511" i="1"/>
  <c r="L2926" i="1"/>
  <c r="L2781" i="1"/>
  <c r="L2512" i="1"/>
  <c r="L2513" i="1"/>
  <c r="M2513" i="1" s="1"/>
  <c r="L3664" i="1"/>
  <c r="L4047" i="1"/>
  <c r="L391" i="1"/>
  <c r="M391" i="1" s="1"/>
  <c r="L27" i="1"/>
  <c r="L4048" i="1"/>
  <c r="L3614" i="1"/>
  <c r="L2514" i="1"/>
  <c r="L2974" i="1"/>
  <c r="M2974" i="1" s="1"/>
  <c r="L3571" i="1"/>
  <c r="L3185" i="1"/>
  <c r="L3157" i="1"/>
  <c r="M3157" i="1" s="1"/>
  <c r="L908" i="1"/>
  <c r="L2515" i="1"/>
  <c r="L280" i="1"/>
  <c r="L2516" i="1"/>
  <c r="L306" i="1"/>
  <c r="M306" i="1" s="1"/>
  <c r="L2517" i="1"/>
  <c r="L2867" i="1"/>
  <c r="L3723" i="1"/>
  <c r="M3723" i="1" s="1"/>
  <c r="L3079" i="1"/>
  <c r="L90" i="1"/>
  <c r="L491" i="1"/>
  <c r="L2518" i="1"/>
  <c r="L3671" i="1"/>
  <c r="M3671" i="1" s="1"/>
  <c r="L4049" i="1"/>
  <c r="L392" i="1"/>
  <c r="L170" i="1"/>
  <c r="M170" i="1" s="1"/>
  <c r="L492" i="1"/>
  <c r="L3535" i="1"/>
  <c r="L76" i="1"/>
  <c r="L2519" i="1"/>
  <c r="L493" i="1"/>
  <c r="M493" i="1" s="1"/>
  <c r="L2868" i="1"/>
  <c r="L3121" i="1"/>
  <c r="L2520" i="1"/>
  <c r="M2520" i="1" s="1"/>
  <c r="L4050" i="1"/>
  <c r="L681" i="1"/>
  <c r="L4051" i="1"/>
  <c r="L2521" i="1"/>
  <c r="L682" i="1"/>
  <c r="M682" i="1" s="1"/>
  <c r="L742" i="1"/>
  <c r="L2522" i="1"/>
  <c r="L2782" i="1"/>
  <c r="M2782" i="1" s="1"/>
  <c r="L3536" i="1"/>
  <c r="L2523" i="1"/>
  <c r="L2524" i="1"/>
  <c r="L2525" i="1"/>
  <c r="L2526" i="1"/>
  <c r="M2526" i="1" s="1"/>
  <c r="L683" i="1"/>
  <c r="L3080" i="1"/>
  <c r="L2527" i="1"/>
  <c r="M2527" i="1" s="1"/>
  <c r="L2528" i="1"/>
  <c r="L2529" i="1"/>
  <c r="L574" i="1"/>
  <c r="L307" i="1"/>
  <c r="L710" i="1"/>
  <c r="M710" i="1" s="1"/>
  <c r="L2530" i="1"/>
  <c r="L3313" i="1"/>
  <c r="L171" i="1"/>
  <c r="M171" i="1" s="1"/>
  <c r="L4052" i="1"/>
  <c r="L2531" i="1"/>
  <c r="L3292" i="1"/>
  <c r="L3615" i="1"/>
  <c r="L2532" i="1"/>
  <c r="M2532" i="1" s="1"/>
  <c r="L684" i="1"/>
  <c r="L2533" i="1"/>
  <c r="L2534" i="1"/>
  <c r="M2534" i="1" s="1"/>
  <c r="L4053" i="1"/>
  <c r="L3616" i="1"/>
  <c r="L2535" i="1"/>
  <c r="L494" i="1"/>
  <c r="L3" i="1"/>
  <c r="M3" i="1" s="1"/>
  <c r="L2536" i="1"/>
  <c r="L2537" i="1"/>
  <c r="L2783" i="1"/>
  <c r="M2783" i="1" s="1"/>
  <c r="L2538" i="1"/>
  <c r="L3081" i="1"/>
  <c r="L2539" i="1"/>
  <c r="L743" i="1"/>
  <c r="L2540" i="1"/>
  <c r="M2540" i="1" s="1"/>
  <c r="L685" i="1"/>
  <c r="L2541" i="1"/>
  <c r="L2542" i="1"/>
  <c r="M2542" i="1" s="1"/>
  <c r="L3561" i="1"/>
  <c r="L2543" i="1"/>
  <c r="L2784" i="1"/>
  <c r="L4054" i="1"/>
  <c r="L2544" i="1"/>
  <c r="M2544" i="1" s="1"/>
  <c r="L38" i="1"/>
  <c r="L3346" i="1"/>
  <c r="L2785" i="1"/>
  <c r="M2785" i="1" s="1"/>
  <c r="L2786" i="1"/>
  <c r="L172" i="1"/>
  <c r="L2545" i="1"/>
  <c r="L3293" i="1"/>
  <c r="L393" i="1"/>
  <c r="M393" i="1" s="1"/>
  <c r="L2546" i="1"/>
  <c r="L3294" i="1"/>
  <c r="L686" i="1"/>
  <c r="M686" i="1" s="1"/>
  <c r="L3384" i="1"/>
  <c r="L173" i="1"/>
  <c r="L3347" i="1"/>
  <c r="L3186" i="1"/>
  <c r="L2869" i="1"/>
  <c r="M2869" i="1" s="1"/>
  <c r="L227" i="1"/>
  <c r="L2547" i="1"/>
  <c r="L2548" i="1"/>
  <c r="M2548" i="1" s="1"/>
  <c r="L2549" i="1"/>
  <c r="L4055" i="1"/>
  <c r="L2550" i="1"/>
  <c r="L394" i="1"/>
  <c r="L2551" i="1"/>
  <c r="M2551" i="1" s="1"/>
  <c r="L2552" i="1"/>
  <c r="L2553" i="1"/>
  <c r="L91" i="1"/>
  <c r="M91" i="1" s="1"/>
  <c r="L909" i="1"/>
  <c r="L2554" i="1"/>
  <c r="L92" i="1"/>
  <c r="L3537" i="1"/>
  <c r="L824" i="1"/>
  <c r="M824" i="1" s="1"/>
  <c r="L2555" i="1"/>
  <c r="L2556" i="1"/>
  <c r="L2557" i="1"/>
  <c r="M2557" i="1" s="1"/>
  <c r="L2558" i="1"/>
  <c r="L825" i="1"/>
  <c r="L2559" i="1"/>
  <c r="L826" i="1"/>
  <c r="L687" i="1"/>
  <c r="M687" i="1" s="1"/>
  <c r="L2560" i="1"/>
  <c r="L2561" i="1"/>
  <c r="L3538" i="1"/>
  <c r="M3538" i="1" s="1"/>
  <c r="L4056" i="1"/>
  <c r="L2562" i="1"/>
  <c r="L827" i="1"/>
  <c r="L2787" i="1"/>
  <c r="L8" i="1"/>
  <c r="M8" i="1" s="1"/>
  <c r="L3539" i="1"/>
  <c r="L828" i="1"/>
  <c r="L4057" i="1"/>
  <c r="M4057" i="1" s="1"/>
  <c r="L2788" i="1"/>
  <c r="L2563" i="1"/>
  <c r="L2564" i="1"/>
  <c r="L2870" i="1"/>
  <c r="L2565" i="1"/>
  <c r="M2565" i="1" s="1"/>
  <c r="L4058" i="1"/>
  <c r="L2566" i="1"/>
  <c r="L910" i="1"/>
  <c r="M910" i="1" s="1"/>
  <c r="L4059" i="1"/>
  <c r="L4060" i="1"/>
  <c r="L2567" i="1"/>
  <c r="L4061" i="1"/>
  <c r="L2568" i="1"/>
  <c r="M2568" i="1" s="1"/>
  <c r="L829" i="1"/>
  <c r="L3562" i="1"/>
  <c r="L3158" i="1"/>
  <c r="M3158" i="1" s="1"/>
  <c r="L2569" i="1"/>
  <c r="L2570" i="1"/>
  <c r="L535" i="1"/>
  <c r="L688" i="1"/>
  <c r="L2571" i="1"/>
  <c r="M2571" i="1" s="1"/>
  <c r="L4062" i="1"/>
  <c r="L4063" i="1"/>
  <c r="L3366" i="1"/>
  <c r="M3366" i="1" s="1"/>
  <c r="L2572" i="1"/>
  <c r="L4064" i="1"/>
  <c r="L62" i="1"/>
  <c r="L2573" i="1"/>
  <c r="L2574" i="1"/>
  <c r="M2574" i="1" s="1"/>
  <c r="L4065" i="1"/>
  <c r="L2575" i="1"/>
  <c r="L2576" i="1"/>
  <c r="M2576" i="1" s="1"/>
  <c r="L2577" i="1"/>
  <c r="L536" i="1"/>
  <c r="L2578" i="1"/>
  <c r="L4066" i="1"/>
  <c r="L575" i="1"/>
  <c r="M575" i="1" s="1"/>
  <c r="L2579" i="1"/>
  <c r="L4067" i="1"/>
  <c r="L4068" i="1"/>
  <c r="M4068" i="1" s="1"/>
  <c r="L2871" i="1"/>
  <c r="L2789" i="1"/>
  <c r="L495" i="1"/>
  <c r="L911" i="1"/>
  <c r="L63" i="1"/>
  <c r="M63" i="1" s="1"/>
  <c r="L228" i="1"/>
  <c r="L2580" i="1"/>
  <c r="L2581" i="1"/>
  <c r="M2581" i="1" s="1"/>
  <c r="L2582" i="1"/>
  <c r="L4069" i="1"/>
  <c r="L2583" i="1"/>
  <c r="L2584" i="1"/>
  <c r="L2585" i="1"/>
  <c r="M2585" i="1" s="1"/>
  <c r="L104" i="1"/>
  <c r="L2586" i="1"/>
  <c r="L2587" i="1"/>
  <c r="M2587" i="1" s="1"/>
  <c r="L3295" i="1"/>
  <c r="L4070" i="1"/>
  <c r="L395" i="1"/>
  <c r="L2588" i="1"/>
  <c r="L2589" i="1"/>
  <c r="M2589" i="1" s="1"/>
  <c r="L2590" i="1"/>
  <c r="L4071" i="1"/>
  <c r="L689" i="1"/>
  <c r="M689" i="1" s="1"/>
  <c r="L912" i="1"/>
  <c r="L2591" i="1"/>
  <c r="L3296" i="1"/>
  <c r="L281" i="1"/>
  <c r="L2592" i="1"/>
  <c r="M2592" i="1" s="1"/>
  <c r="L2593" i="1"/>
  <c r="L2594" i="1"/>
  <c r="L229" i="1"/>
  <c r="M229" i="1" s="1"/>
  <c r="L2595" i="1"/>
  <c r="L2596" i="1"/>
  <c r="L2597" i="1"/>
  <c r="L2598" i="1"/>
  <c r="L3698" i="1"/>
  <c r="M3698" i="1" s="1"/>
  <c r="L2599" i="1"/>
  <c r="L4072" i="1"/>
  <c r="L3563" i="1"/>
  <c r="M3563" i="1" s="1"/>
  <c r="L3540" i="1"/>
  <c r="L2600" i="1"/>
  <c r="L4073" i="1"/>
  <c r="L4074" i="1"/>
  <c r="L496" i="1"/>
  <c r="M496" i="1" s="1"/>
  <c r="L2601" i="1"/>
  <c r="L2602" i="1"/>
  <c r="L913" i="1"/>
  <c r="M913" i="1" s="1"/>
  <c r="L3617" i="1"/>
  <c r="L4075" i="1"/>
  <c r="L2790" i="1"/>
  <c r="L2603" i="1"/>
  <c r="L2604" i="1"/>
  <c r="M2604" i="1" s="1"/>
  <c r="L282" i="1"/>
  <c r="L283" i="1"/>
  <c r="L4076" i="1"/>
  <c r="M4076" i="1" s="1"/>
  <c r="L2975" i="1"/>
  <c r="L3724" i="1"/>
  <c r="L4077" i="1"/>
  <c r="L914" i="1"/>
  <c r="L230" i="1"/>
  <c r="M230" i="1" s="1"/>
  <c r="L2605" i="1"/>
  <c r="L2606" i="1"/>
  <c r="L2607" i="1"/>
  <c r="M2607" i="1" s="1"/>
  <c r="L615" i="1"/>
  <c r="L3082" i="1"/>
  <c r="L2608" i="1"/>
  <c r="L2609" i="1"/>
  <c r="L28" i="1"/>
  <c r="M28" i="1" s="1"/>
  <c r="L4078" i="1"/>
  <c r="L2610" i="1"/>
  <c r="L2791" i="1"/>
  <c r="M2791" i="1" s="1"/>
  <c r="L2611" i="1"/>
  <c r="L396" i="1"/>
  <c r="L576" i="1"/>
  <c r="L231" i="1"/>
  <c r="L2872" i="1"/>
  <c r="M2872" i="1" s="1"/>
  <c r="L2976" i="1"/>
  <c r="L4079" i="1"/>
  <c r="L2612" i="1"/>
  <c r="M2612" i="1" s="1"/>
  <c r="L2613" i="1"/>
  <c r="L2614" i="1"/>
  <c r="L2615" i="1"/>
  <c r="L2616" i="1"/>
  <c r="L3297" i="1"/>
  <c r="M3297" i="1" s="1"/>
  <c r="L2617" i="1"/>
  <c r="L3314" i="1"/>
  <c r="L2927" i="1"/>
  <c r="M2927" i="1" s="1"/>
  <c r="L2618" i="1"/>
  <c r="L4080" i="1"/>
  <c r="L3665" i="1"/>
  <c r="L2619" i="1"/>
  <c r="L3315" i="1"/>
  <c r="M3315" i="1" s="1"/>
  <c r="L830" i="1"/>
  <c r="L2620" i="1"/>
  <c r="L2621" i="1"/>
  <c r="M2621" i="1" s="1"/>
  <c r="L2622" i="1"/>
  <c r="L616" i="1"/>
  <c r="L2623" i="1"/>
  <c r="L232" i="1"/>
  <c r="L2624" i="1"/>
  <c r="M2624" i="1" s="1"/>
  <c r="L2625" i="1"/>
  <c r="L915" i="1"/>
  <c r="L690" i="1"/>
  <c r="M690" i="1" s="1"/>
  <c r="L2626" i="1"/>
  <c r="L2627" i="1"/>
  <c r="L2928" i="1"/>
  <c r="L174" i="1"/>
  <c r="L2628" i="1"/>
  <c r="M2628" i="1" s="1"/>
  <c r="L4081" i="1"/>
  <c r="L4082" i="1"/>
  <c r="L3385" i="1"/>
  <c r="M3385" i="1" s="1"/>
  <c r="L2629" i="1"/>
  <c r="L3386" i="1"/>
  <c r="L3672" i="1"/>
  <c r="L2630" i="1"/>
  <c r="L3541" i="1"/>
  <c r="M3541" i="1" s="1"/>
  <c r="L64" i="1"/>
  <c r="L2631" i="1"/>
  <c r="L2632" i="1"/>
  <c r="M2632" i="1" s="1"/>
  <c r="L3652" i="1"/>
  <c r="L2633" i="1"/>
  <c r="L2929" i="1"/>
  <c r="L3367" i="1"/>
  <c r="L577" i="1"/>
  <c r="M577" i="1" s="1"/>
  <c r="L2634" i="1"/>
  <c r="L2635" i="1"/>
  <c r="L4083" i="1"/>
  <c r="M4083" i="1" s="1"/>
  <c r="L2636" i="1"/>
  <c r="L831" i="1"/>
  <c r="L328" i="1"/>
  <c r="L2637" i="1"/>
  <c r="J916" i="1"/>
  <c r="J43" i="1"/>
  <c r="J917" i="1"/>
  <c r="J918" i="1"/>
  <c r="J257" i="1"/>
  <c r="J44" i="1"/>
  <c r="J3205" i="1"/>
  <c r="J13" i="1"/>
  <c r="J919" i="1"/>
  <c r="J2977" i="1"/>
  <c r="J2792" i="1"/>
  <c r="J3387" i="1"/>
  <c r="J3083" i="1"/>
  <c r="J617" i="1"/>
  <c r="J284" i="1"/>
  <c r="J3542" i="1"/>
  <c r="J920" i="1"/>
  <c r="J921" i="1"/>
  <c r="J922" i="1"/>
  <c r="J3725" i="1"/>
  <c r="J923" i="1"/>
  <c r="J233" i="1"/>
  <c r="J711" i="1"/>
  <c r="J2873" i="1"/>
  <c r="J3726" i="1"/>
  <c r="J3206" i="1"/>
  <c r="J924" i="1"/>
  <c r="J925" i="1"/>
  <c r="J926" i="1"/>
  <c r="J927" i="1"/>
  <c r="J285" i="1"/>
  <c r="J3316" i="1"/>
  <c r="J928" i="1"/>
  <c r="J175" i="1"/>
  <c r="J578" i="1"/>
  <c r="J929" i="1"/>
  <c r="J930" i="1"/>
  <c r="J931" i="1"/>
  <c r="J932" i="1"/>
  <c r="J329" i="1"/>
  <c r="J933" i="1"/>
  <c r="J934" i="1"/>
  <c r="J2638" i="1"/>
  <c r="J3388" i="1"/>
  <c r="J935" i="1"/>
  <c r="J936" i="1"/>
  <c r="J3727" i="1"/>
  <c r="J2639" i="1"/>
  <c r="J937" i="1"/>
  <c r="J3187" i="1"/>
  <c r="J938" i="1"/>
  <c r="J939" i="1"/>
  <c r="J105" i="1"/>
  <c r="J940" i="1"/>
  <c r="J397" i="1"/>
  <c r="J106" i="1"/>
  <c r="J941" i="1"/>
  <c r="J942" i="1"/>
  <c r="J2640" i="1"/>
  <c r="J330" i="1"/>
  <c r="J497" i="1"/>
  <c r="J618" i="1"/>
  <c r="J579" i="1"/>
  <c r="J943" i="1"/>
  <c r="J712" i="1"/>
  <c r="J944" i="1"/>
  <c r="J945" i="1"/>
  <c r="J946" i="1"/>
  <c r="J2793" i="1"/>
  <c r="J3728" i="1"/>
  <c r="J3729" i="1"/>
  <c r="J331" i="1"/>
  <c r="J4105" i="1"/>
  <c r="J947" i="1"/>
  <c r="J948" i="1"/>
  <c r="J3730" i="1"/>
  <c r="J3637" i="1"/>
  <c r="J45" i="1"/>
  <c r="J949" i="1"/>
  <c r="J2978" i="1"/>
  <c r="J6" i="1"/>
  <c r="J950" i="1"/>
  <c r="J176" i="1"/>
  <c r="J951" i="1"/>
  <c r="J952" i="1"/>
  <c r="J4100" i="1"/>
  <c r="J46" i="1"/>
  <c r="J691" i="1"/>
  <c r="J619" i="1"/>
  <c r="J953" i="1"/>
  <c r="J4084" i="1"/>
  <c r="J3543" i="1"/>
  <c r="J744" i="1"/>
  <c r="J332" i="1"/>
  <c r="J954" i="1"/>
  <c r="J4094" i="1"/>
  <c r="J955" i="1"/>
  <c r="J3084" i="1"/>
  <c r="J956" i="1"/>
  <c r="J333" i="1"/>
  <c r="J580" i="1"/>
  <c r="J957" i="1"/>
  <c r="J537" i="1"/>
  <c r="J581" i="1"/>
  <c r="J308" i="1"/>
  <c r="J107" i="1"/>
  <c r="J498" i="1"/>
  <c r="J3731" i="1"/>
  <c r="J958" i="1"/>
  <c r="J2979" i="1"/>
  <c r="J959" i="1"/>
  <c r="J582" i="1"/>
  <c r="J29" i="1"/>
  <c r="J3732" i="1"/>
  <c r="J620" i="1"/>
  <c r="J3544" i="1"/>
  <c r="J4111" i="1"/>
  <c r="J960" i="1"/>
  <c r="J832" i="1"/>
  <c r="J961" i="1"/>
  <c r="J234" i="1"/>
  <c r="J3733" i="1"/>
  <c r="J3085" i="1"/>
  <c r="J621" i="1"/>
  <c r="J3734" i="1"/>
  <c r="J2641" i="1"/>
  <c r="J962" i="1"/>
  <c r="J2980" i="1"/>
  <c r="J3735" i="1"/>
  <c r="J745" i="1"/>
  <c r="J235" i="1"/>
  <c r="J3389" i="1"/>
  <c r="J963" i="1"/>
  <c r="J964" i="1"/>
  <c r="J2874" i="1"/>
  <c r="J3368" i="1"/>
  <c r="J3593" i="1"/>
  <c r="J2642" i="1"/>
  <c r="J47" i="1"/>
  <c r="J965" i="1"/>
  <c r="J3390" i="1"/>
  <c r="J398" i="1"/>
  <c r="J3673" i="1"/>
  <c r="J3736" i="1"/>
  <c r="J713" i="1"/>
  <c r="J3737" i="1"/>
  <c r="J3348" i="1"/>
  <c r="J966" i="1"/>
  <c r="J967" i="1"/>
  <c r="J3738" i="1"/>
  <c r="J3739" i="1"/>
  <c r="J968" i="1"/>
  <c r="J3317" i="1"/>
  <c r="J3349" i="1"/>
  <c r="J3207" i="1"/>
  <c r="J3740" i="1"/>
  <c r="J969" i="1"/>
  <c r="J970" i="1"/>
  <c r="J3208" i="1"/>
  <c r="J3741" i="1"/>
  <c r="J971" i="1"/>
  <c r="J2794" i="1"/>
  <c r="J2981" i="1"/>
  <c r="J3742" i="1"/>
  <c r="J972" i="1"/>
  <c r="J973" i="1"/>
  <c r="J3743" i="1"/>
  <c r="J974" i="1"/>
  <c r="J975" i="1"/>
  <c r="J976" i="1"/>
  <c r="J3744" i="1"/>
  <c r="J2982" i="1"/>
  <c r="J977" i="1"/>
  <c r="J3745" i="1"/>
  <c r="J622" i="1"/>
  <c r="J978" i="1"/>
  <c r="J258" i="1"/>
  <c r="J979" i="1"/>
  <c r="J980" i="1"/>
  <c r="J3209" i="1"/>
  <c r="J981" i="1"/>
  <c r="J982" i="1"/>
  <c r="J983" i="1"/>
  <c r="J3687" i="1"/>
  <c r="J984" i="1"/>
  <c r="J985" i="1"/>
  <c r="J583" i="1"/>
  <c r="J986" i="1"/>
  <c r="J3746" i="1"/>
  <c r="J48" i="1"/>
  <c r="J3210" i="1"/>
  <c r="J987" i="1"/>
  <c r="J3747" i="1"/>
  <c r="J3748" i="1"/>
  <c r="J3749" i="1"/>
  <c r="J746" i="1"/>
  <c r="J3318" i="1"/>
  <c r="J988" i="1"/>
  <c r="J989" i="1"/>
  <c r="J990" i="1"/>
  <c r="J334" i="1"/>
  <c r="J991" i="1"/>
  <c r="J3750" i="1"/>
  <c r="J992" i="1"/>
  <c r="J2983" i="1"/>
  <c r="J399" i="1"/>
  <c r="J993" i="1"/>
  <c r="J994" i="1"/>
  <c r="J995" i="1"/>
  <c r="J833" i="1"/>
  <c r="J996" i="1"/>
  <c r="J3751" i="1"/>
  <c r="J997" i="1"/>
  <c r="J3752" i="1"/>
  <c r="J3319" i="1"/>
  <c r="J3594" i="1"/>
  <c r="J2643" i="1"/>
  <c r="J3753" i="1"/>
  <c r="J2795" i="1"/>
  <c r="J3298" i="1"/>
  <c r="J3754" i="1"/>
  <c r="J3699" i="1"/>
  <c r="J998" i="1"/>
  <c r="J3755" i="1"/>
  <c r="J999" i="1"/>
  <c r="J3583" i="1"/>
  <c r="J1000" i="1"/>
  <c r="J3756" i="1"/>
  <c r="J1001" i="1"/>
  <c r="J1002" i="1"/>
  <c r="J1003" i="1"/>
  <c r="J1004" i="1"/>
  <c r="J1005" i="1"/>
  <c r="J3211" i="1"/>
  <c r="J1006" i="1"/>
  <c r="J3638" i="1"/>
  <c r="J3757" i="1"/>
  <c r="J400" i="1"/>
  <c r="J309" i="1"/>
  <c r="J3391" i="1"/>
  <c r="J3392" i="1"/>
  <c r="J2984" i="1"/>
  <c r="J1007" i="1"/>
  <c r="J3212" i="1"/>
  <c r="J1008" i="1"/>
  <c r="J3595" i="1"/>
  <c r="J3122" i="1"/>
  <c r="J3393" i="1"/>
  <c r="J4106" i="1"/>
  <c r="J1009" i="1"/>
  <c r="J2796" i="1"/>
  <c r="J4092" i="1"/>
  <c r="J1010" i="1"/>
  <c r="J2644" i="1"/>
  <c r="J1011" i="1"/>
  <c r="J1012" i="1"/>
  <c r="J1013" i="1"/>
  <c r="J1014" i="1"/>
  <c r="J1015" i="1"/>
  <c r="J3545" i="1"/>
  <c r="J3596" i="1"/>
  <c r="J3394" i="1"/>
  <c r="J1016" i="1"/>
  <c r="J1017" i="1"/>
  <c r="J3299" i="1"/>
  <c r="J4108" i="1"/>
  <c r="J1018" i="1"/>
  <c r="J3395" i="1"/>
  <c r="J1019" i="1"/>
  <c r="J3618" i="1"/>
  <c r="J834" i="1"/>
  <c r="J4085" i="1"/>
  <c r="J1020" i="1"/>
  <c r="J2985" i="1"/>
  <c r="J1021" i="1"/>
  <c r="J3758" i="1"/>
  <c r="J1022" i="1"/>
  <c r="J1023" i="1"/>
  <c r="J2930" i="1"/>
  <c r="J3396" i="1"/>
  <c r="J3123" i="1"/>
  <c r="J335" i="1"/>
  <c r="J623" i="1"/>
  <c r="J1024" i="1"/>
  <c r="J3397" i="1"/>
  <c r="J2645" i="1"/>
  <c r="J2986" i="1"/>
  <c r="J1025" i="1"/>
  <c r="J3597" i="1"/>
  <c r="J310" i="1"/>
  <c r="J2875" i="1"/>
  <c r="J1026" i="1"/>
  <c r="J2987" i="1"/>
  <c r="J3759" i="1"/>
  <c r="J624" i="1"/>
  <c r="J3086" i="1"/>
  <c r="J3700" i="1"/>
  <c r="J1027" i="1"/>
  <c r="J2646" i="1"/>
  <c r="J3213" i="1"/>
  <c r="J1028" i="1"/>
  <c r="J1029" i="1"/>
  <c r="J3188" i="1"/>
  <c r="J1030" i="1"/>
  <c r="J336" i="1"/>
  <c r="J1031" i="1"/>
  <c r="J3398" i="1"/>
  <c r="J401" i="1"/>
  <c r="J177" i="1"/>
  <c r="J3300" i="1"/>
  <c r="J1032" i="1"/>
  <c r="J3369" i="1"/>
  <c r="J1033" i="1"/>
  <c r="J1034" i="1"/>
  <c r="J2931" i="1"/>
  <c r="J1035" i="1"/>
  <c r="J835" i="1"/>
  <c r="J4110" i="1"/>
  <c r="J836" i="1"/>
  <c r="J2988" i="1"/>
  <c r="J1036" i="1"/>
  <c r="J747" i="1"/>
  <c r="J2876" i="1"/>
  <c r="J2989" i="1"/>
  <c r="J2877" i="1"/>
  <c r="J714" i="1"/>
  <c r="J2647" i="1"/>
  <c r="J584" i="1"/>
  <c r="J2797" i="1"/>
  <c r="J2648" i="1"/>
  <c r="J3320" i="1"/>
  <c r="J1037" i="1"/>
  <c r="J3159" i="1"/>
  <c r="J2649" i="1"/>
  <c r="J1038" i="1"/>
  <c r="J1039" i="1"/>
  <c r="J3674" i="1"/>
  <c r="J1040" i="1"/>
  <c r="J1041" i="1"/>
  <c r="J311" i="1"/>
  <c r="J1042" i="1"/>
  <c r="J2650" i="1"/>
  <c r="J3399" i="1"/>
  <c r="J1043" i="1"/>
  <c r="J1044" i="1"/>
  <c r="J1045" i="1"/>
  <c r="J1046" i="1"/>
  <c r="J1047" i="1"/>
  <c r="J3160" i="1"/>
  <c r="J3214" i="1"/>
  <c r="J1048" i="1"/>
  <c r="J1049" i="1"/>
  <c r="J1050" i="1"/>
  <c r="J2651" i="1"/>
  <c r="J1051" i="1"/>
  <c r="J3215" i="1"/>
  <c r="J837" i="1"/>
  <c r="J499" i="1"/>
  <c r="J3400" i="1"/>
  <c r="J1052" i="1"/>
  <c r="J500" i="1"/>
  <c r="J3401" i="1"/>
  <c r="J2652" i="1"/>
  <c r="J1053" i="1"/>
  <c r="J1054" i="1"/>
  <c r="J3216" i="1"/>
  <c r="J2990" i="1"/>
  <c r="J1055" i="1"/>
  <c r="J1056" i="1"/>
  <c r="J3402" i="1"/>
  <c r="J3217" i="1"/>
  <c r="J1057" i="1"/>
  <c r="J3403" i="1"/>
  <c r="J3321" i="1"/>
  <c r="J2653" i="1"/>
  <c r="J1058" i="1"/>
  <c r="J585" i="1"/>
  <c r="J3404" i="1"/>
  <c r="J625" i="1"/>
  <c r="J2991" i="1"/>
  <c r="J108" i="1"/>
  <c r="J538" i="1"/>
  <c r="J1059" i="1"/>
  <c r="J1060" i="1"/>
  <c r="J178" i="1"/>
  <c r="J2654" i="1"/>
  <c r="J1061" i="1"/>
  <c r="J2655" i="1"/>
  <c r="J337" i="1"/>
  <c r="J1062" i="1"/>
  <c r="J2656" i="1"/>
  <c r="J2657" i="1"/>
  <c r="J3760" i="1"/>
  <c r="J3087" i="1"/>
  <c r="J179" i="1"/>
  <c r="J3350" i="1"/>
  <c r="J3405" i="1"/>
  <c r="J2658" i="1"/>
  <c r="J2659" i="1"/>
  <c r="J1063" i="1"/>
  <c r="J402" i="1"/>
  <c r="J3564" i="1"/>
  <c r="J838" i="1"/>
  <c r="J1064" i="1"/>
  <c r="J2932" i="1"/>
  <c r="J3761" i="1"/>
  <c r="J3218" i="1"/>
  <c r="J1065" i="1"/>
  <c r="J3762" i="1"/>
  <c r="J2798" i="1"/>
  <c r="J236" i="1"/>
  <c r="J1066" i="1"/>
  <c r="J1067" i="1"/>
  <c r="J626" i="1"/>
  <c r="J1068" i="1"/>
  <c r="J77" i="1"/>
  <c r="J1069" i="1"/>
  <c r="J3763" i="1"/>
  <c r="J1070" i="1"/>
  <c r="J3764" i="1"/>
  <c r="J1071" i="1"/>
  <c r="J1072" i="1"/>
  <c r="J3765" i="1"/>
  <c r="J3766" i="1"/>
  <c r="J1073" i="1"/>
  <c r="J109" i="1"/>
  <c r="J748" i="1"/>
  <c r="J4101" i="1"/>
  <c r="J180" i="1"/>
  <c r="J1074" i="1"/>
  <c r="J3767" i="1"/>
  <c r="J3768" i="1"/>
  <c r="J2878" i="1"/>
  <c r="J1075" i="1"/>
  <c r="J1076" i="1"/>
  <c r="J3769" i="1"/>
  <c r="J1077" i="1"/>
  <c r="J49" i="1"/>
  <c r="J1078" i="1"/>
  <c r="J1079" i="1"/>
  <c r="J1080" i="1"/>
  <c r="J1081" i="1"/>
  <c r="J3770" i="1"/>
  <c r="J181" i="1"/>
  <c r="J1082" i="1"/>
  <c r="J627" i="1"/>
  <c r="J338" i="1"/>
  <c r="J1083" i="1"/>
  <c r="J1084" i="1"/>
  <c r="J1085" i="1"/>
  <c r="J1086" i="1"/>
  <c r="J237" i="1"/>
  <c r="J2660" i="1"/>
  <c r="J3406" i="1"/>
  <c r="J501" i="1"/>
  <c r="J1087" i="1"/>
  <c r="J1088" i="1"/>
  <c r="J3771" i="1"/>
  <c r="J2799" i="1"/>
  <c r="J339" i="1"/>
  <c r="J3772" i="1"/>
  <c r="J3773" i="1"/>
  <c r="J340" i="1"/>
  <c r="J238" i="1"/>
  <c r="J1089" i="1"/>
  <c r="J3407" i="1"/>
  <c r="J3774" i="1"/>
  <c r="J3775" i="1"/>
  <c r="J3598" i="1"/>
  <c r="J3408" i="1"/>
  <c r="J1090" i="1"/>
  <c r="J1091" i="1"/>
  <c r="J1092" i="1"/>
  <c r="J1093" i="1"/>
  <c r="J3088" i="1"/>
  <c r="J3776" i="1"/>
  <c r="J1094" i="1"/>
  <c r="J3777" i="1"/>
  <c r="J1095" i="1"/>
  <c r="J1096" i="1"/>
  <c r="J715" i="1"/>
  <c r="J3778" i="1"/>
  <c r="J3301" i="1"/>
  <c r="J1097" i="1"/>
  <c r="J1098" i="1"/>
  <c r="J3779" i="1"/>
  <c r="J1099" i="1"/>
  <c r="J2661" i="1"/>
  <c r="J1100" i="1"/>
  <c r="J1101" i="1"/>
  <c r="J3780" i="1"/>
  <c r="J1102" i="1"/>
  <c r="J586" i="1"/>
  <c r="J1103" i="1"/>
  <c r="J3781" i="1"/>
  <c r="J3639" i="1"/>
  <c r="J3322" i="1"/>
  <c r="J3653" i="1"/>
  <c r="J3701" i="1"/>
  <c r="J1104" i="1"/>
  <c r="J1105" i="1"/>
  <c r="J1106" i="1"/>
  <c r="J3782" i="1"/>
  <c r="J3409" i="1"/>
  <c r="J1107" i="1"/>
  <c r="J3410" i="1"/>
  <c r="J3702" i="1"/>
  <c r="J1108" i="1"/>
  <c r="J1109" i="1"/>
  <c r="J1110" i="1"/>
  <c r="J3411" i="1"/>
  <c r="J3412" i="1"/>
  <c r="J1111" i="1"/>
  <c r="J3219" i="1"/>
  <c r="J3783" i="1"/>
  <c r="J1112" i="1"/>
  <c r="J1113" i="1"/>
  <c r="J1114" i="1"/>
  <c r="J1115" i="1"/>
  <c r="J839" i="1"/>
  <c r="J312" i="1"/>
  <c r="J1116" i="1"/>
  <c r="J1117" i="1"/>
  <c r="J3413" i="1"/>
  <c r="J2662" i="1"/>
  <c r="J1118" i="1"/>
  <c r="J403" i="1"/>
  <c r="J404" i="1"/>
  <c r="J502" i="1"/>
  <c r="J3414" i="1"/>
  <c r="J1119" i="1"/>
  <c r="J587" i="1"/>
  <c r="J3189" i="1"/>
  <c r="J1120" i="1"/>
  <c r="J3220" i="1"/>
  <c r="J1121" i="1"/>
  <c r="J1122" i="1"/>
  <c r="J405" i="1"/>
  <c r="J1123" i="1"/>
  <c r="J1124" i="1"/>
  <c r="J3784" i="1"/>
  <c r="J1125" i="1"/>
  <c r="J1126" i="1"/>
  <c r="J3221" i="1"/>
  <c r="J3415" i="1"/>
  <c r="J1127" i="1"/>
  <c r="J1128" i="1"/>
  <c r="J1129" i="1"/>
  <c r="J93" i="1"/>
  <c r="J3370" i="1"/>
  <c r="J3785" i="1"/>
  <c r="J1130" i="1"/>
  <c r="J1131" i="1"/>
  <c r="J1132" i="1"/>
  <c r="J1133" i="1"/>
  <c r="J1134" i="1"/>
  <c r="J1135" i="1"/>
  <c r="J1136" i="1"/>
  <c r="J1137" i="1"/>
  <c r="J2992" i="1"/>
  <c r="J1138" i="1"/>
  <c r="J1139" i="1"/>
  <c r="J1140" i="1"/>
  <c r="J1141" i="1"/>
  <c r="J1142" i="1"/>
  <c r="J1143" i="1"/>
  <c r="J3124" i="1"/>
  <c r="J1144" i="1"/>
  <c r="J1145" i="1"/>
  <c r="J341" i="1"/>
  <c r="J1146" i="1"/>
  <c r="J3703" i="1"/>
  <c r="J1147" i="1"/>
  <c r="J1148" i="1"/>
  <c r="J3786" i="1"/>
  <c r="J3787" i="1"/>
  <c r="J588" i="1"/>
  <c r="J1149" i="1"/>
  <c r="J1150" i="1"/>
  <c r="J1151" i="1"/>
  <c r="J539" i="1"/>
  <c r="J1152" i="1"/>
  <c r="J1153" i="1"/>
  <c r="J3666" i="1"/>
  <c r="J1154" i="1"/>
  <c r="J1155" i="1"/>
  <c r="J3788" i="1"/>
  <c r="J182" i="1"/>
  <c r="J2663" i="1"/>
  <c r="J1156" i="1"/>
  <c r="J1157" i="1"/>
  <c r="J1158" i="1"/>
  <c r="J1159" i="1"/>
  <c r="J3416" i="1"/>
  <c r="J1160" i="1"/>
  <c r="J3125" i="1"/>
  <c r="J1161" i="1"/>
  <c r="J589" i="1"/>
  <c r="J3789" i="1"/>
  <c r="J1162" i="1"/>
  <c r="J1163" i="1"/>
  <c r="J1164" i="1"/>
  <c r="J1165" i="1"/>
  <c r="J3417" i="1"/>
  <c r="J3546" i="1"/>
  <c r="J1166" i="1"/>
  <c r="J1167" i="1"/>
  <c r="J1168" i="1"/>
  <c r="J1169" i="1"/>
  <c r="J3790" i="1"/>
  <c r="J1170" i="1"/>
  <c r="J2664" i="1"/>
  <c r="J1171" i="1"/>
  <c r="J1172" i="1"/>
  <c r="J1173" i="1"/>
  <c r="J3418" i="1"/>
  <c r="J1174" i="1"/>
  <c r="J3791" i="1"/>
  <c r="J3419" i="1"/>
  <c r="J1175" i="1"/>
  <c r="J342" i="1"/>
  <c r="J1176" i="1"/>
  <c r="J1177" i="1"/>
  <c r="J1178" i="1"/>
  <c r="J2879" i="1"/>
  <c r="J3704" i="1"/>
  <c r="J1179" i="1"/>
  <c r="J1180" i="1"/>
  <c r="J1181" i="1"/>
  <c r="J840" i="1"/>
  <c r="J1182" i="1"/>
  <c r="J2665" i="1"/>
  <c r="J1183" i="1"/>
  <c r="J1184" i="1"/>
  <c r="J1185" i="1"/>
  <c r="J841" i="1"/>
  <c r="J3792" i="1"/>
  <c r="J3793" i="1"/>
  <c r="J183" i="1"/>
  <c r="J1186" i="1"/>
  <c r="J3089" i="1"/>
  <c r="J3654" i="1"/>
  <c r="J3351" i="1"/>
  <c r="J1187" i="1"/>
  <c r="J1188" i="1"/>
  <c r="J1189" i="1"/>
  <c r="J2993" i="1"/>
  <c r="J406" i="1"/>
  <c r="J3794" i="1"/>
  <c r="J1190" i="1"/>
  <c r="J1191" i="1"/>
  <c r="J3126" i="1"/>
  <c r="J1192" i="1"/>
  <c r="J1193" i="1"/>
  <c r="J3795" i="1"/>
  <c r="J1194" i="1"/>
  <c r="J2800" i="1"/>
  <c r="J1195" i="1"/>
  <c r="J1196" i="1"/>
  <c r="J1197" i="1"/>
  <c r="J1198" i="1"/>
  <c r="J1199" i="1"/>
  <c r="J1200" i="1"/>
  <c r="J3796" i="1"/>
  <c r="J1201" i="1"/>
  <c r="J3222" i="1"/>
  <c r="J3420" i="1"/>
  <c r="J1202" i="1"/>
  <c r="J2933" i="1"/>
  <c r="J2934" i="1"/>
  <c r="J2666" i="1"/>
  <c r="J3421" i="1"/>
  <c r="J3797" i="1"/>
  <c r="J1203" i="1"/>
  <c r="J1204" i="1"/>
  <c r="J3422" i="1"/>
  <c r="J1205" i="1"/>
  <c r="J3798" i="1"/>
  <c r="J2994" i="1"/>
  <c r="J1206" i="1"/>
  <c r="J1207" i="1"/>
  <c r="J3223" i="1"/>
  <c r="J3090" i="1"/>
  <c r="J3423" i="1"/>
  <c r="J1208" i="1"/>
  <c r="J3799" i="1"/>
  <c r="J1209" i="1"/>
  <c r="J3127" i="1"/>
  <c r="J3352" i="1"/>
  <c r="J749" i="1"/>
  <c r="J1210" i="1"/>
  <c r="J1211" i="1"/>
  <c r="J1212" i="1"/>
  <c r="J1213" i="1"/>
  <c r="J1214" i="1"/>
  <c r="J184" i="1"/>
  <c r="J2935" i="1"/>
  <c r="J3128" i="1"/>
  <c r="J1215" i="1"/>
  <c r="J1216" i="1"/>
  <c r="J1217" i="1"/>
  <c r="J3655" i="1"/>
  <c r="J3800" i="1"/>
  <c r="J1218" i="1"/>
  <c r="J3323" i="1"/>
  <c r="J3224" i="1"/>
  <c r="J3801" i="1"/>
  <c r="J1219" i="1"/>
  <c r="J2936" i="1"/>
  <c r="J3225" i="1"/>
  <c r="J1220" i="1"/>
  <c r="J1221" i="1"/>
  <c r="J3802" i="1"/>
  <c r="J3226" i="1"/>
  <c r="J2937" i="1"/>
  <c r="J1222" i="1"/>
  <c r="J2801" i="1"/>
  <c r="J110" i="1"/>
  <c r="J750" i="1"/>
  <c r="J3424" i="1"/>
  <c r="J1223" i="1"/>
  <c r="J2667" i="1"/>
  <c r="J1224" i="1"/>
  <c r="J1225" i="1"/>
  <c r="J1226" i="1"/>
  <c r="J3302" i="1"/>
  <c r="J3425" i="1"/>
  <c r="J3803" i="1"/>
  <c r="J1227" i="1"/>
  <c r="J3619" i="1"/>
  <c r="J3804" i="1"/>
  <c r="J1228" i="1"/>
  <c r="J2668" i="1"/>
  <c r="J2669" i="1"/>
  <c r="J343" i="1"/>
  <c r="J259" i="1"/>
  <c r="J2670" i="1"/>
  <c r="J2880" i="1"/>
  <c r="J111" i="1"/>
  <c r="J2995" i="1"/>
  <c r="J1229" i="1"/>
  <c r="J628" i="1"/>
  <c r="J1230" i="1"/>
  <c r="J1231" i="1"/>
  <c r="J286" i="1"/>
  <c r="J2671" i="1"/>
  <c r="J1232" i="1"/>
  <c r="J1233" i="1"/>
  <c r="J1234" i="1"/>
  <c r="J3547" i="1"/>
  <c r="J344" i="1"/>
  <c r="J1235" i="1"/>
  <c r="J1236" i="1"/>
  <c r="J2672" i="1"/>
  <c r="J4086" i="1"/>
  <c r="J112" i="1"/>
  <c r="J1237" i="1"/>
  <c r="J3227" i="1"/>
  <c r="J1238" i="1"/>
  <c r="J1239" i="1"/>
  <c r="J287" i="1"/>
  <c r="J1240" i="1"/>
  <c r="J1241" i="1"/>
  <c r="J1242" i="1"/>
  <c r="J1243" i="1"/>
  <c r="J1244" i="1"/>
  <c r="J1245" i="1"/>
  <c r="J1246" i="1"/>
  <c r="J3228" i="1"/>
  <c r="J3599" i="1"/>
  <c r="J3600" i="1"/>
  <c r="J2938" i="1"/>
  <c r="J1247" i="1"/>
  <c r="J1248" i="1"/>
  <c r="J3161" i="1"/>
  <c r="J1249" i="1"/>
  <c r="J1250" i="1"/>
  <c r="J1251" i="1"/>
  <c r="J1252" i="1"/>
  <c r="J1253" i="1"/>
  <c r="J1254" i="1"/>
  <c r="J3190" i="1"/>
  <c r="J3229" i="1"/>
  <c r="J1255" i="1"/>
  <c r="J3675" i="1"/>
  <c r="J1256" i="1"/>
  <c r="J3162" i="1"/>
  <c r="J288" i="1"/>
  <c r="J1257" i="1"/>
  <c r="J2939" i="1"/>
  <c r="J1258" i="1"/>
  <c r="J239" i="1"/>
  <c r="J3656" i="1"/>
  <c r="J3353" i="1"/>
  <c r="J1259" i="1"/>
  <c r="J2802" i="1"/>
  <c r="J1260" i="1"/>
  <c r="J1261" i="1"/>
  <c r="J1262" i="1"/>
  <c r="J1263" i="1"/>
  <c r="J3548" i="1"/>
  <c r="J716" i="1"/>
  <c r="J260" i="1"/>
  <c r="J3601" i="1"/>
  <c r="J1264" i="1"/>
  <c r="J3091" i="1"/>
  <c r="J2881" i="1"/>
  <c r="J1265" i="1"/>
  <c r="J1266" i="1"/>
  <c r="J503" i="1"/>
  <c r="J3626" i="1"/>
  <c r="J1267" i="1"/>
  <c r="J185" i="1"/>
  <c r="J1268" i="1"/>
  <c r="J2803" i="1"/>
  <c r="J3644" i="1"/>
  <c r="J30" i="1"/>
  <c r="J50" i="1"/>
  <c r="J2673" i="1"/>
  <c r="J2996" i="1"/>
  <c r="J1269" i="1"/>
  <c r="J1270" i="1"/>
  <c r="J3092" i="1"/>
  <c r="J629" i="1"/>
  <c r="J345" i="1"/>
  <c r="J692" i="1"/>
  <c r="J78" i="1"/>
  <c r="J3805" i="1"/>
  <c r="J1271" i="1"/>
  <c r="J1272" i="1"/>
  <c r="J3806" i="1"/>
  <c r="J1273" i="1"/>
  <c r="J2940" i="1"/>
  <c r="J3354" i="1"/>
  <c r="J1274" i="1"/>
  <c r="J1275" i="1"/>
  <c r="J1276" i="1"/>
  <c r="J1277" i="1"/>
  <c r="J1278" i="1"/>
  <c r="J1279" i="1"/>
  <c r="J2997" i="1"/>
  <c r="J261" i="1"/>
  <c r="J3191" i="1"/>
  <c r="J3230" i="1"/>
  <c r="J113" i="1"/>
  <c r="J1280" i="1"/>
  <c r="J1281" i="1"/>
  <c r="J751" i="1"/>
  <c r="J2882" i="1"/>
  <c r="J3807" i="1"/>
  <c r="J65" i="1"/>
  <c r="J1282" i="1"/>
  <c r="J1283" i="1"/>
  <c r="J1284" i="1"/>
  <c r="J3705" i="1"/>
  <c r="J3324" i="1"/>
  <c r="J1285" i="1"/>
  <c r="J2674" i="1"/>
  <c r="J1286" i="1"/>
  <c r="J1287" i="1"/>
  <c r="J1288" i="1"/>
  <c r="J1289" i="1"/>
  <c r="J504" i="1"/>
  <c r="J3808" i="1"/>
  <c r="J3163" i="1"/>
  <c r="J3809" i="1"/>
  <c r="J1290" i="1"/>
  <c r="J1291" i="1"/>
  <c r="J1292" i="1"/>
  <c r="J1293" i="1"/>
  <c r="J3426" i="1"/>
  <c r="J3231" i="1"/>
  <c r="J1294" i="1"/>
  <c r="J346" i="1"/>
  <c r="J2883" i="1"/>
  <c r="J1295" i="1"/>
  <c r="J1296" i="1"/>
  <c r="J407" i="1"/>
  <c r="J2884" i="1"/>
  <c r="J3427" i="1"/>
  <c r="J2885" i="1"/>
  <c r="J3810" i="1"/>
  <c r="J3811" i="1"/>
  <c r="J408" i="1"/>
  <c r="J630" i="1"/>
  <c r="J1297" i="1"/>
  <c r="J3093" i="1"/>
  <c r="J1298" i="1"/>
  <c r="J1299" i="1"/>
  <c r="J1300" i="1"/>
  <c r="J4109" i="1"/>
  <c r="J1301" i="1"/>
  <c r="J1302" i="1"/>
  <c r="J3428" i="1"/>
  <c r="J693" i="1"/>
  <c r="J1303" i="1"/>
  <c r="J3429" i="1"/>
  <c r="J3430" i="1"/>
  <c r="J1304" i="1"/>
  <c r="J3549" i="1"/>
  <c r="J3627" i="1"/>
  <c r="J694" i="1"/>
  <c r="J1305" i="1"/>
  <c r="J3812" i="1"/>
  <c r="J1306" i="1"/>
  <c r="J1307" i="1"/>
  <c r="J3550" i="1"/>
  <c r="J2804" i="1"/>
  <c r="J3813" i="1"/>
  <c r="J409" i="1"/>
  <c r="J3814" i="1"/>
  <c r="J1308" i="1"/>
  <c r="J1309" i="1"/>
  <c r="J2805" i="1"/>
  <c r="J3192" i="1"/>
  <c r="J2806" i="1"/>
  <c r="J1310" i="1"/>
  <c r="J2998" i="1"/>
  <c r="J1311" i="1"/>
  <c r="J3325" i="1"/>
  <c r="J2999" i="1"/>
  <c r="J2675" i="1"/>
  <c r="J1312" i="1"/>
  <c r="J1313" i="1"/>
  <c r="J842" i="1"/>
  <c r="J1314" i="1"/>
  <c r="J3620" i="1"/>
  <c r="J1315" i="1"/>
  <c r="J3326" i="1"/>
  <c r="J2941" i="1"/>
  <c r="J3431" i="1"/>
  <c r="J3815" i="1"/>
  <c r="J1316" i="1"/>
  <c r="J1317" i="1"/>
  <c r="J3355" i="1"/>
  <c r="J1318" i="1"/>
  <c r="J1319" i="1"/>
  <c r="J3193" i="1"/>
  <c r="J3432" i="1"/>
  <c r="J1320" i="1"/>
  <c r="J3094" i="1"/>
  <c r="J1321" i="1"/>
  <c r="J2942" i="1"/>
  <c r="J3628" i="1"/>
  <c r="J1322" i="1"/>
  <c r="J3816" i="1"/>
  <c r="J1323" i="1"/>
  <c r="J3817" i="1"/>
  <c r="J1324" i="1"/>
  <c r="J3433" i="1"/>
  <c r="J1325" i="1"/>
  <c r="J1326" i="1"/>
  <c r="J3327" i="1"/>
  <c r="J3232" i="1"/>
  <c r="J3818" i="1"/>
  <c r="J2676" i="1"/>
  <c r="J505" i="1"/>
  <c r="J1327" i="1"/>
  <c r="J3328" i="1"/>
  <c r="J3551" i="1"/>
  <c r="J3164" i="1"/>
  <c r="J3000" i="1"/>
  <c r="J3233" i="1"/>
  <c r="J2807" i="1"/>
  <c r="J1328" i="1"/>
  <c r="J3819" i="1"/>
  <c r="J1329" i="1"/>
  <c r="J2886" i="1"/>
  <c r="J3129" i="1"/>
  <c r="J3434" i="1"/>
  <c r="J1330" i="1"/>
  <c r="J3820" i="1"/>
  <c r="J1331" i="1"/>
  <c r="J3821" i="1"/>
  <c r="J3435" i="1"/>
  <c r="J1332" i="1"/>
  <c r="J1333" i="1"/>
  <c r="J3001" i="1"/>
  <c r="J3436" i="1"/>
  <c r="J1334" i="1"/>
  <c r="J1335" i="1"/>
  <c r="J2677" i="1"/>
  <c r="J1336" i="1"/>
  <c r="J1337" i="1"/>
  <c r="J3657" i="1"/>
  <c r="J3234" i="1"/>
  <c r="J1338" i="1"/>
  <c r="J1339" i="1"/>
  <c r="J1340" i="1"/>
  <c r="J631" i="1"/>
  <c r="J3822" i="1"/>
  <c r="J2943" i="1"/>
  <c r="J3629" i="1"/>
  <c r="J632" i="1"/>
  <c r="J1341" i="1"/>
  <c r="J1342" i="1"/>
  <c r="J3437" i="1"/>
  <c r="J1343" i="1"/>
  <c r="J3823" i="1"/>
  <c r="J3438" i="1"/>
  <c r="J1344" i="1"/>
  <c r="J1345" i="1"/>
  <c r="J1346" i="1"/>
  <c r="J2678" i="1"/>
  <c r="J31" i="1"/>
  <c r="J3329" i="1"/>
  <c r="J1347" i="1"/>
  <c r="J1348" i="1"/>
  <c r="J3676" i="1"/>
  <c r="J3439" i="1"/>
  <c r="J3440" i="1"/>
  <c r="J752" i="1"/>
  <c r="J3602" i="1"/>
  <c r="J1349" i="1"/>
  <c r="J3441" i="1"/>
  <c r="J3235" i="1"/>
  <c r="J1350" i="1"/>
  <c r="J1351" i="1"/>
  <c r="J1352" i="1"/>
  <c r="J540" i="1"/>
  <c r="J1353" i="1"/>
  <c r="J1354" i="1"/>
  <c r="J1355" i="1"/>
  <c r="J1356" i="1"/>
  <c r="J2944" i="1"/>
  <c r="J1357" i="1"/>
  <c r="J3442" i="1"/>
  <c r="J3645" i="1"/>
  <c r="J114" i="1"/>
  <c r="J1358" i="1"/>
  <c r="J1359" i="1"/>
  <c r="J753" i="1"/>
  <c r="J2808" i="1"/>
  <c r="J1360" i="1"/>
  <c r="J2809" i="1"/>
  <c r="J541" i="1"/>
  <c r="J1361" i="1"/>
  <c r="J633" i="1"/>
  <c r="J1362" i="1"/>
  <c r="J347" i="1"/>
  <c r="J3356" i="1"/>
  <c r="J1363" i="1"/>
  <c r="J3677" i="1"/>
  <c r="J1364" i="1"/>
  <c r="J3443" i="1"/>
  <c r="J1365" i="1"/>
  <c r="J3236" i="1"/>
  <c r="J1366" i="1"/>
  <c r="J1367" i="1"/>
  <c r="J754" i="1"/>
  <c r="J3371" i="1"/>
  <c r="J634" i="1"/>
  <c r="J1368" i="1"/>
  <c r="J1369" i="1"/>
  <c r="J3824" i="1"/>
  <c r="J1370" i="1"/>
  <c r="J3330" i="1"/>
  <c r="J1371" i="1"/>
  <c r="J1372" i="1"/>
  <c r="J3825" i="1"/>
  <c r="J14" i="1"/>
  <c r="J1373" i="1"/>
  <c r="J3444" i="1"/>
  <c r="J755" i="1"/>
  <c r="J3445" i="1"/>
  <c r="J1374" i="1"/>
  <c r="J1375" i="1"/>
  <c r="J2810" i="1"/>
  <c r="J348" i="1"/>
  <c r="J1376" i="1"/>
  <c r="J1377" i="1"/>
  <c r="J1378" i="1"/>
  <c r="J1379" i="1"/>
  <c r="J1380" i="1"/>
  <c r="J3658" i="1"/>
  <c r="J1381" i="1"/>
  <c r="J3446" i="1"/>
  <c r="J635" i="1"/>
  <c r="J1382" i="1"/>
  <c r="J1383" i="1"/>
  <c r="J1384" i="1"/>
  <c r="J3826" i="1"/>
  <c r="J1385" i="1"/>
  <c r="J1386" i="1"/>
  <c r="J1387" i="1"/>
  <c r="J1388" i="1"/>
  <c r="J1389" i="1"/>
  <c r="J1390" i="1"/>
  <c r="J1391" i="1"/>
  <c r="J1392" i="1"/>
  <c r="J1393" i="1"/>
  <c r="J186" i="1"/>
  <c r="J1394" i="1"/>
  <c r="J1395" i="1"/>
  <c r="J2679" i="1"/>
  <c r="J3237" i="1"/>
  <c r="J1396" i="1"/>
  <c r="J1397" i="1"/>
  <c r="J1398" i="1"/>
  <c r="J717" i="1"/>
  <c r="J3238" i="1"/>
  <c r="J3827" i="1"/>
  <c r="J1399" i="1"/>
  <c r="J1400" i="1"/>
  <c r="J1401" i="1"/>
  <c r="J1402" i="1"/>
  <c r="J3828" i="1"/>
  <c r="J1403" i="1"/>
  <c r="J1404" i="1"/>
  <c r="J1405" i="1"/>
  <c r="J3829" i="1"/>
  <c r="J1406" i="1"/>
  <c r="J1407" i="1"/>
  <c r="J1408" i="1"/>
  <c r="J3830" i="1"/>
  <c r="J1409" i="1"/>
  <c r="J1410" i="1"/>
  <c r="J94" i="1"/>
  <c r="J3447" i="1"/>
  <c r="J1411" i="1"/>
  <c r="J115" i="1"/>
  <c r="J1412" i="1"/>
  <c r="J1413" i="1"/>
  <c r="J3831" i="1"/>
  <c r="J1414" i="1"/>
  <c r="J2680" i="1"/>
  <c r="J1415" i="1"/>
  <c r="J1416" i="1"/>
  <c r="J4087" i="1"/>
  <c r="J1417" i="1"/>
  <c r="J1418" i="1"/>
  <c r="J1419" i="1"/>
  <c r="J116" i="1"/>
  <c r="J1420" i="1"/>
  <c r="J1421" i="1"/>
  <c r="J1422" i="1"/>
  <c r="J349" i="1"/>
  <c r="J1423" i="1"/>
  <c r="J1424" i="1"/>
  <c r="J1425" i="1"/>
  <c r="J1426" i="1"/>
  <c r="J1427" i="1"/>
  <c r="J1428" i="1"/>
  <c r="J3832" i="1"/>
  <c r="J3165" i="1"/>
  <c r="J3833" i="1"/>
  <c r="J1429" i="1"/>
  <c r="J1430" i="1"/>
  <c r="J3834" i="1"/>
  <c r="J1431" i="1"/>
  <c r="J1432" i="1"/>
  <c r="J1433" i="1"/>
  <c r="J1434" i="1"/>
  <c r="J1435" i="1"/>
  <c r="J1436" i="1"/>
  <c r="J3835" i="1"/>
  <c r="J1437" i="1"/>
  <c r="J2681" i="1"/>
  <c r="J1438" i="1"/>
  <c r="J410" i="1"/>
  <c r="J2682" i="1"/>
  <c r="J1439" i="1"/>
  <c r="J1440" i="1"/>
  <c r="J2945" i="1"/>
  <c r="J2683" i="1"/>
  <c r="J2684" i="1"/>
  <c r="J1441" i="1"/>
  <c r="J1442" i="1"/>
  <c r="J1443" i="1"/>
  <c r="J289" i="1"/>
  <c r="J1444" i="1"/>
  <c r="J3002" i="1"/>
  <c r="J1445" i="1"/>
  <c r="J1446" i="1"/>
  <c r="J3646" i="1"/>
  <c r="J1447" i="1"/>
  <c r="J1448" i="1"/>
  <c r="J1449" i="1"/>
  <c r="J3130" i="1"/>
  <c r="J1450" i="1"/>
  <c r="J313" i="1"/>
  <c r="J350" i="1"/>
  <c r="J2685" i="1"/>
  <c r="J2887" i="1"/>
  <c r="J2888" i="1"/>
  <c r="J2811" i="1"/>
  <c r="J411" i="1"/>
  <c r="J412" i="1"/>
  <c r="J1451" i="1"/>
  <c r="J1452" i="1"/>
  <c r="J1453" i="1"/>
  <c r="J3836" i="1"/>
  <c r="J1454" i="1"/>
  <c r="J3837" i="1"/>
  <c r="J1455" i="1"/>
  <c r="J2686" i="1"/>
  <c r="J3095" i="1"/>
  <c r="J2812" i="1"/>
  <c r="J413" i="1"/>
  <c r="J1456" i="1"/>
  <c r="J1457" i="1"/>
  <c r="J1458" i="1"/>
  <c r="J3448" i="1"/>
  <c r="J1459" i="1"/>
  <c r="J2889" i="1"/>
  <c r="J1460" i="1"/>
  <c r="J1461" i="1"/>
  <c r="J1462" i="1"/>
  <c r="J542" i="1"/>
  <c r="J187" i="1"/>
  <c r="J262" i="1"/>
  <c r="J3003" i="1"/>
  <c r="J3838" i="1"/>
  <c r="J1463" i="1"/>
  <c r="J2813" i="1"/>
  <c r="J1464" i="1"/>
  <c r="J2687" i="1"/>
  <c r="J1465" i="1"/>
  <c r="J1466" i="1"/>
  <c r="J756" i="1"/>
  <c r="J2688" i="1"/>
  <c r="J1467" i="1"/>
  <c r="J3839" i="1"/>
  <c r="J3840" i="1"/>
  <c r="J3004" i="1"/>
  <c r="J2689" i="1"/>
  <c r="J3841" i="1"/>
  <c r="J1468" i="1"/>
  <c r="J1469" i="1"/>
  <c r="J3621" i="1"/>
  <c r="J3565" i="1"/>
  <c r="J414" i="1"/>
  <c r="J1470" i="1"/>
  <c r="J3239" i="1"/>
  <c r="J32" i="1"/>
  <c r="J351" i="1"/>
  <c r="J1471" i="1"/>
  <c r="J1472" i="1"/>
  <c r="J3688" i="1"/>
  <c r="J543" i="1"/>
  <c r="J188" i="1"/>
  <c r="J4088" i="1"/>
  <c r="J2690" i="1"/>
  <c r="J1473" i="1"/>
  <c r="J3449" i="1"/>
  <c r="J1474" i="1"/>
  <c r="J3096" i="1"/>
  <c r="J1475" i="1"/>
  <c r="J3450" i="1"/>
  <c r="J3842" i="1"/>
  <c r="J757" i="1"/>
  <c r="J1476" i="1"/>
  <c r="J3678" i="1"/>
  <c r="J1477" i="1"/>
  <c r="J1478" i="1"/>
  <c r="J3584" i="1"/>
  <c r="J1479" i="1"/>
  <c r="J2890" i="1"/>
  <c r="J1480" i="1"/>
  <c r="J1481" i="1"/>
  <c r="J1482" i="1"/>
  <c r="J3005" i="1"/>
  <c r="J843" i="1"/>
  <c r="J3566" i="1"/>
  <c r="J1483" i="1"/>
  <c r="J1484" i="1"/>
  <c r="J1485" i="1"/>
  <c r="J2691" i="1"/>
  <c r="J3843" i="1"/>
  <c r="J1486" i="1"/>
  <c r="J4097" i="1"/>
  <c r="J1487" i="1"/>
  <c r="J3006" i="1"/>
  <c r="J3007" i="1"/>
  <c r="J3603" i="1"/>
  <c r="J3008" i="1"/>
  <c r="J844" i="1"/>
  <c r="J3240" i="1"/>
  <c r="J4112" i="1"/>
  <c r="J352" i="1"/>
  <c r="J2692" i="1"/>
  <c r="J590" i="1"/>
  <c r="J544" i="1"/>
  <c r="J189" i="1"/>
  <c r="J95" i="1"/>
  <c r="J3844" i="1"/>
  <c r="J2693" i="1"/>
  <c r="J1488" i="1"/>
  <c r="J2694" i="1"/>
  <c r="J3131" i="1"/>
  <c r="J718" i="1"/>
  <c r="J1489" i="1"/>
  <c r="J290" i="1"/>
  <c r="J1490" i="1"/>
  <c r="J353" i="1"/>
  <c r="J1491" i="1"/>
  <c r="J1492" i="1"/>
  <c r="J1493" i="1"/>
  <c r="J3194" i="1"/>
  <c r="J66" i="1"/>
  <c r="J1494" i="1"/>
  <c r="J240" i="1"/>
  <c r="J3845" i="1"/>
  <c r="J845" i="1"/>
  <c r="J1495" i="1"/>
  <c r="J1496" i="1"/>
  <c r="J3241" i="1"/>
  <c r="J3009" i="1"/>
  <c r="J3451" i="1"/>
  <c r="J3010" i="1"/>
  <c r="J1497" i="1"/>
  <c r="J1498" i="1"/>
  <c r="J3846" i="1"/>
  <c r="J3097" i="1"/>
  <c r="J3011" i="1"/>
  <c r="J3630" i="1"/>
  <c r="J1499" i="1"/>
  <c r="J190" i="1"/>
  <c r="J846" i="1"/>
  <c r="J1500" i="1"/>
  <c r="J1501" i="1"/>
  <c r="J3012" i="1"/>
  <c r="J1502" i="1"/>
  <c r="J1503" i="1"/>
  <c r="J3452" i="1"/>
  <c r="J1504" i="1"/>
  <c r="J3453" i="1"/>
  <c r="J3242" i="1"/>
  <c r="J2695" i="1"/>
  <c r="J1505" i="1"/>
  <c r="J1506" i="1"/>
  <c r="J1507" i="1"/>
  <c r="J1508" i="1"/>
  <c r="J1509" i="1"/>
  <c r="J3013" i="1"/>
  <c r="J1510" i="1"/>
  <c r="J1511" i="1"/>
  <c r="J3454" i="1"/>
  <c r="J1512" i="1"/>
  <c r="J2814" i="1"/>
  <c r="J1513" i="1"/>
  <c r="J3706" i="1"/>
  <c r="J847" i="1"/>
  <c r="J3014" i="1"/>
  <c r="J1514" i="1"/>
  <c r="J1515" i="1"/>
  <c r="J758" i="1"/>
  <c r="J3132" i="1"/>
  <c r="J1516" i="1"/>
  <c r="J1517" i="1"/>
  <c r="J3631" i="1"/>
  <c r="J3015" i="1"/>
  <c r="J1518" i="1"/>
  <c r="J1519" i="1"/>
  <c r="J1520" i="1"/>
  <c r="J1521" i="1"/>
  <c r="J1522" i="1"/>
  <c r="J4089" i="1"/>
  <c r="J759" i="1"/>
  <c r="J1523" i="1"/>
  <c r="J3847" i="1"/>
  <c r="J314" i="1"/>
  <c r="J3848" i="1"/>
  <c r="J1524" i="1"/>
  <c r="J3552" i="1"/>
  <c r="J1525" i="1"/>
  <c r="J591" i="1"/>
  <c r="J1526" i="1"/>
  <c r="J191" i="1"/>
  <c r="J1527" i="1"/>
  <c r="J1528" i="1"/>
  <c r="J1529" i="1"/>
  <c r="J1530" i="1"/>
  <c r="J1531" i="1"/>
  <c r="J1532" i="1"/>
  <c r="J506" i="1"/>
  <c r="J192" i="1"/>
  <c r="J1533" i="1"/>
  <c r="J545" i="1"/>
  <c r="J1534" i="1"/>
  <c r="J1535" i="1"/>
  <c r="J354" i="1"/>
  <c r="J1536" i="1"/>
  <c r="J3667" i="1"/>
  <c r="J1537" i="1"/>
  <c r="J2815" i="1"/>
  <c r="J695" i="1"/>
  <c r="J1538" i="1"/>
  <c r="J2946" i="1"/>
  <c r="J3455" i="1"/>
  <c r="J2696" i="1"/>
  <c r="J1539" i="1"/>
  <c r="J3357" i="1"/>
  <c r="J1540" i="1"/>
  <c r="J1541" i="1"/>
  <c r="J1542" i="1"/>
  <c r="J1543" i="1"/>
  <c r="J1544" i="1"/>
  <c r="J3016" i="1"/>
  <c r="J415" i="1"/>
  <c r="J3849" i="1"/>
  <c r="J1545" i="1"/>
  <c r="J636" i="1"/>
  <c r="J1546" i="1"/>
  <c r="J3640" i="1"/>
  <c r="J637" i="1"/>
  <c r="J1547" i="1"/>
  <c r="J3850" i="1"/>
  <c r="J3456" i="1"/>
  <c r="J760" i="1"/>
  <c r="J1548" i="1"/>
  <c r="J3851" i="1"/>
  <c r="J1549" i="1"/>
  <c r="J3243" i="1"/>
  <c r="J1550" i="1"/>
  <c r="J1551" i="1"/>
  <c r="J1552" i="1"/>
  <c r="J1553" i="1"/>
  <c r="J638" i="1"/>
  <c r="J1554" i="1"/>
  <c r="J1555" i="1"/>
  <c r="J1556" i="1"/>
  <c r="J96" i="1"/>
  <c r="J1557" i="1"/>
  <c r="J3852" i="1"/>
  <c r="J1558" i="1"/>
  <c r="J1559" i="1"/>
  <c r="J1560" i="1"/>
  <c r="J2697" i="1"/>
  <c r="J1561" i="1"/>
  <c r="J1562" i="1"/>
  <c r="J3303" i="1"/>
  <c r="J416" i="1"/>
  <c r="J1563" i="1"/>
  <c r="J1564" i="1"/>
  <c r="J3133" i="1"/>
  <c r="J1565" i="1"/>
  <c r="J1566" i="1"/>
  <c r="J1567" i="1"/>
  <c r="J3853" i="1"/>
  <c r="J1568" i="1"/>
  <c r="J1569" i="1"/>
  <c r="J3854" i="1"/>
  <c r="J1570" i="1"/>
  <c r="J355" i="1"/>
  <c r="J1571" i="1"/>
  <c r="J2698" i="1"/>
  <c r="J3572" i="1"/>
  <c r="J1572" i="1"/>
  <c r="J2699" i="1"/>
  <c r="J1573" i="1"/>
  <c r="J3457" i="1"/>
  <c r="J417" i="1"/>
  <c r="J3659" i="1"/>
  <c r="J1574" i="1"/>
  <c r="J1575" i="1"/>
  <c r="J2700" i="1"/>
  <c r="J761" i="1"/>
  <c r="J3689" i="1"/>
  <c r="J2947" i="1"/>
  <c r="J1576" i="1"/>
  <c r="J3458" i="1"/>
  <c r="J1577" i="1"/>
  <c r="J2701" i="1"/>
  <c r="J3304" i="1"/>
  <c r="J3855" i="1"/>
  <c r="J3856" i="1"/>
  <c r="J1578" i="1"/>
  <c r="J418" i="1"/>
  <c r="J1579" i="1"/>
  <c r="J1580" i="1"/>
  <c r="J1581" i="1"/>
  <c r="J1582" i="1"/>
  <c r="J2891" i="1"/>
  <c r="J1583" i="1"/>
  <c r="J3857" i="1"/>
  <c r="J117" i="1"/>
  <c r="J193" i="1"/>
  <c r="J263" i="1"/>
  <c r="J1584" i="1"/>
  <c r="J546" i="1"/>
  <c r="J639" i="1"/>
  <c r="J3690" i="1"/>
  <c r="J3459" i="1"/>
  <c r="J1585" i="1"/>
  <c r="J1586" i="1"/>
  <c r="J1587" i="1"/>
  <c r="J1588" i="1"/>
  <c r="J848" i="1"/>
  <c r="J3707" i="1"/>
  <c r="J1589" i="1"/>
  <c r="J1590" i="1"/>
  <c r="J1591" i="1"/>
  <c r="J1592" i="1"/>
  <c r="J3858" i="1"/>
  <c r="J3331" i="1"/>
  <c r="J3460" i="1"/>
  <c r="J3859" i="1"/>
  <c r="J1593" i="1"/>
  <c r="J1594" i="1"/>
  <c r="J762" i="1"/>
  <c r="J3860" i="1"/>
  <c r="J763" i="1"/>
  <c r="J3134" i="1"/>
  <c r="J1595" i="1"/>
  <c r="J3708" i="1"/>
  <c r="J2702" i="1"/>
  <c r="J849" i="1"/>
  <c r="J1596" i="1"/>
  <c r="J1597" i="1"/>
  <c r="J1598" i="1"/>
  <c r="J1599" i="1"/>
  <c r="J3244" i="1"/>
  <c r="J1600" i="1"/>
  <c r="J1601" i="1"/>
  <c r="J2703" i="1"/>
  <c r="J1602" i="1"/>
  <c r="J764" i="1"/>
  <c r="J3135" i="1"/>
  <c r="J3017" i="1"/>
  <c r="J1603" i="1"/>
  <c r="J2816" i="1"/>
  <c r="J1604" i="1"/>
  <c r="J1605" i="1"/>
  <c r="J3585" i="1"/>
  <c r="J765" i="1"/>
  <c r="J2704" i="1"/>
  <c r="J1606" i="1"/>
  <c r="J640" i="1"/>
  <c r="J2892" i="1"/>
  <c r="J592" i="1"/>
  <c r="J3586" i="1"/>
  <c r="J1607" i="1"/>
  <c r="J850" i="1"/>
  <c r="J1608" i="1"/>
  <c r="J3098" i="1"/>
  <c r="J3461" i="1"/>
  <c r="J2893" i="1"/>
  <c r="J1609" i="1"/>
  <c r="J1610" i="1"/>
  <c r="J194" i="1"/>
  <c r="J1611" i="1"/>
  <c r="J3332" i="1"/>
  <c r="J2948" i="1"/>
  <c r="J3861" i="1"/>
  <c r="J15" i="1"/>
  <c r="J1612" i="1"/>
  <c r="J1613" i="1"/>
  <c r="J1614" i="1"/>
  <c r="J1615" i="1"/>
  <c r="J419" i="1"/>
  <c r="J1616" i="1"/>
  <c r="J1617" i="1"/>
  <c r="J547" i="1"/>
  <c r="J1618" i="1"/>
  <c r="J2705" i="1"/>
  <c r="J3709" i="1"/>
  <c r="J195" i="1"/>
  <c r="J356" i="1"/>
  <c r="J1619" i="1"/>
  <c r="J4098" i="1"/>
  <c r="J3862" i="1"/>
  <c r="J2706" i="1"/>
  <c r="J1620" i="1"/>
  <c r="J851" i="1"/>
  <c r="J241" i="1"/>
  <c r="J3018" i="1"/>
  <c r="J1621" i="1"/>
  <c r="J1622" i="1"/>
  <c r="J1623" i="1"/>
  <c r="J593" i="1"/>
  <c r="J3245" i="1"/>
  <c r="J3019" i="1"/>
  <c r="J1624" i="1"/>
  <c r="J3462" i="1"/>
  <c r="J3863" i="1"/>
  <c r="J594" i="1"/>
  <c r="J2894" i="1"/>
  <c r="J3864" i="1"/>
  <c r="J2817" i="1"/>
  <c r="J3679" i="1"/>
  <c r="J1625" i="1"/>
  <c r="J51" i="1"/>
  <c r="J507" i="1"/>
  <c r="J1626" i="1"/>
  <c r="J1627" i="1"/>
  <c r="J1628" i="1"/>
  <c r="J1629" i="1"/>
  <c r="J1630" i="1"/>
  <c r="J1631" i="1"/>
  <c r="J3463" i="1"/>
  <c r="J1632" i="1"/>
  <c r="J3865" i="1"/>
  <c r="J766" i="1"/>
  <c r="J3464" i="1"/>
  <c r="J1633" i="1"/>
  <c r="J3866" i="1"/>
  <c r="J1634" i="1"/>
  <c r="J3372" i="1"/>
  <c r="J1635" i="1"/>
  <c r="J3333" i="1"/>
  <c r="J3867" i="1"/>
  <c r="J3246" i="1"/>
  <c r="J39" i="1"/>
  <c r="J4113" i="1"/>
  <c r="J420" i="1"/>
  <c r="J2895" i="1"/>
  <c r="J3641" i="1"/>
  <c r="J1636" i="1"/>
  <c r="J421" i="1"/>
  <c r="J1637" i="1"/>
  <c r="J1638" i="1"/>
  <c r="J3868" i="1"/>
  <c r="J3465" i="1"/>
  <c r="J3305" i="1"/>
  <c r="J2896" i="1"/>
  <c r="J3247" i="1"/>
  <c r="J422" i="1"/>
  <c r="J16" i="1"/>
  <c r="J3647" i="1"/>
  <c r="J3248" i="1"/>
  <c r="J3869" i="1"/>
  <c r="J3249" i="1"/>
  <c r="J767" i="1"/>
  <c r="J1639" i="1"/>
  <c r="J2949" i="1"/>
  <c r="J2897" i="1"/>
  <c r="J3466" i="1"/>
  <c r="J2707" i="1"/>
  <c r="J1640" i="1"/>
  <c r="J3870" i="1"/>
  <c r="J768" i="1"/>
  <c r="J3166" i="1"/>
  <c r="J3871" i="1"/>
  <c r="J3358" i="1"/>
  <c r="J3668" i="1"/>
  <c r="J3467" i="1"/>
  <c r="J1641" i="1"/>
  <c r="J118" i="1"/>
  <c r="J1642" i="1"/>
  <c r="J357" i="1"/>
  <c r="J1643" i="1"/>
  <c r="J3872" i="1"/>
  <c r="J119" i="1"/>
  <c r="J2818" i="1"/>
  <c r="J1644" i="1"/>
  <c r="J1645" i="1"/>
  <c r="J3468" i="1"/>
  <c r="J1646" i="1"/>
  <c r="J2950" i="1"/>
  <c r="J1647" i="1"/>
  <c r="J2708" i="1"/>
  <c r="J1648" i="1"/>
  <c r="J1649" i="1"/>
  <c r="J1650" i="1"/>
  <c r="J1651" i="1"/>
  <c r="J3167" i="1"/>
  <c r="J852" i="1"/>
  <c r="J2709" i="1"/>
  <c r="J3359" i="1"/>
  <c r="J3873" i="1"/>
  <c r="J1652" i="1"/>
  <c r="J3469" i="1"/>
  <c r="J2819" i="1"/>
  <c r="J1653" i="1"/>
  <c r="J719" i="1"/>
  <c r="J1654" i="1"/>
  <c r="J3874" i="1"/>
  <c r="J3622" i="1"/>
  <c r="J1655" i="1"/>
  <c r="J1656" i="1"/>
  <c r="J1657" i="1"/>
  <c r="J2710" i="1"/>
  <c r="J1658" i="1"/>
  <c r="J3567" i="1"/>
  <c r="J3875" i="1"/>
  <c r="J120" i="1"/>
  <c r="J548" i="1"/>
  <c r="J1659" i="1"/>
  <c r="J3587" i="1"/>
  <c r="J3876" i="1"/>
  <c r="J595" i="1"/>
  <c r="J769" i="1"/>
  <c r="J1660" i="1"/>
  <c r="J3877" i="1"/>
  <c r="J2898" i="1"/>
  <c r="J1661" i="1"/>
  <c r="J1662" i="1"/>
  <c r="J1663" i="1"/>
  <c r="J2899" i="1"/>
  <c r="J2820" i="1"/>
  <c r="J2711" i="1"/>
  <c r="J1664" i="1"/>
  <c r="J2951" i="1"/>
  <c r="J1665" i="1"/>
  <c r="J853" i="1"/>
  <c r="J596" i="1"/>
  <c r="J1666" i="1"/>
  <c r="J1667" i="1"/>
  <c r="J1668" i="1"/>
  <c r="J1669" i="1"/>
  <c r="J3878" i="1"/>
  <c r="J1670" i="1"/>
  <c r="J67" i="1"/>
  <c r="J3879" i="1"/>
  <c r="J1671" i="1"/>
  <c r="J3250" i="1"/>
  <c r="J3306" i="1"/>
  <c r="J3553" i="1"/>
  <c r="J2712" i="1"/>
  <c r="J3880" i="1"/>
  <c r="J1672" i="1"/>
  <c r="J1673" i="1"/>
  <c r="J1674" i="1"/>
  <c r="J3251" i="1"/>
  <c r="J423" i="1"/>
  <c r="J3373" i="1"/>
  <c r="J1675" i="1"/>
  <c r="J1676" i="1"/>
  <c r="J1677" i="1"/>
  <c r="J3168" i="1"/>
  <c r="J3680" i="1"/>
  <c r="J1678" i="1"/>
  <c r="J1679" i="1"/>
  <c r="J854" i="1"/>
  <c r="J3660" i="1"/>
  <c r="J1680" i="1"/>
  <c r="J3881" i="1"/>
  <c r="J1681" i="1"/>
  <c r="J121" i="1"/>
  <c r="J3882" i="1"/>
  <c r="J79" i="1"/>
  <c r="J1682" i="1"/>
  <c r="J1683" i="1"/>
  <c r="J1684" i="1"/>
  <c r="J1685" i="1"/>
  <c r="J1686" i="1"/>
  <c r="J3710" i="1"/>
  <c r="J1687" i="1"/>
  <c r="J3470" i="1"/>
  <c r="J2821" i="1"/>
  <c r="J549" i="1"/>
  <c r="J3471" i="1"/>
  <c r="J3099" i="1"/>
  <c r="J1688" i="1"/>
  <c r="J855" i="1"/>
  <c r="J1689" i="1"/>
  <c r="J3136" i="1"/>
  <c r="J641" i="1"/>
  <c r="J1690" i="1"/>
  <c r="J1691" i="1"/>
  <c r="J1692" i="1"/>
  <c r="J1693" i="1"/>
  <c r="J1694" i="1"/>
  <c r="J3252" i="1"/>
  <c r="J1695" i="1"/>
  <c r="J3883" i="1"/>
  <c r="J358" i="1"/>
  <c r="J359" i="1"/>
  <c r="J3604" i="1"/>
  <c r="J1696" i="1"/>
  <c r="J1697" i="1"/>
  <c r="J856" i="1"/>
  <c r="J1698" i="1"/>
  <c r="J424" i="1"/>
  <c r="J1699" i="1"/>
  <c r="J3884" i="1"/>
  <c r="J1700" i="1"/>
  <c r="J3020" i="1"/>
  <c r="J1701" i="1"/>
  <c r="J3885" i="1"/>
  <c r="J3472" i="1"/>
  <c r="J3334" i="1"/>
  <c r="J3473" i="1"/>
  <c r="J3100" i="1"/>
  <c r="J1702" i="1"/>
  <c r="J3474" i="1"/>
  <c r="J1703" i="1"/>
  <c r="J3886" i="1"/>
  <c r="J2713" i="1"/>
  <c r="J2900" i="1"/>
  <c r="J1704" i="1"/>
  <c r="J2822" i="1"/>
  <c r="J2714" i="1"/>
  <c r="J1705" i="1"/>
  <c r="J1706" i="1"/>
  <c r="J1707" i="1"/>
  <c r="J3887" i="1"/>
  <c r="J1708" i="1"/>
  <c r="J3888" i="1"/>
  <c r="J3137" i="1"/>
  <c r="J1709" i="1"/>
  <c r="J3021" i="1"/>
  <c r="J857" i="1"/>
  <c r="J3889" i="1"/>
  <c r="J1710" i="1"/>
  <c r="J3890" i="1"/>
  <c r="J360" i="1"/>
  <c r="J1711" i="1"/>
  <c r="J2823" i="1"/>
  <c r="J550" i="1"/>
  <c r="J2715" i="1"/>
  <c r="J3253" i="1"/>
  <c r="J2824" i="1"/>
  <c r="J3022" i="1"/>
  <c r="J1712" i="1"/>
  <c r="J3023" i="1"/>
  <c r="J3024" i="1"/>
  <c r="J80" i="1"/>
  <c r="J3891" i="1"/>
  <c r="J1713" i="1"/>
  <c r="J1714" i="1"/>
  <c r="J1715" i="1"/>
  <c r="J122" i="1"/>
  <c r="J770" i="1"/>
  <c r="J3892" i="1"/>
  <c r="J1716" i="1"/>
  <c r="J1717" i="1"/>
  <c r="J1718" i="1"/>
  <c r="J3475" i="1"/>
  <c r="J3101" i="1"/>
  <c r="J1719" i="1"/>
  <c r="J425" i="1"/>
  <c r="J551" i="1"/>
  <c r="J1720" i="1"/>
  <c r="J3605" i="1"/>
  <c r="J2825" i="1"/>
  <c r="J3573" i="1"/>
  <c r="J1721" i="1"/>
  <c r="J196" i="1"/>
  <c r="J1722" i="1"/>
  <c r="J2826" i="1"/>
  <c r="J3254" i="1"/>
  <c r="J1723" i="1"/>
  <c r="J264" i="1"/>
  <c r="J3893" i="1"/>
  <c r="J858" i="1"/>
  <c r="J1724" i="1"/>
  <c r="J315" i="1"/>
  <c r="J2952" i="1"/>
  <c r="J2953" i="1"/>
  <c r="J1725" i="1"/>
  <c r="J3195" i="1"/>
  <c r="J197" i="1"/>
  <c r="J1726" i="1"/>
  <c r="J426" i="1"/>
  <c r="J4093" i="1"/>
  <c r="J1727" i="1"/>
  <c r="J1728" i="1"/>
  <c r="J427" i="1"/>
  <c r="J3169" i="1"/>
  <c r="J3606" i="1"/>
  <c r="J1729" i="1"/>
  <c r="J3476" i="1"/>
  <c r="J428" i="1"/>
  <c r="J1730" i="1"/>
  <c r="J3894" i="1"/>
  <c r="J1731" i="1"/>
  <c r="J429" i="1"/>
  <c r="J1732" i="1"/>
  <c r="J3568" i="1"/>
  <c r="J1733" i="1"/>
  <c r="J1734" i="1"/>
  <c r="J3025" i="1"/>
  <c r="J3642" i="1"/>
  <c r="J1735" i="1"/>
  <c r="J642" i="1"/>
  <c r="J1736" i="1"/>
  <c r="J859" i="1"/>
  <c r="J3255" i="1"/>
  <c r="J1737" i="1"/>
  <c r="J860" i="1"/>
  <c r="J361" i="1"/>
  <c r="J3895" i="1"/>
  <c r="J1738" i="1"/>
  <c r="J861" i="1"/>
  <c r="J1739" i="1"/>
  <c r="J1740" i="1"/>
  <c r="J862" i="1"/>
  <c r="J1741" i="1"/>
  <c r="J2901" i="1"/>
  <c r="J1742" i="1"/>
  <c r="J3026" i="1"/>
  <c r="J2827" i="1"/>
  <c r="J1743" i="1"/>
  <c r="J291" i="1"/>
  <c r="J2716" i="1"/>
  <c r="J3477" i="1"/>
  <c r="J1744" i="1"/>
  <c r="J3554" i="1"/>
  <c r="J1745" i="1"/>
  <c r="J265" i="1"/>
  <c r="J2717" i="1"/>
  <c r="J1746" i="1"/>
  <c r="J1747" i="1"/>
  <c r="J508" i="1"/>
  <c r="J3027" i="1"/>
  <c r="J1748" i="1"/>
  <c r="J771" i="1"/>
  <c r="J1749" i="1"/>
  <c r="J1750" i="1"/>
  <c r="J3896" i="1"/>
  <c r="J3478" i="1"/>
  <c r="J1751" i="1"/>
  <c r="J1752" i="1"/>
  <c r="J198" i="1"/>
  <c r="J1753" i="1"/>
  <c r="J1754" i="1"/>
  <c r="J3374" i="1"/>
  <c r="J1755" i="1"/>
  <c r="J1756" i="1"/>
  <c r="J1757" i="1"/>
  <c r="J199" i="1"/>
  <c r="J362" i="1"/>
  <c r="J643" i="1"/>
  <c r="J1758" i="1"/>
  <c r="J3028" i="1"/>
  <c r="J1759" i="1"/>
  <c r="J772" i="1"/>
  <c r="J1760" i="1"/>
  <c r="J1761" i="1"/>
  <c r="J3307" i="1"/>
  <c r="J773" i="1"/>
  <c r="J552" i="1"/>
  <c r="J774" i="1"/>
  <c r="J242" i="1"/>
  <c r="J1762" i="1"/>
  <c r="J3335" i="1"/>
  <c r="J3897" i="1"/>
  <c r="J123" i="1"/>
  <c r="J430" i="1"/>
  <c r="J1763" i="1"/>
  <c r="J3138" i="1"/>
  <c r="J3170" i="1"/>
  <c r="J2718" i="1"/>
  <c r="J243" i="1"/>
  <c r="J2719" i="1"/>
  <c r="J1764" i="1"/>
  <c r="J3196" i="1"/>
  <c r="J1765" i="1"/>
  <c r="J4114" i="1"/>
  <c r="J3479" i="1"/>
  <c r="J1766" i="1"/>
  <c r="J3256" i="1"/>
  <c r="J3898" i="1"/>
  <c r="J3171" i="1"/>
  <c r="J3648" i="1"/>
  <c r="J1767" i="1"/>
  <c r="J2720" i="1"/>
  <c r="J1768" i="1"/>
  <c r="J3139" i="1"/>
  <c r="J863" i="1"/>
  <c r="J3569" i="1"/>
  <c r="J2828" i="1"/>
  <c r="J3480" i="1"/>
  <c r="J1769" i="1"/>
  <c r="J1770" i="1"/>
  <c r="J3336" i="1"/>
  <c r="J1771" i="1"/>
  <c r="J3257" i="1"/>
  <c r="J1772" i="1"/>
  <c r="J3029" i="1"/>
  <c r="J1773" i="1"/>
  <c r="J509" i="1"/>
  <c r="J1774" i="1"/>
  <c r="J1775" i="1"/>
  <c r="J2721" i="1"/>
  <c r="J1776" i="1"/>
  <c r="J3899" i="1"/>
  <c r="J2829" i="1"/>
  <c r="J1777" i="1"/>
  <c r="J3197" i="1"/>
  <c r="J3900" i="1"/>
  <c r="J1778" i="1"/>
  <c r="J1779" i="1"/>
  <c r="J3555" i="1"/>
  <c r="J2902" i="1"/>
  <c r="J3140" i="1"/>
  <c r="J3258" i="1"/>
  <c r="J1780" i="1"/>
  <c r="J1781" i="1"/>
  <c r="J510" i="1"/>
  <c r="J3901" i="1"/>
  <c r="J864" i="1"/>
  <c r="J1782" i="1"/>
  <c r="J1783" i="1"/>
  <c r="J1784" i="1"/>
  <c r="J1785" i="1"/>
  <c r="J200" i="1"/>
  <c r="J431" i="1"/>
  <c r="J1786" i="1"/>
  <c r="J1787" i="1"/>
  <c r="J3902" i="1"/>
  <c r="J363" i="1"/>
  <c r="J1788" i="1"/>
  <c r="J1789" i="1"/>
  <c r="J3481" i="1"/>
  <c r="J1790" i="1"/>
  <c r="J1791" i="1"/>
  <c r="J2722" i="1"/>
  <c r="J1792" i="1"/>
  <c r="J124" i="1"/>
  <c r="J1793" i="1"/>
  <c r="J775" i="1"/>
  <c r="J3030" i="1"/>
  <c r="J4095" i="1"/>
  <c r="J3375" i="1"/>
  <c r="J3102" i="1"/>
  <c r="J1794" i="1"/>
  <c r="J2903" i="1"/>
  <c r="J1795" i="1"/>
  <c r="J3903" i="1"/>
  <c r="J2954" i="1"/>
  <c r="J1796" i="1"/>
  <c r="J1797" i="1"/>
  <c r="J2723" i="1"/>
  <c r="J1798" i="1"/>
  <c r="J1799" i="1"/>
  <c r="J3103" i="1"/>
  <c r="J3482" i="1"/>
  <c r="J1800" i="1"/>
  <c r="J1801" i="1"/>
  <c r="J3031" i="1"/>
  <c r="J1802" i="1"/>
  <c r="J3556" i="1"/>
  <c r="J3483" i="1"/>
  <c r="J3141" i="1"/>
  <c r="J1803" i="1"/>
  <c r="J1804" i="1"/>
  <c r="J3172" i="1"/>
  <c r="J1805" i="1"/>
  <c r="J1806" i="1"/>
  <c r="J3661" i="1"/>
  <c r="J3557" i="1"/>
  <c r="J1807" i="1"/>
  <c r="J3904" i="1"/>
  <c r="J2830" i="1"/>
  <c r="J1808" i="1"/>
  <c r="J201" i="1"/>
  <c r="J1809" i="1"/>
  <c r="J3905" i="1"/>
  <c r="J3649" i="1"/>
  <c r="J1810" i="1"/>
  <c r="J1811" i="1"/>
  <c r="J1812" i="1"/>
  <c r="J1813" i="1"/>
  <c r="J1814" i="1"/>
  <c r="J3032" i="1"/>
  <c r="J3259" i="1"/>
  <c r="J1815" i="1"/>
  <c r="J3484" i="1"/>
  <c r="J1816" i="1"/>
  <c r="J1817" i="1"/>
  <c r="J1818" i="1"/>
  <c r="J1819" i="1"/>
  <c r="J1820" i="1"/>
  <c r="J3198" i="1"/>
  <c r="J3199" i="1"/>
  <c r="J3906" i="1"/>
  <c r="J1821" i="1"/>
  <c r="J1822" i="1"/>
  <c r="J2904" i="1"/>
  <c r="J3104" i="1"/>
  <c r="J1823" i="1"/>
  <c r="J1824" i="1"/>
  <c r="J2905" i="1"/>
  <c r="J1825" i="1"/>
  <c r="J2724" i="1"/>
  <c r="J1826" i="1"/>
  <c r="J3485" i="1"/>
  <c r="J1827" i="1"/>
  <c r="J3486" i="1"/>
  <c r="J1828" i="1"/>
  <c r="J1829" i="1"/>
  <c r="J3260" i="1"/>
  <c r="J3681" i="1"/>
  <c r="J1830" i="1"/>
  <c r="J1831" i="1"/>
  <c r="J1832" i="1"/>
  <c r="J3308" i="1"/>
  <c r="J3907" i="1"/>
  <c r="J1833" i="1"/>
  <c r="J2831" i="1"/>
  <c r="J1834" i="1"/>
  <c r="J2725" i="1"/>
  <c r="J1835" i="1"/>
  <c r="J3142" i="1"/>
  <c r="J3033" i="1"/>
  <c r="J1836" i="1"/>
  <c r="J3574" i="1"/>
  <c r="J3908" i="1"/>
  <c r="J3909" i="1"/>
  <c r="J2955" i="1"/>
  <c r="J3910" i="1"/>
  <c r="J244" i="1"/>
  <c r="J3911" i="1"/>
  <c r="J1837" i="1"/>
  <c r="J125" i="1"/>
  <c r="J245" i="1"/>
  <c r="J3912" i="1"/>
  <c r="J1838" i="1"/>
  <c r="J1839" i="1"/>
  <c r="J2726" i="1"/>
  <c r="J97" i="1"/>
  <c r="J1840" i="1"/>
  <c r="J432" i="1"/>
  <c r="J720" i="1"/>
  <c r="J1841" i="1"/>
  <c r="J776" i="1"/>
  <c r="J4096" i="1"/>
  <c r="J126" i="1"/>
  <c r="J3034" i="1"/>
  <c r="J4091" i="1"/>
  <c r="J1842" i="1"/>
  <c r="J3575" i="1"/>
  <c r="J127" i="1"/>
  <c r="J1843" i="1"/>
  <c r="J1844" i="1"/>
  <c r="J3588" i="1"/>
  <c r="J1845" i="1"/>
  <c r="J1846" i="1"/>
  <c r="J3650" i="1"/>
  <c r="J3576" i="1"/>
  <c r="J1847" i="1"/>
  <c r="J1848" i="1"/>
  <c r="J1849" i="1"/>
  <c r="J3913" i="1"/>
  <c r="J1850" i="1"/>
  <c r="J3035" i="1"/>
  <c r="J1851" i="1"/>
  <c r="J1852" i="1"/>
  <c r="J3173" i="1"/>
  <c r="J1853" i="1"/>
  <c r="J1854" i="1"/>
  <c r="J1855" i="1"/>
  <c r="J1856" i="1"/>
  <c r="J1857" i="1"/>
  <c r="J1858" i="1"/>
  <c r="J1859" i="1"/>
  <c r="J1860" i="1"/>
  <c r="J777" i="1"/>
  <c r="J3577" i="1"/>
  <c r="J2832" i="1"/>
  <c r="J1861" i="1"/>
  <c r="J128" i="1"/>
  <c r="J2833" i="1"/>
  <c r="J1862" i="1"/>
  <c r="J3036" i="1"/>
  <c r="J1863" i="1"/>
  <c r="J1864" i="1"/>
  <c r="J1865" i="1"/>
  <c r="J3261" i="1"/>
  <c r="J364" i="1"/>
  <c r="J1866" i="1"/>
  <c r="J3487" i="1"/>
  <c r="J2906" i="1"/>
  <c r="J3488" i="1"/>
  <c r="J1867" i="1"/>
  <c r="J1868" i="1"/>
  <c r="J1869" i="1"/>
  <c r="J2727" i="1"/>
  <c r="J3632" i="1"/>
  <c r="J2728" i="1"/>
  <c r="J1870" i="1"/>
  <c r="J3489" i="1"/>
  <c r="J129" i="1"/>
  <c r="J2729" i="1"/>
  <c r="J4" i="1"/>
  <c r="J3262" i="1"/>
  <c r="J3105" i="1"/>
  <c r="J1871" i="1"/>
  <c r="J2834" i="1"/>
  <c r="J1872" i="1"/>
  <c r="J17" i="1"/>
  <c r="J1873" i="1"/>
  <c r="J644" i="1"/>
  <c r="J1874" i="1"/>
  <c r="J1875" i="1"/>
  <c r="J3337" i="1"/>
  <c r="J130" i="1"/>
  <c r="J3037" i="1"/>
  <c r="J1876" i="1"/>
  <c r="J131" i="1"/>
  <c r="J3263" i="1"/>
  <c r="J3143" i="1"/>
  <c r="J865" i="1"/>
  <c r="J3038" i="1"/>
  <c r="J132" i="1"/>
  <c r="J3039" i="1"/>
  <c r="J81" i="1"/>
  <c r="J778" i="1"/>
  <c r="J2730" i="1"/>
  <c r="J1877" i="1"/>
  <c r="J1878" i="1"/>
  <c r="J2731" i="1"/>
  <c r="J1879" i="1"/>
  <c r="J1880" i="1"/>
  <c r="J1881" i="1"/>
  <c r="J779" i="1"/>
  <c r="J133" i="1"/>
  <c r="J1882" i="1"/>
  <c r="J1883" i="1"/>
  <c r="J1884" i="1"/>
  <c r="J1885" i="1"/>
  <c r="J292" i="1"/>
  <c r="J1886" i="1"/>
  <c r="J3914" i="1"/>
  <c r="J68" i="1"/>
  <c r="J3682" i="1"/>
  <c r="J553" i="1"/>
  <c r="J2956" i="1"/>
  <c r="J1887" i="1"/>
  <c r="J1888" i="1"/>
  <c r="J554" i="1"/>
  <c r="J134" i="1"/>
  <c r="J69" i="1"/>
  <c r="J555" i="1"/>
  <c r="J1889" i="1"/>
  <c r="J1890" i="1"/>
  <c r="J2732" i="1"/>
  <c r="J1891" i="1"/>
  <c r="J1892" i="1"/>
  <c r="J780" i="1"/>
  <c r="J1893" i="1"/>
  <c r="J2733" i="1"/>
  <c r="J1894" i="1"/>
  <c r="J1895" i="1"/>
  <c r="J3106" i="1"/>
  <c r="J1896" i="1"/>
  <c r="J721" i="1"/>
  <c r="J2907" i="1"/>
  <c r="J433" i="1"/>
  <c r="J1897" i="1"/>
  <c r="J866" i="1"/>
  <c r="J1898" i="1"/>
  <c r="J3264" i="1"/>
  <c r="J1899" i="1"/>
  <c r="J3144" i="1"/>
  <c r="J1900" i="1"/>
  <c r="J1901" i="1"/>
  <c r="J3107" i="1"/>
  <c r="J18" i="1"/>
  <c r="J82" i="1"/>
  <c r="J2734" i="1"/>
  <c r="J1902" i="1"/>
  <c r="J135" i="1"/>
  <c r="J1903" i="1"/>
  <c r="J1904" i="1"/>
  <c r="J1905" i="1"/>
  <c r="J434" i="1"/>
  <c r="J202" i="1"/>
  <c r="J1906" i="1"/>
  <c r="J19" i="1"/>
  <c r="J1907" i="1"/>
  <c r="J136" i="1"/>
  <c r="J3040" i="1"/>
  <c r="J1908" i="1"/>
  <c r="J52" i="1"/>
  <c r="J867" i="1"/>
  <c r="J435" i="1"/>
  <c r="J3041" i="1"/>
  <c r="J436" i="1"/>
  <c r="J266" i="1"/>
  <c r="J20" i="1"/>
  <c r="J293" i="1"/>
  <c r="J696" i="1"/>
  <c r="J1909" i="1"/>
  <c r="J645" i="1"/>
  <c r="J365" i="1"/>
  <c r="J1910" i="1"/>
  <c r="J1911" i="1"/>
  <c r="J646" i="1"/>
  <c r="J1912" i="1"/>
  <c r="J1913" i="1"/>
  <c r="J1914" i="1"/>
  <c r="J1915" i="1"/>
  <c r="J2957" i="1"/>
  <c r="J316" i="1"/>
  <c r="J1916" i="1"/>
  <c r="J4090" i="1"/>
  <c r="J3915" i="1"/>
  <c r="J3916" i="1"/>
  <c r="J868" i="1"/>
  <c r="J1917" i="1"/>
  <c r="J869" i="1"/>
  <c r="J437" i="1"/>
  <c r="J317" i="1"/>
  <c r="J3360" i="1"/>
  <c r="J4104" i="1"/>
  <c r="J3042" i="1"/>
  <c r="J1918" i="1"/>
  <c r="J697" i="1"/>
  <c r="J1919" i="1"/>
  <c r="J1920" i="1"/>
  <c r="J3043" i="1"/>
  <c r="J2958" i="1"/>
  <c r="J1921" i="1"/>
  <c r="J203" i="1"/>
  <c r="J137" i="1"/>
  <c r="J1922" i="1"/>
  <c r="J2959" i="1"/>
  <c r="J3265" i="1"/>
  <c r="J3338" i="1"/>
  <c r="J647" i="1"/>
  <c r="J1923" i="1"/>
  <c r="J1924" i="1"/>
  <c r="J870" i="1"/>
  <c r="J3044" i="1"/>
  <c r="J1925" i="1"/>
  <c r="J1926" i="1"/>
  <c r="J2735" i="1"/>
  <c r="J1927" i="1"/>
  <c r="J1928" i="1"/>
  <c r="J1929" i="1"/>
  <c r="J4103" i="1"/>
  <c r="J2835" i="1"/>
  <c r="J2836" i="1"/>
  <c r="J1930" i="1"/>
  <c r="J3045" i="1"/>
  <c r="J1931" i="1"/>
  <c r="J1932" i="1"/>
  <c r="J21" i="1"/>
  <c r="J1933" i="1"/>
  <c r="J871" i="1"/>
  <c r="J3623" i="1"/>
  <c r="J3046" i="1"/>
  <c r="J1934" i="1"/>
  <c r="J1935" i="1"/>
  <c r="J2736" i="1"/>
  <c r="J1936" i="1"/>
  <c r="J1937" i="1"/>
  <c r="J438" i="1"/>
  <c r="J1938" i="1"/>
  <c r="J1939" i="1"/>
  <c r="J3266" i="1"/>
  <c r="J1940" i="1"/>
  <c r="J1941" i="1"/>
  <c r="J2737" i="1"/>
  <c r="J1942" i="1"/>
  <c r="J1943" i="1"/>
  <c r="J439" i="1"/>
  <c r="J3607" i="1"/>
  <c r="J1944" i="1"/>
  <c r="J2960" i="1"/>
  <c r="J3490" i="1"/>
  <c r="J1945" i="1"/>
  <c r="J3917" i="1"/>
  <c r="J872" i="1"/>
  <c r="J1946" i="1"/>
  <c r="J1947" i="1"/>
  <c r="J3918" i="1"/>
  <c r="J83" i="1"/>
  <c r="J3919" i="1"/>
  <c r="J1948" i="1"/>
  <c r="J1949" i="1"/>
  <c r="J1950" i="1"/>
  <c r="J3683" i="1"/>
  <c r="J3920" i="1"/>
  <c r="J1951" i="1"/>
  <c r="J597" i="1"/>
  <c r="J1952" i="1"/>
  <c r="J3491" i="1"/>
  <c r="J3662" i="1"/>
  <c r="J3267" i="1"/>
  <c r="J1953" i="1"/>
  <c r="J3921" i="1"/>
  <c r="J3492" i="1"/>
  <c r="J1954" i="1"/>
  <c r="J1955" i="1"/>
  <c r="J1956" i="1"/>
  <c r="J1957" i="1"/>
  <c r="J1958" i="1"/>
  <c r="J1959" i="1"/>
  <c r="J1960" i="1"/>
  <c r="J1961" i="1"/>
  <c r="J1962" i="1"/>
  <c r="J873" i="1"/>
  <c r="J3493" i="1"/>
  <c r="J1963" i="1"/>
  <c r="J1964" i="1"/>
  <c r="J648" i="1"/>
  <c r="J1965" i="1"/>
  <c r="J1966" i="1"/>
  <c r="J1967" i="1"/>
  <c r="J3922" i="1"/>
  <c r="J3494" i="1"/>
  <c r="J1968" i="1"/>
  <c r="J2738" i="1"/>
  <c r="J3268" i="1"/>
  <c r="J1969" i="1"/>
  <c r="J1970" i="1"/>
  <c r="J1971" i="1"/>
  <c r="J1972" i="1"/>
  <c r="J781" i="1"/>
  <c r="J1973" i="1"/>
  <c r="J1974" i="1"/>
  <c r="J1975" i="1"/>
  <c r="J3047" i="1"/>
  <c r="J1976" i="1"/>
  <c r="J3923" i="1"/>
  <c r="J1977" i="1"/>
  <c r="J3924" i="1"/>
  <c r="J1978" i="1"/>
  <c r="J440" i="1"/>
  <c r="J3269" i="1"/>
  <c r="J556" i="1"/>
  <c r="J1979" i="1"/>
  <c r="J1980" i="1"/>
  <c r="J1981" i="1"/>
  <c r="J1982" i="1"/>
  <c r="J3495" i="1"/>
  <c r="J1983" i="1"/>
  <c r="J3270" i="1"/>
  <c r="J1984" i="1"/>
  <c r="J3691" i="1"/>
  <c r="J1985" i="1"/>
  <c r="J3925" i="1"/>
  <c r="J3926" i="1"/>
  <c r="J3927" i="1"/>
  <c r="J1986" i="1"/>
  <c r="J1987" i="1"/>
  <c r="J1988" i="1"/>
  <c r="J1989" i="1"/>
  <c r="J204" i="1"/>
  <c r="J3928" i="1"/>
  <c r="J3271" i="1"/>
  <c r="J1990" i="1"/>
  <c r="J3145" i="1"/>
  <c r="J1991" i="1"/>
  <c r="J3929" i="1"/>
  <c r="J1992" i="1"/>
  <c r="J1993" i="1"/>
  <c r="J3272" i="1"/>
  <c r="J1994" i="1"/>
  <c r="J3930" i="1"/>
  <c r="J3589" i="1"/>
  <c r="J3931" i="1"/>
  <c r="J1995" i="1"/>
  <c r="J1996" i="1"/>
  <c r="J441" i="1"/>
  <c r="J1997" i="1"/>
  <c r="J1998" i="1"/>
  <c r="J1999" i="1"/>
  <c r="J2000" i="1"/>
  <c r="J2001" i="1"/>
  <c r="J2837" i="1"/>
  <c r="J11" i="1"/>
  <c r="J2002" i="1"/>
  <c r="J3174" i="1"/>
  <c r="J366" i="1"/>
  <c r="J874" i="1"/>
  <c r="J2003" i="1"/>
  <c r="J3048" i="1"/>
  <c r="J782" i="1"/>
  <c r="J2004" i="1"/>
  <c r="J2005" i="1"/>
  <c r="J3049" i="1"/>
  <c r="J3496" i="1"/>
  <c r="J2961" i="1"/>
  <c r="J2908" i="1"/>
  <c r="J367" i="1"/>
  <c r="J3200" i="1"/>
  <c r="J875" i="1"/>
  <c r="J2006" i="1"/>
  <c r="J2007" i="1"/>
  <c r="J138" i="1"/>
  <c r="J3108" i="1"/>
  <c r="J649" i="1"/>
  <c r="J2008" i="1"/>
  <c r="J3273" i="1"/>
  <c r="J4099" i="1"/>
  <c r="J2009" i="1"/>
  <c r="J3497" i="1"/>
  <c r="J3711" i="1"/>
  <c r="J2909" i="1"/>
  <c r="J3498" i="1"/>
  <c r="J2010" i="1"/>
  <c r="J70" i="1"/>
  <c r="J3932" i="1"/>
  <c r="J2011" i="1"/>
  <c r="J3499" i="1"/>
  <c r="J3933" i="1"/>
  <c r="J2012" i="1"/>
  <c r="J3050" i="1"/>
  <c r="J2013" i="1"/>
  <c r="J2014" i="1"/>
  <c r="J2015" i="1"/>
  <c r="J2016" i="1"/>
  <c r="J3934" i="1"/>
  <c r="J267" i="1"/>
  <c r="J3633" i="1"/>
  <c r="J3500" i="1"/>
  <c r="J2017" i="1"/>
  <c r="J2018" i="1"/>
  <c r="J3051" i="1"/>
  <c r="J2019" i="1"/>
  <c r="J139" i="1"/>
  <c r="J3578" i="1"/>
  <c r="J2020" i="1"/>
  <c r="J2021" i="1"/>
  <c r="J3501" i="1"/>
  <c r="J2022" i="1"/>
  <c r="J2023" i="1"/>
  <c r="J2024" i="1"/>
  <c r="J511" i="1"/>
  <c r="J2025" i="1"/>
  <c r="J2026" i="1"/>
  <c r="J3669" i="1"/>
  <c r="J3935" i="1"/>
  <c r="J2027" i="1"/>
  <c r="J205" i="1"/>
  <c r="J3936" i="1"/>
  <c r="J268" i="1"/>
  <c r="J2028" i="1"/>
  <c r="J2029" i="1"/>
  <c r="J2030" i="1"/>
  <c r="J2031" i="1"/>
  <c r="J2032" i="1"/>
  <c r="J3558" i="1"/>
  <c r="J442" i="1"/>
  <c r="J512" i="1"/>
  <c r="J2739" i="1"/>
  <c r="J2910" i="1"/>
  <c r="J2033" i="1"/>
  <c r="J783" i="1"/>
  <c r="J318" i="1"/>
  <c r="J319" i="1"/>
  <c r="J3502" i="1"/>
  <c r="J2911" i="1"/>
  <c r="J557" i="1"/>
  <c r="J2034" i="1"/>
  <c r="J2035" i="1"/>
  <c r="J3634" i="1"/>
  <c r="J2740" i="1"/>
  <c r="J443" i="1"/>
  <c r="J3937" i="1"/>
  <c r="J2741" i="1"/>
  <c r="J3938" i="1"/>
  <c r="J3939" i="1"/>
  <c r="J3940" i="1"/>
  <c r="J3201" i="1"/>
  <c r="J2742" i="1"/>
  <c r="J2036" i="1"/>
  <c r="J3052" i="1"/>
  <c r="J784" i="1"/>
  <c r="J2037" i="1"/>
  <c r="J650" i="1"/>
  <c r="J3053" i="1"/>
  <c r="J3684" i="1"/>
  <c r="J785" i="1"/>
  <c r="J2038" i="1"/>
  <c r="J3941" i="1"/>
  <c r="J2743" i="1"/>
  <c r="J2744" i="1"/>
  <c r="J3503" i="1"/>
  <c r="J2039" i="1"/>
  <c r="J2838" i="1"/>
  <c r="J2912" i="1"/>
  <c r="J2040" i="1"/>
  <c r="J2041" i="1"/>
  <c r="J3942" i="1"/>
  <c r="J3943" i="1"/>
  <c r="J2042" i="1"/>
  <c r="J3712" i="1"/>
  <c r="J2043" i="1"/>
  <c r="J2044" i="1"/>
  <c r="J2045" i="1"/>
  <c r="J2046" i="1"/>
  <c r="J2047" i="1"/>
  <c r="J3944" i="1"/>
  <c r="J2048" i="1"/>
  <c r="J3504" i="1"/>
  <c r="J444" i="1"/>
  <c r="J2049" i="1"/>
  <c r="J3376" i="1"/>
  <c r="J651" i="1"/>
  <c r="J3579" i="1"/>
  <c r="J3945" i="1"/>
  <c r="J2050" i="1"/>
  <c r="J2051" i="1"/>
  <c r="J2052" i="1"/>
  <c r="J3946" i="1"/>
  <c r="J2053" i="1"/>
  <c r="J2054" i="1"/>
  <c r="J2055" i="1"/>
  <c r="J2056" i="1"/>
  <c r="J3635" i="1"/>
  <c r="J2057" i="1"/>
  <c r="J22" i="1"/>
  <c r="J3947" i="1"/>
  <c r="J2058" i="1"/>
  <c r="J2059" i="1"/>
  <c r="J2060" i="1"/>
  <c r="J2061" i="1"/>
  <c r="J2062" i="1"/>
  <c r="J2063" i="1"/>
  <c r="J2064" i="1"/>
  <c r="J3505" i="1"/>
  <c r="J3948" i="1"/>
  <c r="J206" i="1"/>
  <c r="J3274" i="1"/>
  <c r="J140" i="1"/>
  <c r="J2065" i="1"/>
  <c r="J2066" i="1"/>
  <c r="J2839" i="1"/>
  <c r="J3377" i="1"/>
  <c r="J3339" i="1"/>
  <c r="J2067" i="1"/>
  <c r="J3275" i="1"/>
  <c r="J2913" i="1"/>
  <c r="J2745" i="1"/>
  <c r="J2068" i="1"/>
  <c r="J876" i="1"/>
  <c r="J3146" i="1"/>
  <c r="J2069" i="1"/>
  <c r="J2070" i="1"/>
  <c r="J3949" i="1"/>
  <c r="J722" i="1"/>
  <c r="J3147" i="1"/>
  <c r="J2071" i="1"/>
  <c r="J3506" i="1"/>
  <c r="J141" i="1"/>
  <c r="J445" i="1"/>
  <c r="J652" i="1"/>
  <c r="J2072" i="1"/>
  <c r="J2073" i="1"/>
  <c r="J368" i="1"/>
  <c r="J2074" i="1"/>
  <c r="J723" i="1"/>
  <c r="J786" i="1"/>
  <c r="J653" i="1"/>
  <c r="J2075" i="1"/>
  <c r="J2076" i="1"/>
  <c r="J3054" i="1"/>
  <c r="J558" i="1"/>
  <c r="J246" i="1"/>
  <c r="J2077" i="1"/>
  <c r="J2078" i="1"/>
  <c r="J3950" i="1"/>
  <c r="J269" i="1"/>
  <c r="J2079" i="1"/>
  <c r="J3109" i="1"/>
  <c r="J2080" i="1"/>
  <c r="J2081" i="1"/>
  <c r="J2082" i="1"/>
  <c r="J2083" i="1"/>
  <c r="J2084" i="1"/>
  <c r="J3951" i="1"/>
  <c r="J2085" i="1"/>
  <c r="J787" i="1"/>
  <c r="J2086" i="1"/>
  <c r="J2840" i="1"/>
  <c r="J3952" i="1"/>
  <c r="J788" i="1"/>
  <c r="J3202" i="1"/>
  <c r="J2962" i="1"/>
  <c r="J2087" i="1"/>
  <c r="J2088" i="1"/>
  <c r="J3953" i="1"/>
  <c r="J2089" i="1"/>
  <c r="J2090" i="1"/>
  <c r="J877" i="1"/>
  <c r="J2963" i="1"/>
  <c r="J3507" i="1"/>
  <c r="J3148" i="1"/>
  <c r="J2091" i="1"/>
  <c r="J3340" i="1"/>
  <c r="J3954" i="1"/>
  <c r="J789" i="1"/>
  <c r="J2092" i="1"/>
  <c r="J513" i="1"/>
  <c r="J878" i="1"/>
  <c r="J724" i="1"/>
  <c r="J2093" i="1"/>
  <c r="J2094" i="1"/>
  <c r="J2095" i="1"/>
  <c r="J2096" i="1"/>
  <c r="J2097" i="1"/>
  <c r="J2098" i="1"/>
  <c r="J654" i="1"/>
  <c r="J2914" i="1"/>
  <c r="J2099" i="1"/>
  <c r="J3276" i="1"/>
  <c r="J3955" i="1"/>
  <c r="J369" i="1"/>
  <c r="J2100" i="1"/>
  <c r="J2746" i="1"/>
  <c r="J2101" i="1"/>
  <c r="J3508" i="1"/>
  <c r="J3509" i="1"/>
  <c r="J2102" i="1"/>
  <c r="J2103" i="1"/>
  <c r="J2104" i="1"/>
  <c r="J3956" i="1"/>
  <c r="J2964" i="1"/>
  <c r="J2747" i="1"/>
  <c r="J2105" i="1"/>
  <c r="J2106" i="1"/>
  <c r="J2107" i="1"/>
  <c r="J2748" i="1"/>
  <c r="J2108" i="1"/>
  <c r="J3957" i="1"/>
  <c r="J3361" i="1"/>
  <c r="J3510" i="1"/>
  <c r="J879" i="1"/>
  <c r="J2109" i="1"/>
  <c r="J3958" i="1"/>
  <c r="J3055" i="1"/>
  <c r="J2841" i="1"/>
  <c r="J2110" i="1"/>
  <c r="J3110" i="1"/>
  <c r="J3277" i="1"/>
  <c r="J790" i="1"/>
  <c r="J2965" i="1"/>
  <c r="J2111" i="1"/>
  <c r="J3511" i="1"/>
  <c r="J791" i="1"/>
  <c r="J3713" i="1"/>
  <c r="J2112" i="1"/>
  <c r="J2113" i="1"/>
  <c r="J3959" i="1"/>
  <c r="J3960" i="1"/>
  <c r="J2842" i="1"/>
  <c r="J3608" i="1"/>
  <c r="J2114" i="1"/>
  <c r="J655" i="1"/>
  <c r="J3056" i="1"/>
  <c r="J2115" i="1"/>
  <c r="J3057" i="1"/>
  <c r="J3692" i="1"/>
  <c r="J2915" i="1"/>
  <c r="J3961" i="1"/>
  <c r="J2116" i="1"/>
  <c r="J2117" i="1"/>
  <c r="J2118" i="1"/>
  <c r="J3362" i="1"/>
  <c r="J3962" i="1"/>
  <c r="J3512" i="1"/>
  <c r="J880" i="1"/>
  <c r="J446" i="1"/>
  <c r="J142" i="1"/>
  <c r="J2119" i="1"/>
  <c r="J2120" i="1"/>
  <c r="J3963" i="1"/>
  <c r="J2121" i="1"/>
  <c r="J2843" i="1"/>
  <c r="J2122" i="1"/>
  <c r="J2123" i="1"/>
  <c r="J84" i="1"/>
  <c r="J3964" i="1"/>
  <c r="J3278" i="1"/>
  <c r="J2124" i="1"/>
  <c r="J2125" i="1"/>
  <c r="J2126" i="1"/>
  <c r="J2127" i="1"/>
  <c r="J207" i="1"/>
  <c r="J143" i="1"/>
  <c r="J3363" i="1"/>
  <c r="J2128" i="1"/>
  <c r="J2129" i="1"/>
  <c r="J3714" i="1"/>
  <c r="J3513" i="1"/>
  <c r="J881" i="1"/>
  <c r="J247" i="1"/>
  <c r="J2130" i="1"/>
  <c r="J3965" i="1"/>
  <c r="J2131" i="1"/>
  <c r="J3609" i="1"/>
  <c r="J2132" i="1"/>
  <c r="J3590" i="1"/>
  <c r="J208" i="1"/>
  <c r="J53" i="1"/>
  <c r="J2133" i="1"/>
  <c r="J2134" i="1"/>
  <c r="J2749" i="1"/>
  <c r="J2135" i="1"/>
  <c r="J2136" i="1"/>
  <c r="J2137" i="1"/>
  <c r="J2138" i="1"/>
  <c r="J882" i="1"/>
  <c r="J698" i="1"/>
  <c r="J144" i="1"/>
  <c r="J447" i="1"/>
  <c r="J883" i="1"/>
  <c r="J145" i="1"/>
  <c r="J2139" i="1"/>
  <c r="J2140" i="1"/>
  <c r="J320" i="1"/>
  <c r="J2141" i="1"/>
  <c r="J2750" i="1"/>
  <c r="J3514" i="1"/>
  <c r="J2142" i="1"/>
  <c r="J248" i="1"/>
  <c r="J249" i="1"/>
  <c r="J2143" i="1"/>
  <c r="J2144" i="1"/>
  <c r="J209" i="1"/>
  <c r="J2751" i="1"/>
  <c r="J3966" i="1"/>
  <c r="J514" i="1"/>
  <c r="J2145" i="1"/>
  <c r="J3364" i="1"/>
  <c r="J2146" i="1"/>
  <c r="J656" i="1"/>
  <c r="J3111" i="1"/>
  <c r="J2147" i="1"/>
  <c r="J2148" i="1"/>
  <c r="J33" i="1"/>
  <c r="J2844" i="1"/>
  <c r="J2149" i="1"/>
  <c r="J3559" i="1"/>
  <c r="J657" i="1"/>
  <c r="J2150" i="1"/>
  <c r="J2151" i="1"/>
  <c r="J2152" i="1"/>
  <c r="J3279" i="1"/>
  <c r="J370" i="1"/>
  <c r="J2153" i="1"/>
  <c r="J658" i="1"/>
  <c r="J2154" i="1"/>
  <c r="J2155" i="1"/>
  <c r="J725" i="1"/>
  <c r="J2845" i="1"/>
  <c r="J2156" i="1"/>
  <c r="J598" i="1"/>
  <c r="J2157" i="1"/>
  <c r="J659" i="1"/>
  <c r="J792" i="1"/>
  <c r="J98" i="1"/>
  <c r="J2158" i="1"/>
  <c r="J793" i="1"/>
  <c r="J371" i="1"/>
  <c r="J210" i="1"/>
  <c r="J2159" i="1"/>
  <c r="J3175" i="1"/>
  <c r="J3280" i="1"/>
  <c r="J515" i="1"/>
  <c r="J559" i="1"/>
  <c r="J448" i="1"/>
  <c r="J3967" i="1"/>
  <c r="J726" i="1"/>
  <c r="J3341" i="1"/>
  <c r="J2160" i="1"/>
  <c r="J3968" i="1"/>
  <c r="J3515" i="1"/>
  <c r="J3969" i="1"/>
  <c r="J2161" i="1"/>
  <c r="J2162" i="1"/>
  <c r="J2163" i="1"/>
  <c r="J34" i="1"/>
  <c r="J2164" i="1"/>
  <c r="J3970" i="1"/>
  <c r="J372" i="1"/>
  <c r="J794" i="1"/>
  <c r="J3715" i="1"/>
  <c r="J3971" i="1"/>
  <c r="J599" i="1"/>
  <c r="J3972" i="1"/>
  <c r="J3973" i="1"/>
  <c r="J146" i="1"/>
  <c r="J2165" i="1"/>
  <c r="J3974" i="1"/>
  <c r="J2166" i="1"/>
  <c r="J3975" i="1"/>
  <c r="J2167" i="1"/>
  <c r="J600" i="1"/>
  <c r="J2168" i="1"/>
  <c r="J2169" i="1"/>
  <c r="J2170" i="1"/>
  <c r="J373" i="1"/>
  <c r="J3976" i="1"/>
  <c r="J2171" i="1"/>
  <c r="J2172" i="1"/>
  <c r="J2173" i="1"/>
  <c r="J2174" i="1"/>
  <c r="J2846" i="1"/>
  <c r="J3977" i="1"/>
  <c r="J2175" i="1"/>
  <c r="J3378" i="1"/>
  <c r="J3978" i="1"/>
  <c r="J2176" i="1"/>
  <c r="J3112" i="1"/>
  <c r="J2177" i="1"/>
  <c r="J2178" i="1"/>
  <c r="J9" i="1"/>
  <c r="J2179" i="1"/>
  <c r="J35" i="1"/>
  <c r="J2180" i="1"/>
  <c r="J884" i="1"/>
  <c r="J3979" i="1"/>
  <c r="J23" i="1"/>
  <c r="J3980" i="1"/>
  <c r="J3981" i="1"/>
  <c r="J2" i="1"/>
  <c r="J211" i="1"/>
  <c r="J2181" i="1"/>
  <c r="J2182" i="1"/>
  <c r="J3982" i="1"/>
  <c r="J2183" i="1"/>
  <c r="J3983" i="1"/>
  <c r="J2184" i="1"/>
  <c r="J3984" i="1"/>
  <c r="J85" i="1"/>
  <c r="J147" i="1"/>
  <c r="J294" i="1"/>
  <c r="J3985" i="1"/>
  <c r="J2185" i="1"/>
  <c r="J3203" i="1"/>
  <c r="J3986" i="1"/>
  <c r="J3281" i="1"/>
  <c r="J2186" i="1"/>
  <c r="J3987" i="1"/>
  <c r="J3988" i="1"/>
  <c r="J2187" i="1"/>
  <c r="J560" i="1"/>
  <c r="J295" i="1"/>
  <c r="J795" i="1"/>
  <c r="J2188" i="1"/>
  <c r="J2189" i="1"/>
  <c r="J2190" i="1"/>
  <c r="J3516" i="1"/>
  <c r="J212" i="1"/>
  <c r="J2191" i="1"/>
  <c r="J2192" i="1"/>
  <c r="J148" i="1"/>
  <c r="J885" i="1"/>
  <c r="J2193" i="1"/>
  <c r="J2194" i="1"/>
  <c r="J2195" i="1"/>
  <c r="J660" i="1"/>
  <c r="J2752" i="1"/>
  <c r="J2196" i="1"/>
  <c r="J2197" i="1"/>
  <c r="J3693" i="1"/>
  <c r="J99" i="1"/>
  <c r="J2198" i="1"/>
  <c r="J2199" i="1"/>
  <c r="J2966" i="1"/>
  <c r="J3282" i="1"/>
  <c r="J2200" i="1"/>
  <c r="J374" i="1"/>
  <c r="J2201" i="1"/>
  <c r="J2202" i="1"/>
  <c r="J2203" i="1"/>
  <c r="J2204" i="1"/>
  <c r="J3591" i="1"/>
  <c r="J3989" i="1"/>
  <c r="J2205" i="1"/>
  <c r="J2206" i="1"/>
  <c r="J3517" i="1"/>
  <c r="J2847" i="1"/>
  <c r="J2207" i="1"/>
  <c r="J375" i="1"/>
  <c r="J2208" i="1"/>
  <c r="J2209" i="1"/>
  <c r="J3716" i="1"/>
  <c r="J3990" i="1"/>
  <c r="J2210" i="1"/>
  <c r="J2211" i="1"/>
  <c r="J796" i="1"/>
  <c r="J797" i="1"/>
  <c r="J2212" i="1"/>
  <c r="J2213" i="1"/>
  <c r="J2214" i="1"/>
  <c r="J2215" i="1"/>
  <c r="J2216" i="1"/>
  <c r="J149" i="1"/>
  <c r="J2217" i="1"/>
  <c r="J2218" i="1"/>
  <c r="J2219" i="1"/>
  <c r="J213" i="1"/>
  <c r="J886" i="1"/>
  <c r="J798" i="1"/>
  <c r="J887" i="1"/>
  <c r="J270" i="1"/>
  <c r="J3991" i="1"/>
  <c r="J54" i="1"/>
  <c r="J271" i="1"/>
  <c r="J449" i="1"/>
  <c r="J3518" i="1"/>
  <c r="J2220" i="1"/>
  <c r="J3992" i="1"/>
  <c r="J2221" i="1"/>
  <c r="J376" i="1"/>
  <c r="J3993" i="1"/>
  <c r="J888" i="1"/>
  <c r="J2222" i="1"/>
  <c r="J516" i="1"/>
  <c r="J3058" i="1"/>
  <c r="J517" i="1"/>
  <c r="J2223" i="1"/>
  <c r="J2224" i="1"/>
  <c r="J2225" i="1"/>
  <c r="J2226" i="1"/>
  <c r="J3994" i="1"/>
  <c r="J296" i="1"/>
  <c r="J799" i="1"/>
  <c r="J214" i="1"/>
  <c r="J150" i="1"/>
  <c r="J2227" i="1"/>
  <c r="J2228" i="1"/>
  <c r="J2848" i="1"/>
  <c r="J2229" i="1"/>
  <c r="J2230" i="1"/>
  <c r="J2231" i="1"/>
  <c r="J450" i="1"/>
  <c r="J2232" i="1"/>
  <c r="J2233" i="1"/>
  <c r="J3995" i="1"/>
  <c r="J727" i="1"/>
  <c r="J451" i="1"/>
  <c r="J2234" i="1"/>
  <c r="J800" i="1"/>
  <c r="J250" i="1"/>
  <c r="J3996" i="1"/>
  <c r="J2235" i="1"/>
  <c r="J3342" i="1"/>
  <c r="J801" i="1"/>
  <c r="J3997" i="1"/>
  <c r="J3113" i="1"/>
  <c r="J3519" i="1"/>
  <c r="J3520" i="1"/>
  <c r="J2236" i="1"/>
  <c r="J802" i="1"/>
  <c r="J151" i="1"/>
  <c r="J2237" i="1"/>
  <c r="J2238" i="1"/>
  <c r="J889" i="1"/>
  <c r="J2239" i="1"/>
  <c r="J3998" i="1"/>
  <c r="J2240" i="1"/>
  <c r="J2241" i="1"/>
  <c r="J2753" i="1"/>
  <c r="J2242" i="1"/>
  <c r="J3114" i="1"/>
  <c r="J4102" i="1"/>
  <c r="J3999" i="1"/>
  <c r="J728" i="1"/>
  <c r="J7" i="1"/>
  <c r="J2243" i="1"/>
  <c r="J2244" i="1"/>
  <c r="J729" i="1"/>
  <c r="J215" i="1"/>
  <c r="J2245" i="1"/>
  <c r="J2246" i="1"/>
  <c r="J3379" i="1"/>
  <c r="J890" i="1"/>
  <c r="J2247" i="1"/>
  <c r="J2248" i="1"/>
  <c r="J2249" i="1"/>
  <c r="J2250" i="1"/>
  <c r="J3636" i="1"/>
  <c r="J3176" i="1"/>
  <c r="J4000" i="1"/>
  <c r="J4001" i="1"/>
  <c r="J2251" i="1"/>
  <c r="J3610" i="1"/>
  <c r="J2252" i="1"/>
  <c r="J2253" i="1"/>
  <c r="J2254" i="1"/>
  <c r="J891" i="1"/>
  <c r="J3059" i="1"/>
  <c r="J2754" i="1"/>
  <c r="J661" i="1"/>
  <c r="J2255" i="1"/>
  <c r="J2256" i="1"/>
  <c r="J2257" i="1"/>
  <c r="J2258" i="1"/>
  <c r="J452" i="1"/>
  <c r="J297" i="1"/>
  <c r="J216" i="1"/>
  <c r="J3694" i="1"/>
  <c r="J2259" i="1"/>
  <c r="J3611" i="1"/>
  <c r="J4002" i="1"/>
  <c r="J2260" i="1"/>
  <c r="J2261" i="1"/>
  <c r="J2262" i="1"/>
  <c r="J4003" i="1"/>
  <c r="J2263" i="1"/>
  <c r="J2264" i="1"/>
  <c r="J2265" i="1"/>
  <c r="J892" i="1"/>
  <c r="J2266" i="1"/>
  <c r="J4004" i="1"/>
  <c r="J4005" i="1"/>
  <c r="J2755" i="1"/>
  <c r="J2849" i="1"/>
  <c r="J4006" i="1"/>
  <c r="J2267" i="1"/>
  <c r="J3149" i="1"/>
  <c r="J2756" i="1"/>
  <c r="J4007" i="1"/>
  <c r="J4008" i="1"/>
  <c r="J2268" i="1"/>
  <c r="J453" i="1"/>
  <c r="J3592" i="1"/>
  <c r="J2269" i="1"/>
  <c r="J2270" i="1"/>
  <c r="J2271" i="1"/>
  <c r="J3612" i="1"/>
  <c r="J4009" i="1"/>
  <c r="J2850" i="1"/>
  <c r="J3663" i="1"/>
  <c r="J518" i="1"/>
  <c r="J24" i="1"/>
  <c r="J4010" i="1"/>
  <c r="J3060" i="1"/>
  <c r="J3283" i="1"/>
  <c r="J2757" i="1"/>
  <c r="J4011" i="1"/>
  <c r="J2272" i="1"/>
  <c r="J4012" i="1"/>
  <c r="J2273" i="1"/>
  <c r="J152" i="1"/>
  <c r="J36" i="1"/>
  <c r="J321" i="1"/>
  <c r="J2274" i="1"/>
  <c r="J4013" i="1"/>
  <c r="J4014" i="1"/>
  <c r="J10" i="1"/>
  <c r="J2275" i="1"/>
  <c r="J4015" i="1"/>
  <c r="J2276" i="1"/>
  <c r="J893" i="1"/>
  <c r="J2277" i="1"/>
  <c r="J2278" i="1"/>
  <c r="J3284" i="1"/>
  <c r="J2758" i="1"/>
  <c r="J2279" i="1"/>
  <c r="J4016" i="1"/>
  <c r="J2280" i="1"/>
  <c r="J454" i="1"/>
  <c r="J519" i="1"/>
  <c r="J3115" i="1"/>
  <c r="J3624" i="1"/>
  <c r="J322" i="1"/>
  <c r="J2967" i="1"/>
  <c r="J2281" i="1"/>
  <c r="J3309" i="1"/>
  <c r="J2282" i="1"/>
  <c r="J699" i="1"/>
  <c r="J272" i="1"/>
  <c r="J3717" i="1"/>
  <c r="J3521" i="1"/>
  <c r="J3310" i="1"/>
  <c r="J520" i="1"/>
  <c r="J601" i="1"/>
  <c r="J4115" i="1"/>
  <c r="J2283" i="1"/>
  <c r="J2284" i="1"/>
  <c r="J2759" i="1"/>
  <c r="J2285" i="1"/>
  <c r="J2286" i="1"/>
  <c r="J3061" i="1"/>
  <c r="J55" i="1"/>
  <c r="J2287" i="1"/>
  <c r="J3343" i="1"/>
  <c r="J561" i="1"/>
  <c r="J2288" i="1"/>
  <c r="J803" i="1"/>
  <c r="J2289" i="1"/>
  <c r="J2916" i="1"/>
  <c r="J521" i="1"/>
  <c r="J894" i="1"/>
  <c r="J153" i="1"/>
  <c r="J2760" i="1"/>
  <c r="J2290" i="1"/>
  <c r="J2917" i="1"/>
  <c r="J2291" i="1"/>
  <c r="J2292" i="1"/>
  <c r="J2293" i="1"/>
  <c r="J154" i="1"/>
  <c r="J4017" i="1"/>
  <c r="J730" i="1"/>
  <c r="J2294" i="1"/>
  <c r="J2295" i="1"/>
  <c r="J662" i="1"/>
  <c r="J2296" i="1"/>
  <c r="J700" i="1"/>
  <c r="J3670" i="1"/>
  <c r="J298" i="1"/>
  <c r="J2297" i="1"/>
  <c r="J25" i="1"/>
  <c r="J2298" i="1"/>
  <c r="J377" i="1"/>
  <c r="J455" i="1"/>
  <c r="J2299" i="1"/>
  <c r="J2300" i="1"/>
  <c r="J4018" i="1"/>
  <c r="J3522" i="1"/>
  <c r="J3523" i="1"/>
  <c r="J2301" i="1"/>
  <c r="J2302" i="1"/>
  <c r="J4019" i="1"/>
  <c r="J2303" i="1"/>
  <c r="J3177" i="1"/>
  <c r="J2304" i="1"/>
  <c r="J2305" i="1"/>
  <c r="J456" i="1"/>
  <c r="J3718" i="1"/>
  <c r="J2306" i="1"/>
  <c r="J2307" i="1"/>
  <c r="J2308" i="1"/>
  <c r="J2309" i="1"/>
  <c r="J4020" i="1"/>
  <c r="J457" i="1"/>
  <c r="J2851" i="1"/>
  <c r="J3580" i="1"/>
  <c r="J2852" i="1"/>
  <c r="J2310" i="1"/>
  <c r="J3285" i="1"/>
  <c r="J3150" i="1"/>
  <c r="J3178" i="1"/>
  <c r="J2761" i="1"/>
  <c r="J2311" i="1"/>
  <c r="J2918" i="1"/>
  <c r="J3062" i="1"/>
  <c r="J2968" i="1"/>
  <c r="J3063" i="1"/>
  <c r="J2762" i="1"/>
  <c r="J2312" i="1"/>
  <c r="J3581" i="1"/>
  <c r="J458" i="1"/>
  <c r="J2313" i="1"/>
  <c r="J2314" i="1"/>
  <c r="J2853" i="1"/>
  <c r="J2315" i="1"/>
  <c r="J217" i="1"/>
  <c r="J2316" i="1"/>
  <c r="J2763" i="1"/>
  <c r="J2317" i="1"/>
  <c r="J2919" i="1"/>
  <c r="J2318" i="1"/>
  <c r="J2319" i="1"/>
  <c r="J602" i="1"/>
  <c r="J2320" i="1"/>
  <c r="J603" i="1"/>
  <c r="J804" i="1"/>
  <c r="J2920" i="1"/>
  <c r="J2321" i="1"/>
  <c r="J604" i="1"/>
  <c r="J2322" i="1"/>
  <c r="J2854" i="1"/>
  <c r="J895" i="1"/>
  <c r="J2323" i="1"/>
  <c r="J2324" i="1"/>
  <c r="J2325" i="1"/>
  <c r="J2326" i="1"/>
  <c r="J2327" i="1"/>
  <c r="J2328" i="1"/>
  <c r="J323" i="1"/>
  <c r="J2329" i="1"/>
  <c r="J2330" i="1"/>
  <c r="J522" i="1"/>
  <c r="J2331" i="1"/>
  <c r="J2332" i="1"/>
  <c r="J2333" i="1"/>
  <c r="J3064" i="1"/>
  <c r="J2334" i="1"/>
  <c r="J2764" i="1"/>
  <c r="J562" i="1"/>
  <c r="J251" i="1"/>
  <c r="J2335" i="1"/>
  <c r="J2765" i="1"/>
  <c r="J2336" i="1"/>
  <c r="J252" i="1"/>
  <c r="J2969" i="1"/>
  <c r="J2337" i="1"/>
  <c r="J2338" i="1"/>
  <c r="J2339" i="1"/>
  <c r="J253" i="1"/>
  <c r="J3380" i="1"/>
  <c r="J731" i="1"/>
  <c r="J3065" i="1"/>
  <c r="J2340" i="1"/>
  <c r="J2341" i="1"/>
  <c r="J2342" i="1"/>
  <c r="J3066" i="1"/>
  <c r="J2343" i="1"/>
  <c r="J3381" i="1"/>
  <c r="J2766" i="1"/>
  <c r="J299" i="1"/>
  <c r="J2855" i="1"/>
  <c r="J2344" i="1"/>
  <c r="J663" i="1"/>
  <c r="J3116" i="1"/>
  <c r="J805" i="1"/>
  <c r="J2345" i="1"/>
  <c r="J2856" i="1"/>
  <c r="J4021" i="1"/>
  <c r="J2346" i="1"/>
  <c r="J2347" i="1"/>
  <c r="J2348" i="1"/>
  <c r="J459" i="1"/>
  <c r="J324" i="1"/>
  <c r="J460" i="1"/>
  <c r="J2349" i="1"/>
  <c r="J461" i="1"/>
  <c r="J3524" i="1"/>
  <c r="J2350" i="1"/>
  <c r="J3067" i="1"/>
  <c r="J2351" i="1"/>
  <c r="J2352" i="1"/>
  <c r="J3179" i="1"/>
  <c r="J2353" i="1"/>
  <c r="J462" i="1"/>
  <c r="J2767" i="1"/>
  <c r="J2354" i="1"/>
  <c r="J2355" i="1"/>
  <c r="J463" i="1"/>
  <c r="J155" i="1"/>
  <c r="J732" i="1"/>
  <c r="J2356" i="1"/>
  <c r="J2921" i="1"/>
  <c r="J2357" i="1"/>
  <c r="J3286" i="1"/>
  <c r="J3525" i="1"/>
  <c r="J2358" i="1"/>
  <c r="J156" i="1"/>
  <c r="J523" i="1"/>
  <c r="J2359" i="1"/>
  <c r="J157" i="1"/>
  <c r="J3068" i="1"/>
  <c r="J2360" i="1"/>
  <c r="J2361" i="1"/>
  <c r="J5" i="1"/>
  <c r="J56" i="1"/>
  <c r="J2362" i="1"/>
  <c r="J3069" i="1"/>
  <c r="J2363" i="1"/>
  <c r="J524" i="1"/>
  <c r="J2364" i="1"/>
  <c r="J733" i="1"/>
  <c r="J806" i="1"/>
  <c r="J464" i="1"/>
  <c r="J465" i="1"/>
  <c r="J2365" i="1"/>
  <c r="J664" i="1"/>
  <c r="J563" i="1"/>
  <c r="J2922" i="1"/>
  <c r="J466" i="1"/>
  <c r="J2366" i="1"/>
  <c r="J3719" i="1"/>
  <c r="J26" i="1"/>
  <c r="J158" i="1"/>
  <c r="J605" i="1"/>
  <c r="J467" i="1"/>
  <c r="J3070" i="1"/>
  <c r="J3151" i="1"/>
  <c r="J3685" i="1"/>
  <c r="J100" i="1"/>
  <c r="J3117" i="1"/>
  <c r="J71" i="1"/>
  <c r="J2367" i="1"/>
  <c r="J2368" i="1"/>
  <c r="J2369" i="1"/>
  <c r="J3526" i="1"/>
  <c r="J468" i="1"/>
  <c r="J273" i="1"/>
  <c r="J159" i="1"/>
  <c r="J325" i="1"/>
  <c r="J525" i="1"/>
  <c r="J2370" i="1"/>
  <c r="J2371" i="1"/>
  <c r="J665" i="1"/>
  <c r="J3118" i="1"/>
  <c r="J4022" i="1"/>
  <c r="J2768" i="1"/>
  <c r="J807" i="1"/>
  <c r="J469" i="1"/>
  <c r="J606" i="1"/>
  <c r="J2372" i="1"/>
  <c r="J86" i="1"/>
  <c r="J4023" i="1"/>
  <c r="J2373" i="1"/>
  <c r="J607" i="1"/>
  <c r="J274" i="1"/>
  <c r="J3071" i="1"/>
  <c r="J2374" i="1"/>
  <c r="J608" i="1"/>
  <c r="J378" i="1"/>
  <c r="J3152" i="1"/>
  <c r="J2375" i="1"/>
  <c r="J2376" i="1"/>
  <c r="J3287" i="1"/>
  <c r="J2377" i="1"/>
  <c r="J2378" i="1"/>
  <c r="J218" i="1"/>
  <c r="J896" i="1"/>
  <c r="J3613" i="1"/>
  <c r="J701" i="1"/>
  <c r="J2379" i="1"/>
  <c r="J160" i="1"/>
  <c r="J734" i="1"/>
  <c r="J3288" i="1"/>
  <c r="J564" i="1"/>
  <c r="J2380" i="1"/>
  <c r="J3527" i="1"/>
  <c r="J2381" i="1"/>
  <c r="J2382" i="1"/>
  <c r="J2383" i="1"/>
  <c r="J379" i="1"/>
  <c r="J380" i="1"/>
  <c r="J3528" i="1"/>
  <c r="J2384" i="1"/>
  <c r="J2385" i="1"/>
  <c r="J3180" i="1"/>
  <c r="J735" i="1"/>
  <c r="J381" i="1"/>
  <c r="J2386" i="1"/>
  <c r="J57" i="1"/>
  <c r="J2387" i="1"/>
  <c r="J58" i="1"/>
  <c r="J808" i="1"/>
  <c r="J3382" i="1"/>
  <c r="J2388" i="1"/>
  <c r="J300" i="1"/>
  <c r="J40" i="1"/>
  <c r="J2389" i="1"/>
  <c r="J897" i="1"/>
  <c r="J2390" i="1"/>
  <c r="J526" i="1"/>
  <c r="J2857" i="1"/>
  <c r="J326" i="1"/>
  <c r="J2391" i="1"/>
  <c r="J666" i="1"/>
  <c r="J161" i="1"/>
  <c r="J2392" i="1"/>
  <c r="J2393" i="1"/>
  <c r="J667" i="1"/>
  <c r="J2769" i="1"/>
  <c r="J2394" i="1"/>
  <c r="J275" i="1"/>
  <c r="J470" i="1"/>
  <c r="J2395" i="1"/>
  <c r="J702" i="1"/>
  <c r="J162" i="1"/>
  <c r="J527" i="1"/>
  <c r="J736" i="1"/>
  <c r="J2396" i="1"/>
  <c r="J2397" i="1"/>
  <c r="J37" i="1"/>
  <c r="J809" i="1"/>
  <c r="J609" i="1"/>
  <c r="J3529" i="1"/>
  <c r="J2398" i="1"/>
  <c r="J810" i="1"/>
  <c r="J4024" i="1"/>
  <c r="J737" i="1"/>
  <c r="J565" i="1"/>
  <c r="J4025" i="1"/>
  <c r="J2399" i="1"/>
  <c r="J2400" i="1"/>
  <c r="J2770" i="1"/>
  <c r="J2771" i="1"/>
  <c r="J738" i="1"/>
  <c r="J2401" i="1"/>
  <c r="J163" i="1"/>
  <c r="J898" i="1"/>
  <c r="J254" i="1"/>
  <c r="J3344" i="1"/>
  <c r="J2402" i="1"/>
  <c r="J668" i="1"/>
  <c r="J3720" i="1"/>
  <c r="J2403" i="1"/>
  <c r="J899" i="1"/>
  <c r="J2404" i="1"/>
  <c r="J3153" i="1"/>
  <c r="J3311" i="1"/>
  <c r="J471" i="1"/>
  <c r="J472" i="1"/>
  <c r="J2405" i="1"/>
  <c r="J811" i="1"/>
  <c r="J301" i="1"/>
  <c r="J101" i="1"/>
  <c r="J703" i="1"/>
  <c r="J2406" i="1"/>
  <c r="J610" i="1"/>
  <c r="J276" i="1"/>
  <c r="J2407" i="1"/>
  <c r="J2408" i="1"/>
  <c r="J2409" i="1"/>
  <c r="J2410" i="1"/>
  <c r="J2858" i="1"/>
  <c r="J2411" i="1"/>
  <c r="J611" i="1"/>
  <c r="J2412" i="1"/>
  <c r="J2413" i="1"/>
  <c r="J473" i="1"/>
  <c r="J3072" i="1"/>
  <c r="J382" i="1"/>
  <c r="J72" i="1"/>
  <c r="J900" i="1"/>
  <c r="J3289" i="1"/>
  <c r="J87" i="1"/>
  <c r="J3721" i="1"/>
  <c r="J3651" i="1"/>
  <c r="J277" i="1"/>
  <c r="J669" i="1"/>
  <c r="J219" i="1"/>
  <c r="J2414" i="1"/>
  <c r="J2415" i="1"/>
  <c r="J88" i="1"/>
  <c r="J3530" i="1"/>
  <c r="J2416" i="1"/>
  <c r="J566" i="1"/>
  <c r="J164" i="1"/>
  <c r="J383" i="1"/>
  <c r="J567" i="1"/>
  <c r="J4026" i="1"/>
  <c r="J102" i="1"/>
  <c r="J278" i="1"/>
  <c r="J2417" i="1"/>
  <c r="J2970" i="1"/>
  <c r="J2418" i="1"/>
  <c r="J474" i="1"/>
  <c r="J2419" i="1"/>
  <c r="J704" i="1"/>
  <c r="J2420" i="1"/>
  <c r="J812" i="1"/>
  <c r="J3686" i="1"/>
  <c r="J220" i="1"/>
  <c r="J73" i="1"/>
  <c r="J813" i="1"/>
  <c r="J901" i="1"/>
  <c r="J384" i="1"/>
  <c r="J475" i="1"/>
  <c r="J814" i="1"/>
  <c r="J2421" i="1"/>
  <c r="J255" i="1"/>
  <c r="J2422" i="1"/>
  <c r="J3073" i="1"/>
  <c r="J2772" i="1"/>
  <c r="J2423" i="1"/>
  <c r="J3154" i="1"/>
  <c r="J815" i="1"/>
  <c r="J476" i="1"/>
  <c r="J2424" i="1"/>
  <c r="J670" i="1"/>
  <c r="J4027" i="1"/>
  <c r="J2425" i="1"/>
  <c r="J2426" i="1"/>
  <c r="J2427" i="1"/>
  <c r="J528" i="1"/>
  <c r="J612" i="1"/>
  <c r="J568" i="1"/>
  <c r="J816" i="1"/>
  <c r="J2428" i="1"/>
  <c r="J817" i="1"/>
  <c r="J2429" i="1"/>
  <c r="J2859" i="1"/>
  <c r="J2430" i="1"/>
  <c r="J2431" i="1"/>
  <c r="J4028" i="1"/>
  <c r="J2971" i="1"/>
  <c r="J3345" i="1"/>
  <c r="J529" i="1"/>
  <c r="J3119" i="1"/>
  <c r="J302" i="1"/>
  <c r="J41" i="1"/>
  <c r="J818" i="1"/>
  <c r="J3560" i="1"/>
  <c r="J2432" i="1"/>
  <c r="J2433" i="1"/>
  <c r="J2434" i="1"/>
  <c r="J2435" i="1"/>
  <c r="J2436" i="1"/>
  <c r="J819" i="1"/>
  <c r="J2437" i="1"/>
  <c r="J2438" i="1"/>
  <c r="J2439" i="1"/>
  <c r="J2440" i="1"/>
  <c r="J2860" i="1"/>
  <c r="J4029" i="1"/>
  <c r="J739" i="1"/>
  <c r="J2441" i="1"/>
  <c r="J2442" i="1"/>
  <c r="J3181" i="1"/>
  <c r="J165" i="1"/>
  <c r="J166" i="1"/>
  <c r="J4030" i="1"/>
  <c r="J2443" i="1"/>
  <c r="J2444" i="1"/>
  <c r="J4031" i="1"/>
  <c r="J3531" i="1"/>
  <c r="J530" i="1"/>
  <c r="J671" i="1"/>
  <c r="J2445" i="1"/>
  <c r="J672" i="1"/>
  <c r="J3695" i="1"/>
  <c r="J3074" i="1"/>
  <c r="J673" i="1"/>
  <c r="J705" i="1"/>
  <c r="J477" i="1"/>
  <c r="J221" i="1"/>
  <c r="J327" i="1"/>
  <c r="J706" i="1"/>
  <c r="J820" i="1"/>
  <c r="J2446" i="1"/>
  <c r="J4032" i="1"/>
  <c r="J2447" i="1"/>
  <c r="J12" i="1"/>
  <c r="J2448" i="1"/>
  <c r="J2449" i="1"/>
  <c r="J222" i="1"/>
  <c r="J2861" i="1"/>
  <c r="J2450" i="1"/>
  <c r="J2451" i="1"/>
  <c r="J2452" i="1"/>
  <c r="J59" i="1"/>
  <c r="J2453" i="1"/>
  <c r="J2454" i="1"/>
  <c r="J2455" i="1"/>
  <c r="J2456" i="1"/>
  <c r="J223" i="1"/>
  <c r="J2457" i="1"/>
  <c r="J2862" i="1"/>
  <c r="J2773" i="1"/>
  <c r="J613" i="1"/>
  <c r="J2923" i="1"/>
  <c r="J303" i="1"/>
  <c r="J4033" i="1"/>
  <c r="J2458" i="1"/>
  <c r="J478" i="1"/>
  <c r="J3625" i="1"/>
  <c r="J4034" i="1"/>
  <c r="J3696" i="1"/>
  <c r="J2459" i="1"/>
  <c r="J674" i="1"/>
  <c r="J385" i="1"/>
  <c r="J3383" i="1"/>
  <c r="J3582" i="1"/>
  <c r="J2460" i="1"/>
  <c r="J3075" i="1"/>
  <c r="J2461" i="1"/>
  <c r="J4035" i="1"/>
  <c r="J4036" i="1"/>
  <c r="J2462" i="1"/>
  <c r="J304" i="1"/>
  <c r="J3312" i="1"/>
  <c r="J3290" i="1"/>
  <c r="J821" i="1"/>
  <c r="J2774" i="1"/>
  <c r="J2775" i="1"/>
  <c r="J3532" i="1"/>
  <c r="J2463" i="1"/>
  <c r="J707" i="1"/>
  <c r="J479" i="1"/>
  <c r="J2924" i="1"/>
  <c r="J74" i="1"/>
  <c r="J2464" i="1"/>
  <c r="J569" i="1"/>
  <c r="J2465" i="1"/>
  <c r="J2466" i="1"/>
  <c r="J570" i="1"/>
  <c r="J3570" i="1"/>
  <c r="J740" i="1"/>
  <c r="J675" i="1"/>
  <c r="J571" i="1"/>
  <c r="J2467" i="1"/>
  <c r="J4037" i="1"/>
  <c r="J167" i="1"/>
  <c r="J75" i="1"/>
  <c r="J531" i="1"/>
  <c r="J2468" i="1"/>
  <c r="J572" i="1"/>
  <c r="J2469" i="1"/>
  <c r="J103" i="1"/>
  <c r="J480" i="1"/>
  <c r="J2470" i="1"/>
  <c r="J2972" i="1"/>
  <c r="J4038" i="1"/>
  <c r="J89" i="1"/>
  <c r="J305" i="1"/>
  <c r="J481" i="1"/>
  <c r="J3076" i="1"/>
  <c r="J3077" i="1"/>
  <c r="J482" i="1"/>
  <c r="J60" i="1"/>
  <c r="J2973" i="1"/>
  <c r="J2471" i="1"/>
  <c r="J2472" i="1"/>
  <c r="J676" i="1"/>
  <c r="J224" i="1"/>
  <c r="J2473" i="1"/>
  <c r="J2474" i="1"/>
  <c r="J902" i="1"/>
  <c r="J2475" i="1"/>
  <c r="J3533" i="1"/>
  <c r="J61" i="1"/>
  <c r="J903" i="1"/>
  <c r="J3155" i="1"/>
  <c r="J386" i="1"/>
  <c r="J4039" i="1"/>
  <c r="J483" i="1"/>
  <c r="J2476" i="1"/>
  <c r="J2477" i="1"/>
  <c r="J2478" i="1"/>
  <c r="J2479" i="1"/>
  <c r="J3156" i="1"/>
  <c r="J3204" i="1"/>
  <c r="J4040" i="1"/>
  <c r="J484" i="1"/>
  <c r="J225" i="1"/>
  <c r="J485" i="1"/>
  <c r="J168" i="1"/>
  <c r="J2480" i="1"/>
  <c r="J677" i="1"/>
  <c r="J708" i="1"/>
  <c r="J486" i="1"/>
  <c r="J387" i="1"/>
  <c r="J2863" i="1"/>
  <c r="J3697" i="1"/>
  <c r="J2481" i="1"/>
  <c r="J2776" i="1"/>
  <c r="J2482" i="1"/>
  <c r="J2483" i="1"/>
  <c r="J532" i="1"/>
  <c r="J487" i="1"/>
  <c r="J2484" i="1"/>
  <c r="J2485" i="1"/>
  <c r="J904" i="1"/>
  <c r="J279" i="1"/>
  <c r="J741" i="1"/>
  <c r="J2777" i="1"/>
  <c r="J2486" i="1"/>
  <c r="J3534" i="1"/>
  <c r="J2487" i="1"/>
  <c r="J2778" i="1"/>
  <c r="J4041" i="1"/>
  <c r="J42" i="1"/>
  <c r="J4042" i="1"/>
  <c r="J2488" i="1"/>
  <c r="J3182" i="1"/>
  <c r="J573" i="1"/>
  <c r="J533" i="1"/>
  <c r="J388" i="1"/>
  <c r="J2489" i="1"/>
  <c r="J2490" i="1"/>
  <c r="J2491" i="1"/>
  <c r="J2492" i="1"/>
  <c r="J2864" i="1"/>
  <c r="J2493" i="1"/>
  <c r="J2494" i="1"/>
  <c r="J709" i="1"/>
  <c r="J488" i="1"/>
  <c r="J2779" i="1"/>
  <c r="J905" i="1"/>
  <c r="J3722" i="1"/>
  <c r="J3291" i="1"/>
  <c r="J2495" i="1"/>
  <c r="J3183" i="1"/>
  <c r="J2496" i="1"/>
  <c r="J2497" i="1"/>
  <c r="J389" i="1"/>
  <c r="J2780" i="1"/>
  <c r="J4043" i="1"/>
  <c r="J678" i="1"/>
  <c r="J3643" i="1"/>
  <c r="J679" i="1"/>
  <c r="J2498" i="1"/>
  <c r="J390" i="1"/>
  <c r="J2499" i="1"/>
  <c r="J3078" i="1"/>
  <c r="J169" i="1"/>
  <c r="J2500" i="1"/>
  <c r="J2501" i="1"/>
  <c r="J2502" i="1"/>
  <c r="J226" i="1"/>
  <c r="J489" i="1"/>
  <c r="J2925" i="1"/>
  <c r="J256" i="1"/>
  <c r="J822" i="1"/>
  <c r="J3184" i="1"/>
  <c r="J534" i="1"/>
  <c r="J4044" i="1"/>
  <c r="J2503" i="1"/>
  <c r="J2865" i="1"/>
  <c r="J680" i="1"/>
  <c r="J906" i="1"/>
  <c r="J614" i="1"/>
  <c r="J2504" i="1"/>
  <c r="J3120" i="1"/>
  <c r="J2505" i="1"/>
  <c r="J907" i="1"/>
  <c r="J823" i="1"/>
  <c r="J2866" i="1"/>
  <c r="J2506" i="1"/>
  <c r="J4045" i="1"/>
  <c r="J2507" i="1"/>
  <c r="J490" i="1"/>
  <c r="J2508" i="1"/>
  <c r="J3365" i="1"/>
  <c r="J4046" i="1"/>
  <c r="J2509" i="1"/>
  <c r="J2510" i="1"/>
  <c r="J2511" i="1"/>
  <c r="J2926" i="1"/>
  <c r="J2781" i="1"/>
  <c r="J2512" i="1"/>
  <c r="J2513" i="1"/>
  <c r="J3664" i="1"/>
  <c r="J4047" i="1"/>
  <c r="J391" i="1"/>
  <c r="J27" i="1"/>
  <c r="J4048" i="1"/>
  <c r="J3614" i="1"/>
  <c r="J2514" i="1"/>
  <c r="J2974" i="1"/>
  <c r="J3571" i="1"/>
  <c r="J3185" i="1"/>
  <c r="J3157" i="1"/>
  <c r="J908" i="1"/>
  <c r="J2515" i="1"/>
  <c r="J280" i="1"/>
  <c r="J2516" i="1"/>
  <c r="J306" i="1"/>
  <c r="J2517" i="1"/>
  <c r="J2867" i="1"/>
  <c r="J3723" i="1"/>
  <c r="J3079" i="1"/>
  <c r="J90" i="1"/>
  <c r="J491" i="1"/>
  <c r="J2518" i="1"/>
  <c r="J3671" i="1"/>
  <c r="J4049" i="1"/>
  <c r="J392" i="1"/>
  <c r="J170" i="1"/>
  <c r="J492" i="1"/>
  <c r="J3535" i="1"/>
  <c r="J76" i="1"/>
  <c r="J2519" i="1"/>
  <c r="J493" i="1"/>
  <c r="J2868" i="1"/>
  <c r="J3121" i="1"/>
  <c r="J2520" i="1"/>
  <c r="J4050" i="1"/>
  <c r="J681" i="1"/>
  <c r="J4051" i="1"/>
  <c r="J2521" i="1"/>
  <c r="J682" i="1"/>
  <c r="J742" i="1"/>
  <c r="J2522" i="1"/>
  <c r="J2782" i="1"/>
  <c r="J3536" i="1"/>
  <c r="J2523" i="1"/>
  <c r="J2524" i="1"/>
  <c r="J2525" i="1"/>
  <c r="J2526" i="1"/>
  <c r="J683" i="1"/>
  <c r="J3080" i="1"/>
  <c r="J2527" i="1"/>
  <c r="J2528" i="1"/>
  <c r="J2529" i="1"/>
  <c r="J574" i="1"/>
  <c r="J307" i="1"/>
  <c r="J710" i="1"/>
  <c r="J2530" i="1"/>
  <c r="J3313" i="1"/>
  <c r="J171" i="1"/>
  <c r="J4052" i="1"/>
  <c r="J2531" i="1"/>
  <c r="J3292" i="1"/>
  <c r="J3615" i="1"/>
  <c r="J2532" i="1"/>
  <c r="J684" i="1"/>
  <c r="J2533" i="1"/>
  <c r="J2534" i="1"/>
  <c r="J4053" i="1"/>
  <c r="J3616" i="1"/>
  <c r="J2535" i="1"/>
  <c r="J494" i="1"/>
  <c r="J3" i="1"/>
  <c r="J2536" i="1"/>
  <c r="J2537" i="1"/>
  <c r="J2783" i="1"/>
  <c r="J2538" i="1"/>
  <c r="J3081" i="1"/>
  <c r="J2539" i="1"/>
  <c r="J743" i="1"/>
  <c r="J2540" i="1"/>
  <c r="J685" i="1"/>
  <c r="J2541" i="1"/>
  <c r="J2542" i="1"/>
  <c r="J3561" i="1"/>
  <c r="J2543" i="1"/>
  <c r="J2784" i="1"/>
  <c r="J4054" i="1"/>
  <c r="J2544" i="1"/>
  <c r="J38" i="1"/>
  <c r="J3346" i="1"/>
  <c r="J2785" i="1"/>
  <c r="J2786" i="1"/>
  <c r="J172" i="1"/>
  <c r="J2545" i="1"/>
  <c r="J3293" i="1"/>
  <c r="J393" i="1"/>
  <c r="J2546" i="1"/>
  <c r="J3294" i="1"/>
  <c r="J686" i="1"/>
  <c r="J3384" i="1"/>
  <c r="J173" i="1"/>
  <c r="J3347" i="1"/>
  <c r="J3186" i="1"/>
  <c r="J2869" i="1"/>
  <c r="J227" i="1"/>
  <c r="J2547" i="1"/>
  <c r="J2548" i="1"/>
  <c r="J2549" i="1"/>
  <c r="J4055" i="1"/>
  <c r="J2550" i="1"/>
  <c r="J394" i="1"/>
  <c r="J2551" i="1"/>
  <c r="J2552" i="1"/>
  <c r="J2553" i="1"/>
  <c r="J91" i="1"/>
  <c r="J909" i="1"/>
  <c r="J2554" i="1"/>
  <c r="J92" i="1"/>
  <c r="J3537" i="1"/>
  <c r="J824" i="1"/>
  <c r="J2555" i="1"/>
  <c r="J2556" i="1"/>
  <c r="J2557" i="1"/>
  <c r="J2558" i="1"/>
  <c r="J825" i="1"/>
  <c r="J2559" i="1"/>
  <c r="J826" i="1"/>
  <c r="J687" i="1"/>
  <c r="J2560" i="1"/>
  <c r="J2561" i="1"/>
  <c r="J3538" i="1"/>
  <c r="J4056" i="1"/>
  <c r="J2562" i="1"/>
  <c r="J827" i="1"/>
  <c r="J2787" i="1"/>
  <c r="J8" i="1"/>
  <c r="J3539" i="1"/>
  <c r="J828" i="1"/>
  <c r="J4057" i="1"/>
  <c r="J2788" i="1"/>
  <c r="J2563" i="1"/>
  <c r="J2564" i="1"/>
  <c r="J2870" i="1"/>
  <c r="J2565" i="1"/>
  <c r="J4058" i="1"/>
  <c r="J2566" i="1"/>
  <c r="J910" i="1"/>
  <c r="J4059" i="1"/>
  <c r="J4060" i="1"/>
  <c r="J2567" i="1"/>
  <c r="J4061" i="1"/>
  <c r="J2568" i="1"/>
  <c r="J829" i="1"/>
  <c r="J3562" i="1"/>
  <c r="J3158" i="1"/>
  <c r="J2569" i="1"/>
  <c r="J2570" i="1"/>
  <c r="J535" i="1"/>
  <c r="J688" i="1"/>
  <c r="J2571" i="1"/>
  <c r="J4062" i="1"/>
  <c r="J4063" i="1"/>
  <c r="J3366" i="1"/>
  <c r="J2572" i="1"/>
  <c r="J4064" i="1"/>
  <c r="J62" i="1"/>
  <c r="J2573" i="1"/>
  <c r="J2574" i="1"/>
  <c r="J4065" i="1"/>
  <c r="J2575" i="1"/>
  <c r="J2576" i="1"/>
  <c r="J2577" i="1"/>
  <c r="J536" i="1"/>
  <c r="J2578" i="1"/>
  <c r="J4066" i="1"/>
  <c r="J575" i="1"/>
  <c r="J2579" i="1"/>
  <c r="J4067" i="1"/>
  <c r="J4068" i="1"/>
  <c r="J2871" i="1"/>
  <c r="J2789" i="1"/>
  <c r="J495" i="1"/>
  <c r="J911" i="1"/>
  <c r="J63" i="1"/>
  <c r="J228" i="1"/>
  <c r="J2580" i="1"/>
  <c r="J2581" i="1"/>
  <c r="J2582" i="1"/>
  <c r="J4069" i="1"/>
  <c r="J2583" i="1"/>
  <c r="J2584" i="1"/>
  <c r="J2585" i="1"/>
  <c r="J104" i="1"/>
  <c r="J2586" i="1"/>
  <c r="J2587" i="1"/>
  <c r="J3295" i="1"/>
  <c r="J4070" i="1"/>
  <c r="J395" i="1"/>
  <c r="J2588" i="1"/>
  <c r="J2589" i="1"/>
  <c r="J2590" i="1"/>
  <c r="J4071" i="1"/>
  <c r="J689" i="1"/>
  <c r="J912" i="1"/>
  <c r="J2591" i="1"/>
  <c r="J3296" i="1"/>
  <c r="J281" i="1"/>
  <c r="J2592" i="1"/>
  <c r="J2593" i="1"/>
  <c r="J2594" i="1"/>
  <c r="J229" i="1"/>
  <c r="J2595" i="1"/>
  <c r="J2596" i="1"/>
  <c r="J2597" i="1"/>
  <c r="J2598" i="1"/>
  <c r="J3698" i="1"/>
  <c r="J2599" i="1"/>
  <c r="J4072" i="1"/>
  <c r="J3563" i="1"/>
  <c r="J3540" i="1"/>
  <c r="J2600" i="1"/>
  <c r="J4073" i="1"/>
  <c r="J4074" i="1"/>
  <c r="J496" i="1"/>
  <c r="J2601" i="1"/>
  <c r="J2602" i="1"/>
  <c r="J913" i="1"/>
  <c r="J3617" i="1"/>
  <c r="J4075" i="1"/>
  <c r="J2790" i="1"/>
  <c r="J2603" i="1"/>
  <c r="J2604" i="1"/>
  <c r="J282" i="1"/>
  <c r="J283" i="1"/>
  <c r="J4076" i="1"/>
  <c r="J2975" i="1"/>
  <c r="J3724" i="1"/>
  <c r="J4077" i="1"/>
  <c r="J914" i="1"/>
  <c r="J230" i="1"/>
  <c r="J2605" i="1"/>
  <c r="J2606" i="1"/>
  <c r="J2607" i="1"/>
  <c r="J615" i="1"/>
  <c r="J3082" i="1"/>
  <c r="J2608" i="1"/>
  <c r="J2609" i="1"/>
  <c r="J28" i="1"/>
  <c r="J4078" i="1"/>
  <c r="J2610" i="1"/>
  <c r="J2791" i="1"/>
  <c r="J2611" i="1"/>
  <c r="J396" i="1"/>
  <c r="J576" i="1"/>
  <c r="J231" i="1"/>
  <c r="J2872" i="1"/>
  <c r="J2976" i="1"/>
  <c r="J4079" i="1"/>
  <c r="J2612" i="1"/>
  <c r="J2613" i="1"/>
  <c r="J2614" i="1"/>
  <c r="J2615" i="1"/>
  <c r="J2616" i="1"/>
  <c r="J3297" i="1"/>
  <c r="J2617" i="1"/>
  <c r="J3314" i="1"/>
  <c r="J2927" i="1"/>
  <c r="J2618" i="1"/>
  <c r="J4080" i="1"/>
  <c r="J3665" i="1"/>
  <c r="J2619" i="1"/>
  <c r="J3315" i="1"/>
  <c r="J830" i="1"/>
  <c r="J2620" i="1"/>
  <c r="J2621" i="1"/>
  <c r="J2622" i="1"/>
  <c r="J616" i="1"/>
  <c r="J2623" i="1"/>
  <c r="J232" i="1"/>
  <c r="J2624" i="1"/>
  <c r="J2625" i="1"/>
  <c r="J915" i="1"/>
  <c r="J690" i="1"/>
  <c r="J2626" i="1"/>
  <c r="J2627" i="1"/>
  <c r="J2928" i="1"/>
  <c r="J174" i="1"/>
  <c r="J2628" i="1"/>
  <c r="J4081" i="1"/>
  <c r="J4082" i="1"/>
  <c r="J3385" i="1"/>
  <c r="J2629" i="1"/>
  <c r="J3386" i="1"/>
  <c r="J3672" i="1"/>
  <c r="J2630" i="1"/>
  <c r="J3541" i="1"/>
  <c r="J64" i="1"/>
  <c r="J2631" i="1"/>
  <c r="J2632" i="1"/>
  <c r="J3652" i="1"/>
  <c r="J2633" i="1"/>
  <c r="J2929" i="1"/>
  <c r="J3367" i="1"/>
  <c r="J577" i="1"/>
  <c r="J2634" i="1"/>
  <c r="J2635" i="1"/>
  <c r="J4083" i="1"/>
  <c r="J2636" i="1"/>
  <c r="J831" i="1"/>
  <c r="J328" i="1"/>
  <c r="J2637" i="1"/>
  <c r="V916" i="1"/>
  <c r="V43" i="1"/>
  <c r="V917" i="1"/>
  <c r="V918" i="1"/>
  <c r="V257" i="1"/>
  <c r="V44" i="1"/>
  <c r="V3205" i="1"/>
  <c r="V13" i="1"/>
  <c r="V919" i="1"/>
  <c r="V2977" i="1"/>
  <c r="V2792" i="1"/>
  <c r="V3387" i="1"/>
  <c r="V3083" i="1"/>
  <c r="V617" i="1"/>
  <c r="V284" i="1"/>
  <c r="V3542" i="1"/>
  <c r="V920" i="1"/>
  <c r="V921" i="1"/>
  <c r="V922" i="1"/>
  <c r="V3725" i="1"/>
  <c r="V923" i="1"/>
  <c r="V233" i="1"/>
  <c r="V711" i="1"/>
  <c r="V2873" i="1"/>
  <c r="V3726" i="1"/>
  <c r="V3206" i="1"/>
  <c r="V924" i="1"/>
  <c r="V925" i="1"/>
  <c r="V926" i="1"/>
  <c r="V927" i="1"/>
  <c r="V285" i="1"/>
  <c r="V3316" i="1"/>
  <c r="V928" i="1"/>
  <c r="V175" i="1"/>
  <c r="V578" i="1"/>
  <c r="V929" i="1"/>
  <c r="V930" i="1"/>
  <c r="V931" i="1"/>
  <c r="V932" i="1"/>
  <c r="V329" i="1"/>
  <c r="V933" i="1"/>
  <c r="V934" i="1"/>
  <c r="V2638" i="1"/>
  <c r="V3388" i="1"/>
  <c r="V935" i="1"/>
  <c r="V936" i="1"/>
  <c r="V3727" i="1"/>
  <c r="V2639" i="1"/>
  <c r="V937" i="1"/>
  <c r="V3187" i="1"/>
  <c r="V938" i="1"/>
  <c r="V939" i="1"/>
  <c r="V105" i="1"/>
  <c r="V940" i="1"/>
  <c r="V397" i="1"/>
  <c r="V106" i="1"/>
  <c r="V941" i="1"/>
  <c r="V942" i="1"/>
  <c r="V2640" i="1"/>
  <c r="V330" i="1"/>
  <c r="V497" i="1"/>
  <c r="V618" i="1"/>
  <c r="V579" i="1"/>
  <c r="V943" i="1"/>
  <c r="V712" i="1"/>
  <c r="V944" i="1"/>
  <c r="V945" i="1"/>
  <c r="V946" i="1"/>
  <c r="V2793" i="1"/>
  <c r="V3728" i="1"/>
  <c r="V3729" i="1"/>
  <c r="V331" i="1"/>
  <c r="V4105" i="1"/>
  <c r="V947" i="1"/>
  <c r="V948" i="1"/>
  <c r="V3730" i="1"/>
  <c r="V3637" i="1"/>
  <c r="V45" i="1"/>
  <c r="V949" i="1"/>
  <c r="V2978" i="1"/>
  <c r="V6" i="1"/>
  <c r="V950" i="1"/>
  <c r="V176" i="1"/>
  <c r="V951" i="1"/>
  <c r="V952" i="1"/>
  <c r="V4100" i="1"/>
  <c r="V46" i="1"/>
  <c r="V691" i="1"/>
  <c r="V619" i="1"/>
  <c r="V953" i="1"/>
  <c r="V4084" i="1"/>
  <c r="V3543" i="1"/>
  <c r="V744" i="1"/>
  <c r="V332" i="1"/>
  <c r="V954" i="1"/>
  <c r="V4094" i="1"/>
  <c r="V955" i="1"/>
  <c r="V3084" i="1"/>
  <c r="V956" i="1"/>
  <c r="V333" i="1"/>
  <c r="V580" i="1"/>
  <c r="V957" i="1"/>
  <c r="V537" i="1"/>
  <c r="V581" i="1"/>
  <c r="V308" i="1"/>
  <c r="V107" i="1"/>
  <c r="V498" i="1"/>
  <c r="V3731" i="1"/>
  <c r="V958" i="1"/>
  <c r="V2979" i="1"/>
  <c r="V959" i="1"/>
  <c r="V582" i="1"/>
  <c r="V29" i="1"/>
  <c r="V3732" i="1"/>
  <c r="V620" i="1"/>
  <c r="V3544" i="1"/>
  <c r="V4111" i="1"/>
  <c r="V960" i="1"/>
  <c r="V832" i="1"/>
  <c r="V961" i="1"/>
  <c r="V234" i="1"/>
  <c r="V3733" i="1"/>
  <c r="V3085" i="1"/>
  <c r="V621" i="1"/>
  <c r="V3734" i="1"/>
  <c r="V2641" i="1"/>
  <c r="V962" i="1"/>
  <c r="V2980" i="1"/>
  <c r="V3735" i="1"/>
  <c r="V745" i="1"/>
  <c r="V235" i="1"/>
  <c r="V3389" i="1"/>
  <c r="V963" i="1"/>
  <c r="V964" i="1"/>
  <c r="V2874" i="1"/>
  <c r="V3368" i="1"/>
  <c r="V3593" i="1"/>
  <c r="V2642" i="1"/>
  <c r="V47" i="1"/>
  <c r="V965" i="1"/>
  <c r="V3390" i="1"/>
  <c r="V398" i="1"/>
  <c r="V3673" i="1"/>
  <c r="V3736" i="1"/>
  <c r="V713" i="1"/>
  <c r="V3737" i="1"/>
  <c r="V3348" i="1"/>
  <c r="V966" i="1"/>
  <c r="V967" i="1"/>
  <c r="V3738" i="1"/>
  <c r="V3739" i="1"/>
  <c r="V968" i="1"/>
  <c r="V3317" i="1"/>
  <c r="V3349" i="1"/>
  <c r="V3207" i="1"/>
  <c r="V3740" i="1"/>
  <c r="V969" i="1"/>
  <c r="V970" i="1"/>
  <c r="V3208" i="1"/>
  <c r="V3741" i="1"/>
  <c r="V971" i="1"/>
  <c r="V2794" i="1"/>
  <c r="V2981" i="1"/>
  <c r="V3742" i="1"/>
  <c r="V972" i="1"/>
  <c r="V973" i="1"/>
  <c r="V3743" i="1"/>
  <c r="V974" i="1"/>
  <c r="V975" i="1"/>
  <c r="V976" i="1"/>
  <c r="V3744" i="1"/>
  <c r="V2982" i="1"/>
  <c r="V977" i="1"/>
  <c r="V3745" i="1"/>
  <c r="V622" i="1"/>
  <c r="V978" i="1"/>
  <c r="V258" i="1"/>
  <c r="V979" i="1"/>
  <c r="V980" i="1"/>
  <c r="V3209" i="1"/>
  <c r="V981" i="1"/>
  <c r="V982" i="1"/>
  <c r="V983" i="1"/>
  <c r="V3687" i="1"/>
  <c r="V984" i="1"/>
  <c r="V985" i="1"/>
  <c r="V583" i="1"/>
  <c r="V986" i="1"/>
  <c r="V3746" i="1"/>
  <c r="V48" i="1"/>
  <c r="V3210" i="1"/>
  <c r="V987" i="1"/>
  <c r="V3747" i="1"/>
  <c r="V3748" i="1"/>
  <c r="V3749" i="1"/>
  <c r="V746" i="1"/>
  <c r="V3318" i="1"/>
  <c r="V988" i="1"/>
  <c r="V989" i="1"/>
  <c r="V990" i="1"/>
  <c r="V334" i="1"/>
  <c r="V991" i="1"/>
  <c r="V3750" i="1"/>
  <c r="V992" i="1"/>
  <c r="V2983" i="1"/>
  <c r="V399" i="1"/>
  <c r="V993" i="1"/>
  <c r="V994" i="1"/>
  <c r="V995" i="1"/>
  <c r="V833" i="1"/>
  <c r="V996" i="1"/>
  <c r="V3751" i="1"/>
  <c r="V997" i="1"/>
  <c r="V3752" i="1"/>
  <c r="V3319" i="1"/>
  <c r="V3594" i="1"/>
  <c r="V2643" i="1"/>
  <c r="V3753" i="1"/>
  <c r="V2795" i="1"/>
  <c r="V3298" i="1"/>
  <c r="V3754" i="1"/>
  <c r="V3699" i="1"/>
  <c r="V998" i="1"/>
  <c r="V3755" i="1"/>
  <c r="V999" i="1"/>
  <c r="V3583" i="1"/>
  <c r="V1000" i="1"/>
  <c r="V3756" i="1"/>
  <c r="V1001" i="1"/>
  <c r="V1002" i="1"/>
  <c r="V1003" i="1"/>
  <c r="V1004" i="1"/>
  <c r="V1005" i="1"/>
  <c r="V3211" i="1"/>
  <c r="V1006" i="1"/>
  <c r="V3638" i="1"/>
  <c r="V3757" i="1"/>
  <c r="V400" i="1"/>
  <c r="V309" i="1"/>
  <c r="V3391" i="1"/>
  <c r="V3392" i="1"/>
  <c r="V2984" i="1"/>
  <c r="V1007" i="1"/>
  <c r="V3212" i="1"/>
  <c r="V1008" i="1"/>
  <c r="V3595" i="1"/>
  <c r="V3122" i="1"/>
  <c r="V3393" i="1"/>
  <c r="V4106" i="1"/>
  <c r="V1009" i="1"/>
  <c r="V2796" i="1"/>
  <c r="V4092" i="1"/>
  <c r="V1010" i="1"/>
  <c r="V2644" i="1"/>
  <c r="V1011" i="1"/>
  <c r="V1012" i="1"/>
  <c r="V1013" i="1"/>
  <c r="V1014" i="1"/>
  <c r="V1015" i="1"/>
  <c r="V3545" i="1"/>
  <c r="V3596" i="1"/>
  <c r="V3394" i="1"/>
  <c r="V1016" i="1"/>
  <c r="V1017" i="1"/>
  <c r="V3299" i="1"/>
  <c r="V4108" i="1"/>
  <c r="V1018" i="1"/>
  <c r="V3395" i="1"/>
  <c r="V1019" i="1"/>
  <c r="V3618" i="1"/>
  <c r="V834" i="1"/>
  <c r="V4085" i="1"/>
  <c r="V1020" i="1"/>
  <c r="V2985" i="1"/>
  <c r="V1021" i="1"/>
  <c r="V3758" i="1"/>
  <c r="V1022" i="1"/>
  <c r="V1023" i="1"/>
  <c r="V2930" i="1"/>
  <c r="V3396" i="1"/>
  <c r="V4107" i="1"/>
  <c r="V3123" i="1"/>
  <c r="V335" i="1"/>
  <c r="V623" i="1"/>
  <c r="V1024" i="1"/>
  <c r="V3397" i="1"/>
  <c r="V2645" i="1"/>
  <c r="V2986" i="1"/>
  <c r="V1025" i="1"/>
  <c r="V3597" i="1"/>
  <c r="V310" i="1"/>
  <c r="V2875" i="1"/>
  <c r="V1026" i="1"/>
  <c r="V2987" i="1"/>
  <c r="V3759" i="1"/>
  <c r="V624" i="1"/>
  <c r="V3086" i="1"/>
  <c r="V3700" i="1"/>
  <c r="V1027" i="1"/>
  <c r="V2646" i="1"/>
  <c r="V3213" i="1"/>
  <c r="V1028" i="1"/>
  <c r="V1029" i="1"/>
  <c r="V3188" i="1"/>
  <c r="V1030" i="1"/>
  <c r="V336" i="1"/>
  <c r="V1031" i="1"/>
  <c r="V3398" i="1"/>
  <c r="V401" i="1"/>
  <c r="V177" i="1"/>
  <c r="V3300" i="1"/>
  <c r="V1032" i="1"/>
  <c r="V3369" i="1"/>
  <c r="V1033" i="1"/>
  <c r="V1034" i="1"/>
  <c r="V2931" i="1"/>
  <c r="V1035" i="1"/>
  <c r="V835" i="1"/>
  <c r="V4110" i="1"/>
  <c r="V836" i="1"/>
  <c r="V2988" i="1"/>
  <c r="V1036" i="1"/>
  <c r="V747" i="1"/>
  <c r="V2876" i="1"/>
  <c r="V2989" i="1"/>
  <c r="V2877" i="1"/>
  <c r="V714" i="1"/>
  <c r="V2647" i="1"/>
  <c r="V584" i="1"/>
  <c r="V2797" i="1"/>
  <c r="V2648" i="1"/>
  <c r="V3320" i="1"/>
  <c r="V1037" i="1"/>
  <c r="V3159" i="1"/>
  <c r="V2649" i="1"/>
  <c r="V1038" i="1"/>
  <c r="V1039" i="1"/>
  <c r="V3674" i="1"/>
  <c r="V1040" i="1"/>
  <c r="V1041" i="1"/>
  <c r="V311" i="1"/>
  <c r="V1042" i="1"/>
  <c r="V2650" i="1"/>
  <c r="V3399" i="1"/>
  <c r="V1043" i="1"/>
  <c r="V1044" i="1"/>
  <c r="V1045" i="1"/>
  <c r="V1046" i="1"/>
  <c r="V1047" i="1"/>
  <c r="V3160" i="1"/>
  <c r="V3214" i="1"/>
  <c r="V1048" i="1"/>
  <c r="V1049" i="1"/>
  <c r="V1050" i="1"/>
  <c r="V2651" i="1"/>
  <c r="V1051" i="1"/>
  <c r="V3215" i="1"/>
  <c r="V837" i="1"/>
  <c r="V499" i="1"/>
  <c r="V3400" i="1"/>
  <c r="V1052" i="1"/>
  <c r="V500" i="1"/>
  <c r="V3401" i="1"/>
  <c r="V2652" i="1"/>
  <c r="V1053" i="1"/>
  <c r="V1054" i="1"/>
  <c r="V3216" i="1"/>
  <c r="V2990" i="1"/>
  <c r="V1055" i="1"/>
  <c r="V1056" i="1"/>
  <c r="V3402" i="1"/>
  <c r="V3217" i="1"/>
  <c r="V1057" i="1"/>
  <c r="V3403" i="1"/>
  <c r="V3321" i="1"/>
  <c r="V2653" i="1"/>
  <c r="V1058" i="1"/>
  <c r="V585" i="1"/>
  <c r="V3404" i="1"/>
  <c r="V625" i="1"/>
  <c r="V2991" i="1"/>
  <c r="V108" i="1"/>
  <c r="V538" i="1"/>
  <c r="V1059" i="1"/>
  <c r="V1060" i="1"/>
  <c r="V178" i="1"/>
  <c r="V2654" i="1"/>
  <c r="V1061" i="1"/>
  <c r="V2655" i="1"/>
  <c r="V337" i="1"/>
  <c r="V1062" i="1"/>
  <c r="V2656" i="1"/>
  <c r="V2657" i="1"/>
  <c r="V3760" i="1"/>
  <c r="V3087" i="1"/>
  <c r="V179" i="1"/>
  <c r="V3350" i="1"/>
  <c r="V3405" i="1"/>
  <c r="V2658" i="1"/>
  <c r="V2659" i="1"/>
  <c r="V1063" i="1"/>
  <c r="V402" i="1"/>
  <c r="V3564" i="1"/>
  <c r="V838" i="1"/>
  <c r="V1064" i="1"/>
  <c r="V2932" i="1"/>
  <c r="V3761" i="1"/>
  <c r="V3218" i="1"/>
  <c r="V1065" i="1"/>
  <c r="V3762" i="1"/>
  <c r="V2798" i="1"/>
  <c r="V236" i="1"/>
  <c r="V1066" i="1"/>
  <c r="V1067" i="1"/>
  <c r="V626" i="1"/>
  <c r="V1068" i="1"/>
  <c r="V77" i="1"/>
  <c r="V1069" i="1"/>
  <c r="V3763" i="1"/>
  <c r="V1070" i="1"/>
  <c r="V3764" i="1"/>
  <c r="V1071" i="1"/>
  <c r="V1072" i="1"/>
  <c r="V3765" i="1"/>
  <c r="V3766" i="1"/>
  <c r="V1073" i="1"/>
  <c r="V109" i="1"/>
  <c r="V748" i="1"/>
  <c r="V4101" i="1"/>
  <c r="V180" i="1"/>
  <c r="V1074" i="1"/>
  <c r="V3767" i="1"/>
  <c r="V3768" i="1"/>
  <c r="V2878" i="1"/>
  <c r="V1075" i="1"/>
  <c r="V1076" i="1"/>
  <c r="V3769" i="1"/>
  <c r="V1077" i="1"/>
  <c r="V49" i="1"/>
  <c r="V1078" i="1"/>
  <c r="V1079" i="1"/>
  <c r="V1080" i="1"/>
  <c r="V1081" i="1"/>
  <c r="V3770" i="1"/>
  <c r="V181" i="1"/>
  <c r="V1082" i="1"/>
  <c r="V627" i="1"/>
  <c r="V338" i="1"/>
  <c r="V1083" i="1"/>
  <c r="V1084" i="1"/>
  <c r="V1085" i="1"/>
  <c r="V1086" i="1"/>
  <c r="V237" i="1"/>
  <c r="V2660" i="1"/>
  <c r="V3406" i="1"/>
  <c r="V501" i="1"/>
  <c r="V1087" i="1"/>
  <c r="V1088" i="1"/>
  <c r="V3771" i="1"/>
  <c r="V2799" i="1"/>
  <c r="V339" i="1"/>
  <c r="V3772" i="1"/>
  <c r="V3773" i="1"/>
  <c r="V340" i="1"/>
  <c r="V238" i="1"/>
  <c r="V1089" i="1"/>
  <c r="V3407" i="1"/>
  <c r="V3774" i="1"/>
  <c r="V3775" i="1"/>
  <c r="V3598" i="1"/>
  <c r="V3408" i="1"/>
  <c r="V1090" i="1"/>
  <c r="V1091" i="1"/>
  <c r="V1092" i="1"/>
  <c r="V1093" i="1"/>
  <c r="V3088" i="1"/>
  <c r="V3776" i="1"/>
  <c r="V1094" i="1"/>
  <c r="V3777" i="1"/>
  <c r="V1095" i="1"/>
  <c r="V1096" i="1"/>
  <c r="V715" i="1"/>
  <c r="V3778" i="1"/>
  <c r="V3301" i="1"/>
  <c r="V1097" i="1"/>
  <c r="V1098" i="1"/>
  <c r="V3779" i="1"/>
  <c r="V1099" i="1"/>
  <c r="V2661" i="1"/>
  <c r="V1100" i="1"/>
  <c r="V1101" i="1"/>
  <c r="V3780" i="1"/>
  <c r="V1102" i="1"/>
  <c r="V586" i="1"/>
  <c r="V1103" i="1"/>
  <c r="V3781" i="1"/>
  <c r="V3639" i="1"/>
  <c r="V3322" i="1"/>
  <c r="V3653" i="1"/>
  <c r="V3701" i="1"/>
  <c r="V1104" i="1"/>
  <c r="V1105" i="1"/>
  <c r="V1106" i="1"/>
  <c r="V3782" i="1"/>
  <c r="V3409" i="1"/>
  <c r="V1107" i="1"/>
  <c r="V3410" i="1"/>
  <c r="V3702" i="1"/>
  <c r="V1108" i="1"/>
  <c r="V1109" i="1"/>
  <c r="V1110" i="1"/>
  <c r="V3411" i="1"/>
  <c r="V3412" i="1"/>
  <c r="V1111" i="1"/>
  <c r="V3219" i="1"/>
  <c r="V3783" i="1"/>
  <c r="V1112" i="1"/>
  <c r="V1113" i="1"/>
  <c r="V1114" i="1"/>
  <c r="V1115" i="1"/>
  <c r="V839" i="1"/>
  <c r="V312" i="1"/>
  <c r="V1116" i="1"/>
  <c r="V1117" i="1"/>
  <c r="V3413" i="1"/>
  <c r="V2662" i="1"/>
  <c r="V1118" i="1"/>
  <c r="V403" i="1"/>
  <c r="V404" i="1"/>
  <c r="V502" i="1"/>
  <c r="V3414" i="1"/>
  <c r="V1119" i="1"/>
  <c r="V587" i="1"/>
  <c r="V3189" i="1"/>
  <c r="V1120" i="1"/>
  <c r="V3220" i="1"/>
  <c r="V1121" i="1"/>
  <c r="V1122" i="1"/>
  <c r="V405" i="1"/>
  <c r="V1123" i="1"/>
  <c r="V1124" i="1"/>
  <c r="V3784" i="1"/>
  <c r="V1125" i="1"/>
  <c r="V1126" i="1"/>
  <c r="V3221" i="1"/>
  <c r="V3415" i="1"/>
  <c r="V1127" i="1"/>
  <c r="V1128" i="1"/>
  <c r="V1129" i="1"/>
  <c r="V93" i="1"/>
  <c r="V3370" i="1"/>
  <c r="V3785" i="1"/>
  <c r="V1130" i="1"/>
  <c r="V1131" i="1"/>
  <c r="V1132" i="1"/>
  <c r="V1133" i="1"/>
  <c r="V1134" i="1"/>
  <c r="V1135" i="1"/>
  <c r="V1136" i="1"/>
  <c r="V1137" i="1"/>
  <c r="V2992" i="1"/>
  <c r="V1138" i="1"/>
  <c r="V1139" i="1"/>
  <c r="V1140" i="1"/>
  <c r="V1141" i="1"/>
  <c r="V1142" i="1"/>
  <c r="V1143" i="1"/>
  <c r="V3124" i="1"/>
  <c r="V1144" i="1"/>
  <c r="V1145" i="1"/>
  <c r="V341" i="1"/>
  <c r="V1146" i="1"/>
  <c r="V3703" i="1"/>
  <c r="V1147" i="1"/>
  <c r="V1148" i="1"/>
  <c r="V3786" i="1"/>
  <c r="V3787" i="1"/>
  <c r="V588" i="1"/>
  <c r="V1149" i="1"/>
  <c r="V1150" i="1"/>
  <c r="V1151" i="1"/>
  <c r="V539" i="1"/>
  <c r="V1152" i="1"/>
  <c r="V1153" i="1"/>
  <c r="V3666" i="1"/>
  <c r="V1154" i="1"/>
  <c r="V1155" i="1"/>
  <c r="V3788" i="1"/>
  <c r="V182" i="1"/>
  <c r="V2663" i="1"/>
  <c r="V1156" i="1"/>
  <c r="V1157" i="1"/>
  <c r="V1158" i="1"/>
  <c r="V1159" i="1"/>
  <c r="V3416" i="1"/>
  <c r="V1160" i="1"/>
  <c r="V3125" i="1"/>
  <c r="V1161" i="1"/>
  <c r="V589" i="1"/>
  <c r="V3789" i="1"/>
  <c r="V1162" i="1"/>
  <c r="V1163" i="1"/>
  <c r="V1164" i="1"/>
  <c r="V1165" i="1"/>
  <c r="V3417" i="1"/>
  <c r="V3546" i="1"/>
  <c r="V1166" i="1"/>
  <c r="V1167" i="1"/>
  <c r="V1168" i="1"/>
  <c r="V1169" i="1"/>
  <c r="V3790" i="1"/>
  <c r="V1170" i="1"/>
  <c r="V2664" i="1"/>
  <c r="V1171" i="1"/>
  <c r="V1172" i="1"/>
  <c r="V1173" i="1"/>
  <c r="V3418" i="1"/>
  <c r="V1174" i="1"/>
  <c r="V3791" i="1"/>
  <c r="V3419" i="1"/>
  <c r="V1175" i="1"/>
  <c r="V342" i="1"/>
  <c r="V1176" i="1"/>
  <c r="V1177" i="1"/>
  <c r="V1178" i="1"/>
  <c r="V2879" i="1"/>
  <c r="V3704" i="1"/>
  <c r="V1179" i="1"/>
  <c r="V1180" i="1"/>
  <c r="V1181" i="1"/>
  <c r="V840" i="1"/>
  <c r="V1182" i="1"/>
  <c r="V2665" i="1"/>
  <c r="V1183" i="1"/>
  <c r="V1184" i="1"/>
  <c r="V1185" i="1"/>
  <c r="V841" i="1"/>
  <c r="V3792" i="1"/>
  <c r="V3793" i="1"/>
  <c r="V183" i="1"/>
  <c r="V1186" i="1"/>
  <c r="V3089" i="1"/>
  <c r="V3654" i="1"/>
  <c r="V3351" i="1"/>
  <c r="V1187" i="1"/>
  <c r="V1188" i="1"/>
  <c r="V1189" i="1"/>
  <c r="V2993" i="1"/>
  <c r="V406" i="1"/>
  <c r="V3794" i="1"/>
  <c r="V1190" i="1"/>
  <c r="V1191" i="1"/>
  <c r="V3126" i="1"/>
  <c r="V1192" i="1"/>
  <c r="V1193" i="1"/>
  <c r="V3795" i="1"/>
  <c r="V1194" i="1"/>
  <c r="V2800" i="1"/>
  <c r="V1195" i="1"/>
  <c r="V1196" i="1"/>
  <c r="V1197" i="1"/>
  <c r="V1198" i="1"/>
  <c r="V1199" i="1"/>
  <c r="V1200" i="1"/>
  <c r="V3796" i="1"/>
  <c r="V1201" i="1"/>
  <c r="V3222" i="1"/>
  <c r="V3420" i="1"/>
  <c r="V1202" i="1"/>
  <c r="V2933" i="1"/>
  <c r="V2934" i="1"/>
  <c r="V2666" i="1"/>
  <c r="V3421" i="1"/>
  <c r="V3797" i="1"/>
  <c r="V1203" i="1"/>
  <c r="V1204" i="1"/>
  <c r="V3422" i="1"/>
  <c r="V1205" i="1"/>
  <c r="V3798" i="1"/>
  <c r="V2994" i="1"/>
  <c r="V1206" i="1"/>
  <c r="V1207" i="1"/>
  <c r="V3223" i="1"/>
  <c r="V3090" i="1"/>
  <c r="V3423" i="1"/>
  <c r="V1208" i="1"/>
  <c r="V3799" i="1"/>
  <c r="V1209" i="1"/>
  <c r="V3127" i="1"/>
  <c r="V3352" i="1"/>
  <c r="V749" i="1"/>
  <c r="V1210" i="1"/>
  <c r="V1211" i="1"/>
  <c r="V1212" i="1"/>
  <c r="V1213" i="1"/>
  <c r="V1214" i="1"/>
  <c r="V184" i="1"/>
  <c r="V2935" i="1"/>
  <c r="V3128" i="1"/>
  <c r="V1215" i="1"/>
  <c r="V1216" i="1"/>
  <c r="V1217" i="1"/>
  <c r="V3655" i="1"/>
  <c r="V3800" i="1"/>
  <c r="V1218" i="1"/>
  <c r="V3323" i="1"/>
  <c r="V3224" i="1"/>
  <c r="V3801" i="1"/>
  <c r="V1219" i="1"/>
  <c r="V2936" i="1"/>
  <c r="V3225" i="1"/>
  <c r="V1220" i="1"/>
  <c r="V1221" i="1"/>
  <c r="V3802" i="1"/>
  <c r="V3226" i="1"/>
  <c r="V2937" i="1"/>
  <c r="V1222" i="1"/>
  <c r="V2801" i="1"/>
  <c r="V110" i="1"/>
  <c r="V750" i="1"/>
  <c r="V3424" i="1"/>
  <c r="V1223" i="1"/>
  <c r="V2667" i="1"/>
  <c r="V1224" i="1"/>
  <c r="V1225" i="1"/>
  <c r="V1226" i="1"/>
  <c r="V3302" i="1"/>
  <c r="V3425" i="1"/>
  <c r="V3803" i="1"/>
  <c r="V1227" i="1"/>
  <c r="V3619" i="1"/>
  <c r="V3804" i="1"/>
  <c r="V1228" i="1"/>
  <c r="V2668" i="1"/>
  <c r="V2669" i="1"/>
  <c r="V343" i="1"/>
  <c r="V259" i="1"/>
  <c r="V2670" i="1"/>
  <c r="V2880" i="1"/>
  <c r="V111" i="1"/>
  <c r="V2995" i="1"/>
  <c r="V1229" i="1"/>
  <c r="V628" i="1"/>
  <c r="V1230" i="1"/>
  <c r="V1231" i="1"/>
  <c r="V286" i="1"/>
  <c r="V2671" i="1"/>
  <c r="V1232" i="1"/>
  <c r="V1233" i="1"/>
  <c r="V1234" i="1"/>
  <c r="V3547" i="1"/>
  <c r="V344" i="1"/>
  <c r="V1235" i="1"/>
  <c r="V1236" i="1"/>
  <c r="V2672" i="1"/>
  <c r="V4086" i="1"/>
  <c r="V112" i="1"/>
  <c r="V1237" i="1"/>
  <c r="V3227" i="1"/>
  <c r="V1238" i="1"/>
  <c r="V1239" i="1"/>
  <c r="V287" i="1"/>
  <c r="V1240" i="1"/>
  <c r="V1241" i="1"/>
  <c r="V1242" i="1"/>
  <c r="V1243" i="1"/>
  <c r="V1244" i="1"/>
  <c r="V1245" i="1"/>
  <c r="V1246" i="1"/>
  <c r="V3228" i="1"/>
  <c r="V3599" i="1"/>
  <c r="V3600" i="1"/>
  <c r="V2938" i="1"/>
  <c r="V1247" i="1"/>
  <c r="V1248" i="1"/>
  <c r="V3161" i="1"/>
  <c r="V1249" i="1"/>
  <c r="V1250" i="1"/>
  <c r="V1251" i="1"/>
  <c r="V1252" i="1"/>
  <c r="V1253" i="1"/>
  <c r="V1254" i="1"/>
  <c r="V3190" i="1"/>
  <c r="V3229" i="1"/>
  <c r="V1255" i="1"/>
  <c r="V3675" i="1"/>
  <c r="V1256" i="1"/>
  <c r="V3162" i="1"/>
  <c r="V288" i="1"/>
  <c r="V1257" i="1"/>
  <c r="V2939" i="1"/>
  <c r="V1258" i="1"/>
  <c r="V239" i="1"/>
  <c r="V3656" i="1"/>
  <c r="V3353" i="1"/>
  <c r="V1259" i="1"/>
  <c r="V2802" i="1"/>
  <c r="V1260" i="1"/>
  <c r="V1261" i="1"/>
  <c r="V1262" i="1"/>
  <c r="V1263" i="1"/>
  <c r="V3548" i="1"/>
  <c r="V716" i="1"/>
  <c r="V260" i="1"/>
  <c r="V3601" i="1"/>
  <c r="V1264" i="1"/>
  <c r="V3091" i="1"/>
  <c r="V2881" i="1"/>
  <c r="V1265" i="1"/>
  <c r="V1266" i="1"/>
  <c r="V503" i="1"/>
  <c r="V3626" i="1"/>
  <c r="V1267" i="1"/>
  <c r="V185" i="1"/>
  <c r="V1268" i="1"/>
  <c r="V2803" i="1"/>
  <c r="V3644" i="1"/>
  <c r="V30" i="1"/>
  <c r="V50" i="1"/>
  <c r="V2673" i="1"/>
  <c r="V2996" i="1"/>
  <c r="V1269" i="1"/>
  <c r="V1270" i="1"/>
  <c r="V3092" i="1"/>
  <c r="V629" i="1"/>
  <c r="V345" i="1"/>
  <c r="V692" i="1"/>
  <c r="V78" i="1"/>
  <c r="V3805" i="1"/>
  <c r="V1271" i="1"/>
  <c r="V1272" i="1"/>
  <c r="V3806" i="1"/>
  <c r="V1273" i="1"/>
  <c r="V2940" i="1"/>
  <c r="V3354" i="1"/>
  <c r="V1274" i="1"/>
  <c r="V1275" i="1"/>
  <c r="V1276" i="1"/>
  <c r="V1277" i="1"/>
  <c r="V1278" i="1"/>
  <c r="V1279" i="1"/>
  <c r="V2997" i="1"/>
  <c r="V261" i="1"/>
  <c r="V3191" i="1"/>
  <c r="V3230" i="1"/>
  <c r="V113" i="1"/>
  <c r="V1280" i="1"/>
  <c r="V1281" i="1"/>
  <c r="V751" i="1"/>
  <c r="V2882" i="1"/>
  <c r="V3807" i="1"/>
  <c r="V65" i="1"/>
  <c r="V1282" i="1"/>
  <c r="V1283" i="1"/>
  <c r="V1284" i="1"/>
  <c r="V3705" i="1"/>
  <c r="V3324" i="1"/>
  <c r="V1285" i="1"/>
  <c r="V2674" i="1"/>
  <c r="V1286" i="1"/>
  <c r="V1287" i="1"/>
  <c r="V1288" i="1"/>
  <c r="V1289" i="1"/>
  <c r="V504" i="1"/>
  <c r="V3808" i="1"/>
  <c r="V3163" i="1"/>
  <c r="V3809" i="1"/>
  <c r="V1290" i="1"/>
  <c r="V1291" i="1"/>
  <c r="V1292" i="1"/>
  <c r="V1293" i="1"/>
  <c r="V3426" i="1"/>
  <c r="V3231" i="1"/>
  <c r="V1294" i="1"/>
  <c r="V346" i="1"/>
  <c r="V2883" i="1"/>
  <c r="V1295" i="1"/>
  <c r="V1296" i="1"/>
  <c r="V407" i="1"/>
  <c r="V2884" i="1"/>
  <c r="V3427" i="1"/>
  <c r="V2885" i="1"/>
  <c r="V3810" i="1"/>
  <c r="V3811" i="1"/>
  <c r="V408" i="1"/>
  <c r="V630" i="1"/>
  <c r="V1297" i="1"/>
  <c r="V3093" i="1"/>
  <c r="V1298" i="1"/>
  <c r="V1299" i="1"/>
  <c r="V1300" i="1"/>
  <c r="V4109" i="1"/>
  <c r="V1301" i="1"/>
  <c r="V1302" i="1"/>
  <c r="V3428" i="1"/>
  <c r="V693" i="1"/>
  <c r="V1303" i="1"/>
  <c r="V3429" i="1"/>
  <c r="V3430" i="1"/>
  <c r="V1304" i="1"/>
  <c r="V3549" i="1"/>
  <c r="V3627" i="1"/>
  <c r="V694" i="1"/>
  <c r="V1305" i="1"/>
  <c r="V3812" i="1"/>
  <c r="V1306" i="1"/>
  <c r="V1307" i="1"/>
  <c r="V3550" i="1"/>
  <c r="V2804" i="1"/>
  <c r="V3813" i="1"/>
  <c r="V409" i="1"/>
  <c r="V3814" i="1"/>
  <c r="V1308" i="1"/>
  <c r="V1309" i="1"/>
  <c r="V2805" i="1"/>
  <c r="V3192" i="1"/>
  <c r="V2806" i="1"/>
  <c r="V1310" i="1"/>
  <c r="V2998" i="1"/>
  <c r="V1311" i="1"/>
  <c r="V3325" i="1"/>
  <c r="V2999" i="1"/>
  <c r="V2675" i="1"/>
  <c r="V1312" i="1"/>
  <c r="V1313" i="1"/>
  <c r="V842" i="1"/>
  <c r="V1314" i="1"/>
  <c r="V3620" i="1"/>
  <c r="V1315" i="1"/>
  <c r="V3326" i="1"/>
  <c r="V2941" i="1"/>
  <c r="V3431" i="1"/>
  <c r="V3815" i="1"/>
  <c r="V1316" i="1"/>
  <c r="V1317" i="1"/>
  <c r="V3355" i="1"/>
  <c r="V1318" i="1"/>
  <c r="V1319" i="1"/>
  <c r="V3193" i="1"/>
  <c r="V3432" i="1"/>
  <c r="V1320" i="1"/>
  <c r="V3094" i="1"/>
  <c r="V1321" i="1"/>
  <c r="V2942" i="1"/>
  <c r="V3628" i="1"/>
  <c r="V1322" i="1"/>
  <c r="V3816" i="1"/>
  <c r="V1323" i="1"/>
  <c r="V3817" i="1"/>
  <c r="V1324" i="1"/>
  <c r="V3433" i="1"/>
  <c r="V1325" i="1"/>
  <c r="V1326" i="1"/>
  <c r="V3327" i="1"/>
  <c r="V3232" i="1"/>
  <c r="V3818" i="1"/>
  <c r="V2676" i="1"/>
  <c r="V505" i="1"/>
  <c r="V1327" i="1"/>
  <c r="V3328" i="1"/>
  <c r="V3551" i="1"/>
  <c r="V3164" i="1"/>
  <c r="V3000" i="1"/>
  <c r="V3233" i="1"/>
  <c r="V2807" i="1"/>
  <c r="V1328" i="1"/>
  <c r="V3819" i="1"/>
  <c r="V1329" i="1"/>
  <c r="V2886" i="1"/>
  <c r="V3129" i="1"/>
  <c r="V3434" i="1"/>
  <c r="V1330" i="1"/>
  <c r="V3820" i="1"/>
  <c r="V1331" i="1"/>
  <c r="V3821" i="1"/>
  <c r="V3435" i="1"/>
  <c r="V1332" i="1"/>
  <c r="V1333" i="1"/>
  <c r="V3001" i="1"/>
  <c r="V3436" i="1"/>
  <c r="V1334" i="1"/>
  <c r="V1335" i="1"/>
  <c r="V2677" i="1"/>
  <c r="V1336" i="1"/>
  <c r="V1337" i="1"/>
  <c r="V3657" i="1"/>
  <c r="V3234" i="1"/>
  <c r="V1338" i="1"/>
  <c r="V1339" i="1"/>
  <c r="V1340" i="1"/>
  <c r="V631" i="1"/>
  <c r="V3822" i="1"/>
  <c r="V2943" i="1"/>
  <c r="V3629" i="1"/>
  <c r="V632" i="1"/>
  <c r="V1341" i="1"/>
  <c r="V1342" i="1"/>
  <c r="V3437" i="1"/>
  <c r="V1343" i="1"/>
  <c r="V3823" i="1"/>
  <c r="V3438" i="1"/>
  <c r="V1344" i="1"/>
  <c r="V1345" i="1"/>
  <c r="V1346" i="1"/>
  <c r="V2678" i="1"/>
  <c r="V31" i="1"/>
  <c r="V3329" i="1"/>
  <c r="V1347" i="1"/>
  <c r="V1348" i="1"/>
  <c r="V3676" i="1"/>
  <c r="V3439" i="1"/>
  <c r="V3440" i="1"/>
  <c r="V752" i="1"/>
  <c r="V3602" i="1"/>
  <c r="V1349" i="1"/>
  <c r="V3441" i="1"/>
  <c r="V3235" i="1"/>
  <c r="V1350" i="1"/>
  <c r="V1351" i="1"/>
  <c r="V1352" i="1"/>
  <c r="V540" i="1"/>
  <c r="V1353" i="1"/>
  <c r="V1354" i="1"/>
  <c r="V1355" i="1"/>
  <c r="V1356" i="1"/>
  <c r="V2944" i="1"/>
  <c r="V1357" i="1"/>
  <c r="V3442" i="1"/>
  <c r="V3645" i="1"/>
  <c r="V114" i="1"/>
  <c r="V1358" i="1"/>
  <c r="V1359" i="1"/>
  <c r="V753" i="1"/>
  <c r="V2808" i="1"/>
  <c r="V1360" i="1"/>
  <c r="V2809" i="1"/>
  <c r="V541" i="1"/>
  <c r="V1361" i="1"/>
  <c r="V633" i="1"/>
  <c r="V1362" i="1"/>
  <c r="V347" i="1"/>
  <c r="V3356" i="1"/>
  <c r="V1363" i="1"/>
  <c r="V3677" i="1"/>
  <c r="V1364" i="1"/>
  <c r="V3443" i="1"/>
  <c r="V1365" i="1"/>
  <c r="V3236" i="1"/>
  <c r="V1366" i="1"/>
  <c r="V1367" i="1"/>
  <c r="V754" i="1"/>
  <c r="V3371" i="1"/>
  <c r="V634" i="1"/>
  <c r="V1368" i="1"/>
  <c r="V1369" i="1"/>
  <c r="V3824" i="1"/>
  <c r="V1370" i="1"/>
  <c r="V3330" i="1"/>
  <c r="V1371" i="1"/>
  <c r="V1372" i="1"/>
  <c r="V3825" i="1"/>
  <c r="V14" i="1"/>
  <c r="V1373" i="1"/>
  <c r="V3444" i="1"/>
  <c r="V755" i="1"/>
  <c r="V3445" i="1"/>
  <c r="V1374" i="1"/>
  <c r="V1375" i="1"/>
  <c r="V2810" i="1"/>
  <c r="V348" i="1"/>
  <c r="V1376" i="1"/>
  <c r="V1377" i="1"/>
  <c r="V1378" i="1"/>
  <c r="V1379" i="1"/>
  <c r="V1380" i="1"/>
  <c r="V3658" i="1"/>
  <c r="V1381" i="1"/>
  <c r="V3446" i="1"/>
  <c r="V635" i="1"/>
  <c r="V1382" i="1"/>
  <c r="V1383" i="1"/>
  <c r="V1384" i="1"/>
  <c r="V3826" i="1"/>
  <c r="V1385" i="1"/>
  <c r="V1386" i="1"/>
  <c r="V1387" i="1"/>
  <c r="V1388" i="1"/>
  <c r="V1389" i="1"/>
  <c r="V1390" i="1"/>
  <c r="V1391" i="1"/>
  <c r="V1392" i="1"/>
  <c r="V1393" i="1"/>
  <c r="V186" i="1"/>
  <c r="V1394" i="1"/>
  <c r="V1395" i="1"/>
  <c r="V2679" i="1"/>
  <c r="V3237" i="1"/>
  <c r="V1396" i="1"/>
  <c r="V1397" i="1"/>
  <c r="V1398" i="1"/>
  <c r="V717" i="1"/>
  <c r="V3238" i="1"/>
  <c r="V3827" i="1"/>
  <c r="V1399" i="1"/>
  <c r="V1400" i="1"/>
  <c r="V1401" i="1"/>
  <c r="V1402" i="1"/>
  <c r="V3828" i="1"/>
  <c r="V1403" i="1"/>
  <c r="V1404" i="1"/>
  <c r="V1405" i="1"/>
  <c r="V3829" i="1"/>
  <c r="V1406" i="1"/>
  <c r="V1407" i="1"/>
  <c r="V1408" i="1"/>
  <c r="V3830" i="1"/>
  <c r="V1409" i="1"/>
  <c r="V1410" i="1"/>
  <c r="V94" i="1"/>
  <c r="V3447" i="1"/>
  <c r="V1411" i="1"/>
  <c r="V115" i="1"/>
  <c r="V1412" i="1"/>
  <c r="V1413" i="1"/>
  <c r="V3831" i="1"/>
  <c r="V1414" i="1"/>
  <c r="V2680" i="1"/>
  <c r="V1415" i="1"/>
  <c r="V1416" i="1"/>
  <c r="V4087" i="1"/>
  <c r="V1417" i="1"/>
  <c r="V1418" i="1"/>
  <c r="V1419" i="1"/>
  <c r="V116" i="1"/>
  <c r="V1420" i="1"/>
  <c r="V1421" i="1"/>
  <c r="V1422" i="1"/>
  <c r="V349" i="1"/>
  <c r="V1423" i="1"/>
  <c r="V1424" i="1"/>
  <c r="V1425" i="1"/>
  <c r="V1426" i="1"/>
  <c r="V1427" i="1"/>
  <c r="V1428" i="1"/>
  <c r="V3832" i="1"/>
  <c r="V3165" i="1"/>
  <c r="V3833" i="1"/>
  <c r="V1429" i="1"/>
  <c r="V1430" i="1"/>
  <c r="V3834" i="1"/>
  <c r="V1431" i="1"/>
  <c r="V1432" i="1"/>
  <c r="V1433" i="1"/>
  <c r="V1434" i="1"/>
  <c r="V1435" i="1"/>
  <c r="V1436" i="1"/>
  <c r="V3835" i="1"/>
  <c r="V1437" i="1"/>
  <c r="V2681" i="1"/>
  <c r="V1438" i="1"/>
  <c r="V410" i="1"/>
  <c r="V2682" i="1"/>
  <c r="V1439" i="1"/>
  <c r="V1440" i="1"/>
  <c r="V2945" i="1"/>
  <c r="V2683" i="1"/>
  <c r="V2684" i="1"/>
  <c r="V1441" i="1"/>
  <c r="V1442" i="1"/>
  <c r="V1443" i="1"/>
  <c r="V289" i="1"/>
  <c r="V1444" i="1"/>
  <c r="V3002" i="1"/>
  <c r="V1445" i="1"/>
  <c r="V1446" i="1"/>
  <c r="V3646" i="1"/>
  <c r="V1447" i="1"/>
  <c r="V1448" i="1"/>
  <c r="V1449" i="1"/>
  <c r="V3130" i="1"/>
  <c r="V1450" i="1"/>
  <c r="V313" i="1"/>
  <c r="V350" i="1"/>
  <c r="V2685" i="1"/>
  <c r="V2887" i="1"/>
  <c r="V2888" i="1"/>
  <c r="V2811" i="1"/>
  <c r="V411" i="1"/>
  <c r="V412" i="1"/>
  <c r="V1451" i="1"/>
  <c r="V1452" i="1"/>
  <c r="V1453" i="1"/>
  <c r="V3836" i="1"/>
  <c r="V1454" i="1"/>
  <c r="V3837" i="1"/>
  <c r="V1455" i="1"/>
  <c r="V2686" i="1"/>
  <c r="V3095" i="1"/>
  <c r="V2812" i="1"/>
  <c r="V413" i="1"/>
  <c r="V1456" i="1"/>
  <c r="V1457" i="1"/>
  <c r="V1458" i="1"/>
  <c r="V3448" i="1"/>
  <c r="V1459" i="1"/>
  <c r="V2889" i="1"/>
  <c r="V1460" i="1"/>
  <c r="V1461" i="1"/>
  <c r="V1462" i="1"/>
  <c r="V542" i="1"/>
  <c r="V187" i="1"/>
  <c r="V262" i="1"/>
  <c r="V3003" i="1"/>
  <c r="V3838" i="1"/>
  <c r="V1463" i="1"/>
  <c r="V2813" i="1"/>
  <c r="V1464" i="1"/>
  <c r="V2687" i="1"/>
  <c r="V1465" i="1"/>
  <c r="V1466" i="1"/>
  <c r="V756" i="1"/>
  <c r="V2688" i="1"/>
  <c r="V1467" i="1"/>
  <c r="V3839" i="1"/>
  <c r="V3840" i="1"/>
  <c r="V3004" i="1"/>
  <c r="V2689" i="1"/>
  <c r="V3841" i="1"/>
  <c r="V1468" i="1"/>
  <c r="V1469" i="1"/>
  <c r="V3621" i="1"/>
  <c r="V3565" i="1"/>
  <c r="V414" i="1"/>
  <c r="V1470" i="1"/>
  <c r="V3239" i="1"/>
  <c r="V32" i="1"/>
  <c r="V351" i="1"/>
  <c r="V1471" i="1"/>
  <c r="V1472" i="1"/>
  <c r="V3688" i="1"/>
  <c r="V543" i="1"/>
  <c r="V188" i="1"/>
  <c r="V4088" i="1"/>
  <c r="V2690" i="1"/>
  <c r="V1473" i="1"/>
  <c r="V3449" i="1"/>
  <c r="V1474" i="1"/>
  <c r="V3096" i="1"/>
  <c r="V1475" i="1"/>
  <c r="V3450" i="1"/>
  <c r="V3842" i="1"/>
  <c r="V757" i="1"/>
  <c r="V1476" i="1"/>
  <c r="V3678" i="1"/>
  <c r="V1477" i="1"/>
  <c r="V1478" i="1"/>
  <c r="V3584" i="1"/>
  <c r="V1479" i="1"/>
  <c r="V2890" i="1"/>
  <c r="V1480" i="1"/>
  <c r="V1481" i="1"/>
  <c r="V1482" i="1"/>
  <c r="V3005" i="1"/>
  <c r="V843" i="1"/>
  <c r="V3566" i="1"/>
  <c r="V1483" i="1"/>
  <c r="V1484" i="1"/>
  <c r="V1485" i="1"/>
  <c r="V2691" i="1"/>
  <c r="V3843" i="1"/>
  <c r="V1486" i="1"/>
  <c r="V4097" i="1"/>
  <c r="V1487" i="1"/>
  <c r="V3006" i="1"/>
  <c r="V3007" i="1"/>
  <c r="V3603" i="1"/>
  <c r="V3008" i="1"/>
  <c r="V844" i="1"/>
  <c r="V3240" i="1"/>
  <c r="V4112" i="1"/>
  <c r="V352" i="1"/>
  <c r="V2692" i="1"/>
  <c r="V590" i="1"/>
  <c r="V544" i="1"/>
  <c r="V189" i="1"/>
  <c r="V95" i="1"/>
  <c r="V3844" i="1"/>
  <c r="V2693" i="1"/>
  <c r="V1488" i="1"/>
  <c r="V2694" i="1"/>
  <c r="V3131" i="1"/>
  <c r="V718" i="1"/>
  <c r="V1489" i="1"/>
  <c r="V290" i="1"/>
  <c r="V1490" i="1"/>
  <c r="V353" i="1"/>
  <c r="V1491" i="1"/>
  <c r="V1492" i="1"/>
  <c r="V1493" i="1"/>
  <c r="V3194" i="1"/>
  <c r="V66" i="1"/>
  <c r="V1494" i="1"/>
  <c r="V240" i="1"/>
  <c r="V3845" i="1"/>
  <c r="V845" i="1"/>
  <c r="V1495" i="1"/>
  <c r="V1496" i="1"/>
  <c r="V3241" i="1"/>
  <c r="V3009" i="1"/>
  <c r="V3451" i="1"/>
  <c r="V3010" i="1"/>
  <c r="V1497" i="1"/>
  <c r="V1498" i="1"/>
  <c r="V3846" i="1"/>
  <c r="V3097" i="1"/>
  <c r="V3011" i="1"/>
  <c r="V3630" i="1"/>
  <c r="V1499" i="1"/>
  <c r="V190" i="1"/>
  <c r="V846" i="1"/>
  <c r="V1500" i="1"/>
  <c r="V1501" i="1"/>
  <c r="V3012" i="1"/>
  <c r="V1502" i="1"/>
  <c r="V1503" i="1"/>
  <c r="V3452" i="1"/>
  <c r="V1504" i="1"/>
  <c r="V3453" i="1"/>
  <c r="V3242" i="1"/>
  <c r="V2695" i="1"/>
  <c r="V1505" i="1"/>
  <c r="V1506" i="1"/>
  <c r="V1507" i="1"/>
  <c r="V1508" i="1"/>
  <c r="V1509" i="1"/>
  <c r="V3013" i="1"/>
  <c r="V1510" i="1"/>
  <c r="V1511" i="1"/>
  <c r="V3454" i="1"/>
  <c r="V1512" i="1"/>
  <c r="V2814" i="1"/>
  <c r="V1513" i="1"/>
  <c r="V3706" i="1"/>
  <c r="V847" i="1"/>
  <c r="V3014" i="1"/>
  <c r="V1514" i="1"/>
  <c r="V1515" i="1"/>
  <c r="V758" i="1"/>
  <c r="V3132" i="1"/>
  <c r="V1516" i="1"/>
  <c r="V1517" i="1"/>
  <c r="V3631" i="1"/>
  <c r="V3015" i="1"/>
  <c r="V1518" i="1"/>
  <c r="V1519" i="1"/>
  <c r="V1520" i="1"/>
  <c r="V1521" i="1"/>
  <c r="V1522" i="1"/>
  <c r="V4089" i="1"/>
  <c r="V759" i="1"/>
  <c r="V1523" i="1"/>
  <c r="V3847" i="1"/>
  <c r="V314" i="1"/>
  <c r="V3848" i="1"/>
  <c r="V1524" i="1"/>
  <c r="V3552" i="1"/>
  <c r="V1525" i="1"/>
  <c r="V591" i="1"/>
  <c r="V1526" i="1"/>
  <c r="V191" i="1"/>
  <c r="V1527" i="1"/>
  <c r="V1528" i="1"/>
  <c r="V1529" i="1"/>
  <c r="V1530" i="1"/>
  <c r="V1531" i="1"/>
  <c r="V1532" i="1"/>
  <c r="V506" i="1"/>
  <c r="V192" i="1"/>
  <c r="V1533" i="1"/>
  <c r="V545" i="1"/>
  <c r="V1534" i="1"/>
  <c r="V1535" i="1"/>
  <c r="V354" i="1"/>
  <c r="V1536" i="1"/>
  <c r="V3667" i="1"/>
  <c r="V1537" i="1"/>
  <c r="V2815" i="1"/>
  <c r="V695" i="1"/>
  <c r="V1538" i="1"/>
  <c r="V2946" i="1"/>
  <c r="V3455" i="1"/>
  <c r="V2696" i="1"/>
  <c r="V1539" i="1"/>
  <c r="V3357" i="1"/>
  <c r="V1540" i="1"/>
  <c r="V1541" i="1"/>
  <c r="V1542" i="1"/>
  <c r="V1543" i="1"/>
  <c r="V1544" i="1"/>
  <c r="V3016" i="1"/>
  <c r="V415" i="1"/>
  <c r="V3849" i="1"/>
  <c r="V1545" i="1"/>
  <c r="V636" i="1"/>
  <c r="V1546" i="1"/>
  <c r="V3640" i="1"/>
  <c r="V637" i="1"/>
  <c r="V1547" i="1"/>
  <c r="V3850" i="1"/>
  <c r="V3456" i="1"/>
  <c r="V760" i="1"/>
  <c r="V1548" i="1"/>
  <c r="V3851" i="1"/>
  <c r="V1549" i="1"/>
  <c r="V3243" i="1"/>
  <c r="V1550" i="1"/>
  <c r="V1551" i="1"/>
  <c r="V1552" i="1"/>
  <c r="V1553" i="1"/>
  <c r="V638" i="1"/>
  <c r="V1554" i="1"/>
  <c r="V1555" i="1"/>
  <c r="V1556" i="1"/>
  <c r="V96" i="1"/>
  <c r="V1557" i="1"/>
  <c r="V3852" i="1"/>
  <c r="V1558" i="1"/>
  <c r="V1559" i="1"/>
  <c r="V1560" i="1"/>
  <c r="V2697" i="1"/>
  <c r="V1561" i="1"/>
  <c r="V1562" i="1"/>
  <c r="V3303" i="1"/>
  <c r="V416" i="1"/>
  <c r="V1563" i="1"/>
  <c r="V1564" i="1"/>
  <c r="V3133" i="1"/>
  <c r="V1565" i="1"/>
  <c r="V1566" i="1"/>
  <c r="V1567" i="1"/>
  <c r="V3853" i="1"/>
  <c r="V1568" i="1"/>
  <c r="V1569" i="1"/>
  <c r="V3854" i="1"/>
  <c r="V1570" i="1"/>
  <c r="V355" i="1"/>
  <c r="V1571" i="1"/>
  <c r="V2698" i="1"/>
  <c r="V3572" i="1"/>
  <c r="V1572" i="1"/>
  <c r="V2699" i="1"/>
  <c r="V1573" i="1"/>
  <c r="V3457" i="1"/>
  <c r="V417" i="1"/>
  <c r="V3659" i="1"/>
  <c r="V1574" i="1"/>
  <c r="V1575" i="1"/>
  <c r="V2700" i="1"/>
  <c r="V761" i="1"/>
  <c r="V3689" i="1"/>
  <c r="V2947" i="1"/>
  <c r="V1576" i="1"/>
  <c r="V3458" i="1"/>
  <c r="V1577" i="1"/>
  <c r="V2701" i="1"/>
  <c r="V3304" i="1"/>
  <c r="V3855" i="1"/>
  <c r="V3856" i="1"/>
  <c r="V1578" i="1"/>
  <c r="V418" i="1"/>
  <c r="V1579" i="1"/>
  <c r="V1580" i="1"/>
  <c r="V1581" i="1"/>
  <c r="V1582" i="1"/>
  <c r="V2891" i="1"/>
  <c r="V1583" i="1"/>
  <c r="V3857" i="1"/>
  <c r="V117" i="1"/>
  <c r="V193" i="1"/>
  <c r="V263" i="1"/>
  <c r="V1584" i="1"/>
  <c r="V546" i="1"/>
  <c r="V639" i="1"/>
  <c r="V3690" i="1"/>
  <c r="V3459" i="1"/>
  <c r="V1585" i="1"/>
  <c r="V1586" i="1"/>
  <c r="V1587" i="1"/>
  <c r="V1588" i="1"/>
  <c r="V848" i="1"/>
  <c r="V3707" i="1"/>
  <c r="V1589" i="1"/>
  <c r="V1590" i="1"/>
  <c r="V1591" i="1"/>
  <c r="V1592" i="1"/>
  <c r="V3858" i="1"/>
  <c r="V3331" i="1"/>
  <c r="V3460" i="1"/>
  <c r="V3859" i="1"/>
  <c r="V1593" i="1"/>
  <c r="V1594" i="1"/>
  <c r="V762" i="1"/>
  <c r="V3860" i="1"/>
  <c r="V763" i="1"/>
  <c r="V3134" i="1"/>
  <c r="V1595" i="1"/>
  <c r="V3708" i="1"/>
  <c r="V2702" i="1"/>
  <c r="V849" i="1"/>
  <c r="V1596" i="1"/>
  <c r="V1597" i="1"/>
  <c r="V1598" i="1"/>
  <c r="V1599" i="1"/>
  <c r="V3244" i="1"/>
  <c r="V1600" i="1"/>
  <c r="V1601" i="1"/>
  <c r="V2703" i="1"/>
  <c r="V1602" i="1"/>
  <c r="V764" i="1"/>
  <c r="V3135" i="1"/>
  <c r="V3017" i="1"/>
  <c r="V1603" i="1"/>
  <c r="V2816" i="1"/>
  <c r="V1604" i="1"/>
  <c r="V1605" i="1"/>
  <c r="V3585" i="1"/>
  <c r="V765" i="1"/>
  <c r="V2704" i="1"/>
  <c r="V1606" i="1"/>
  <c r="V640" i="1"/>
  <c r="V2892" i="1"/>
  <c r="V592" i="1"/>
  <c r="V3586" i="1"/>
  <c r="V1607" i="1"/>
  <c r="V850" i="1"/>
  <c r="V1608" i="1"/>
  <c r="V3098" i="1"/>
  <c r="V3461" i="1"/>
  <c r="V2893" i="1"/>
  <c r="V1609" i="1"/>
  <c r="V1610" i="1"/>
  <c r="V194" i="1"/>
  <c r="V1611" i="1"/>
  <c r="V3332" i="1"/>
  <c r="V2948" i="1"/>
  <c r="V3861" i="1"/>
  <c r="V15" i="1"/>
  <c r="V1612" i="1"/>
  <c r="V1613" i="1"/>
  <c r="V1614" i="1"/>
  <c r="V1615" i="1"/>
  <c r="V419" i="1"/>
  <c r="V1616" i="1"/>
  <c r="V1617" i="1"/>
  <c r="V547" i="1"/>
  <c r="V1618" i="1"/>
  <c r="V2705" i="1"/>
  <c r="V3709" i="1"/>
  <c r="V195" i="1"/>
  <c r="V356" i="1"/>
  <c r="V1619" i="1"/>
  <c r="V4098" i="1"/>
  <c r="V3862" i="1"/>
  <c r="V2706" i="1"/>
  <c r="V1620" i="1"/>
  <c r="V851" i="1"/>
  <c r="V241" i="1"/>
  <c r="V3018" i="1"/>
  <c r="V1621" i="1"/>
  <c r="V1622" i="1"/>
  <c r="V1623" i="1"/>
  <c r="V593" i="1"/>
  <c r="V3245" i="1"/>
  <c r="V3019" i="1"/>
  <c r="V1624" i="1"/>
  <c r="V3462" i="1"/>
  <c r="V3863" i="1"/>
  <c r="V594" i="1"/>
  <c r="V2894" i="1"/>
  <c r="V3864" i="1"/>
  <c r="V2817" i="1"/>
  <c r="V3679" i="1"/>
  <c r="V1625" i="1"/>
  <c r="V51" i="1"/>
  <c r="V507" i="1"/>
  <c r="V1626" i="1"/>
  <c r="V1627" i="1"/>
  <c r="V1628" i="1"/>
  <c r="V1629" i="1"/>
  <c r="V1630" i="1"/>
  <c r="V1631" i="1"/>
  <c r="V3463" i="1"/>
  <c r="V1632" i="1"/>
  <c r="V3865" i="1"/>
  <c r="V766" i="1"/>
  <c r="V3464" i="1"/>
  <c r="V1633" i="1"/>
  <c r="V3866" i="1"/>
  <c r="V1634" i="1"/>
  <c r="V3372" i="1"/>
  <c r="V1635" i="1"/>
  <c r="V3333" i="1"/>
  <c r="V3867" i="1"/>
  <c r="V3246" i="1"/>
  <c r="V39" i="1"/>
  <c r="V4113" i="1"/>
  <c r="V420" i="1"/>
  <c r="V2895" i="1"/>
  <c r="V3641" i="1"/>
  <c r="V1636" i="1"/>
  <c r="V421" i="1"/>
  <c r="V1637" i="1"/>
  <c r="V1638" i="1"/>
  <c r="V3868" i="1"/>
  <c r="V3465" i="1"/>
  <c r="V3305" i="1"/>
  <c r="V2896" i="1"/>
  <c r="V3247" i="1"/>
  <c r="V422" i="1"/>
  <c r="V16" i="1"/>
  <c r="V3647" i="1"/>
  <c r="V3248" i="1"/>
  <c r="V3869" i="1"/>
  <c r="V3249" i="1"/>
  <c r="V767" i="1"/>
  <c r="V1639" i="1"/>
  <c r="V2949" i="1"/>
  <c r="V2897" i="1"/>
  <c r="V3466" i="1"/>
  <c r="V2707" i="1"/>
  <c r="V1640" i="1"/>
  <c r="V3870" i="1"/>
  <c r="V768" i="1"/>
  <c r="V3166" i="1"/>
  <c r="V3871" i="1"/>
  <c r="V3358" i="1"/>
  <c r="V3668" i="1"/>
  <c r="V3467" i="1"/>
  <c r="V1641" i="1"/>
  <c r="V118" i="1"/>
  <c r="V1642" i="1"/>
  <c r="V357" i="1"/>
  <c r="V1643" i="1"/>
  <c r="V3872" i="1"/>
  <c r="V119" i="1"/>
  <c r="V2818" i="1"/>
  <c r="V1644" i="1"/>
  <c r="V1645" i="1"/>
  <c r="V3468" i="1"/>
  <c r="V1646" i="1"/>
  <c r="V2950" i="1"/>
  <c r="V1647" i="1"/>
  <c r="V2708" i="1"/>
  <c r="V1648" i="1"/>
  <c r="V1649" i="1"/>
  <c r="V1650" i="1"/>
  <c r="V1651" i="1"/>
  <c r="V3167" i="1"/>
  <c r="V852" i="1"/>
  <c r="V2709" i="1"/>
  <c r="V3359" i="1"/>
  <c r="V3873" i="1"/>
  <c r="V1652" i="1"/>
  <c r="V3469" i="1"/>
  <c r="V2819" i="1"/>
  <c r="V1653" i="1"/>
  <c r="V719" i="1"/>
  <c r="V1654" i="1"/>
  <c r="V3874" i="1"/>
  <c r="V3622" i="1"/>
  <c r="V1655" i="1"/>
  <c r="V1656" i="1"/>
  <c r="V1657" i="1"/>
  <c r="V2710" i="1"/>
  <c r="V1658" i="1"/>
  <c r="V3567" i="1"/>
  <c r="V3875" i="1"/>
  <c r="V120" i="1"/>
  <c r="V548" i="1"/>
  <c r="V1659" i="1"/>
  <c r="V3587" i="1"/>
  <c r="V3876" i="1"/>
  <c r="V595" i="1"/>
  <c r="V769" i="1"/>
  <c r="V1660" i="1"/>
  <c r="V3877" i="1"/>
  <c r="V2898" i="1"/>
  <c r="V1661" i="1"/>
  <c r="V1662" i="1"/>
  <c r="V1663" i="1"/>
  <c r="V2899" i="1"/>
  <c r="V2820" i="1"/>
  <c r="V2711" i="1"/>
  <c r="V1664" i="1"/>
  <c r="V2951" i="1"/>
  <c r="V1665" i="1"/>
  <c r="V853" i="1"/>
  <c r="V596" i="1"/>
  <c r="V1666" i="1"/>
  <c r="V1667" i="1"/>
  <c r="V1668" i="1"/>
  <c r="V1669" i="1"/>
  <c r="V3878" i="1"/>
  <c r="V1670" i="1"/>
  <c r="V67" i="1"/>
  <c r="V3879" i="1"/>
  <c r="V1671" i="1"/>
  <c r="V3250" i="1"/>
  <c r="V3306" i="1"/>
  <c r="V3553" i="1"/>
  <c r="V2712" i="1"/>
  <c r="V3880" i="1"/>
  <c r="V1672" i="1"/>
  <c r="V1673" i="1"/>
  <c r="V1674" i="1"/>
  <c r="V3251" i="1"/>
  <c r="V423" i="1"/>
  <c r="V3373" i="1"/>
  <c r="V1675" i="1"/>
  <c r="V1676" i="1"/>
  <c r="V1677" i="1"/>
  <c r="V3168" i="1"/>
  <c r="V3680" i="1"/>
  <c r="V1678" i="1"/>
  <c r="V1679" i="1"/>
  <c r="V854" i="1"/>
  <c r="V3660" i="1"/>
  <c r="V1680" i="1"/>
  <c r="V3881" i="1"/>
  <c r="V1681" i="1"/>
  <c r="V121" i="1"/>
  <c r="V3882" i="1"/>
  <c r="V79" i="1"/>
  <c r="V1682" i="1"/>
  <c r="V1683" i="1"/>
  <c r="V1684" i="1"/>
  <c r="V1685" i="1"/>
  <c r="V1686" i="1"/>
  <c r="V3710" i="1"/>
  <c r="V1687" i="1"/>
  <c r="V3470" i="1"/>
  <c r="V2821" i="1"/>
  <c r="V549" i="1"/>
  <c r="V3471" i="1"/>
  <c r="V3099" i="1"/>
  <c r="V1688" i="1"/>
  <c r="V855" i="1"/>
  <c r="V1689" i="1"/>
  <c r="V3136" i="1"/>
  <c r="V641" i="1"/>
  <c r="V1690" i="1"/>
  <c r="V1691" i="1"/>
  <c r="V1692" i="1"/>
  <c r="V1693" i="1"/>
  <c r="V1694" i="1"/>
  <c r="V3252" i="1"/>
  <c r="V1695" i="1"/>
  <c r="V3883" i="1"/>
  <c r="V358" i="1"/>
  <c r="V359" i="1"/>
  <c r="V3604" i="1"/>
  <c r="V1696" i="1"/>
  <c r="V1697" i="1"/>
  <c r="V856" i="1"/>
  <c r="V1698" i="1"/>
  <c r="V424" i="1"/>
  <c r="V1699" i="1"/>
  <c r="V3884" i="1"/>
  <c r="V1700" i="1"/>
  <c r="V3020" i="1"/>
  <c r="V1701" i="1"/>
  <c r="V3885" i="1"/>
  <c r="V3472" i="1"/>
  <c r="V3334" i="1"/>
  <c r="V3473" i="1"/>
  <c r="V3100" i="1"/>
  <c r="V1702" i="1"/>
  <c r="V3474" i="1"/>
  <c r="V1703" i="1"/>
  <c r="V3886" i="1"/>
  <c r="V2713" i="1"/>
  <c r="V2900" i="1"/>
  <c r="V1704" i="1"/>
  <c r="V2822" i="1"/>
  <c r="V2714" i="1"/>
  <c r="V1705" i="1"/>
  <c r="V1706" i="1"/>
  <c r="V1707" i="1"/>
  <c r="V3887" i="1"/>
  <c r="V1708" i="1"/>
  <c r="V3888" i="1"/>
  <c r="V3137" i="1"/>
  <c r="V1709" i="1"/>
  <c r="V3021" i="1"/>
  <c r="V857" i="1"/>
  <c r="V3889" i="1"/>
  <c r="V1710" i="1"/>
  <c r="V3890" i="1"/>
  <c r="V360" i="1"/>
  <c r="V1711" i="1"/>
  <c r="V2823" i="1"/>
  <c r="V550" i="1"/>
  <c r="V2715" i="1"/>
  <c r="V3253" i="1"/>
  <c r="V2824" i="1"/>
  <c r="V3022" i="1"/>
  <c r="V1712" i="1"/>
  <c r="V3023" i="1"/>
  <c r="V3024" i="1"/>
  <c r="V80" i="1"/>
  <c r="V3891" i="1"/>
  <c r="V1713" i="1"/>
  <c r="V1714" i="1"/>
  <c r="V1715" i="1"/>
  <c r="V122" i="1"/>
  <c r="V770" i="1"/>
  <c r="V3892" i="1"/>
  <c r="V1716" i="1"/>
  <c r="V1717" i="1"/>
  <c r="V1718" i="1"/>
  <c r="V3475" i="1"/>
  <c r="V3101" i="1"/>
  <c r="V1719" i="1"/>
  <c r="V425" i="1"/>
  <c r="V551" i="1"/>
  <c r="V1720" i="1"/>
  <c r="V3605" i="1"/>
  <c r="V2825" i="1"/>
  <c r="V3573" i="1"/>
  <c r="V1721" i="1"/>
  <c r="V196" i="1"/>
  <c r="V1722" i="1"/>
  <c r="V2826" i="1"/>
  <c r="V3254" i="1"/>
  <c r="V1723" i="1"/>
  <c r="V264" i="1"/>
  <c r="V3893" i="1"/>
  <c r="V858" i="1"/>
  <c r="V1724" i="1"/>
  <c r="V315" i="1"/>
  <c r="V2952" i="1"/>
  <c r="V2953" i="1"/>
  <c r="V1725" i="1"/>
  <c r="V3195" i="1"/>
  <c r="V197" i="1"/>
  <c r="V1726" i="1"/>
  <c r="V426" i="1"/>
  <c r="V4093" i="1"/>
  <c r="V1727" i="1"/>
  <c r="V1728" i="1"/>
  <c r="V427" i="1"/>
  <c r="V3169" i="1"/>
  <c r="V3606" i="1"/>
  <c r="V1729" i="1"/>
  <c r="V3476" i="1"/>
  <c r="V428" i="1"/>
  <c r="V1730" i="1"/>
  <c r="V3894" i="1"/>
  <c r="V1731" i="1"/>
  <c r="V429" i="1"/>
  <c r="V1732" i="1"/>
  <c r="V3568" i="1"/>
  <c r="V1733" i="1"/>
  <c r="V1734" i="1"/>
  <c r="V3025" i="1"/>
  <c r="V3642" i="1"/>
  <c r="V1735" i="1"/>
  <c r="V642" i="1"/>
  <c r="V1736" i="1"/>
  <c r="V859" i="1"/>
  <c r="V3255" i="1"/>
  <c r="V1737" i="1"/>
  <c r="V860" i="1"/>
  <c r="V361" i="1"/>
  <c r="V3895" i="1"/>
  <c r="V1738" i="1"/>
  <c r="V861" i="1"/>
  <c r="V1739" i="1"/>
  <c r="V1740" i="1"/>
  <c r="V862" i="1"/>
  <c r="V1741" i="1"/>
  <c r="V2901" i="1"/>
  <c r="V1742" i="1"/>
  <c r="V3026" i="1"/>
  <c r="V2827" i="1"/>
  <c r="V1743" i="1"/>
  <c r="V291" i="1"/>
  <c r="V2716" i="1"/>
  <c r="V3477" i="1"/>
  <c r="V1744" i="1"/>
  <c r="V3554" i="1"/>
  <c r="V1745" i="1"/>
  <c r="V265" i="1"/>
  <c r="V2717" i="1"/>
  <c r="V1746" i="1"/>
  <c r="V1747" i="1"/>
  <c r="V508" i="1"/>
  <c r="V3027" i="1"/>
  <c r="V1748" i="1"/>
  <c r="V771" i="1"/>
  <c r="V1749" i="1"/>
  <c r="V1750" i="1"/>
  <c r="V3896" i="1"/>
  <c r="V3478" i="1"/>
  <c r="V1751" i="1"/>
  <c r="V1752" i="1"/>
  <c r="V198" i="1"/>
  <c r="V1753" i="1"/>
  <c r="V1754" i="1"/>
  <c r="V3374" i="1"/>
  <c r="V1755" i="1"/>
  <c r="V1756" i="1"/>
  <c r="V1757" i="1"/>
  <c r="V199" i="1"/>
  <c r="V362" i="1"/>
  <c r="V643" i="1"/>
  <c r="V1758" i="1"/>
  <c r="V3028" i="1"/>
  <c r="V1759" i="1"/>
  <c r="V772" i="1"/>
  <c r="V1760" i="1"/>
  <c r="V1761" i="1"/>
  <c r="V3307" i="1"/>
  <c r="V773" i="1"/>
  <c r="V552" i="1"/>
  <c r="V774" i="1"/>
  <c r="V242" i="1"/>
  <c r="V1762" i="1"/>
  <c r="V3335" i="1"/>
  <c r="V3897" i="1"/>
  <c r="V123" i="1"/>
  <c r="V430" i="1"/>
  <c r="V1763" i="1"/>
  <c r="V3138" i="1"/>
  <c r="V3170" i="1"/>
  <c r="V2718" i="1"/>
  <c r="V243" i="1"/>
  <c r="V2719" i="1"/>
  <c r="V1764" i="1"/>
  <c r="V3196" i="1"/>
  <c r="V1765" i="1"/>
  <c r="V4114" i="1"/>
  <c r="V3479" i="1"/>
  <c r="V1766" i="1"/>
  <c r="V3256" i="1"/>
  <c r="V3898" i="1"/>
  <c r="V3171" i="1"/>
  <c r="V3648" i="1"/>
  <c r="V1767" i="1"/>
  <c r="V2720" i="1"/>
  <c r="V1768" i="1"/>
  <c r="V3139" i="1"/>
  <c r="V863" i="1"/>
  <c r="V3569" i="1"/>
  <c r="V2828" i="1"/>
  <c r="V3480" i="1"/>
  <c r="V1769" i="1"/>
  <c r="V1770" i="1"/>
  <c r="V3336" i="1"/>
  <c r="V1771" i="1"/>
  <c r="V3257" i="1"/>
  <c r="V1772" i="1"/>
  <c r="V3029" i="1"/>
  <c r="V1773" i="1"/>
  <c r="V509" i="1"/>
  <c r="V1774" i="1"/>
  <c r="V1775" i="1"/>
  <c r="V2721" i="1"/>
  <c r="V1776" i="1"/>
  <c r="V3899" i="1"/>
  <c r="V2829" i="1"/>
  <c r="V1777" i="1"/>
  <c r="V3197" i="1"/>
  <c r="V3900" i="1"/>
  <c r="V1778" i="1"/>
  <c r="V1779" i="1"/>
  <c r="V3555" i="1"/>
  <c r="V2902" i="1"/>
  <c r="V3140" i="1"/>
  <c r="V3258" i="1"/>
  <c r="V1780" i="1"/>
  <c r="V1781" i="1"/>
  <c r="V510" i="1"/>
  <c r="V3901" i="1"/>
  <c r="V864" i="1"/>
  <c r="V1782" i="1"/>
  <c r="V1783" i="1"/>
  <c r="V1784" i="1"/>
  <c r="V1785" i="1"/>
  <c r="V200" i="1"/>
  <c r="V431" i="1"/>
  <c r="V1786" i="1"/>
  <c r="V1787" i="1"/>
  <c r="V3902" i="1"/>
  <c r="V363" i="1"/>
  <c r="V1788" i="1"/>
  <c r="V1789" i="1"/>
  <c r="V3481" i="1"/>
  <c r="V1790" i="1"/>
  <c r="V1791" i="1"/>
  <c r="V2722" i="1"/>
  <c r="V1792" i="1"/>
  <c r="V124" i="1"/>
  <c r="V1793" i="1"/>
  <c r="V775" i="1"/>
  <c r="V3030" i="1"/>
  <c r="V4095" i="1"/>
  <c r="V3375" i="1"/>
  <c r="V3102" i="1"/>
  <c r="V1794" i="1"/>
  <c r="V2903" i="1"/>
  <c r="V1795" i="1"/>
  <c r="V3903" i="1"/>
  <c r="V2954" i="1"/>
  <c r="V1796" i="1"/>
  <c r="V1797" i="1"/>
  <c r="V2723" i="1"/>
  <c r="V1798" i="1"/>
  <c r="V1799" i="1"/>
  <c r="V3103" i="1"/>
  <c r="V3482" i="1"/>
  <c r="V1800" i="1"/>
  <c r="V1801" i="1"/>
  <c r="V3031" i="1"/>
  <c r="V1802" i="1"/>
  <c r="V3556" i="1"/>
  <c r="V3483" i="1"/>
  <c r="V3141" i="1"/>
  <c r="V1803" i="1"/>
  <c r="V1804" i="1"/>
  <c r="V3172" i="1"/>
  <c r="V1805" i="1"/>
  <c r="V1806" i="1"/>
  <c r="V3661" i="1"/>
  <c r="V3557" i="1"/>
  <c r="V1807" i="1"/>
  <c r="V3904" i="1"/>
  <c r="V2830" i="1"/>
  <c r="V1808" i="1"/>
  <c r="V201" i="1"/>
  <c r="V1809" i="1"/>
  <c r="V3905" i="1"/>
  <c r="V3649" i="1"/>
  <c r="V1810" i="1"/>
  <c r="V1811" i="1"/>
  <c r="V1812" i="1"/>
  <c r="V1813" i="1"/>
  <c r="V1814" i="1"/>
  <c r="V3032" i="1"/>
  <c r="V3259" i="1"/>
  <c r="V1815" i="1"/>
  <c r="V3484" i="1"/>
  <c r="V1816" i="1"/>
  <c r="V1817" i="1"/>
  <c r="V1818" i="1"/>
  <c r="V1819" i="1"/>
  <c r="V1820" i="1"/>
  <c r="V3198" i="1"/>
  <c r="V3199" i="1"/>
  <c r="V3906" i="1"/>
  <c r="V1821" i="1"/>
  <c r="V1822" i="1"/>
  <c r="V2904" i="1"/>
  <c r="V3104" i="1"/>
  <c r="V1823" i="1"/>
  <c r="V1824" i="1"/>
  <c r="V2905" i="1"/>
  <c r="V1825" i="1"/>
  <c r="V2724" i="1"/>
  <c r="V1826" i="1"/>
  <c r="V3485" i="1"/>
  <c r="V1827" i="1"/>
  <c r="V3486" i="1"/>
  <c r="V1828" i="1"/>
  <c r="V1829" i="1"/>
  <c r="V3260" i="1"/>
  <c r="V3681" i="1"/>
  <c r="V1830" i="1"/>
  <c r="V1831" i="1"/>
  <c r="V1832" i="1"/>
  <c r="V3308" i="1"/>
  <c r="V3907" i="1"/>
  <c r="V1833" i="1"/>
  <c r="V2831" i="1"/>
  <c r="V1834" i="1"/>
  <c r="V2725" i="1"/>
  <c r="V1835" i="1"/>
  <c r="V3142" i="1"/>
  <c r="V3033" i="1"/>
  <c r="V1836" i="1"/>
  <c r="V3574" i="1"/>
  <c r="V3908" i="1"/>
  <c r="V3909" i="1"/>
  <c r="V2955" i="1"/>
  <c r="V3910" i="1"/>
  <c r="V244" i="1"/>
  <c r="V3911" i="1"/>
  <c r="V1837" i="1"/>
  <c r="V125" i="1"/>
  <c r="V245" i="1"/>
  <c r="V3912" i="1"/>
  <c r="V1838" i="1"/>
  <c r="V1839" i="1"/>
  <c r="V2726" i="1"/>
  <c r="V97" i="1"/>
  <c r="V1840" i="1"/>
  <c r="V432" i="1"/>
  <c r="V720" i="1"/>
  <c r="V1841" i="1"/>
  <c r="V776" i="1"/>
  <c r="V4096" i="1"/>
  <c r="V126" i="1"/>
  <c r="V3034" i="1"/>
  <c r="V4091" i="1"/>
  <c r="V1842" i="1"/>
  <c r="V3575" i="1"/>
  <c r="V127" i="1"/>
  <c r="V1843" i="1"/>
  <c r="V1844" i="1"/>
  <c r="V3588" i="1"/>
  <c r="V1845" i="1"/>
  <c r="V1846" i="1"/>
  <c r="V3650" i="1"/>
  <c r="V3576" i="1"/>
  <c r="V1847" i="1"/>
  <c r="V1848" i="1"/>
  <c r="V1849" i="1"/>
  <c r="V3913" i="1"/>
  <c r="V1850" i="1"/>
  <c r="V3035" i="1"/>
  <c r="V1851" i="1"/>
  <c r="V1852" i="1"/>
  <c r="V3173" i="1"/>
  <c r="V1853" i="1"/>
  <c r="V1854" i="1"/>
  <c r="V1855" i="1"/>
  <c r="V1856" i="1"/>
  <c r="V1857" i="1"/>
  <c r="V1858" i="1"/>
  <c r="V1859" i="1"/>
  <c r="V1860" i="1"/>
  <c r="V777" i="1"/>
  <c r="V3577" i="1"/>
  <c r="V2832" i="1"/>
  <c r="V1861" i="1"/>
  <c r="V128" i="1"/>
  <c r="V2833" i="1"/>
  <c r="V1862" i="1"/>
  <c r="V3036" i="1"/>
  <c r="V1863" i="1"/>
  <c r="V1864" i="1"/>
  <c r="V1865" i="1"/>
  <c r="V3261" i="1"/>
  <c r="V364" i="1"/>
  <c r="V1866" i="1"/>
  <c r="V3487" i="1"/>
  <c r="V2906" i="1"/>
  <c r="V3488" i="1"/>
  <c r="V1867" i="1"/>
  <c r="V1868" i="1"/>
  <c r="V1869" i="1"/>
  <c r="V2727" i="1"/>
  <c r="V3632" i="1"/>
  <c r="V2728" i="1"/>
  <c r="V1870" i="1"/>
  <c r="V3489" i="1"/>
  <c r="V129" i="1"/>
  <c r="V2729" i="1"/>
  <c r="V4" i="1"/>
  <c r="V3262" i="1"/>
  <c r="V3105" i="1"/>
  <c r="V1871" i="1"/>
  <c r="V2834" i="1"/>
  <c r="V1872" i="1"/>
  <c r="V17" i="1"/>
  <c r="V1873" i="1"/>
  <c r="V644" i="1"/>
  <c r="V1874" i="1"/>
  <c r="V1875" i="1"/>
  <c r="V3337" i="1"/>
  <c r="V130" i="1"/>
  <c r="V3037" i="1"/>
  <c r="V1876" i="1"/>
  <c r="V131" i="1"/>
  <c r="V3263" i="1"/>
  <c r="V3143" i="1"/>
  <c r="V865" i="1"/>
  <c r="V3038" i="1"/>
  <c r="V132" i="1"/>
  <c r="V3039" i="1"/>
  <c r="V81" i="1"/>
  <c r="V778" i="1"/>
  <c r="V2730" i="1"/>
  <c r="V1877" i="1"/>
  <c r="V1878" i="1"/>
  <c r="V2731" i="1"/>
  <c r="V1879" i="1"/>
  <c r="V1880" i="1"/>
  <c r="V1881" i="1"/>
  <c r="V779" i="1"/>
  <c r="V133" i="1"/>
  <c r="V1882" i="1"/>
  <c r="V1883" i="1"/>
  <c r="V1884" i="1"/>
  <c r="V1885" i="1"/>
  <c r="V292" i="1"/>
  <c r="V1886" i="1"/>
  <c r="V3914" i="1"/>
  <c r="V68" i="1"/>
  <c r="V3682" i="1"/>
  <c r="V553" i="1"/>
  <c r="V2956" i="1"/>
  <c r="V1887" i="1"/>
  <c r="V1888" i="1"/>
  <c r="V554" i="1"/>
  <c r="V134" i="1"/>
  <c r="V69" i="1"/>
  <c r="V555" i="1"/>
  <c r="V1889" i="1"/>
  <c r="V1890" i="1"/>
  <c r="V2732" i="1"/>
  <c r="V1891" i="1"/>
  <c r="V1892" i="1"/>
  <c r="V780" i="1"/>
  <c r="V1893" i="1"/>
  <c r="V2733" i="1"/>
  <c r="V1894" i="1"/>
  <c r="V1895" i="1"/>
  <c r="V3106" i="1"/>
  <c r="V1896" i="1"/>
  <c r="V721" i="1"/>
  <c r="V2907" i="1"/>
  <c r="V433" i="1"/>
  <c r="V1897" i="1"/>
  <c r="V866" i="1"/>
  <c r="V1898" i="1"/>
  <c r="V3264" i="1"/>
  <c r="V1899" i="1"/>
  <c r="V3144" i="1"/>
  <c r="V1900" i="1"/>
  <c r="V1901" i="1"/>
  <c r="V3107" i="1"/>
  <c r="V18" i="1"/>
  <c r="V82" i="1"/>
  <c r="V2734" i="1"/>
  <c r="V1902" i="1"/>
  <c r="V135" i="1"/>
  <c r="V1903" i="1"/>
  <c r="V1904" i="1"/>
  <c r="V1905" i="1"/>
  <c r="V434" i="1"/>
  <c r="V202" i="1"/>
  <c r="V1906" i="1"/>
  <c r="V19" i="1"/>
  <c r="V1907" i="1"/>
  <c r="V136" i="1"/>
  <c r="V3040" i="1"/>
  <c r="V1908" i="1"/>
  <c r="V52" i="1"/>
  <c r="V867" i="1"/>
  <c r="V435" i="1"/>
  <c r="V3041" i="1"/>
  <c r="V436" i="1"/>
  <c r="V266" i="1"/>
  <c r="V20" i="1"/>
  <c r="V293" i="1"/>
  <c r="V696" i="1"/>
  <c r="V1909" i="1"/>
  <c r="V645" i="1"/>
  <c r="V365" i="1"/>
  <c r="V1910" i="1"/>
  <c r="V1911" i="1"/>
  <c r="V646" i="1"/>
  <c r="V1912" i="1"/>
  <c r="V1913" i="1"/>
  <c r="V1914" i="1"/>
  <c r="V1915" i="1"/>
  <c r="V2957" i="1"/>
  <c r="V316" i="1"/>
  <c r="V1916" i="1"/>
  <c r="V4090" i="1"/>
  <c r="V3915" i="1"/>
  <c r="V3916" i="1"/>
  <c r="V868" i="1"/>
  <c r="V1917" i="1"/>
  <c r="V869" i="1"/>
  <c r="V437" i="1"/>
  <c r="V317" i="1"/>
  <c r="V3360" i="1"/>
  <c r="V4104" i="1"/>
  <c r="V3042" i="1"/>
  <c r="V1918" i="1"/>
  <c r="V697" i="1"/>
  <c r="V1919" i="1"/>
  <c r="V1920" i="1"/>
  <c r="V3043" i="1"/>
  <c r="V2958" i="1"/>
  <c r="V1921" i="1"/>
  <c r="V203" i="1"/>
  <c r="V137" i="1"/>
  <c r="V1922" i="1"/>
  <c r="V2959" i="1"/>
  <c r="V3265" i="1"/>
  <c r="V3338" i="1"/>
  <c r="V647" i="1"/>
  <c r="V1923" i="1"/>
  <c r="V1924" i="1"/>
  <c r="V870" i="1"/>
  <c r="V3044" i="1"/>
  <c r="V1925" i="1"/>
  <c r="V1926" i="1"/>
  <c r="V2735" i="1"/>
  <c r="V1927" i="1"/>
  <c r="V1928" i="1"/>
  <c r="V1929" i="1"/>
  <c r="V4103" i="1"/>
  <c r="V2835" i="1"/>
  <c r="V2836" i="1"/>
  <c r="V1930" i="1"/>
  <c r="V3045" i="1"/>
  <c r="V1931" i="1"/>
  <c r="V1932" i="1"/>
  <c r="V21" i="1"/>
  <c r="V1933" i="1"/>
  <c r="V871" i="1"/>
  <c r="V3623" i="1"/>
  <c r="V3046" i="1"/>
  <c r="V1934" i="1"/>
  <c r="V1935" i="1"/>
  <c r="V2736" i="1"/>
  <c r="V1936" i="1"/>
  <c r="V1937" i="1"/>
  <c r="V438" i="1"/>
  <c r="V1938" i="1"/>
  <c r="V1939" i="1"/>
  <c r="V3266" i="1"/>
  <c r="V1940" i="1"/>
  <c r="V1941" i="1"/>
  <c r="V2737" i="1"/>
  <c r="V1942" i="1"/>
  <c r="V1943" i="1"/>
  <c r="V439" i="1"/>
  <c r="V3607" i="1"/>
  <c r="V1944" i="1"/>
  <c r="V2960" i="1"/>
  <c r="V3490" i="1"/>
  <c r="V1945" i="1"/>
  <c r="V3917" i="1"/>
  <c r="V872" i="1"/>
  <c r="V1946" i="1"/>
  <c r="V1947" i="1"/>
  <c r="V3918" i="1"/>
  <c r="V83" i="1"/>
  <c r="V3919" i="1"/>
  <c r="V1948" i="1"/>
  <c r="V1949" i="1"/>
  <c r="V1950" i="1"/>
  <c r="V3683" i="1"/>
  <c r="V3920" i="1"/>
  <c r="V1951" i="1"/>
  <c r="V597" i="1"/>
  <c r="V1952" i="1"/>
  <c r="V3491" i="1"/>
  <c r="V3662" i="1"/>
  <c r="V3267" i="1"/>
  <c r="V1953" i="1"/>
  <c r="V3921" i="1"/>
  <c r="V3492" i="1"/>
  <c r="V1954" i="1"/>
  <c r="V1955" i="1"/>
  <c r="V1956" i="1"/>
  <c r="V1957" i="1"/>
  <c r="V1958" i="1"/>
  <c r="V1959" i="1"/>
  <c r="V1960" i="1"/>
  <c r="V1961" i="1"/>
  <c r="V1962" i="1"/>
  <c r="V873" i="1"/>
  <c r="V3493" i="1"/>
  <c r="V1963" i="1"/>
  <c r="V1964" i="1"/>
  <c r="V648" i="1"/>
  <c r="V1965" i="1"/>
  <c r="V1966" i="1"/>
  <c r="V1967" i="1"/>
  <c r="V3922" i="1"/>
  <c r="V3494" i="1"/>
  <c r="V1968" i="1"/>
  <c r="V2738" i="1"/>
  <c r="V3268" i="1"/>
  <c r="V1969" i="1"/>
  <c r="V1970" i="1"/>
  <c r="V1971" i="1"/>
  <c r="V1972" i="1"/>
  <c r="V781" i="1"/>
  <c r="V1973" i="1"/>
  <c r="V1974" i="1"/>
  <c r="V1975" i="1"/>
  <c r="V3047" i="1"/>
  <c r="V1976" i="1"/>
  <c r="V3923" i="1"/>
  <c r="V1977" i="1"/>
  <c r="V3924" i="1"/>
  <c r="V1978" i="1"/>
  <c r="V440" i="1"/>
  <c r="V3269" i="1"/>
  <c r="V556" i="1"/>
  <c r="V1979" i="1"/>
  <c r="V1980" i="1"/>
  <c r="V1981" i="1"/>
  <c r="V1982" i="1"/>
  <c r="V3495" i="1"/>
  <c r="V1983" i="1"/>
  <c r="V3270" i="1"/>
  <c r="V1984" i="1"/>
  <c r="V3691" i="1"/>
  <c r="V1985" i="1"/>
  <c r="V3925" i="1"/>
  <c r="V3926" i="1"/>
  <c r="V3927" i="1"/>
  <c r="V1986" i="1"/>
  <c r="V1987" i="1"/>
  <c r="V1988" i="1"/>
  <c r="V1989" i="1"/>
  <c r="V204" i="1"/>
  <c r="V3928" i="1"/>
  <c r="V3271" i="1"/>
  <c r="V1990" i="1"/>
  <c r="V3145" i="1"/>
  <c r="V1991" i="1"/>
  <c r="V3929" i="1"/>
  <c r="V1992" i="1"/>
  <c r="V1993" i="1"/>
  <c r="V3272" i="1"/>
  <c r="V1994" i="1"/>
  <c r="V3930" i="1"/>
  <c r="V3589" i="1"/>
  <c r="V3931" i="1"/>
  <c r="V1995" i="1"/>
  <c r="V1996" i="1"/>
  <c r="V441" i="1"/>
  <c r="V1997" i="1"/>
  <c r="V1998" i="1"/>
  <c r="V1999" i="1"/>
  <c r="V2000" i="1"/>
  <c r="V2001" i="1"/>
  <c r="V2837" i="1"/>
  <c r="V11" i="1"/>
  <c r="V2002" i="1"/>
  <c r="V3174" i="1"/>
  <c r="V366" i="1"/>
  <c r="V874" i="1"/>
  <c r="V2003" i="1"/>
  <c r="V3048" i="1"/>
  <c r="V782" i="1"/>
  <c r="V2004" i="1"/>
  <c r="V2005" i="1"/>
  <c r="V3049" i="1"/>
  <c r="V3496" i="1"/>
  <c r="V2961" i="1"/>
  <c r="V2908" i="1"/>
  <c r="V367" i="1"/>
  <c r="V3200" i="1"/>
  <c r="V875" i="1"/>
  <c r="V2006" i="1"/>
  <c r="V2007" i="1"/>
  <c r="V138" i="1"/>
  <c r="V3108" i="1"/>
  <c r="V649" i="1"/>
  <c r="V2008" i="1"/>
  <c r="V3273" i="1"/>
  <c r="V4099" i="1"/>
  <c r="V2009" i="1"/>
  <c r="V3497" i="1"/>
  <c r="V3711" i="1"/>
  <c r="V2909" i="1"/>
  <c r="V3498" i="1"/>
  <c r="V2010" i="1"/>
  <c r="V70" i="1"/>
  <c r="V3932" i="1"/>
  <c r="V2011" i="1"/>
  <c r="V3499" i="1"/>
  <c r="V3933" i="1"/>
  <c r="V2012" i="1"/>
  <c r="V3050" i="1"/>
  <c r="V2013" i="1"/>
  <c r="V2014" i="1"/>
  <c r="V2015" i="1"/>
  <c r="V2016" i="1"/>
  <c r="V3934" i="1"/>
  <c r="V267" i="1"/>
  <c r="V3633" i="1"/>
  <c r="V3500" i="1"/>
  <c r="V2017" i="1"/>
  <c r="V2018" i="1"/>
  <c r="V3051" i="1"/>
  <c r="V2019" i="1"/>
  <c r="V139" i="1"/>
  <c r="V3578" i="1"/>
  <c r="V2020" i="1"/>
  <c r="V2021" i="1"/>
  <c r="V3501" i="1"/>
  <c r="V2022" i="1"/>
  <c r="V2023" i="1"/>
  <c r="V2024" i="1"/>
  <c r="V511" i="1"/>
  <c r="V2025" i="1"/>
  <c r="V2026" i="1"/>
  <c r="V3669" i="1"/>
  <c r="V3935" i="1"/>
  <c r="V2027" i="1"/>
  <c r="V205" i="1"/>
  <c r="V3936" i="1"/>
  <c r="V268" i="1"/>
  <c r="V2028" i="1"/>
  <c r="V2029" i="1"/>
  <c r="V2030" i="1"/>
  <c r="V2031" i="1"/>
  <c r="V2032" i="1"/>
  <c r="V3558" i="1"/>
  <c r="V442" i="1"/>
  <c r="V512" i="1"/>
  <c r="V2739" i="1"/>
  <c r="V2910" i="1"/>
  <c r="V2033" i="1"/>
  <c r="V783" i="1"/>
  <c r="V318" i="1"/>
  <c r="V319" i="1"/>
  <c r="V3502" i="1"/>
  <c r="V2911" i="1"/>
  <c r="V557" i="1"/>
  <c r="V2034" i="1"/>
  <c r="V2035" i="1"/>
  <c r="V3634" i="1"/>
  <c r="V2740" i="1"/>
  <c r="V443" i="1"/>
  <c r="V3937" i="1"/>
  <c r="V2741" i="1"/>
  <c r="V3938" i="1"/>
  <c r="V3939" i="1"/>
  <c r="V3940" i="1"/>
  <c r="V3201" i="1"/>
  <c r="V2742" i="1"/>
  <c r="V2036" i="1"/>
  <c r="V3052" i="1"/>
  <c r="V784" i="1"/>
  <c r="V2037" i="1"/>
  <c r="V650" i="1"/>
  <c r="V3053" i="1"/>
  <c r="V3684" i="1"/>
  <c r="V785" i="1"/>
  <c r="V2038" i="1"/>
  <c r="V3941" i="1"/>
  <c r="V2743" i="1"/>
  <c r="V2744" i="1"/>
  <c r="V3503" i="1"/>
  <c r="V2039" i="1"/>
  <c r="V2838" i="1"/>
  <c r="V2912" i="1"/>
  <c r="V2040" i="1"/>
  <c r="V2041" i="1"/>
  <c r="V3942" i="1"/>
  <c r="V3943" i="1"/>
  <c r="V2042" i="1"/>
  <c r="V3712" i="1"/>
  <c r="V2043" i="1"/>
  <c r="V2044" i="1"/>
  <c r="V2045" i="1"/>
  <c r="V2046" i="1"/>
  <c r="V2047" i="1"/>
  <c r="V3944" i="1"/>
  <c r="V2048" i="1"/>
  <c r="V3504" i="1"/>
  <c r="V444" i="1"/>
  <c r="V2049" i="1"/>
  <c r="V3376" i="1"/>
  <c r="V651" i="1"/>
  <c r="V3579" i="1"/>
  <c r="V3945" i="1"/>
  <c r="V2050" i="1"/>
  <c r="V2051" i="1"/>
  <c r="V2052" i="1"/>
  <c r="V3946" i="1"/>
  <c r="V2053" i="1"/>
  <c r="V2054" i="1"/>
  <c r="V2055" i="1"/>
  <c r="V2056" i="1"/>
  <c r="V3635" i="1"/>
  <c r="V2057" i="1"/>
  <c r="V22" i="1"/>
  <c r="V3947" i="1"/>
  <c r="V2058" i="1"/>
  <c r="V2059" i="1"/>
  <c r="V2060" i="1"/>
  <c r="V2061" i="1"/>
  <c r="V2062" i="1"/>
  <c r="V2063" i="1"/>
  <c r="V2064" i="1"/>
  <c r="V3505" i="1"/>
  <c r="V3948" i="1"/>
  <c r="V206" i="1"/>
  <c r="V3274" i="1"/>
  <c r="V140" i="1"/>
  <c r="V2065" i="1"/>
  <c r="V2066" i="1"/>
  <c r="V2839" i="1"/>
  <c r="V3377" i="1"/>
  <c r="V3339" i="1"/>
  <c r="V2067" i="1"/>
  <c r="V3275" i="1"/>
  <c r="V2913" i="1"/>
  <c r="V2745" i="1"/>
  <c r="V2068" i="1"/>
  <c r="V876" i="1"/>
  <c r="V3146" i="1"/>
  <c r="V2069" i="1"/>
  <c r="V2070" i="1"/>
  <c r="V3949" i="1"/>
  <c r="V722" i="1"/>
  <c r="V3147" i="1"/>
  <c r="V2071" i="1"/>
  <c r="V3506" i="1"/>
  <c r="V141" i="1"/>
  <c r="V445" i="1"/>
  <c r="V652" i="1"/>
  <c r="V2072" i="1"/>
  <c r="V2073" i="1"/>
  <c r="V368" i="1"/>
  <c r="V2074" i="1"/>
  <c r="V723" i="1"/>
  <c r="V786" i="1"/>
  <c r="V653" i="1"/>
  <c r="V2075" i="1"/>
  <c r="V2076" i="1"/>
  <c r="V3054" i="1"/>
  <c r="V558" i="1"/>
  <c r="V246" i="1"/>
  <c r="V2077" i="1"/>
  <c r="V2078" i="1"/>
  <c r="V3950" i="1"/>
  <c r="V269" i="1"/>
  <c r="V2079" i="1"/>
  <c r="V3109" i="1"/>
  <c r="V2080" i="1"/>
  <c r="V2081" i="1"/>
  <c r="V2082" i="1"/>
  <c r="V2083" i="1"/>
  <c r="V2084" i="1"/>
  <c r="V3951" i="1"/>
  <c r="V2085" i="1"/>
  <c r="V787" i="1"/>
  <c r="V2086" i="1"/>
  <c r="V2840" i="1"/>
  <c r="V3952" i="1"/>
  <c r="V788" i="1"/>
  <c r="V3202" i="1"/>
  <c r="V2962" i="1"/>
  <c r="V2087" i="1"/>
  <c r="V2088" i="1"/>
  <c r="V3953" i="1"/>
  <c r="V2089" i="1"/>
  <c r="V2090" i="1"/>
  <c r="V877" i="1"/>
  <c r="V2963" i="1"/>
  <c r="V3507" i="1"/>
  <c r="V3148" i="1"/>
  <c r="V2091" i="1"/>
  <c r="V3340" i="1"/>
  <c r="V3954" i="1"/>
  <c r="V789" i="1"/>
  <c r="V2092" i="1"/>
  <c r="V513" i="1"/>
  <c r="V878" i="1"/>
  <c r="V724" i="1"/>
  <c r="V2093" i="1"/>
  <c r="V2094" i="1"/>
  <c r="V2095" i="1"/>
  <c r="V2096" i="1"/>
  <c r="V2097" i="1"/>
  <c r="V2098" i="1"/>
  <c r="V654" i="1"/>
  <c r="V2914" i="1"/>
  <c r="V2099" i="1"/>
  <c r="V3276" i="1"/>
  <c r="V3955" i="1"/>
  <c r="V369" i="1"/>
  <c r="V2100" i="1"/>
  <c r="V2746" i="1"/>
  <c r="V2101" i="1"/>
  <c r="V3508" i="1"/>
  <c r="V3509" i="1"/>
  <c r="V2102" i="1"/>
  <c r="V2103" i="1"/>
  <c r="V2104" i="1"/>
  <c r="V3956" i="1"/>
  <c r="V2964" i="1"/>
  <c r="V2747" i="1"/>
  <c r="V2105" i="1"/>
  <c r="V2106" i="1"/>
  <c r="V2107" i="1"/>
  <c r="V2748" i="1"/>
  <c r="V2108" i="1"/>
  <c r="V3957" i="1"/>
  <c r="V3361" i="1"/>
  <c r="V3510" i="1"/>
  <c r="V879" i="1"/>
  <c r="V2109" i="1"/>
  <c r="V3958" i="1"/>
  <c r="V3055" i="1"/>
  <c r="V2841" i="1"/>
  <c r="V2110" i="1"/>
  <c r="V3110" i="1"/>
  <c r="V3277" i="1"/>
  <c r="V790" i="1"/>
  <c r="V2965" i="1"/>
  <c r="V2111" i="1"/>
  <c r="V3511" i="1"/>
  <c r="V791" i="1"/>
  <c r="V3713" i="1"/>
  <c r="V2112" i="1"/>
  <c r="V2113" i="1"/>
  <c r="V3959" i="1"/>
  <c r="V3960" i="1"/>
  <c r="V2842" i="1"/>
  <c r="V3608" i="1"/>
  <c r="V2114" i="1"/>
  <c r="V655" i="1"/>
  <c r="V3056" i="1"/>
  <c r="V2115" i="1"/>
  <c r="V3057" i="1"/>
  <c r="V3692" i="1"/>
  <c r="V2915" i="1"/>
  <c r="V3961" i="1"/>
  <c r="V2116" i="1"/>
  <c r="V2117" i="1"/>
  <c r="V2118" i="1"/>
  <c r="V3362" i="1"/>
  <c r="V3962" i="1"/>
  <c r="V3512" i="1"/>
  <c r="V880" i="1"/>
  <c r="V446" i="1"/>
  <c r="V142" i="1"/>
  <c r="V2119" i="1"/>
  <c r="V2120" i="1"/>
  <c r="V3963" i="1"/>
  <c r="V2121" i="1"/>
  <c r="V2843" i="1"/>
  <c r="V2122" i="1"/>
  <c r="V2123" i="1"/>
  <c r="V84" i="1"/>
  <c r="V3964" i="1"/>
  <c r="V3278" i="1"/>
  <c r="V2124" i="1"/>
  <c r="V2125" i="1"/>
  <c r="V2126" i="1"/>
  <c r="V2127" i="1"/>
  <c r="V207" i="1"/>
  <c r="V143" i="1"/>
  <c r="V3363" i="1"/>
  <c r="V2128" i="1"/>
  <c r="V2129" i="1"/>
  <c r="V3714" i="1"/>
  <c r="V3513" i="1"/>
  <c r="V881" i="1"/>
  <c r="V247" i="1"/>
  <c r="V2130" i="1"/>
  <c r="V3965" i="1"/>
  <c r="V2131" i="1"/>
  <c r="V3609" i="1"/>
  <c r="V2132" i="1"/>
  <c r="V3590" i="1"/>
  <c r="V208" i="1"/>
  <c r="V53" i="1"/>
  <c r="V2133" i="1"/>
  <c r="V2134" i="1"/>
  <c r="V2749" i="1"/>
  <c r="V2135" i="1"/>
  <c r="V2136" i="1"/>
  <c r="V2137" i="1"/>
  <c r="V2138" i="1"/>
  <c r="V882" i="1"/>
  <c r="V698" i="1"/>
  <c r="V144" i="1"/>
  <c r="V447" i="1"/>
  <c r="V883" i="1"/>
  <c r="V145" i="1"/>
  <c r="V2139" i="1"/>
  <c r="V2140" i="1"/>
  <c r="V320" i="1"/>
  <c r="V2141" i="1"/>
  <c r="V2750" i="1"/>
  <c r="V3514" i="1"/>
  <c r="V2142" i="1"/>
  <c r="V248" i="1"/>
  <c r="V249" i="1"/>
  <c r="V2143" i="1"/>
  <c r="V2144" i="1"/>
  <c r="V209" i="1"/>
  <c r="V2751" i="1"/>
  <c r="V3966" i="1"/>
  <c r="V514" i="1"/>
  <c r="V2145" i="1"/>
  <c r="V3364" i="1"/>
  <c r="V2146" i="1"/>
  <c r="V656" i="1"/>
  <c r="V3111" i="1"/>
  <c r="V2147" i="1"/>
  <c r="V2148" i="1"/>
  <c r="V33" i="1"/>
  <c r="V2844" i="1"/>
  <c r="V2149" i="1"/>
  <c r="V3559" i="1"/>
  <c r="V657" i="1"/>
  <c r="V2150" i="1"/>
  <c r="V2151" i="1"/>
  <c r="V2152" i="1"/>
  <c r="V3279" i="1"/>
  <c r="V370" i="1"/>
  <c r="V2153" i="1"/>
  <c r="V658" i="1"/>
  <c r="V2154" i="1"/>
  <c r="V2155" i="1"/>
  <c r="V725" i="1"/>
  <c r="V2845" i="1"/>
  <c r="V2156" i="1"/>
  <c r="V598" i="1"/>
  <c r="V2157" i="1"/>
  <c r="V659" i="1"/>
  <c r="V792" i="1"/>
  <c r="V98" i="1"/>
  <c r="V2158" i="1"/>
  <c r="V793" i="1"/>
  <c r="V371" i="1"/>
  <c r="V210" i="1"/>
  <c r="V2159" i="1"/>
  <c r="V3175" i="1"/>
  <c r="V3280" i="1"/>
  <c r="V515" i="1"/>
  <c r="V559" i="1"/>
  <c r="V448" i="1"/>
  <c r="V3967" i="1"/>
  <c r="V726" i="1"/>
  <c r="V3341" i="1"/>
  <c r="V2160" i="1"/>
  <c r="V3968" i="1"/>
  <c r="V3515" i="1"/>
  <c r="V3969" i="1"/>
  <c r="V2161" i="1"/>
  <c r="V2162" i="1"/>
  <c r="V2163" i="1"/>
  <c r="V34" i="1"/>
  <c r="V2164" i="1"/>
  <c r="V3970" i="1"/>
  <c r="V372" i="1"/>
  <c r="V794" i="1"/>
  <c r="V3715" i="1"/>
  <c r="V3971" i="1"/>
  <c r="V599" i="1"/>
  <c r="V3972" i="1"/>
  <c r="V3973" i="1"/>
  <c r="V146" i="1"/>
  <c r="V2165" i="1"/>
  <c r="V3974" i="1"/>
  <c r="V2166" i="1"/>
  <c r="V3975" i="1"/>
  <c r="V2167" i="1"/>
  <c r="V600" i="1"/>
  <c r="V2168" i="1"/>
  <c r="V2169" i="1"/>
  <c r="V2170" i="1"/>
  <c r="V373" i="1"/>
  <c r="V3976" i="1"/>
  <c r="V2171" i="1"/>
  <c r="V2172" i="1"/>
  <c r="V2173" i="1"/>
  <c r="V2174" i="1"/>
  <c r="V2846" i="1"/>
  <c r="V3977" i="1"/>
  <c r="V2175" i="1"/>
  <c r="V3378" i="1"/>
  <c r="V3978" i="1"/>
  <c r="V2176" i="1"/>
  <c r="V3112" i="1"/>
  <c r="V2177" i="1"/>
  <c r="V2178" i="1"/>
  <c r="V9" i="1"/>
  <c r="V2179" i="1"/>
  <c r="V35" i="1"/>
  <c r="V2180" i="1"/>
  <c r="V884" i="1"/>
  <c r="V3979" i="1"/>
  <c r="V23" i="1"/>
  <c r="V3980" i="1"/>
  <c r="V3981" i="1"/>
  <c r="V2" i="1"/>
  <c r="V211" i="1"/>
  <c r="V2181" i="1"/>
  <c r="V2182" i="1"/>
  <c r="V3982" i="1"/>
  <c r="V2183" i="1"/>
  <c r="V3983" i="1"/>
  <c r="V2184" i="1"/>
  <c r="V3984" i="1"/>
  <c r="V85" i="1"/>
  <c r="V147" i="1"/>
  <c r="V294" i="1"/>
  <c r="V3985" i="1"/>
  <c r="V2185" i="1"/>
  <c r="V3203" i="1"/>
  <c r="V3986" i="1"/>
  <c r="V3281" i="1"/>
  <c r="V2186" i="1"/>
  <c r="V3987" i="1"/>
  <c r="V3988" i="1"/>
  <c r="V2187" i="1"/>
  <c r="V560" i="1"/>
  <c r="V295" i="1"/>
  <c r="V795" i="1"/>
  <c r="V2188" i="1"/>
  <c r="V2189" i="1"/>
  <c r="V2190" i="1"/>
  <c r="V3516" i="1"/>
  <c r="V212" i="1"/>
  <c r="V2191" i="1"/>
  <c r="V2192" i="1"/>
  <c r="V148" i="1"/>
  <c r="V885" i="1"/>
  <c r="V2193" i="1"/>
  <c r="V2194" i="1"/>
  <c r="V2195" i="1"/>
  <c r="V660" i="1"/>
  <c r="V2752" i="1"/>
  <c r="V2196" i="1"/>
  <c r="V2197" i="1"/>
  <c r="V3693" i="1"/>
  <c r="V99" i="1"/>
  <c r="V2198" i="1"/>
  <c r="V2199" i="1"/>
  <c r="V2966" i="1"/>
  <c r="V3282" i="1"/>
  <c r="V2200" i="1"/>
  <c r="V374" i="1"/>
  <c r="V2201" i="1"/>
  <c r="V2202" i="1"/>
  <c r="V2203" i="1"/>
  <c r="V2204" i="1"/>
  <c r="V3591" i="1"/>
  <c r="V3989" i="1"/>
  <c r="V2205" i="1"/>
  <c r="V2206" i="1"/>
  <c r="V3517" i="1"/>
  <c r="V2847" i="1"/>
  <c r="V2207" i="1"/>
  <c r="V375" i="1"/>
  <c r="V2208" i="1"/>
  <c r="V2209" i="1"/>
  <c r="V3716" i="1"/>
  <c r="V3990" i="1"/>
  <c r="V2210" i="1"/>
  <c r="V2211" i="1"/>
  <c r="V796" i="1"/>
  <c r="V797" i="1"/>
  <c r="V2212" i="1"/>
  <c r="V2213" i="1"/>
  <c r="V2214" i="1"/>
  <c r="V2215" i="1"/>
  <c r="V2216" i="1"/>
  <c r="V149" i="1"/>
  <c r="V2217" i="1"/>
  <c r="V2218" i="1"/>
  <c r="V2219" i="1"/>
  <c r="V213" i="1"/>
  <c r="V886" i="1"/>
  <c r="V798" i="1"/>
  <c r="V887" i="1"/>
  <c r="V270" i="1"/>
  <c r="V3991" i="1"/>
  <c r="V54" i="1"/>
  <c r="V271" i="1"/>
  <c r="V449" i="1"/>
  <c r="V3518" i="1"/>
  <c r="V2220" i="1"/>
  <c r="V3992" i="1"/>
  <c r="V2221" i="1"/>
  <c r="V376" i="1"/>
  <c r="V3993" i="1"/>
  <c r="V888" i="1"/>
  <c r="V2222" i="1"/>
  <c r="V516" i="1"/>
  <c r="V3058" i="1"/>
  <c r="V517" i="1"/>
  <c r="V2223" i="1"/>
  <c r="V2224" i="1"/>
  <c r="V2225" i="1"/>
  <c r="V2226" i="1"/>
  <c r="V3994" i="1"/>
  <c r="V296" i="1"/>
  <c r="V799" i="1"/>
  <c r="V214" i="1"/>
  <c r="V150" i="1"/>
  <c r="V2227" i="1"/>
  <c r="V2228" i="1"/>
  <c r="V2848" i="1"/>
  <c r="V2229" i="1"/>
  <c r="V2230" i="1"/>
  <c r="V2231" i="1"/>
  <c r="V450" i="1"/>
  <c r="V2232" i="1"/>
  <c r="V2233" i="1"/>
  <c r="V3995" i="1"/>
  <c r="V727" i="1"/>
  <c r="V451" i="1"/>
  <c r="V2234" i="1"/>
  <c r="V800" i="1"/>
  <c r="V250" i="1"/>
  <c r="V3996" i="1"/>
  <c r="V2235" i="1"/>
  <c r="V3342" i="1"/>
  <c r="V801" i="1"/>
  <c r="V3997" i="1"/>
  <c r="V3113" i="1"/>
  <c r="V3519" i="1"/>
  <c r="V3520" i="1"/>
  <c r="V2236" i="1"/>
  <c r="V802" i="1"/>
  <c r="V151" i="1"/>
  <c r="V2237" i="1"/>
  <c r="V2238" i="1"/>
  <c r="V889" i="1"/>
  <c r="V2239" i="1"/>
  <c r="V3998" i="1"/>
  <c r="V2240" i="1"/>
  <c r="V2241" i="1"/>
  <c r="V2753" i="1"/>
  <c r="V2242" i="1"/>
  <c r="V3114" i="1"/>
  <c r="V4102" i="1"/>
  <c r="V3999" i="1"/>
  <c r="V728" i="1"/>
  <c r="V7" i="1"/>
  <c r="V2243" i="1"/>
  <c r="V2244" i="1"/>
  <c r="V729" i="1"/>
  <c r="V215" i="1"/>
  <c r="V2245" i="1"/>
  <c r="V2246" i="1"/>
  <c r="V3379" i="1"/>
  <c r="V890" i="1"/>
  <c r="V2247" i="1"/>
  <c r="V2248" i="1"/>
  <c r="V2249" i="1"/>
  <c r="V2250" i="1"/>
  <c r="V3636" i="1"/>
  <c r="V3176" i="1"/>
  <c r="V4000" i="1"/>
  <c r="V4001" i="1"/>
  <c r="V2251" i="1"/>
  <c r="V3610" i="1"/>
  <c r="V2252" i="1"/>
  <c r="V2253" i="1"/>
  <c r="V2254" i="1"/>
  <c r="V891" i="1"/>
  <c r="V3059" i="1"/>
  <c r="V2754" i="1"/>
  <c r="V661" i="1"/>
  <c r="V2255" i="1"/>
  <c r="V2256" i="1"/>
  <c r="V2257" i="1"/>
  <c r="V2258" i="1"/>
  <c r="V452" i="1"/>
  <c r="V297" i="1"/>
  <c r="V216" i="1"/>
  <c r="V3694" i="1"/>
  <c r="V2259" i="1"/>
  <c r="V3611" i="1"/>
  <c r="V4002" i="1"/>
  <c r="V2260" i="1"/>
  <c r="V2261" i="1"/>
  <c r="V2262" i="1"/>
  <c r="V4003" i="1"/>
  <c r="V2263" i="1"/>
  <c r="V2264" i="1"/>
  <c r="V2265" i="1"/>
  <c r="V892" i="1"/>
  <c r="V2266" i="1"/>
  <c r="V4004" i="1"/>
  <c r="V4005" i="1"/>
  <c r="V2755" i="1"/>
  <c r="V2849" i="1"/>
  <c r="V4006" i="1"/>
  <c r="V2267" i="1"/>
  <c r="V3149" i="1"/>
  <c r="V2756" i="1"/>
  <c r="V4007" i="1"/>
  <c r="V4008" i="1"/>
  <c r="V2268" i="1"/>
  <c r="V453" i="1"/>
  <c r="V3592" i="1"/>
  <c r="V2269" i="1"/>
  <c r="V2270" i="1"/>
  <c r="V2271" i="1"/>
  <c r="V3612" i="1"/>
  <c r="V4009" i="1"/>
  <c r="V2850" i="1"/>
  <c r="V3663" i="1"/>
  <c r="V518" i="1"/>
  <c r="V24" i="1"/>
  <c r="V4010" i="1"/>
  <c r="V3060" i="1"/>
  <c r="V3283" i="1"/>
  <c r="V2757" i="1"/>
  <c r="V4011" i="1"/>
  <c r="V2272" i="1"/>
  <c r="V4012" i="1"/>
  <c r="V2273" i="1"/>
  <c r="V152" i="1"/>
  <c r="V36" i="1"/>
  <c r="V321" i="1"/>
  <c r="V2274" i="1"/>
  <c r="V4013" i="1"/>
  <c r="V4014" i="1"/>
  <c r="V10" i="1"/>
  <c r="V2275" i="1"/>
  <c r="V4015" i="1"/>
  <c r="V2276" i="1"/>
  <c r="V893" i="1"/>
  <c r="V2277" i="1"/>
  <c r="V2278" i="1"/>
  <c r="V3284" i="1"/>
  <c r="V2758" i="1"/>
  <c r="V2279" i="1"/>
  <c r="V4016" i="1"/>
  <c r="V2280" i="1"/>
  <c r="V454" i="1"/>
  <c r="V519" i="1"/>
  <c r="V3115" i="1"/>
  <c r="V3624" i="1"/>
  <c r="V322" i="1"/>
  <c r="V2967" i="1"/>
  <c r="V2281" i="1"/>
  <c r="V3309" i="1"/>
  <c r="V2282" i="1"/>
  <c r="V699" i="1"/>
  <c r="V272" i="1"/>
  <c r="V3717" i="1"/>
  <c r="V3521" i="1"/>
  <c r="V3310" i="1"/>
  <c r="V520" i="1"/>
  <c r="V601" i="1"/>
  <c r="V4115" i="1"/>
  <c r="V2283" i="1"/>
  <c r="V2284" i="1"/>
  <c r="V2759" i="1"/>
  <c r="V2285" i="1"/>
  <c r="V2286" i="1"/>
  <c r="V3061" i="1"/>
  <c r="V55" i="1"/>
  <c r="V2287" i="1"/>
  <c r="V3343" i="1"/>
  <c r="V561" i="1"/>
  <c r="V2288" i="1"/>
  <c r="V803" i="1"/>
  <c r="V2289" i="1"/>
  <c r="V2916" i="1"/>
  <c r="V521" i="1"/>
  <c r="V894" i="1"/>
  <c r="V153" i="1"/>
  <c r="V2760" i="1"/>
  <c r="V2290" i="1"/>
  <c r="V2917" i="1"/>
  <c r="V2291" i="1"/>
  <c r="V2292" i="1"/>
  <c r="V2293" i="1"/>
  <c r="V154" i="1"/>
  <c r="V4017" i="1"/>
  <c r="V730" i="1"/>
  <c r="V2294" i="1"/>
  <c r="V2295" i="1"/>
  <c r="V662" i="1"/>
  <c r="V2296" i="1"/>
  <c r="V700" i="1"/>
  <c r="V3670" i="1"/>
  <c r="V298" i="1"/>
  <c r="V2297" i="1"/>
  <c r="V25" i="1"/>
  <c r="V2298" i="1"/>
  <c r="V377" i="1"/>
  <c r="V455" i="1"/>
  <c r="V2299" i="1"/>
  <c r="V2300" i="1"/>
  <c r="V4018" i="1"/>
  <c r="V3522" i="1"/>
  <c r="V3523" i="1"/>
  <c r="V2301" i="1"/>
  <c r="V2302" i="1"/>
  <c r="V4019" i="1"/>
  <c r="V2303" i="1"/>
  <c r="V3177" i="1"/>
  <c r="V2304" i="1"/>
  <c r="V2305" i="1"/>
  <c r="V456" i="1"/>
  <c r="V3718" i="1"/>
  <c r="V2306" i="1"/>
  <c r="V2307" i="1"/>
  <c r="V2308" i="1"/>
  <c r="V2309" i="1"/>
  <c r="V4020" i="1"/>
  <c r="V457" i="1"/>
  <c r="V2851" i="1"/>
  <c r="V3580" i="1"/>
  <c r="V2852" i="1"/>
  <c r="V2310" i="1"/>
  <c r="V3285" i="1"/>
  <c r="V3150" i="1"/>
  <c r="V3178" i="1"/>
  <c r="V2761" i="1"/>
  <c r="V2311" i="1"/>
  <c r="V2918" i="1"/>
  <c r="V3062" i="1"/>
  <c r="V2968" i="1"/>
  <c r="V3063" i="1"/>
  <c r="V2762" i="1"/>
  <c r="V2312" i="1"/>
  <c r="V3581" i="1"/>
  <c r="V458" i="1"/>
  <c r="V2313" i="1"/>
  <c r="V2314" i="1"/>
  <c r="V2853" i="1"/>
  <c r="V2315" i="1"/>
  <c r="V217" i="1"/>
  <c r="V2316" i="1"/>
  <c r="V2763" i="1"/>
  <c r="V2317" i="1"/>
  <c r="V2919" i="1"/>
  <c r="V2318" i="1"/>
  <c r="V2319" i="1"/>
  <c r="V602" i="1"/>
  <c r="V2320" i="1"/>
  <c r="V603" i="1"/>
  <c r="V804" i="1"/>
  <c r="V2920" i="1"/>
  <c r="V2321" i="1"/>
  <c r="V604" i="1"/>
  <c r="V2322" i="1"/>
  <c r="V2854" i="1"/>
  <c r="V895" i="1"/>
  <c r="V2323" i="1"/>
  <c r="V2324" i="1"/>
  <c r="V2325" i="1"/>
  <c r="V2326" i="1"/>
  <c r="V2327" i="1"/>
  <c r="V2328" i="1"/>
  <c r="V323" i="1"/>
  <c r="V2329" i="1"/>
  <c r="V2330" i="1"/>
  <c r="V522" i="1"/>
  <c r="V2331" i="1"/>
  <c r="V2332" i="1"/>
  <c r="V2333" i="1"/>
  <c r="V3064" i="1"/>
  <c r="V2334" i="1"/>
  <c r="V2764" i="1"/>
  <c r="V562" i="1"/>
  <c r="V251" i="1"/>
  <c r="V2335" i="1"/>
  <c r="V2765" i="1"/>
  <c r="V2336" i="1"/>
  <c r="V252" i="1"/>
  <c r="V2969" i="1"/>
  <c r="V2337" i="1"/>
  <c r="V2338" i="1"/>
  <c r="V2339" i="1"/>
  <c r="V253" i="1"/>
  <c r="V3380" i="1"/>
  <c r="V731" i="1"/>
  <c r="V3065" i="1"/>
  <c r="V2340" i="1"/>
  <c r="V2341" i="1"/>
  <c r="V2342" i="1"/>
  <c r="V3066" i="1"/>
  <c r="V2343" i="1"/>
  <c r="V3381" i="1"/>
  <c r="V2766" i="1"/>
  <c r="V299" i="1"/>
  <c r="V2855" i="1"/>
  <c r="V2344" i="1"/>
  <c r="V663" i="1"/>
  <c r="V3116" i="1"/>
  <c r="V805" i="1"/>
  <c r="V2345" i="1"/>
  <c r="V2856" i="1"/>
  <c r="V4021" i="1"/>
  <c r="V2346" i="1"/>
  <c r="V2347" i="1"/>
  <c r="V2348" i="1"/>
  <c r="V459" i="1"/>
  <c r="V324" i="1"/>
  <c r="V460" i="1"/>
  <c r="V2349" i="1"/>
  <c r="V461" i="1"/>
  <c r="V3524" i="1"/>
  <c r="V2350" i="1"/>
  <c r="V3067" i="1"/>
  <c r="V2351" i="1"/>
  <c r="V2352" i="1"/>
  <c r="V3179" i="1"/>
  <c r="V2353" i="1"/>
  <c r="V462" i="1"/>
  <c r="V2767" i="1"/>
  <c r="V2354" i="1"/>
  <c r="V2355" i="1"/>
  <c r="V463" i="1"/>
  <c r="V155" i="1"/>
  <c r="V732" i="1"/>
  <c r="V2356" i="1"/>
  <c r="V2921" i="1"/>
  <c r="V2357" i="1"/>
  <c r="V3286" i="1"/>
  <c r="V3525" i="1"/>
  <c r="V2358" i="1"/>
  <c r="V156" i="1"/>
  <c r="V523" i="1"/>
  <c r="V2359" i="1"/>
  <c r="V157" i="1"/>
  <c r="V3068" i="1"/>
  <c r="V2360" i="1"/>
  <c r="V2361" i="1"/>
  <c r="V5" i="1"/>
  <c r="V56" i="1"/>
  <c r="V2362" i="1"/>
  <c r="V3069" i="1"/>
  <c r="V2363" i="1"/>
  <c r="V524" i="1"/>
  <c r="V2364" i="1"/>
  <c r="V733" i="1"/>
  <c r="V806" i="1"/>
  <c r="V464" i="1"/>
  <c r="V465" i="1"/>
  <c r="V2365" i="1"/>
  <c r="V664" i="1"/>
  <c r="V563" i="1"/>
  <c r="V2922" i="1"/>
  <c r="V466" i="1"/>
  <c r="V2366" i="1"/>
  <c r="V3719" i="1"/>
  <c r="V26" i="1"/>
  <c r="V158" i="1"/>
  <c r="V605" i="1"/>
  <c r="V467" i="1"/>
  <c r="V3070" i="1"/>
  <c r="V3151" i="1"/>
  <c r="V3685" i="1"/>
  <c r="V100" i="1"/>
  <c r="V3117" i="1"/>
  <c r="V71" i="1"/>
  <c r="V2367" i="1"/>
  <c r="V2368" i="1"/>
  <c r="V2369" i="1"/>
  <c r="V3526" i="1"/>
  <c r="V468" i="1"/>
  <c r="V273" i="1"/>
  <c r="V159" i="1"/>
  <c r="V325" i="1"/>
  <c r="V525" i="1"/>
  <c r="V2370" i="1"/>
  <c r="V2371" i="1"/>
  <c r="V665" i="1"/>
  <c r="V3118" i="1"/>
  <c r="V4022" i="1"/>
  <c r="V2768" i="1"/>
  <c r="V807" i="1"/>
  <c r="V469" i="1"/>
  <c r="V606" i="1"/>
  <c r="V2372" i="1"/>
  <c r="V86" i="1"/>
  <c r="V4023" i="1"/>
  <c r="V2373" i="1"/>
  <c r="V607" i="1"/>
  <c r="V274" i="1"/>
  <c r="V3071" i="1"/>
  <c r="V2374" i="1"/>
  <c r="V608" i="1"/>
  <c r="V378" i="1"/>
  <c r="V3152" i="1"/>
  <c r="V2375" i="1"/>
  <c r="V2376" i="1"/>
  <c r="V3287" i="1"/>
  <c r="V2377" i="1"/>
  <c r="V2378" i="1"/>
  <c r="V218" i="1"/>
  <c r="V896" i="1"/>
  <c r="V3613" i="1"/>
  <c r="V701" i="1"/>
  <c r="V2379" i="1"/>
  <c r="V160" i="1"/>
  <c r="V734" i="1"/>
  <c r="V3288" i="1"/>
  <c r="V564" i="1"/>
  <c r="V2380" i="1"/>
  <c r="V3527" i="1"/>
  <c r="V2381" i="1"/>
  <c r="V2382" i="1"/>
  <c r="V2383" i="1"/>
  <c r="V379" i="1"/>
  <c r="V380" i="1"/>
  <c r="V3528" i="1"/>
  <c r="V2384" i="1"/>
  <c r="V2385" i="1"/>
  <c r="V3180" i="1"/>
  <c r="V735" i="1"/>
  <c r="V381" i="1"/>
  <c r="V2386" i="1"/>
  <c r="V57" i="1"/>
  <c r="V2387" i="1"/>
  <c r="V58" i="1"/>
  <c r="V808" i="1"/>
  <c r="V3382" i="1"/>
  <c r="V2388" i="1"/>
  <c r="V300" i="1"/>
  <c r="V40" i="1"/>
  <c r="V2389" i="1"/>
  <c r="V897" i="1"/>
  <c r="V2390" i="1"/>
  <c r="V526" i="1"/>
  <c r="V2857" i="1"/>
  <c r="V326" i="1"/>
  <c r="V2391" i="1"/>
  <c r="V666" i="1"/>
  <c r="V161" i="1"/>
  <c r="V2392" i="1"/>
  <c r="V2393" i="1"/>
  <c r="V667" i="1"/>
  <c r="V2769" i="1"/>
  <c r="V2394" i="1"/>
  <c r="V275" i="1"/>
  <c r="V470" i="1"/>
  <c r="V2395" i="1"/>
  <c r="V702" i="1"/>
  <c r="V162" i="1"/>
  <c r="V527" i="1"/>
  <c r="V736" i="1"/>
  <c r="V2396" i="1"/>
  <c r="V2397" i="1"/>
  <c r="V37" i="1"/>
  <c r="V809" i="1"/>
  <c r="V609" i="1"/>
  <c r="V3529" i="1"/>
  <c r="V2398" i="1"/>
  <c r="V810" i="1"/>
  <c r="V4024" i="1"/>
  <c r="V737" i="1"/>
  <c r="V565" i="1"/>
  <c r="V4025" i="1"/>
  <c r="V2399" i="1"/>
  <c r="V2400" i="1"/>
  <c r="V2770" i="1"/>
  <c r="V2771" i="1"/>
  <c r="V738" i="1"/>
  <c r="V2401" i="1"/>
  <c r="V163" i="1"/>
  <c r="V898" i="1"/>
  <c r="V254" i="1"/>
  <c r="V3344" i="1"/>
  <c r="V2402" i="1"/>
  <c r="V668" i="1"/>
  <c r="V3720" i="1"/>
  <c r="V2403" i="1"/>
  <c r="V899" i="1"/>
  <c r="V2404" i="1"/>
  <c r="V3153" i="1"/>
  <c r="V3311" i="1"/>
  <c r="V471" i="1"/>
  <c r="V472" i="1"/>
  <c r="V2405" i="1"/>
  <c r="V811" i="1"/>
  <c r="V301" i="1"/>
  <c r="V101" i="1"/>
  <c r="V703" i="1"/>
  <c r="V2406" i="1"/>
  <c r="V610" i="1"/>
  <c r="V276" i="1"/>
  <c r="V2407" i="1"/>
  <c r="V2408" i="1"/>
  <c r="V2409" i="1"/>
  <c r="V2410" i="1"/>
  <c r="V2858" i="1"/>
  <c r="V2411" i="1"/>
  <c r="V611" i="1"/>
  <c r="V2412" i="1"/>
  <c r="V2413" i="1"/>
  <c r="V473" i="1"/>
  <c r="V3072" i="1"/>
  <c r="V382" i="1"/>
  <c r="V72" i="1"/>
  <c r="V900" i="1"/>
  <c r="V3289" i="1"/>
  <c r="V87" i="1"/>
  <c r="V3721" i="1"/>
  <c r="V3651" i="1"/>
  <c r="V277" i="1"/>
  <c r="V669" i="1"/>
  <c r="V219" i="1"/>
  <c r="V2414" i="1"/>
  <c r="V2415" i="1"/>
  <c r="V88" i="1"/>
  <c r="V3530" i="1"/>
  <c r="V2416" i="1"/>
  <c r="V566" i="1"/>
  <c r="V164" i="1"/>
  <c r="V383" i="1"/>
  <c r="V567" i="1"/>
  <c r="V4026" i="1"/>
  <c r="V102" i="1"/>
  <c r="V278" i="1"/>
  <c r="V2417" i="1"/>
  <c r="V2970" i="1"/>
  <c r="V2418" i="1"/>
  <c r="V474" i="1"/>
  <c r="V2419" i="1"/>
  <c r="V704" i="1"/>
  <c r="V2420" i="1"/>
  <c r="V812" i="1"/>
  <c r="V3686" i="1"/>
  <c r="V220" i="1"/>
  <c r="V73" i="1"/>
  <c r="V813" i="1"/>
  <c r="V901" i="1"/>
  <c r="V384" i="1"/>
  <c r="V475" i="1"/>
  <c r="V814" i="1"/>
  <c r="V2421" i="1"/>
  <c r="V255" i="1"/>
  <c r="V2422" i="1"/>
  <c r="V3073" i="1"/>
  <c r="V2772" i="1"/>
  <c r="V2423" i="1"/>
  <c r="V3154" i="1"/>
  <c r="V815" i="1"/>
  <c r="V476" i="1"/>
  <c r="V2424" i="1"/>
  <c r="V670" i="1"/>
  <c r="V4027" i="1"/>
  <c r="V2425" i="1"/>
  <c r="V2426" i="1"/>
  <c r="V2427" i="1"/>
  <c r="V528" i="1"/>
  <c r="V612" i="1"/>
  <c r="V568" i="1"/>
  <c r="V816" i="1"/>
  <c r="V2428" i="1"/>
  <c r="V817" i="1"/>
  <c r="V2429" i="1"/>
  <c r="V2859" i="1"/>
  <c r="V2430" i="1"/>
  <c r="V2431" i="1"/>
  <c r="V4028" i="1"/>
  <c r="V2971" i="1"/>
  <c r="V3345" i="1"/>
  <c r="V529" i="1"/>
  <c r="V3119" i="1"/>
  <c r="V302" i="1"/>
  <c r="V41" i="1"/>
  <c r="V818" i="1"/>
  <c r="V3560" i="1"/>
  <c r="V2432" i="1"/>
  <c r="V2433" i="1"/>
  <c r="V2434" i="1"/>
  <c r="V2435" i="1"/>
  <c r="V2436" i="1"/>
  <c r="V819" i="1"/>
  <c r="V2437" i="1"/>
  <c r="V2438" i="1"/>
  <c r="V2439" i="1"/>
  <c r="V2440" i="1"/>
  <c r="V2860" i="1"/>
  <c r="V4029" i="1"/>
  <c r="V739" i="1"/>
  <c r="V2441" i="1"/>
  <c r="V2442" i="1"/>
  <c r="V3181" i="1"/>
  <c r="V165" i="1"/>
  <c r="V166" i="1"/>
  <c r="V4030" i="1"/>
  <c r="V2443" i="1"/>
  <c r="V2444" i="1"/>
  <c r="V4031" i="1"/>
  <c r="V3531" i="1"/>
  <c r="V530" i="1"/>
  <c r="V671" i="1"/>
  <c r="V2445" i="1"/>
  <c r="V672" i="1"/>
  <c r="V3695" i="1"/>
  <c r="V3074" i="1"/>
  <c r="V673" i="1"/>
  <c r="V705" i="1"/>
  <c r="V477" i="1"/>
  <c r="V221" i="1"/>
  <c r="V327" i="1"/>
  <c r="V706" i="1"/>
  <c r="V820" i="1"/>
  <c r="V2446" i="1"/>
  <c r="V4032" i="1"/>
  <c r="V2447" i="1"/>
  <c r="V12" i="1"/>
  <c r="V2448" i="1"/>
  <c r="V2449" i="1"/>
  <c r="V222" i="1"/>
  <c r="V2861" i="1"/>
  <c r="V2450" i="1"/>
  <c r="V2451" i="1"/>
  <c r="V2452" i="1"/>
  <c r="V59" i="1"/>
  <c r="V2453" i="1"/>
  <c r="V2454" i="1"/>
  <c r="V2455" i="1"/>
  <c r="V2456" i="1"/>
  <c r="V223" i="1"/>
  <c r="V2457" i="1"/>
  <c r="V2862" i="1"/>
  <c r="V2773" i="1"/>
  <c r="V613" i="1"/>
  <c r="V2923" i="1"/>
  <c r="V303" i="1"/>
  <c r="V4033" i="1"/>
  <c r="V2458" i="1"/>
  <c r="V478" i="1"/>
  <c r="V3625" i="1"/>
  <c r="V4034" i="1"/>
  <c r="V3696" i="1"/>
  <c r="V2459" i="1"/>
  <c r="V674" i="1"/>
  <c r="V385" i="1"/>
  <c r="V3383" i="1"/>
  <c r="V3582" i="1"/>
  <c r="V2460" i="1"/>
  <c r="V3075" i="1"/>
  <c r="V2461" i="1"/>
  <c r="V4035" i="1"/>
  <c r="V4036" i="1"/>
  <c r="V2462" i="1"/>
  <c r="V304" i="1"/>
  <c r="V3312" i="1"/>
  <c r="V3290" i="1"/>
  <c r="V821" i="1"/>
  <c r="V2774" i="1"/>
  <c r="V2775" i="1"/>
  <c r="V3532" i="1"/>
  <c r="V2463" i="1"/>
  <c r="V707" i="1"/>
  <c r="V479" i="1"/>
  <c r="V2924" i="1"/>
  <c r="V74" i="1"/>
  <c r="V2464" i="1"/>
  <c r="V569" i="1"/>
  <c r="V2465" i="1"/>
  <c r="V2466" i="1"/>
  <c r="V570" i="1"/>
  <c r="V3570" i="1"/>
  <c r="V740" i="1"/>
  <c r="V675" i="1"/>
  <c r="V571" i="1"/>
  <c r="V2467" i="1"/>
  <c r="V4037" i="1"/>
  <c r="V167" i="1"/>
  <c r="V75" i="1"/>
  <c r="V531" i="1"/>
  <c r="V2468" i="1"/>
  <c r="V572" i="1"/>
  <c r="V2469" i="1"/>
  <c r="V103" i="1"/>
  <c r="V480" i="1"/>
  <c r="V2470" i="1"/>
  <c r="V2972" i="1"/>
  <c r="V4038" i="1"/>
  <c r="V89" i="1"/>
  <c r="V305" i="1"/>
  <c r="V481" i="1"/>
  <c r="V3076" i="1"/>
  <c r="V3077" i="1"/>
  <c r="V482" i="1"/>
  <c r="V60" i="1"/>
  <c r="V2973" i="1"/>
  <c r="V2471" i="1"/>
  <c r="V2472" i="1"/>
  <c r="V676" i="1"/>
  <c r="V224" i="1"/>
  <c r="V2473" i="1"/>
  <c r="V2474" i="1"/>
  <c r="V902" i="1"/>
  <c r="V2475" i="1"/>
  <c r="V3533" i="1"/>
  <c r="V61" i="1"/>
  <c r="V903" i="1"/>
  <c r="V3155" i="1"/>
  <c r="V386" i="1"/>
  <c r="V4039" i="1"/>
  <c r="V483" i="1"/>
  <c r="V2476" i="1"/>
  <c r="V2477" i="1"/>
  <c r="V2478" i="1"/>
  <c r="V2479" i="1"/>
  <c r="V3156" i="1"/>
  <c r="V3204" i="1"/>
  <c r="V4040" i="1"/>
  <c r="V484" i="1"/>
  <c r="V225" i="1"/>
  <c r="V485" i="1"/>
  <c r="V168" i="1"/>
  <c r="V2480" i="1"/>
  <c r="V677" i="1"/>
  <c r="V708" i="1"/>
  <c r="V486" i="1"/>
  <c r="V387" i="1"/>
  <c r="V2863" i="1"/>
  <c r="V3697" i="1"/>
  <c r="V2481" i="1"/>
  <c r="V2776" i="1"/>
  <c r="V2482" i="1"/>
  <c r="V2483" i="1"/>
  <c r="V532" i="1"/>
  <c r="V487" i="1"/>
  <c r="V2484" i="1"/>
  <c r="V2485" i="1"/>
  <c r="V904" i="1"/>
  <c r="V279" i="1"/>
  <c r="V741" i="1"/>
  <c r="V2777" i="1"/>
  <c r="V2486" i="1"/>
  <c r="V3534" i="1"/>
  <c r="V2487" i="1"/>
  <c r="V2778" i="1"/>
  <c r="V4041" i="1"/>
  <c r="V42" i="1"/>
  <c r="V4042" i="1"/>
  <c r="V2488" i="1"/>
  <c r="V3182" i="1"/>
  <c r="V573" i="1"/>
  <c r="V533" i="1"/>
  <c r="V388" i="1"/>
  <c r="V2489" i="1"/>
  <c r="V2490" i="1"/>
  <c r="V2491" i="1"/>
  <c r="V2492" i="1"/>
  <c r="V2864" i="1"/>
  <c r="V2493" i="1"/>
  <c r="V2494" i="1"/>
  <c r="V709" i="1"/>
  <c r="V488" i="1"/>
  <c r="V2779" i="1"/>
  <c r="V905" i="1"/>
  <c r="V3722" i="1"/>
  <c r="V3291" i="1"/>
  <c r="V2495" i="1"/>
  <c r="V3183" i="1"/>
  <c r="V2496" i="1"/>
  <c r="V2497" i="1"/>
  <c r="V389" i="1"/>
  <c r="V2780" i="1"/>
  <c r="V4043" i="1"/>
  <c r="V678" i="1"/>
  <c r="V3643" i="1"/>
  <c r="V679" i="1"/>
  <c r="V2498" i="1"/>
  <c r="V390" i="1"/>
  <c r="V2499" i="1"/>
  <c r="V3078" i="1"/>
  <c r="V169" i="1"/>
  <c r="V2500" i="1"/>
  <c r="V2501" i="1"/>
  <c r="V2502" i="1"/>
  <c r="V226" i="1"/>
  <c r="V489" i="1"/>
  <c r="V2925" i="1"/>
  <c r="V256" i="1"/>
  <c r="V822" i="1"/>
  <c r="V3184" i="1"/>
  <c r="V534" i="1"/>
  <c r="V4044" i="1"/>
  <c r="V2503" i="1"/>
  <c r="V2865" i="1"/>
  <c r="V680" i="1"/>
  <c r="V906" i="1"/>
  <c r="V614" i="1"/>
  <c r="V2504" i="1"/>
  <c r="V3120" i="1"/>
  <c r="V2505" i="1"/>
  <c r="V907" i="1"/>
  <c r="V823" i="1"/>
  <c r="V2866" i="1"/>
  <c r="V2506" i="1"/>
  <c r="V4045" i="1"/>
  <c r="V2507" i="1"/>
  <c r="V490" i="1"/>
  <c r="V2508" i="1"/>
  <c r="V3365" i="1"/>
  <c r="V4046" i="1"/>
  <c r="V2509" i="1"/>
  <c r="V2510" i="1"/>
  <c r="V2511" i="1"/>
  <c r="V2926" i="1"/>
  <c r="V2781" i="1"/>
  <c r="V2512" i="1"/>
  <c r="V2513" i="1"/>
  <c r="V3664" i="1"/>
  <c r="V4047" i="1"/>
  <c r="V391" i="1"/>
  <c r="V27" i="1"/>
  <c r="V4048" i="1"/>
  <c r="V3614" i="1"/>
  <c r="V2514" i="1"/>
  <c r="V2974" i="1"/>
  <c r="V3571" i="1"/>
  <c r="V3185" i="1"/>
  <c r="V3157" i="1"/>
  <c r="V908" i="1"/>
  <c r="V2515" i="1"/>
  <c r="V280" i="1"/>
  <c r="V2516" i="1"/>
  <c r="V306" i="1"/>
  <c r="V2517" i="1"/>
  <c r="V2867" i="1"/>
  <c r="V3723" i="1"/>
  <c r="V3079" i="1"/>
  <c r="V90" i="1"/>
  <c r="V491" i="1"/>
  <c r="V2518" i="1"/>
  <c r="V3671" i="1"/>
  <c r="V4049" i="1"/>
  <c r="V392" i="1"/>
  <c r="V170" i="1"/>
  <c r="V492" i="1"/>
  <c r="V3535" i="1"/>
  <c r="V76" i="1"/>
  <c r="V2519" i="1"/>
  <c r="V493" i="1"/>
  <c r="V2868" i="1"/>
  <c r="V3121" i="1"/>
  <c r="V2520" i="1"/>
  <c r="V4050" i="1"/>
  <c r="V681" i="1"/>
  <c r="V4051" i="1"/>
  <c r="V2521" i="1"/>
  <c r="V682" i="1"/>
  <c r="V742" i="1"/>
  <c r="V2522" i="1"/>
  <c r="V2782" i="1"/>
  <c r="V3536" i="1"/>
  <c r="V2523" i="1"/>
  <c r="V2524" i="1"/>
  <c r="V2525" i="1"/>
  <c r="V2526" i="1"/>
  <c r="V683" i="1"/>
  <c r="V3080" i="1"/>
  <c r="V2527" i="1"/>
  <c r="V2528" i="1"/>
  <c r="V2529" i="1"/>
  <c r="V574" i="1"/>
  <c r="V307" i="1"/>
  <c r="V710" i="1"/>
  <c r="V2530" i="1"/>
  <c r="V3313" i="1"/>
  <c r="V171" i="1"/>
  <c r="V4052" i="1"/>
  <c r="V2531" i="1"/>
  <c r="V3292" i="1"/>
  <c r="V3615" i="1"/>
  <c r="V2532" i="1"/>
  <c r="V684" i="1"/>
  <c r="V2533" i="1"/>
  <c r="V2534" i="1"/>
  <c r="V4053" i="1"/>
  <c r="V3616" i="1"/>
  <c r="V2535" i="1"/>
  <c r="V494" i="1"/>
  <c r="V3" i="1"/>
  <c r="V2536" i="1"/>
  <c r="V2537" i="1"/>
  <c r="V2783" i="1"/>
  <c r="V2538" i="1"/>
  <c r="V3081" i="1"/>
  <c r="V2539" i="1"/>
  <c r="V743" i="1"/>
  <c r="V2540" i="1"/>
  <c r="V685" i="1"/>
  <c r="V2541" i="1"/>
  <c r="V2542" i="1"/>
  <c r="V3561" i="1"/>
  <c r="V2543" i="1"/>
  <c r="V2784" i="1"/>
  <c r="V4054" i="1"/>
  <c r="V2544" i="1"/>
  <c r="V38" i="1"/>
  <c r="V3346" i="1"/>
  <c r="V2785" i="1"/>
  <c r="V2786" i="1"/>
  <c r="V172" i="1"/>
  <c r="V2545" i="1"/>
  <c r="V3293" i="1"/>
  <c r="V393" i="1"/>
  <c r="V2546" i="1"/>
  <c r="V3294" i="1"/>
  <c r="V686" i="1"/>
  <c r="V3384" i="1"/>
  <c r="V173" i="1"/>
  <c r="V3347" i="1"/>
  <c r="V3186" i="1"/>
  <c r="V2869" i="1"/>
  <c r="V227" i="1"/>
  <c r="V2547" i="1"/>
  <c r="V2548" i="1"/>
  <c r="V2549" i="1"/>
  <c r="V4055" i="1"/>
  <c r="V2550" i="1"/>
  <c r="V394" i="1"/>
  <c r="V2551" i="1"/>
  <c r="V2552" i="1"/>
  <c r="V2553" i="1"/>
  <c r="V91" i="1"/>
  <c r="V909" i="1"/>
  <c r="V2554" i="1"/>
  <c r="V92" i="1"/>
  <c r="V3537" i="1"/>
  <c r="V824" i="1"/>
  <c r="V2555" i="1"/>
  <c r="V2556" i="1"/>
  <c r="V2557" i="1"/>
  <c r="V2558" i="1"/>
  <c r="V825" i="1"/>
  <c r="V2559" i="1"/>
  <c r="V826" i="1"/>
  <c r="V687" i="1"/>
  <c r="V2560" i="1"/>
  <c r="V2561" i="1"/>
  <c r="V3538" i="1"/>
  <c r="V4056" i="1"/>
  <c r="V2562" i="1"/>
  <c r="V827" i="1"/>
  <c r="V2787" i="1"/>
  <c r="V8" i="1"/>
  <c r="V3539" i="1"/>
  <c r="V828" i="1"/>
  <c r="V4057" i="1"/>
  <c r="V2788" i="1"/>
  <c r="V2563" i="1"/>
  <c r="V2564" i="1"/>
  <c r="V2870" i="1"/>
  <c r="V2565" i="1"/>
  <c r="V4058" i="1"/>
  <c r="V2566" i="1"/>
  <c r="V910" i="1"/>
  <c r="V4059" i="1"/>
  <c r="V4060" i="1"/>
  <c r="V2567" i="1"/>
  <c r="V4061" i="1"/>
  <c r="V2568" i="1"/>
  <c r="V829" i="1"/>
  <c r="V3562" i="1"/>
  <c r="V3158" i="1"/>
  <c r="V2569" i="1"/>
  <c r="V2570" i="1"/>
  <c r="V535" i="1"/>
  <c r="V688" i="1"/>
  <c r="V2571" i="1"/>
  <c r="V4062" i="1"/>
  <c r="V4063" i="1"/>
  <c r="V3366" i="1"/>
  <c r="V2572" i="1"/>
  <c r="V4064" i="1"/>
  <c r="V62" i="1"/>
  <c r="V2573" i="1"/>
  <c r="V2574" i="1"/>
  <c r="V4065" i="1"/>
  <c r="V2575" i="1"/>
  <c r="V2576" i="1"/>
  <c r="V2577" i="1"/>
  <c r="V536" i="1"/>
  <c r="V2578" i="1"/>
  <c r="V4066" i="1"/>
  <c r="V575" i="1"/>
  <c r="V2579" i="1"/>
  <c r="V4067" i="1"/>
  <c r="V4068" i="1"/>
  <c r="V2871" i="1"/>
  <c r="V2789" i="1"/>
  <c r="V495" i="1"/>
  <c r="V911" i="1"/>
  <c r="V63" i="1"/>
  <c r="V228" i="1"/>
  <c r="V2580" i="1"/>
  <c r="V2581" i="1"/>
  <c r="V2582" i="1"/>
  <c r="V4069" i="1"/>
  <c r="V2583" i="1"/>
  <c r="V2584" i="1"/>
  <c r="V2585" i="1"/>
  <c r="V104" i="1"/>
  <c r="V2586" i="1"/>
  <c r="V2587" i="1"/>
  <c r="V3295" i="1"/>
  <c r="V4070" i="1"/>
  <c r="V395" i="1"/>
  <c r="V2588" i="1"/>
  <c r="V2589" i="1"/>
  <c r="V2590" i="1"/>
  <c r="V4071" i="1"/>
  <c r="V689" i="1"/>
  <c r="V912" i="1"/>
  <c r="V2591" i="1"/>
  <c r="V3296" i="1"/>
  <c r="V281" i="1"/>
  <c r="V2592" i="1"/>
  <c r="V2593" i="1"/>
  <c r="V2594" i="1"/>
  <c r="V229" i="1"/>
  <c r="V2595" i="1"/>
  <c r="V2596" i="1"/>
  <c r="V2597" i="1"/>
  <c r="V2598" i="1"/>
  <c r="V3698" i="1"/>
  <c r="V2599" i="1"/>
  <c r="V4072" i="1"/>
  <c r="V3563" i="1"/>
  <c r="V3540" i="1"/>
  <c r="V2600" i="1"/>
  <c r="V4073" i="1"/>
  <c r="V4074" i="1"/>
  <c r="V496" i="1"/>
  <c r="V2601" i="1"/>
  <c r="V2602" i="1"/>
  <c r="V913" i="1"/>
  <c r="V3617" i="1"/>
  <c r="V4075" i="1"/>
  <c r="V2790" i="1"/>
  <c r="V2603" i="1"/>
  <c r="V2604" i="1"/>
  <c r="V282" i="1"/>
  <c r="V283" i="1"/>
  <c r="V4076" i="1"/>
  <c r="V2975" i="1"/>
  <c r="V3724" i="1"/>
  <c r="V4077" i="1"/>
  <c r="V914" i="1"/>
  <c r="V230" i="1"/>
  <c r="V2605" i="1"/>
  <c r="V2606" i="1"/>
  <c r="V2607" i="1"/>
  <c r="V615" i="1"/>
  <c r="V3082" i="1"/>
  <c r="V2608" i="1"/>
  <c r="V2609" i="1"/>
  <c r="V28" i="1"/>
  <c r="V4078" i="1"/>
  <c r="V2610" i="1"/>
  <c r="V2791" i="1"/>
  <c r="V2611" i="1"/>
  <c r="V396" i="1"/>
  <c r="V576" i="1"/>
  <c r="V231" i="1"/>
  <c r="V2872" i="1"/>
  <c r="V2976" i="1"/>
  <c r="V4079" i="1"/>
  <c r="V2612" i="1"/>
  <c r="V2613" i="1"/>
  <c r="V2614" i="1"/>
  <c r="V2615" i="1"/>
  <c r="V2616" i="1"/>
  <c r="V3297" i="1"/>
  <c r="V2617" i="1"/>
  <c r="V3314" i="1"/>
  <c r="V2927" i="1"/>
  <c r="V2618" i="1"/>
  <c r="V4080" i="1"/>
  <c r="V3665" i="1"/>
  <c r="V2619" i="1"/>
  <c r="V3315" i="1"/>
  <c r="V830" i="1"/>
  <c r="V2620" i="1"/>
  <c r="V2621" i="1"/>
  <c r="V2622" i="1"/>
  <c r="V616" i="1"/>
  <c r="V2623" i="1"/>
  <c r="V232" i="1"/>
  <c r="V2624" i="1"/>
  <c r="V2625" i="1"/>
  <c r="V915" i="1"/>
  <c r="V690" i="1"/>
  <c r="V2626" i="1"/>
  <c r="V2627" i="1"/>
  <c r="V2928" i="1"/>
  <c r="V174" i="1"/>
  <c r="V2628" i="1"/>
  <c r="V4081" i="1"/>
  <c r="V4082" i="1"/>
  <c r="V3385" i="1"/>
  <c r="V2629" i="1"/>
  <c r="V3386" i="1"/>
  <c r="V3672" i="1"/>
  <c r="V2630" i="1"/>
  <c r="V3541" i="1"/>
  <c r="V64" i="1"/>
  <c r="V2631" i="1"/>
  <c r="V2632" i="1"/>
  <c r="V3652" i="1"/>
  <c r="V2633" i="1"/>
  <c r="V2929" i="1"/>
  <c r="V3367" i="1"/>
  <c r="V577" i="1"/>
  <c r="V2634" i="1"/>
  <c r="V2635" i="1"/>
  <c r="V4083" i="1"/>
  <c r="V2636" i="1"/>
  <c r="V831" i="1"/>
  <c r="V328" i="1"/>
  <c r="V2637" i="1"/>
  <c r="U916" i="1"/>
  <c r="U43" i="1"/>
  <c r="U917" i="1"/>
  <c r="U918" i="1"/>
  <c r="U257" i="1"/>
  <c r="U44" i="1"/>
  <c r="U3205" i="1"/>
  <c r="U13" i="1"/>
  <c r="U919" i="1"/>
  <c r="U2977" i="1"/>
  <c r="U2792" i="1"/>
  <c r="U3387" i="1"/>
  <c r="U3083" i="1"/>
  <c r="U617" i="1"/>
  <c r="U284" i="1"/>
  <c r="U3542" i="1"/>
  <c r="U920" i="1"/>
  <c r="U921" i="1"/>
  <c r="U922" i="1"/>
  <c r="U3725" i="1"/>
  <c r="U923" i="1"/>
  <c r="U233" i="1"/>
  <c r="U711" i="1"/>
  <c r="U2873" i="1"/>
  <c r="U3726" i="1"/>
  <c r="U3206" i="1"/>
  <c r="U924" i="1"/>
  <c r="U925" i="1"/>
  <c r="U926" i="1"/>
  <c r="U927" i="1"/>
  <c r="U285" i="1"/>
  <c r="U3316" i="1"/>
  <c r="U928" i="1"/>
  <c r="U175" i="1"/>
  <c r="U578" i="1"/>
  <c r="U929" i="1"/>
  <c r="U930" i="1"/>
  <c r="U931" i="1"/>
  <c r="U932" i="1"/>
  <c r="U329" i="1"/>
  <c r="U933" i="1"/>
  <c r="U934" i="1"/>
  <c r="U2638" i="1"/>
  <c r="U3388" i="1"/>
  <c r="U935" i="1"/>
  <c r="U936" i="1"/>
  <c r="U3727" i="1"/>
  <c r="U2639" i="1"/>
  <c r="U937" i="1"/>
  <c r="U3187" i="1"/>
  <c r="U938" i="1"/>
  <c r="U939" i="1"/>
  <c r="U105" i="1"/>
  <c r="U940" i="1"/>
  <c r="U397" i="1"/>
  <c r="U106" i="1"/>
  <c r="U941" i="1"/>
  <c r="U942" i="1"/>
  <c r="U2640" i="1"/>
  <c r="U330" i="1"/>
  <c r="U497" i="1"/>
  <c r="U618" i="1"/>
  <c r="U579" i="1"/>
  <c r="U943" i="1"/>
  <c r="U712" i="1"/>
  <c r="U944" i="1"/>
  <c r="U945" i="1"/>
  <c r="U946" i="1"/>
  <c r="U2793" i="1"/>
  <c r="U3728" i="1"/>
  <c r="U3729" i="1"/>
  <c r="U331" i="1"/>
  <c r="U4105" i="1"/>
  <c r="U947" i="1"/>
  <c r="U948" i="1"/>
  <c r="U3730" i="1"/>
  <c r="U3637" i="1"/>
  <c r="U45" i="1"/>
  <c r="U949" i="1"/>
  <c r="U2978" i="1"/>
  <c r="U6" i="1"/>
  <c r="U950" i="1"/>
  <c r="U176" i="1"/>
  <c r="U951" i="1"/>
  <c r="U952" i="1"/>
  <c r="U4100" i="1"/>
  <c r="U46" i="1"/>
  <c r="U691" i="1"/>
  <c r="U619" i="1"/>
  <c r="U953" i="1"/>
  <c r="U4084" i="1"/>
  <c r="U3543" i="1"/>
  <c r="U744" i="1"/>
  <c r="U332" i="1"/>
  <c r="U954" i="1"/>
  <c r="U4094" i="1"/>
  <c r="U955" i="1"/>
  <c r="U3084" i="1"/>
  <c r="U956" i="1"/>
  <c r="U333" i="1"/>
  <c r="U580" i="1"/>
  <c r="U957" i="1"/>
  <c r="U537" i="1"/>
  <c r="U581" i="1"/>
  <c r="U308" i="1"/>
  <c r="U107" i="1"/>
  <c r="U498" i="1"/>
  <c r="U3731" i="1"/>
  <c r="U958" i="1"/>
  <c r="U2979" i="1"/>
  <c r="U959" i="1"/>
  <c r="U582" i="1"/>
  <c r="U29" i="1"/>
  <c r="U3732" i="1"/>
  <c r="U620" i="1"/>
  <c r="U3544" i="1"/>
  <c r="U4111" i="1"/>
  <c r="U960" i="1"/>
  <c r="U832" i="1"/>
  <c r="U961" i="1"/>
  <c r="U234" i="1"/>
  <c r="U3733" i="1"/>
  <c r="U3085" i="1"/>
  <c r="U621" i="1"/>
  <c r="U3734" i="1"/>
  <c r="U2641" i="1"/>
  <c r="U962" i="1"/>
  <c r="U2980" i="1"/>
  <c r="U3735" i="1"/>
  <c r="U745" i="1"/>
  <c r="U235" i="1"/>
  <c r="U3389" i="1"/>
  <c r="U963" i="1"/>
  <c r="U964" i="1"/>
  <c r="U2874" i="1"/>
  <c r="U3368" i="1"/>
  <c r="U3593" i="1"/>
  <c r="U2642" i="1"/>
  <c r="U47" i="1"/>
  <c r="U965" i="1"/>
  <c r="U3390" i="1"/>
  <c r="U398" i="1"/>
  <c r="U3673" i="1"/>
  <c r="U3736" i="1"/>
  <c r="U713" i="1"/>
  <c r="U3737" i="1"/>
  <c r="U3348" i="1"/>
  <c r="U966" i="1"/>
  <c r="U967" i="1"/>
  <c r="U3738" i="1"/>
  <c r="U3739" i="1"/>
  <c r="U968" i="1"/>
  <c r="U3317" i="1"/>
  <c r="U3349" i="1"/>
  <c r="U3207" i="1"/>
  <c r="U3740" i="1"/>
  <c r="U969" i="1"/>
  <c r="U970" i="1"/>
  <c r="U3208" i="1"/>
  <c r="U3741" i="1"/>
  <c r="U971" i="1"/>
  <c r="U2794" i="1"/>
  <c r="U2981" i="1"/>
  <c r="U3742" i="1"/>
  <c r="U972" i="1"/>
  <c r="U973" i="1"/>
  <c r="U3743" i="1"/>
  <c r="U974" i="1"/>
  <c r="U975" i="1"/>
  <c r="U976" i="1"/>
  <c r="U3744" i="1"/>
  <c r="U2982" i="1"/>
  <c r="U977" i="1"/>
  <c r="U3745" i="1"/>
  <c r="U622" i="1"/>
  <c r="U978" i="1"/>
  <c r="U258" i="1"/>
  <c r="U979" i="1"/>
  <c r="U980" i="1"/>
  <c r="U3209" i="1"/>
  <c r="U981" i="1"/>
  <c r="U982" i="1"/>
  <c r="U983" i="1"/>
  <c r="U3687" i="1"/>
  <c r="U984" i="1"/>
  <c r="U985" i="1"/>
  <c r="U583" i="1"/>
  <c r="U986" i="1"/>
  <c r="U3746" i="1"/>
  <c r="U48" i="1"/>
  <c r="U3210" i="1"/>
  <c r="U987" i="1"/>
  <c r="U3747" i="1"/>
  <c r="U3748" i="1"/>
  <c r="U3749" i="1"/>
  <c r="U746" i="1"/>
  <c r="U3318" i="1"/>
  <c r="U988" i="1"/>
  <c r="U989" i="1"/>
  <c r="U990" i="1"/>
  <c r="U334" i="1"/>
  <c r="U991" i="1"/>
  <c r="U3750" i="1"/>
  <c r="U992" i="1"/>
  <c r="U2983" i="1"/>
  <c r="U399" i="1"/>
  <c r="U993" i="1"/>
  <c r="U994" i="1"/>
  <c r="U995" i="1"/>
  <c r="U833" i="1"/>
  <c r="U996" i="1"/>
  <c r="U3751" i="1"/>
  <c r="U997" i="1"/>
  <c r="U3752" i="1"/>
  <c r="U3319" i="1"/>
  <c r="U3594" i="1"/>
  <c r="U2643" i="1"/>
  <c r="U3753" i="1"/>
  <c r="U2795" i="1"/>
  <c r="U3298" i="1"/>
  <c r="U3754" i="1"/>
  <c r="U3699" i="1"/>
  <c r="U998" i="1"/>
  <c r="U3755" i="1"/>
  <c r="U999" i="1"/>
  <c r="U3583" i="1"/>
  <c r="U1000" i="1"/>
  <c r="U3756" i="1"/>
  <c r="U1001" i="1"/>
  <c r="U1002" i="1"/>
  <c r="U1003" i="1"/>
  <c r="U1004" i="1"/>
  <c r="U1005" i="1"/>
  <c r="U3211" i="1"/>
  <c r="U1006" i="1"/>
  <c r="U3638" i="1"/>
  <c r="U3757" i="1"/>
  <c r="U400" i="1"/>
  <c r="U309" i="1"/>
  <c r="U3391" i="1"/>
  <c r="U3392" i="1"/>
  <c r="U2984" i="1"/>
  <c r="U1007" i="1"/>
  <c r="U3212" i="1"/>
  <c r="U1008" i="1"/>
  <c r="U3595" i="1"/>
  <c r="U3122" i="1"/>
  <c r="U3393" i="1"/>
  <c r="U4106" i="1"/>
  <c r="U1009" i="1"/>
  <c r="U2796" i="1"/>
  <c r="U4092" i="1"/>
  <c r="U1010" i="1"/>
  <c r="U2644" i="1"/>
  <c r="U1011" i="1"/>
  <c r="U1012" i="1"/>
  <c r="U1013" i="1"/>
  <c r="U1014" i="1"/>
  <c r="U1015" i="1"/>
  <c r="U3545" i="1"/>
  <c r="U3596" i="1"/>
  <c r="U3394" i="1"/>
  <c r="U1016" i="1"/>
  <c r="U1017" i="1"/>
  <c r="U3299" i="1"/>
  <c r="U4108" i="1"/>
  <c r="U1018" i="1"/>
  <c r="U3395" i="1"/>
  <c r="U1019" i="1"/>
  <c r="U3618" i="1"/>
  <c r="U834" i="1"/>
  <c r="U4085" i="1"/>
  <c r="U1020" i="1"/>
  <c r="U2985" i="1"/>
  <c r="U1021" i="1"/>
  <c r="U3758" i="1"/>
  <c r="U1022" i="1"/>
  <c r="U1023" i="1"/>
  <c r="U2930" i="1"/>
  <c r="U3396" i="1"/>
  <c r="U4107" i="1"/>
  <c r="U3123" i="1"/>
  <c r="U335" i="1"/>
  <c r="U623" i="1"/>
  <c r="U1024" i="1"/>
  <c r="U3397" i="1"/>
  <c r="U2645" i="1"/>
  <c r="U2986" i="1"/>
  <c r="U1025" i="1"/>
  <c r="U3597" i="1"/>
  <c r="U310" i="1"/>
  <c r="U2875" i="1"/>
  <c r="U1026" i="1"/>
  <c r="U2987" i="1"/>
  <c r="U3759" i="1"/>
  <c r="U624" i="1"/>
  <c r="U3086" i="1"/>
  <c r="U3700" i="1"/>
  <c r="U1027" i="1"/>
  <c r="U2646" i="1"/>
  <c r="U3213" i="1"/>
  <c r="U1028" i="1"/>
  <c r="U1029" i="1"/>
  <c r="U3188" i="1"/>
  <c r="U1030" i="1"/>
  <c r="U336" i="1"/>
  <c r="U1031" i="1"/>
  <c r="U3398" i="1"/>
  <c r="U401" i="1"/>
  <c r="U177" i="1"/>
  <c r="U3300" i="1"/>
  <c r="U1032" i="1"/>
  <c r="U3369" i="1"/>
  <c r="U1033" i="1"/>
  <c r="U1034" i="1"/>
  <c r="U2931" i="1"/>
  <c r="U1035" i="1"/>
  <c r="U835" i="1"/>
  <c r="U4110" i="1"/>
  <c r="U836" i="1"/>
  <c r="U2988" i="1"/>
  <c r="U1036" i="1"/>
  <c r="U747" i="1"/>
  <c r="U2876" i="1"/>
  <c r="U2989" i="1"/>
  <c r="U2877" i="1"/>
  <c r="U714" i="1"/>
  <c r="U2647" i="1"/>
  <c r="U584" i="1"/>
  <c r="U2797" i="1"/>
  <c r="U2648" i="1"/>
  <c r="U3320" i="1"/>
  <c r="U1037" i="1"/>
  <c r="U3159" i="1"/>
  <c r="U2649" i="1"/>
  <c r="U1038" i="1"/>
  <c r="U1039" i="1"/>
  <c r="U3674" i="1"/>
  <c r="U1040" i="1"/>
  <c r="U1041" i="1"/>
  <c r="U311" i="1"/>
  <c r="U1042" i="1"/>
  <c r="U2650" i="1"/>
  <c r="U3399" i="1"/>
  <c r="U1043" i="1"/>
  <c r="U1044" i="1"/>
  <c r="U1045" i="1"/>
  <c r="U1046" i="1"/>
  <c r="U1047" i="1"/>
  <c r="U3160" i="1"/>
  <c r="U3214" i="1"/>
  <c r="U1048" i="1"/>
  <c r="U1049" i="1"/>
  <c r="U1050" i="1"/>
  <c r="U2651" i="1"/>
  <c r="U1051" i="1"/>
  <c r="U3215" i="1"/>
  <c r="U837" i="1"/>
  <c r="U499" i="1"/>
  <c r="U3400" i="1"/>
  <c r="U1052" i="1"/>
  <c r="U500" i="1"/>
  <c r="U3401" i="1"/>
  <c r="U2652" i="1"/>
  <c r="U1053" i="1"/>
  <c r="U1054" i="1"/>
  <c r="U3216" i="1"/>
  <c r="U2990" i="1"/>
  <c r="U1055" i="1"/>
  <c r="U1056" i="1"/>
  <c r="U3402" i="1"/>
  <c r="U3217" i="1"/>
  <c r="U1057" i="1"/>
  <c r="U3403" i="1"/>
  <c r="U3321" i="1"/>
  <c r="U2653" i="1"/>
  <c r="U1058" i="1"/>
  <c r="U585" i="1"/>
  <c r="U3404" i="1"/>
  <c r="U625" i="1"/>
  <c r="U2991" i="1"/>
  <c r="U108" i="1"/>
  <c r="U538" i="1"/>
  <c r="U1059" i="1"/>
  <c r="U1060" i="1"/>
  <c r="U178" i="1"/>
  <c r="U2654" i="1"/>
  <c r="U1061" i="1"/>
  <c r="U2655" i="1"/>
  <c r="U337" i="1"/>
  <c r="U1062" i="1"/>
  <c r="U2656" i="1"/>
  <c r="U2657" i="1"/>
  <c r="U3760" i="1"/>
  <c r="U3087" i="1"/>
  <c r="U179" i="1"/>
  <c r="U3350" i="1"/>
  <c r="U3405" i="1"/>
  <c r="U2658" i="1"/>
  <c r="U2659" i="1"/>
  <c r="U1063" i="1"/>
  <c r="U402" i="1"/>
  <c r="U3564" i="1"/>
  <c r="U838" i="1"/>
  <c r="U1064" i="1"/>
  <c r="U2932" i="1"/>
  <c r="U3761" i="1"/>
  <c r="U3218" i="1"/>
  <c r="U1065" i="1"/>
  <c r="U3762" i="1"/>
  <c r="U2798" i="1"/>
  <c r="U236" i="1"/>
  <c r="U1066" i="1"/>
  <c r="U1067" i="1"/>
  <c r="U626" i="1"/>
  <c r="U1068" i="1"/>
  <c r="U77" i="1"/>
  <c r="U1069" i="1"/>
  <c r="U3763" i="1"/>
  <c r="U1070" i="1"/>
  <c r="U3764" i="1"/>
  <c r="U1071" i="1"/>
  <c r="U1072" i="1"/>
  <c r="U3765" i="1"/>
  <c r="U3766" i="1"/>
  <c r="U1073" i="1"/>
  <c r="U109" i="1"/>
  <c r="U748" i="1"/>
  <c r="U4101" i="1"/>
  <c r="U180" i="1"/>
  <c r="U1074" i="1"/>
  <c r="U3767" i="1"/>
  <c r="U3768" i="1"/>
  <c r="U2878" i="1"/>
  <c r="U1075" i="1"/>
  <c r="U1076" i="1"/>
  <c r="U3769" i="1"/>
  <c r="U1077" i="1"/>
  <c r="U49" i="1"/>
  <c r="U1078" i="1"/>
  <c r="U1079" i="1"/>
  <c r="U1080" i="1"/>
  <c r="U1081" i="1"/>
  <c r="U3770" i="1"/>
  <c r="U181" i="1"/>
  <c r="U1082" i="1"/>
  <c r="U627" i="1"/>
  <c r="U338" i="1"/>
  <c r="U1083" i="1"/>
  <c r="U1084" i="1"/>
  <c r="U1085" i="1"/>
  <c r="U1086" i="1"/>
  <c r="U237" i="1"/>
  <c r="U2660" i="1"/>
  <c r="U3406" i="1"/>
  <c r="U501" i="1"/>
  <c r="U1087" i="1"/>
  <c r="U1088" i="1"/>
  <c r="U3771" i="1"/>
  <c r="U2799" i="1"/>
  <c r="U339" i="1"/>
  <c r="U3772" i="1"/>
  <c r="U3773" i="1"/>
  <c r="U340" i="1"/>
  <c r="U238" i="1"/>
  <c r="U1089" i="1"/>
  <c r="U3407" i="1"/>
  <c r="U3774" i="1"/>
  <c r="U3775" i="1"/>
  <c r="U3598" i="1"/>
  <c r="U3408" i="1"/>
  <c r="U1090" i="1"/>
  <c r="U1091" i="1"/>
  <c r="U1092" i="1"/>
  <c r="U1093" i="1"/>
  <c r="U3088" i="1"/>
  <c r="U3776" i="1"/>
  <c r="U1094" i="1"/>
  <c r="U3777" i="1"/>
  <c r="U1095" i="1"/>
  <c r="U1096" i="1"/>
  <c r="U715" i="1"/>
  <c r="U3778" i="1"/>
  <c r="U3301" i="1"/>
  <c r="U1097" i="1"/>
  <c r="U1098" i="1"/>
  <c r="U3779" i="1"/>
  <c r="U1099" i="1"/>
  <c r="U2661" i="1"/>
  <c r="U1100" i="1"/>
  <c r="U1101" i="1"/>
  <c r="U3780" i="1"/>
  <c r="U1102" i="1"/>
  <c r="U586" i="1"/>
  <c r="U1103" i="1"/>
  <c r="U3781" i="1"/>
  <c r="U3639" i="1"/>
  <c r="U3322" i="1"/>
  <c r="U3653" i="1"/>
  <c r="U3701" i="1"/>
  <c r="U1104" i="1"/>
  <c r="U1105" i="1"/>
  <c r="U1106" i="1"/>
  <c r="U3782" i="1"/>
  <c r="U3409" i="1"/>
  <c r="U1107" i="1"/>
  <c r="U3410" i="1"/>
  <c r="U3702" i="1"/>
  <c r="U1108" i="1"/>
  <c r="U1109" i="1"/>
  <c r="U1110" i="1"/>
  <c r="U3411" i="1"/>
  <c r="U3412" i="1"/>
  <c r="U1111" i="1"/>
  <c r="U3219" i="1"/>
  <c r="U3783" i="1"/>
  <c r="U1112" i="1"/>
  <c r="U1113" i="1"/>
  <c r="U1114" i="1"/>
  <c r="U1115" i="1"/>
  <c r="U839" i="1"/>
  <c r="U312" i="1"/>
  <c r="U1116" i="1"/>
  <c r="U1117" i="1"/>
  <c r="U3413" i="1"/>
  <c r="U2662" i="1"/>
  <c r="U1118" i="1"/>
  <c r="U403" i="1"/>
  <c r="U404" i="1"/>
  <c r="U502" i="1"/>
  <c r="U3414" i="1"/>
  <c r="U1119" i="1"/>
  <c r="U587" i="1"/>
  <c r="U3189" i="1"/>
  <c r="U1120" i="1"/>
  <c r="U3220" i="1"/>
  <c r="U1121" i="1"/>
  <c r="U1122" i="1"/>
  <c r="U405" i="1"/>
  <c r="U1123" i="1"/>
  <c r="U1124" i="1"/>
  <c r="U3784" i="1"/>
  <c r="U1125" i="1"/>
  <c r="U1126" i="1"/>
  <c r="U3221" i="1"/>
  <c r="U3415" i="1"/>
  <c r="U1127" i="1"/>
  <c r="U1128" i="1"/>
  <c r="U1129" i="1"/>
  <c r="U93" i="1"/>
  <c r="U3370" i="1"/>
  <c r="U3785" i="1"/>
  <c r="U1130" i="1"/>
  <c r="U1131" i="1"/>
  <c r="U1132" i="1"/>
  <c r="U1133" i="1"/>
  <c r="U1134" i="1"/>
  <c r="U1135" i="1"/>
  <c r="U1136" i="1"/>
  <c r="U1137" i="1"/>
  <c r="U2992" i="1"/>
  <c r="U1138" i="1"/>
  <c r="U1139" i="1"/>
  <c r="U1140" i="1"/>
  <c r="U1141" i="1"/>
  <c r="U1142" i="1"/>
  <c r="U1143" i="1"/>
  <c r="U3124" i="1"/>
  <c r="U1144" i="1"/>
  <c r="U1145" i="1"/>
  <c r="U341" i="1"/>
  <c r="U1146" i="1"/>
  <c r="U3703" i="1"/>
  <c r="U1147" i="1"/>
  <c r="U1148" i="1"/>
  <c r="U3786" i="1"/>
  <c r="U3787" i="1"/>
  <c r="U588" i="1"/>
  <c r="U1149" i="1"/>
  <c r="U1150" i="1"/>
  <c r="U1151" i="1"/>
  <c r="U539" i="1"/>
  <c r="U1152" i="1"/>
  <c r="U1153" i="1"/>
  <c r="U3666" i="1"/>
  <c r="U1154" i="1"/>
  <c r="U1155" i="1"/>
  <c r="U3788" i="1"/>
  <c r="U182" i="1"/>
  <c r="U2663" i="1"/>
  <c r="U1156" i="1"/>
  <c r="U1157" i="1"/>
  <c r="U1158" i="1"/>
  <c r="U1159" i="1"/>
  <c r="U3416" i="1"/>
  <c r="U1160" i="1"/>
  <c r="U3125" i="1"/>
  <c r="U1161" i="1"/>
  <c r="U589" i="1"/>
  <c r="U3789" i="1"/>
  <c r="U1162" i="1"/>
  <c r="U1163" i="1"/>
  <c r="U1164" i="1"/>
  <c r="U1165" i="1"/>
  <c r="U3417" i="1"/>
  <c r="U3546" i="1"/>
  <c r="U1166" i="1"/>
  <c r="U1167" i="1"/>
  <c r="U1168" i="1"/>
  <c r="U1169" i="1"/>
  <c r="U3790" i="1"/>
  <c r="U1170" i="1"/>
  <c r="U2664" i="1"/>
  <c r="U1171" i="1"/>
  <c r="U1172" i="1"/>
  <c r="U1173" i="1"/>
  <c r="U3418" i="1"/>
  <c r="U1174" i="1"/>
  <c r="U3791" i="1"/>
  <c r="U3419" i="1"/>
  <c r="U1175" i="1"/>
  <c r="U342" i="1"/>
  <c r="U1176" i="1"/>
  <c r="U1177" i="1"/>
  <c r="U1178" i="1"/>
  <c r="U2879" i="1"/>
  <c r="U3704" i="1"/>
  <c r="U1179" i="1"/>
  <c r="U1180" i="1"/>
  <c r="U1181" i="1"/>
  <c r="U840" i="1"/>
  <c r="U1182" i="1"/>
  <c r="U2665" i="1"/>
  <c r="U1183" i="1"/>
  <c r="U1184" i="1"/>
  <c r="U1185" i="1"/>
  <c r="U841" i="1"/>
  <c r="U3792" i="1"/>
  <c r="U3793" i="1"/>
  <c r="U183" i="1"/>
  <c r="U1186" i="1"/>
  <c r="U3089" i="1"/>
  <c r="U3654" i="1"/>
  <c r="U3351" i="1"/>
  <c r="U1187" i="1"/>
  <c r="U1188" i="1"/>
  <c r="U1189" i="1"/>
  <c r="U2993" i="1"/>
  <c r="U406" i="1"/>
  <c r="U3794" i="1"/>
  <c r="U1190" i="1"/>
  <c r="U1191" i="1"/>
  <c r="U3126" i="1"/>
  <c r="U1192" i="1"/>
  <c r="U1193" i="1"/>
  <c r="U3795" i="1"/>
  <c r="U1194" i="1"/>
  <c r="U2800" i="1"/>
  <c r="U1195" i="1"/>
  <c r="U1196" i="1"/>
  <c r="U1197" i="1"/>
  <c r="U1198" i="1"/>
  <c r="U1199" i="1"/>
  <c r="U1200" i="1"/>
  <c r="U3796" i="1"/>
  <c r="U1201" i="1"/>
  <c r="U3222" i="1"/>
  <c r="U3420" i="1"/>
  <c r="U1202" i="1"/>
  <c r="U2933" i="1"/>
  <c r="U2934" i="1"/>
  <c r="U2666" i="1"/>
  <c r="U3421" i="1"/>
  <c r="U3797" i="1"/>
  <c r="U1203" i="1"/>
  <c r="U1204" i="1"/>
  <c r="U3422" i="1"/>
  <c r="U1205" i="1"/>
  <c r="U3798" i="1"/>
  <c r="U2994" i="1"/>
  <c r="U1206" i="1"/>
  <c r="U1207" i="1"/>
  <c r="U3223" i="1"/>
  <c r="U3090" i="1"/>
  <c r="U3423" i="1"/>
  <c r="U1208" i="1"/>
  <c r="U3799" i="1"/>
  <c r="U1209" i="1"/>
  <c r="U3127" i="1"/>
  <c r="U3352" i="1"/>
  <c r="U749" i="1"/>
  <c r="U1210" i="1"/>
  <c r="U1211" i="1"/>
  <c r="U1212" i="1"/>
  <c r="U1213" i="1"/>
  <c r="U1214" i="1"/>
  <c r="U184" i="1"/>
  <c r="U2935" i="1"/>
  <c r="U3128" i="1"/>
  <c r="U1215" i="1"/>
  <c r="U1216" i="1"/>
  <c r="U1217" i="1"/>
  <c r="U3655" i="1"/>
  <c r="U3800" i="1"/>
  <c r="U1218" i="1"/>
  <c r="U3323" i="1"/>
  <c r="U3224" i="1"/>
  <c r="U3801" i="1"/>
  <c r="U1219" i="1"/>
  <c r="U2936" i="1"/>
  <c r="U3225" i="1"/>
  <c r="U1220" i="1"/>
  <c r="U1221" i="1"/>
  <c r="U3802" i="1"/>
  <c r="U3226" i="1"/>
  <c r="U2937" i="1"/>
  <c r="U1222" i="1"/>
  <c r="U2801" i="1"/>
  <c r="U110" i="1"/>
  <c r="U750" i="1"/>
  <c r="U3424" i="1"/>
  <c r="U1223" i="1"/>
  <c r="U2667" i="1"/>
  <c r="U1224" i="1"/>
  <c r="U1225" i="1"/>
  <c r="U1226" i="1"/>
  <c r="U3302" i="1"/>
  <c r="U3425" i="1"/>
  <c r="U3803" i="1"/>
  <c r="U1227" i="1"/>
  <c r="U3619" i="1"/>
  <c r="U3804" i="1"/>
  <c r="U1228" i="1"/>
  <c r="U2668" i="1"/>
  <c r="U2669" i="1"/>
  <c r="U343" i="1"/>
  <c r="U259" i="1"/>
  <c r="U2670" i="1"/>
  <c r="U2880" i="1"/>
  <c r="U111" i="1"/>
  <c r="U2995" i="1"/>
  <c r="U1229" i="1"/>
  <c r="U628" i="1"/>
  <c r="U1230" i="1"/>
  <c r="U1231" i="1"/>
  <c r="U286" i="1"/>
  <c r="U2671" i="1"/>
  <c r="U1232" i="1"/>
  <c r="U1233" i="1"/>
  <c r="U1234" i="1"/>
  <c r="U3547" i="1"/>
  <c r="U344" i="1"/>
  <c r="U1235" i="1"/>
  <c r="U1236" i="1"/>
  <c r="U2672" i="1"/>
  <c r="U4086" i="1"/>
  <c r="U112" i="1"/>
  <c r="U1237" i="1"/>
  <c r="U3227" i="1"/>
  <c r="U1238" i="1"/>
  <c r="U1239" i="1"/>
  <c r="U287" i="1"/>
  <c r="U1240" i="1"/>
  <c r="U1241" i="1"/>
  <c r="U1242" i="1"/>
  <c r="U1243" i="1"/>
  <c r="U1244" i="1"/>
  <c r="U1245" i="1"/>
  <c r="U1246" i="1"/>
  <c r="U3228" i="1"/>
  <c r="U3599" i="1"/>
  <c r="U3600" i="1"/>
  <c r="U2938" i="1"/>
  <c r="U1247" i="1"/>
  <c r="U1248" i="1"/>
  <c r="U3161" i="1"/>
  <c r="U1249" i="1"/>
  <c r="U1250" i="1"/>
  <c r="U1251" i="1"/>
  <c r="U1252" i="1"/>
  <c r="U1253" i="1"/>
  <c r="U1254" i="1"/>
  <c r="U3190" i="1"/>
  <c r="U3229" i="1"/>
  <c r="U1255" i="1"/>
  <c r="U3675" i="1"/>
  <c r="U1256" i="1"/>
  <c r="U3162" i="1"/>
  <c r="U288" i="1"/>
  <c r="U1257" i="1"/>
  <c r="U2939" i="1"/>
  <c r="U1258" i="1"/>
  <c r="U239" i="1"/>
  <c r="U3656" i="1"/>
  <c r="U3353" i="1"/>
  <c r="U1259" i="1"/>
  <c r="U2802" i="1"/>
  <c r="U1260" i="1"/>
  <c r="U1261" i="1"/>
  <c r="U1262" i="1"/>
  <c r="U1263" i="1"/>
  <c r="U3548" i="1"/>
  <c r="U716" i="1"/>
  <c r="U260" i="1"/>
  <c r="U3601" i="1"/>
  <c r="U1264" i="1"/>
  <c r="U3091" i="1"/>
  <c r="U2881" i="1"/>
  <c r="U1265" i="1"/>
  <c r="U1266" i="1"/>
  <c r="U503" i="1"/>
  <c r="U3626" i="1"/>
  <c r="U1267" i="1"/>
  <c r="U185" i="1"/>
  <c r="U1268" i="1"/>
  <c r="U2803" i="1"/>
  <c r="U3644" i="1"/>
  <c r="U30" i="1"/>
  <c r="U50" i="1"/>
  <c r="U2673" i="1"/>
  <c r="U2996" i="1"/>
  <c r="U1269" i="1"/>
  <c r="U1270" i="1"/>
  <c r="U3092" i="1"/>
  <c r="U629" i="1"/>
  <c r="U345" i="1"/>
  <c r="U692" i="1"/>
  <c r="U78" i="1"/>
  <c r="U3805" i="1"/>
  <c r="U1271" i="1"/>
  <c r="U1272" i="1"/>
  <c r="U3806" i="1"/>
  <c r="U1273" i="1"/>
  <c r="U2940" i="1"/>
  <c r="U3354" i="1"/>
  <c r="U1274" i="1"/>
  <c r="U1275" i="1"/>
  <c r="U1276" i="1"/>
  <c r="U1277" i="1"/>
  <c r="U1278" i="1"/>
  <c r="U1279" i="1"/>
  <c r="U2997" i="1"/>
  <c r="U261" i="1"/>
  <c r="U3191" i="1"/>
  <c r="U3230" i="1"/>
  <c r="U113" i="1"/>
  <c r="U1280" i="1"/>
  <c r="U1281" i="1"/>
  <c r="U751" i="1"/>
  <c r="U2882" i="1"/>
  <c r="U3807" i="1"/>
  <c r="U65" i="1"/>
  <c r="U1282" i="1"/>
  <c r="U1283" i="1"/>
  <c r="U1284" i="1"/>
  <c r="U3705" i="1"/>
  <c r="U3324" i="1"/>
  <c r="U1285" i="1"/>
  <c r="U2674" i="1"/>
  <c r="U1286" i="1"/>
  <c r="U1287" i="1"/>
  <c r="U1288" i="1"/>
  <c r="U1289" i="1"/>
  <c r="U504" i="1"/>
  <c r="U3808" i="1"/>
  <c r="U3163" i="1"/>
  <c r="U3809" i="1"/>
  <c r="U1290" i="1"/>
  <c r="U1291" i="1"/>
  <c r="U1292" i="1"/>
  <c r="U1293" i="1"/>
  <c r="U3426" i="1"/>
  <c r="U3231" i="1"/>
  <c r="U1294" i="1"/>
  <c r="U346" i="1"/>
  <c r="U2883" i="1"/>
  <c r="U1295" i="1"/>
  <c r="U1296" i="1"/>
  <c r="U407" i="1"/>
  <c r="U2884" i="1"/>
  <c r="U3427" i="1"/>
  <c r="U2885" i="1"/>
  <c r="U3810" i="1"/>
  <c r="U3811" i="1"/>
  <c r="U408" i="1"/>
  <c r="U630" i="1"/>
  <c r="U1297" i="1"/>
  <c r="U3093" i="1"/>
  <c r="U1298" i="1"/>
  <c r="U1299" i="1"/>
  <c r="U1300" i="1"/>
  <c r="U4109" i="1"/>
  <c r="U1301" i="1"/>
  <c r="U1302" i="1"/>
  <c r="U3428" i="1"/>
  <c r="U693" i="1"/>
  <c r="U1303" i="1"/>
  <c r="U3429" i="1"/>
  <c r="U3430" i="1"/>
  <c r="U1304" i="1"/>
  <c r="U3549" i="1"/>
  <c r="U3627" i="1"/>
  <c r="U694" i="1"/>
  <c r="U1305" i="1"/>
  <c r="U3812" i="1"/>
  <c r="U1306" i="1"/>
  <c r="U1307" i="1"/>
  <c r="U3550" i="1"/>
  <c r="U2804" i="1"/>
  <c r="U3813" i="1"/>
  <c r="U409" i="1"/>
  <c r="U3814" i="1"/>
  <c r="U1308" i="1"/>
  <c r="U1309" i="1"/>
  <c r="U2805" i="1"/>
  <c r="U3192" i="1"/>
  <c r="U2806" i="1"/>
  <c r="U1310" i="1"/>
  <c r="U2998" i="1"/>
  <c r="U1311" i="1"/>
  <c r="U3325" i="1"/>
  <c r="U2999" i="1"/>
  <c r="U2675" i="1"/>
  <c r="U1312" i="1"/>
  <c r="U1313" i="1"/>
  <c r="U842" i="1"/>
  <c r="U1314" i="1"/>
  <c r="U3620" i="1"/>
  <c r="U1315" i="1"/>
  <c r="U3326" i="1"/>
  <c r="U2941" i="1"/>
  <c r="U3431" i="1"/>
  <c r="U3815" i="1"/>
  <c r="U1316" i="1"/>
  <c r="U1317" i="1"/>
  <c r="U3355" i="1"/>
  <c r="U1318" i="1"/>
  <c r="U1319" i="1"/>
  <c r="U3193" i="1"/>
  <c r="U3432" i="1"/>
  <c r="U1320" i="1"/>
  <c r="U3094" i="1"/>
  <c r="U1321" i="1"/>
  <c r="U2942" i="1"/>
  <c r="U3628" i="1"/>
  <c r="U1322" i="1"/>
  <c r="U3816" i="1"/>
  <c r="U1323" i="1"/>
  <c r="U3817" i="1"/>
  <c r="U1324" i="1"/>
  <c r="U3433" i="1"/>
  <c r="U1325" i="1"/>
  <c r="U1326" i="1"/>
  <c r="U3327" i="1"/>
  <c r="U3232" i="1"/>
  <c r="U3818" i="1"/>
  <c r="U2676" i="1"/>
  <c r="U505" i="1"/>
  <c r="U1327" i="1"/>
  <c r="U3328" i="1"/>
  <c r="U3551" i="1"/>
  <c r="U3164" i="1"/>
  <c r="U3000" i="1"/>
  <c r="U3233" i="1"/>
  <c r="U2807" i="1"/>
  <c r="U1328" i="1"/>
  <c r="U3819" i="1"/>
  <c r="U1329" i="1"/>
  <c r="U2886" i="1"/>
  <c r="U3129" i="1"/>
  <c r="U3434" i="1"/>
  <c r="U1330" i="1"/>
  <c r="U3820" i="1"/>
  <c r="U1331" i="1"/>
  <c r="U3821" i="1"/>
  <c r="U3435" i="1"/>
  <c r="U1332" i="1"/>
  <c r="U1333" i="1"/>
  <c r="U3001" i="1"/>
  <c r="U3436" i="1"/>
  <c r="U1334" i="1"/>
  <c r="U1335" i="1"/>
  <c r="U2677" i="1"/>
  <c r="U1336" i="1"/>
  <c r="U1337" i="1"/>
  <c r="U3657" i="1"/>
  <c r="U3234" i="1"/>
  <c r="U1338" i="1"/>
  <c r="U1339" i="1"/>
  <c r="U1340" i="1"/>
  <c r="U631" i="1"/>
  <c r="U3822" i="1"/>
  <c r="U2943" i="1"/>
  <c r="U3629" i="1"/>
  <c r="U632" i="1"/>
  <c r="U1341" i="1"/>
  <c r="U1342" i="1"/>
  <c r="U3437" i="1"/>
  <c r="U1343" i="1"/>
  <c r="U3823" i="1"/>
  <c r="U3438" i="1"/>
  <c r="U1344" i="1"/>
  <c r="U1345" i="1"/>
  <c r="U1346" i="1"/>
  <c r="U2678" i="1"/>
  <c r="U31" i="1"/>
  <c r="U3329" i="1"/>
  <c r="U1347" i="1"/>
  <c r="U1348" i="1"/>
  <c r="U3676" i="1"/>
  <c r="U3439" i="1"/>
  <c r="U3440" i="1"/>
  <c r="U752" i="1"/>
  <c r="U3602" i="1"/>
  <c r="U1349" i="1"/>
  <c r="U3441" i="1"/>
  <c r="U3235" i="1"/>
  <c r="U1350" i="1"/>
  <c r="U1351" i="1"/>
  <c r="U1352" i="1"/>
  <c r="U540" i="1"/>
  <c r="U1353" i="1"/>
  <c r="U1354" i="1"/>
  <c r="U1355" i="1"/>
  <c r="U1356" i="1"/>
  <c r="U2944" i="1"/>
  <c r="U1357" i="1"/>
  <c r="U3442" i="1"/>
  <c r="U3645" i="1"/>
  <c r="U114" i="1"/>
  <c r="U1358" i="1"/>
  <c r="U1359" i="1"/>
  <c r="U753" i="1"/>
  <c r="U2808" i="1"/>
  <c r="U1360" i="1"/>
  <c r="U2809" i="1"/>
  <c r="U541" i="1"/>
  <c r="U1361" i="1"/>
  <c r="U633" i="1"/>
  <c r="U1362" i="1"/>
  <c r="U347" i="1"/>
  <c r="U3356" i="1"/>
  <c r="U1363" i="1"/>
  <c r="U3677" i="1"/>
  <c r="U1364" i="1"/>
  <c r="U3443" i="1"/>
  <c r="U1365" i="1"/>
  <c r="U3236" i="1"/>
  <c r="U1366" i="1"/>
  <c r="U1367" i="1"/>
  <c r="U754" i="1"/>
  <c r="U3371" i="1"/>
  <c r="U634" i="1"/>
  <c r="U1368" i="1"/>
  <c r="U1369" i="1"/>
  <c r="U3824" i="1"/>
  <c r="U1370" i="1"/>
  <c r="U3330" i="1"/>
  <c r="U1371" i="1"/>
  <c r="U1372" i="1"/>
  <c r="U3825" i="1"/>
  <c r="U14" i="1"/>
  <c r="U1373" i="1"/>
  <c r="U3444" i="1"/>
  <c r="U755" i="1"/>
  <c r="U3445" i="1"/>
  <c r="U1374" i="1"/>
  <c r="U1375" i="1"/>
  <c r="U2810" i="1"/>
  <c r="U348" i="1"/>
  <c r="U1376" i="1"/>
  <c r="U1377" i="1"/>
  <c r="U1378" i="1"/>
  <c r="U1379" i="1"/>
  <c r="U1380" i="1"/>
  <c r="U3658" i="1"/>
  <c r="U1381" i="1"/>
  <c r="U3446" i="1"/>
  <c r="U635" i="1"/>
  <c r="U1382" i="1"/>
  <c r="U1383" i="1"/>
  <c r="U1384" i="1"/>
  <c r="U3826" i="1"/>
  <c r="U1385" i="1"/>
  <c r="U1386" i="1"/>
  <c r="U1387" i="1"/>
  <c r="U1388" i="1"/>
  <c r="U1389" i="1"/>
  <c r="U1390" i="1"/>
  <c r="U1391" i="1"/>
  <c r="U1392" i="1"/>
  <c r="U1393" i="1"/>
  <c r="U186" i="1"/>
  <c r="U1394" i="1"/>
  <c r="U1395" i="1"/>
  <c r="U2679" i="1"/>
  <c r="U3237" i="1"/>
  <c r="U1396" i="1"/>
  <c r="U1397" i="1"/>
  <c r="U1398" i="1"/>
  <c r="U717" i="1"/>
  <c r="U3238" i="1"/>
  <c r="U3827" i="1"/>
  <c r="U1399" i="1"/>
  <c r="U1400" i="1"/>
  <c r="U1401" i="1"/>
  <c r="U1402" i="1"/>
  <c r="U3828" i="1"/>
  <c r="U1403" i="1"/>
  <c r="U1404" i="1"/>
  <c r="U1405" i="1"/>
  <c r="U3829" i="1"/>
  <c r="U1406" i="1"/>
  <c r="U1407" i="1"/>
  <c r="U1408" i="1"/>
  <c r="U3830" i="1"/>
  <c r="U1409" i="1"/>
  <c r="U1410" i="1"/>
  <c r="U94" i="1"/>
  <c r="U3447" i="1"/>
  <c r="U1411" i="1"/>
  <c r="U115" i="1"/>
  <c r="U1412" i="1"/>
  <c r="U1413" i="1"/>
  <c r="U3831" i="1"/>
  <c r="U1414" i="1"/>
  <c r="U2680" i="1"/>
  <c r="U1415" i="1"/>
  <c r="U1416" i="1"/>
  <c r="U4087" i="1"/>
  <c r="U1417" i="1"/>
  <c r="U1418" i="1"/>
  <c r="U1419" i="1"/>
  <c r="U116" i="1"/>
  <c r="U1420" i="1"/>
  <c r="U1421" i="1"/>
  <c r="U1422" i="1"/>
  <c r="U349" i="1"/>
  <c r="U1423" i="1"/>
  <c r="U1424" i="1"/>
  <c r="U1425" i="1"/>
  <c r="U1426" i="1"/>
  <c r="U1427" i="1"/>
  <c r="U1428" i="1"/>
  <c r="U3832" i="1"/>
  <c r="U3165" i="1"/>
  <c r="U3833" i="1"/>
  <c r="U1429" i="1"/>
  <c r="U1430" i="1"/>
  <c r="U3834" i="1"/>
  <c r="U1431" i="1"/>
  <c r="U1432" i="1"/>
  <c r="U1433" i="1"/>
  <c r="U1434" i="1"/>
  <c r="U1435" i="1"/>
  <c r="U1436" i="1"/>
  <c r="U3835" i="1"/>
  <c r="U1437" i="1"/>
  <c r="U2681" i="1"/>
  <c r="U1438" i="1"/>
  <c r="U410" i="1"/>
  <c r="U2682" i="1"/>
  <c r="U1439" i="1"/>
  <c r="U1440" i="1"/>
  <c r="U2945" i="1"/>
  <c r="U2683" i="1"/>
  <c r="U2684" i="1"/>
  <c r="U1441" i="1"/>
  <c r="U1442" i="1"/>
  <c r="U1443" i="1"/>
  <c r="U289" i="1"/>
  <c r="U1444" i="1"/>
  <c r="U3002" i="1"/>
  <c r="U1445" i="1"/>
  <c r="U1446" i="1"/>
  <c r="U3646" i="1"/>
  <c r="U1447" i="1"/>
  <c r="U1448" i="1"/>
  <c r="U1449" i="1"/>
  <c r="U3130" i="1"/>
  <c r="U1450" i="1"/>
  <c r="U313" i="1"/>
  <c r="U350" i="1"/>
  <c r="U2685" i="1"/>
  <c r="U2887" i="1"/>
  <c r="U2888" i="1"/>
  <c r="U2811" i="1"/>
  <c r="U411" i="1"/>
  <c r="U412" i="1"/>
  <c r="U1451" i="1"/>
  <c r="U1452" i="1"/>
  <c r="U1453" i="1"/>
  <c r="U3836" i="1"/>
  <c r="U1454" i="1"/>
  <c r="U3837" i="1"/>
  <c r="U1455" i="1"/>
  <c r="U2686" i="1"/>
  <c r="U3095" i="1"/>
  <c r="U2812" i="1"/>
  <c r="U413" i="1"/>
  <c r="U1456" i="1"/>
  <c r="U1457" i="1"/>
  <c r="U1458" i="1"/>
  <c r="U3448" i="1"/>
  <c r="U1459" i="1"/>
  <c r="U2889" i="1"/>
  <c r="U1460" i="1"/>
  <c r="U1461" i="1"/>
  <c r="U1462" i="1"/>
  <c r="U542" i="1"/>
  <c r="U187" i="1"/>
  <c r="U262" i="1"/>
  <c r="U3003" i="1"/>
  <c r="U3838" i="1"/>
  <c r="U1463" i="1"/>
  <c r="U2813" i="1"/>
  <c r="U1464" i="1"/>
  <c r="U2687" i="1"/>
  <c r="U1465" i="1"/>
  <c r="U1466" i="1"/>
  <c r="U756" i="1"/>
  <c r="U2688" i="1"/>
  <c r="U1467" i="1"/>
  <c r="U3839" i="1"/>
  <c r="U3840" i="1"/>
  <c r="U3004" i="1"/>
  <c r="U2689" i="1"/>
  <c r="U3841" i="1"/>
  <c r="U1468" i="1"/>
  <c r="U1469" i="1"/>
  <c r="U3621" i="1"/>
  <c r="U3565" i="1"/>
  <c r="U414" i="1"/>
  <c r="U1470" i="1"/>
  <c r="U3239" i="1"/>
  <c r="U32" i="1"/>
  <c r="U351" i="1"/>
  <c r="U1471" i="1"/>
  <c r="U1472" i="1"/>
  <c r="U3688" i="1"/>
  <c r="U543" i="1"/>
  <c r="U188" i="1"/>
  <c r="U4088" i="1"/>
  <c r="U2690" i="1"/>
  <c r="U1473" i="1"/>
  <c r="U3449" i="1"/>
  <c r="U1474" i="1"/>
  <c r="U3096" i="1"/>
  <c r="U1475" i="1"/>
  <c r="U3450" i="1"/>
  <c r="U3842" i="1"/>
  <c r="U757" i="1"/>
  <c r="U1476" i="1"/>
  <c r="U3678" i="1"/>
  <c r="U1477" i="1"/>
  <c r="U1478" i="1"/>
  <c r="U3584" i="1"/>
  <c r="U1479" i="1"/>
  <c r="U2890" i="1"/>
  <c r="U1480" i="1"/>
  <c r="U1481" i="1"/>
  <c r="U1482" i="1"/>
  <c r="U3005" i="1"/>
  <c r="U843" i="1"/>
  <c r="U3566" i="1"/>
  <c r="U1483" i="1"/>
  <c r="U1484" i="1"/>
  <c r="U1485" i="1"/>
  <c r="U2691" i="1"/>
  <c r="U3843" i="1"/>
  <c r="U1486" i="1"/>
  <c r="U4097" i="1"/>
  <c r="U1487" i="1"/>
  <c r="U3006" i="1"/>
  <c r="U3007" i="1"/>
  <c r="U3603" i="1"/>
  <c r="U3008" i="1"/>
  <c r="U844" i="1"/>
  <c r="U3240" i="1"/>
  <c r="U4112" i="1"/>
  <c r="U352" i="1"/>
  <c r="U2692" i="1"/>
  <c r="U590" i="1"/>
  <c r="U544" i="1"/>
  <c r="U189" i="1"/>
  <c r="U95" i="1"/>
  <c r="U3844" i="1"/>
  <c r="U2693" i="1"/>
  <c r="U1488" i="1"/>
  <c r="U2694" i="1"/>
  <c r="U3131" i="1"/>
  <c r="U718" i="1"/>
  <c r="U1489" i="1"/>
  <c r="U290" i="1"/>
  <c r="U1490" i="1"/>
  <c r="U353" i="1"/>
  <c r="U1491" i="1"/>
  <c r="U1492" i="1"/>
  <c r="U1493" i="1"/>
  <c r="U3194" i="1"/>
  <c r="U66" i="1"/>
  <c r="U1494" i="1"/>
  <c r="U240" i="1"/>
  <c r="U3845" i="1"/>
  <c r="U845" i="1"/>
  <c r="U1495" i="1"/>
  <c r="U1496" i="1"/>
  <c r="U3241" i="1"/>
  <c r="U3009" i="1"/>
  <c r="U3451" i="1"/>
  <c r="U3010" i="1"/>
  <c r="U1497" i="1"/>
  <c r="U1498" i="1"/>
  <c r="U3846" i="1"/>
  <c r="U3097" i="1"/>
  <c r="U3011" i="1"/>
  <c r="U3630" i="1"/>
  <c r="U1499" i="1"/>
  <c r="U190" i="1"/>
  <c r="U846" i="1"/>
  <c r="U1500" i="1"/>
  <c r="U1501" i="1"/>
  <c r="U3012" i="1"/>
  <c r="U1502" i="1"/>
  <c r="U1503" i="1"/>
  <c r="U3452" i="1"/>
  <c r="U1504" i="1"/>
  <c r="U3453" i="1"/>
  <c r="U3242" i="1"/>
  <c r="U2695" i="1"/>
  <c r="U1505" i="1"/>
  <c r="U1506" i="1"/>
  <c r="U1507" i="1"/>
  <c r="U1508" i="1"/>
  <c r="U1509" i="1"/>
  <c r="U3013" i="1"/>
  <c r="U1510" i="1"/>
  <c r="U1511" i="1"/>
  <c r="U3454" i="1"/>
  <c r="U1512" i="1"/>
  <c r="U2814" i="1"/>
  <c r="U1513" i="1"/>
  <c r="U3706" i="1"/>
  <c r="U847" i="1"/>
  <c r="U3014" i="1"/>
  <c r="U1514" i="1"/>
  <c r="U1515" i="1"/>
  <c r="U758" i="1"/>
  <c r="U3132" i="1"/>
  <c r="U1516" i="1"/>
  <c r="U1517" i="1"/>
  <c r="U3631" i="1"/>
  <c r="U3015" i="1"/>
  <c r="U1518" i="1"/>
  <c r="U1519" i="1"/>
  <c r="U1520" i="1"/>
  <c r="U1521" i="1"/>
  <c r="U1522" i="1"/>
  <c r="U4089" i="1"/>
  <c r="U759" i="1"/>
  <c r="U1523" i="1"/>
  <c r="U3847" i="1"/>
  <c r="U314" i="1"/>
  <c r="U3848" i="1"/>
  <c r="U1524" i="1"/>
  <c r="U3552" i="1"/>
  <c r="U1525" i="1"/>
  <c r="U591" i="1"/>
  <c r="U1526" i="1"/>
  <c r="U191" i="1"/>
  <c r="U1527" i="1"/>
  <c r="U1528" i="1"/>
  <c r="U1529" i="1"/>
  <c r="U1530" i="1"/>
  <c r="U1531" i="1"/>
  <c r="U1532" i="1"/>
  <c r="U506" i="1"/>
  <c r="U192" i="1"/>
  <c r="U1533" i="1"/>
  <c r="U545" i="1"/>
  <c r="U1534" i="1"/>
  <c r="U1535" i="1"/>
  <c r="U354" i="1"/>
  <c r="U1536" i="1"/>
  <c r="U3667" i="1"/>
  <c r="U1537" i="1"/>
  <c r="U2815" i="1"/>
  <c r="U695" i="1"/>
  <c r="U1538" i="1"/>
  <c r="U2946" i="1"/>
  <c r="U3455" i="1"/>
  <c r="U2696" i="1"/>
  <c r="U1539" i="1"/>
  <c r="U3357" i="1"/>
  <c r="U1540" i="1"/>
  <c r="U1541" i="1"/>
  <c r="U1542" i="1"/>
  <c r="U1543" i="1"/>
  <c r="U1544" i="1"/>
  <c r="U3016" i="1"/>
  <c r="U415" i="1"/>
  <c r="U3849" i="1"/>
  <c r="U1545" i="1"/>
  <c r="U636" i="1"/>
  <c r="U1546" i="1"/>
  <c r="U3640" i="1"/>
  <c r="U637" i="1"/>
  <c r="U1547" i="1"/>
  <c r="U3850" i="1"/>
  <c r="U3456" i="1"/>
  <c r="U760" i="1"/>
  <c r="U1548" i="1"/>
  <c r="U3851" i="1"/>
  <c r="U1549" i="1"/>
  <c r="U3243" i="1"/>
  <c r="U1550" i="1"/>
  <c r="U1551" i="1"/>
  <c r="U1552" i="1"/>
  <c r="U1553" i="1"/>
  <c r="U638" i="1"/>
  <c r="U1554" i="1"/>
  <c r="U1555" i="1"/>
  <c r="U1556" i="1"/>
  <c r="U96" i="1"/>
  <c r="U1557" i="1"/>
  <c r="U3852" i="1"/>
  <c r="U1558" i="1"/>
  <c r="U1559" i="1"/>
  <c r="U1560" i="1"/>
  <c r="U2697" i="1"/>
  <c r="U1561" i="1"/>
  <c r="U1562" i="1"/>
  <c r="U3303" i="1"/>
  <c r="U416" i="1"/>
  <c r="U1563" i="1"/>
  <c r="U1564" i="1"/>
  <c r="U3133" i="1"/>
  <c r="U1565" i="1"/>
  <c r="U1566" i="1"/>
  <c r="U1567" i="1"/>
  <c r="U3853" i="1"/>
  <c r="U1568" i="1"/>
  <c r="U1569" i="1"/>
  <c r="U3854" i="1"/>
  <c r="U1570" i="1"/>
  <c r="U355" i="1"/>
  <c r="U1571" i="1"/>
  <c r="U2698" i="1"/>
  <c r="U3572" i="1"/>
  <c r="U1572" i="1"/>
  <c r="U2699" i="1"/>
  <c r="U1573" i="1"/>
  <c r="U3457" i="1"/>
  <c r="U417" i="1"/>
  <c r="U3659" i="1"/>
  <c r="U1574" i="1"/>
  <c r="U1575" i="1"/>
  <c r="U2700" i="1"/>
  <c r="U761" i="1"/>
  <c r="U3689" i="1"/>
  <c r="U2947" i="1"/>
  <c r="U1576" i="1"/>
  <c r="U3458" i="1"/>
  <c r="U1577" i="1"/>
  <c r="U2701" i="1"/>
  <c r="U3304" i="1"/>
  <c r="U3855" i="1"/>
  <c r="U3856" i="1"/>
  <c r="U1578" i="1"/>
  <c r="U418" i="1"/>
  <c r="U1579" i="1"/>
  <c r="U1580" i="1"/>
  <c r="U1581" i="1"/>
  <c r="U1582" i="1"/>
  <c r="U2891" i="1"/>
  <c r="U1583" i="1"/>
  <c r="U3857" i="1"/>
  <c r="U117" i="1"/>
  <c r="U193" i="1"/>
  <c r="U263" i="1"/>
  <c r="U1584" i="1"/>
  <c r="U546" i="1"/>
  <c r="U639" i="1"/>
  <c r="U3690" i="1"/>
  <c r="U3459" i="1"/>
  <c r="U1585" i="1"/>
  <c r="U1586" i="1"/>
  <c r="U1587" i="1"/>
  <c r="U1588" i="1"/>
  <c r="U848" i="1"/>
  <c r="U3707" i="1"/>
  <c r="U1589" i="1"/>
  <c r="U1590" i="1"/>
  <c r="U1591" i="1"/>
  <c r="U1592" i="1"/>
  <c r="U3858" i="1"/>
  <c r="U3331" i="1"/>
  <c r="U3460" i="1"/>
  <c r="U3859" i="1"/>
  <c r="U1593" i="1"/>
  <c r="U1594" i="1"/>
  <c r="U762" i="1"/>
  <c r="U3860" i="1"/>
  <c r="U763" i="1"/>
  <c r="U3134" i="1"/>
  <c r="U1595" i="1"/>
  <c r="U3708" i="1"/>
  <c r="U2702" i="1"/>
  <c r="U849" i="1"/>
  <c r="U1596" i="1"/>
  <c r="U1597" i="1"/>
  <c r="U1598" i="1"/>
  <c r="U1599" i="1"/>
  <c r="U3244" i="1"/>
  <c r="U1600" i="1"/>
  <c r="U1601" i="1"/>
  <c r="U2703" i="1"/>
  <c r="U1602" i="1"/>
  <c r="U764" i="1"/>
  <c r="U3135" i="1"/>
  <c r="U3017" i="1"/>
  <c r="U1603" i="1"/>
  <c r="U2816" i="1"/>
  <c r="U1604" i="1"/>
  <c r="U1605" i="1"/>
  <c r="U3585" i="1"/>
  <c r="U765" i="1"/>
  <c r="U2704" i="1"/>
  <c r="U1606" i="1"/>
  <c r="U640" i="1"/>
  <c r="U2892" i="1"/>
  <c r="U592" i="1"/>
  <c r="U3586" i="1"/>
  <c r="U1607" i="1"/>
  <c r="U850" i="1"/>
  <c r="U1608" i="1"/>
  <c r="U3098" i="1"/>
  <c r="U3461" i="1"/>
  <c r="U2893" i="1"/>
  <c r="U1609" i="1"/>
  <c r="U1610" i="1"/>
  <c r="U194" i="1"/>
  <c r="U1611" i="1"/>
  <c r="U3332" i="1"/>
  <c r="U2948" i="1"/>
  <c r="U3861" i="1"/>
  <c r="U15" i="1"/>
  <c r="U1612" i="1"/>
  <c r="U1613" i="1"/>
  <c r="U1614" i="1"/>
  <c r="U1615" i="1"/>
  <c r="U419" i="1"/>
  <c r="U1616" i="1"/>
  <c r="U1617" i="1"/>
  <c r="U547" i="1"/>
  <c r="U1618" i="1"/>
  <c r="U2705" i="1"/>
  <c r="U3709" i="1"/>
  <c r="U195" i="1"/>
  <c r="U356" i="1"/>
  <c r="U1619" i="1"/>
  <c r="U4098" i="1"/>
  <c r="U3862" i="1"/>
  <c r="U2706" i="1"/>
  <c r="U1620" i="1"/>
  <c r="U851" i="1"/>
  <c r="U241" i="1"/>
  <c r="U3018" i="1"/>
  <c r="U1621" i="1"/>
  <c r="U1622" i="1"/>
  <c r="U1623" i="1"/>
  <c r="U593" i="1"/>
  <c r="U3245" i="1"/>
  <c r="U3019" i="1"/>
  <c r="U1624" i="1"/>
  <c r="U3462" i="1"/>
  <c r="U3863" i="1"/>
  <c r="U594" i="1"/>
  <c r="U2894" i="1"/>
  <c r="U3864" i="1"/>
  <c r="U2817" i="1"/>
  <c r="U3679" i="1"/>
  <c r="U1625" i="1"/>
  <c r="U51" i="1"/>
  <c r="U507" i="1"/>
  <c r="U1626" i="1"/>
  <c r="U1627" i="1"/>
  <c r="U1628" i="1"/>
  <c r="U1629" i="1"/>
  <c r="U1630" i="1"/>
  <c r="U1631" i="1"/>
  <c r="U3463" i="1"/>
  <c r="U1632" i="1"/>
  <c r="U3865" i="1"/>
  <c r="U766" i="1"/>
  <c r="U3464" i="1"/>
  <c r="U1633" i="1"/>
  <c r="U3866" i="1"/>
  <c r="U1634" i="1"/>
  <c r="U3372" i="1"/>
  <c r="U1635" i="1"/>
  <c r="U3333" i="1"/>
  <c r="U3867" i="1"/>
  <c r="U3246" i="1"/>
  <c r="U39" i="1"/>
  <c r="U4113" i="1"/>
  <c r="U420" i="1"/>
  <c r="U2895" i="1"/>
  <c r="U3641" i="1"/>
  <c r="U1636" i="1"/>
  <c r="U421" i="1"/>
  <c r="U1637" i="1"/>
  <c r="U1638" i="1"/>
  <c r="U3868" i="1"/>
  <c r="U3465" i="1"/>
  <c r="U3305" i="1"/>
  <c r="U2896" i="1"/>
  <c r="U3247" i="1"/>
  <c r="U422" i="1"/>
  <c r="U16" i="1"/>
  <c r="U3647" i="1"/>
  <c r="U3248" i="1"/>
  <c r="U3869" i="1"/>
  <c r="U3249" i="1"/>
  <c r="U767" i="1"/>
  <c r="U1639" i="1"/>
  <c r="U2949" i="1"/>
  <c r="U2897" i="1"/>
  <c r="U3466" i="1"/>
  <c r="U2707" i="1"/>
  <c r="U1640" i="1"/>
  <c r="U3870" i="1"/>
  <c r="U768" i="1"/>
  <c r="U3166" i="1"/>
  <c r="U3871" i="1"/>
  <c r="U3358" i="1"/>
  <c r="U3668" i="1"/>
  <c r="U3467" i="1"/>
  <c r="U1641" i="1"/>
  <c r="U118" i="1"/>
  <c r="U1642" i="1"/>
  <c r="U357" i="1"/>
  <c r="U1643" i="1"/>
  <c r="U3872" i="1"/>
  <c r="U119" i="1"/>
  <c r="U2818" i="1"/>
  <c r="U1644" i="1"/>
  <c r="U1645" i="1"/>
  <c r="U3468" i="1"/>
  <c r="U1646" i="1"/>
  <c r="U2950" i="1"/>
  <c r="U1647" i="1"/>
  <c r="U2708" i="1"/>
  <c r="U1648" i="1"/>
  <c r="U1649" i="1"/>
  <c r="U1650" i="1"/>
  <c r="U1651" i="1"/>
  <c r="U3167" i="1"/>
  <c r="U852" i="1"/>
  <c r="U2709" i="1"/>
  <c r="U3359" i="1"/>
  <c r="U3873" i="1"/>
  <c r="U1652" i="1"/>
  <c r="U3469" i="1"/>
  <c r="U2819" i="1"/>
  <c r="U1653" i="1"/>
  <c r="U719" i="1"/>
  <c r="U1654" i="1"/>
  <c r="U3874" i="1"/>
  <c r="U3622" i="1"/>
  <c r="U1655" i="1"/>
  <c r="U1656" i="1"/>
  <c r="U1657" i="1"/>
  <c r="U2710" i="1"/>
  <c r="U1658" i="1"/>
  <c r="U3567" i="1"/>
  <c r="U3875" i="1"/>
  <c r="U120" i="1"/>
  <c r="U548" i="1"/>
  <c r="U1659" i="1"/>
  <c r="U3587" i="1"/>
  <c r="U3876" i="1"/>
  <c r="U595" i="1"/>
  <c r="U769" i="1"/>
  <c r="U1660" i="1"/>
  <c r="U3877" i="1"/>
  <c r="U2898" i="1"/>
  <c r="U1661" i="1"/>
  <c r="U1662" i="1"/>
  <c r="U1663" i="1"/>
  <c r="U2899" i="1"/>
  <c r="U2820" i="1"/>
  <c r="U2711" i="1"/>
  <c r="U1664" i="1"/>
  <c r="U2951" i="1"/>
  <c r="U1665" i="1"/>
  <c r="U853" i="1"/>
  <c r="U596" i="1"/>
  <c r="U1666" i="1"/>
  <c r="U1667" i="1"/>
  <c r="U1668" i="1"/>
  <c r="U1669" i="1"/>
  <c r="U3878" i="1"/>
  <c r="U1670" i="1"/>
  <c r="U67" i="1"/>
  <c r="U3879" i="1"/>
  <c r="U1671" i="1"/>
  <c r="U3250" i="1"/>
  <c r="U3306" i="1"/>
  <c r="U3553" i="1"/>
  <c r="U2712" i="1"/>
  <c r="U3880" i="1"/>
  <c r="U1672" i="1"/>
  <c r="U1673" i="1"/>
  <c r="U1674" i="1"/>
  <c r="U3251" i="1"/>
  <c r="U423" i="1"/>
  <c r="U3373" i="1"/>
  <c r="U1675" i="1"/>
  <c r="U1676" i="1"/>
  <c r="U1677" i="1"/>
  <c r="U3168" i="1"/>
  <c r="U3680" i="1"/>
  <c r="U1678" i="1"/>
  <c r="U1679" i="1"/>
  <c r="U854" i="1"/>
  <c r="U3660" i="1"/>
  <c r="U1680" i="1"/>
  <c r="U3881" i="1"/>
  <c r="U1681" i="1"/>
  <c r="U121" i="1"/>
  <c r="U3882" i="1"/>
  <c r="U79" i="1"/>
  <c r="U1682" i="1"/>
  <c r="U1683" i="1"/>
  <c r="U1684" i="1"/>
  <c r="U1685" i="1"/>
  <c r="U1686" i="1"/>
  <c r="U3710" i="1"/>
  <c r="U1687" i="1"/>
  <c r="U3470" i="1"/>
  <c r="U2821" i="1"/>
  <c r="U549" i="1"/>
  <c r="U3471" i="1"/>
  <c r="U3099" i="1"/>
  <c r="U1688" i="1"/>
  <c r="U855" i="1"/>
  <c r="U1689" i="1"/>
  <c r="U3136" i="1"/>
  <c r="U641" i="1"/>
  <c r="U1690" i="1"/>
  <c r="U1691" i="1"/>
  <c r="U1692" i="1"/>
  <c r="U1693" i="1"/>
  <c r="U1694" i="1"/>
  <c r="U3252" i="1"/>
  <c r="U1695" i="1"/>
  <c r="U3883" i="1"/>
  <c r="U358" i="1"/>
  <c r="U359" i="1"/>
  <c r="U3604" i="1"/>
  <c r="U1696" i="1"/>
  <c r="U1697" i="1"/>
  <c r="U856" i="1"/>
  <c r="U1698" i="1"/>
  <c r="U424" i="1"/>
  <c r="U1699" i="1"/>
  <c r="U3884" i="1"/>
  <c r="U1700" i="1"/>
  <c r="U3020" i="1"/>
  <c r="U1701" i="1"/>
  <c r="U3885" i="1"/>
  <c r="U3472" i="1"/>
  <c r="U3334" i="1"/>
  <c r="U3473" i="1"/>
  <c r="U3100" i="1"/>
  <c r="U1702" i="1"/>
  <c r="U3474" i="1"/>
  <c r="U1703" i="1"/>
  <c r="U3886" i="1"/>
  <c r="U2713" i="1"/>
  <c r="U2900" i="1"/>
  <c r="U1704" i="1"/>
  <c r="U2822" i="1"/>
  <c r="U2714" i="1"/>
  <c r="U1705" i="1"/>
  <c r="U1706" i="1"/>
  <c r="U1707" i="1"/>
  <c r="U3887" i="1"/>
  <c r="U1708" i="1"/>
  <c r="U3888" i="1"/>
  <c r="U3137" i="1"/>
  <c r="U1709" i="1"/>
  <c r="U3021" i="1"/>
  <c r="U857" i="1"/>
  <c r="U3889" i="1"/>
  <c r="U1710" i="1"/>
  <c r="U3890" i="1"/>
  <c r="U360" i="1"/>
  <c r="U1711" i="1"/>
  <c r="U2823" i="1"/>
  <c r="U550" i="1"/>
  <c r="U2715" i="1"/>
  <c r="U3253" i="1"/>
  <c r="U2824" i="1"/>
  <c r="U3022" i="1"/>
  <c r="U1712" i="1"/>
  <c r="U3023" i="1"/>
  <c r="U3024" i="1"/>
  <c r="U80" i="1"/>
  <c r="U3891" i="1"/>
  <c r="U1713" i="1"/>
  <c r="U1714" i="1"/>
  <c r="U1715" i="1"/>
  <c r="U122" i="1"/>
  <c r="U770" i="1"/>
  <c r="U3892" i="1"/>
  <c r="U1716" i="1"/>
  <c r="U1717" i="1"/>
  <c r="U1718" i="1"/>
  <c r="U3475" i="1"/>
  <c r="U3101" i="1"/>
  <c r="U1719" i="1"/>
  <c r="U425" i="1"/>
  <c r="U551" i="1"/>
  <c r="U1720" i="1"/>
  <c r="U3605" i="1"/>
  <c r="U2825" i="1"/>
  <c r="U3573" i="1"/>
  <c r="U1721" i="1"/>
  <c r="U196" i="1"/>
  <c r="U1722" i="1"/>
  <c r="U2826" i="1"/>
  <c r="U3254" i="1"/>
  <c r="U1723" i="1"/>
  <c r="U264" i="1"/>
  <c r="U3893" i="1"/>
  <c r="U858" i="1"/>
  <c r="U1724" i="1"/>
  <c r="U315" i="1"/>
  <c r="U2952" i="1"/>
  <c r="U2953" i="1"/>
  <c r="U1725" i="1"/>
  <c r="U3195" i="1"/>
  <c r="U197" i="1"/>
  <c r="U1726" i="1"/>
  <c r="U426" i="1"/>
  <c r="U4093" i="1"/>
  <c r="U1727" i="1"/>
  <c r="U1728" i="1"/>
  <c r="U427" i="1"/>
  <c r="U3169" i="1"/>
  <c r="U3606" i="1"/>
  <c r="U1729" i="1"/>
  <c r="U3476" i="1"/>
  <c r="U428" i="1"/>
  <c r="U1730" i="1"/>
  <c r="U3894" i="1"/>
  <c r="U1731" i="1"/>
  <c r="U429" i="1"/>
  <c r="U1732" i="1"/>
  <c r="U3568" i="1"/>
  <c r="U1733" i="1"/>
  <c r="U1734" i="1"/>
  <c r="U3025" i="1"/>
  <c r="U3642" i="1"/>
  <c r="U1735" i="1"/>
  <c r="U642" i="1"/>
  <c r="U1736" i="1"/>
  <c r="U859" i="1"/>
  <c r="U3255" i="1"/>
  <c r="U1737" i="1"/>
  <c r="U860" i="1"/>
  <c r="U361" i="1"/>
  <c r="U3895" i="1"/>
  <c r="U1738" i="1"/>
  <c r="U861" i="1"/>
  <c r="U1739" i="1"/>
  <c r="U1740" i="1"/>
  <c r="U862" i="1"/>
  <c r="U1741" i="1"/>
  <c r="U2901" i="1"/>
  <c r="U1742" i="1"/>
  <c r="U3026" i="1"/>
  <c r="U2827" i="1"/>
  <c r="U1743" i="1"/>
  <c r="U291" i="1"/>
  <c r="U2716" i="1"/>
  <c r="U3477" i="1"/>
  <c r="U1744" i="1"/>
  <c r="U3554" i="1"/>
  <c r="U1745" i="1"/>
  <c r="U265" i="1"/>
  <c r="U2717" i="1"/>
  <c r="U1746" i="1"/>
  <c r="U1747" i="1"/>
  <c r="U508" i="1"/>
  <c r="U3027" i="1"/>
  <c r="U1748" i="1"/>
  <c r="U771" i="1"/>
  <c r="U1749" i="1"/>
  <c r="U1750" i="1"/>
  <c r="U3896" i="1"/>
  <c r="U3478" i="1"/>
  <c r="U1751" i="1"/>
  <c r="U1752" i="1"/>
  <c r="U198" i="1"/>
  <c r="U1753" i="1"/>
  <c r="U1754" i="1"/>
  <c r="U3374" i="1"/>
  <c r="U1755" i="1"/>
  <c r="U1756" i="1"/>
  <c r="U1757" i="1"/>
  <c r="U199" i="1"/>
  <c r="U362" i="1"/>
  <c r="U643" i="1"/>
  <c r="U1758" i="1"/>
  <c r="U3028" i="1"/>
  <c r="U1759" i="1"/>
  <c r="U772" i="1"/>
  <c r="U1760" i="1"/>
  <c r="U1761" i="1"/>
  <c r="U3307" i="1"/>
  <c r="U773" i="1"/>
  <c r="U552" i="1"/>
  <c r="U774" i="1"/>
  <c r="U242" i="1"/>
  <c r="U1762" i="1"/>
  <c r="U3335" i="1"/>
  <c r="U3897" i="1"/>
  <c r="U123" i="1"/>
  <c r="U430" i="1"/>
  <c r="U1763" i="1"/>
  <c r="U3138" i="1"/>
  <c r="U3170" i="1"/>
  <c r="U2718" i="1"/>
  <c r="U243" i="1"/>
  <c r="U2719" i="1"/>
  <c r="U1764" i="1"/>
  <c r="U3196" i="1"/>
  <c r="U1765" i="1"/>
  <c r="U4114" i="1"/>
  <c r="U3479" i="1"/>
  <c r="U1766" i="1"/>
  <c r="U3256" i="1"/>
  <c r="U3898" i="1"/>
  <c r="U3171" i="1"/>
  <c r="U3648" i="1"/>
  <c r="U1767" i="1"/>
  <c r="U2720" i="1"/>
  <c r="U1768" i="1"/>
  <c r="U3139" i="1"/>
  <c r="U863" i="1"/>
  <c r="U3569" i="1"/>
  <c r="U2828" i="1"/>
  <c r="U3480" i="1"/>
  <c r="U1769" i="1"/>
  <c r="U1770" i="1"/>
  <c r="U3336" i="1"/>
  <c r="U1771" i="1"/>
  <c r="U3257" i="1"/>
  <c r="U1772" i="1"/>
  <c r="U3029" i="1"/>
  <c r="U1773" i="1"/>
  <c r="U509" i="1"/>
  <c r="U1774" i="1"/>
  <c r="U1775" i="1"/>
  <c r="U2721" i="1"/>
  <c r="U1776" i="1"/>
  <c r="U3899" i="1"/>
  <c r="U2829" i="1"/>
  <c r="U1777" i="1"/>
  <c r="U3197" i="1"/>
  <c r="U3900" i="1"/>
  <c r="U1778" i="1"/>
  <c r="U1779" i="1"/>
  <c r="U3555" i="1"/>
  <c r="U2902" i="1"/>
  <c r="U3140" i="1"/>
  <c r="U3258" i="1"/>
  <c r="U1780" i="1"/>
  <c r="U1781" i="1"/>
  <c r="U510" i="1"/>
  <c r="U3901" i="1"/>
  <c r="U864" i="1"/>
  <c r="U1782" i="1"/>
  <c r="U1783" i="1"/>
  <c r="U1784" i="1"/>
  <c r="U1785" i="1"/>
  <c r="U200" i="1"/>
  <c r="U431" i="1"/>
  <c r="U1786" i="1"/>
  <c r="U1787" i="1"/>
  <c r="U3902" i="1"/>
  <c r="U363" i="1"/>
  <c r="U1788" i="1"/>
  <c r="U1789" i="1"/>
  <c r="U3481" i="1"/>
  <c r="U1790" i="1"/>
  <c r="U1791" i="1"/>
  <c r="U2722" i="1"/>
  <c r="U1792" i="1"/>
  <c r="U124" i="1"/>
  <c r="U1793" i="1"/>
  <c r="U775" i="1"/>
  <c r="U3030" i="1"/>
  <c r="U4095" i="1"/>
  <c r="U3375" i="1"/>
  <c r="U3102" i="1"/>
  <c r="U1794" i="1"/>
  <c r="U2903" i="1"/>
  <c r="U1795" i="1"/>
  <c r="U3903" i="1"/>
  <c r="U2954" i="1"/>
  <c r="U1796" i="1"/>
  <c r="U1797" i="1"/>
  <c r="U2723" i="1"/>
  <c r="U1798" i="1"/>
  <c r="U1799" i="1"/>
  <c r="U3103" i="1"/>
  <c r="U3482" i="1"/>
  <c r="U1800" i="1"/>
  <c r="U1801" i="1"/>
  <c r="U3031" i="1"/>
  <c r="U1802" i="1"/>
  <c r="U3556" i="1"/>
  <c r="U3483" i="1"/>
  <c r="U3141" i="1"/>
  <c r="U1803" i="1"/>
  <c r="U1804" i="1"/>
  <c r="U3172" i="1"/>
  <c r="U1805" i="1"/>
  <c r="U1806" i="1"/>
  <c r="U3661" i="1"/>
  <c r="U3557" i="1"/>
  <c r="U1807" i="1"/>
  <c r="U3904" i="1"/>
  <c r="U2830" i="1"/>
  <c r="U1808" i="1"/>
  <c r="U201" i="1"/>
  <c r="U1809" i="1"/>
  <c r="U3905" i="1"/>
  <c r="U3649" i="1"/>
  <c r="U1810" i="1"/>
  <c r="U1811" i="1"/>
  <c r="U1812" i="1"/>
  <c r="U1813" i="1"/>
  <c r="U1814" i="1"/>
  <c r="U3032" i="1"/>
  <c r="U3259" i="1"/>
  <c r="U1815" i="1"/>
  <c r="U3484" i="1"/>
  <c r="U1816" i="1"/>
  <c r="U1817" i="1"/>
  <c r="U1818" i="1"/>
  <c r="U1819" i="1"/>
  <c r="U1820" i="1"/>
  <c r="U3198" i="1"/>
  <c r="U3199" i="1"/>
  <c r="U3906" i="1"/>
  <c r="U1821" i="1"/>
  <c r="U1822" i="1"/>
  <c r="U2904" i="1"/>
  <c r="U3104" i="1"/>
  <c r="U1823" i="1"/>
  <c r="U1824" i="1"/>
  <c r="U2905" i="1"/>
  <c r="U1825" i="1"/>
  <c r="U2724" i="1"/>
  <c r="U1826" i="1"/>
  <c r="U3485" i="1"/>
  <c r="U1827" i="1"/>
  <c r="U3486" i="1"/>
  <c r="U1828" i="1"/>
  <c r="U1829" i="1"/>
  <c r="U3260" i="1"/>
  <c r="U3681" i="1"/>
  <c r="U1830" i="1"/>
  <c r="U1831" i="1"/>
  <c r="U1832" i="1"/>
  <c r="U3308" i="1"/>
  <c r="U3907" i="1"/>
  <c r="U1833" i="1"/>
  <c r="U2831" i="1"/>
  <c r="U1834" i="1"/>
  <c r="U2725" i="1"/>
  <c r="U1835" i="1"/>
  <c r="U3142" i="1"/>
  <c r="U3033" i="1"/>
  <c r="U1836" i="1"/>
  <c r="U3574" i="1"/>
  <c r="U3908" i="1"/>
  <c r="U3909" i="1"/>
  <c r="U2955" i="1"/>
  <c r="U3910" i="1"/>
  <c r="U244" i="1"/>
  <c r="U3911" i="1"/>
  <c r="U1837" i="1"/>
  <c r="U125" i="1"/>
  <c r="U245" i="1"/>
  <c r="U3912" i="1"/>
  <c r="U1838" i="1"/>
  <c r="U1839" i="1"/>
  <c r="U2726" i="1"/>
  <c r="U97" i="1"/>
  <c r="U1840" i="1"/>
  <c r="U432" i="1"/>
  <c r="U720" i="1"/>
  <c r="U1841" i="1"/>
  <c r="U776" i="1"/>
  <c r="U4096" i="1"/>
  <c r="U126" i="1"/>
  <c r="U3034" i="1"/>
  <c r="U4091" i="1"/>
  <c r="U1842" i="1"/>
  <c r="U3575" i="1"/>
  <c r="U127" i="1"/>
  <c r="U1843" i="1"/>
  <c r="U1844" i="1"/>
  <c r="U3588" i="1"/>
  <c r="U1845" i="1"/>
  <c r="U1846" i="1"/>
  <c r="U3650" i="1"/>
  <c r="U3576" i="1"/>
  <c r="U1847" i="1"/>
  <c r="U1848" i="1"/>
  <c r="U1849" i="1"/>
  <c r="U3913" i="1"/>
  <c r="U1850" i="1"/>
  <c r="U3035" i="1"/>
  <c r="U1851" i="1"/>
  <c r="U1852" i="1"/>
  <c r="U3173" i="1"/>
  <c r="U1853" i="1"/>
  <c r="U1854" i="1"/>
  <c r="U1855" i="1"/>
  <c r="U1856" i="1"/>
  <c r="U1857" i="1"/>
  <c r="U1858" i="1"/>
  <c r="U1859" i="1"/>
  <c r="U1860" i="1"/>
  <c r="U777" i="1"/>
  <c r="U3577" i="1"/>
  <c r="U2832" i="1"/>
  <c r="U1861" i="1"/>
  <c r="U128" i="1"/>
  <c r="U2833" i="1"/>
  <c r="U1862" i="1"/>
  <c r="U3036" i="1"/>
  <c r="U1863" i="1"/>
  <c r="U1864" i="1"/>
  <c r="U1865" i="1"/>
  <c r="U3261" i="1"/>
  <c r="U364" i="1"/>
  <c r="U1866" i="1"/>
  <c r="U3487" i="1"/>
  <c r="U2906" i="1"/>
  <c r="U3488" i="1"/>
  <c r="U1867" i="1"/>
  <c r="U1868" i="1"/>
  <c r="U1869" i="1"/>
  <c r="U2727" i="1"/>
  <c r="U3632" i="1"/>
  <c r="U2728" i="1"/>
  <c r="U1870" i="1"/>
  <c r="U3489" i="1"/>
  <c r="U129" i="1"/>
  <c r="U2729" i="1"/>
  <c r="U4" i="1"/>
  <c r="U3262" i="1"/>
  <c r="U3105" i="1"/>
  <c r="U1871" i="1"/>
  <c r="U2834" i="1"/>
  <c r="U1872" i="1"/>
  <c r="U17" i="1"/>
  <c r="U1873" i="1"/>
  <c r="U644" i="1"/>
  <c r="U1874" i="1"/>
  <c r="U1875" i="1"/>
  <c r="U3337" i="1"/>
  <c r="U130" i="1"/>
  <c r="U3037" i="1"/>
  <c r="U1876" i="1"/>
  <c r="U131" i="1"/>
  <c r="U3263" i="1"/>
  <c r="U3143" i="1"/>
  <c r="U865" i="1"/>
  <c r="U3038" i="1"/>
  <c r="U132" i="1"/>
  <c r="U3039" i="1"/>
  <c r="U81" i="1"/>
  <c r="U778" i="1"/>
  <c r="U2730" i="1"/>
  <c r="U1877" i="1"/>
  <c r="U1878" i="1"/>
  <c r="U2731" i="1"/>
  <c r="U1879" i="1"/>
  <c r="U1880" i="1"/>
  <c r="U1881" i="1"/>
  <c r="U779" i="1"/>
  <c r="U133" i="1"/>
  <c r="U1882" i="1"/>
  <c r="U1883" i="1"/>
  <c r="U1884" i="1"/>
  <c r="U1885" i="1"/>
  <c r="U292" i="1"/>
  <c r="U1886" i="1"/>
  <c r="U3914" i="1"/>
  <c r="U68" i="1"/>
  <c r="U3682" i="1"/>
  <c r="U553" i="1"/>
  <c r="U2956" i="1"/>
  <c r="U1887" i="1"/>
  <c r="U1888" i="1"/>
  <c r="U554" i="1"/>
  <c r="U134" i="1"/>
  <c r="U69" i="1"/>
  <c r="U555" i="1"/>
  <c r="U1889" i="1"/>
  <c r="U1890" i="1"/>
  <c r="U2732" i="1"/>
  <c r="U1891" i="1"/>
  <c r="U1892" i="1"/>
  <c r="U780" i="1"/>
  <c r="U1893" i="1"/>
  <c r="U2733" i="1"/>
  <c r="U1894" i="1"/>
  <c r="U1895" i="1"/>
  <c r="U3106" i="1"/>
  <c r="U1896" i="1"/>
  <c r="U721" i="1"/>
  <c r="U2907" i="1"/>
  <c r="U433" i="1"/>
  <c r="U1897" i="1"/>
  <c r="U866" i="1"/>
  <c r="U1898" i="1"/>
  <c r="U3264" i="1"/>
  <c r="U1899" i="1"/>
  <c r="U3144" i="1"/>
  <c r="U1900" i="1"/>
  <c r="U1901" i="1"/>
  <c r="U3107" i="1"/>
  <c r="U18" i="1"/>
  <c r="U82" i="1"/>
  <c r="U2734" i="1"/>
  <c r="U1902" i="1"/>
  <c r="U135" i="1"/>
  <c r="U1903" i="1"/>
  <c r="U1904" i="1"/>
  <c r="U1905" i="1"/>
  <c r="U434" i="1"/>
  <c r="U202" i="1"/>
  <c r="U1906" i="1"/>
  <c r="U19" i="1"/>
  <c r="U1907" i="1"/>
  <c r="U136" i="1"/>
  <c r="U3040" i="1"/>
  <c r="U1908" i="1"/>
  <c r="U52" i="1"/>
  <c r="U867" i="1"/>
  <c r="U435" i="1"/>
  <c r="U3041" i="1"/>
  <c r="U436" i="1"/>
  <c r="U266" i="1"/>
  <c r="U20" i="1"/>
  <c r="U293" i="1"/>
  <c r="U696" i="1"/>
  <c r="U1909" i="1"/>
  <c r="U645" i="1"/>
  <c r="U365" i="1"/>
  <c r="U1910" i="1"/>
  <c r="U1911" i="1"/>
  <c r="U646" i="1"/>
  <c r="U1912" i="1"/>
  <c r="U1913" i="1"/>
  <c r="U1914" i="1"/>
  <c r="U1915" i="1"/>
  <c r="U2957" i="1"/>
  <c r="U316" i="1"/>
  <c r="U1916" i="1"/>
  <c r="U4090" i="1"/>
  <c r="U3915" i="1"/>
  <c r="U3916" i="1"/>
  <c r="U868" i="1"/>
  <c r="U1917" i="1"/>
  <c r="U869" i="1"/>
  <c r="U437" i="1"/>
  <c r="U317" i="1"/>
  <c r="U3360" i="1"/>
  <c r="U4104" i="1"/>
  <c r="U3042" i="1"/>
  <c r="U1918" i="1"/>
  <c r="U697" i="1"/>
  <c r="U1919" i="1"/>
  <c r="U1920" i="1"/>
  <c r="U3043" i="1"/>
  <c r="U2958" i="1"/>
  <c r="U1921" i="1"/>
  <c r="U203" i="1"/>
  <c r="U137" i="1"/>
  <c r="U1922" i="1"/>
  <c r="U2959" i="1"/>
  <c r="U3265" i="1"/>
  <c r="U3338" i="1"/>
  <c r="U647" i="1"/>
  <c r="U1923" i="1"/>
  <c r="U1924" i="1"/>
  <c r="U870" i="1"/>
  <c r="U3044" i="1"/>
  <c r="U1925" i="1"/>
  <c r="U1926" i="1"/>
  <c r="U2735" i="1"/>
  <c r="U1927" i="1"/>
  <c r="U1928" i="1"/>
  <c r="U1929" i="1"/>
  <c r="U4103" i="1"/>
  <c r="U2835" i="1"/>
  <c r="U2836" i="1"/>
  <c r="U1930" i="1"/>
  <c r="U3045" i="1"/>
  <c r="U1931" i="1"/>
  <c r="U1932" i="1"/>
  <c r="U21" i="1"/>
  <c r="U1933" i="1"/>
  <c r="U871" i="1"/>
  <c r="U3623" i="1"/>
  <c r="U3046" i="1"/>
  <c r="U1934" i="1"/>
  <c r="U1935" i="1"/>
  <c r="U2736" i="1"/>
  <c r="U1936" i="1"/>
  <c r="U1937" i="1"/>
  <c r="U438" i="1"/>
  <c r="U1938" i="1"/>
  <c r="U1939" i="1"/>
  <c r="U3266" i="1"/>
  <c r="U1940" i="1"/>
  <c r="U1941" i="1"/>
  <c r="U2737" i="1"/>
  <c r="U1942" i="1"/>
  <c r="U1943" i="1"/>
  <c r="U439" i="1"/>
  <c r="U3607" i="1"/>
  <c r="U1944" i="1"/>
  <c r="U2960" i="1"/>
  <c r="U3490" i="1"/>
  <c r="U1945" i="1"/>
  <c r="U3917" i="1"/>
  <c r="U872" i="1"/>
  <c r="U1946" i="1"/>
  <c r="U1947" i="1"/>
  <c r="U3918" i="1"/>
  <c r="U83" i="1"/>
  <c r="U3919" i="1"/>
  <c r="U1948" i="1"/>
  <c r="U1949" i="1"/>
  <c r="U1950" i="1"/>
  <c r="U3683" i="1"/>
  <c r="U3920" i="1"/>
  <c r="U1951" i="1"/>
  <c r="U597" i="1"/>
  <c r="U1952" i="1"/>
  <c r="U3491" i="1"/>
  <c r="U3662" i="1"/>
  <c r="U3267" i="1"/>
  <c r="U1953" i="1"/>
  <c r="U3921" i="1"/>
  <c r="U3492" i="1"/>
  <c r="U1954" i="1"/>
  <c r="U1955" i="1"/>
  <c r="U1956" i="1"/>
  <c r="U1957" i="1"/>
  <c r="U1958" i="1"/>
  <c r="U1959" i="1"/>
  <c r="U1960" i="1"/>
  <c r="U1961" i="1"/>
  <c r="U1962" i="1"/>
  <c r="U873" i="1"/>
  <c r="U3493" i="1"/>
  <c r="U1963" i="1"/>
  <c r="U1964" i="1"/>
  <c r="U648" i="1"/>
  <c r="U1965" i="1"/>
  <c r="U1966" i="1"/>
  <c r="U1967" i="1"/>
  <c r="U3922" i="1"/>
  <c r="U3494" i="1"/>
  <c r="U1968" i="1"/>
  <c r="U2738" i="1"/>
  <c r="U3268" i="1"/>
  <c r="U1969" i="1"/>
  <c r="U1970" i="1"/>
  <c r="U1971" i="1"/>
  <c r="U1972" i="1"/>
  <c r="U781" i="1"/>
  <c r="U1973" i="1"/>
  <c r="U1974" i="1"/>
  <c r="U1975" i="1"/>
  <c r="U3047" i="1"/>
  <c r="U1976" i="1"/>
  <c r="U3923" i="1"/>
  <c r="U1977" i="1"/>
  <c r="U3924" i="1"/>
  <c r="U1978" i="1"/>
  <c r="U440" i="1"/>
  <c r="U3269" i="1"/>
  <c r="U556" i="1"/>
  <c r="U1979" i="1"/>
  <c r="U1980" i="1"/>
  <c r="U1981" i="1"/>
  <c r="U1982" i="1"/>
  <c r="U3495" i="1"/>
  <c r="U1983" i="1"/>
  <c r="U3270" i="1"/>
  <c r="U1984" i="1"/>
  <c r="U3691" i="1"/>
  <c r="U1985" i="1"/>
  <c r="U3925" i="1"/>
  <c r="U3926" i="1"/>
  <c r="U3927" i="1"/>
  <c r="U1986" i="1"/>
  <c r="U1987" i="1"/>
  <c r="U1988" i="1"/>
  <c r="U1989" i="1"/>
  <c r="U204" i="1"/>
  <c r="U3928" i="1"/>
  <c r="U3271" i="1"/>
  <c r="U1990" i="1"/>
  <c r="U3145" i="1"/>
  <c r="U1991" i="1"/>
  <c r="U3929" i="1"/>
  <c r="U1992" i="1"/>
  <c r="U1993" i="1"/>
  <c r="U3272" i="1"/>
  <c r="U1994" i="1"/>
  <c r="U3930" i="1"/>
  <c r="U3589" i="1"/>
  <c r="U3931" i="1"/>
  <c r="U1995" i="1"/>
  <c r="U1996" i="1"/>
  <c r="U441" i="1"/>
  <c r="U1997" i="1"/>
  <c r="U1998" i="1"/>
  <c r="U1999" i="1"/>
  <c r="U2000" i="1"/>
  <c r="U2001" i="1"/>
  <c r="U2837" i="1"/>
  <c r="U11" i="1"/>
  <c r="U2002" i="1"/>
  <c r="U3174" i="1"/>
  <c r="U366" i="1"/>
  <c r="U874" i="1"/>
  <c r="U2003" i="1"/>
  <c r="U3048" i="1"/>
  <c r="U782" i="1"/>
  <c r="U2004" i="1"/>
  <c r="U2005" i="1"/>
  <c r="U3049" i="1"/>
  <c r="U3496" i="1"/>
  <c r="U2961" i="1"/>
  <c r="U2908" i="1"/>
  <c r="U367" i="1"/>
  <c r="U3200" i="1"/>
  <c r="U875" i="1"/>
  <c r="U2006" i="1"/>
  <c r="U2007" i="1"/>
  <c r="U138" i="1"/>
  <c r="U3108" i="1"/>
  <c r="U649" i="1"/>
  <c r="U2008" i="1"/>
  <c r="U3273" i="1"/>
  <c r="U4099" i="1"/>
  <c r="U2009" i="1"/>
  <c r="U3497" i="1"/>
  <c r="U3711" i="1"/>
  <c r="U2909" i="1"/>
  <c r="U3498" i="1"/>
  <c r="U2010" i="1"/>
  <c r="U70" i="1"/>
  <c r="U3932" i="1"/>
  <c r="U2011" i="1"/>
  <c r="U3499" i="1"/>
  <c r="U3933" i="1"/>
  <c r="U2012" i="1"/>
  <c r="U3050" i="1"/>
  <c r="U2013" i="1"/>
  <c r="U2014" i="1"/>
  <c r="U2015" i="1"/>
  <c r="U2016" i="1"/>
  <c r="U3934" i="1"/>
  <c r="U267" i="1"/>
  <c r="U3633" i="1"/>
  <c r="U3500" i="1"/>
  <c r="U2017" i="1"/>
  <c r="U2018" i="1"/>
  <c r="U3051" i="1"/>
  <c r="U2019" i="1"/>
  <c r="U139" i="1"/>
  <c r="U3578" i="1"/>
  <c r="U2020" i="1"/>
  <c r="U2021" i="1"/>
  <c r="U3501" i="1"/>
  <c r="U2022" i="1"/>
  <c r="U2023" i="1"/>
  <c r="U2024" i="1"/>
  <c r="U511" i="1"/>
  <c r="U2025" i="1"/>
  <c r="U2026" i="1"/>
  <c r="U3669" i="1"/>
  <c r="U3935" i="1"/>
  <c r="U2027" i="1"/>
  <c r="U205" i="1"/>
  <c r="U3936" i="1"/>
  <c r="U268" i="1"/>
  <c r="U2028" i="1"/>
  <c r="U2029" i="1"/>
  <c r="U2030" i="1"/>
  <c r="U2031" i="1"/>
  <c r="U2032" i="1"/>
  <c r="U3558" i="1"/>
  <c r="U442" i="1"/>
  <c r="U512" i="1"/>
  <c r="U2739" i="1"/>
  <c r="U2910" i="1"/>
  <c r="U2033" i="1"/>
  <c r="U783" i="1"/>
  <c r="U318" i="1"/>
  <c r="U319" i="1"/>
  <c r="U3502" i="1"/>
  <c r="U2911" i="1"/>
  <c r="U557" i="1"/>
  <c r="U2034" i="1"/>
  <c r="U2035" i="1"/>
  <c r="U3634" i="1"/>
  <c r="U2740" i="1"/>
  <c r="U443" i="1"/>
  <c r="U3937" i="1"/>
  <c r="U2741" i="1"/>
  <c r="U3938" i="1"/>
  <c r="U3939" i="1"/>
  <c r="U3940" i="1"/>
  <c r="U3201" i="1"/>
  <c r="U2742" i="1"/>
  <c r="U2036" i="1"/>
  <c r="U3052" i="1"/>
  <c r="U784" i="1"/>
  <c r="U2037" i="1"/>
  <c r="U650" i="1"/>
  <c r="U3053" i="1"/>
  <c r="U3684" i="1"/>
  <c r="U785" i="1"/>
  <c r="U2038" i="1"/>
  <c r="U3941" i="1"/>
  <c r="U2743" i="1"/>
  <c r="U2744" i="1"/>
  <c r="U3503" i="1"/>
  <c r="U2039" i="1"/>
  <c r="U2838" i="1"/>
  <c r="U2912" i="1"/>
  <c r="U2040" i="1"/>
  <c r="U2041" i="1"/>
  <c r="U3942" i="1"/>
  <c r="U3943" i="1"/>
  <c r="U2042" i="1"/>
  <c r="U3712" i="1"/>
  <c r="U2043" i="1"/>
  <c r="U2044" i="1"/>
  <c r="U2045" i="1"/>
  <c r="U2046" i="1"/>
  <c r="U2047" i="1"/>
  <c r="U3944" i="1"/>
  <c r="U2048" i="1"/>
  <c r="U3504" i="1"/>
  <c r="U444" i="1"/>
  <c r="U2049" i="1"/>
  <c r="U3376" i="1"/>
  <c r="U651" i="1"/>
  <c r="U3579" i="1"/>
  <c r="U3945" i="1"/>
  <c r="U2050" i="1"/>
  <c r="U2051" i="1"/>
  <c r="U2052" i="1"/>
  <c r="U3946" i="1"/>
  <c r="U2053" i="1"/>
  <c r="U2054" i="1"/>
  <c r="U2055" i="1"/>
  <c r="U2056" i="1"/>
  <c r="U3635" i="1"/>
  <c r="U2057" i="1"/>
  <c r="U22" i="1"/>
  <c r="U3947" i="1"/>
  <c r="U2058" i="1"/>
  <c r="U2059" i="1"/>
  <c r="U2060" i="1"/>
  <c r="U2061" i="1"/>
  <c r="U2062" i="1"/>
  <c r="U2063" i="1"/>
  <c r="U2064" i="1"/>
  <c r="U3505" i="1"/>
  <c r="U3948" i="1"/>
  <c r="U206" i="1"/>
  <c r="U3274" i="1"/>
  <c r="U140" i="1"/>
  <c r="U2065" i="1"/>
  <c r="U2066" i="1"/>
  <c r="U2839" i="1"/>
  <c r="U3377" i="1"/>
  <c r="U3339" i="1"/>
  <c r="U2067" i="1"/>
  <c r="U3275" i="1"/>
  <c r="U2913" i="1"/>
  <c r="U2745" i="1"/>
  <c r="U2068" i="1"/>
  <c r="U876" i="1"/>
  <c r="U3146" i="1"/>
  <c r="U2069" i="1"/>
  <c r="U2070" i="1"/>
  <c r="U3949" i="1"/>
  <c r="U722" i="1"/>
  <c r="U3147" i="1"/>
  <c r="U2071" i="1"/>
  <c r="U3506" i="1"/>
  <c r="U141" i="1"/>
  <c r="U445" i="1"/>
  <c r="U652" i="1"/>
  <c r="U2072" i="1"/>
  <c r="U2073" i="1"/>
  <c r="U368" i="1"/>
  <c r="U2074" i="1"/>
  <c r="U723" i="1"/>
  <c r="U786" i="1"/>
  <c r="U653" i="1"/>
  <c r="U2075" i="1"/>
  <c r="U2076" i="1"/>
  <c r="U3054" i="1"/>
  <c r="U558" i="1"/>
  <c r="U246" i="1"/>
  <c r="U2077" i="1"/>
  <c r="U2078" i="1"/>
  <c r="U3950" i="1"/>
  <c r="U269" i="1"/>
  <c r="U2079" i="1"/>
  <c r="U3109" i="1"/>
  <c r="U2080" i="1"/>
  <c r="U2081" i="1"/>
  <c r="U2082" i="1"/>
  <c r="U2083" i="1"/>
  <c r="U2084" i="1"/>
  <c r="U3951" i="1"/>
  <c r="U2085" i="1"/>
  <c r="U787" i="1"/>
  <c r="U2086" i="1"/>
  <c r="U2840" i="1"/>
  <c r="U3952" i="1"/>
  <c r="U788" i="1"/>
  <c r="U3202" i="1"/>
  <c r="U2962" i="1"/>
  <c r="U2087" i="1"/>
  <c r="U2088" i="1"/>
  <c r="U3953" i="1"/>
  <c r="U2089" i="1"/>
  <c r="U2090" i="1"/>
  <c r="U877" i="1"/>
  <c r="U2963" i="1"/>
  <c r="U3507" i="1"/>
  <c r="U3148" i="1"/>
  <c r="U2091" i="1"/>
  <c r="U3340" i="1"/>
  <c r="U3954" i="1"/>
  <c r="U789" i="1"/>
  <c r="U2092" i="1"/>
  <c r="U513" i="1"/>
  <c r="U878" i="1"/>
  <c r="U724" i="1"/>
  <c r="U2093" i="1"/>
  <c r="U2094" i="1"/>
  <c r="U2095" i="1"/>
  <c r="U2096" i="1"/>
  <c r="U2097" i="1"/>
  <c r="U2098" i="1"/>
  <c r="U654" i="1"/>
  <c r="U2914" i="1"/>
  <c r="U2099" i="1"/>
  <c r="U3276" i="1"/>
  <c r="U3955" i="1"/>
  <c r="U369" i="1"/>
  <c r="U2100" i="1"/>
  <c r="U2746" i="1"/>
  <c r="U2101" i="1"/>
  <c r="U3508" i="1"/>
  <c r="U3509" i="1"/>
  <c r="U2102" i="1"/>
  <c r="U2103" i="1"/>
  <c r="U2104" i="1"/>
  <c r="U3956" i="1"/>
  <c r="U2964" i="1"/>
  <c r="U2747" i="1"/>
  <c r="U2105" i="1"/>
  <c r="U2106" i="1"/>
  <c r="U2107" i="1"/>
  <c r="U2748" i="1"/>
  <c r="U2108" i="1"/>
  <c r="U3957" i="1"/>
  <c r="U3361" i="1"/>
  <c r="U3510" i="1"/>
  <c r="U879" i="1"/>
  <c r="U2109" i="1"/>
  <c r="U3958" i="1"/>
  <c r="U3055" i="1"/>
  <c r="U2841" i="1"/>
  <c r="U2110" i="1"/>
  <c r="U3110" i="1"/>
  <c r="U3277" i="1"/>
  <c r="U790" i="1"/>
  <c r="U2965" i="1"/>
  <c r="U2111" i="1"/>
  <c r="U3511" i="1"/>
  <c r="U791" i="1"/>
  <c r="U3713" i="1"/>
  <c r="U2112" i="1"/>
  <c r="U2113" i="1"/>
  <c r="U3959" i="1"/>
  <c r="U3960" i="1"/>
  <c r="U2842" i="1"/>
  <c r="U3608" i="1"/>
  <c r="U2114" i="1"/>
  <c r="U655" i="1"/>
  <c r="U3056" i="1"/>
  <c r="U2115" i="1"/>
  <c r="U3057" i="1"/>
  <c r="U3692" i="1"/>
  <c r="U2915" i="1"/>
  <c r="U3961" i="1"/>
  <c r="U2116" i="1"/>
  <c r="U2117" i="1"/>
  <c r="U2118" i="1"/>
  <c r="U3362" i="1"/>
  <c r="U3962" i="1"/>
  <c r="U3512" i="1"/>
  <c r="U880" i="1"/>
  <c r="U446" i="1"/>
  <c r="U142" i="1"/>
  <c r="U2119" i="1"/>
  <c r="U2120" i="1"/>
  <c r="U3963" i="1"/>
  <c r="U2121" i="1"/>
  <c r="U2843" i="1"/>
  <c r="U2122" i="1"/>
  <c r="U2123" i="1"/>
  <c r="U84" i="1"/>
  <c r="U3964" i="1"/>
  <c r="U3278" i="1"/>
  <c r="U2124" i="1"/>
  <c r="U2125" i="1"/>
  <c r="U2126" i="1"/>
  <c r="U2127" i="1"/>
  <c r="U207" i="1"/>
  <c r="U143" i="1"/>
  <c r="U3363" i="1"/>
  <c r="U2128" i="1"/>
  <c r="U2129" i="1"/>
  <c r="U3714" i="1"/>
  <c r="U3513" i="1"/>
  <c r="U881" i="1"/>
  <c r="U247" i="1"/>
  <c r="U2130" i="1"/>
  <c r="U3965" i="1"/>
  <c r="U2131" i="1"/>
  <c r="U3609" i="1"/>
  <c r="U2132" i="1"/>
  <c r="U3590" i="1"/>
  <c r="U208" i="1"/>
  <c r="U53" i="1"/>
  <c r="U2133" i="1"/>
  <c r="U2134" i="1"/>
  <c r="U2749" i="1"/>
  <c r="U2135" i="1"/>
  <c r="U2136" i="1"/>
  <c r="U2137" i="1"/>
  <c r="U2138" i="1"/>
  <c r="U882" i="1"/>
  <c r="U698" i="1"/>
  <c r="U144" i="1"/>
  <c r="U447" i="1"/>
  <c r="U883" i="1"/>
  <c r="U145" i="1"/>
  <c r="U2139" i="1"/>
  <c r="U2140" i="1"/>
  <c r="U320" i="1"/>
  <c r="U2141" i="1"/>
  <c r="U2750" i="1"/>
  <c r="U3514" i="1"/>
  <c r="U2142" i="1"/>
  <c r="U248" i="1"/>
  <c r="U249" i="1"/>
  <c r="U2143" i="1"/>
  <c r="U2144" i="1"/>
  <c r="U209" i="1"/>
  <c r="U2751" i="1"/>
  <c r="U3966" i="1"/>
  <c r="U514" i="1"/>
  <c r="U2145" i="1"/>
  <c r="U3364" i="1"/>
  <c r="U2146" i="1"/>
  <c r="U656" i="1"/>
  <c r="U3111" i="1"/>
  <c r="U2147" i="1"/>
  <c r="U2148" i="1"/>
  <c r="U33" i="1"/>
  <c r="U2844" i="1"/>
  <c r="U2149" i="1"/>
  <c r="U3559" i="1"/>
  <c r="U657" i="1"/>
  <c r="U2150" i="1"/>
  <c r="U2151" i="1"/>
  <c r="U2152" i="1"/>
  <c r="U3279" i="1"/>
  <c r="U370" i="1"/>
  <c r="U2153" i="1"/>
  <c r="U658" i="1"/>
  <c r="U2154" i="1"/>
  <c r="U2155" i="1"/>
  <c r="U725" i="1"/>
  <c r="U2845" i="1"/>
  <c r="U2156" i="1"/>
  <c r="U598" i="1"/>
  <c r="U2157" i="1"/>
  <c r="U659" i="1"/>
  <c r="U792" i="1"/>
  <c r="U98" i="1"/>
  <c r="U2158" i="1"/>
  <c r="U793" i="1"/>
  <c r="U371" i="1"/>
  <c r="U210" i="1"/>
  <c r="U2159" i="1"/>
  <c r="U3175" i="1"/>
  <c r="U3280" i="1"/>
  <c r="U515" i="1"/>
  <c r="U559" i="1"/>
  <c r="U448" i="1"/>
  <c r="U3967" i="1"/>
  <c r="U726" i="1"/>
  <c r="U3341" i="1"/>
  <c r="U2160" i="1"/>
  <c r="U3968" i="1"/>
  <c r="U3515" i="1"/>
  <c r="U3969" i="1"/>
  <c r="U2161" i="1"/>
  <c r="U2162" i="1"/>
  <c r="U2163" i="1"/>
  <c r="U34" i="1"/>
  <c r="U2164" i="1"/>
  <c r="U3970" i="1"/>
  <c r="U372" i="1"/>
  <c r="U794" i="1"/>
  <c r="U3715" i="1"/>
  <c r="U3971" i="1"/>
  <c r="U599" i="1"/>
  <c r="U3972" i="1"/>
  <c r="U3973" i="1"/>
  <c r="U146" i="1"/>
  <c r="U2165" i="1"/>
  <c r="U3974" i="1"/>
  <c r="U2166" i="1"/>
  <c r="U3975" i="1"/>
  <c r="U2167" i="1"/>
  <c r="U600" i="1"/>
  <c r="U2168" i="1"/>
  <c r="U2169" i="1"/>
  <c r="U2170" i="1"/>
  <c r="U373" i="1"/>
  <c r="U3976" i="1"/>
  <c r="U2171" i="1"/>
  <c r="U2172" i="1"/>
  <c r="U2173" i="1"/>
  <c r="U2174" i="1"/>
  <c r="U2846" i="1"/>
  <c r="U3977" i="1"/>
  <c r="U2175" i="1"/>
  <c r="U3378" i="1"/>
  <c r="U3978" i="1"/>
  <c r="U2176" i="1"/>
  <c r="U3112" i="1"/>
  <c r="U2177" i="1"/>
  <c r="U2178" i="1"/>
  <c r="U9" i="1"/>
  <c r="U2179" i="1"/>
  <c r="U35" i="1"/>
  <c r="U2180" i="1"/>
  <c r="U884" i="1"/>
  <c r="U3979" i="1"/>
  <c r="U23" i="1"/>
  <c r="U3980" i="1"/>
  <c r="U3981" i="1"/>
  <c r="U2" i="1"/>
  <c r="U211" i="1"/>
  <c r="U2181" i="1"/>
  <c r="U2182" i="1"/>
  <c r="U3982" i="1"/>
  <c r="U2183" i="1"/>
  <c r="U3983" i="1"/>
  <c r="U2184" i="1"/>
  <c r="U3984" i="1"/>
  <c r="U85" i="1"/>
  <c r="U147" i="1"/>
  <c r="U294" i="1"/>
  <c r="U3985" i="1"/>
  <c r="U2185" i="1"/>
  <c r="U3203" i="1"/>
  <c r="U3986" i="1"/>
  <c r="U3281" i="1"/>
  <c r="U2186" i="1"/>
  <c r="U3987" i="1"/>
  <c r="U3988" i="1"/>
  <c r="U2187" i="1"/>
  <c r="U560" i="1"/>
  <c r="U295" i="1"/>
  <c r="U795" i="1"/>
  <c r="U2188" i="1"/>
  <c r="U2189" i="1"/>
  <c r="U2190" i="1"/>
  <c r="U3516" i="1"/>
  <c r="U212" i="1"/>
  <c r="U2191" i="1"/>
  <c r="U2192" i="1"/>
  <c r="U148" i="1"/>
  <c r="U885" i="1"/>
  <c r="U2193" i="1"/>
  <c r="U2194" i="1"/>
  <c r="U2195" i="1"/>
  <c r="U660" i="1"/>
  <c r="U2752" i="1"/>
  <c r="U2196" i="1"/>
  <c r="U2197" i="1"/>
  <c r="U3693" i="1"/>
  <c r="U99" i="1"/>
  <c r="U2198" i="1"/>
  <c r="U2199" i="1"/>
  <c r="U2966" i="1"/>
  <c r="U3282" i="1"/>
  <c r="U2200" i="1"/>
  <c r="U374" i="1"/>
  <c r="U2201" i="1"/>
  <c r="U2202" i="1"/>
  <c r="U2203" i="1"/>
  <c r="U2204" i="1"/>
  <c r="U3591" i="1"/>
  <c r="U3989" i="1"/>
  <c r="U2205" i="1"/>
  <c r="U2206" i="1"/>
  <c r="U3517" i="1"/>
  <c r="U2847" i="1"/>
  <c r="U2207" i="1"/>
  <c r="U375" i="1"/>
  <c r="U2208" i="1"/>
  <c r="U2209" i="1"/>
  <c r="U3716" i="1"/>
  <c r="U3990" i="1"/>
  <c r="U2210" i="1"/>
  <c r="U2211" i="1"/>
  <c r="U796" i="1"/>
  <c r="U797" i="1"/>
  <c r="U2212" i="1"/>
  <c r="U2213" i="1"/>
  <c r="U2214" i="1"/>
  <c r="U2215" i="1"/>
  <c r="U2216" i="1"/>
  <c r="U149" i="1"/>
  <c r="U2217" i="1"/>
  <c r="U2218" i="1"/>
  <c r="U2219" i="1"/>
  <c r="U213" i="1"/>
  <c r="U886" i="1"/>
  <c r="U798" i="1"/>
  <c r="U887" i="1"/>
  <c r="U270" i="1"/>
  <c r="U3991" i="1"/>
  <c r="U54" i="1"/>
  <c r="U271" i="1"/>
  <c r="U449" i="1"/>
  <c r="U3518" i="1"/>
  <c r="U2220" i="1"/>
  <c r="U3992" i="1"/>
  <c r="U2221" i="1"/>
  <c r="U376" i="1"/>
  <c r="U3993" i="1"/>
  <c r="U888" i="1"/>
  <c r="U2222" i="1"/>
  <c r="U516" i="1"/>
  <c r="U3058" i="1"/>
  <c r="U517" i="1"/>
  <c r="U2223" i="1"/>
  <c r="U2224" i="1"/>
  <c r="U2225" i="1"/>
  <c r="U2226" i="1"/>
  <c r="U3994" i="1"/>
  <c r="U296" i="1"/>
  <c r="U799" i="1"/>
  <c r="U214" i="1"/>
  <c r="U150" i="1"/>
  <c r="U2227" i="1"/>
  <c r="U2228" i="1"/>
  <c r="U2848" i="1"/>
  <c r="U2229" i="1"/>
  <c r="U2230" i="1"/>
  <c r="U2231" i="1"/>
  <c r="U450" i="1"/>
  <c r="U2232" i="1"/>
  <c r="U2233" i="1"/>
  <c r="U3995" i="1"/>
  <c r="U727" i="1"/>
  <c r="U451" i="1"/>
  <c r="U2234" i="1"/>
  <c r="U800" i="1"/>
  <c r="U250" i="1"/>
  <c r="U3996" i="1"/>
  <c r="U2235" i="1"/>
  <c r="U3342" i="1"/>
  <c r="U801" i="1"/>
  <c r="U3997" i="1"/>
  <c r="U3113" i="1"/>
  <c r="U3519" i="1"/>
  <c r="U3520" i="1"/>
  <c r="U2236" i="1"/>
  <c r="U802" i="1"/>
  <c r="U151" i="1"/>
  <c r="U2237" i="1"/>
  <c r="U2238" i="1"/>
  <c r="U889" i="1"/>
  <c r="U2239" i="1"/>
  <c r="U3998" i="1"/>
  <c r="U2240" i="1"/>
  <c r="U2241" i="1"/>
  <c r="U2753" i="1"/>
  <c r="U2242" i="1"/>
  <c r="U3114" i="1"/>
  <c r="U4102" i="1"/>
  <c r="U3999" i="1"/>
  <c r="U728" i="1"/>
  <c r="U7" i="1"/>
  <c r="U2243" i="1"/>
  <c r="U2244" i="1"/>
  <c r="U729" i="1"/>
  <c r="U215" i="1"/>
  <c r="U2245" i="1"/>
  <c r="U2246" i="1"/>
  <c r="U3379" i="1"/>
  <c r="U890" i="1"/>
  <c r="U2247" i="1"/>
  <c r="U2248" i="1"/>
  <c r="U2249" i="1"/>
  <c r="U2250" i="1"/>
  <c r="U3636" i="1"/>
  <c r="U3176" i="1"/>
  <c r="U4000" i="1"/>
  <c r="U4001" i="1"/>
  <c r="U2251" i="1"/>
  <c r="U3610" i="1"/>
  <c r="U2252" i="1"/>
  <c r="U2253" i="1"/>
  <c r="U2254" i="1"/>
  <c r="U891" i="1"/>
  <c r="U3059" i="1"/>
  <c r="U2754" i="1"/>
  <c r="U661" i="1"/>
  <c r="U2255" i="1"/>
  <c r="U2256" i="1"/>
  <c r="U2257" i="1"/>
  <c r="U2258" i="1"/>
  <c r="U452" i="1"/>
  <c r="U297" i="1"/>
  <c r="U216" i="1"/>
  <c r="U3694" i="1"/>
  <c r="U2259" i="1"/>
  <c r="U3611" i="1"/>
  <c r="U4002" i="1"/>
  <c r="U2260" i="1"/>
  <c r="U2261" i="1"/>
  <c r="U2262" i="1"/>
  <c r="U4003" i="1"/>
  <c r="U2263" i="1"/>
  <c r="U2264" i="1"/>
  <c r="U2265" i="1"/>
  <c r="U892" i="1"/>
  <c r="U2266" i="1"/>
  <c r="U4004" i="1"/>
  <c r="U4005" i="1"/>
  <c r="U2755" i="1"/>
  <c r="U2849" i="1"/>
  <c r="U4006" i="1"/>
  <c r="U2267" i="1"/>
  <c r="U3149" i="1"/>
  <c r="U2756" i="1"/>
  <c r="U4007" i="1"/>
  <c r="U4008" i="1"/>
  <c r="U2268" i="1"/>
  <c r="U453" i="1"/>
  <c r="U3592" i="1"/>
  <c r="U2269" i="1"/>
  <c r="U2270" i="1"/>
  <c r="U2271" i="1"/>
  <c r="U3612" i="1"/>
  <c r="U4009" i="1"/>
  <c r="U2850" i="1"/>
  <c r="U3663" i="1"/>
  <c r="U518" i="1"/>
  <c r="U24" i="1"/>
  <c r="U4010" i="1"/>
  <c r="U3060" i="1"/>
  <c r="U3283" i="1"/>
  <c r="U2757" i="1"/>
  <c r="U4011" i="1"/>
  <c r="U2272" i="1"/>
  <c r="U4012" i="1"/>
  <c r="U2273" i="1"/>
  <c r="U152" i="1"/>
  <c r="U36" i="1"/>
  <c r="U321" i="1"/>
  <c r="U2274" i="1"/>
  <c r="U4013" i="1"/>
  <c r="U4014" i="1"/>
  <c r="U10" i="1"/>
  <c r="U2275" i="1"/>
  <c r="U4015" i="1"/>
  <c r="U2276" i="1"/>
  <c r="U893" i="1"/>
  <c r="U2277" i="1"/>
  <c r="U2278" i="1"/>
  <c r="U3284" i="1"/>
  <c r="U2758" i="1"/>
  <c r="U2279" i="1"/>
  <c r="U4016" i="1"/>
  <c r="U2280" i="1"/>
  <c r="U454" i="1"/>
  <c r="U519" i="1"/>
  <c r="U3115" i="1"/>
  <c r="U3624" i="1"/>
  <c r="U322" i="1"/>
  <c r="U2967" i="1"/>
  <c r="U2281" i="1"/>
  <c r="U3309" i="1"/>
  <c r="U2282" i="1"/>
  <c r="U699" i="1"/>
  <c r="U272" i="1"/>
  <c r="U3717" i="1"/>
  <c r="U3521" i="1"/>
  <c r="U3310" i="1"/>
  <c r="U520" i="1"/>
  <c r="U601" i="1"/>
  <c r="U4115" i="1"/>
  <c r="U2283" i="1"/>
  <c r="U2284" i="1"/>
  <c r="U2759" i="1"/>
  <c r="U2285" i="1"/>
  <c r="U2286" i="1"/>
  <c r="U3061" i="1"/>
  <c r="U55" i="1"/>
  <c r="U2287" i="1"/>
  <c r="U3343" i="1"/>
  <c r="U561" i="1"/>
  <c r="U2288" i="1"/>
  <c r="U803" i="1"/>
  <c r="U2289" i="1"/>
  <c r="U2916" i="1"/>
  <c r="U521" i="1"/>
  <c r="U894" i="1"/>
  <c r="U153" i="1"/>
  <c r="U2760" i="1"/>
  <c r="U2290" i="1"/>
  <c r="U2917" i="1"/>
  <c r="U2291" i="1"/>
  <c r="U2292" i="1"/>
  <c r="U2293" i="1"/>
  <c r="U154" i="1"/>
  <c r="U4017" i="1"/>
  <c r="U730" i="1"/>
  <c r="U2294" i="1"/>
  <c r="U2295" i="1"/>
  <c r="U662" i="1"/>
  <c r="U2296" i="1"/>
  <c r="U700" i="1"/>
  <c r="U3670" i="1"/>
  <c r="U298" i="1"/>
  <c r="U2297" i="1"/>
  <c r="U25" i="1"/>
  <c r="U2298" i="1"/>
  <c r="U377" i="1"/>
  <c r="U455" i="1"/>
  <c r="U2299" i="1"/>
  <c r="U2300" i="1"/>
  <c r="U4018" i="1"/>
  <c r="U3522" i="1"/>
  <c r="U3523" i="1"/>
  <c r="U2301" i="1"/>
  <c r="U2302" i="1"/>
  <c r="U4019" i="1"/>
  <c r="U2303" i="1"/>
  <c r="U3177" i="1"/>
  <c r="U2304" i="1"/>
  <c r="U2305" i="1"/>
  <c r="U456" i="1"/>
  <c r="U3718" i="1"/>
  <c r="U2306" i="1"/>
  <c r="U2307" i="1"/>
  <c r="U2308" i="1"/>
  <c r="U2309" i="1"/>
  <c r="U4020" i="1"/>
  <c r="U457" i="1"/>
  <c r="U2851" i="1"/>
  <c r="U3580" i="1"/>
  <c r="U2852" i="1"/>
  <c r="U2310" i="1"/>
  <c r="U3285" i="1"/>
  <c r="U3150" i="1"/>
  <c r="U3178" i="1"/>
  <c r="U2761" i="1"/>
  <c r="U2311" i="1"/>
  <c r="U2918" i="1"/>
  <c r="U3062" i="1"/>
  <c r="U2968" i="1"/>
  <c r="U3063" i="1"/>
  <c r="U2762" i="1"/>
  <c r="U2312" i="1"/>
  <c r="U3581" i="1"/>
  <c r="U458" i="1"/>
  <c r="U2313" i="1"/>
  <c r="U2314" i="1"/>
  <c r="U2853" i="1"/>
  <c r="U2315" i="1"/>
  <c r="U217" i="1"/>
  <c r="U2316" i="1"/>
  <c r="U2763" i="1"/>
  <c r="U2317" i="1"/>
  <c r="U2919" i="1"/>
  <c r="U2318" i="1"/>
  <c r="U2319" i="1"/>
  <c r="U602" i="1"/>
  <c r="U2320" i="1"/>
  <c r="U603" i="1"/>
  <c r="U804" i="1"/>
  <c r="U2920" i="1"/>
  <c r="U2321" i="1"/>
  <c r="U604" i="1"/>
  <c r="U2322" i="1"/>
  <c r="U2854" i="1"/>
  <c r="U895" i="1"/>
  <c r="U2323" i="1"/>
  <c r="U2324" i="1"/>
  <c r="U2325" i="1"/>
  <c r="U2326" i="1"/>
  <c r="U2327" i="1"/>
  <c r="U2328" i="1"/>
  <c r="U323" i="1"/>
  <c r="U2329" i="1"/>
  <c r="U2330" i="1"/>
  <c r="U522" i="1"/>
  <c r="U2331" i="1"/>
  <c r="U2332" i="1"/>
  <c r="U2333" i="1"/>
  <c r="U3064" i="1"/>
  <c r="U2334" i="1"/>
  <c r="U2764" i="1"/>
  <c r="U562" i="1"/>
  <c r="U251" i="1"/>
  <c r="U2335" i="1"/>
  <c r="U2765" i="1"/>
  <c r="U2336" i="1"/>
  <c r="U252" i="1"/>
  <c r="U2969" i="1"/>
  <c r="U2337" i="1"/>
  <c r="U2338" i="1"/>
  <c r="U2339" i="1"/>
  <c r="U253" i="1"/>
  <c r="U3380" i="1"/>
  <c r="U731" i="1"/>
  <c r="U3065" i="1"/>
  <c r="U2340" i="1"/>
  <c r="U2341" i="1"/>
  <c r="U2342" i="1"/>
  <c r="U3066" i="1"/>
  <c r="U2343" i="1"/>
  <c r="U3381" i="1"/>
  <c r="U2766" i="1"/>
  <c r="U299" i="1"/>
  <c r="U2855" i="1"/>
  <c r="U2344" i="1"/>
  <c r="U663" i="1"/>
  <c r="U3116" i="1"/>
  <c r="U805" i="1"/>
  <c r="U2345" i="1"/>
  <c r="U2856" i="1"/>
  <c r="U4021" i="1"/>
  <c r="U2346" i="1"/>
  <c r="U2347" i="1"/>
  <c r="U2348" i="1"/>
  <c r="U459" i="1"/>
  <c r="U324" i="1"/>
  <c r="U460" i="1"/>
  <c r="U2349" i="1"/>
  <c r="U461" i="1"/>
  <c r="U3524" i="1"/>
  <c r="U2350" i="1"/>
  <c r="U3067" i="1"/>
  <c r="U2351" i="1"/>
  <c r="U2352" i="1"/>
  <c r="U3179" i="1"/>
  <c r="U2353" i="1"/>
  <c r="U462" i="1"/>
  <c r="U2767" i="1"/>
  <c r="U2354" i="1"/>
  <c r="U2355" i="1"/>
  <c r="U463" i="1"/>
  <c r="U155" i="1"/>
  <c r="U732" i="1"/>
  <c r="U2356" i="1"/>
  <c r="U2921" i="1"/>
  <c r="U2357" i="1"/>
  <c r="U3286" i="1"/>
  <c r="U3525" i="1"/>
  <c r="U2358" i="1"/>
  <c r="U156" i="1"/>
  <c r="U523" i="1"/>
  <c r="U2359" i="1"/>
  <c r="U157" i="1"/>
  <c r="U3068" i="1"/>
  <c r="U2360" i="1"/>
  <c r="U2361" i="1"/>
  <c r="U5" i="1"/>
  <c r="U56" i="1"/>
  <c r="U2362" i="1"/>
  <c r="U3069" i="1"/>
  <c r="U2363" i="1"/>
  <c r="U524" i="1"/>
  <c r="U2364" i="1"/>
  <c r="U733" i="1"/>
  <c r="U806" i="1"/>
  <c r="U464" i="1"/>
  <c r="U465" i="1"/>
  <c r="U2365" i="1"/>
  <c r="U664" i="1"/>
  <c r="U563" i="1"/>
  <c r="U2922" i="1"/>
  <c r="U466" i="1"/>
  <c r="U2366" i="1"/>
  <c r="U3719" i="1"/>
  <c r="U26" i="1"/>
  <c r="U158" i="1"/>
  <c r="U605" i="1"/>
  <c r="U467" i="1"/>
  <c r="U3070" i="1"/>
  <c r="U3151" i="1"/>
  <c r="U3685" i="1"/>
  <c r="U100" i="1"/>
  <c r="U3117" i="1"/>
  <c r="U71" i="1"/>
  <c r="U2367" i="1"/>
  <c r="U2368" i="1"/>
  <c r="U2369" i="1"/>
  <c r="U3526" i="1"/>
  <c r="U468" i="1"/>
  <c r="U273" i="1"/>
  <c r="U159" i="1"/>
  <c r="U325" i="1"/>
  <c r="U525" i="1"/>
  <c r="U2370" i="1"/>
  <c r="U2371" i="1"/>
  <c r="U665" i="1"/>
  <c r="U3118" i="1"/>
  <c r="U4022" i="1"/>
  <c r="U2768" i="1"/>
  <c r="U807" i="1"/>
  <c r="U469" i="1"/>
  <c r="U606" i="1"/>
  <c r="U2372" i="1"/>
  <c r="U86" i="1"/>
  <c r="U4023" i="1"/>
  <c r="U2373" i="1"/>
  <c r="U607" i="1"/>
  <c r="U274" i="1"/>
  <c r="U3071" i="1"/>
  <c r="U2374" i="1"/>
  <c r="U608" i="1"/>
  <c r="U378" i="1"/>
  <c r="U3152" i="1"/>
  <c r="U2375" i="1"/>
  <c r="U2376" i="1"/>
  <c r="U3287" i="1"/>
  <c r="U2377" i="1"/>
  <c r="U2378" i="1"/>
  <c r="U218" i="1"/>
  <c r="U896" i="1"/>
  <c r="U3613" i="1"/>
  <c r="U701" i="1"/>
  <c r="U2379" i="1"/>
  <c r="U160" i="1"/>
  <c r="U734" i="1"/>
  <c r="U3288" i="1"/>
  <c r="U564" i="1"/>
  <c r="U2380" i="1"/>
  <c r="U3527" i="1"/>
  <c r="U2381" i="1"/>
  <c r="U2382" i="1"/>
  <c r="U2383" i="1"/>
  <c r="U379" i="1"/>
  <c r="U380" i="1"/>
  <c r="U3528" i="1"/>
  <c r="U2384" i="1"/>
  <c r="U2385" i="1"/>
  <c r="U3180" i="1"/>
  <c r="U735" i="1"/>
  <c r="U381" i="1"/>
  <c r="U2386" i="1"/>
  <c r="U57" i="1"/>
  <c r="U2387" i="1"/>
  <c r="U58" i="1"/>
  <c r="U808" i="1"/>
  <c r="U3382" i="1"/>
  <c r="U2388" i="1"/>
  <c r="U300" i="1"/>
  <c r="U40" i="1"/>
  <c r="U2389" i="1"/>
  <c r="U897" i="1"/>
  <c r="U2390" i="1"/>
  <c r="U526" i="1"/>
  <c r="U2857" i="1"/>
  <c r="U326" i="1"/>
  <c r="U2391" i="1"/>
  <c r="U666" i="1"/>
  <c r="U161" i="1"/>
  <c r="U2392" i="1"/>
  <c r="U2393" i="1"/>
  <c r="U667" i="1"/>
  <c r="U2769" i="1"/>
  <c r="U2394" i="1"/>
  <c r="U275" i="1"/>
  <c r="U470" i="1"/>
  <c r="U2395" i="1"/>
  <c r="U702" i="1"/>
  <c r="U162" i="1"/>
  <c r="U527" i="1"/>
  <c r="U736" i="1"/>
  <c r="U2396" i="1"/>
  <c r="U2397" i="1"/>
  <c r="U37" i="1"/>
  <c r="U809" i="1"/>
  <c r="U609" i="1"/>
  <c r="U3529" i="1"/>
  <c r="U2398" i="1"/>
  <c r="U810" i="1"/>
  <c r="U4024" i="1"/>
  <c r="U737" i="1"/>
  <c r="U565" i="1"/>
  <c r="U4025" i="1"/>
  <c r="U2399" i="1"/>
  <c r="U2400" i="1"/>
  <c r="U2770" i="1"/>
  <c r="U2771" i="1"/>
  <c r="U738" i="1"/>
  <c r="U2401" i="1"/>
  <c r="U163" i="1"/>
  <c r="U898" i="1"/>
  <c r="U254" i="1"/>
  <c r="U3344" i="1"/>
  <c r="U2402" i="1"/>
  <c r="U668" i="1"/>
  <c r="U3720" i="1"/>
  <c r="U2403" i="1"/>
  <c r="U899" i="1"/>
  <c r="U2404" i="1"/>
  <c r="U3153" i="1"/>
  <c r="U3311" i="1"/>
  <c r="U471" i="1"/>
  <c r="U472" i="1"/>
  <c r="U2405" i="1"/>
  <c r="U811" i="1"/>
  <c r="U301" i="1"/>
  <c r="U101" i="1"/>
  <c r="U703" i="1"/>
  <c r="U2406" i="1"/>
  <c r="U610" i="1"/>
  <c r="U276" i="1"/>
  <c r="U2407" i="1"/>
  <c r="U2408" i="1"/>
  <c r="U2409" i="1"/>
  <c r="U2410" i="1"/>
  <c r="U2858" i="1"/>
  <c r="U2411" i="1"/>
  <c r="U611" i="1"/>
  <c r="U2412" i="1"/>
  <c r="U2413" i="1"/>
  <c r="U473" i="1"/>
  <c r="U3072" i="1"/>
  <c r="U382" i="1"/>
  <c r="U72" i="1"/>
  <c r="U900" i="1"/>
  <c r="U3289" i="1"/>
  <c r="U87" i="1"/>
  <c r="U3721" i="1"/>
  <c r="U3651" i="1"/>
  <c r="U277" i="1"/>
  <c r="U669" i="1"/>
  <c r="U219" i="1"/>
  <c r="U2414" i="1"/>
  <c r="U2415" i="1"/>
  <c r="U88" i="1"/>
  <c r="U3530" i="1"/>
  <c r="U2416" i="1"/>
  <c r="U566" i="1"/>
  <c r="U164" i="1"/>
  <c r="U383" i="1"/>
  <c r="U567" i="1"/>
  <c r="U4026" i="1"/>
  <c r="U102" i="1"/>
  <c r="U278" i="1"/>
  <c r="U2417" i="1"/>
  <c r="U2970" i="1"/>
  <c r="U2418" i="1"/>
  <c r="U474" i="1"/>
  <c r="U2419" i="1"/>
  <c r="U704" i="1"/>
  <c r="U2420" i="1"/>
  <c r="U812" i="1"/>
  <c r="U3686" i="1"/>
  <c r="U220" i="1"/>
  <c r="U73" i="1"/>
  <c r="U813" i="1"/>
  <c r="U901" i="1"/>
  <c r="U384" i="1"/>
  <c r="U475" i="1"/>
  <c r="U814" i="1"/>
  <c r="U2421" i="1"/>
  <c r="U255" i="1"/>
  <c r="U2422" i="1"/>
  <c r="U3073" i="1"/>
  <c r="U2772" i="1"/>
  <c r="U2423" i="1"/>
  <c r="U3154" i="1"/>
  <c r="U815" i="1"/>
  <c r="U476" i="1"/>
  <c r="U2424" i="1"/>
  <c r="U670" i="1"/>
  <c r="U4027" i="1"/>
  <c r="U2425" i="1"/>
  <c r="U2426" i="1"/>
  <c r="U2427" i="1"/>
  <c r="U528" i="1"/>
  <c r="U612" i="1"/>
  <c r="U568" i="1"/>
  <c r="U816" i="1"/>
  <c r="U2428" i="1"/>
  <c r="U817" i="1"/>
  <c r="U2429" i="1"/>
  <c r="U2859" i="1"/>
  <c r="U2430" i="1"/>
  <c r="U2431" i="1"/>
  <c r="U4028" i="1"/>
  <c r="U2971" i="1"/>
  <c r="U3345" i="1"/>
  <c r="U529" i="1"/>
  <c r="U3119" i="1"/>
  <c r="U302" i="1"/>
  <c r="U41" i="1"/>
  <c r="U818" i="1"/>
  <c r="U3560" i="1"/>
  <c r="U2432" i="1"/>
  <c r="U2433" i="1"/>
  <c r="U2434" i="1"/>
  <c r="U2435" i="1"/>
  <c r="U2436" i="1"/>
  <c r="U819" i="1"/>
  <c r="U2437" i="1"/>
  <c r="U2438" i="1"/>
  <c r="U2439" i="1"/>
  <c r="U2440" i="1"/>
  <c r="U2860" i="1"/>
  <c r="U4029" i="1"/>
  <c r="U739" i="1"/>
  <c r="U2441" i="1"/>
  <c r="U2442" i="1"/>
  <c r="U3181" i="1"/>
  <c r="U165" i="1"/>
  <c r="U166" i="1"/>
  <c r="U4030" i="1"/>
  <c r="U2443" i="1"/>
  <c r="U2444" i="1"/>
  <c r="U4031" i="1"/>
  <c r="U3531" i="1"/>
  <c r="U530" i="1"/>
  <c r="U671" i="1"/>
  <c r="U2445" i="1"/>
  <c r="U672" i="1"/>
  <c r="U3695" i="1"/>
  <c r="U3074" i="1"/>
  <c r="U673" i="1"/>
  <c r="U705" i="1"/>
  <c r="U477" i="1"/>
  <c r="U221" i="1"/>
  <c r="U327" i="1"/>
  <c r="U706" i="1"/>
  <c r="U820" i="1"/>
  <c r="U2446" i="1"/>
  <c r="U4032" i="1"/>
  <c r="U2447" i="1"/>
  <c r="U12" i="1"/>
  <c r="U2448" i="1"/>
  <c r="U2449" i="1"/>
  <c r="U222" i="1"/>
  <c r="U2861" i="1"/>
  <c r="U2450" i="1"/>
  <c r="U2451" i="1"/>
  <c r="U2452" i="1"/>
  <c r="U59" i="1"/>
  <c r="U2453" i="1"/>
  <c r="U2454" i="1"/>
  <c r="U2455" i="1"/>
  <c r="U2456" i="1"/>
  <c r="U223" i="1"/>
  <c r="U2457" i="1"/>
  <c r="U2862" i="1"/>
  <c r="U2773" i="1"/>
  <c r="U613" i="1"/>
  <c r="U2923" i="1"/>
  <c r="U303" i="1"/>
  <c r="U4033" i="1"/>
  <c r="U2458" i="1"/>
  <c r="U478" i="1"/>
  <c r="U3625" i="1"/>
  <c r="U4034" i="1"/>
  <c r="U3696" i="1"/>
  <c r="U2459" i="1"/>
  <c r="U674" i="1"/>
  <c r="U385" i="1"/>
  <c r="U3383" i="1"/>
  <c r="U3582" i="1"/>
  <c r="U2460" i="1"/>
  <c r="U3075" i="1"/>
  <c r="U2461" i="1"/>
  <c r="U4035" i="1"/>
  <c r="U4036" i="1"/>
  <c r="U2462" i="1"/>
  <c r="U304" i="1"/>
  <c r="U3312" i="1"/>
  <c r="U3290" i="1"/>
  <c r="U821" i="1"/>
  <c r="U2774" i="1"/>
  <c r="U2775" i="1"/>
  <c r="U3532" i="1"/>
  <c r="U2463" i="1"/>
  <c r="U707" i="1"/>
  <c r="U479" i="1"/>
  <c r="U2924" i="1"/>
  <c r="U74" i="1"/>
  <c r="U2464" i="1"/>
  <c r="U569" i="1"/>
  <c r="U2465" i="1"/>
  <c r="U2466" i="1"/>
  <c r="U570" i="1"/>
  <c r="U3570" i="1"/>
  <c r="U740" i="1"/>
  <c r="U675" i="1"/>
  <c r="U571" i="1"/>
  <c r="U2467" i="1"/>
  <c r="U4037" i="1"/>
  <c r="U167" i="1"/>
  <c r="U75" i="1"/>
  <c r="U531" i="1"/>
  <c r="U2468" i="1"/>
  <c r="U572" i="1"/>
  <c r="U2469" i="1"/>
  <c r="U103" i="1"/>
  <c r="U480" i="1"/>
  <c r="U2470" i="1"/>
  <c r="U2972" i="1"/>
  <c r="U4038" i="1"/>
  <c r="U89" i="1"/>
  <c r="U305" i="1"/>
  <c r="U481" i="1"/>
  <c r="U3076" i="1"/>
  <c r="U3077" i="1"/>
  <c r="U482" i="1"/>
  <c r="U60" i="1"/>
  <c r="U2973" i="1"/>
  <c r="U2471" i="1"/>
  <c r="U2472" i="1"/>
  <c r="U676" i="1"/>
  <c r="U224" i="1"/>
  <c r="U2473" i="1"/>
  <c r="U2474" i="1"/>
  <c r="U902" i="1"/>
  <c r="U2475" i="1"/>
  <c r="U3533" i="1"/>
  <c r="U61" i="1"/>
  <c r="U903" i="1"/>
  <c r="U3155" i="1"/>
  <c r="U386" i="1"/>
  <c r="U4039" i="1"/>
  <c r="U483" i="1"/>
  <c r="U2476" i="1"/>
  <c r="U2477" i="1"/>
  <c r="U2478" i="1"/>
  <c r="U2479" i="1"/>
  <c r="U3156" i="1"/>
  <c r="U3204" i="1"/>
  <c r="U4040" i="1"/>
  <c r="U484" i="1"/>
  <c r="U225" i="1"/>
  <c r="U485" i="1"/>
  <c r="U168" i="1"/>
  <c r="U2480" i="1"/>
  <c r="U677" i="1"/>
  <c r="U708" i="1"/>
  <c r="U486" i="1"/>
  <c r="U387" i="1"/>
  <c r="U2863" i="1"/>
  <c r="U3697" i="1"/>
  <c r="U2481" i="1"/>
  <c r="U2776" i="1"/>
  <c r="U2482" i="1"/>
  <c r="U2483" i="1"/>
  <c r="U532" i="1"/>
  <c r="U487" i="1"/>
  <c r="U2484" i="1"/>
  <c r="U2485" i="1"/>
  <c r="U904" i="1"/>
  <c r="U279" i="1"/>
  <c r="U741" i="1"/>
  <c r="U2777" i="1"/>
  <c r="U2486" i="1"/>
  <c r="U3534" i="1"/>
  <c r="U2487" i="1"/>
  <c r="U2778" i="1"/>
  <c r="U4041" i="1"/>
  <c r="U42" i="1"/>
  <c r="U4042" i="1"/>
  <c r="U2488" i="1"/>
  <c r="U3182" i="1"/>
  <c r="U573" i="1"/>
  <c r="U533" i="1"/>
  <c r="U388" i="1"/>
  <c r="U2489" i="1"/>
  <c r="U2490" i="1"/>
  <c r="U2491" i="1"/>
  <c r="U2492" i="1"/>
  <c r="U2864" i="1"/>
  <c r="U2493" i="1"/>
  <c r="U2494" i="1"/>
  <c r="U709" i="1"/>
  <c r="U488" i="1"/>
  <c r="U2779" i="1"/>
  <c r="U905" i="1"/>
  <c r="U3722" i="1"/>
  <c r="U3291" i="1"/>
  <c r="U2495" i="1"/>
  <c r="U3183" i="1"/>
  <c r="U2496" i="1"/>
  <c r="U2497" i="1"/>
  <c r="U389" i="1"/>
  <c r="U2780" i="1"/>
  <c r="U4043" i="1"/>
  <c r="U678" i="1"/>
  <c r="U3643" i="1"/>
  <c r="U679" i="1"/>
  <c r="U2498" i="1"/>
  <c r="U390" i="1"/>
  <c r="U2499" i="1"/>
  <c r="U3078" i="1"/>
  <c r="U169" i="1"/>
  <c r="U2500" i="1"/>
  <c r="U2501" i="1"/>
  <c r="U2502" i="1"/>
  <c r="U226" i="1"/>
  <c r="U489" i="1"/>
  <c r="U2925" i="1"/>
  <c r="U256" i="1"/>
  <c r="U822" i="1"/>
  <c r="U3184" i="1"/>
  <c r="U534" i="1"/>
  <c r="U4044" i="1"/>
  <c r="U2503" i="1"/>
  <c r="U2865" i="1"/>
  <c r="U680" i="1"/>
  <c r="U906" i="1"/>
  <c r="U614" i="1"/>
  <c r="U2504" i="1"/>
  <c r="U3120" i="1"/>
  <c r="U2505" i="1"/>
  <c r="U907" i="1"/>
  <c r="U823" i="1"/>
  <c r="U2866" i="1"/>
  <c r="U2506" i="1"/>
  <c r="U4045" i="1"/>
  <c r="U2507" i="1"/>
  <c r="U490" i="1"/>
  <c r="U2508" i="1"/>
  <c r="U3365" i="1"/>
  <c r="U4046" i="1"/>
  <c r="U2509" i="1"/>
  <c r="U2510" i="1"/>
  <c r="U2511" i="1"/>
  <c r="U2926" i="1"/>
  <c r="U2781" i="1"/>
  <c r="U2512" i="1"/>
  <c r="U2513" i="1"/>
  <c r="U3664" i="1"/>
  <c r="U4047" i="1"/>
  <c r="U391" i="1"/>
  <c r="U27" i="1"/>
  <c r="U4048" i="1"/>
  <c r="U3614" i="1"/>
  <c r="U2514" i="1"/>
  <c r="U2974" i="1"/>
  <c r="U3571" i="1"/>
  <c r="U3185" i="1"/>
  <c r="U3157" i="1"/>
  <c r="U908" i="1"/>
  <c r="U2515" i="1"/>
  <c r="U280" i="1"/>
  <c r="U2516" i="1"/>
  <c r="U306" i="1"/>
  <c r="U2517" i="1"/>
  <c r="U2867" i="1"/>
  <c r="U3723" i="1"/>
  <c r="U3079" i="1"/>
  <c r="U90" i="1"/>
  <c r="U491" i="1"/>
  <c r="U2518" i="1"/>
  <c r="U3671" i="1"/>
  <c r="U4049" i="1"/>
  <c r="U392" i="1"/>
  <c r="U170" i="1"/>
  <c r="U492" i="1"/>
  <c r="U3535" i="1"/>
  <c r="U76" i="1"/>
  <c r="U2519" i="1"/>
  <c r="U493" i="1"/>
  <c r="U2868" i="1"/>
  <c r="U3121" i="1"/>
  <c r="U2520" i="1"/>
  <c r="U4050" i="1"/>
  <c r="U681" i="1"/>
  <c r="U4051" i="1"/>
  <c r="U2521" i="1"/>
  <c r="U682" i="1"/>
  <c r="U742" i="1"/>
  <c r="U2522" i="1"/>
  <c r="U2782" i="1"/>
  <c r="U3536" i="1"/>
  <c r="U2523" i="1"/>
  <c r="U2524" i="1"/>
  <c r="U2525" i="1"/>
  <c r="U2526" i="1"/>
  <c r="U683" i="1"/>
  <c r="U3080" i="1"/>
  <c r="U2527" i="1"/>
  <c r="U2528" i="1"/>
  <c r="U2529" i="1"/>
  <c r="U574" i="1"/>
  <c r="U307" i="1"/>
  <c r="U710" i="1"/>
  <c r="U2530" i="1"/>
  <c r="U3313" i="1"/>
  <c r="U171" i="1"/>
  <c r="U4052" i="1"/>
  <c r="U2531" i="1"/>
  <c r="U3292" i="1"/>
  <c r="U3615" i="1"/>
  <c r="U2532" i="1"/>
  <c r="U684" i="1"/>
  <c r="U2533" i="1"/>
  <c r="U2534" i="1"/>
  <c r="U4053" i="1"/>
  <c r="U3616" i="1"/>
  <c r="U2535" i="1"/>
  <c r="U494" i="1"/>
  <c r="U3" i="1"/>
  <c r="U2536" i="1"/>
  <c r="U2537" i="1"/>
  <c r="U2783" i="1"/>
  <c r="U2538" i="1"/>
  <c r="U3081" i="1"/>
  <c r="U2539" i="1"/>
  <c r="U743" i="1"/>
  <c r="U2540" i="1"/>
  <c r="U685" i="1"/>
  <c r="U2541" i="1"/>
  <c r="U2542" i="1"/>
  <c r="U3561" i="1"/>
  <c r="U2543" i="1"/>
  <c r="U2784" i="1"/>
  <c r="U4054" i="1"/>
  <c r="U2544" i="1"/>
  <c r="U38" i="1"/>
  <c r="U3346" i="1"/>
  <c r="U2785" i="1"/>
  <c r="U2786" i="1"/>
  <c r="U172" i="1"/>
  <c r="U2545" i="1"/>
  <c r="U3293" i="1"/>
  <c r="U393" i="1"/>
  <c r="U2546" i="1"/>
  <c r="U3294" i="1"/>
  <c r="U686" i="1"/>
  <c r="U3384" i="1"/>
  <c r="U173" i="1"/>
  <c r="U3347" i="1"/>
  <c r="U3186" i="1"/>
  <c r="U2869" i="1"/>
  <c r="U227" i="1"/>
  <c r="U2547" i="1"/>
  <c r="U2548" i="1"/>
  <c r="U2549" i="1"/>
  <c r="U4055" i="1"/>
  <c r="U2550" i="1"/>
  <c r="U394" i="1"/>
  <c r="U2551" i="1"/>
  <c r="U2552" i="1"/>
  <c r="U2553" i="1"/>
  <c r="U91" i="1"/>
  <c r="U909" i="1"/>
  <c r="U2554" i="1"/>
  <c r="U92" i="1"/>
  <c r="U3537" i="1"/>
  <c r="U824" i="1"/>
  <c r="U2555" i="1"/>
  <c r="U2556" i="1"/>
  <c r="U2557" i="1"/>
  <c r="U2558" i="1"/>
  <c r="U825" i="1"/>
  <c r="U2559" i="1"/>
  <c r="U826" i="1"/>
  <c r="U687" i="1"/>
  <c r="U2560" i="1"/>
  <c r="U2561" i="1"/>
  <c r="U3538" i="1"/>
  <c r="U4056" i="1"/>
  <c r="U2562" i="1"/>
  <c r="U827" i="1"/>
  <c r="U2787" i="1"/>
  <c r="U8" i="1"/>
  <c r="U3539" i="1"/>
  <c r="U828" i="1"/>
  <c r="U4057" i="1"/>
  <c r="U2788" i="1"/>
  <c r="U2563" i="1"/>
  <c r="U2564" i="1"/>
  <c r="U2870" i="1"/>
  <c r="U2565" i="1"/>
  <c r="U4058" i="1"/>
  <c r="U2566" i="1"/>
  <c r="U910" i="1"/>
  <c r="U4059" i="1"/>
  <c r="U4060" i="1"/>
  <c r="U2567" i="1"/>
  <c r="U4061" i="1"/>
  <c r="U2568" i="1"/>
  <c r="U829" i="1"/>
  <c r="U3562" i="1"/>
  <c r="U3158" i="1"/>
  <c r="U2569" i="1"/>
  <c r="U2570" i="1"/>
  <c r="U535" i="1"/>
  <c r="U688" i="1"/>
  <c r="U2571" i="1"/>
  <c r="U4062" i="1"/>
  <c r="U4063" i="1"/>
  <c r="U3366" i="1"/>
  <c r="U2572" i="1"/>
  <c r="U4064" i="1"/>
  <c r="U62" i="1"/>
  <c r="U2573" i="1"/>
  <c r="U2574" i="1"/>
  <c r="U4065" i="1"/>
  <c r="U2575" i="1"/>
  <c r="U2576" i="1"/>
  <c r="U2577" i="1"/>
  <c r="U536" i="1"/>
  <c r="U2578" i="1"/>
  <c r="U4066" i="1"/>
  <c r="U575" i="1"/>
  <c r="U2579" i="1"/>
  <c r="U4067" i="1"/>
  <c r="U4068" i="1"/>
  <c r="U2871" i="1"/>
  <c r="U2789" i="1"/>
  <c r="U495" i="1"/>
  <c r="U911" i="1"/>
  <c r="U63" i="1"/>
  <c r="U228" i="1"/>
  <c r="U2580" i="1"/>
  <c r="U2581" i="1"/>
  <c r="U2582" i="1"/>
  <c r="U4069" i="1"/>
  <c r="U2583" i="1"/>
  <c r="U2584" i="1"/>
  <c r="U2585" i="1"/>
  <c r="U104" i="1"/>
  <c r="U2586" i="1"/>
  <c r="U2587" i="1"/>
  <c r="U3295" i="1"/>
  <c r="U4070" i="1"/>
  <c r="U395" i="1"/>
  <c r="U2588" i="1"/>
  <c r="U2589" i="1"/>
  <c r="U2590" i="1"/>
  <c r="U4071" i="1"/>
  <c r="U689" i="1"/>
  <c r="U912" i="1"/>
  <c r="U2591" i="1"/>
  <c r="U3296" i="1"/>
  <c r="U281" i="1"/>
  <c r="U2592" i="1"/>
  <c r="U2593" i="1"/>
  <c r="U2594" i="1"/>
  <c r="U229" i="1"/>
  <c r="U2595" i="1"/>
  <c r="U2596" i="1"/>
  <c r="U2597" i="1"/>
  <c r="U2598" i="1"/>
  <c r="U3698" i="1"/>
  <c r="U2599" i="1"/>
  <c r="U4072" i="1"/>
  <c r="U3563" i="1"/>
  <c r="U3540" i="1"/>
  <c r="U2600" i="1"/>
  <c r="U4073" i="1"/>
  <c r="U4074" i="1"/>
  <c r="U496" i="1"/>
  <c r="U2601" i="1"/>
  <c r="U2602" i="1"/>
  <c r="U913" i="1"/>
  <c r="U3617" i="1"/>
  <c r="U4075" i="1"/>
  <c r="U2790" i="1"/>
  <c r="U2603" i="1"/>
  <c r="U2604" i="1"/>
  <c r="U282" i="1"/>
  <c r="U283" i="1"/>
  <c r="U4076" i="1"/>
  <c r="U2975" i="1"/>
  <c r="U3724" i="1"/>
  <c r="U4077" i="1"/>
  <c r="U914" i="1"/>
  <c r="U230" i="1"/>
  <c r="U2605" i="1"/>
  <c r="U2606" i="1"/>
  <c r="U2607" i="1"/>
  <c r="U615" i="1"/>
  <c r="U3082" i="1"/>
  <c r="U2608" i="1"/>
  <c r="U2609" i="1"/>
  <c r="U28" i="1"/>
  <c r="U4078" i="1"/>
  <c r="U2610" i="1"/>
  <c r="U2791" i="1"/>
  <c r="U2611" i="1"/>
  <c r="U396" i="1"/>
  <c r="U576" i="1"/>
  <c r="U231" i="1"/>
  <c r="U2872" i="1"/>
  <c r="U2976" i="1"/>
  <c r="U4079" i="1"/>
  <c r="U2612" i="1"/>
  <c r="U2613" i="1"/>
  <c r="U2614" i="1"/>
  <c r="U2615" i="1"/>
  <c r="U2616" i="1"/>
  <c r="U3297" i="1"/>
  <c r="U2617" i="1"/>
  <c r="U3314" i="1"/>
  <c r="U2927" i="1"/>
  <c r="U2618" i="1"/>
  <c r="U4080" i="1"/>
  <c r="U3665" i="1"/>
  <c r="U2619" i="1"/>
  <c r="U3315" i="1"/>
  <c r="U830" i="1"/>
  <c r="U2620" i="1"/>
  <c r="U2621" i="1"/>
  <c r="U2622" i="1"/>
  <c r="U616" i="1"/>
  <c r="U2623" i="1"/>
  <c r="U232" i="1"/>
  <c r="U2624" i="1"/>
  <c r="U2625" i="1"/>
  <c r="U915" i="1"/>
  <c r="U690" i="1"/>
  <c r="U2626" i="1"/>
  <c r="U2627" i="1"/>
  <c r="U2928" i="1"/>
  <c r="U174" i="1"/>
  <c r="U2628" i="1"/>
  <c r="U4081" i="1"/>
  <c r="U4082" i="1"/>
  <c r="U3385" i="1"/>
  <c r="U2629" i="1"/>
  <c r="U3386" i="1"/>
  <c r="U3672" i="1"/>
  <c r="U2630" i="1"/>
  <c r="U3541" i="1"/>
  <c r="U64" i="1"/>
  <c r="U2631" i="1"/>
  <c r="U2632" i="1"/>
  <c r="U3652" i="1"/>
  <c r="U2633" i="1"/>
  <c r="U2929" i="1"/>
  <c r="U3367" i="1"/>
  <c r="U577" i="1"/>
  <c r="U2634" i="1"/>
  <c r="U2635" i="1"/>
  <c r="U4083" i="1"/>
  <c r="U2636" i="1"/>
  <c r="U831" i="1"/>
  <c r="U328" i="1"/>
  <c r="U2637" i="1"/>
  <c r="M2637" i="1" l="1"/>
  <c r="M3367" i="1"/>
  <c r="M2630" i="1"/>
  <c r="M174" i="1"/>
  <c r="M232" i="1"/>
  <c r="M2619" i="1"/>
  <c r="M2616" i="1"/>
  <c r="M231" i="1"/>
  <c r="M2609" i="1"/>
  <c r="M914" i="1"/>
  <c r="M2603" i="1"/>
  <c r="M4074" i="1"/>
  <c r="M2598" i="1"/>
  <c r="M281" i="1"/>
  <c r="M2588" i="1"/>
  <c r="M2584" i="1"/>
  <c r="M911" i="1"/>
  <c r="M4066" i="1"/>
  <c r="M2573" i="1"/>
  <c r="M688" i="1"/>
  <c r="M4061" i="1"/>
  <c r="M2870" i="1"/>
  <c r="M2787" i="1"/>
  <c r="M826" i="1"/>
  <c r="M3537" i="1"/>
  <c r="M394" i="1"/>
  <c r="M3186" i="1"/>
  <c r="M3293" i="1"/>
  <c r="M4054" i="1"/>
  <c r="M743" i="1"/>
  <c r="M494" i="1"/>
  <c r="M3615" i="1"/>
  <c r="M307" i="1"/>
  <c r="M2525" i="1"/>
  <c r="M2521" i="1"/>
  <c r="M2519" i="1"/>
  <c r="M2518" i="1"/>
  <c r="M2516" i="1"/>
  <c r="M2514" i="1"/>
  <c r="M2512" i="1"/>
  <c r="M2508" i="1"/>
  <c r="M2505" i="1"/>
  <c r="M4044" i="1"/>
  <c r="M2502" i="1"/>
  <c r="M679" i="1"/>
  <c r="M3183" i="1"/>
  <c r="M2494" i="1"/>
  <c r="M533" i="1"/>
  <c r="M2487" i="1"/>
  <c r="M2484" i="1"/>
  <c r="M2863" i="1"/>
  <c r="M225" i="1"/>
  <c r="M2476" i="1"/>
  <c r="M2475" i="1"/>
  <c r="M2973" i="1"/>
  <c r="M4038" i="1"/>
  <c r="M531" i="1"/>
  <c r="M3570" i="1"/>
  <c r="M479" i="1"/>
  <c r="M3312" i="1"/>
  <c r="M3582" i="1"/>
  <c r="M478" i="1"/>
  <c r="M2457" i="1"/>
  <c r="M2451" i="1"/>
  <c r="M4032" i="1"/>
  <c r="M673" i="1"/>
  <c r="M4031" i="1"/>
  <c r="M2441" i="1"/>
  <c r="M819" i="1"/>
  <c r="M41" i="1"/>
  <c r="M2430" i="1"/>
  <c r="M528" i="1"/>
  <c r="M815" i="1"/>
  <c r="M814" i="1"/>
  <c r="M812" i="1"/>
  <c r="M278" i="1"/>
  <c r="M3530" i="1"/>
  <c r="M3721" i="1"/>
  <c r="M2413" i="1"/>
  <c r="M2407" i="1"/>
  <c r="M2405" i="1"/>
  <c r="M3720" i="1"/>
  <c r="M738" i="1"/>
  <c r="M4024" i="1"/>
  <c r="M2396" i="1"/>
  <c r="M2394" i="1"/>
  <c r="M326" i="1"/>
  <c r="M2388" i="1"/>
  <c r="M735" i="1"/>
  <c r="M2382" i="1"/>
  <c r="M2379" i="1"/>
  <c r="M2376" i="1"/>
  <c r="M607" i="1"/>
  <c r="M2768" i="1"/>
  <c r="M159" i="1"/>
  <c r="M3117" i="1"/>
  <c r="M26" i="1"/>
  <c r="M465" i="1"/>
  <c r="M2362" i="1"/>
  <c r="M523" i="1"/>
  <c r="M732" i="1"/>
  <c r="M3179" i="1"/>
  <c r="M460" i="1"/>
  <c r="M2345" i="1"/>
  <c r="M3381" i="1"/>
  <c r="M3380" i="1"/>
  <c r="M2765" i="1"/>
  <c r="M2332" i="1"/>
  <c r="M2326" i="1"/>
  <c r="M2321" i="1"/>
  <c r="M2919" i="1"/>
  <c r="M2313" i="1"/>
  <c r="M2918" i="1"/>
  <c r="M3580" i="1"/>
  <c r="M3718" i="1"/>
  <c r="M2301" i="1"/>
  <c r="M2298" i="1"/>
  <c r="M2295" i="1"/>
  <c r="M2917" i="1"/>
  <c r="M803" i="1"/>
  <c r="M2285" i="1"/>
  <c r="M3521" i="1"/>
  <c r="M322" i="1"/>
  <c r="M2758" i="1"/>
  <c r="M10" i="1"/>
  <c r="M4012" i="1"/>
  <c r="M518" i="1"/>
  <c r="M3592" i="1"/>
  <c r="M4006" i="1"/>
  <c r="M2264" i="1"/>
  <c r="M2259" i="1"/>
  <c r="M2255" i="1"/>
  <c r="M3610" i="1"/>
  <c r="M2248" i="1"/>
  <c r="M2244" i="1"/>
  <c r="M2753" i="1"/>
  <c r="M151" i="1"/>
  <c r="M3342" i="1"/>
  <c r="M3995" i="1"/>
  <c r="M2228" i="1"/>
  <c r="M2225" i="1"/>
  <c r="M3993" i="1"/>
  <c r="M54" i="1"/>
  <c r="M2218" i="1"/>
  <c r="M797" i="1"/>
  <c r="M375" i="1"/>
  <c r="M2204" i="1"/>
  <c r="M2199" i="1"/>
  <c r="M2195" i="1"/>
  <c r="M3516" i="1"/>
  <c r="M3988" i="1"/>
  <c r="M294" i="1"/>
  <c r="M2182" i="1"/>
  <c r="M884" i="1"/>
  <c r="M2176" i="1"/>
  <c r="M2172" i="1"/>
  <c r="M2167" i="1"/>
  <c r="M599" i="1"/>
  <c r="M2163" i="1"/>
  <c r="M726" i="1"/>
  <c r="M210" i="1"/>
  <c r="M598" i="1"/>
  <c r="M370" i="1"/>
  <c r="M2844" i="1"/>
  <c r="M2145" i="1"/>
  <c r="M248" i="1"/>
  <c r="M145" i="1"/>
  <c r="M2136" i="1"/>
  <c r="M2132" i="1"/>
  <c r="M3714" i="1"/>
  <c r="M2125" i="1"/>
  <c r="M2121" i="1"/>
  <c r="M3962" i="1"/>
  <c r="M3057" i="1"/>
  <c r="M3959" i="1"/>
  <c r="M790" i="1"/>
  <c r="M879" i="1"/>
  <c r="M2105" i="1"/>
  <c r="M3508" i="1"/>
  <c r="M2914" i="1"/>
  <c r="M724" i="1"/>
  <c r="M3148" i="1"/>
  <c r="M2087" i="1"/>
  <c r="M2085" i="1"/>
  <c r="M2079" i="1"/>
  <c r="M2076" i="1"/>
  <c r="M2072" i="1"/>
  <c r="M3949" i="1"/>
  <c r="M3275" i="1"/>
  <c r="M3274" i="1"/>
  <c r="M2060" i="1"/>
  <c r="M2055" i="1"/>
  <c r="M3579" i="1"/>
  <c r="M2047" i="1"/>
  <c r="M3942" i="1"/>
  <c r="M2743" i="1"/>
  <c r="M784" i="1"/>
  <c r="M2741" i="1"/>
  <c r="M2911" i="1"/>
  <c r="M512" i="1"/>
  <c r="M268" i="1"/>
  <c r="M511" i="1"/>
  <c r="M139" i="1"/>
  <c r="M3934" i="1"/>
  <c r="M3499" i="1"/>
  <c r="M3497" i="1"/>
  <c r="M2007" i="1"/>
  <c r="M3049" i="1"/>
  <c r="M3174" i="1"/>
  <c r="M1997" i="1"/>
  <c r="M3272" i="1"/>
  <c r="M3928" i="1"/>
  <c r="M3925" i="1"/>
  <c r="M1981" i="1"/>
  <c r="M1977" i="1"/>
  <c r="M1972" i="1"/>
  <c r="M3922" i="1"/>
  <c r="M873" i="1"/>
  <c r="M1955" i="1"/>
  <c r="M1952" i="1"/>
  <c r="M3919" i="1"/>
  <c r="M3490" i="1"/>
  <c r="M1941" i="1"/>
  <c r="M2736" i="1"/>
  <c r="M1932" i="1"/>
  <c r="M1928" i="1"/>
  <c r="M1923" i="1"/>
  <c r="M1921" i="1"/>
  <c r="M4104" i="1"/>
  <c r="M3915" i="1"/>
  <c r="M1912" i="1"/>
  <c r="M293" i="1"/>
  <c r="M1908" i="1"/>
  <c r="M1905" i="1"/>
  <c r="M3107" i="1"/>
  <c r="M1897" i="1"/>
  <c r="M2733" i="1"/>
  <c r="M555" i="1"/>
  <c r="M3682" i="1"/>
  <c r="M1882" i="1"/>
  <c r="M1877" i="1"/>
  <c r="M3143" i="1"/>
  <c r="M1874" i="1"/>
  <c r="M3262" i="1"/>
  <c r="M2727" i="1"/>
  <c r="M364" i="1"/>
  <c r="M128" i="1"/>
  <c r="M1857" i="1"/>
  <c r="M3035" i="1"/>
  <c r="M1846" i="1"/>
  <c r="M4091" i="1"/>
  <c r="M1840" i="1"/>
  <c r="M1837" i="1"/>
  <c r="M1836" i="1"/>
  <c r="M3907" i="1"/>
  <c r="M1828" i="1"/>
  <c r="M1824" i="1"/>
  <c r="M3198" i="1"/>
  <c r="M3259" i="1"/>
  <c r="M3905" i="1"/>
  <c r="M3661" i="1"/>
  <c r="M3556" i="1"/>
  <c r="M1798" i="1"/>
  <c r="M1794" i="1"/>
  <c r="M1792" i="1"/>
  <c r="M3902" i="1"/>
  <c r="M1782" i="1"/>
  <c r="M2902" i="1"/>
  <c r="M3899" i="1"/>
  <c r="M1772" i="1"/>
  <c r="M3569" i="1"/>
  <c r="M3898" i="1"/>
  <c r="M2719" i="1"/>
  <c r="M3897" i="1"/>
  <c r="M1761" i="1"/>
  <c r="M199" i="1"/>
  <c r="M1752" i="1"/>
  <c r="M3027" i="1"/>
  <c r="M1744" i="1"/>
  <c r="M2901" i="1"/>
  <c r="M361" i="1"/>
  <c r="M3642" i="1"/>
  <c r="M3894" i="1"/>
  <c r="M1728" i="1"/>
  <c r="M2953" i="1"/>
  <c r="M3254" i="1"/>
  <c r="M1720" i="1"/>
  <c r="M1716" i="1"/>
  <c r="M80" i="1"/>
  <c r="M550" i="1"/>
  <c r="M3021" i="1"/>
  <c r="M1705" i="1"/>
  <c r="M3474" i="1"/>
  <c r="M3020" i="1"/>
  <c r="M1696" i="1"/>
  <c r="M1693" i="1"/>
  <c r="M1688" i="1"/>
  <c r="M1686" i="1"/>
  <c r="M1681" i="1"/>
  <c r="M3168" i="1"/>
  <c r="M1673" i="1"/>
  <c r="M3879" i="1"/>
  <c r="M596" i="1"/>
  <c r="M1663" i="1"/>
  <c r="M3876" i="1"/>
  <c r="M2710" i="1"/>
  <c r="M1653" i="1"/>
  <c r="M3167" i="1"/>
  <c r="M1646" i="1"/>
  <c r="M357" i="1"/>
  <c r="M831" i="1"/>
  <c r="M2633" i="1"/>
  <c r="M3386" i="1"/>
  <c r="M2627" i="1"/>
  <c r="M616" i="1"/>
  <c r="M4080" i="1"/>
  <c r="M2614" i="1"/>
  <c r="M396" i="1"/>
  <c r="M3082" i="1"/>
  <c r="M3724" i="1"/>
  <c r="M4075" i="1"/>
  <c r="M2600" i="1"/>
  <c r="M2596" i="1"/>
  <c r="M2591" i="1"/>
  <c r="M4070" i="1"/>
  <c r="M4069" i="1"/>
  <c r="M2789" i="1"/>
  <c r="M536" i="1"/>
  <c r="M4064" i="1"/>
  <c r="M2570" i="1"/>
  <c r="M4060" i="1"/>
  <c r="M2563" i="1"/>
  <c r="M2562" i="1"/>
  <c r="M825" i="1"/>
  <c r="M2554" i="1"/>
  <c r="M4055" i="1"/>
  <c r="M173" i="1"/>
  <c r="M172" i="1"/>
  <c r="M2543" i="1"/>
  <c r="M3081" i="1"/>
  <c r="M3616" i="1"/>
  <c r="M2531" i="1"/>
  <c r="M2529" i="1"/>
  <c r="M2523" i="1"/>
  <c r="M681" i="1"/>
  <c r="M3535" i="1"/>
  <c r="M90" i="1"/>
  <c r="M2515" i="1"/>
  <c r="M4048" i="1"/>
  <c r="M2926" i="1"/>
  <c r="M2507" i="1"/>
  <c r="M2504" i="1"/>
  <c r="M3184" i="1"/>
  <c r="M2500" i="1"/>
  <c r="M678" i="1"/>
  <c r="M3291" i="1"/>
  <c r="M2864" i="1"/>
  <c r="M3182" i="1"/>
  <c r="M2486" i="1"/>
  <c r="M532" i="1"/>
  <c r="M486" i="1"/>
  <c r="M4040" i="1"/>
  <c r="M4039" i="1"/>
  <c r="M2474" i="1"/>
  <c r="M482" i="1"/>
  <c r="M2470" i="1"/>
  <c r="M167" i="1"/>
  <c r="M2466" i="1"/>
  <c r="M2463" i="1"/>
  <c r="M2462" i="1"/>
  <c r="M385" i="1"/>
  <c r="M4033" i="1"/>
  <c r="M2456" i="1"/>
  <c r="M2861" i="1"/>
  <c r="M820" i="1"/>
  <c r="M3695" i="1"/>
  <c r="M2443" i="1"/>
  <c r="M4029" i="1"/>
  <c r="M2435" i="1"/>
  <c r="M3119" i="1"/>
  <c r="M2429" i="1"/>
  <c r="M2426" i="1"/>
  <c r="M2423" i="1"/>
  <c r="M384" i="1"/>
  <c r="M704" i="1"/>
  <c r="M4026" i="1"/>
  <c r="M2415" i="1"/>
  <c r="M3289" i="1"/>
  <c r="M611" i="1"/>
  <c r="M610" i="1"/>
  <c r="M471" i="1"/>
  <c r="M2402" i="1"/>
  <c r="M2770" i="1"/>
  <c r="M2398" i="1"/>
  <c r="M527" i="1"/>
  <c r="M667" i="1"/>
  <c r="M526" i="1"/>
  <c r="M808" i="1"/>
  <c r="M2385" i="1"/>
  <c r="M3527" i="1"/>
  <c r="M3613" i="1"/>
  <c r="M3152" i="1"/>
  <c r="M4023" i="1"/>
  <c r="M3118" i="1"/>
  <c r="M468" i="1"/>
  <c r="M3685" i="1"/>
  <c r="M2366" i="1"/>
  <c r="M806" i="1"/>
  <c r="M5" i="1"/>
  <c r="M2358" i="1"/>
  <c r="M463" i="1"/>
  <c r="M2351" i="1"/>
  <c r="M459" i="1"/>
  <c r="M3116" i="1"/>
  <c r="M3066" i="1"/>
  <c r="M2339" i="1"/>
  <c r="M3166" i="1"/>
  <c r="M1639" i="1"/>
  <c r="M3247" i="1"/>
  <c r="M1636" i="1"/>
  <c r="M3333" i="1"/>
  <c r="M3865" i="1"/>
  <c r="M1626" i="1"/>
  <c r="M594" i="1"/>
  <c r="M1622" i="1"/>
  <c r="M4098" i="1"/>
  <c r="M1617" i="1"/>
  <c r="M3861" i="1"/>
  <c r="M3461" i="1"/>
  <c r="M640" i="1"/>
  <c r="M1603" i="1"/>
  <c r="M3244" i="1"/>
  <c r="M1595" i="1"/>
  <c r="M3460" i="1"/>
  <c r="M848" i="1"/>
  <c r="M546" i="1"/>
  <c r="M1582" i="1"/>
  <c r="M3304" i="1"/>
  <c r="M2700" i="1"/>
  <c r="M1572" i="1"/>
  <c r="M1568" i="1"/>
  <c r="M416" i="1"/>
  <c r="M3852" i="1"/>
  <c r="M1552" i="1"/>
  <c r="M3456" i="1"/>
  <c r="M3849" i="1"/>
  <c r="M3357" i="1"/>
  <c r="M1537" i="1"/>
  <c r="M192" i="1"/>
  <c r="M191" i="1"/>
  <c r="M3847" i="1"/>
  <c r="M1518" i="1"/>
  <c r="M1514" i="1"/>
  <c r="M1511" i="1"/>
  <c r="M2695" i="1"/>
  <c r="M1501" i="1"/>
  <c r="M3846" i="1"/>
  <c r="M1495" i="1"/>
  <c r="M1492" i="1"/>
  <c r="M2694" i="1"/>
  <c r="M2692" i="1"/>
  <c r="M3006" i="1"/>
  <c r="M1483" i="1"/>
  <c r="M1479" i="1"/>
  <c r="M3450" i="1"/>
  <c r="M188" i="1"/>
  <c r="M1470" i="1"/>
  <c r="M3004" i="1"/>
  <c r="M2687" i="1"/>
  <c r="M542" i="1"/>
  <c r="M1457" i="1"/>
  <c r="M1454" i="1"/>
  <c r="M2888" i="1"/>
  <c r="M1448" i="1"/>
  <c r="M1443" i="1"/>
  <c r="M2682" i="1"/>
  <c r="M1434" i="1"/>
  <c r="M3165" i="1"/>
  <c r="M349" i="1"/>
  <c r="M4087" i="1"/>
  <c r="M115" i="1"/>
  <c r="M1407" i="1"/>
  <c r="M1401" i="1"/>
  <c r="M1396" i="1"/>
  <c r="M1391" i="1"/>
  <c r="M1384" i="1"/>
  <c r="M1379" i="1"/>
  <c r="M3445" i="1"/>
  <c r="M3330" i="1"/>
  <c r="M1367" i="1"/>
  <c r="M3356" i="1"/>
  <c r="M2808" i="1"/>
  <c r="M2944" i="1"/>
  <c r="M1350" i="1"/>
  <c r="M3676" i="1"/>
  <c r="M1344" i="1"/>
  <c r="M3629" i="1"/>
  <c r="M3657" i="1"/>
  <c r="M1333" i="1"/>
  <c r="M3129" i="1"/>
  <c r="M3164" i="1"/>
  <c r="M3327" i="1"/>
  <c r="M1322" i="1"/>
  <c r="M1319" i="1"/>
  <c r="M3326" i="1"/>
  <c r="M2999" i="1"/>
  <c r="M1309" i="1"/>
  <c r="M1306" i="1"/>
  <c r="M3429" i="1"/>
  <c r="M1299" i="1"/>
  <c r="M2885" i="1"/>
  <c r="M1294" i="1"/>
  <c r="M3163" i="1"/>
  <c r="M1285" i="1"/>
  <c r="M2882" i="1"/>
  <c r="M2997" i="1"/>
  <c r="M2940" i="1"/>
  <c r="M345" i="1"/>
  <c r="M30" i="1"/>
  <c r="M1266" i="1"/>
  <c r="M3548" i="1"/>
  <c r="M3656" i="1"/>
  <c r="M3675" i="1"/>
  <c r="M1250" i="1"/>
  <c r="M3228" i="1"/>
  <c r="M287" i="1"/>
  <c r="M1236" i="1"/>
  <c r="M286" i="1"/>
  <c r="M2670" i="1"/>
  <c r="M1227" i="1"/>
  <c r="M1223" i="1"/>
  <c r="M3802" i="1"/>
  <c r="M3323" i="1"/>
  <c r="M2935" i="1"/>
  <c r="M3352" i="1"/>
  <c r="M1207" i="1"/>
  <c r="M3797" i="1"/>
  <c r="M1201" i="1"/>
  <c r="M2800" i="1"/>
  <c r="M3794" i="1"/>
  <c r="M3089" i="1"/>
  <c r="M1183" i="1"/>
  <c r="M2879" i="1"/>
  <c r="M1174" i="1"/>
  <c r="M1169" i="1"/>
  <c r="M1163" i="1"/>
  <c r="M1159" i="1"/>
  <c r="M1154" i="1"/>
  <c r="M588" i="1"/>
  <c r="M1145" i="1"/>
  <c r="M1138" i="1"/>
  <c r="M1131" i="1"/>
  <c r="M3415" i="1"/>
  <c r="M1122" i="1"/>
  <c r="M502" i="1"/>
  <c r="M312" i="1"/>
  <c r="M1111" i="1"/>
  <c r="M1107" i="1"/>
  <c r="M3322" i="1"/>
  <c r="M1100" i="1"/>
  <c r="M715" i="1"/>
  <c r="M1092" i="1"/>
  <c r="M1089" i="1"/>
  <c r="M1088" i="1"/>
  <c r="M1084" i="1"/>
  <c r="M1080" i="1"/>
  <c r="M2878" i="1"/>
  <c r="M1073" i="1"/>
  <c r="M1069" i="1"/>
  <c r="M3762" i="1"/>
  <c r="M402" i="1"/>
  <c r="M3760" i="1"/>
  <c r="M178" i="1"/>
  <c r="M585" i="1"/>
  <c r="M1056" i="1"/>
  <c r="M500" i="1"/>
  <c r="M1050" i="1"/>
  <c r="M1044" i="1"/>
  <c r="M3674" i="1"/>
  <c r="M2797" i="1"/>
  <c r="M1036" i="1"/>
  <c r="M1033" i="1"/>
  <c r="M336" i="1"/>
  <c r="M3700" i="1"/>
  <c r="M3597" i="1"/>
  <c r="M3123" i="1"/>
  <c r="M328" i="1"/>
  <c r="M2929" i="1"/>
  <c r="M3672" i="1"/>
  <c r="M2928" i="1"/>
  <c r="M2623" i="1"/>
  <c r="M3665" i="1"/>
  <c r="M2615" i="1"/>
  <c r="M576" i="1"/>
  <c r="M2608" i="1"/>
  <c r="M4077" i="1"/>
  <c r="M2790" i="1"/>
  <c r="M4073" i="1"/>
  <c r="M2597" i="1"/>
  <c r="M3296" i="1"/>
  <c r="M395" i="1"/>
  <c r="M2583" i="1"/>
  <c r="M495" i="1"/>
  <c r="M2578" i="1"/>
  <c r="M62" i="1"/>
  <c r="M535" i="1"/>
  <c r="M2567" i="1"/>
  <c r="M2564" i="1"/>
  <c r="M827" i="1"/>
  <c r="M2559" i="1"/>
  <c r="M92" i="1"/>
  <c r="M2550" i="1"/>
  <c r="M3347" i="1"/>
  <c r="M2545" i="1"/>
  <c r="M2784" i="1"/>
  <c r="M2539" i="1"/>
  <c r="M2535" i="1"/>
  <c r="M3292" i="1"/>
  <c r="M574" i="1"/>
  <c r="M2524" i="1"/>
  <c r="M4051" i="1"/>
  <c r="M76" i="1"/>
  <c r="M491" i="1"/>
  <c r="M280" i="1"/>
  <c r="M3614" i="1"/>
  <c r="M2781" i="1"/>
  <c r="M490" i="1"/>
  <c r="M3120" i="1"/>
  <c r="M251" i="1"/>
  <c r="M522" i="1"/>
  <c r="M2324" i="1"/>
  <c r="M804" i="1"/>
  <c r="M2763" i="1"/>
  <c r="M3581" i="1"/>
  <c r="M2761" i="1"/>
  <c r="M457" i="1"/>
  <c r="M2305" i="1"/>
  <c r="M3522" i="1"/>
  <c r="M2297" i="1"/>
  <c r="M730" i="1"/>
  <c r="M2760" i="1"/>
  <c r="M561" i="1"/>
  <c r="M2284" i="1"/>
  <c r="M272" i="1"/>
  <c r="M3115" i="1"/>
  <c r="M2278" i="1"/>
  <c r="M4013" i="1"/>
  <c r="M4011" i="1"/>
  <c r="M2850" i="1"/>
  <c r="M2268" i="1"/>
  <c r="M2755" i="1"/>
  <c r="M4003" i="1"/>
  <c r="M216" i="1"/>
  <c r="M2754" i="1"/>
  <c r="M4001" i="1"/>
  <c r="M890" i="1"/>
  <c r="M7" i="1"/>
  <c r="M2240" i="1"/>
  <c r="M2236" i="1"/>
  <c r="M3996" i="1"/>
  <c r="M2232" i="1"/>
  <c r="M150" i="1"/>
  <c r="M2223" i="1"/>
  <c r="M2221" i="1"/>
  <c r="M270" i="1"/>
  <c r="M149" i="1"/>
  <c r="M2211" i="1"/>
  <c r="M2847" i="1"/>
  <c r="M2202" i="1"/>
  <c r="M99" i="1"/>
  <c r="M2193" i="1"/>
  <c r="M2189" i="1"/>
  <c r="M2186" i="1"/>
  <c r="M85" i="1"/>
  <c r="M211" i="1"/>
  <c r="M35" i="1"/>
  <c r="M3378" i="1"/>
  <c r="M3976" i="1"/>
  <c r="M2166" i="1"/>
  <c r="M3715" i="1"/>
  <c r="M2161" i="1"/>
  <c r="M448" i="1"/>
  <c r="M793" i="1"/>
  <c r="M2845" i="1"/>
  <c r="M2152" i="1"/>
  <c r="M2148" i="1"/>
  <c r="M3966" i="1"/>
  <c r="M3514" i="1"/>
  <c r="M447" i="1"/>
  <c r="M2749" i="1"/>
  <c r="M2131" i="1"/>
  <c r="M2128" i="1"/>
  <c r="M3278" i="1"/>
  <c r="M2120" i="1"/>
  <c r="M2118" i="1"/>
  <c r="M3056" i="1"/>
  <c r="M2112" i="1"/>
  <c r="M3110" i="1"/>
  <c r="M3361" i="1"/>
  <c r="M2964" i="1"/>
  <c r="M2746" i="1"/>
  <c r="M2098" i="1"/>
  <c r="M513" i="1"/>
  <c r="M2963" i="1"/>
  <c r="M3202" i="1"/>
  <c r="M2084" i="1"/>
  <c r="M3950" i="1"/>
  <c r="M653" i="1"/>
  <c r="M445" i="1"/>
  <c r="M2069" i="1"/>
  <c r="M3339" i="1"/>
  <c r="M3948" i="1"/>
  <c r="M2058" i="1"/>
  <c r="M2053" i="1"/>
  <c r="M3376" i="1"/>
  <c r="M2045" i="1"/>
  <c r="M2040" i="1"/>
  <c r="M2038" i="1"/>
  <c r="M2036" i="1"/>
  <c r="M443" i="1"/>
  <c r="M319" i="1"/>
  <c r="M3558" i="1"/>
  <c r="M205" i="1"/>
  <c r="M2023" i="1"/>
  <c r="M3051" i="1"/>
  <c r="M2015" i="1"/>
  <c r="M3932" i="1"/>
  <c r="M4099" i="1"/>
  <c r="M875" i="1"/>
  <c r="M2004" i="1"/>
  <c r="M11" i="1"/>
  <c r="M1996" i="1"/>
  <c r="M1992" i="1"/>
  <c r="M1989" i="1"/>
  <c r="M3691" i="1"/>
  <c r="M1979" i="1"/>
  <c r="M1976" i="1"/>
  <c r="M1970" i="1"/>
  <c r="M1966" i="1"/>
  <c r="M1961" i="1"/>
  <c r="M3492" i="1"/>
  <c r="M1951" i="1"/>
  <c r="M3918" i="1"/>
  <c r="M1944" i="1"/>
  <c r="M3266" i="1"/>
  <c r="M1934" i="1"/>
  <c r="M3045" i="1"/>
  <c r="M2735" i="1"/>
  <c r="M3338" i="1"/>
  <c r="M3043" i="1"/>
  <c r="M317" i="1"/>
  <c r="M1916" i="1"/>
  <c r="M1911" i="1"/>
  <c r="M266" i="1"/>
  <c r="M136" i="1"/>
  <c r="M1903" i="1"/>
  <c r="M1900" i="1"/>
  <c r="M2907" i="1"/>
  <c r="M780" i="1"/>
  <c r="M134" i="1"/>
  <c r="M3914" i="1"/>
  <c r="M779" i="1"/>
  <c r="M778" i="1"/>
  <c r="M131" i="1"/>
  <c r="M1873" i="1"/>
  <c r="M2729" i="1"/>
  <c r="M1868" i="1"/>
  <c r="M1865" i="1"/>
  <c r="M2832" i="1"/>
  <c r="M1855" i="1"/>
  <c r="M3913" i="1"/>
  <c r="M3588" i="1"/>
  <c r="M126" i="1"/>
  <c r="M2726" i="1"/>
  <c r="M244" i="1"/>
  <c r="M3142" i="1"/>
  <c r="M1832" i="1"/>
  <c r="M1827" i="1"/>
  <c r="M3104" i="1"/>
  <c r="M1819" i="1"/>
  <c r="M1814" i="1"/>
  <c r="M534" i="1"/>
  <c r="M2501" i="1"/>
  <c r="M3643" i="1"/>
  <c r="M2495" i="1"/>
  <c r="M2493" i="1"/>
  <c r="M573" i="1"/>
  <c r="M3534" i="1"/>
  <c r="M487" i="1"/>
  <c r="M387" i="1"/>
  <c r="M484" i="1"/>
  <c r="M483" i="1"/>
  <c r="M902" i="1"/>
  <c r="M60" i="1"/>
  <c r="M2972" i="1"/>
  <c r="M75" i="1"/>
  <c r="M570" i="1"/>
  <c r="M707" i="1"/>
  <c r="M304" i="1"/>
  <c r="M3383" i="1"/>
  <c r="M2458" i="1"/>
  <c r="M223" i="1"/>
  <c r="M2450" i="1"/>
  <c r="M2446" i="1"/>
  <c r="M3074" i="1"/>
  <c r="M2444" i="1"/>
  <c r="M739" i="1"/>
  <c r="M2436" i="1"/>
  <c r="M302" i="1"/>
  <c r="M2859" i="1"/>
  <c r="M2427" i="1"/>
  <c r="M3154" i="1"/>
  <c r="M475" i="1"/>
  <c r="M2420" i="1"/>
  <c r="M102" i="1"/>
  <c r="M88" i="1"/>
  <c r="M87" i="1"/>
  <c r="M2412" i="1"/>
  <c r="M276" i="1"/>
  <c r="M472" i="1"/>
  <c r="M668" i="1"/>
  <c r="M2771" i="1"/>
  <c r="M810" i="1"/>
  <c r="M736" i="1"/>
  <c r="M2769" i="1"/>
  <c r="M2857" i="1"/>
  <c r="M3382" i="1"/>
  <c r="M3180" i="1"/>
  <c r="M2381" i="1"/>
  <c r="M701" i="1"/>
  <c r="M2375" i="1"/>
  <c r="M2373" i="1"/>
  <c r="M4022" i="1"/>
  <c r="M273" i="1"/>
  <c r="M100" i="1"/>
  <c r="M3719" i="1"/>
  <c r="M464" i="1"/>
  <c r="M56" i="1"/>
  <c r="M156" i="1"/>
  <c r="M155" i="1"/>
  <c r="M2352" i="1"/>
  <c r="M324" i="1"/>
  <c r="M805" i="1"/>
  <c r="M2343" i="1"/>
  <c r="M253" i="1"/>
  <c r="M2335" i="1"/>
  <c r="M2331" i="1"/>
  <c r="M2325" i="1"/>
  <c r="M2920" i="1"/>
  <c r="M2317" i="1"/>
  <c r="M458" i="1"/>
  <c r="M2311" i="1"/>
  <c r="M2851" i="1"/>
  <c r="M456" i="1"/>
  <c r="M3523" i="1"/>
  <c r="M25" i="1"/>
  <c r="M2294" i="1"/>
  <c r="M2290" i="1"/>
  <c r="M2288" i="1"/>
  <c r="M2759" i="1"/>
  <c r="M3717" i="1"/>
  <c r="M3624" i="1"/>
  <c r="M3284" i="1"/>
  <c r="M4014" i="1"/>
  <c r="M2272" i="1"/>
  <c r="M3663" i="1"/>
  <c r="M453" i="1"/>
  <c r="M2849" i="1"/>
  <c r="M2263" i="1"/>
  <c r="M3694" i="1"/>
  <c r="M661" i="1"/>
  <c r="M2251" i="1"/>
  <c r="M2247" i="1"/>
  <c r="M2243" i="1"/>
  <c r="M2241" i="1"/>
  <c r="M802" i="1"/>
  <c r="M2235" i="1"/>
  <c r="M2233" i="1"/>
  <c r="M2227" i="1"/>
  <c r="M2224" i="1"/>
  <c r="M376" i="1"/>
  <c r="M3991" i="1"/>
  <c r="M2217" i="1"/>
  <c r="M796" i="1"/>
  <c r="M2207" i="1"/>
  <c r="M2203" i="1"/>
  <c r="M2198" i="1"/>
  <c r="M2194" i="1"/>
  <c r="M2190" i="1"/>
  <c r="M3987" i="1"/>
  <c r="M147" i="1"/>
  <c r="M2181" i="1"/>
  <c r="M2180" i="1"/>
  <c r="M3978" i="1"/>
  <c r="M2171" i="1"/>
  <c r="M3975" i="1"/>
  <c r="M3971" i="1"/>
  <c r="M2162" i="1"/>
  <c r="M3967" i="1"/>
  <c r="M371" i="1"/>
  <c r="M2156" i="1"/>
  <c r="M3279" i="1"/>
  <c r="M33" i="1"/>
  <c r="M514" i="1"/>
  <c r="M2142" i="1"/>
  <c r="M883" i="1"/>
  <c r="M2135" i="1"/>
  <c r="M3609" i="1"/>
  <c r="M2129" i="1"/>
  <c r="M2124" i="1"/>
  <c r="M3963" i="1"/>
  <c r="M3362" i="1"/>
  <c r="M2115" i="1"/>
  <c r="M2113" i="1"/>
  <c r="M3277" i="1"/>
  <c r="M3510" i="1"/>
  <c r="M2747" i="1"/>
  <c r="M2101" i="1"/>
  <c r="M654" i="1"/>
  <c r="M878" i="1"/>
  <c r="M3507" i="1"/>
  <c r="M2962" i="1"/>
  <c r="M3951" i="1"/>
  <c r="M269" i="1"/>
  <c r="M2075" i="1"/>
  <c r="M652" i="1"/>
  <c r="M2070" i="1"/>
  <c r="M2067" i="1"/>
  <c r="M206" i="1"/>
  <c r="M2059" i="1"/>
  <c r="M2054" i="1"/>
  <c r="M651" i="1"/>
  <c r="M2046" i="1"/>
  <c r="M2041" i="1"/>
  <c r="M3941" i="1"/>
  <c r="M3052" i="1"/>
  <c r="M3937" i="1"/>
  <c r="M3502" i="1"/>
  <c r="M442" i="1"/>
  <c r="M3936" i="1"/>
  <c r="M2024" i="1"/>
  <c r="M2019" i="1"/>
  <c r="M2016" i="1"/>
  <c r="M2011" i="1"/>
  <c r="M2009" i="1"/>
  <c r="M2006" i="1"/>
  <c r="M2005" i="1"/>
  <c r="M2002" i="1"/>
  <c r="M441" i="1"/>
  <c r="M1993" i="1"/>
  <c r="M204" i="1"/>
  <c r="M1985" i="1"/>
  <c r="M1980" i="1"/>
  <c r="M3923" i="1"/>
  <c r="M1971" i="1"/>
  <c r="M1967" i="1"/>
  <c r="M1962" i="1"/>
  <c r="M1954" i="1"/>
  <c r="M597" i="1"/>
  <c r="M83" i="1"/>
  <c r="M2960" i="1"/>
  <c r="M1940" i="1"/>
  <c r="M1935" i="1"/>
  <c r="M1931" i="1"/>
  <c r="M1927" i="1"/>
  <c r="M647" i="1"/>
  <c r="M2958" i="1"/>
  <c r="M3360" i="1"/>
  <c r="M201" i="1"/>
  <c r="M1805" i="1"/>
  <c r="M3031" i="1"/>
  <c r="M1797" i="1"/>
  <c r="M3375" i="1"/>
  <c r="M1791" i="1"/>
  <c r="M1786" i="1"/>
  <c r="M3901" i="1"/>
  <c r="M1779" i="1"/>
  <c r="M2721" i="1"/>
  <c r="M1771" i="1"/>
  <c r="M3139" i="1"/>
  <c r="M1766" i="1"/>
  <c r="M2718" i="1"/>
  <c r="M1762" i="1"/>
  <c r="M772" i="1"/>
  <c r="M1756" i="1"/>
  <c r="M3478" i="1"/>
  <c r="M1747" i="1"/>
  <c r="M2716" i="1"/>
  <c r="M862" i="1"/>
  <c r="M1737" i="1"/>
  <c r="M1734" i="1"/>
  <c r="M428" i="1"/>
  <c r="M4093" i="1"/>
  <c r="M315" i="1"/>
  <c r="M1722" i="1"/>
  <c r="M425" i="1"/>
  <c r="M770" i="1"/>
  <c r="M3023" i="1"/>
  <c r="M1711" i="1"/>
  <c r="M3137" i="1"/>
  <c r="M2822" i="1"/>
  <c r="M3100" i="1"/>
  <c r="M3884" i="1"/>
  <c r="M359" i="1"/>
  <c r="M1691" i="1"/>
  <c r="M3471" i="1"/>
  <c r="M1684" i="1"/>
  <c r="M1680" i="1"/>
  <c r="M1676" i="1"/>
  <c r="M3880" i="1"/>
  <c r="M1670" i="1"/>
  <c r="M1665" i="1"/>
  <c r="M1661" i="1"/>
  <c r="M1659" i="1"/>
  <c r="M1656" i="1"/>
  <c r="M3469" i="1"/>
  <c r="M1650" i="1"/>
  <c r="M1645" i="1"/>
  <c r="M118" i="1"/>
  <c r="M3870" i="1"/>
  <c r="M3249" i="1"/>
  <c r="M3305" i="1"/>
  <c r="M2895" i="1"/>
  <c r="M3372" i="1"/>
  <c r="M3463" i="1"/>
  <c r="M51" i="1"/>
  <c r="M3462" i="1"/>
  <c r="M3018" i="1"/>
  <c r="M356" i="1"/>
  <c r="M419" i="1"/>
  <c r="M3332" i="1"/>
  <c r="M1608" i="1"/>
  <c r="M2704" i="1"/>
  <c r="M3135" i="1"/>
  <c r="M1598" i="1"/>
  <c r="M763" i="1"/>
  <c r="M3858" i="1"/>
  <c r="M1587" i="1"/>
  <c r="M263" i="1"/>
  <c r="M1580" i="1"/>
  <c r="M1577" i="1"/>
  <c r="M1574" i="1"/>
  <c r="M2698" i="1"/>
  <c r="M1567" i="1"/>
  <c r="M1562" i="1"/>
  <c r="M96" i="1"/>
  <c r="M1550" i="1"/>
  <c r="M1547" i="1"/>
  <c r="M3016" i="1"/>
  <c r="M2696" i="1"/>
  <c r="M1536" i="1"/>
  <c r="M1532" i="1"/>
  <c r="M591" i="1"/>
  <c r="M759" i="1"/>
  <c r="M3631" i="1"/>
  <c r="M847" i="1"/>
  <c r="M3013" i="1"/>
  <c r="M3453" i="1"/>
  <c r="M846" i="1"/>
  <c r="M1497" i="1"/>
  <c r="M3845" i="1"/>
  <c r="M353" i="1"/>
  <c r="M2693" i="1"/>
  <c r="M4112" i="1"/>
  <c r="M4097" i="1"/>
  <c r="M843" i="1"/>
  <c r="M1478" i="1"/>
  <c r="M3096" i="1"/>
  <c r="M3688" i="1"/>
  <c r="M3565" i="1"/>
  <c r="M3839" i="1"/>
  <c r="M2813" i="1"/>
  <c r="M1461" i="1"/>
  <c r="M413" i="1"/>
  <c r="M1453" i="1"/>
  <c r="M2685" i="1"/>
  <c r="M3646" i="1"/>
  <c r="M1441" i="1"/>
  <c r="M1438" i="1"/>
  <c r="M1432" i="1"/>
  <c r="M1428" i="1"/>
  <c r="M1421" i="1"/>
  <c r="M1415" i="1"/>
  <c r="M3447" i="1"/>
  <c r="M3829" i="1"/>
  <c r="M1399" i="1"/>
  <c r="M2679" i="1"/>
  <c r="M1389" i="1"/>
  <c r="M1382" i="1"/>
  <c r="M1377" i="1"/>
  <c r="M3444" i="1"/>
  <c r="M3824" i="1"/>
  <c r="M3236" i="1"/>
  <c r="M1362" i="1"/>
  <c r="M1359" i="1"/>
  <c r="M1355" i="1"/>
  <c r="M3441" i="1"/>
  <c r="M1347" i="1"/>
  <c r="M3823" i="1"/>
  <c r="M3822" i="1"/>
  <c r="M1336" i="1"/>
  <c r="M3435" i="1"/>
  <c r="M1329" i="1"/>
  <c r="M3328" i="1"/>
  <c r="M1325" i="1"/>
  <c r="M2942" i="1"/>
  <c r="M3355" i="1"/>
  <c r="M3620" i="1"/>
  <c r="M1311" i="1"/>
  <c r="M3814" i="1"/>
  <c r="M1305" i="1"/>
  <c r="M693" i="1"/>
  <c r="M3093" i="1"/>
  <c r="M2884" i="1"/>
  <c r="M3426" i="1"/>
  <c r="M504" i="1"/>
  <c r="M3705" i="1"/>
  <c r="M1281" i="1"/>
  <c r="M1278" i="1"/>
  <c r="M3806" i="1"/>
  <c r="M3092" i="1"/>
  <c r="M2803" i="1"/>
  <c r="M2881" i="1"/>
  <c r="M1262" i="1"/>
  <c r="M1258" i="1"/>
  <c r="M3229" i="1"/>
  <c r="M3161" i="1"/>
  <c r="M1245" i="1"/>
  <c r="M1238" i="1"/>
  <c r="M344" i="1"/>
  <c r="M1230" i="1"/>
  <c r="M343" i="1"/>
  <c r="M3425" i="1"/>
  <c r="M750" i="1"/>
  <c r="M1220" i="1"/>
  <c r="M3800" i="1"/>
  <c r="M1214" i="1"/>
  <c r="M1209" i="1"/>
  <c r="M723" i="1"/>
  <c r="M3506" i="1"/>
  <c r="M876" i="1"/>
  <c r="M2839" i="1"/>
  <c r="M2064" i="1"/>
  <c r="M22" i="1"/>
  <c r="M2052" i="1"/>
  <c r="M444" i="1"/>
  <c r="M2043" i="1"/>
  <c r="M2838" i="1"/>
  <c r="M3684" i="1"/>
  <c r="M3201" i="1"/>
  <c r="M3634" i="1"/>
  <c r="M783" i="1"/>
  <c r="M2031" i="1"/>
  <c r="M3935" i="1"/>
  <c r="M3501" i="1"/>
  <c r="M2017" i="1"/>
  <c r="M2013" i="1"/>
  <c r="M2010" i="1"/>
  <c r="M2008" i="1"/>
  <c r="M367" i="1"/>
  <c r="M3048" i="1"/>
  <c r="M2001" i="1"/>
  <c r="M3931" i="1"/>
  <c r="M1991" i="1"/>
  <c r="M1987" i="1"/>
  <c r="M3270" i="1"/>
  <c r="M3269" i="1"/>
  <c r="M1975" i="1"/>
  <c r="M3268" i="1"/>
  <c r="M648" i="1"/>
  <c r="M1959" i="1"/>
  <c r="M1953" i="1"/>
  <c r="M3683" i="1"/>
  <c r="M1946" i="1"/>
  <c r="M439" i="1"/>
  <c r="M1938" i="1"/>
  <c r="M3623" i="1"/>
  <c r="M2836" i="1"/>
  <c r="M1925" i="1"/>
  <c r="M2959" i="1"/>
  <c r="M1919" i="1"/>
  <c r="M869" i="1"/>
  <c r="M2957" i="1"/>
  <c r="M365" i="1"/>
  <c r="M3041" i="1"/>
  <c r="M19" i="1"/>
  <c r="M1902" i="1"/>
  <c r="M1899" i="1"/>
  <c r="M1896" i="1"/>
  <c r="M1891" i="1"/>
  <c r="M1888" i="1"/>
  <c r="M292" i="1"/>
  <c r="M1880" i="1"/>
  <c r="M3039" i="1"/>
  <c r="M3037" i="1"/>
  <c r="M1872" i="1"/>
  <c r="M3489" i="1"/>
  <c r="M2634" i="1"/>
  <c r="M64" i="1"/>
  <c r="M4081" i="1"/>
  <c r="M2625" i="1"/>
  <c r="M830" i="1"/>
  <c r="M2617" i="1"/>
  <c r="M2976" i="1"/>
  <c r="M4078" i="1"/>
  <c r="M2605" i="1"/>
  <c r="M282" i="1"/>
  <c r="M2601" i="1"/>
  <c r="M2599" i="1"/>
  <c r="M2593" i="1"/>
  <c r="M2590" i="1"/>
  <c r="M104" i="1"/>
  <c r="M228" i="1"/>
  <c r="M2579" i="1"/>
  <c r="M4065" i="1"/>
  <c r="M4062" i="1"/>
  <c r="M829" i="1"/>
  <c r="M4058" i="1"/>
  <c r="M3539" i="1"/>
  <c r="M2560" i="1"/>
  <c r="M2555" i="1"/>
  <c r="M2552" i="1"/>
  <c r="M227" i="1"/>
  <c r="M2546" i="1"/>
  <c r="M38" i="1"/>
  <c r="M685" i="1"/>
  <c r="M2536" i="1"/>
  <c r="M684" i="1"/>
  <c r="M2530" i="1"/>
  <c r="M683" i="1"/>
  <c r="M742" i="1"/>
  <c r="M2868" i="1"/>
  <c r="M4049" i="1"/>
  <c r="M2517" i="1"/>
  <c r="M3571" i="1"/>
  <c r="M3664" i="1"/>
  <c r="M4046" i="1"/>
  <c r="M823" i="1"/>
  <c r="M2865" i="1"/>
  <c r="M489" i="1"/>
  <c r="M390" i="1"/>
  <c r="M2497" i="1"/>
  <c r="M488" i="1"/>
  <c r="M2489" i="1"/>
  <c r="M4041" i="1"/>
  <c r="M904" i="1"/>
  <c r="M2481" i="1"/>
  <c r="M168" i="1"/>
  <c r="M2478" i="1"/>
  <c r="M61" i="1"/>
  <c r="M2472" i="1"/>
  <c r="M305" i="1"/>
  <c r="M572" i="1"/>
  <c r="M675" i="1"/>
  <c r="M74" i="1"/>
  <c r="M821" i="1"/>
  <c r="M3075" i="1"/>
  <c r="M4034" i="1"/>
  <c r="M2773" i="1"/>
  <c r="M59" i="1"/>
  <c r="M12" i="1"/>
  <c r="M477" i="1"/>
  <c r="M530" i="1"/>
  <c r="M3181" i="1"/>
  <c r="M2438" i="1"/>
  <c r="M3560" i="1"/>
  <c r="M4028" i="1"/>
  <c r="M568" i="1"/>
  <c r="M2424" i="1"/>
  <c r="M255" i="1"/>
  <c r="M220" i="1"/>
  <c r="M2970" i="1"/>
  <c r="M566" i="1"/>
  <c r="M277" i="1"/>
  <c r="M3072" i="1"/>
  <c r="M2409" i="1"/>
  <c r="M301" i="1"/>
  <c r="M899" i="1"/>
  <c r="M163" i="1"/>
  <c r="M565" i="1"/>
  <c r="M37" i="1"/>
  <c r="M470" i="1"/>
  <c r="M666" i="1"/>
  <c r="M40" i="1"/>
  <c r="M2386" i="1"/>
  <c r="M379" i="1"/>
  <c r="M734" i="1"/>
  <c r="M2377" i="1"/>
  <c r="M3071" i="1"/>
  <c r="M469" i="1"/>
  <c r="M525" i="1"/>
  <c r="M2367" i="1"/>
  <c r="M605" i="1"/>
  <c r="M664" i="1"/>
  <c r="M2363" i="1"/>
  <c r="M157" i="1"/>
  <c r="M2921" i="1"/>
  <c r="M462" i="1"/>
  <c r="M461" i="1"/>
  <c r="M4021" i="1"/>
  <c r="M299" i="1"/>
  <c r="M3065" i="1"/>
  <c r="M252" i="1"/>
  <c r="M3064" i="1"/>
  <c r="M4090" i="1"/>
  <c r="M646" i="1"/>
  <c r="M20" i="1"/>
  <c r="M3040" i="1"/>
  <c r="M1904" i="1"/>
  <c r="M1901" i="1"/>
  <c r="M433" i="1"/>
  <c r="M1893" i="1"/>
  <c r="M69" i="1"/>
  <c r="M68" i="1"/>
  <c r="M133" i="1"/>
  <c r="M2730" i="1"/>
  <c r="M3263" i="1"/>
  <c r="M644" i="1"/>
  <c r="M4" i="1"/>
  <c r="M1869" i="1"/>
  <c r="M3261" i="1"/>
  <c r="M1861" i="1"/>
  <c r="M1856" i="1"/>
  <c r="M1850" i="1"/>
  <c r="M1845" i="1"/>
  <c r="M3034" i="1"/>
  <c r="M97" i="1"/>
  <c r="M3911" i="1"/>
  <c r="M3033" i="1"/>
  <c r="M3308" i="1"/>
  <c r="M3486" i="1"/>
  <c r="M1823" i="1"/>
  <c r="M1820" i="1"/>
  <c r="M3032" i="1"/>
  <c r="M1809" i="1"/>
  <c r="M1806" i="1"/>
  <c r="M1802" i="1"/>
  <c r="M2723" i="1"/>
  <c r="M3102" i="1"/>
  <c r="M2722" i="1"/>
  <c r="M1787" i="1"/>
  <c r="M864" i="1"/>
  <c r="M3555" i="1"/>
  <c r="M1776" i="1"/>
  <c r="M3257" i="1"/>
  <c r="M863" i="1"/>
  <c r="M3256" i="1"/>
  <c r="M243" i="1"/>
  <c r="M3335" i="1"/>
  <c r="M1760" i="1"/>
  <c r="M1757" i="1"/>
  <c r="M1751" i="1"/>
  <c r="M508" i="1"/>
  <c r="M3477" i="1"/>
  <c r="M1741" i="1"/>
  <c r="M860" i="1"/>
  <c r="M3025" i="1"/>
  <c r="M1730" i="1"/>
  <c r="M1727" i="1"/>
  <c r="M2952" i="1"/>
  <c r="M2826" i="1"/>
  <c r="M551" i="1"/>
  <c r="M3892" i="1"/>
  <c r="M3024" i="1"/>
  <c r="M2823" i="1"/>
  <c r="M1709" i="1"/>
  <c r="M2714" i="1"/>
  <c r="M1702" i="1"/>
  <c r="M1700" i="1"/>
  <c r="M3604" i="1"/>
  <c r="M1692" i="1"/>
  <c r="M3099" i="1"/>
  <c r="M1685" i="1"/>
  <c r="M3881" i="1"/>
  <c r="M1677" i="1"/>
  <c r="M1672" i="1"/>
  <c r="M67" i="1"/>
  <c r="M853" i="1"/>
  <c r="M2994" i="1"/>
  <c r="M2666" i="1"/>
  <c r="M1200" i="1"/>
  <c r="M3795" i="1"/>
  <c r="M2993" i="1"/>
  <c r="M183" i="1"/>
  <c r="M1182" i="1"/>
  <c r="M1177" i="1"/>
  <c r="M1173" i="1"/>
  <c r="M1167" i="1"/>
  <c r="M3789" i="1"/>
  <c r="M1157" i="1"/>
  <c r="M1153" i="1"/>
  <c r="M3786" i="1"/>
  <c r="M3124" i="1"/>
  <c r="M1137" i="1"/>
  <c r="M3785" i="1"/>
  <c r="M1126" i="1"/>
  <c r="M3220" i="1"/>
  <c r="M403" i="1"/>
  <c r="M1115" i="1"/>
  <c r="M3411" i="1"/>
  <c r="M3782" i="1"/>
  <c r="M3781" i="1"/>
  <c r="M1099" i="1"/>
  <c r="M1095" i="1"/>
  <c r="M1090" i="1"/>
  <c r="M340" i="1"/>
  <c r="M501" i="1"/>
  <c r="M338" i="1"/>
  <c r="M1078" i="1"/>
  <c r="M3767" i="1"/>
  <c r="M3765" i="1"/>
  <c r="M1068" i="1"/>
  <c r="M3218" i="1"/>
  <c r="M2659" i="1"/>
  <c r="M2656" i="1"/>
  <c r="M1059" i="1"/>
  <c r="M2653" i="1"/>
  <c r="M2990" i="1"/>
  <c r="M3400" i="1"/>
  <c r="M1048" i="1"/>
  <c r="M3399" i="1"/>
  <c r="M1038" i="1"/>
  <c r="M2647" i="1"/>
  <c r="M836" i="1"/>
  <c r="M1032" i="1"/>
  <c r="M3188" i="1"/>
  <c r="M624" i="1"/>
  <c r="M2986" i="1"/>
  <c r="M3396" i="1"/>
  <c r="M4085" i="1"/>
  <c r="M1017" i="1"/>
  <c r="M1012" i="1"/>
  <c r="M3393" i="1"/>
  <c r="M3391" i="1"/>
  <c r="M1004" i="1"/>
  <c r="M3755" i="1"/>
  <c r="M3594" i="1"/>
  <c r="M994" i="1"/>
  <c r="M990" i="1"/>
  <c r="M987" i="1"/>
  <c r="M3687" i="1"/>
  <c r="M978" i="1"/>
  <c r="M974" i="1"/>
  <c r="M3741" i="1"/>
  <c r="M968" i="1"/>
  <c r="M3736" i="1"/>
  <c r="M3368" i="1"/>
  <c r="M2980" i="1"/>
  <c r="M961" i="1"/>
  <c r="M582" i="1"/>
  <c r="M581" i="1"/>
  <c r="M4094" i="1"/>
  <c r="M691" i="1"/>
  <c r="M2978" i="1"/>
  <c r="M331" i="1"/>
  <c r="M943" i="1"/>
  <c r="M106" i="1"/>
  <c r="M2639" i="1"/>
  <c r="M329" i="1"/>
  <c r="M3316" i="1"/>
  <c r="M2873" i="1"/>
  <c r="M3542" i="1"/>
  <c r="M13" i="1"/>
  <c r="M3488" i="1"/>
  <c r="M1863" i="1"/>
  <c r="M777" i="1"/>
  <c r="M1853" i="1"/>
  <c r="M1848" i="1"/>
  <c r="M1843" i="1"/>
  <c r="M776" i="1"/>
  <c r="M1838" i="1"/>
  <c r="M2955" i="1"/>
  <c r="M2725" i="1"/>
  <c r="M1830" i="1"/>
  <c r="M1826" i="1"/>
  <c r="M1822" i="1"/>
  <c r="M1817" i="1"/>
  <c r="M1812" i="1"/>
  <c r="M2830" i="1"/>
  <c r="M1804" i="1"/>
  <c r="M1800" i="1"/>
  <c r="M2954" i="1"/>
  <c r="M3030" i="1"/>
  <c r="M3481" i="1"/>
  <c r="M200" i="1"/>
  <c r="M1781" i="1"/>
  <c r="M3900" i="1"/>
  <c r="M1774" i="1"/>
  <c r="M1770" i="1"/>
  <c r="M2720" i="1"/>
  <c r="M4114" i="1"/>
  <c r="M3138" i="1"/>
  <c r="M774" i="1"/>
  <c r="M3028" i="1"/>
  <c r="M3374" i="1"/>
  <c r="M1750" i="1"/>
  <c r="M2717" i="1"/>
  <c r="M1743" i="1"/>
  <c r="M1739" i="1"/>
  <c r="M859" i="1"/>
  <c r="M3568" i="1"/>
  <c r="M1729" i="1"/>
  <c r="M1726" i="1"/>
  <c r="M858" i="1"/>
  <c r="M1721" i="1"/>
  <c r="M3101" i="1"/>
  <c r="M1715" i="1"/>
  <c r="M3022" i="1"/>
  <c r="M3890" i="1"/>
  <c r="M1708" i="1"/>
  <c r="M2900" i="1"/>
  <c r="M3334" i="1"/>
  <c r="M424" i="1"/>
  <c r="M3883" i="1"/>
  <c r="M641" i="1"/>
  <c r="M2821" i="1"/>
  <c r="M1682" i="1"/>
  <c r="M854" i="1"/>
  <c r="M3373" i="1"/>
  <c r="M3553" i="1"/>
  <c r="M1669" i="1"/>
  <c r="M1664" i="1"/>
  <c r="M3877" i="1"/>
  <c r="M120" i="1"/>
  <c r="M3622" i="1"/>
  <c r="M3873" i="1"/>
  <c r="M1648" i="1"/>
  <c r="M2818" i="1"/>
  <c r="M3467" i="1"/>
  <c r="M2707" i="1"/>
  <c r="M3248" i="1"/>
  <c r="M3868" i="1"/>
  <c r="M4113" i="1"/>
  <c r="M3866" i="1"/>
  <c r="M1630" i="1"/>
  <c r="M3679" i="1"/>
  <c r="M3019" i="1"/>
  <c r="M2328" i="1"/>
  <c r="M2322" i="1"/>
  <c r="M2319" i="1"/>
  <c r="M2853" i="1"/>
  <c r="M2968" i="1"/>
  <c r="M2310" i="1"/>
  <c r="M2307" i="1"/>
  <c r="M4019" i="1"/>
  <c r="M455" i="1"/>
  <c r="M2296" i="1"/>
  <c r="M2292" i="1"/>
  <c r="M2916" i="1"/>
  <c r="M3061" i="1"/>
  <c r="M520" i="1"/>
  <c r="M2281" i="1"/>
  <c r="M4016" i="1"/>
  <c r="M4015" i="1"/>
  <c r="M152" i="1"/>
  <c r="M4010" i="1"/>
  <c r="M2270" i="1"/>
  <c r="M3149" i="1"/>
  <c r="M892" i="1"/>
  <c r="M4002" i="1"/>
  <c r="M2257" i="1"/>
  <c r="M2253" i="1"/>
  <c r="M2250" i="1"/>
  <c r="M215" i="1"/>
  <c r="M3114" i="1"/>
  <c r="M2238" i="1"/>
  <c r="M3997" i="1"/>
  <c r="M451" i="1"/>
  <c r="M2229" i="1"/>
  <c r="M3994" i="1"/>
  <c r="M2222" i="1"/>
  <c r="M449" i="1"/>
  <c r="M213" i="1"/>
  <c r="M2213" i="1"/>
  <c r="M2209" i="1"/>
  <c r="M3989" i="1"/>
  <c r="M3282" i="1"/>
  <c r="M2752" i="1"/>
  <c r="M2191" i="1"/>
  <c r="M560" i="1"/>
  <c r="M2185" i="1"/>
  <c r="M2183" i="1"/>
  <c r="M23" i="1"/>
  <c r="M2177" i="1"/>
  <c r="M2174" i="1"/>
  <c r="M2168" i="1"/>
  <c r="M3973" i="1"/>
  <c r="M2164" i="1"/>
  <c r="M2160" i="1"/>
  <c r="M3175" i="1"/>
  <c r="M659" i="1"/>
  <c r="M658" i="1"/>
  <c r="M3559" i="1"/>
  <c r="M2146" i="1"/>
  <c r="M2143" i="1"/>
  <c r="M2140" i="1"/>
  <c r="M2138" i="1"/>
  <c r="M208" i="1"/>
  <c r="M881" i="1"/>
  <c r="M2127" i="1"/>
  <c r="M2122" i="1"/>
  <c r="M880" i="1"/>
  <c r="M2915" i="1"/>
  <c r="M2842" i="1"/>
  <c r="M2111" i="1"/>
  <c r="M3958" i="1"/>
  <c r="M2107" i="1"/>
  <c r="M2102" i="1"/>
  <c r="M3276" i="1"/>
  <c r="M2094" i="1"/>
  <c r="M3340" i="1"/>
  <c r="M3953" i="1"/>
  <c r="M2086" i="1"/>
  <c r="M2080" i="1"/>
  <c r="M558" i="1"/>
  <c r="M368" i="1"/>
  <c r="M3147" i="1"/>
  <c r="M2745" i="1"/>
  <c r="M2065" i="1"/>
  <c r="M2062" i="1"/>
  <c r="M3635" i="1"/>
  <c r="M2050" i="1"/>
  <c r="M2048" i="1"/>
  <c r="M2042" i="1"/>
  <c r="M3503" i="1"/>
  <c r="M650" i="1"/>
  <c r="M3939" i="1"/>
  <c r="M2034" i="1"/>
  <c r="M2910" i="1"/>
  <c r="M2029" i="1"/>
  <c r="M2026" i="1"/>
  <c r="M2020" i="1"/>
  <c r="M3633" i="1"/>
  <c r="M2012" i="1"/>
  <c r="M2909" i="1"/>
  <c r="M3108" i="1"/>
  <c r="M2961" i="1"/>
  <c r="M874" i="1"/>
  <c r="M1999" i="1"/>
  <c r="M3930" i="1"/>
  <c r="M1990" i="1"/>
  <c r="M3927" i="1"/>
  <c r="M3495" i="1"/>
  <c r="M1978" i="1"/>
  <c r="M1973" i="1"/>
  <c r="M1968" i="1"/>
  <c r="M1963" i="1"/>
  <c r="M1957" i="1"/>
  <c r="M3662" i="1"/>
  <c r="M1949" i="1"/>
  <c r="M3917" i="1"/>
  <c r="M1942" i="1"/>
  <c r="M1937" i="1"/>
  <c r="M1933" i="1"/>
  <c r="M4103" i="1"/>
  <c r="M870" i="1"/>
  <c r="M137" i="1"/>
  <c r="M1918" i="1"/>
  <c r="M868" i="1"/>
  <c r="M1914" i="1"/>
  <c r="M1909" i="1"/>
  <c r="M867" i="1"/>
  <c r="M202" i="1"/>
  <c r="M82" i="1"/>
  <c r="M1898" i="1"/>
  <c r="M1895" i="1"/>
  <c r="M1890" i="1"/>
  <c r="M2956" i="1"/>
  <c r="M1884" i="1"/>
  <c r="M2731" i="1"/>
  <c r="M3038" i="1"/>
  <c r="M3337" i="1"/>
  <c r="M1871" i="1"/>
  <c r="M2728" i="1"/>
  <c r="M3487" i="1"/>
  <c r="M1862" i="1"/>
  <c r="M1859" i="1"/>
  <c r="M1852" i="1"/>
  <c r="M3576" i="1"/>
  <c r="M3575" i="1"/>
  <c r="M720" i="1"/>
  <c r="M245" i="1"/>
  <c r="M3908" i="1"/>
  <c r="M2831" i="1"/>
  <c r="M3260" i="1"/>
  <c r="M1825" i="1"/>
  <c r="M3906" i="1"/>
  <c r="M3484" i="1"/>
  <c r="M1810" i="1"/>
  <c r="M1807" i="1"/>
  <c r="M3141" i="1"/>
  <c r="M3103" i="1"/>
  <c r="M1795" i="1"/>
  <c r="M1793" i="1"/>
  <c r="M1788" i="1"/>
  <c r="M1784" i="1"/>
  <c r="M3258" i="1"/>
  <c r="M1777" i="1"/>
  <c r="M1773" i="1"/>
  <c r="M3480" i="1"/>
  <c r="M3648" i="1"/>
  <c r="M3196" i="1"/>
  <c r="M430" i="1"/>
  <c r="M773" i="1"/>
  <c r="M643" i="1"/>
  <c r="M1753" i="1"/>
  <c r="M771" i="1"/>
  <c r="M1745" i="1"/>
  <c r="M3026" i="1"/>
  <c r="M1738" i="1"/>
  <c r="M642" i="1"/>
  <c r="M429" i="1"/>
  <c r="M3169" i="1"/>
  <c r="M3195" i="1"/>
  <c r="M264" i="1"/>
  <c r="M2825" i="1"/>
  <c r="M1718" i="1"/>
  <c r="M1713" i="1"/>
  <c r="M3253" i="1"/>
  <c r="M3889" i="1"/>
  <c r="M1707" i="1"/>
  <c r="M3886" i="1"/>
  <c r="M3885" i="1"/>
  <c r="M856" i="1"/>
  <c r="M3252" i="1"/>
  <c r="M1689" i="1"/>
  <c r="M1687" i="1"/>
  <c r="M3882" i="1"/>
  <c r="M1678" i="1"/>
  <c r="M3251" i="1"/>
  <c r="M3250" i="1"/>
  <c r="M1667" i="1"/>
  <c r="M2820" i="1"/>
  <c r="M769" i="1"/>
  <c r="M3567" i="1"/>
  <c r="M1654" i="1"/>
  <c r="M2709" i="1"/>
  <c r="M1647" i="1"/>
  <c r="M3872" i="1"/>
  <c r="M3358" i="1"/>
  <c r="M2897" i="1"/>
  <c r="M16" i="1"/>
  <c r="M1637" i="1"/>
  <c r="M3246" i="1"/>
  <c r="M3464" i="1"/>
  <c r="M1628" i="1"/>
  <c r="M3864" i="1"/>
  <c r="M593" i="1"/>
  <c r="M2706" i="1"/>
  <c r="M1618" i="1"/>
  <c r="M1612" i="1"/>
  <c r="M1609" i="1"/>
  <c r="M592" i="1"/>
  <c r="M1604" i="1"/>
  <c r="M1601" i="1"/>
  <c r="M2702" i="1"/>
  <c r="M1593" i="1"/>
  <c r="M1589" i="1"/>
  <c r="M3690" i="1"/>
  <c r="M1583" i="1"/>
  <c r="M3856" i="1"/>
  <c r="M3689" i="1"/>
  <c r="M1573" i="1"/>
  <c r="M3854" i="1"/>
  <c r="M1564" i="1"/>
  <c r="M1559" i="1"/>
  <c r="M638" i="1"/>
  <c r="M1548" i="1"/>
  <c r="M636" i="1"/>
  <c r="M1541" i="1"/>
  <c r="M695" i="1"/>
  <c r="M545" i="1"/>
  <c r="M1528" i="1"/>
  <c r="M3848" i="1"/>
  <c r="M1662" i="1"/>
  <c r="M3587" i="1"/>
  <c r="M1657" i="1"/>
  <c r="M2819" i="1"/>
  <c r="M1651" i="1"/>
  <c r="M3468" i="1"/>
  <c r="M1642" i="1"/>
  <c r="M768" i="1"/>
  <c r="M767" i="1"/>
  <c r="M2896" i="1"/>
  <c r="M3641" i="1"/>
  <c r="M1635" i="1"/>
  <c r="M1632" i="1"/>
  <c r="M507" i="1"/>
  <c r="M3863" i="1"/>
  <c r="M1621" i="1"/>
  <c r="M1619" i="1"/>
  <c r="M1616" i="1"/>
  <c r="M2948" i="1"/>
  <c r="M3098" i="1"/>
  <c r="M1606" i="1"/>
  <c r="M3017" i="1"/>
  <c r="M1599" i="1"/>
  <c r="M3134" i="1"/>
  <c r="M3331" i="1"/>
  <c r="M1588" i="1"/>
  <c r="M1584" i="1"/>
  <c r="M1581" i="1"/>
  <c r="M2701" i="1"/>
  <c r="M1575" i="1"/>
  <c r="M3572" i="1"/>
  <c r="M3853" i="1"/>
  <c r="M3303" i="1"/>
  <c r="M1557" i="1"/>
  <c r="M1551" i="1"/>
  <c r="M3850" i="1"/>
  <c r="M415" i="1"/>
  <c r="M1539" i="1"/>
  <c r="M3667" i="1"/>
  <c r="M506" i="1"/>
  <c r="M1526" i="1"/>
  <c r="M1523" i="1"/>
  <c r="M3015" i="1"/>
  <c r="M3014" i="1"/>
  <c r="M1510" i="1"/>
  <c r="M3242" i="1"/>
  <c r="M1500" i="1"/>
  <c r="M1498" i="1"/>
  <c r="M845" i="1"/>
  <c r="M1491" i="1"/>
  <c r="M1488" i="1"/>
  <c r="M352" i="1"/>
  <c r="M1487" i="1"/>
  <c r="M3566" i="1"/>
  <c r="M3584" i="1"/>
  <c r="M1475" i="1"/>
  <c r="M543" i="1"/>
  <c r="M414" i="1"/>
  <c r="M3840" i="1"/>
  <c r="M1464" i="1"/>
  <c r="M1462" i="1"/>
  <c r="M1456" i="1"/>
  <c r="M3836" i="1"/>
  <c r="M2887" i="1"/>
  <c r="M1447" i="1"/>
  <c r="M1442" i="1"/>
  <c r="M410" i="1"/>
  <c r="M1433" i="1"/>
  <c r="M3832" i="1"/>
  <c r="M1422" i="1"/>
  <c r="M1416" i="1"/>
  <c r="M1411" i="1"/>
  <c r="M1406" i="1"/>
  <c r="M1400" i="1"/>
  <c r="M3237" i="1"/>
  <c r="M1390" i="1"/>
  <c r="M1383" i="1"/>
  <c r="M1378" i="1"/>
  <c r="M755" i="1"/>
  <c r="M1370" i="1"/>
  <c r="M1366" i="1"/>
  <c r="M347" i="1"/>
  <c r="M753" i="1"/>
  <c r="M1356" i="1"/>
  <c r="M3235" i="1"/>
  <c r="M1348" i="1"/>
  <c r="M3438" i="1"/>
  <c r="M2943" i="1"/>
  <c r="M1337" i="1"/>
  <c r="M1332" i="1"/>
  <c r="M2886" i="1"/>
  <c r="M3551" i="1"/>
  <c r="M1326" i="1"/>
  <c r="M3628" i="1"/>
  <c r="M1318" i="1"/>
  <c r="M1315" i="1"/>
  <c r="M3325" i="1"/>
  <c r="M1308" i="1"/>
  <c r="M3812" i="1"/>
  <c r="M1303" i="1"/>
  <c r="M1298" i="1"/>
  <c r="M3427" i="1"/>
  <c r="M3231" i="1"/>
  <c r="M3808" i="1"/>
  <c r="M3324" i="1"/>
  <c r="M751" i="1"/>
  <c r="M1279" i="1"/>
  <c r="M1273" i="1"/>
  <c r="M629" i="1"/>
  <c r="M3644" i="1"/>
  <c r="M1265" i="1"/>
  <c r="M1263" i="1"/>
  <c r="M239" i="1"/>
  <c r="M1255" i="1"/>
  <c r="M1249" i="1"/>
  <c r="M1246" i="1"/>
  <c r="M1239" i="1"/>
  <c r="M1235" i="1"/>
  <c r="M1231" i="1"/>
  <c r="M259" i="1"/>
  <c r="M3803" i="1"/>
  <c r="M3424" i="1"/>
  <c r="M1221" i="1"/>
  <c r="M1218" i="1"/>
  <c r="M184" i="1"/>
  <c r="M3127" i="1"/>
  <c r="M1206" i="1"/>
  <c r="M3421" i="1"/>
  <c r="M3796" i="1"/>
  <c r="M1194" i="1"/>
  <c r="M406" i="1"/>
  <c r="M1186" i="1"/>
  <c r="M2665" i="1"/>
  <c r="M1178" i="1"/>
  <c r="M3418" i="1"/>
  <c r="M1168" i="1"/>
  <c r="M1162" i="1"/>
  <c r="M1158" i="1"/>
  <c r="M3666" i="1"/>
  <c r="M3787" i="1"/>
  <c r="M1144" i="1"/>
  <c r="M2992" i="1"/>
  <c r="M1130" i="1"/>
  <c r="M3221" i="1"/>
  <c r="M1121" i="1"/>
  <c r="M404" i="1"/>
  <c r="M839" i="1"/>
  <c r="M3412" i="1"/>
  <c r="M3409" i="1"/>
  <c r="M3639" i="1"/>
  <c r="M2661" i="1"/>
  <c r="M1096" i="1"/>
  <c r="M1091" i="1"/>
  <c r="M238" i="1"/>
  <c r="M1087" i="1"/>
  <c r="M1083" i="1"/>
  <c r="M1079" i="1"/>
  <c r="M3768" i="1"/>
  <c r="M3766" i="1"/>
  <c r="M77" i="1"/>
  <c r="M1065" i="1"/>
  <c r="M1063" i="1"/>
  <c r="M2657" i="1"/>
  <c r="M1060" i="1"/>
  <c r="M1058" i="1"/>
  <c r="M1055" i="1"/>
  <c r="M1052" i="1"/>
  <c r="M1049" i="1"/>
  <c r="M1043" i="1"/>
  <c r="M1039" i="1"/>
  <c r="M584" i="1"/>
  <c r="M2988" i="1"/>
  <c r="M3369" i="1"/>
  <c r="M1030" i="1"/>
  <c r="M3086" i="1"/>
  <c r="M1025" i="1"/>
  <c r="M4107" i="1"/>
  <c r="M1020" i="1"/>
  <c r="M3299" i="1"/>
  <c r="M1013" i="1"/>
  <c r="M4106" i="1"/>
  <c r="M3392" i="1"/>
  <c r="M1005" i="1"/>
  <c r="M999" i="1"/>
  <c r="M2643" i="1"/>
  <c r="M995" i="1"/>
  <c r="M334" i="1"/>
  <c r="M3747" i="1"/>
  <c r="M984" i="1"/>
  <c r="M258" i="1"/>
  <c r="M975" i="1"/>
  <c r="M971" i="1"/>
  <c r="M3317" i="1"/>
  <c r="M713" i="1"/>
  <c r="M3593" i="1"/>
  <c r="M3735" i="1"/>
  <c r="M234" i="1"/>
  <c r="M29" i="1"/>
  <c r="M308" i="1"/>
  <c r="M955" i="1"/>
  <c r="M619" i="1"/>
  <c r="M6" i="1"/>
  <c r="M4105" i="1"/>
  <c r="M712" i="1"/>
  <c r="M941" i="1"/>
  <c r="M937" i="1"/>
  <c r="M933" i="1"/>
  <c r="M928" i="1"/>
  <c r="M3726" i="1"/>
  <c r="M920" i="1"/>
  <c r="M919" i="1"/>
  <c r="M916" i="1"/>
  <c r="M2636" i="1"/>
  <c r="M3652" i="1"/>
  <c r="M2629" i="1"/>
  <c r="M2626" i="1"/>
  <c r="M2622" i="1"/>
  <c r="M2618" i="1"/>
  <c r="M2613" i="1"/>
  <c r="M2611" i="1"/>
  <c r="M615" i="1"/>
  <c r="M2975" i="1"/>
  <c r="M3617" i="1"/>
  <c r="M3540" i="1"/>
  <c r="M2595" i="1"/>
  <c r="M912" i="1"/>
  <c r="M3295" i="1"/>
  <c r="M2582" i="1"/>
  <c r="M2871" i="1"/>
  <c r="M2577" i="1"/>
  <c r="M2572" i="1"/>
  <c r="M2569" i="1"/>
  <c r="M4059" i="1"/>
  <c r="M2788" i="1"/>
  <c r="M4056" i="1"/>
  <c r="M2558" i="1"/>
  <c r="M909" i="1"/>
  <c r="M2549" i="1"/>
  <c r="M3384" i="1"/>
  <c r="M2786" i="1"/>
  <c r="M3561" i="1"/>
  <c r="M2538" i="1"/>
  <c r="M4053" i="1"/>
  <c r="M4052" i="1"/>
  <c r="M2528" i="1"/>
  <c r="M3536" i="1"/>
  <c r="M4050" i="1"/>
  <c r="M492" i="1"/>
  <c r="M3079" i="1"/>
  <c r="M908" i="1"/>
  <c r="M27" i="1"/>
  <c r="M2511" i="1"/>
  <c r="M4045" i="1"/>
  <c r="M614" i="1"/>
  <c r="M822" i="1"/>
  <c r="M169" i="1"/>
  <c r="M4043" i="1"/>
  <c r="M3722" i="1"/>
  <c r="M2492" i="1"/>
  <c r="M2488" i="1"/>
  <c r="M2777" i="1"/>
  <c r="M2483" i="1"/>
  <c r="M708" i="1"/>
  <c r="M3204" i="1"/>
  <c r="M386" i="1"/>
  <c r="M2473" i="1"/>
  <c r="M3077" i="1"/>
  <c r="M480" i="1"/>
  <c r="M4037" i="1"/>
  <c r="M2465" i="1"/>
  <c r="M3532" i="1"/>
  <c r="M4036" i="1"/>
  <c r="M674" i="1"/>
  <c r="M303" i="1"/>
  <c r="M2455" i="1"/>
  <c r="M222" i="1"/>
  <c r="M706" i="1"/>
  <c r="M672" i="1"/>
  <c r="M4030" i="1"/>
  <c r="M2860" i="1"/>
  <c r="M2434" i="1"/>
  <c r="M529" i="1"/>
  <c r="M817" i="1"/>
  <c r="M2425" i="1"/>
  <c r="M2772" i="1"/>
  <c r="M901" i="1"/>
  <c r="M2419" i="1"/>
  <c r="M567" i="1"/>
  <c r="M2414" i="1"/>
  <c r="M900" i="1"/>
  <c r="M2411" i="1"/>
  <c r="M2406" i="1"/>
  <c r="M3311" i="1"/>
  <c r="M3344" i="1"/>
  <c r="M2400" i="1"/>
  <c r="M3529" i="1"/>
  <c r="M162" i="1"/>
  <c r="M2393" i="1"/>
  <c r="M2390" i="1"/>
  <c r="M58" i="1"/>
  <c r="M2384" i="1"/>
  <c r="M2380" i="1"/>
  <c r="M896" i="1"/>
  <c r="M378" i="1"/>
  <c r="M86" i="1"/>
  <c r="M665" i="1"/>
  <c r="M3526" i="1"/>
  <c r="M3151" i="1"/>
  <c r="M466" i="1"/>
  <c r="M733" i="1"/>
  <c r="M2361" i="1"/>
  <c r="M3525" i="1"/>
  <c r="M2355" i="1"/>
  <c r="M3067" i="1"/>
  <c r="M2348" i="1"/>
  <c r="M663" i="1"/>
  <c r="M2342" i="1"/>
  <c r="M2338" i="1"/>
  <c r="M562" i="1"/>
  <c r="M2330" i="1"/>
  <c r="M2323" i="1"/>
  <c r="M603" i="1"/>
  <c r="M2316" i="1"/>
  <c r="M2312" i="1"/>
  <c r="M3178" i="1"/>
  <c r="M851" i="1"/>
  <c r="M3709" i="1"/>
  <c r="M1614" i="1"/>
  <c r="M194" i="1"/>
  <c r="M1607" i="1"/>
  <c r="M3585" i="1"/>
  <c r="M1602" i="1"/>
  <c r="M1596" i="1"/>
  <c r="M762" i="1"/>
  <c r="M1591" i="1"/>
  <c r="M1585" i="1"/>
  <c r="M117" i="1"/>
  <c r="M418" i="1"/>
  <c r="M1576" i="1"/>
  <c r="M417" i="1"/>
  <c r="M355" i="1"/>
  <c r="M1565" i="1"/>
  <c r="M2697" i="1"/>
  <c r="M1555" i="1"/>
  <c r="M1549" i="1"/>
  <c r="M3640" i="1"/>
  <c r="M1543" i="1"/>
  <c r="M2946" i="1"/>
  <c r="M1535" i="1"/>
  <c r="M1530" i="1"/>
  <c r="M3552" i="1"/>
  <c r="M1522" i="1"/>
  <c r="M1516" i="1"/>
  <c r="M1513" i="1"/>
  <c r="M1508" i="1"/>
  <c r="M3452" i="1"/>
  <c r="M1499" i="1"/>
  <c r="M3451" i="1"/>
  <c r="M1494" i="1"/>
  <c r="M290" i="1"/>
  <c r="M95" i="1"/>
  <c r="M844" i="1"/>
  <c r="M3843" i="1"/>
  <c r="M1482" i="1"/>
  <c r="M3678" i="1"/>
  <c r="M3449" i="1"/>
  <c r="M1471" i="1"/>
  <c r="M1469" i="1"/>
  <c r="M2688" i="1"/>
  <c r="M3838" i="1"/>
  <c r="M2889" i="1"/>
  <c r="M3095" i="1"/>
  <c r="M1451" i="1"/>
  <c r="M313" i="1"/>
  <c r="M1445" i="1"/>
  <c r="M2683" i="1"/>
  <c r="M1437" i="1"/>
  <c r="M3834" i="1"/>
  <c r="M1426" i="1"/>
  <c r="M116" i="1"/>
  <c r="M1414" i="1"/>
  <c r="M1410" i="1"/>
  <c r="M1404" i="1"/>
  <c r="M3238" i="1"/>
  <c r="M1394" i="1"/>
  <c r="M1387" i="1"/>
  <c r="M3446" i="1"/>
  <c r="M348" i="1"/>
  <c r="M14" i="1"/>
  <c r="M1368" i="1"/>
  <c r="M3443" i="1"/>
  <c r="M1361" i="1"/>
  <c r="M114" i="1"/>
  <c r="M1353" i="1"/>
  <c r="M3602" i="1"/>
  <c r="M31" i="1"/>
  <c r="M3437" i="1"/>
  <c r="M1340" i="1"/>
  <c r="M1335" i="1"/>
  <c r="M1331" i="1"/>
  <c r="M1328" i="1"/>
  <c r="M505" i="1"/>
  <c r="M1324" i="1"/>
  <c r="M3094" i="1"/>
  <c r="M1316" i="1"/>
  <c r="M842" i="1"/>
  <c r="M1310" i="1"/>
  <c r="M3813" i="1"/>
  <c r="M3627" i="1"/>
  <c r="M1302" i="1"/>
  <c r="M630" i="1"/>
  <c r="M1296" i="1"/>
  <c r="M1292" i="1"/>
  <c r="M1288" i="1"/>
  <c r="M1283" i="1"/>
  <c r="M113" i="1"/>
  <c r="M1276" i="1"/>
  <c r="M1271" i="1"/>
  <c r="M1269" i="1"/>
  <c r="M185" i="1"/>
  <c r="M1264" i="1"/>
  <c r="M1260" i="1"/>
  <c r="M1257" i="1"/>
  <c r="M1254" i="1"/>
  <c r="M1247" i="1"/>
  <c r="M1243" i="1"/>
  <c r="M1237" i="1"/>
  <c r="M1234" i="1"/>
  <c r="M1229" i="1"/>
  <c r="M2668" i="1"/>
  <c r="M1226" i="1"/>
  <c r="M2801" i="1"/>
  <c r="M2936" i="1"/>
  <c r="M1217" i="1"/>
  <c r="M1212" i="1"/>
  <c r="M1208" i="1"/>
  <c r="M1205" i="1"/>
  <c r="M2933" i="1"/>
  <c r="M1198" i="1"/>
  <c r="M1192" i="1"/>
  <c r="M1188" i="1"/>
  <c r="M3792" i="1"/>
  <c r="M1181" i="1"/>
  <c r="M342" i="1"/>
  <c r="M1171" i="1"/>
  <c r="M3546" i="1"/>
  <c r="M1161" i="1"/>
  <c r="M2663" i="1"/>
  <c r="M539" i="1"/>
  <c r="M1147" i="1"/>
  <c r="M1142" i="1"/>
  <c r="M1135" i="1"/>
  <c r="M93" i="1"/>
  <c r="M3784" i="1"/>
  <c r="M3189" i="1"/>
  <c r="M2662" i="1"/>
  <c r="M1113" i="1"/>
  <c r="M1109" i="1"/>
  <c r="M1105" i="1"/>
  <c r="M586" i="1"/>
  <c r="M1098" i="1"/>
  <c r="M1094" i="1"/>
  <c r="M3598" i="1"/>
  <c r="M3772" i="1"/>
  <c r="M2660" i="1"/>
  <c r="M1082" i="1"/>
  <c r="M1077" i="1"/>
  <c r="M180" i="1"/>
  <c r="M1071" i="1"/>
  <c r="M1067" i="1"/>
  <c r="M2932" i="1"/>
  <c r="M3405" i="1"/>
  <c r="M337" i="1"/>
  <c r="M108" i="1"/>
  <c r="M3403" i="1"/>
  <c r="M1054" i="1"/>
  <c r="M837" i="1"/>
  <c r="M3160" i="1"/>
  <c r="M1042" i="1"/>
  <c r="M3159" i="1"/>
  <c r="M2877" i="1"/>
  <c r="M835" i="1"/>
  <c r="M177" i="1"/>
  <c r="M1028" i="1"/>
  <c r="M2987" i="1"/>
  <c r="M3397" i="1"/>
  <c r="M1023" i="1"/>
  <c r="M3618" i="1"/>
  <c r="M3394" i="1"/>
  <c r="M2644" i="1"/>
  <c r="M3595" i="1"/>
  <c r="M400" i="1"/>
  <c r="M1002" i="1"/>
  <c r="M3699" i="1"/>
  <c r="M3752" i="1"/>
  <c r="M2635" i="1"/>
  <c r="M2631" i="1"/>
  <c r="M4082" i="1"/>
  <c r="M915" i="1"/>
  <c r="M2620" i="1"/>
  <c r="M3314" i="1"/>
  <c r="M4079" i="1"/>
  <c r="M2610" i="1"/>
  <c r="M2606" i="1"/>
  <c r="M283" i="1"/>
  <c r="M2602" i="1"/>
  <c r="M4072" i="1"/>
  <c r="M2594" i="1"/>
  <c r="M4071" i="1"/>
  <c r="M2586" i="1"/>
  <c r="M2580" i="1"/>
  <c r="M4067" i="1"/>
  <c r="M2575" i="1"/>
  <c r="M4063" i="1"/>
  <c r="M3562" i="1"/>
  <c r="M2566" i="1"/>
  <c r="M828" i="1"/>
  <c r="M2561" i="1"/>
  <c r="M2556" i="1"/>
  <c r="M2553" i="1"/>
  <c r="M2547" i="1"/>
  <c r="M3294" i="1"/>
  <c r="M3346" i="1"/>
  <c r="M2541" i="1"/>
  <c r="M2537" i="1"/>
  <c r="M2533" i="1"/>
  <c r="M3313" i="1"/>
  <c r="M3080" i="1"/>
  <c r="M2522" i="1"/>
  <c r="M3121" i="1"/>
  <c r="M392" i="1"/>
  <c r="M2867" i="1"/>
  <c r="M3185" i="1"/>
  <c r="M4047" i="1"/>
  <c r="M2509" i="1"/>
  <c r="M2866" i="1"/>
  <c r="M680" i="1"/>
  <c r="M2925" i="1"/>
  <c r="M2499" i="1"/>
  <c r="M389" i="1"/>
  <c r="M2779" i="1"/>
  <c r="M2490" i="1"/>
  <c r="M42" i="1"/>
  <c r="M279" i="1"/>
  <c r="M2776" i="1"/>
  <c r="M2480" i="1"/>
  <c r="M2479" i="1"/>
  <c r="M903" i="1"/>
  <c r="M676" i="1"/>
  <c r="M481" i="1"/>
  <c r="M2469" i="1"/>
  <c r="M571" i="1"/>
  <c r="M2464" i="1"/>
  <c r="M2774" i="1"/>
  <c r="M2461" i="1"/>
  <c r="M3696" i="1"/>
  <c r="M613" i="1"/>
  <c r="M2453" i="1"/>
  <c r="M2448" i="1"/>
  <c r="M221" i="1"/>
  <c r="M671" i="1"/>
  <c r="M165" i="1"/>
  <c r="M2439" i="1"/>
  <c r="M2432" i="1"/>
  <c r="M2971" i="1"/>
  <c r="M816" i="1"/>
  <c r="M670" i="1"/>
  <c r="M2422" i="1"/>
  <c r="M73" i="1"/>
  <c r="M2418" i="1"/>
  <c r="M164" i="1"/>
  <c r="M669" i="1"/>
  <c r="M382" i="1"/>
  <c r="M2410" i="1"/>
  <c r="M101" i="1"/>
  <c r="M2404" i="1"/>
  <c r="M898" i="1"/>
  <c r="M4025" i="1"/>
  <c r="M809" i="1"/>
  <c r="M2395" i="1"/>
  <c r="M161" i="1"/>
  <c r="M2389" i="1"/>
  <c r="M57" i="1"/>
  <c r="M380" i="1"/>
  <c r="M3288" i="1"/>
  <c r="M2378" i="1"/>
  <c r="M2374" i="1"/>
  <c r="M606" i="1"/>
  <c r="M2370" i="1"/>
  <c r="M2368" i="1"/>
  <c r="M467" i="1"/>
  <c r="M563" i="1"/>
  <c r="M524" i="1"/>
  <c r="M3068" i="1"/>
  <c r="M2357" i="1"/>
  <c r="M2767" i="1"/>
  <c r="M3524" i="1"/>
  <c r="M2346" i="1"/>
  <c r="M2855" i="1"/>
  <c r="M2340" i="1"/>
  <c r="M2969" i="1"/>
  <c r="M2334" i="1"/>
  <c r="M323" i="1"/>
  <c r="M2854" i="1"/>
  <c r="M602" i="1"/>
  <c r="M2315" i="1"/>
  <c r="M3063" i="1"/>
  <c r="M3285" i="1"/>
  <c r="M2308" i="1"/>
  <c r="M2303" i="1"/>
  <c r="M2299" i="1"/>
  <c r="M1520" i="1"/>
  <c r="M758" i="1"/>
  <c r="M1512" i="1"/>
  <c r="M1506" i="1"/>
  <c r="M1502" i="1"/>
  <c r="M3011" i="1"/>
  <c r="M3241" i="1"/>
  <c r="M3194" i="1"/>
  <c r="M718" i="1"/>
  <c r="M544" i="1"/>
  <c r="M3603" i="1"/>
  <c r="M1485" i="1"/>
  <c r="M1480" i="1"/>
  <c r="M757" i="1"/>
  <c r="M2690" i="1"/>
  <c r="M32" i="1"/>
  <c r="M3841" i="1"/>
  <c r="M1466" i="1"/>
  <c r="M262" i="1"/>
  <c r="M3448" i="1"/>
  <c r="M1455" i="1"/>
  <c r="M411" i="1"/>
  <c r="M3130" i="1"/>
  <c r="M1444" i="1"/>
  <c r="M1440" i="1"/>
  <c r="M1436" i="1"/>
  <c r="M1429" i="1"/>
  <c r="M1424" i="1"/>
  <c r="M1418" i="1"/>
  <c r="M1413" i="1"/>
  <c r="M3830" i="1"/>
  <c r="M3828" i="1"/>
  <c r="M1398" i="1"/>
  <c r="M1393" i="1"/>
  <c r="M1385" i="1"/>
  <c r="M3658" i="1"/>
  <c r="M1375" i="1"/>
  <c r="M1372" i="1"/>
  <c r="M3371" i="1"/>
  <c r="M3677" i="1"/>
  <c r="M2809" i="1"/>
  <c r="M3442" i="1"/>
  <c r="M1352" i="1"/>
  <c r="M3440" i="1"/>
  <c r="M1346" i="1"/>
  <c r="M1341" i="1"/>
  <c r="M1338" i="1"/>
  <c r="M3436" i="1"/>
  <c r="M1330" i="1"/>
  <c r="M3233" i="1"/>
  <c r="M3818" i="1"/>
  <c r="M1323" i="1"/>
  <c r="M3432" i="1"/>
  <c r="M3431" i="1"/>
  <c r="M1312" i="1"/>
  <c r="M3192" i="1"/>
  <c r="M3550" i="1"/>
  <c r="M1304" i="1"/>
  <c r="M4109" i="1"/>
  <c r="M3811" i="1"/>
  <c r="M2883" i="1"/>
  <c r="M1290" i="1"/>
  <c r="M1286" i="1"/>
  <c r="M65" i="1"/>
  <c r="M3191" i="1"/>
  <c r="M1274" i="1"/>
  <c r="M78" i="1"/>
  <c r="M2673" i="1"/>
  <c r="M3626" i="1"/>
  <c r="M260" i="1"/>
  <c r="M1259" i="1"/>
  <c r="M3162" i="1"/>
  <c r="M1252" i="1"/>
  <c r="M3600" i="1"/>
  <c r="M1241" i="1"/>
  <c r="M4086" i="1"/>
  <c r="M1232" i="1"/>
  <c r="M111" i="1"/>
  <c r="M3804" i="1"/>
  <c r="M1224" i="1"/>
  <c r="M2937" i="1"/>
  <c r="M3801" i="1"/>
  <c r="M1215" i="1"/>
  <c r="M1210" i="1"/>
  <c r="M3090" i="1"/>
  <c r="M1204" i="1"/>
  <c r="M3420" i="1"/>
  <c r="M1196" i="1"/>
  <c r="M1191" i="1"/>
  <c r="M3351" i="1"/>
  <c r="M1185" i="1"/>
  <c r="M1179" i="1"/>
  <c r="M3419" i="1"/>
  <c r="M1170" i="1"/>
  <c r="M1165" i="1"/>
  <c r="M1160" i="1"/>
  <c r="M3788" i="1"/>
  <c r="M1150" i="1"/>
  <c r="M1146" i="1"/>
  <c r="M1140" i="1"/>
  <c r="M1133" i="1"/>
  <c r="M1128" i="1"/>
  <c r="M1123" i="1"/>
  <c r="M1119" i="1"/>
  <c r="M1117" i="1"/>
  <c r="M3783" i="1"/>
  <c r="M3702" i="1"/>
  <c r="M3701" i="1"/>
  <c r="M3780" i="1"/>
  <c r="M3301" i="1"/>
  <c r="M3088" i="1"/>
  <c r="M3774" i="1"/>
  <c r="M2799" i="1"/>
  <c r="M1086" i="1"/>
  <c r="M3770" i="1"/>
  <c r="M1076" i="1"/>
  <c r="M748" i="1"/>
  <c r="M1070" i="1"/>
  <c r="M236" i="1"/>
  <c r="M838" i="1"/>
  <c r="M179" i="1"/>
  <c r="M1061" i="1"/>
  <c r="M625" i="1"/>
  <c r="M3217" i="1"/>
  <c r="M2652" i="1"/>
  <c r="M1051" i="1"/>
  <c r="M1046" i="1"/>
  <c r="M1041" i="1"/>
  <c r="M3320" i="1"/>
  <c r="M2876" i="1"/>
  <c r="M2931" i="1"/>
  <c r="M3398" i="1"/>
  <c r="M2646" i="1"/>
  <c r="M2875" i="1"/>
  <c r="M623" i="1"/>
  <c r="M3758" i="1"/>
  <c r="M3395" i="1"/>
  <c r="M3545" i="1"/>
  <c r="M4092" i="1"/>
  <c r="M3212" i="1"/>
  <c r="M3638" i="1"/>
  <c r="M3756" i="1"/>
  <c r="M3298" i="1"/>
  <c r="M3751" i="1"/>
  <c r="M992" i="1"/>
  <c r="M746" i="1"/>
  <c r="M986" i="1"/>
  <c r="M3209" i="1"/>
  <c r="M2982" i="1"/>
  <c r="M3742" i="1"/>
  <c r="M3740" i="1"/>
  <c r="M966" i="1"/>
  <c r="M965" i="1"/>
  <c r="M3389" i="1"/>
  <c r="M621" i="1"/>
  <c r="M3544" i="1"/>
  <c r="M3731" i="1"/>
  <c r="M333" i="1"/>
  <c r="M3543" i="1"/>
  <c r="M951" i="1"/>
  <c r="M3730" i="1"/>
  <c r="M946" i="1"/>
  <c r="M330" i="1"/>
  <c r="M939" i="1"/>
  <c r="M3388" i="1"/>
  <c r="M929" i="1"/>
  <c r="M925" i="1"/>
  <c r="M3725" i="1"/>
  <c r="M3387" i="1"/>
  <c r="M918" i="1"/>
  <c r="M4020" i="1"/>
  <c r="M2304" i="1"/>
  <c r="M4018" i="1"/>
  <c r="M298" i="1"/>
  <c r="M4017" i="1"/>
  <c r="M153" i="1"/>
  <c r="M3343" i="1"/>
  <c r="M2283" i="1"/>
  <c r="M699" i="1"/>
  <c r="M519" i="1"/>
  <c r="M2277" i="1"/>
  <c r="M2274" i="1"/>
  <c r="M2757" i="1"/>
  <c r="M4009" i="1"/>
  <c r="M4008" i="1"/>
  <c r="M4005" i="1"/>
  <c r="M2262" i="1"/>
  <c r="M297" i="1"/>
  <c r="M3059" i="1"/>
  <c r="M4000" i="1"/>
  <c r="M3379" i="1"/>
  <c r="M728" i="1"/>
  <c r="M3998" i="1"/>
  <c r="M3520" i="1"/>
  <c r="M250" i="1"/>
  <c r="M450" i="1"/>
  <c r="M214" i="1"/>
  <c r="M517" i="1"/>
  <c r="M3992" i="1"/>
  <c r="M887" i="1"/>
  <c r="M2216" i="1"/>
  <c r="M2210" i="1"/>
  <c r="M3517" i="1"/>
  <c r="M2201" i="1"/>
  <c r="M3693" i="1"/>
  <c r="M885" i="1"/>
  <c r="M2188" i="1"/>
  <c r="M3281" i="1"/>
  <c r="M3984" i="1"/>
  <c r="M2" i="1"/>
  <c r="M2179" i="1"/>
  <c r="M2175" i="1"/>
  <c r="M373" i="1"/>
  <c r="M3974" i="1"/>
  <c r="M794" i="1"/>
  <c r="M3969" i="1"/>
  <c r="M559" i="1"/>
  <c r="M2158" i="1"/>
  <c r="M725" i="1"/>
  <c r="M2151" i="1"/>
  <c r="M2147" i="1"/>
  <c r="M2751" i="1"/>
  <c r="M2750" i="1"/>
  <c r="M144" i="1"/>
  <c r="M2134" i="1"/>
  <c r="M3965" i="1"/>
  <c r="M3363" i="1"/>
  <c r="M3964" i="1"/>
  <c r="M2119" i="1"/>
  <c r="M2117" i="1"/>
  <c r="M655" i="1"/>
  <c r="M3713" i="1"/>
  <c r="M2110" i="1"/>
  <c r="M3957" i="1"/>
  <c r="M3956" i="1"/>
  <c r="M2100" i="1"/>
  <c r="M2097" i="1"/>
  <c r="M2092" i="1"/>
  <c r="M877" i="1"/>
  <c r="M788" i="1"/>
  <c r="M2083" i="1"/>
  <c r="M2078" i="1"/>
  <c r="M786" i="1"/>
  <c r="M141" i="1"/>
  <c r="M3146" i="1"/>
  <c r="M3377" i="1"/>
  <c r="M3505" i="1"/>
  <c r="M3947" i="1"/>
  <c r="M3946" i="1"/>
  <c r="M2049" i="1"/>
  <c r="M2044" i="1"/>
  <c r="M2912" i="1"/>
  <c r="M785" i="1"/>
  <c r="M2742" i="1"/>
  <c r="M2740" i="1"/>
  <c r="M318" i="1"/>
  <c r="M2032" i="1"/>
  <c r="M2027" i="1"/>
  <c r="M2022" i="1"/>
  <c r="M2018" i="1"/>
  <c r="M2014" i="1"/>
  <c r="M70" i="1"/>
  <c r="M3273" i="1"/>
  <c r="M3200" i="1"/>
  <c r="M782" i="1"/>
  <c r="M2837" i="1"/>
  <c r="M1995" i="1"/>
  <c r="M3929" i="1"/>
  <c r="M1988" i="1"/>
  <c r="M1984" i="1"/>
  <c r="M556" i="1"/>
  <c r="M3047" i="1"/>
  <c r="M1969" i="1"/>
  <c r="M1965" i="1"/>
  <c r="M1960" i="1"/>
  <c r="M3921" i="1"/>
  <c r="M3920" i="1"/>
  <c r="M1947" i="1"/>
  <c r="M3607" i="1"/>
  <c r="M1939" i="1"/>
  <c r="M3046" i="1"/>
  <c r="M1930" i="1"/>
  <c r="M1926" i="1"/>
  <c r="M3265" i="1"/>
  <c r="M1920" i="1"/>
  <c r="M437" i="1"/>
  <c r="M316" i="1"/>
  <c r="M1910" i="1"/>
  <c r="M436" i="1"/>
  <c r="M1907" i="1"/>
  <c r="M135" i="1"/>
  <c r="M3144" i="1"/>
  <c r="M721" i="1"/>
  <c r="M1892" i="1"/>
  <c r="M554" i="1"/>
  <c r="M1886" i="1"/>
  <c r="M1881" i="1"/>
  <c r="M81" i="1"/>
  <c r="M1876" i="1"/>
  <c r="M17" i="1"/>
  <c r="M129" i="1"/>
  <c r="M1867" i="1"/>
  <c r="M1864" i="1"/>
  <c r="M3577" i="1"/>
  <c r="M1854" i="1"/>
  <c r="M1849" i="1"/>
  <c r="M1844" i="1"/>
  <c r="M4096" i="1"/>
  <c r="M1839" i="1"/>
  <c r="M3910" i="1"/>
  <c r="M1835" i="1"/>
  <c r="M1831" i="1"/>
  <c r="M3485" i="1"/>
  <c r="M2904" i="1"/>
  <c r="M1818" i="1"/>
  <c r="M1813" i="1"/>
  <c r="M399" i="1"/>
  <c r="M988" i="1"/>
  <c r="M48" i="1"/>
  <c r="M982" i="1"/>
  <c r="M3745" i="1"/>
  <c r="M973" i="1"/>
  <c r="M970" i="1"/>
  <c r="M3738" i="1"/>
  <c r="M398" i="1"/>
  <c r="M964" i="1"/>
  <c r="M2641" i="1"/>
  <c r="M960" i="1"/>
  <c r="M2979" i="1"/>
  <c r="M957" i="1"/>
  <c r="M332" i="1"/>
  <c r="M4100" i="1"/>
  <c r="M45" i="1"/>
  <c r="M3728" i="1"/>
  <c r="M618" i="1"/>
  <c r="M940" i="1"/>
  <c r="M936" i="1"/>
  <c r="M931" i="1"/>
  <c r="M927" i="1"/>
  <c r="M233" i="1"/>
  <c r="M617" i="1"/>
  <c r="M44" i="1"/>
  <c r="M700" i="1"/>
  <c r="M2293" i="1"/>
  <c r="M521" i="1"/>
  <c r="M55" i="1"/>
  <c r="M601" i="1"/>
  <c r="M3309" i="1"/>
  <c r="M2280" i="1"/>
  <c r="M2276" i="1"/>
  <c r="M36" i="1"/>
  <c r="M3060" i="1"/>
  <c r="M2271" i="1"/>
  <c r="M2756" i="1"/>
  <c r="M2266" i="1"/>
  <c r="M2260" i="1"/>
  <c r="M2258" i="1"/>
  <c r="M2254" i="1"/>
  <c r="M3636" i="1"/>
  <c r="M2245" i="1"/>
  <c r="M4102" i="1"/>
  <c r="M889" i="1"/>
  <c r="M3113" i="1"/>
  <c r="M2234" i="1"/>
  <c r="M2230" i="1"/>
  <c r="M296" i="1"/>
  <c r="M516" i="1"/>
  <c r="M3518" i="1"/>
  <c r="M886" i="1"/>
  <c r="M2214" i="1"/>
  <c r="M3716" i="1"/>
  <c r="M2205" i="1"/>
  <c r="M2200" i="1"/>
  <c r="M2196" i="1"/>
  <c r="M2192" i="1"/>
  <c r="M295" i="1"/>
  <c r="M3203" i="1"/>
  <c r="M3983" i="1"/>
  <c r="M3980" i="1"/>
  <c r="M2178" i="1"/>
  <c r="M2846" i="1"/>
  <c r="M2169" i="1"/>
  <c r="M146" i="1"/>
  <c r="M3970" i="1"/>
  <c r="M3968" i="1"/>
  <c r="M3280" i="1"/>
  <c r="M792" i="1"/>
  <c r="M2154" i="1"/>
  <c r="M657" i="1"/>
  <c r="M656" i="1"/>
  <c r="M2144" i="1"/>
  <c r="M320" i="1"/>
  <c r="M882" i="1"/>
  <c r="M53" i="1"/>
  <c r="M247" i="1"/>
  <c r="M207" i="1"/>
  <c r="M2123" i="1"/>
  <c r="M446" i="1"/>
  <c r="M3961" i="1"/>
  <c r="M3608" i="1"/>
  <c r="M3511" i="1"/>
  <c r="M3055" i="1"/>
  <c r="M2748" i="1"/>
  <c r="M2103" i="1"/>
  <c r="M3955" i="1"/>
  <c r="M2095" i="1"/>
  <c r="M3954" i="1"/>
  <c r="M2089" i="1"/>
  <c r="M2840" i="1"/>
  <c r="M2081" i="1"/>
  <c r="M246" i="1"/>
  <c r="M2074" i="1"/>
  <c r="M2071" i="1"/>
  <c r="M2068" i="1"/>
  <c r="M2066" i="1"/>
  <c r="M2063" i="1"/>
  <c r="M2057" i="1"/>
  <c r="M2051" i="1"/>
  <c r="M3504" i="1"/>
  <c r="M3712" i="1"/>
  <c r="M2039" i="1"/>
  <c r="M3053" i="1"/>
  <c r="M3940" i="1"/>
  <c r="M2035" i="1"/>
  <c r="M2033" i="1"/>
  <c r="M2030" i="1"/>
  <c r="M3669" i="1"/>
  <c r="M2021" i="1"/>
  <c r="M3500" i="1"/>
  <c r="M3050" i="1"/>
  <c r="M3498" i="1"/>
  <c r="M649" i="1"/>
  <c r="M2908" i="1"/>
  <c r="M2003" i="1"/>
  <c r="M2000" i="1"/>
  <c r="M3589" i="1"/>
  <c r="M3145" i="1"/>
  <c r="M1986" i="1"/>
  <c r="M1983" i="1"/>
  <c r="M440" i="1"/>
  <c r="M1974" i="1"/>
  <c r="M2738" i="1"/>
  <c r="M1964" i="1"/>
  <c r="M1958" i="1"/>
  <c r="M3267" i="1"/>
  <c r="M1950" i="1"/>
  <c r="M872" i="1"/>
  <c r="M1943" i="1"/>
  <c r="M438" i="1"/>
  <c r="M871" i="1"/>
  <c r="M2835" i="1"/>
  <c r="M3044" i="1"/>
  <c r="M1922" i="1"/>
  <c r="M697" i="1"/>
  <c r="M1917" i="1"/>
  <c r="M1915" i="1"/>
  <c r="M645" i="1"/>
  <c r="M435" i="1"/>
  <c r="M1906" i="1"/>
  <c r="M2734" i="1"/>
  <c r="M3264" i="1"/>
  <c r="M3106" i="1"/>
  <c r="M2732" i="1"/>
  <c r="M1887" i="1"/>
  <c r="M1885" i="1"/>
  <c r="M1879" i="1"/>
  <c r="M132" i="1"/>
  <c r="M130" i="1"/>
  <c r="M2834" i="1"/>
  <c r="M1870" i="1"/>
  <c r="M2906" i="1"/>
  <c r="M3036" i="1"/>
  <c r="M1860" i="1"/>
  <c r="M3173" i="1"/>
  <c r="M1847" i="1"/>
  <c r="M127" i="1"/>
  <c r="M1841" i="1"/>
  <c r="M3912" i="1"/>
  <c r="M3909" i="1"/>
  <c r="M1834" i="1"/>
  <c r="M3681" i="1"/>
  <c r="M2724" i="1"/>
  <c r="M1821" i="1"/>
  <c r="M1816" i="1"/>
  <c r="M1811" i="1"/>
  <c r="M3904" i="1"/>
  <c r="M1803" i="1"/>
  <c r="M3482" i="1"/>
  <c r="M3903" i="1"/>
  <c r="M775" i="1"/>
  <c r="M1808" i="1"/>
  <c r="M3172" i="1"/>
  <c r="M1801" i="1"/>
  <c r="M1796" i="1"/>
  <c r="M4095" i="1"/>
  <c r="M1790" i="1"/>
  <c r="M431" i="1"/>
  <c r="M510" i="1"/>
  <c r="M1778" i="1"/>
  <c r="M1775" i="1"/>
  <c r="M3336" i="1"/>
  <c r="M1768" i="1"/>
  <c r="M3479" i="1"/>
  <c r="M3170" i="1"/>
  <c r="M242" i="1"/>
  <c r="M1759" i="1"/>
  <c r="M1755" i="1"/>
  <c r="M3896" i="1"/>
  <c r="M1746" i="1"/>
  <c r="M291" i="1"/>
  <c r="M1740" i="1"/>
  <c r="M3255" i="1"/>
  <c r="M1733" i="1"/>
  <c r="M3476" i="1"/>
  <c r="M426" i="1"/>
  <c r="M1724" i="1"/>
  <c r="M196" i="1"/>
  <c r="M1719" i="1"/>
  <c r="M122" i="1"/>
  <c r="M1712" i="1"/>
  <c r="M360" i="1"/>
  <c r="M3888" i="1"/>
  <c r="M1704" i="1"/>
  <c r="M3473" i="1"/>
  <c r="M1699" i="1"/>
  <c r="M358" i="1"/>
  <c r="M1690" i="1"/>
  <c r="M549" i="1"/>
  <c r="M1683" i="1"/>
  <c r="M3660" i="1"/>
  <c r="M1675" i="1"/>
  <c r="M2712" i="1"/>
  <c r="M3878" i="1"/>
  <c r="M2951" i="1"/>
  <c r="M2898" i="1"/>
  <c r="M548" i="1"/>
  <c r="M1655" i="1"/>
  <c r="M1652" i="1"/>
  <c r="M1649" i="1"/>
  <c r="M1644" i="1"/>
  <c r="M1641" i="1"/>
  <c r="M1640" i="1"/>
  <c r="M3869" i="1"/>
  <c r="M3465" i="1"/>
  <c r="M420" i="1"/>
  <c r="M1634" i="1"/>
  <c r="M1631" i="1"/>
  <c r="M1625" i="1"/>
  <c r="M1624" i="1"/>
  <c r="M241" i="1"/>
  <c r="M195" i="1"/>
  <c r="M1615" i="1"/>
  <c r="M1611" i="1"/>
  <c r="M850" i="1"/>
  <c r="M765" i="1"/>
  <c r="M764" i="1"/>
  <c r="M1597" i="1"/>
  <c r="M3860" i="1"/>
  <c r="M1592" i="1"/>
  <c r="M1586" i="1"/>
  <c r="M193" i="1"/>
  <c r="M1579" i="1"/>
  <c r="M3458" i="1"/>
  <c r="M3659" i="1"/>
  <c r="M1571" i="1"/>
  <c r="M1566" i="1"/>
  <c r="M1561" i="1"/>
  <c r="M1556" i="1"/>
  <c r="M3243" i="1"/>
  <c r="M637" i="1"/>
  <c r="M1544" i="1"/>
  <c r="M3455" i="1"/>
  <c r="M354" i="1"/>
  <c r="M1531" i="1"/>
  <c r="M1525" i="1"/>
  <c r="M4089" i="1"/>
  <c r="M1517" i="1"/>
  <c r="M3706" i="1"/>
  <c r="M1509" i="1"/>
  <c r="M1504" i="1"/>
  <c r="M190" i="1"/>
  <c r="M3010" i="1"/>
  <c r="M240" i="1"/>
  <c r="M1490" i="1"/>
  <c r="M3844" i="1"/>
  <c r="M3240" i="1"/>
  <c r="M1486" i="1"/>
  <c r="M3005" i="1"/>
  <c r="M1477" i="1"/>
  <c r="M1474" i="1"/>
  <c r="M1472" i="1"/>
  <c r="M3621" i="1"/>
  <c r="M1467" i="1"/>
  <c r="M1463" i="1"/>
  <c r="M1460" i="1"/>
  <c r="M2812" i="1"/>
  <c r="M1452" i="1"/>
  <c r="M350" i="1"/>
  <c r="M1446" i="1"/>
  <c r="M2684" i="1"/>
  <c r="M2681" i="1"/>
  <c r="M1431" i="1"/>
  <c r="M1427" i="1"/>
  <c r="M1420" i="1"/>
  <c r="M2680" i="1"/>
  <c r="M94" i="1"/>
  <c r="M1405" i="1"/>
  <c r="M3827" i="1"/>
  <c r="M1395" i="1"/>
  <c r="M1388" i="1"/>
  <c r="M635" i="1"/>
  <c r="M1376" i="1"/>
  <c r="M1373" i="1"/>
  <c r="M1369" i="1"/>
  <c r="M1365" i="1"/>
  <c r="M633" i="1"/>
  <c r="M1358" i="1"/>
  <c r="M1354" i="1"/>
  <c r="M1349" i="1"/>
  <c r="M3329" i="1"/>
  <c r="M1343" i="1"/>
  <c r="M631" i="1"/>
  <c r="M2677" i="1"/>
  <c r="M3821" i="1"/>
  <c r="M3819" i="1"/>
  <c r="M1327" i="1"/>
  <c r="M3433" i="1"/>
  <c r="M1321" i="1"/>
  <c r="M1317" i="1"/>
  <c r="M1314" i="1"/>
  <c r="M2998" i="1"/>
  <c r="M409" i="1"/>
  <c r="M694" i="1"/>
  <c r="M3428" i="1"/>
  <c r="M1297" i="1"/>
  <c r="M407" i="1"/>
  <c r="M1293" i="1"/>
  <c r="M1289" i="1"/>
  <c r="M1284" i="1"/>
  <c r="M1280" i="1"/>
  <c r="M1277" i="1"/>
  <c r="M1272" i="1"/>
  <c r="M1270" i="1"/>
  <c r="M1268" i="1"/>
  <c r="M3091" i="1"/>
  <c r="M1261" i="1"/>
  <c r="M2939" i="1"/>
  <c r="M3190" i="1"/>
  <c r="M1248" i="1"/>
  <c r="M1244" i="1"/>
  <c r="M3227" i="1"/>
  <c r="M3547" i="1"/>
  <c r="M628" i="1"/>
  <c r="M2669" i="1"/>
  <c r="M3302" i="1"/>
  <c r="M110" i="1"/>
  <c r="M3225" i="1"/>
  <c r="M3655" i="1"/>
  <c r="M1213" i="1"/>
  <c r="M3799" i="1"/>
  <c r="M1789" i="1"/>
  <c r="M1785" i="1"/>
  <c r="M1780" i="1"/>
  <c r="M3197" i="1"/>
  <c r="M509" i="1"/>
  <c r="M1769" i="1"/>
  <c r="M1767" i="1"/>
  <c r="M1765" i="1"/>
  <c r="M1763" i="1"/>
  <c r="M552" i="1"/>
  <c r="M1758" i="1"/>
  <c r="M1754" i="1"/>
  <c r="M1749" i="1"/>
  <c r="M265" i="1"/>
  <c r="M2827" i="1"/>
  <c r="M861" i="1"/>
  <c r="M1736" i="1"/>
  <c r="M1732" i="1"/>
  <c r="M3606" i="1"/>
  <c r="M197" i="1"/>
  <c r="M3893" i="1"/>
  <c r="M3573" i="1"/>
  <c r="M3475" i="1"/>
  <c r="M1714" i="1"/>
  <c r="M2824" i="1"/>
  <c r="M1710" i="1"/>
  <c r="M3887" i="1"/>
  <c r="M2713" i="1"/>
  <c r="M3472" i="1"/>
  <c r="M1698" i="1"/>
  <c r="M1695" i="1"/>
  <c r="M3136" i="1"/>
  <c r="M3470" i="1"/>
  <c r="M79" i="1"/>
  <c r="M1679" i="1"/>
  <c r="M423" i="1"/>
  <c r="M3306" i="1"/>
  <c r="M1668" i="1"/>
  <c r="M2711" i="1"/>
  <c r="M1660" i="1"/>
  <c r="M3875" i="1"/>
  <c r="M3874" i="1"/>
  <c r="M3359" i="1"/>
  <c r="M2708" i="1"/>
  <c r="M119" i="1"/>
  <c r="M3668" i="1"/>
  <c r="M3466" i="1"/>
  <c r="M3647" i="1"/>
  <c r="M1638" i="1"/>
  <c r="M39" i="1"/>
  <c r="M1633" i="1"/>
  <c r="M1629" i="1"/>
  <c r="M2817" i="1"/>
  <c r="M3245" i="1"/>
  <c r="M1620" i="1"/>
  <c r="M2705" i="1"/>
  <c r="M1613" i="1"/>
  <c r="M1610" i="1"/>
  <c r="M3586" i="1"/>
  <c r="M1605" i="1"/>
  <c r="M2703" i="1"/>
  <c r="M849" i="1"/>
  <c r="M1594" i="1"/>
  <c r="M1590" i="1"/>
  <c r="M3459" i="1"/>
  <c r="M3857" i="1"/>
  <c r="M1578" i="1"/>
  <c r="M2947" i="1"/>
  <c r="M3457" i="1"/>
  <c r="M1570" i="1"/>
  <c r="M3133" i="1"/>
  <c r="M1560" i="1"/>
  <c r="M1554" i="1"/>
  <c r="M3851" i="1"/>
  <c r="M1546" i="1"/>
  <c r="M1542" i="1"/>
  <c r="M1538" i="1"/>
  <c r="M1534" i="1"/>
  <c r="M1529" i="1"/>
  <c r="M1524" i="1"/>
  <c r="M1521" i="1"/>
  <c r="M3132" i="1"/>
  <c r="M2814" i="1"/>
  <c r="M1507" i="1"/>
  <c r="M1503" i="1"/>
  <c r="M3630" i="1"/>
  <c r="M3009" i="1"/>
  <c r="M66" i="1"/>
  <c r="M1489" i="1"/>
  <c r="M189" i="1"/>
  <c r="M3008" i="1"/>
  <c r="M2691" i="1"/>
  <c r="M1481" i="1"/>
  <c r="M1476" i="1"/>
  <c r="M1473" i="1"/>
  <c r="M351" i="1"/>
  <c r="M1468" i="1"/>
  <c r="M756" i="1"/>
  <c r="M3003" i="1"/>
  <c r="M1459" i="1"/>
  <c r="M2686" i="1"/>
  <c r="M412" i="1"/>
  <c r="M1450" i="1"/>
  <c r="M3002" i="1"/>
  <c r="M2945" i="1"/>
  <c r="M3835" i="1"/>
  <c r="M1430" i="1"/>
  <c r="M1425" i="1"/>
  <c r="M1419" i="1"/>
  <c r="M3831" i="1"/>
  <c r="M1409" i="1"/>
  <c r="M1403" i="1"/>
  <c r="M717" i="1"/>
  <c r="M186" i="1"/>
  <c r="M1386" i="1"/>
  <c r="M1381" i="1"/>
  <c r="M2810" i="1"/>
  <c r="M3825" i="1"/>
  <c r="M634" i="1"/>
  <c r="M1364" i="1"/>
  <c r="M541" i="1"/>
  <c r="M3645" i="1"/>
  <c r="M540" i="1"/>
  <c r="M752" i="1"/>
  <c r="M2678" i="1"/>
  <c r="M1342" i="1"/>
  <c r="M1339" i="1"/>
  <c r="M1334" i="1"/>
  <c r="M3820" i="1"/>
  <c r="M2807" i="1"/>
  <c r="M2676" i="1"/>
  <c r="M3817" i="1"/>
  <c r="M1320" i="1"/>
  <c r="M3815" i="1"/>
  <c r="M1313" i="1"/>
  <c r="M2806" i="1"/>
  <c r="M2804" i="1"/>
  <c r="M3549" i="1"/>
  <c r="M1301" i="1"/>
  <c r="M408" i="1"/>
  <c r="M1295" i="1"/>
  <c r="M1291" i="1"/>
  <c r="M1287" i="1"/>
  <c r="M1282" i="1"/>
  <c r="M3230" i="1"/>
  <c r="M1275" i="1"/>
  <c r="M3805" i="1"/>
  <c r="M2996" i="1"/>
  <c r="M1267" i="1"/>
  <c r="M3601" i="1"/>
  <c r="M2802" i="1"/>
  <c r="M288" i="1"/>
  <c r="M1253" i="1"/>
  <c r="M2938" i="1"/>
  <c r="M1242" i="1"/>
  <c r="M112" i="1"/>
  <c r="M1233" i="1"/>
  <c r="M2995" i="1"/>
  <c r="M1228" i="1"/>
  <c r="M1225" i="1"/>
  <c r="M1222" i="1"/>
  <c r="M1219" i="1"/>
  <c r="M1216" i="1"/>
  <c r="M1211" i="1"/>
  <c r="M3423" i="1"/>
  <c r="M3798" i="1"/>
  <c r="M2934" i="1"/>
  <c r="M1199" i="1"/>
  <c r="M1193" i="1"/>
  <c r="M1189" i="1"/>
  <c r="M3793" i="1"/>
  <c r="M840" i="1"/>
  <c r="M1176" i="1"/>
  <c r="M1172" i="1"/>
  <c r="M1166" i="1"/>
  <c r="M589" i="1"/>
  <c r="M1156" i="1"/>
  <c r="M1152" i="1"/>
  <c r="M1148" i="1"/>
  <c r="M1143" i="1"/>
  <c r="M1136" i="1"/>
  <c r="M3370" i="1"/>
  <c r="M1125" i="1"/>
  <c r="M1120" i="1"/>
  <c r="M1118" i="1"/>
  <c r="M1114" i="1"/>
  <c r="M1110" i="1"/>
  <c r="M1106" i="1"/>
  <c r="M1103" i="1"/>
  <c r="M3779" i="1"/>
  <c r="M3777" i="1"/>
  <c r="M3408" i="1"/>
  <c r="M3773" i="1"/>
  <c r="M3406" i="1"/>
  <c r="M627" i="1"/>
  <c r="M49" i="1"/>
  <c r="M1074" i="1"/>
  <c r="M1072" i="1"/>
  <c r="M626" i="1"/>
  <c r="M3761" i="1"/>
  <c r="M2658" i="1"/>
  <c r="M1062" i="1"/>
  <c r="M538" i="1"/>
  <c r="M3321" i="1"/>
  <c r="M3216" i="1"/>
  <c r="M499" i="1"/>
  <c r="M3214" i="1"/>
  <c r="M2650" i="1"/>
  <c r="M2649" i="1"/>
  <c r="M714" i="1"/>
  <c r="M4110" i="1"/>
  <c r="M3300" i="1"/>
  <c r="M1029" i="1"/>
  <c r="M3759" i="1"/>
  <c r="M2645" i="1"/>
  <c r="M2930" i="1"/>
  <c r="M834" i="1"/>
  <c r="M1016" i="1"/>
  <c r="M1011" i="1"/>
  <c r="M3122" i="1"/>
  <c r="M309" i="1"/>
  <c r="M1003" i="1"/>
  <c r="M998" i="1"/>
  <c r="M3319" i="1"/>
  <c r="M993" i="1"/>
  <c r="M989" i="1"/>
  <c r="M3210" i="1"/>
  <c r="M983" i="1"/>
  <c r="M622" i="1"/>
  <c r="M3743" i="1"/>
  <c r="M3208" i="1"/>
  <c r="M3739" i="1"/>
  <c r="M3673" i="1"/>
  <c r="M2874" i="1"/>
  <c r="M962" i="1"/>
  <c r="M832" i="1"/>
  <c r="M959" i="1"/>
  <c r="M537" i="1"/>
  <c r="M954" i="1"/>
  <c r="M46" i="1"/>
  <c r="M949" i="1"/>
  <c r="M3729" i="1"/>
  <c r="M579" i="1"/>
  <c r="M397" i="1"/>
  <c r="M3727" i="1"/>
  <c r="M932" i="1"/>
  <c r="M285" i="1"/>
  <c r="M711" i="1"/>
  <c r="M284" i="1"/>
  <c r="M3205" i="1"/>
  <c r="M3422" i="1"/>
  <c r="M1202" i="1"/>
  <c r="M1197" i="1"/>
  <c r="M3126" i="1"/>
  <c r="M1187" i="1"/>
  <c r="M841" i="1"/>
  <c r="M1180" i="1"/>
  <c r="M1175" i="1"/>
  <c r="M2664" i="1"/>
  <c r="M3417" i="1"/>
  <c r="M3125" i="1"/>
  <c r="M182" i="1"/>
  <c r="M1151" i="1"/>
  <c r="M3703" i="1"/>
  <c r="M1141" i="1"/>
  <c r="M1134" i="1"/>
  <c r="M1129" i="1"/>
  <c r="M1124" i="1"/>
  <c r="M587" i="1"/>
  <c r="M3413" i="1"/>
  <c r="M1112" i="1"/>
  <c r="M1108" i="1"/>
  <c r="M1104" i="1"/>
  <c r="M1102" i="1"/>
  <c r="M1097" i="1"/>
  <c r="M3776" i="1"/>
  <c r="M3775" i="1"/>
  <c r="M339" i="1"/>
  <c r="M237" i="1"/>
  <c r="M181" i="1"/>
  <c r="M3769" i="1"/>
  <c r="M4101" i="1"/>
  <c r="M3764" i="1"/>
  <c r="M1066" i="1"/>
  <c r="M1064" i="1"/>
  <c r="M3350" i="1"/>
  <c r="M2655" i="1"/>
  <c r="M2991" i="1"/>
  <c r="M1057" i="1"/>
  <c r="M1053" i="1"/>
  <c r="M3215" i="1"/>
  <c r="M1047" i="1"/>
  <c r="M311" i="1"/>
  <c r="M1037" i="1"/>
  <c r="M2989" i="1"/>
  <c r="M1035" i="1"/>
  <c r="M401" i="1"/>
  <c r="M3213" i="1"/>
  <c r="M1026" i="1"/>
  <c r="M1024" i="1"/>
  <c r="M1022" i="1"/>
  <c r="M1019" i="1"/>
  <c r="M3596" i="1"/>
  <c r="M1010" i="1"/>
  <c r="M1008" i="1"/>
  <c r="M3757" i="1"/>
  <c r="M1001" i="1"/>
  <c r="M3754" i="1"/>
  <c r="M997" i="1"/>
  <c r="M2983" i="1"/>
  <c r="M3318" i="1"/>
  <c r="M3746" i="1"/>
  <c r="M981" i="1"/>
  <c r="M977" i="1"/>
  <c r="M972" i="1"/>
  <c r="M969" i="1"/>
  <c r="M967" i="1"/>
  <c r="M3390" i="1"/>
  <c r="M963" i="1"/>
  <c r="M3734" i="1"/>
  <c r="M4111" i="1"/>
  <c r="M958" i="1"/>
  <c r="M580" i="1"/>
  <c r="M744" i="1"/>
  <c r="M952" i="1"/>
  <c r="M3637" i="1"/>
  <c r="M2793" i="1"/>
  <c r="M497" i="1"/>
  <c r="M105" i="1"/>
  <c r="M935" i="1"/>
  <c r="M930" i="1"/>
  <c r="M926" i="1"/>
  <c r="M923" i="1"/>
  <c r="M3083" i="1"/>
  <c r="M257" i="1"/>
  <c r="E9" i="10"/>
  <c r="H9" i="10" s="1"/>
  <c r="E11" i="10"/>
  <c r="G11" i="10" s="1"/>
  <c r="E8" i="10"/>
  <c r="F8" i="10" s="1"/>
  <c r="E3" i="10"/>
  <c r="H3" i="10" s="1"/>
  <c r="E7" i="10"/>
  <c r="H7" i="10" s="1"/>
  <c r="E14" i="10"/>
  <c r="F14" i="10" s="1"/>
  <c r="E6" i="10"/>
  <c r="H6" i="10" s="1"/>
  <c r="E13" i="10"/>
  <c r="H13" i="10" s="1"/>
  <c r="E5" i="10"/>
  <c r="G5" i="10" s="1"/>
  <c r="E12" i="10"/>
  <c r="H12" i="10" s="1"/>
  <c r="E4" i="10"/>
  <c r="F4" i="10" s="1"/>
  <c r="E10" i="10"/>
  <c r="F10" i="10" s="1"/>
  <c r="C2" i="2"/>
  <c r="C8" i="2"/>
  <c r="C5" i="2"/>
  <c r="C7" i="2"/>
  <c r="C9" i="2"/>
  <c r="C3" i="2"/>
  <c r="C4" i="2"/>
  <c r="C6" i="2"/>
  <c r="C10" i="2"/>
  <c r="H11" i="10" l="1"/>
  <c r="G8" i="10"/>
  <c r="G12" i="10"/>
  <c r="H8" i="10"/>
  <c r="F9" i="10"/>
  <c r="G9" i="10"/>
  <c r="F11" i="10"/>
  <c r="G10" i="10"/>
  <c r="F5" i="10"/>
  <c r="H5" i="10"/>
  <c r="G14" i="10"/>
  <c r="H14" i="10"/>
  <c r="F3" i="10"/>
  <c r="G3" i="10"/>
  <c r="G4" i="10"/>
  <c r="F12" i="10"/>
  <c r="G7" i="10"/>
  <c r="F6" i="10"/>
  <c r="G6" i="10"/>
  <c r="F7" i="10"/>
  <c r="G13" i="10"/>
  <c r="H4" i="10"/>
  <c r="F13" i="10"/>
  <c r="H10" i="10"/>
</calcChain>
</file>

<file path=xl/sharedStrings.xml><?xml version="1.0" encoding="utf-8"?>
<sst xmlns="http://schemas.openxmlformats.org/spreadsheetml/2006/main" count="25060" uniqueCount="8435">
  <si>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</si>
  <si>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</si>
  <si>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</si>
  <si>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</si>
  <si>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</si>
  <si>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</si>
  <si>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</si>
  <si>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</si>
  <si>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</si>
  <si>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</si>
  <si>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</si>
  <si>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</si>
  <si>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</si>
  <si>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</si>
  <si>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</si>
  <si>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</si>
  <si>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</si>
  <si>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</si>
  <si>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</si>
  <si>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</si>
  <si>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</si>
  <si>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</si>
  <si>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</si>
  <si>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</si>
  <si>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</si>
  <si>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</si>
  <si>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</si>
  <si>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</si>
  <si>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</si>
  <si>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</si>
  <si>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</si>
  <si>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</si>
  <si>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</si>
  <si>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</si>
  <si>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</si>
  <si>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</si>
  <si>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</si>
  <si>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</si>
  <si>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</si>
  <si>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</si>
  <si>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</si>
  <si>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</si>
  <si>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</si>
  <si>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</si>
  <si>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</si>
  <si>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</si>
  <si>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</si>
  <si>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</si>
  <si>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</si>
  <si>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</si>
  <si>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</si>
  <si>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</si>
  <si>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</si>
  <si>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</si>
  <si>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</si>
  <si>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</si>
  <si>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</si>
  <si>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</si>
  <si>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</si>
  <si>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</si>
  <si>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</si>
  <si>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</si>
  <si>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</si>
  <si>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</si>
  <si>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</si>
  <si>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</si>
  <si>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</si>
  <si>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</si>
  <si>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</si>
  <si>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</si>
  <si>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</si>
  <si>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</si>
  <si>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</si>
  <si>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</si>
  <si>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</si>
  <si>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</si>
  <si>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</si>
  <si>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</si>
  <si>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</si>
  <si>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</si>
  <si>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</si>
  <si>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</si>
  <si>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</si>
  <si>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</si>
  <si>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</si>
  <si>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</si>
  <si>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</si>
  <si>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</si>
  <si>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</si>
  <si>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</si>
  <si>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</si>
  <si>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</si>
  <si>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</si>
  <si>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</si>
  <si>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</si>
  <si>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</si>
  <si>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</si>
  <si>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</si>
  <si>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</si>
  <si>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</si>
  <si>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</si>
  <si>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</si>
  <si>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</si>
  <si>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</si>
  <si>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</si>
  <si>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</si>
  <si>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</si>
  <si>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</si>
  <si>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</si>
  <si>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</si>
  <si>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</si>
  <si>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</si>
  <si>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</si>
  <si>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</si>
  <si>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</si>
  <si>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</si>
  <si>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</si>
  <si>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</si>
  <si>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</si>
  <si>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</si>
  <si>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</si>
  <si>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</si>
  <si>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</si>
  <si>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</si>
  <si>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</si>
  <si>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</si>
  <si>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</si>
  <si>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</si>
  <si>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</si>
  <si>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</si>
  <si>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</si>
  <si>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</si>
  <si>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</si>
  <si>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</si>
  <si>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</si>
  <si>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</si>
  <si>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</si>
  <si>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</si>
  <si>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</si>
  <si>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</si>
  <si>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</si>
  <si>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</si>
  <si>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</si>
  <si>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</si>
  <si>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</si>
  <si>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</si>
  <si>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</si>
  <si>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</si>
  <si>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</si>
  <si>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</si>
  <si>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</si>
  <si>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</si>
  <si>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</si>
  <si>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</si>
  <si>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</si>
  <si>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</si>
  <si>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</si>
  <si>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</si>
  <si>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</si>
  <si>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</si>
  <si>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</si>
  <si>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</si>
  <si>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</si>
  <si>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</si>
  <si>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</si>
  <si>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</si>
  <si>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</si>
  <si>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</si>
  <si>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</si>
  <si>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</si>
  <si>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</si>
  <si>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</si>
  <si>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</si>
  <si>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</si>
  <si>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</si>
  <si>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</si>
  <si>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</si>
  <si>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</si>
  <si>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</si>
  <si>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</si>
  <si>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</si>
  <si>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</si>
  <si>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</si>
  <si>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</si>
  <si>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</si>
  <si>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</si>
  <si>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</si>
  <si>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</si>
  <si>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</si>
  <si>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</si>
  <si>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</si>
  <si>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</si>
  <si>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</si>
  <si>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</si>
  <si>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</si>
  <si>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</si>
  <si>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</si>
  <si>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</si>
  <si>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</si>
  <si>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</si>
  <si>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</si>
  <si>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</si>
  <si>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</si>
  <si>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</si>
  <si>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</si>
  <si>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</si>
  <si>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</si>
  <si>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</si>
  <si>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</si>
  <si>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</si>
  <si>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</si>
  <si>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</si>
  <si>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</si>
  <si>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</si>
  <si>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</si>
  <si>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</si>
  <si>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</si>
  <si>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</si>
  <si>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</si>
  <si>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</si>
  <si>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</si>
  <si>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</si>
  <si>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</si>
  <si>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</si>
  <si>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</si>
  <si>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</si>
  <si>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</si>
  <si>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</si>
  <si>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</si>
  <si>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</si>
  <si>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</si>
  <si>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</si>
  <si>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</si>
  <si>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</si>
  <si>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</si>
  <si>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</si>
  <si>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</si>
  <si>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</si>
  <si>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</si>
  <si>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</si>
  <si>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</si>
  <si>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</si>
  <si>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</si>
  <si>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</si>
  <si>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</si>
  <si>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</si>
  <si>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</si>
  <si>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</si>
  <si>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</si>
  <si>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</si>
  <si>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</si>
  <si>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</si>
  <si>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</si>
  <si>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</si>
  <si>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</si>
  <si>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</si>
  <si>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</si>
  <si>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</si>
  <si>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</si>
  <si>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</si>
  <si>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</si>
  <si>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</si>
  <si>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</si>
  <si>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</si>
  <si>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</si>
  <si>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</si>
  <si>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</si>
  <si>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</si>
  <si>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</si>
  <si>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</si>
  <si>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</si>
  <si>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</si>
  <si>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</si>
  <si>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</si>
  <si>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</si>
  <si>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</si>
  <si>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</si>
  <si>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</si>
  <si>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</si>
  <si>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</si>
  <si>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</si>
  <si>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</si>
  <si>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</si>
  <si>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</si>
  <si>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</si>
  <si>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</si>
  <si>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</si>
  <si>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</si>
  <si>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</si>
  <si>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</si>
  <si>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</si>
  <si>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</si>
  <si>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</si>
  <si>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</si>
  <si>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</si>
  <si>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</si>
  <si>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</si>
  <si>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</si>
  <si>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</si>
  <si>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</si>
  <si>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</si>
  <si>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</si>
  <si>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</si>
  <si>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</si>
  <si>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</si>
  <si>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</si>
  <si>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</si>
  <si>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</si>
  <si>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</si>
  <si>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</si>
  <si>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</si>
  <si>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</si>
  <si>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</si>
  <si>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</si>
  <si>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</si>
  <si>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</si>
  <si>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</si>
  <si>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</si>
  <si>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</si>
  <si>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</si>
  <si>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</si>
  <si>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</si>
  <si>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</si>
  <si>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</si>
  <si>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</si>
  <si>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</si>
  <si>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</si>
  <si>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</si>
  <si>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</si>
  <si>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</si>
  <si>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</si>
  <si>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</si>
  <si>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</si>
  <si>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</si>
  <si>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</si>
  <si>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</si>
  <si>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</si>
  <si>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</si>
  <si>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</si>
  <si>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</si>
  <si>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</si>
  <si>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</si>
  <si>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</si>
  <si>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</si>
  <si>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</si>
  <si>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</si>
  <si>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</si>
  <si>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</si>
  <si>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</si>
  <si>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</si>
  <si>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</si>
  <si>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</si>
  <si>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</si>
  <si>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</si>
  <si>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</si>
  <si>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</si>
  <si>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</si>
  <si>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</si>
  <si>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</si>
  <si>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</si>
  <si>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</si>
  <si>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</si>
  <si>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</si>
  <si>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</si>
  <si>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</si>
  <si>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</si>
  <si>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</si>
  <si>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</si>
  <si>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</si>
  <si>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</si>
  <si>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</si>
  <si>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</si>
  <si>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</si>
  <si>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</si>
  <si>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</si>
  <si>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</si>
  <si>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</si>
  <si>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</si>
  <si>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</si>
  <si>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</si>
  <si>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</si>
  <si>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</si>
  <si>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</si>
  <si>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</si>
  <si>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</si>
  <si>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</si>
  <si>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</si>
  <si>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</si>
  <si>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</si>
  <si>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</si>
  <si>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</si>
  <si>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</si>
  <si>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</si>
  <si>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</si>
  <si>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</si>
  <si>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</si>
  <si>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</si>
  <si>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</si>
  <si>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</si>
  <si>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</si>
  <si>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</si>
  <si>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</si>
  <si>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</si>
  <si>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</si>
  <si>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</si>
  <si>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</si>
  <si>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</si>
  <si>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</si>
  <si>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</si>
  <si>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</si>
  <si>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</si>
  <si>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</si>
  <si>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</si>
  <si>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</si>
  <si>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</si>
  <si>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</si>
  <si>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</si>
  <si>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</si>
  <si>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</si>
  <si>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</si>
  <si>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</si>
  <si>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</si>
  <si>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</si>
  <si>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</si>
  <si>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</si>
  <si>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</si>
  <si>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</si>
  <si>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</si>
  <si>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</si>
  <si>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</si>
  <si>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</si>
  <si>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</si>
  <si>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</si>
  <si>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</si>
  <si>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</si>
  <si>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</si>
  <si>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</si>
  <si>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</si>
  <si>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</si>
  <si>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</si>
  <si>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</si>
  <si>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</si>
  <si>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</si>
  <si>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</si>
  <si>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</si>
  <si>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</si>
  <si>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</si>
  <si>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</si>
  <si>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</si>
  <si>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</si>
  <si>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</si>
  <si>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</si>
  <si>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</si>
  <si>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</si>
  <si>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</si>
  <si>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</si>
  <si>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</si>
  <si>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</si>
  <si>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</si>
  <si>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</si>
  <si>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</si>
  <si>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</si>
  <si>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</si>
  <si>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</si>
  <si>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</si>
  <si>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</si>
  <si>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</si>
  <si>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</si>
  <si>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</si>
  <si>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</si>
  <si>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</si>
  <si>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</si>
  <si>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</si>
  <si>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</si>
  <si>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</si>
  <si>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</si>
  <si>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</si>
  <si>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</si>
  <si>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</si>
  <si>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</si>
  <si>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</si>
  <si>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</si>
  <si>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</si>
  <si>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</si>
  <si>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</si>
  <si>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</si>
  <si>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</si>
  <si>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</si>
  <si>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</si>
  <si>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</si>
  <si>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</si>
  <si>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</si>
  <si>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</si>
  <si>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</si>
  <si>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</si>
  <si>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</si>
  <si>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</si>
  <si>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</si>
  <si>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</si>
  <si>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</si>
  <si>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</si>
  <si>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</si>
  <si>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</si>
  <si>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</si>
  <si>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</si>
  <si>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</si>
  <si>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</si>
  <si>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</si>
  <si>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</si>
  <si>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</si>
  <si>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</si>
  <si>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</si>
  <si>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</si>
  <si>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</si>
  <si>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</si>
  <si>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</si>
  <si>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</si>
  <si>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</si>
  <si>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</si>
  <si>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</si>
  <si>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</si>
  <si>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</si>
  <si>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</si>
  <si>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</si>
  <si>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</si>
  <si>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</si>
  <si>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</si>
  <si>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</si>
  <si>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</si>
  <si>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</si>
  <si>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</si>
  <si>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</si>
  <si>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</si>
  <si>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</si>
  <si>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</si>
  <si>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</si>
  <si>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</si>
  <si>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</si>
  <si>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</si>
  <si>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</si>
  <si>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</si>
  <si>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</si>
  <si>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</si>
  <si>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</si>
  <si>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</si>
  <si>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</si>
  <si>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</si>
  <si>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</si>
  <si>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</si>
  <si>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</si>
  <si>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</si>
  <si>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</si>
  <si>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</si>
  <si>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</si>
  <si>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</si>
  <si>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</si>
  <si>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</si>
  <si>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</si>
  <si>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</si>
  <si>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</si>
  <si>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</si>
  <si>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</si>
  <si>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</si>
  <si>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</si>
  <si>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</si>
  <si>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</si>
  <si>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</si>
  <si>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</si>
  <si>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</si>
  <si>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</si>
  <si>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</si>
  <si>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</si>
  <si>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</si>
  <si>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</si>
  <si>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</si>
  <si>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</si>
  <si>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</si>
  <si>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</si>
  <si>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</si>
  <si>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</si>
  <si>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</si>
  <si>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</si>
  <si>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</si>
  <si>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</si>
  <si>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</si>
  <si>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</si>
  <si>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</si>
  <si>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</si>
  <si>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</si>
  <si>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</si>
  <si>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</si>
  <si>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</si>
  <si>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</si>
  <si>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</si>
  <si>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</si>
  <si>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</si>
  <si>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</si>
  <si>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</si>
  <si>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</si>
  <si>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</si>
  <si>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</si>
  <si>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</si>
  <si>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</si>
  <si>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</si>
  <si>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</si>
  <si>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</si>
  <si>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</si>
  <si>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</si>
  <si>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</si>
  <si>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</si>
  <si>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</si>
  <si>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</si>
  <si>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</si>
  <si>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</si>
  <si>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</si>
  <si>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</si>
  <si>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</si>
  <si>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</si>
  <si>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</si>
  <si>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</si>
  <si>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</si>
  <si>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</si>
  <si>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</si>
  <si>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</si>
  <si>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</si>
  <si>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</si>
  <si>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</si>
  <si>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</si>
  <si>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</si>
  <si>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</si>
  <si>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</si>
  <si>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</si>
  <si>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</si>
  <si>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</si>
  <si>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</si>
  <si>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</si>
  <si>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</si>
  <si>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</si>
  <si>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</si>
  <si>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</si>
  <si>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</si>
  <si>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</si>
  <si>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</si>
  <si>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</si>
  <si>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</si>
  <si>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</si>
  <si>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</si>
  <si>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</si>
  <si>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</si>
  <si>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</si>
  <si>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</si>
  <si>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</si>
  <si>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</si>
  <si>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</si>
  <si>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</si>
  <si>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</si>
  <si>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</si>
  <si>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</si>
  <si>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</si>
  <si>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</si>
  <si>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</si>
  <si>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</si>
  <si>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</si>
  <si>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</si>
  <si>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</si>
  <si>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</si>
  <si>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</si>
  <si>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</si>
  <si>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</si>
  <si>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</si>
  <si>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</si>
  <si>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</si>
  <si>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</si>
  <si>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</si>
  <si>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</si>
  <si>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</si>
  <si>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</si>
  <si>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</si>
  <si>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</si>
  <si>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</si>
  <si>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</si>
  <si>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</si>
  <si>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</si>
  <si>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</si>
  <si>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</si>
  <si>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</si>
  <si>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</si>
  <si>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</si>
  <si>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</si>
  <si>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</si>
  <si>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</si>
  <si>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</si>
  <si>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</si>
  <si>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</si>
  <si>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</si>
  <si>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</si>
  <si>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</si>
  <si>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</si>
  <si>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</si>
  <si>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</si>
  <si>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</si>
  <si>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</si>
  <si>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</si>
  <si>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</si>
  <si>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</si>
  <si>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</si>
  <si>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</si>
  <si>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</si>
  <si>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</si>
  <si>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</si>
  <si>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</si>
  <si>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</si>
  <si>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</si>
  <si>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</si>
  <si>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</si>
  <si>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</si>
  <si>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</si>
  <si>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</si>
  <si>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</si>
  <si>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</si>
  <si>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</si>
  <si>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</si>
  <si>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</si>
  <si>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</si>
  <si>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</si>
  <si>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</si>
  <si>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</si>
  <si>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</si>
  <si>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</si>
  <si>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</si>
  <si>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</si>
  <si>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</si>
  <si>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</si>
  <si>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</si>
  <si>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</si>
  <si>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</si>
  <si>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</si>
  <si>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</si>
  <si>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</si>
  <si>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</si>
  <si>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</si>
  <si>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</si>
  <si>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</si>
  <si>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</si>
  <si>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</si>
  <si>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</si>
  <si>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</si>
  <si>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</si>
  <si>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</si>
  <si>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</si>
  <si>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</si>
  <si>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</si>
  <si>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</si>
  <si>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</si>
  <si>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</si>
  <si>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</si>
  <si>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</si>
  <si>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</si>
  <si>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</si>
  <si>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</si>
  <si>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</si>
  <si>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</si>
  <si>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</si>
  <si>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</si>
  <si>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</si>
  <si>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</si>
  <si>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</si>
  <si>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</si>
  <si>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</si>
  <si>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</si>
  <si>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</si>
  <si>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</si>
  <si>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</si>
  <si>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</si>
  <si>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</si>
  <si>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</si>
  <si>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</si>
  <si>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</si>
  <si>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</si>
  <si>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</si>
  <si>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</si>
  <si>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</si>
  <si>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</si>
  <si>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</si>
  <si>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</si>
  <si>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</si>
  <si>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</si>
  <si>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</si>
  <si>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</si>
  <si>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</si>
  <si>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</si>
  <si>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</si>
  <si>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</si>
  <si>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</si>
  <si>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</si>
  <si>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</si>
  <si>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</si>
  <si>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</si>
  <si>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</si>
  <si>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</si>
  <si>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</si>
  <si>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</si>
  <si>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</si>
  <si>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</si>
  <si>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</si>
  <si>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</si>
  <si>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</si>
  <si>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</si>
  <si>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</si>
  <si>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</si>
  <si>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</si>
  <si>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</si>
  <si>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</si>
  <si>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</si>
  <si>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</si>
  <si>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</si>
  <si>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</si>
  <si>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</si>
  <si>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</si>
  <si>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</si>
  <si>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</si>
  <si>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</si>
  <si>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</si>
  <si>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</si>
  <si>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</si>
  <si>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</si>
  <si>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</si>
  <si>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</si>
  <si>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</si>
  <si>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</si>
  <si>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</si>
  <si>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</si>
  <si>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</si>
  <si>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</si>
  <si>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</si>
  <si>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</si>
  <si>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</si>
  <si>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</si>
  <si>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</si>
  <si>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</si>
  <si>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</si>
  <si>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</si>
  <si>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</si>
  <si>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</si>
  <si>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</si>
  <si>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</si>
  <si>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</si>
  <si>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</si>
  <si>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</si>
  <si>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</si>
  <si>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</si>
  <si>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</si>
  <si>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</si>
  <si>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</si>
  <si>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</si>
  <si>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</si>
  <si>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</si>
  <si>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</si>
  <si>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</si>
  <si>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</si>
  <si>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</si>
  <si>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</si>
  <si>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</si>
  <si>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</si>
  <si>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</si>
  <si>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</si>
  <si>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</si>
  <si>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</si>
  <si>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</si>
  <si>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</si>
  <si>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</si>
  <si>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</si>
  <si>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</si>
  <si>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</si>
  <si>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</si>
  <si>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</si>
  <si>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</si>
  <si>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</si>
  <si>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</si>
  <si>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</si>
  <si>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</si>
  <si>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</si>
  <si>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</si>
  <si>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</si>
  <si>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</si>
  <si>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</si>
  <si>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</si>
  <si>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</si>
  <si>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</si>
  <si>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</si>
  <si>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</si>
  <si>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</si>
  <si>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</si>
  <si>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</si>
  <si>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</si>
  <si>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</si>
  <si>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</si>
  <si>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</si>
  <si>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</si>
  <si>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</si>
  <si>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</si>
  <si>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</si>
  <si>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</si>
  <si>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</si>
  <si>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</si>
  <si>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</si>
  <si>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</si>
  <si>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</si>
  <si>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</si>
  <si>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</si>
  <si>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</si>
  <si>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</si>
  <si>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</si>
  <si>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</si>
  <si>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</si>
  <si>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</si>
  <si>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</si>
  <si>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</si>
  <si>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</si>
  <si>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</si>
  <si>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</si>
  <si>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</si>
  <si>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</si>
  <si>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</si>
  <si>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</si>
  <si>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</si>
  <si>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</si>
  <si>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</si>
  <si>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</si>
  <si>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</si>
  <si>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</si>
  <si>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</si>
  <si>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</si>
  <si>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</si>
  <si>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</si>
  <si>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</si>
  <si>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</si>
  <si>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</si>
  <si>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</si>
  <si>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</si>
  <si>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</si>
  <si>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</si>
  <si>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</si>
  <si>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</si>
  <si>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</si>
  <si>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</si>
  <si>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</si>
  <si>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</si>
  <si>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</si>
  <si>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</si>
  <si>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</si>
  <si>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</si>
  <si>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</si>
  <si>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</si>
  <si>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</si>
  <si>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</si>
  <si>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</si>
  <si>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</si>
  <si>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</si>
  <si>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</si>
  <si>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</si>
  <si>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</si>
  <si>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</si>
  <si>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</si>
  <si>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</si>
  <si>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</si>
  <si>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</si>
  <si>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</si>
  <si>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</si>
  <si>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</si>
  <si>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</si>
  <si>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</si>
  <si>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</si>
  <si>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</si>
  <si>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</si>
  <si>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</si>
  <si>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</si>
  <si>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</si>
  <si>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</si>
  <si>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</si>
  <si>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</si>
  <si>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</si>
  <si>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</si>
  <si>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</si>
  <si>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</si>
  <si>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</si>
  <si>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</si>
  <si>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</si>
  <si>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</si>
  <si>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</si>
  <si>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</si>
  <si>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</si>
  <si>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</si>
  <si>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</si>
  <si>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</si>
  <si>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</si>
  <si>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</si>
  <si>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</si>
  <si>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</si>
  <si>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</si>
  <si>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</si>
  <si>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</si>
  <si>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</si>
  <si>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</si>
  <si>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</si>
  <si>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</si>
  <si>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</si>
  <si>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</si>
  <si>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</si>
  <si>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</si>
  <si>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</si>
  <si>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</si>
  <si>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</si>
  <si>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</si>
  <si>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</si>
  <si>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</si>
  <si>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</si>
  <si>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</si>
  <si>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</si>
  <si>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</si>
  <si>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</si>
  <si>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</si>
  <si>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</si>
  <si>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</si>
  <si>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</si>
  <si>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</si>
  <si>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</si>
  <si>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</si>
  <si>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</si>
  <si>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</si>
  <si>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</si>
  <si>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</si>
  <si>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</si>
  <si>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</si>
  <si>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</si>
  <si>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</si>
  <si>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</si>
  <si>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</si>
  <si>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</si>
  <si>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</si>
  <si>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</si>
  <si>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</si>
  <si>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</si>
  <si>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</si>
  <si>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</si>
  <si>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</si>
  <si>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</si>
  <si>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</si>
  <si>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</si>
  <si>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</si>
  <si>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</si>
  <si>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</si>
  <si>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</si>
  <si>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</si>
  <si>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</si>
  <si>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</si>
  <si>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</si>
  <si>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</si>
  <si>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</si>
  <si>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</si>
  <si>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</si>
  <si>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</si>
  <si>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</si>
  <si>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</si>
  <si>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</si>
  <si>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</si>
  <si>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</si>
  <si>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</si>
  <si>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</si>
  <si>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</si>
  <si>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</si>
  <si>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</si>
  <si>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</si>
  <si>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</si>
  <si>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</si>
  <si>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</si>
  <si>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</si>
  <si>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</si>
  <si>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</si>
  <si>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</si>
  <si>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</si>
  <si>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</si>
  <si>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</si>
  <si>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</si>
  <si>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</si>
  <si>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</si>
  <si>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</si>
  <si>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</si>
  <si>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</si>
  <si>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</si>
  <si>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</si>
  <si>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</si>
  <si>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</si>
  <si>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</si>
  <si>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</si>
  <si>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</si>
  <si>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</si>
  <si>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</si>
  <si>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</si>
  <si>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</si>
  <si>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</si>
  <si>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</si>
  <si>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</si>
  <si>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</si>
  <si>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</si>
  <si>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</si>
  <si>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</si>
  <si>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</si>
  <si>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</si>
  <si>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</si>
  <si>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</si>
  <si>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</si>
  <si>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</si>
  <si>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</si>
  <si>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</si>
  <si>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</si>
  <si>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</si>
  <si>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</si>
  <si>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</si>
  <si>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</si>
  <si>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</si>
  <si>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</si>
  <si>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</si>
  <si>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</si>
  <si>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</si>
  <si>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</si>
  <si>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</si>
  <si>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</si>
  <si>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</si>
  <si>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</si>
  <si>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</si>
  <si>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</si>
  <si>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</si>
  <si>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</si>
  <si>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</si>
  <si>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</si>
  <si>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</si>
  <si>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</si>
  <si>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</si>
  <si>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</si>
  <si>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</si>
  <si>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</si>
  <si>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</si>
  <si>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</si>
  <si>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</si>
  <si>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</si>
  <si>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</si>
  <si>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</si>
  <si>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</si>
  <si>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</si>
  <si>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</si>
  <si>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</si>
  <si>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</si>
  <si>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</si>
  <si>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</si>
  <si>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</si>
  <si>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</si>
  <si>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</si>
  <si>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</si>
  <si>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</si>
  <si>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</si>
  <si>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</si>
  <si>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</si>
  <si>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</si>
  <si>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</si>
  <si>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</si>
  <si>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</si>
  <si>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</si>
  <si>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</si>
  <si>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</si>
  <si>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</si>
  <si>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</si>
  <si>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</si>
  <si>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</si>
  <si>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</si>
  <si>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</si>
  <si>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</si>
  <si>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</si>
  <si>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</si>
  <si>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</si>
  <si>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</si>
  <si>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</si>
  <si>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</si>
  <si>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</si>
  <si>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</si>
  <si>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</si>
  <si>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</si>
  <si>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</si>
  <si>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</si>
  <si>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</si>
  <si>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</si>
  <si>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</si>
  <si>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</si>
  <si>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</si>
  <si>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</si>
  <si>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</si>
  <si>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</si>
  <si>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</si>
  <si>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</si>
  <si>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</si>
  <si>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</si>
  <si>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</si>
  <si>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</si>
  <si>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</si>
  <si>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</si>
  <si>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</si>
  <si>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</si>
  <si>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</si>
  <si>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</si>
  <si>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</si>
  <si>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</si>
  <si>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</si>
  <si>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</si>
  <si>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</si>
  <si>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</si>
  <si>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</si>
  <si>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</si>
  <si>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</si>
  <si>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</si>
  <si>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</si>
  <si>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</si>
  <si>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</si>
  <si>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</si>
  <si>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</si>
  <si>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</si>
  <si>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</si>
  <si>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</si>
  <si>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</si>
  <si>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</si>
  <si>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</si>
  <si>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</si>
  <si>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</si>
  <si>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</si>
  <si>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</si>
  <si>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</si>
  <si>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</si>
  <si>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</si>
  <si>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</si>
  <si>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</si>
  <si>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</si>
  <si>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</si>
  <si>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</si>
  <si>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</si>
  <si>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</si>
  <si>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</si>
  <si>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</si>
  <si>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</si>
  <si>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</si>
  <si>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</si>
  <si>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</si>
  <si>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</si>
  <si>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</si>
  <si>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</si>
  <si>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</si>
  <si>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</si>
  <si>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</si>
  <si>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</si>
  <si>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</si>
  <si>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</si>
  <si>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</si>
  <si>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</si>
  <si>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</si>
  <si>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</si>
  <si>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</si>
  <si>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</si>
  <si>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</si>
  <si>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</si>
  <si>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</si>
  <si>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</si>
  <si>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</si>
  <si>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</si>
  <si>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</si>
  <si>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</si>
  <si>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</si>
  <si>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</si>
  <si>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</si>
  <si>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</si>
  <si>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</si>
  <si>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</si>
  <si>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</si>
  <si>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</si>
  <si>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</si>
  <si>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</si>
  <si>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</si>
  <si>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</si>
  <si>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</si>
  <si>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</si>
  <si>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</si>
  <si>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</si>
  <si>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</si>
  <si>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</si>
  <si>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</si>
  <si>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</si>
  <si>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</si>
  <si>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</si>
  <si>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</si>
  <si>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</si>
  <si>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</si>
  <si>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</si>
  <si>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</si>
  <si>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</si>
  <si>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</si>
  <si>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</si>
  <si>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</si>
  <si>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</si>
  <si>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</si>
  <si>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</si>
  <si>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</si>
  <si>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</si>
  <si>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</si>
  <si>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</si>
  <si>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</si>
  <si>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</si>
  <si>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</si>
  <si>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</si>
  <si>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</si>
  <si>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</si>
  <si>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</si>
  <si>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</si>
  <si>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</si>
  <si>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</si>
  <si>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</si>
  <si>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</si>
  <si>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</si>
  <si>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</si>
  <si>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</si>
  <si>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</si>
  <si>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</si>
  <si>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</si>
  <si>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</si>
  <si>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</si>
  <si>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</si>
  <si>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</si>
  <si>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</si>
  <si>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</si>
  <si>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</si>
  <si>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</si>
  <si>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</si>
  <si>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</si>
  <si>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</si>
  <si>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</si>
  <si>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</si>
  <si>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</si>
  <si>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</si>
  <si>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</si>
  <si>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</si>
  <si>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</si>
  <si>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</si>
  <si>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</si>
  <si>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</si>
  <si>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</si>
  <si>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</si>
  <si>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</si>
  <si>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</si>
  <si>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</si>
  <si>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</si>
  <si>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</si>
  <si>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</si>
  <si>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</si>
  <si>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</si>
  <si>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</si>
  <si>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</si>
  <si>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</si>
  <si>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</si>
  <si>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</si>
  <si>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</si>
  <si>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</si>
  <si>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</si>
  <si>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</si>
  <si>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</si>
  <si>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</si>
  <si>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</si>
  <si>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</si>
  <si>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</si>
  <si>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</si>
  <si>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</si>
  <si>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</si>
  <si>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</si>
  <si>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</si>
  <si>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</si>
  <si>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</si>
  <si>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</si>
  <si>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</si>
  <si>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</si>
  <si>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</si>
  <si>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</si>
  <si>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</si>
  <si>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</si>
  <si>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</si>
  <si>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</si>
  <si>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</si>
  <si>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</si>
  <si>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</si>
  <si>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</si>
  <si>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</si>
  <si>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</si>
  <si>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</si>
  <si>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</si>
  <si>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</si>
  <si>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</si>
  <si>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</si>
  <si>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</si>
  <si>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</si>
  <si>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</si>
  <si>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</si>
  <si>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</si>
  <si>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</si>
  <si>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</si>
  <si>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</si>
  <si>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</si>
  <si>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</si>
  <si>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</si>
  <si>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</si>
  <si>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</si>
  <si>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</si>
  <si>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</si>
  <si>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</si>
  <si>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</si>
  <si>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</si>
  <si>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</si>
  <si>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</si>
  <si>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</si>
  <si>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</si>
  <si>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</si>
  <si>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</si>
  <si>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</si>
  <si>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</si>
  <si>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</si>
  <si>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</si>
  <si>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</si>
  <si>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</si>
  <si>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</si>
  <si>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</si>
  <si>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</si>
  <si>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</si>
  <si>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</si>
  <si>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</si>
  <si>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</si>
  <si>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</si>
  <si>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</si>
  <si>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</si>
  <si>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</si>
  <si>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</si>
  <si>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</si>
  <si>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</si>
  <si>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</si>
  <si>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</si>
  <si>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</si>
  <si>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</si>
  <si>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</si>
  <si>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</si>
  <si>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</si>
  <si>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</si>
  <si>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</si>
  <si>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</si>
  <si>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</si>
  <si>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</si>
  <si>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</si>
  <si>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</si>
  <si>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</si>
  <si>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</si>
  <si>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</si>
  <si>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</si>
  <si>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</si>
  <si>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</si>
  <si>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</si>
  <si>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</si>
  <si>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</si>
  <si>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</si>
  <si>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</si>
  <si>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</si>
  <si>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</si>
  <si>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</si>
  <si>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</si>
  <si>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</si>
  <si>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</si>
  <si>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</si>
  <si>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</si>
  <si>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</si>
  <si>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</si>
  <si>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</si>
  <si>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</si>
  <si>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</si>
  <si>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</si>
  <si>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</si>
  <si>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</si>
  <si>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</si>
  <si>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</si>
  <si>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</si>
  <si>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</si>
  <si>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</si>
  <si>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</si>
  <si>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</si>
  <si>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</si>
  <si>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</si>
  <si>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</si>
  <si>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</si>
  <si>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</si>
  <si>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</si>
  <si>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</si>
  <si>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</si>
  <si>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</si>
  <si>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</si>
  <si>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</si>
  <si>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</si>
  <si>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</si>
  <si>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</si>
  <si>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</si>
  <si>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</si>
  <si>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</si>
  <si>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</si>
  <si>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</si>
  <si>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</si>
  <si>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</si>
  <si>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</si>
  <si>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</si>
  <si>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</si>
  <si>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</si>
  <si>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</si>
  <si>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</si>
  <si>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</si>
  <si>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</si>
  <si>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</si>
  <si>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</si>
  <si>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</si>
  <si>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</si>
  <si>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</si>
  <si>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</si>
  <si>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</si>
  <si>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</si>
  <si>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</si>
  <si>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</si>
  <si>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</si>
  <si>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</si>
  <si>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</si>
  <si>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</si>
  <si>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</si>
  <si>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</si>
  <si>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</si>
  <si>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</si>
  <si>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</si>
  <si>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</si>
  <si>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</si>
  <si>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</si>
  <si>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</si>
  <si>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</si>
  <si>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</si>
  <si>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</si>
  <si>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</si>
  <si>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</si>
  <si>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</si>
  <si>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</si>
  <si>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</si>
  <si>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</si>
  <si>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</si>
  <si>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</si>
  <si>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</si>
  <si>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</si>
  <si>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</si>
  <si>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</si>
  <si>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</si>
  <si>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</si>
  <si>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</si>
  <si>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</si>
  <si>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</si>
  <si>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</si>
  <si>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</si>
  <si>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</si>
  <si>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</si>
  <si>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</si>
  <si>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</si>
  <si>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</si>
  <si>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</si>
  <si>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</si>
  <si>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</si>
  <si>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</si>
  <si>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</si>
  <si>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</si>
  <si>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</si>
  <si>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</si>
  <si>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</si>
  <si>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</si>
  <si>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</si>
  <si>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</si>
  <si>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</si>
  <si>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</si>
  <si>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</si>
  <si>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</si>
  <si>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</si>
  <si>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</si>
  <si>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</si>
  <si>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</si>
  <si>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</si>
  <si>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</si>
  <si>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</si>
  <si>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</si>
  <si>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</si>
  <si>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</si>
  <si>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</si>
  <si>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</si>
  <si>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</si>
  <si>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</si>
  <si>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</si>
  <si>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</si>
  <si>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</si>
  <si>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</si>
  <si>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</si>
  <si>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</si>
  <si>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</si>
  <si>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</si>
  <si>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</si>
  <si>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</si>
  <si>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</si>
  <si>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</si>
  <si>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</si>
  <si>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</si>
  <si>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</si>
  <si>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</si>
  <si>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</si>
  <si>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</si>
  <si>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</si>
  <si>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</si>
  <si>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</si>
  <si>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</si>
  <si>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</si>
  <si>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</si>
  <si>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</si>
  <si>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</si>
  <si>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</si>
  <si>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</si>
  <si>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</si>
  <si>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</si>
  <si>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</si>
  <si>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</si>
  <si>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</si>
  <si>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</si>
  <si>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</si>
  <si>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</si>
  <si>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</si>
  <si>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</si>
  <si>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</si>
  <si>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</si>
  <si>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</si>
  <si>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</si>
  <si>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</si>
  <si>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</si>
  <si>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</si>
  <si>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</si>
  <si>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</si>
  <si>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</si>
  <si>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</si>
  <si>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</si>
  <si>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</si>
  <si>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</si>
  <si>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</si>
  <si>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</si>
  <si>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</si>
  <si>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</si>
  <si>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</si>
  <si>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</si>
  <si>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</si>
  <si>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</si>
  <si>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</si>
  <si>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</si>
  <si>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</si>
  <si>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</si>
  <si>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</si>
  <si>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</si>
  <si>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</si>
  <si>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</si>
  <si>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</si>
  <si>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</si>
  <si>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</si>
  <si>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</si>
  <si>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</si>
  <si>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</si>
  <si>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</si>
  <si>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</si>
  <si>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</si>
  <si>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</si>
  <si>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</si>
  <si>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</si>
  <si>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</si>
  <si>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</si>
  <si>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</si>
  <si>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</si>
  <si>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</si>
  <si>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</si>
  <si>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</si>
  <si>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</si>
  <si>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</si>
  <si>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</si>
  <si>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</si>
  <si>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</si>
  <si>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</si>
  <si>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</si>
  <si>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</si>
  <si>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</si>
  <si>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</si>
  <si>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</si>
  <si>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</si>
  <si>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</si>
  <si>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</si>
  <si>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</si>
  <si>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</si>
  <si>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</si>
  <si>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</si>
  <si>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</si>
  <si>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</si>
  <si>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</si>
  <si>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</si>
  <si>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</si>
  <si>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</si>
  <si>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</si>
  <si>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</si>
  <si>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</si>
  <si>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</si>
  <si>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</si>
  <si>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</si>
  <si>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</si>
  <si>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</si>
  <si>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</si>
  <si>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</si>
  <si>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</si>
  <si>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</si>
  <si>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</si>
  <si>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</si>
  <si>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</si>
  <si>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</si>
  <si>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</si>
  <si>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</si>
  <si>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</si>
  <si>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</si>
  <si>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</si>
  <si>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</si>
  <si>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</si>
  <si>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</si>
  <si>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</si>
  <si>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</si>
  <si>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</si>
  <si>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</si>
  <si>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</si>
  <si>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</si>
  <si>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</si>
  <si>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</si>
  <si>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</si>
  <si>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</si>
  <si>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</si>
  <si>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</si>
  <si>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</si>
  <si>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</si>
  <si>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</si>
  <si>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</si>
  <si>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</si>
  <si>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</si>
  <si>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</si>
  <si>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</si>
  <si>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</si>
  <si>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</si>
  <si>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</si>
  <si>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</si>
  <si>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</si>
  <si>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</si>
  <si>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</si>
  <si>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</si>
  <si>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</si>
  <si>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</si>
  <si>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</si>
  <si>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</si>
  <si>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</si>
  <si>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</si>
  <si>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</si>
  <si>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</si>
  <si>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</si>
  <si>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</si>
  <si>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</si>
  <si>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</si>
  <si>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</si>
  <si>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</si>
  <si>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</si>
  <si>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</si>
  <si>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</si>
  <si>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</si>
  <si>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</si>
  <si>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</si>
  <si>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</si>
  <si>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</si>
  <si>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</si>
  <si>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</si>
  <si>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</si>
  <si>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</si>
  <si>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</si>
  <si>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</si>
  <si>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</si>
  <si>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</si>
  <si>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</si>
  <si>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</si>
  <si>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</si>
  <si>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</si>
  <si>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</si>
  <si>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</si>
  <si>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</si>
  <si>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</si>
  <si>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</si>
  <si>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</si>
  <si>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</si>
  <si>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</si>
  <si>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</si>
  <si>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</si>
  <si>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</si>
  <si>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</si>
  <si>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</si>
  <si>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</si>
  <si>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</si>
  <si>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</si>
  <si>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</si>
  <si>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</si>
  <si>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</si>
  <si>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</si>
  <si>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</si>
  <si>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</si>
  <si>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</si>
  <si>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</si>
  <si>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</si>
  <si>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</si>
  <si>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</si>
  <si>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</si>
  <si>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</si>
  <si>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</si>
  <si>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</si>
  <si>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</si>
  <si>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</si>
  <si>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</si>
  <si>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</si>
  <si>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</si>
  <si>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</si>
  <si>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</si>
  <si>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</si>
  <si>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</si>
  <si>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</si>
  <si>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</si>
  <si>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</si>
  <si>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</si>
  <si>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</si>
  <si>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</si>
  <si>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</si>
  <si>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</si>
  <si>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</si>
  <si>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</si>
  <si>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</si>
  <si>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</si>
  <si>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</si>
  <si>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</si>
  <si>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</si>
  <si>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</si>
  <si>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</si>
  <si>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</si>
  <si>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</si>
  <si>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</si>
  <si>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</si>
  <si>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</si>
  <si>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</si>
  <si>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</si>
  <si>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</si>
  <si>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</si>
  <si>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</si>
  <si>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</si>
  <si>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</si>
  <si>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</si>
  <si>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</si>
  <si>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</si>
  <si>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</si>
  <si>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</si>
  <si>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</si>
  <si>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</si>
  <si>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</si>
  <si>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</si>
  <si>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</si>
  <si>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</si>
  <si>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</si>
  <si>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</si>
  <si>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</si>
  <si>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</si>
  <si>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</si>
  <si>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</si>
  <si>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</si>
  <si>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</si>
  <si>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</si>
  <si>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</si>
  <si>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</si>
  <si>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</si>
  <si>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</si>
  <si>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</si>
  <si>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</si>
  <si>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</si>
  <si>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</si>
  <si>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</si>
  <si>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</si>
  <si>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</si>
  <si>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</si>
  <si>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</si>
  <si>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</si>
  <si>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</si>
  <si>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</si>
  <si>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</si>
  <si>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</si>
  <si>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</si>
  <si>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</si>
  <si>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</si>
  <si>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</si>
  <si>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</si>
  <si>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</si>
  <si>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</si>
  <si>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</si>
  <si>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</si>
  <si>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</si>
  <si>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</si>
  <si>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</si>
  <si>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</si>
  <si>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</si>
  <si>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</si>
  <si>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</si>
  <si>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</si>
  <si>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</si>
  <si>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</si>
  <si>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</si>
  <si>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</si>
  <si>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</si>
  <si>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</si>
  <si>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</si>
  <si>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</si>
  <si>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</si>
  <si>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</si>
  <si>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</si>
  <si>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</si>
  <si>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</si>
  <si>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</si>
  <si>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</si>
  <si>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</si>
  <si>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</si>
  <si>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</si>
  <si>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</si>
  <si>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</si>
  <si>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</si>
  <si>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</si>
  <si>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</si>
  <si>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</si>
  <si>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</si>
  <si>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</si>
  <si>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</si>
  <si>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</si>
  <si>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</si>
  <si>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</si>
  <si>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</si>
  <si>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</si>
  <si>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</si>
  <si>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</si>
  <si>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</si>
  <si>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</si>
  <si>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</si>
  <si>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</si>
  <si>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</si>
  <si>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</si>
  <si>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</si>
  <si>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</si>
  <si>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</si>
  <si>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</si>
  <si>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</si>
  <si>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</si>
  <si>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</si>
  <si>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</si>
  <si>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</si>
  <si>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</si>
  <si>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</si>
  <si>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</si>
  <si>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</si>
  <si>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</si>
  <si>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</si>
  <si>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</si>
  <si>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</si>
  <si>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</si>
  <si>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</si>
  <si>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</si>
  <si>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</si>
  <si>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</si>
  <si>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</si>
  <si>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</si>
  <si>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</si>
  <si>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</si>
  <si>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</si>
  <si>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</si>
  <si>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</si>
  <si>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</si>
  <si>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</si>
  <si>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</si>
  <si>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</si>
  <si>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</si>
  <si>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</si>
  <si>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</si>
  <si>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</si>
  <si>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</si>
  <si>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</si>
  <si>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</si>
  <si>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</si>
  <si>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</si>
  <si>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</si>
  <si>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</si>
  <si>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</si>
  <si>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</si>
  <si>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</si>
  <si>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</si>
  <si>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</si>
  <si>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</si>
  <si>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</si>
  <si>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</si>
  <si>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</si>
  <si>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</si>
  <si>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</si>
  <si>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</si>
  <si>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</si>
  <si>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</si>
  <si>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</si>
  <si>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</si>
  <si>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</si>
  <si>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</si>
  <si>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</si>
  <si>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</si>
  <si>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</si>
  <si>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</si>
  <si>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</si>
  <si>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</si>
  <si>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</si>
  <si>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</si>
  <si>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</si>
  <si>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</si>
  <si>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</si>
  <si>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</si>
  <si>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</si>
  <si>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</si>
  <si>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</si>
  <si>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</si>
  <si>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</si>
  <si>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</si>
  <si>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</si>
  <si>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</si>
  <si>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</si>
  <si>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</si>
  <si>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</si>
  <si>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</si>
  <si>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</si>
  <si>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</si>
  <si>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</si>
  <si>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</si>
  <si>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</si>
  <si>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</si>
  <si>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</si>
  <si>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</si>
  <si>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</si>
  <si>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</si>
  <si>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</si>
  <si>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</si>
  <si>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</si>
  <si>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</si>
  <si>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</si>
  <si>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</si>
  <si>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</si>
  <si>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</si>
  <si>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</si>
  <si>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</si>
  <si>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</si>
  <si>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</si>
  <si>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</si>
  <si>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</si>
  <si>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</si>
  <si>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</si>
  <si>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</si>
  <si>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</si>
  <si>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</si>
  <si>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</si>
  <si>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</si>
  <si>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</si>
  <si>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</si>
  <si>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</si>
  <si>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</si>
  <si>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</si>
  <si>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</si>
  <si>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</si>
  <si>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</si>
  <si>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</si>
  <si>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</si>
  <si>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</si>
  <si>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</si>
  <si>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</si>
  <si>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</si>
  <si>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</si>
  <si>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</si>
  <si>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</si>
  <si>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</si>
  <si>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</si>
  <si>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</si>
  <si>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</si>
  <si>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</si>
  <si>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</si>
  <si>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</si>
  <si>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</si>
  <si>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</si>
  <si>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</si>
  <si>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</si>
  <si>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</si>
  <si>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</si>
  <si>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</si>
  <si>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</si>
  <si>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</si>
  <si>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</si>
  <si>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</si>
  <si>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</si>
  <si>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</si>
  <si>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</si>
  <si>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</si>
  <si>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</si>
  <si>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</si>
  <si>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</si>
  <si>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</si>
  <si>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</si>
  <si>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</si>
  <si>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</si>
  <si>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</si>
  <si>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</si>
  <si>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</si>
  <si>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</si>
  <si>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</si>
  <si>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</si>
  <si>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</si>
  <si>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</si>
  <si>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</si>
  <si>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</si>
  <si>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</si>
  <si>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</si>
  <si>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</si>
  <si>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</si>
  <si>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</si>
  <si>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</si>
  <si>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</si>
  <si>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</si>
  <si>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</si>
  <si>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</si>
  <si>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</si>
  <si>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</si>
  <si>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</si>
  <si>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</si>
  <si>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</si>
  <si>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</si>
  <si>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</si>
  <si>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</si>
  <si>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</si>
  <si>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</si>
  <si>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</si>
  <si>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</si>
  <si>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</si>
  <si>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</si>
  <si>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</si>
  <si>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</si>
  <si>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</si>
  <si>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</si>
  <si>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</si>
  <si>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</si>
  <si>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</si>
  <si>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</si>
  <si>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</si>
  <si>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</si>
  <si>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</si>
  <si>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</si>
  <si>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</si>
  <si>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</si>
  <si>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</si>
  <si>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</si>
  <si>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</si>
  <si>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</si>
  <si>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</si>
  <si>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</si>
  <si>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</si>
  <si>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</si>
  <si>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</si>
  <si>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</si>
  <si>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</si>
  <si>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</si>
  <si>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</si>
  <si>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</si>
  <si>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</si>
  <si>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</si>
  <si>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</si>
  <si>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</si>
  <si>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</si>
  <si>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</si>
  <si>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</si>
  <si>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</si>
  <si>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</si>
  <si>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</si>
  <si>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</si>
  <si>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</si>
  <si>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</si>
  <si>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</si>
  <si>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</si>
  <si>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</si>
  <si>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</si>
  <si>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</si>
  <si>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</si>
  <si>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</si>
  <si>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</si>
  <si>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</si>
  <si>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</si>
  <si>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</si>
  <si>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</si>
  <si>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</si>
  <si>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</si>
  <si>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</si>
  <si>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</si>
  <si>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</si>
  <si>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</si>
  <si>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</si>
  <si>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</si>
  <si>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</si>
  <si>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</si>
  <si>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</si>
  <si>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</si>
  <si>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</si>
  <si>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</si>
  <si>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</si>
  <si>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</si>
  <si>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</si>
  <si>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</si>
  <si>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</si>
  <si>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</si>
  <si>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</si>
  <si>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</si>
  <si>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</si>
  <si>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</si>
  <si>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</si>
  <si>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</si>
  <si>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</si>
  <si>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</si>
  <si>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</si>
  <si>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</si>
  <si>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</si>
  <si>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</si>
  <si>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</si>
  <si>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</si>
  <si>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</si>
  <si>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</si>
  <si>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</si>
  <si>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</si>
  <si>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</si>
  <si>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</si>
  <si>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</si>
  <si>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</si>
  <si>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</si>
  <si>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</si>
  <si>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</si>
  <si>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</si>
  <si>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</si>
  <si>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</si>
  <si>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</si>
  <si>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</si>
  <si>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</si>
  <si>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</si>
  <si>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</si>
  <si>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</si>
  <si>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</si>
  <si>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</si>
  <si>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</si>
  <si>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</si>
  <si>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</si>
  <si>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</si>
  <si>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</si>
  <si>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</si>
  <si>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</si>
  <si>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</si>
  <si>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</si>
  <si>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</si>
  <si>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</si>
  <si>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</si>
  <si>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</si>
  <si>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</si>
  <si>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</si>
  <si>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</si>
  <si>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</si>
  <si>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</si>
  <si>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</si>
  <si>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</si>
  <si>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</si>
  <si>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</si>
  <si>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</si>
  <si>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</si>
  <si>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</si>
  <si>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</si>
  <si>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</si>
  <si>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</si>
  <si>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</si>
  <si>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</si>
  <si>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</si>
  <si>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</si>
  <si>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</si>
  <si>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</si>
  <si>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</si>
  <si>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</si>
  <si>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</si>
  <si>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</si>
  <si>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</si>
  <si>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</si>
  <si>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</si>
  <si>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</si>
  <si>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</si>
  <si>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</si>
  <si>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</si>
  <si>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</si>
  <si>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</si>
  <si>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</si>
  <si>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</si>
  <si>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</si>
  <si>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</si>
  <si>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</si>
  <si>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</si>
  <si>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</si>
  <si>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</si>
  <si>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</si>
  <si>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</si>
  <si>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</si>
  <si>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</si>
  <si>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</si>
  <si>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</si>
  <si>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</si>
  <si>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</si>
  <si>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</si>
  <si>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</si>
  <si>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</si>
  <si>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</si>
  <si>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</si>
  <si>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</si>
  <si>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</si>
  <si>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</si>
  <si>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</si>
  <si>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</si>
  <si>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</si>
  <si>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</si>
  <si>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</si>
  <si>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</si>
  <si>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</si>
  <si>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</si>
  <si>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</si>
  <si>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</si>
  <si>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</si>
  <si>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</si>
  <si>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</si>
  <si>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</si>
  <si>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</si>
  <si>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</si>
  <si>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</si>
  <si>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</si>
  <si>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</si>
  <si>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</si>
  <si>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</si>
  <si>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</si>
  <si>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</si>
  <si>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</si>
  <si>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</si>
  <si>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</si>
  <si>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</si>
  <si>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</si>
  <si>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</si>
  <si>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</si>
  <si>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</si>
  <si>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</si>
  <si>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</si>
  <si>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</si>
  <si>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</si>
  <si>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</si>
  <si>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</si>
  <si>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</si>
  <si>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</si>
  <si>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</si>
  <si>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</si>
  <si>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</si>
  <si>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</si>
  <si>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</si>
  <si>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</si>
  <si>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</si>
  <si>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</si>
  <si>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</si>
  <si>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</si>
  <si>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</si>
  <si>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</si>
  <si>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</si>
  <si>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</si>
  <si>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</si>
  <si>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</si>
  <si>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</si>
  <si>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</si>
  <si>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</si>
  <si>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</si>
  <si>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</si>
  <si>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</si>
  <si>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</si>
  <si>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</si>
  <si>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</si>
  <si>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</si>
  <si>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</si>
  <si>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</si>
  <si>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</si>
  <si>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</si>
  <si>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</si>
  <si>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</si>
  <si>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</si>
  <si>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</si>
  <si>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</si>
  <si>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</si>
  <si>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</si>
  <si>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</si>
  <si>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</si>
  <si>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</si>
  <si>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</si>
  <si>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</si>
  <si>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</si>
  <si>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</si>
  <si>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</si>
  <si>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</si>
  <si>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</si>
  <si>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</si>
  <si>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</si>
  <si>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</si>
  <si>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</si>
  <si>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</si>
  <si>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</si>
  <si>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</si>
  <si>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</si>
  <si>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</si>
  <si>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</si>
  <si>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</si>
  <si>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</si>
  <si>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</si>
  <si>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</si>
  <si>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</si>
  <si>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</si>
  <si>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</si>
  <si>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</si>
  <si>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</si>
  <si>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</si>
  <si>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</si>
  <si>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</si>
  <si>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</si>
  <si>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</si>
  <si>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</si>
  <si>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</si>
  <si>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</si>
  <si>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</si>
  <si>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</si>
  <si>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</si>
  <si>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</si>
  <si>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</si>
  <si>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</si>
  <si>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</si>
  <si>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</si>
  <si>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</si>
  <si>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</si>
  <si>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</si>
  <si>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</si>
  <si>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</si>
  <si>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</si>
  <si>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</si>
  <si>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</si>
  <si>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</si>
  <si>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</si>
  <si>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</si>
  <si>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</si>
  <si>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</si>
  <si>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</si>
  <si>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</si>
  <si>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</si>
  <si>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</si>
  <si>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</si>
  <si>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</si>
  <si>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</si>
  <si>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</si>
  <si>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</si>
  <si>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</si>
  <si>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</si>
  <si>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</si>
  <si>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</si>
  <si>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</si>
  <si>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</si>
  <si>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</si>
  <si>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</si>
  <si>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</si>
  <si>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</si>
  <si>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</si>
  <si>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</si>
  <si>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</si>
  <si>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</si>
  <si>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</si>
  <si>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</si>
  <si>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</si>
  <si>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</si>
  <si>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</si>
  <si>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</si>
  <si>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</si>
  <si>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</si>
  <si>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</si>
  <si>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</si>
  <si>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</si>
  <si>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</si>
  <si>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</si>
  <si>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</si>
  <si>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</si>
  <si>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</si>
  <si>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</si>
  <si>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</si>
  <si>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</si>
  <si>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</si>
  <si>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</si>
  <si>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</si>
  <si>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</si>
  <si>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</si>
  <si>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</si>
  <si>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</si>
  <si>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</si>
  <si>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</si>
  <si>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</si>
  <si>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</si>
  <si>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</si>
  <si>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</si>
  <si>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</si>
  <si>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</si>
  <si>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</si>
  <si>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</si>
  <si>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</si>
  <si>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</si>
  <si>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</si>
  <si>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</si>
  <si>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</si>
  <si>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</si>
  <si>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</si>
  <si>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</si>
  <si>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</si>
  <si>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</si>
  <si>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</si>
  <si>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</si>
  <si>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</si>
  <si>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</si>
  <si>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</si>
  <si>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</si>
  <si>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</si>
  <si>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</si>
  <si>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</si>
  <si>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</si>
  <si>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</si>
  <si>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</si>
  <si>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</si>
  <si>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</si>
  <si>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</si>
  <si>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</si>
  <si>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</si>
  <si>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</si>
  <si>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</si>
  <si>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</si>
  <si>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</si>
  <si>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</si>
  <si>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</si>
  <si>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</si>
  <si>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</si>
  <si>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</si>
  <si>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</si>
  <si>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</si>
  <si>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</si>
  <si>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</si>
  <si>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</si>
  <si>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</si>
  <si>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</si>
  <si>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</si>
  <si>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</si>
  <si>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</si>
  <si>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</si>
  <si>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</si>
  <si>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</si>
  <si>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</si>
  <si>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</si>
  <si>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</si>
  <si>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</si>
  <si>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</si>
  <si>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</si>
  <si>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</si>
  <si>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</si>
  <si>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</si>
  <si>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</si>
  <si>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</si>
  <si>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</si>
  <si>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</si>
  <si>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</si>
  <si>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</si>
  <si>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</si>
  <si>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</si>
  <si>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</si>
  <si>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</si>
  <si>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</si>
  <si>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</si>
  <si>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</si>
  <si>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</si>
  <si>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</si>
  <si>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</si>
  <si>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</si>
  <si>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</si>
  <si>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</si>
  <si>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</si>
  <si>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</si>
  <si>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</si>
  <si>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</si>
  <si>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</si>
  <si>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</si>
  <si>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</si>
  <si>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</si>
  <si>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</si>
  <si>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</si>
  <si>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</si>
  <si>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</si>
  <si>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</si>
  <si>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</si>
  <si>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</si>
  <si>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</si>
  <si>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</si>
  <si>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</si>
  <si>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</si>
  <si>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</si>
  <si>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</si>
  <si>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</si>
  <si>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</si>
  <si>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</si>
  <si>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</si>
  <si>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</si>
  <si>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</si>
  <si>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</si>
  <si>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</si>
  <si>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</si>
  <si>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</si>
  <si>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</si>
  <si>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</si>
  <si>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</si>
  <si>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</si>
  <si>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</si>
  <si>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</si>
  <si>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</si>
  <si>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</si>
  <si>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</si>
  <si>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</si>
  <si>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</si>
  <si>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</si>
  <si>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</si>
  <si>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</si>
  <si>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</si>
  <si>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</si>
  <si>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</si>
  <si>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</si>
  <si>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</si>
  <si>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</si>
  <si>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</si>
  <si>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</si>
  <si>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</si>
  <si>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</si>
  <si>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</si>
  <si>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</si>
  <si>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</si>
  <si>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</si>
  <si>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</si>
  <si>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</si>
  <si>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</si>
  <si>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</si>
  <si>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</si>
  <si>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</si>
  <si>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</si>
  <si>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</si>
  <si>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</si>
  <si>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</si>
  <si>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</si>
  <si>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</si>
  <si>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</si>
  <si>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</si>
  <si>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</si>
  <si>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</si>
  <si>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</si>
  <si>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</si>
  <si>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</si>
  <si>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</si>
  <si>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</si>
  <si>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</si>
  <si>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</si>
  <si>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</si>
  <si>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</si>
  <si>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</si>
  <si>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</si>
  <si>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</si>
  <si>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</si>
  <si>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</si>
  <si>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</si>
  <si>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</si>
  <si>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</si>
  <si>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</si>
  <si>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</si>
  <si>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</si>
  <si>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</si>
  <si>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</si>
  <si>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</si>
  <si>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</si>
  <si>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</si>
  <si>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</si>
  <si>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</si>
  <si>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</si>
  <si>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</si>
  <si>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</si>
  <si>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</si>
  <si>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</si>
  <si>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</si>
  <si>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</si>
  <si>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</si>
  <si>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</si>
  <si>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</si>
  <si>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</si>
  <si>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</si>
  <si>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</si>
  <si>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</si>
  <si>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</si>
  <si>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</si>
  <si>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</si>
  <si>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</si>
  <si>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</si>
  <si>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</si>
  <si>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</si>
  <si>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</si>
  <si>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</si>
  <si>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</si>
  <si>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</si>
  <si>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</si>
  <si>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</si>
  <si>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</si>
  <si>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</si>
  <si>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</si>
  <si>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</si>
  <si>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</si>
  <si>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</si>
  <si>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</si>
  <si>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</si>
  <si>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</si>
  <si>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</si>
  <si>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</si>
  <si>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</si>
  <si>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</si>
  <si>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</si>
  <si>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</si>
  <si>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</si>
  <si>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</si>
  <si>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</si>
  <si>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</si>
  <si>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</si>
  <si>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</si>
  <si>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</si>
  <si>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</si>
  <si>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</si>
  <si>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</si>
  <si>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</si>
  <si>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</si>
  <si>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</si>
  <si>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</si>
  <si>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</si>
  <si>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</si>
  <si>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</si>
  <si>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</si>
  <si>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</si>
  <si>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</si>
  <si>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</si>
  <si>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</si>
  <si>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</si>
  <si>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</si>
  <si>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</si>
  <si>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</si>
  <si>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</si>
  <si>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</si>
  <si>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</si>
  <si>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</si>
  <si>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</si>
  <si>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</si>
  <si>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</si>
  <si>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</si>
  <si>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</si>
  <si>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</si>
  <si>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</si>
  <si>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</si>
  <si>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</si>
  <si>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</si>
  <si>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</si>
  <si>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</si>
  <si>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</si>
  <si>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</si>
  <si>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</si>
  <si>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</si>
  <si>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</si>
  <si>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</si>
  <si>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</si>
  <si>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</si>
  <si>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</si>
  <si>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</si>
  <si>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</si>
  <si>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</si>
  <si>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</si>
  <si>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</si>
  <si>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</si>
  <si>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</si>
  <si>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</si>
  <si>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</si>
  <si>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</si>
  <si>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</si>
  <si>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</si>
  <si>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</si>
  <si>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</si>
  <si>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</si>
  <si>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</si>
  <si>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</si>
  <si>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</si>
  <si>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</si>
  <si>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</si>
  <si>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</si>
  <si>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</si>
  <si>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</si>
  <si>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</si>
  <si>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</si>
  <si>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</si>
  <si>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</si>
  <si>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</si>
  <si>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</si>
  <si>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</si>
  <si>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</si>
  <si>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</si>
  <si>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</si>
  <si>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</si>
  <si>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</si>
  <si>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</si>
  <si>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</si>
  <si>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</si>
  <si>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</si>
  <si>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</si>
  <si>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</si>
  <si>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</si>
  <si>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</si>
  <si>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</si>
  <si>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</si>
  <si>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</si>
  <si>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</si>
  <si>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</si>
  <si>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</si>
  <si>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</si>
  <si>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</si>
  <si>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</si>
  <si>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</si>
  <si>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</si>
  <si>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</si>
  <si>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</si>
  <si>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</si>
  <si>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</si>
  <si>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</si>
  <si>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</si>
  <si>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</si>
  <si>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</si>
  <si>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</si>
  <si>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</si>
  <si>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</si>
  <si>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</si>
  <si>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</si>
  <si>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</si>
  <si>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</si>
  <si>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</si>
  <si>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</si>
  <si>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</si>
  <si>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</si>
  <si>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</si>
  <si>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</si>
  <si>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</si>
  <si>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</si>
  <si>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</si>
  <si>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</si>
  <si>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</si>
  <si>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</si>
  <si>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</si>
  <si>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</si>
  <si>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</si>
  <si>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</si>
  <si>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</si>
  <si>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</si>
  <si>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</si>
  <si>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</si>
  <si>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</si>
  <si>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</si>
  <si>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</si>
  <si>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</si>
  <si>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</si>
  <si>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</si>
  <si>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</si>
  <si>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</si>
  <si>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</si>
  <si>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</si>
  <si>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</si>
  <si>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</si>
  <si>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</si>
  <si>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</si>
  <si>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</si>
  <si>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</si>
  <si>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</si>
  <si>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</si>
  <si>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</si>
  <si>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</si>
  <si>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</si>
  <si>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</si>
  <si>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</si>
  <si>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</si>
  <si>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</si>
  <si>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</si>
  <si>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</si>
  <si>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</si>
  <si>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</si>
  <si>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</si>
  <si>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</si>
  <si>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</si>
  <si>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</si>
  <si>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</si>
  <si>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</si>
  <si>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</si>
  <si>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</si>
  <si>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</si>
  <si>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</si>
  <si>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</si>
  <si>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</si>
  <si>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</si>
  <si>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</si>
  <si>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</si>
  <si>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</si>
  <si>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</si>
  <si>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</si>
  <si>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</si>
  <si>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</si>
  <si>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</si>
  <si>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</si>
  <si>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</si>
  <si>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</si>
  <si>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</si>
  <si>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</si>
  <si>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</si>
  <si>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</si>
  <si>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</si>
  <si>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</si>
  <si>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</si>
  <si>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</si>
  <si>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</si>
  <si>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</si>
  <si>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</si>
  <si>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</si>
  <si>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</si>
  <si>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</si>
  <si>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</si>
  <si>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</si>
  <si>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</si>
  <si>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</si>
  <si>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</si>
  <si>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</si>
  <si>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</si>
  <si>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</si>
  <si>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</si>
  <si>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</si>
  <si>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</si>
  <si>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</si>
  <si>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</si>
  <si>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</si>
  <si>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</si>
  <si>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</si>
  <si>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</si>
  <si>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</si>
  <si>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</si>
  <si>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</si>
  <si>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</si>
  <si>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</si>
  <si>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</si>
  <si>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</si>
  <si>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</si>
  <si>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</si>
  <si>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</si>
  <si>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</si>
  <si>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</si>
  <si>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</si>
  <si>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</si>
  <si>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</si>
  <si>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</si>
  <si>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</si>
  <si>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</si>
  <si>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</si>
  <si>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</si>
  <si>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</si>
  <si>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</si>
  <si>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</si>
  <si>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</si>
  <si>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</si>
  <si>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</si>
  <si>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</si>
  <si>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</si>
  <si>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</si>
  <si>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</si>
  <si>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</si>
  <si>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</si>
  <si>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</si>
  <si>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</si>
  <si>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</si>
  <si>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</si>
  <si>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</si>
  <si>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</si>
  <si>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</si>
  <si>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</si>
  <si>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</si>
  <si>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</si>
  <si>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</si>
  <si>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</si>
  <si>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</si>
  <si>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</si>
  <si>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</si>
  <si>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</si>
  <si>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</si>
  <si>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</si>
  <si>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</si>
  <si>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</si>
  <si>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</si>
  <si>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</si>
  <si>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</si>
  <si>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</si>
  <si>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</si>
  <si>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</si>
  <si>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</si>
  <si>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</si>
  <si>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</si>
  <si>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</si>
  <si>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</si>
  <si>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</si>
  <si>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</si>
  <si>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</si>
  <si>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</si>
  <si>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</si>
  <si>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</si>
  <si>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</si>
  <si>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</si>
  <si>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</si>
  <si>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</si>
  <si>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</si>
  <si>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</si>
  <si>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</si>
  <si>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</si>
  <si>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</si>
  <si>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</si>
  <si>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</si>
  <si>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</si>
  <si>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</si>
  <si>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</si>
  <si>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</si>
  <si>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</si>
  <si>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</si>
  <si>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</si>
  <si>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</si>
  <si>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</si>
  <si>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</si>
  <si>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</si>
  <si>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</si>
  <si>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</si>
  <si>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</si>
  <si>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</si>
  <si>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</si>
  <si>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</si>
  <si>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</si>
  <si>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</si>
  <si>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</si>
  <si>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</si>
  <si>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</si>
  <si>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</si>
  <si>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</si>
  <si>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</si>
  <si>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</si>
  <si>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</si>
  <si>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</si>
  <si>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</si>
  <si>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</si>
  <si>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</si>
  <si>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</si>
  <si>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</si>
  <si>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</si>
  <si>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</si>
  <si>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</si>
  <si>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</si>
  <si>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</si>
  <si>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</si>
  <si>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</si>
  <si>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</si>
  <si>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</si>
  <si>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</si>
  <si>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</si>
  <si>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</si>
  <si>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</si>
  <si>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</si>
  <si>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</si>
  <si>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</si>
  <si>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</si>
  <si>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</si>
  <si>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</si>
  <si>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</si>
  <si>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</si>
  <si>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</si>
  <si>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</si>
  <si>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</si>
  <si>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</si>
  <si>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</si>
  <si>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</si>
  <si>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</si>
  <si>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</si>
  <si>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</si>
  <si>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</si>
  <si>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</si>
  <si>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</si>
  <si>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</si>
  <si>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</si>
  <si>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</si>
  <si>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</si>
  <si>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</si>
  <si>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</si>
  <si>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</si>
  <si>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</si>
  <si>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</si>
  <si>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</si>
  <si>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</si>
  <si>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</si>
  <si>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</si>
  <si>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</si>
  <si>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</si>
  <si>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</si>
  <si>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</si>
  <si>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</si>
  <si>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</si>
  <si>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</si>
  <si>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</si>
  <si>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</si>
  <si>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</si>
  <si>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</si>
  <si>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</si>
  <si>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</si>
  <si>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</si>
  <si>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</si>
  <si>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</si>
  <si>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</si>
  <si>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</si>
  <si>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</si>
  <si>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</si>
  <si>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</si>
  <si>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</si>
  <si>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</si>
  <si>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</si>
  <si>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</si>
  <si>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</si>
  <si>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</si>
  <si>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</si>
  <si>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</si>
  <si>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</si>
  <si>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</si>
  <si>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</si>
  <si>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</si>
  <si>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</si>
  <si>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</si>
  <si>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</si>
  <si>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</si>
  <si>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</si>
  <si>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</si>
  <si>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</si>
  <si>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</si>
  <si>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</si>
  <si>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</si>
  <si>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</si>
  <si>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</si>
  <si>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</si>
  <si>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</si>
  <si>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</si>
  <si>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</si>
  <si>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</si>
  <si>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</si>
  <si>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</si>
  <si>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</si>
  <si>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</si>
  <si>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</si>
  <si>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</si>
  <si>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</si>
  <si>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</si>
  <si>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</si>
  <si>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</si>
  <si>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</si>
  <si>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</si>
  <si>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</si>
  <si>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</si>
  <si>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</si>
  <si>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</si>
  <si>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</si>
  <si>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</si>
  <si>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</si>
  <si>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</si>
  <si>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</si>
  <si>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</si>
  <si>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</si>
  <si>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</si>
  <si>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</si>
  <si>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</si>
  <si>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</si>
  <si>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</si>
  <si>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</si>
  <si>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</si>
  <si>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</si>
  <si>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</si>
  <si>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</si>
  <si>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</si>
  <si>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</si>
  <si>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</si>
  <si>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</si>
  <si>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</si>
  <si>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</si>
  <si>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</si>
  <si>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</si>
  <si>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</si>
  <si>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</si>
  <si>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</si>
  <si>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</si>
  <si>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</si>
  <si>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</si>
  <si>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</si>
  <si>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</si>
  <si>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</si>
  <si>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</si>
  <si>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</si>
  <si>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</si>
  <si>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</si>
  <si>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</si>
  <si>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</si>
  <si>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</si>
  <si>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</si>
  <si>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</si>
  <si>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</si>
  <si>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</si>
  <si>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</si>
  <si>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</si>
  <si>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</si>
  <si>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</si>
  <si>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</si>
  <si>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</si>
  <si>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</si>
  <si>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</si>
  <si>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</si>
  <si>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</si>
  <si>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</si>
  <si>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</si>
  <si>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</si>
  <si>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</si>
  <si>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</si>
  <si>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</si>
  <si>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</si>
  <si>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</si>
  <si>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</si>
  <si>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</si>
  <si>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</si>
  <si>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</si>
  <si>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</si>
  <si>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</si>
  <si>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</si>
  <si>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</si>
  <si>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</si>
  <si>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</si>
  <si>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</si>
  <si>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</si>
  <si>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</si>
  <si>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</si>
  <si>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</si>
  <si>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</si>
  <si>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</si>
  <si>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</si>
  <si>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</si>
  <si>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</si>
  <si>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</si>
  <si>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</si>
  <si>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</si>
  <si>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</si>
  <si>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</si>
  <si>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</si>
  <si>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</si>
  <si>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</si>
  <si>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</si>
  <si>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</si>
  <si>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</si>
  <si>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</si>
  <si>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</si>
  <si>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</si>
  <si>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</si>
  <si>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</si>
  <si>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</si>
  <si>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</si>
  <si>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</si>
  <si>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</si>
  <si>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</si>
  <si>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</si>
  <si>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</si>
  <si>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</si>
  <si>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</si>
  <si>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</si>
  <si>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</si>
  <si>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</si>
  <si>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</si>
  <si>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</si>
  <si>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</si>
  <si>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</si>
  <si>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</si>
  <si>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</si>
  <si>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</si>
  <si>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</si>
  <si>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</si>
  <si>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</si>
  <si>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</si>
  <si>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</si>
  <si>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</si>
  <si>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</si>
  <si>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</si>
  <si>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</si>
  <si>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</si>
  <si>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</si>
  <si>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</si>
  <si>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</si>
  <si>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</si>
  <si>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</si>
  <si>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</si>
  <si>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</si>
  <si>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</si>
  <si>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</si>
  <si>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</si>
  <si>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</si>
  <si>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</si>
  <si>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</si>
  <si>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</si>
  <si>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</si>
  <si>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</si>
  <si>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</si>
  <si>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</si>
  <si>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</si>
  <si>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</si>
  <si>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</si>
  <si>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</si>
  <si>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</si>
  <si>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</si>
  <si>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</si>
  <si>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</si>
  <si>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</si>
  <si>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</si>
  <si>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</si>
  <si>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</si>
  <si>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</si>
  <si>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</si>
  <si>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</si>
  <si>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</si>
  <si>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</si>
  <si>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</si>
  <si>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</si>
  <si>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</si>
  <si>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</si>
  <si>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</si>
  <si>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</si>
  <si>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</si>
  <si>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</si>
  <si>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</si>
  <si>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</si>
  <si>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</si>
  <si>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</si>
  <si>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</si>
  <si>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</si>
  <si>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</si>
  <si>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</si>
  <si>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</si>
  <si>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</si>
  <si>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</si>
  <si>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</si>
  <si>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</si>
  <si>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</si>
  <si>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</si>
  <si>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</si>
  <si>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</si>
  <si>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</si>
  <si>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</si>
  <si>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</si>
  <si>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</si>
  <si>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</si>
  <si>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</si>
  <si>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</si>
  <si>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</si>
  <si>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</si>
  <si>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</si>
  <si>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</si>
  <si>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</si>
  <si>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</si>
  <si>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</si>
  <si>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</si>
  <si>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</si>
  <si>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</si>
  <si>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</si>
  <si>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</si>
  <si>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</si>
  <si>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</si>
  <si>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</si>
  <si>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</si>
  <si>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</si>
  <si>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</si>
  <si>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</si>
  <si>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</si>
  <si>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</si>
  <si>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</si>
  <si>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</si>
  <si>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</si>
  <si>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</si>
  <si>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</si>
  <si>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</si>
  <si>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</si>
  <si>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</si>
  <si>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</si>
  <si>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</si>
  <si>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</si>
  <si>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</si>
  <si>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</si>
  <si>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</si>
  <si>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</si>
  <si>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</si>
  <si>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</si>
  <si>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</si>
  <si>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</si>
  <si>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</si>
  <si>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</si>
  <si>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</si>
  <si>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</si>
  <si>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</si>
  <si>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</si>
  <si>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</si>
  <si>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</si>
  <si>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</si>
  <si>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</si>
  <si>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</si>
  <si>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</si>
  <si>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</si>
  <si>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</si>
  <si>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</si>
  <si>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</si>
  <si>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</si>
  <si>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</si>
  <si>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</si>
  <si>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</si>
  <si>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</si>
  <si>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</si>
  <si>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</si>
  <si>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</si>
  <si>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</si>
  <si>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</si>
  <si>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</si>
  <si>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</si>
  <si>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</si>
  <si>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</si>
  <si>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</si>
  <si>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</si>
  <si>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</si>
  <si>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</si>
  <si>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</si>
  <si>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</si>
  <si>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</si>
  <si>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</si>
  <si>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</si>
  <si>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</si>
  <si>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</si>
  <si>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</si>
  <si>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</si>
  <si>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</si>
  <si>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</si>
  <si>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</si>
  <si>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</si>
  <si>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</si>
  <si>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</si>
  <si>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</si>
  <si>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</si>
  <si>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</si>
  <si>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</si>
  <si>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</si>
  <si>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</si>
  <si>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</si>
  <si>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</si>
  <si>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</si>
  <si>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</si>
  <si>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</si>
  <si>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</si>
  <si>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</si>
  <si>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</si>
  <si>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</si>
  <si>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</si>
  <si>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</si>
  <si>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</si>
  <si>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</si>
  <si>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</si>
  <si>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</si>
  <si>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</si>
  <si>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</si>
  <si>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</si>
  <si>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</si>
  <si>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</si>
  <si>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</si>
  <si>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</si>
  <si>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</si>
  <si>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</si>
  <si>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</si>
  <si>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</si>
  <si>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</si>
  <si>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</si>
  <si>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</si>
  <si>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</si>
  <si>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</si>
  <si>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</si>
  <si>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</si>
  <si>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</si>
  <si>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</si>
  <si>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</si>
  <si>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</si>
  <si>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</si>
  <si>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</si>
  <si>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</si>
  <si>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</si>
  <si>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</si>
  <si>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</si>
  <si>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</si>
  <si>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</si>
  <si>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</si>
  <si>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</si>
  <si>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</si>
  <si>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</si>
  <si>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</si>
  <si>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</si>
  <si>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</si>
  <si>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</si>
  <si>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</si>
  <si>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</si>
  <si>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</si>
  <si>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</si>
  <si>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</si>
  <si>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</si>
  <si>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</si>
  <si>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</si>
  <si>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</si>
  <si>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</si>
  <si>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</si>
  <si>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</si>
  <si>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</si>
  <si>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</si>
  <si>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</si>
  <si>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</si>
  <si>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</si>
  <si>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</si>
  <si>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</si>
  <si>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</si>
  <si>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</si>
  <si>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</si>
  <si>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</si>
  <si>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</si>
  <si>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</si>
  <si>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</si>
  <si>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</si>
  <si>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</si>
  <si>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</si>
  <si>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</si>
  <si>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</si>
  <si>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</si>
  <si>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</si>
  <si>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</si>
  <si>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</si>
  <si>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</si>
  <si>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</si>
  <si>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</si>
  <si>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</si>
  <si>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</si>
  <si>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</si>
  <si>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</si>
  <si>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</si>
  <si>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</si>
  <si>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</si>
  <si>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</si>
  <si>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</si>
  <si>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</si>
  <si>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</si>
  <si>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</si>
  <si>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</si>
  <si>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</si>
  <si>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</si>
  <si>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</si>
  <si>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</si>
  <si>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</si>
  <si>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</si>
  <si>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</si>
  <si>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</si>
  <si>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</si>
  <si>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</si>
  <si>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</si>
  <si>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</si>
  <si>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</si>
  <si>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</si>
  <si>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</si>
  <si>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</si>
  <si>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</si>
  <si>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</si>
  <si>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</si>
  <si>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</si>
  <si>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</si>
  <si>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</si>
  <si>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</si>
  <si>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</si>
  <si>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</si>
  <si>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</si>
  <si>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</si>
  <si>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</si>
  <si>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</si>
  <si>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</si>
  <si>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</si>
  <si>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</si>
  <si>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</si>
  <si>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</si>
  <si>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</si>
  <si>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</si>
  <si>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</si>
  <si>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</si>
  <si>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</si>
  <si>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</si>
  <si>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</si>
  <si>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</si>
  <si>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</si>
  <si>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</si>
  <si>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</si>
  <si>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</si>
  <si>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</si>
  <si>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</si>
  <si>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</si>
  <si>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</si>
  <si>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</si>
  <si>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</si>
  <si>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</si>
  <si>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</si>
  <si>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</si>
  <si>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</si>
  <si>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</si>
  <si>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</si>
  <si>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</si>
  <si>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</si>
  <si>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</si>
  <si>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</si>
  <si>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</si>
  <si>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</si>
  <si>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</si>
  <si>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</si>
  <si>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</si>
  <si>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</si>
  <si>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</si>
  <si>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</si>
  <si>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</si>
  <si>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</si>
  <si>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</si>
  <si>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</si>
  <si>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</si>
  <si>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</si>
  <si>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</si>
  <si>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</si>
  <si>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</si>
  <si>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</si>
  <si>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</si>
  <si>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</si>
  <si>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</si>
  <si>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</si>
  <si>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</si>
  <si>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</si>
  <si>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</si>
  <si>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</si>
  <si>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</si>
  <si>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</si>
  <si>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</si>
  <si>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</si>
  <si>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</si>
  <si>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</si>
  <si>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</si>
  <si>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</si>
  <si>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</si>
  <si>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</si>
  <si>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</si>
  <si>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</si>
  <si>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</si>
  <si>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</si>
  <si>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</si>
  <si>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</si>
  <si>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</si>
  <si>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</si>
  <si>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</si>
  <si>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</si>
  <si>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</si>
  <si>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</si>
  <si>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</si>
  <si>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</si>
  <si>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</si>
  <si>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</si>
  <si>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</si>
  <si>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</si>
  <si>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</si>
  <si>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</si>
  <si>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</si>
  <si>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</si>
  <si>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</si>
  <si>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</si>
  <si>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</si>
  <si>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</si>
  <si>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</si>
  <si>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</si>
  <si>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</si>
  <si>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</si>
  <si>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</si>
  <si>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</si>
  <si>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</si>
  <si>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</si>
  <si>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</si>
  <si>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</si>
  <si>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</si>
  <si>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</si>
  <si>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</si>
  <si>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</si>
  <si>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</si>
  <si>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</si>
  <si>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</si>
  <si>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</si>
  <si>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</si>
  <si>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</si>
  <si>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</si>
  <si>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</si>
  <si>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</si>
  <si>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</si>
  <si>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</si>
  <si>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</si>
  <si>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</si>
  <si>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</si>
  <si>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</si>
  <si>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</si>
  <si>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</si>
  <si>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</si>
  <si>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</si>
  <si>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</si>
  <si>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</si>
  <si>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</si>
  <si>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</si>
  <si>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</si>
  <si>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</si>
  <si>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</si>
  <si>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</si>
  <si>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</si>
  <si>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</si>
  <si>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</si>
  <si>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</si>
  <si>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</si>
  <si>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</si>
  <si>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</si>
  <si>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</si>
  <si>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</si>
  <si>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</si>
  <si>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</si>
  <si>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</si>
  <si>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</si>
  <si>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</si>
  <si>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</si>
  <si>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</si>
  <si>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</si>
  <si>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</si>
  <si>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</si>
  <si>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</si>
  <si>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</si>
  <si>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</si>
  <si>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</si>
  <si>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</si>
  <si>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</si>
  <si>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</si>
  <si>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</si>
  <si>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</si>
  <si>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</si>
  <si>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</si>
  <si>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</si>
  <si>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</si>
  <si>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</si>
  <si>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</si>
  <si>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</si>
  <si>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</si>
  <si>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</si>
  <si>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</si>
  <si>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</si>
  <si>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</si>
  <si>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</si>
  <si>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</si>
  <si>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</si>
  <si>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</si>
  <si>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</si>
  <si>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</si>
  <si>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</si>
  <si>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</si>
  <si>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</si>
  <si>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</si>
  <si>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</si>
  <si>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</si>
  <si>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</si>
  <si>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</si>
  <si>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</si>
  <si>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</si>
  <si>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</si>
  <si>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</si>
  <si>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</si>
  <si>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</si>
  <si>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</si>
  <si>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</si>
  <si>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</si>
  <si>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</si>
  <si>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</si>
  <si>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</si>
  <si>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</si>
  <si>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</si>
  <si>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</si>
  <si>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</si>
  <si>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</si>
  <si>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</si>
  <si>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</si>
  <si>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</si>
  <si>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</si>
  <si>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</si>
  <si>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</si>
  <si>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</si>
  <si>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</si>
  <si>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</si>
  <si>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</si>
  <si>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</si>
  <si>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</si>
  <si>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</si>
  <si>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</si>
  <si>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</si>
  <si>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</si>
  <si>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</si>
  <si>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</si>
  <si>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</si>
  <si>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</si>
  <si>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</si>
  <si>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</si>
  <si>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</si>
  <si>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</si>
  <si>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</si>
  <si>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</si>
  <si>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</si>
  <si>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</si>
  <si>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</si>
  <si>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</si>
  <si>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</si>
  <si>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</si>
  <si>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</si>
  <si>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</si>
  <si>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</si>
  <si>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</si>
  <si>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</si>
  <si>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</si>
  <si>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</si>
  <si>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</si>
  <si>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</si>
  <si>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</si>
  <si>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</si>
  <si>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</si>
  <si>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</si>
  <si>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</si>
  <si>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</si>
  <si>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</si>
  <si>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</si>
  <si>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</si>
  <si>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</si>
  <si>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</si>
  <si>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</si>
  <si>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</si>
  <si>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</si>
  <si>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</si>
  <si>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</si>
  <si>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</si>
  <si>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</si>
  <si>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</si>
  <si>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</si>
  <si>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</si>
  <si>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</si>
  <si>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</si>
  <si>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</si>
  <si>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</si>
  <si>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</si>
  <si>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</si>
  <si>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</si>
  <si>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</si>
  <si>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</si>
  <si>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</si>
  <si>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</si>
  <si>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</si>
  <si>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</si>
  <si>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</si>
  <si>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</si>
  <si>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</si>
  <si>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</si>
  <si>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</si>
  <si>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</si>
  <si>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</si>
  <si>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</si>
  <si>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</si>
  <si>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</si>
  <si>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</si>
  <si>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</si>
  <si>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</si>
  <si>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</si>
  <si>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</si>
  <si>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</si>
  <si>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</si>
  <si>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</si>
  <si>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</si>
  <si>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</si>
  <si>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</si>
  <si>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</si>
  <si>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</si>
  <si>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</si>
  <si>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</si>
  <si>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</si>
  <si>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</si>
  <si>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</si>
  <si>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</si>
  <si>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</si>
  <si>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</si>
  <si>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</si>
  <si>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</si>
  <si>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</si>
  <si>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</si>
  <si>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</si>
  <si>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</si>
  <si>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</si>
  <si>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</si>
  <si>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</si>
  <si>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</si>
  <si>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</si>
  <si>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</si>
  <si>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</si>
  <si>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</si>
  <si>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</si>
  <si>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</si>
  <si>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</si>
  <si>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</si>
  <si>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</si>
  <si>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</si>
  <si>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</si>
  <si>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</si>
  <si>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</si>
  <si>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</si>
  <si>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</si>
  <si>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</si>
  <si>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</si>
  <si>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</si>
  <si>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</si>
  <si>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</si>
  <si>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</si>
  <si>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</si>
  <si>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</si>
  <si>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</si>
  <si>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</si>
  <si>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</si>
  <si>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</si>
  <si>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</si>
  <si>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</si>
  <si>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</si>
  <si>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</si>
  <si>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</si>
  <si>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</si>
  <si>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</si>
  <si>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</si>
  <si>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</si>
  <si>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</si>
  <si>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</si>
  <si>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</si>
  <si>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</si>
  <si>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</si>
  <si>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</si>
  <si>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</si>
  <si>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</si>
  <si>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</si>
  <si>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</si>
  <si>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</si>
  <si>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</si>
  <si>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</si>
  <si>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</si>
  <si>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</si>
  <si>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</si>
  <si>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</si>
  <si>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</si>
  <si>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</si>
  <si>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</si>
  <si>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</si>
  <si>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</si>
  <si>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</si>
  <si>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</si>
  <si>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</si>
  <si>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</si>
  <si>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</si>
  <si>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</si>
  <si>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</si>
  <si>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</si>
  <si>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</si>
  <si>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</si>
  <si>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</si>
  <si>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</si>
  <si>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</si>
  <si>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</si>
  <si>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</si>
  <si>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</si>
  <si>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</si>
  <si>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</si>
  <si>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</si>
  <si>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</si>
  <si>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</si>
  <si>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</si>
  <si>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</si>
  <si>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</si>
  <si>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</si>
  <si>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</si>
  <si>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</si>
  <si>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</si>
  <si>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</si>
  <si>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</si>
  <si>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</si>
  <si>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</si>
  <si>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</si>
  <si>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</si>
  <si>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</si>
  <si>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</si>
  <si>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</si>
  <si>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</si>
  <si>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</si>
  <si>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</si>
  <si>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</si>
  <si>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</si>
  <si>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</si>
  <si>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</si>
  <si>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</si>
  <si>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</si>
  <si>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</si>
  <si>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</si>
  <si>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</si>
  <si>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</si>
  <si>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</si>
  <si>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</si>
  <si>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</si>
  <si>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</si>
  <si>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</si>
  <si>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</si>
  <si>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</si>
  <si>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</si>
  <si>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</si>
  <si>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</si>
  <si>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</si>
  <si>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</si>
  <si>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</si>
  <si>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</si>
  <si>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</si>
  <si>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</si>
  <si>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</si>
  <si>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</si>
  <si>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</si>
  <si>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</si>
  <si>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</si>
  <si>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</si>
  <si>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</si>
  <si>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</si>
  <si>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</si>
  <si>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</si>
  <si>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</si>
  <si>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</si>
  <si>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</si>
  <si>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</si>
  <si>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</si>
  <si>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</si>
  <si>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</si>
  <si>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</si>
  <si>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</si>
  <si>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</si>
  <si>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</si>
  <si>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</si>
  <si>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</si>
  <si>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</si>
  <si>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</si>
  <si>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</si>
  <si>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</si>
  <si>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</si>
  <si>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</si>
  <si>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</si>
  <si>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</si>
  <si>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</si>
  <si>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</si>
  <si>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</si>
  <si>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</si>
  <si>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</si>
  <si>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</si>
  <si>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</si>
  <si>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</si>
  <si>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</si>
  <si>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</si>
  <si>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</si>
  <si>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</si>
  <si>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</si>
  <si>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</si>
  <si>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</si>
  <si>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</si>
  <si>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</si>
  <si>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</si>
  <si>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</si>
  <si>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</si>
  <si>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</si>
  <si>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</si>
  <si>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</si>
  <si>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</si>
  <si>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</si>
  <si>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</si>
  <si>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</si>
  <si>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</si>
  <si>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</si>
  <si>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</si>
  <si>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</si>
  <si>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</si>
  <si>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</si>
  <si>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</si>
  <si>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</si>
  <si>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</si>
  <si>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</si>
  <si>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</si>
  <si>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</si>
  <si>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</si>
  <si>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</si>
  <si>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</si>
  <si>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</si>
  <si>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</si>
  <si>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</si>
  <si>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</si>
  <si>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</si>
  <si>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</si>
  <si>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</si>
  <si>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</si>
  <si>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</si>
  <si>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</si>
  <si>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</si>
  <si>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</si>
  <si>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</si>
  <si>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</si>
  <si>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</si>
  <si>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</si>
  <si>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</si>
  <si>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</si>
  <si>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</si>
  <si>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</si>
  <si>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</si>
  <si>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</si>
  <si>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</si>
  <si>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</si>
  <si>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</si>
  <si>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</si>
  <si>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</si>
  <si>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</si>
  <si>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</si>
  <si>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</si>
  <si>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</si>
  <si>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</si>
  <si>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</si>
  <si>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</si>
  <si>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</si>
  <si>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</si>
  <si>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</si>
  <si>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</si>
  <si>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</si>
  <si>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</si>
  <si>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</si>
  <si>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</si>
  <si>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</si>
  <si>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</si>
  <si>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</si>
  <si>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</si>
  <si>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</si>
  <si>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</si>
  <si>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</si>
  <si>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</si>
  <si>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</si>
  <si>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</si>
  <si>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</si>
  <si>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</si>
  <si>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</si>
  <si>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</si>
  <si>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</si>
  <si>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</si>
  <si>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</si>
  <si>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</si>
  <si>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</si>
  <si>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</si>
  <si>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</si>
  <si>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</si>
  <si>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</si>
  <si>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</si>
  <si>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</si>
  <si>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</si>
  <si>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</si>
  <si>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</si>
  <si>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</si>
  <si>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</si>
  <si>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</si>
  <si>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</si>
  <si>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</si>
  <si>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</si>
  <si>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</si>
  <si>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</si>
  <si>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</si>
  <si>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</si>
  <si>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</si>
  <si>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</si>
  <si>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</si>
  <si>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</si>
  <si>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</si>
  <si>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</si>
  <si>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</si>
  <si>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</si>
  <si>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</si>
  <si>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</si>
  <si>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</si>
  <si>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</si>
  <si>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</si>
  <si>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</si>
  <si>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</si>
  <si>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</si>
  <si>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</si>
  <si>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</si>
  <si>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</si>
  <si>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</si>
  <si>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</si>
  <si>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</si>
  <si>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</si>
  <si>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</si>
  <si>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</si>
  <si>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</si>
  <si>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</si>
  <si>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</si>
  <si>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</si>
  <si>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</si>
  <si>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</si>
  <si>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</si>
  <si>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</si>
  <si>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</si>
  <si>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</si>
  <si>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</si>
  <si>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</si>
  <si>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</si>
  <si>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</si>
  <si>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</si>
  <si>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</si>
  <si>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</si>
  <si>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</si>
  <si>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</si>
  <si>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</si>
  <si>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</si>
  <si>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</si>
  <si>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</si>
  <si>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</si>
  <si>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</si>
  <si>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</si>
  <si>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</si>
  <si>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</si>
  <si>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</si>
  <si>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</si>
  <si>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</si>
  <si>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</si>
  <si>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</si>
  <si>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</si>
  <si>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</si>
  <si>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</si>
  <si>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</si>
  <si>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</si>
  <si>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</si>
  <si>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</si>
  <si>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</si>
  <si>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</si>
  <si>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</si>
  <si>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</si>
  <si>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</si>
  <si>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</si>
  <si>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</si>
  <si>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</si>
  <si>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</si>
  <si>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</si>
  <si>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</si>
  <si>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</si>
  <si>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</si>
  <si>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</si>
  <si>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</si>
  <si>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</si>
  <si>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</si>
  <si>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</si>
  <si>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</si>
  <si>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</si>
  <si>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</si>
  <si>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</si>
  <si>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</si>
  <si>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</si>
  <si>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</si>
  <si>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</si>
  <si>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</si>
  <si>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</si>
  <si>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</si>
  <si>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</si>
  <si>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</si>
  <si>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</si>
  <si>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</si>
  <si>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</si>
  <si>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</si>
  <si>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</si>
  <si>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</si>
  <si>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</si>
  <si>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</si>
  <si>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</si>
  <si>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</si>
  <si>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</si>
  <si>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</si>
  <si>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</si>
  <si>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</si>
  <si>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</si>
  <si>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</si>
  <si>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</si>
  <si>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</si>
  <si>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</si>
  <si>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</si>
  <si>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</si>
  <si>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</si>
  <si>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</si>
  <si>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</si>
  <si>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</si>
  <si>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</si>
  <si>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</si>
  <si>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</si>
  <si>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</si>
  <si>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</si>
  <si>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</si>
  <si>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</si>
  <si>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</si>
  <si>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</si>
  <si>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</si>
  <si>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</si>
  <si>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</si>
  <si>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</si>
  <si>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</si>
  <si>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</si>
  <si>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</si>
  <si>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</si>
  <si>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</si>
  <si>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</si>
  <si>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</si>
  <si>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</si>
  <si>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</si>
  <si>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</si>
  <si>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</si>
  <si>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</si>
  <si>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</si>
  <si>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</si>
  <si>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</si>
  <si>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</si>
  <si>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</si>
  <si>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</si>
  <si>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</si>
  <si>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</si>
  <si>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</si>
  <si>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</si>
  <si>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</si>
  <si>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</si>
  <si>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</si>
  <si>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</si>
  <si>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</si>
  <si>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</si>
  <si>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</si>
  <si>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</si>
  <si>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</si>
  <si>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</si>
  <si>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</si>
  <si>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</si>
  <si>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</si>
  <si>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</si>
  <si>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</si>
  <si>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</si>
  <si>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</si>
  <si>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</si>
  <si>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</si>
  <si>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</si>
  <si>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</si>
  <si>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</si>
  <si>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</si>
  <si>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</si>
  <si>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</si>
  <si>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</si>
  <si>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</si>
  <si>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</si>
  <si>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</si>
  <si>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</si>
  <si>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</si>
  <si>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</si>
  <si>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</si>
  <si>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</si>
  <si>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</si>
  <si>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</si>
  <si>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</si>
  <si>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</si>
  <si>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</si>
  <si>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</si>
  <si>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</si>
  <si>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</si>
  <si>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</si>
  <si>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</si>
  <si>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</si>
  <si>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</si>
  <si>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</si>
  <si>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</si>
  <si>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</si>
  <si>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</si>
  <si>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</si>
  <si>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</si>
  <si>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</si>
  <si>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</si>
  <si>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</si>
  <si>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</si>
  <si>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</si>
  <si>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</si>
  <si>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</si>
  <si>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</si>
  <si>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</si>
  <si>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</si>
  <si>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</si>
  <si>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</si>
  <si>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</si>
  <si>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</si>
  <si>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</si>
  <si>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</si>
  <si>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</si>
  <si>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</si>
  <si>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</si>
  <si>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</si>
  <si>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</si>
  <si>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</si>
  <si>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</si>
  <si>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</si>
  <si>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</si>
  <si>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</si>
  <si>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</si>
  <si>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</si>
  <si>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</si>
  <si>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</si>
  <si>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</si>
  <si>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</si>
  <si>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</si>
  <si>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</si>
  <si>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</si>
  <si>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</si>
  <si>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</si>
  <si>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</si>
  <si>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</si>
  <si>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</si>
  <si>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</si>
  <si>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</si>
  <si>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</si>
  <si>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</si>
  <si>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</si>
  <si>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</si>
  <si>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</si>
  <si>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</si>
  <si>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</si>
  <si>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</si>
  <si>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</si>
  <si>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</si>
  <si>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</si>
  <si>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</si>
  <si>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</si>
  <si>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</si>
  <si>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</si>
  <si>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</si>
  <si>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</si>
  <si>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</si>
  <si>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</si>
  <si>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</si>
  <si>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</si>
  <si>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</si>
  <si>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</si>
  <si>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</si>
  <si>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</si>
  <si>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</si>
  <si>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</si>
  <si>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</si>
  <si>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</si>
  <si>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</si>
  <si>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</si>
  <si>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</si>
  <si>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</si>
  <si>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</si>
  <si>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</si>
  <si>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</si>
  <si>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</si>
  <si>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</si>
  <si>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</si>
  <si>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</si>
  <si>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</si>
  <si>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</si>
  <si>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</si>
  <si>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</si>
  <si>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</si>
  <si>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</si>
  <si>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</si>
  <si>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</si>
  <si>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</si>
  <si>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</si>
  <si>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</si>
  <si>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</si>
  <si>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</si>
  <si>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</si>
  <si>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</si>
  <si>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</si>
  <si>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</si>
  <si>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</si>
  <si>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</si>
  <si>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</si>
  <si>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</si>
  <si>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</si>
  <si>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</si>
  <si>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</si>
  <si>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</si>
  <si>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</si>
  <si>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</si>
  <si>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</si>
  <si>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</si>
  <si>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</si>
  <si>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</si>
  <si>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</si>
  <si>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</si>
  <si>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</si>
  <si>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</si>
  <si>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</si>
  <si>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</si>
  <si>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</si>
  <si>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</si>
  <si>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</si>
  <si>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</si>
  <si>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</si>
  <si>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</si>
  <si>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</si>
  <si>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</si>
  <si>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</si>
  <si>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</si>
  <si>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</si>
  <si>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</si>
  <si>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</si>
  <si>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</si>
  <si>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</si>
  <si>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</si>
  <si>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</si>
  <si>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</si>
  <si>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</si>
  <si>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</si>
  <si>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</si>
  <si>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</si>
  <si>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</si>
  <si>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</si>
  <si>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</si>
  <si>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</si>
  <si>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</si>
  <si>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</si>
  <si>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</si>
  <si>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</si>
  <si>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</si>
  <si>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</si>
  <si>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</si>
  <si>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</si>
  <si>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</si>
  <si>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</si>
  <si>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</si>
  <si>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</si>
  <si>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</si>
  <si>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</si>
  <si>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</si>
  <si>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</si>
  <si>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</si>
  <si>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</si>
  <si>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</si>
  <si>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</si>
  <si>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</si>
  <si>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</si>
  <si>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</si>
  <si>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</si>
  <si>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</si>
  <si>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</si>
  <si>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</si>
  <si>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</si>
  <si>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</si>
  <si>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</si>
  <si>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</si>
  <si>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</si>
  <si>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</si>
  <si>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</si>
  <si>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</si>
  <si>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</si>
  <si>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</si>
  <si>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</si>
  <si>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</si>
  <si>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</si>
  <si>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</si>
  <si>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</si>
  <si>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</si>
  <si>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</si>
  <si>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</si>
  <si>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</si>
  <si>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</si>
  <si>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</si>
  <si>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</si>
  <si>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</si>
  <si>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</si>
  <si>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</si>
  <si>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</si>
  <si>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</si>
  <si>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</si>
  <si>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</si>
  <si>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</si>
  <si>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</si>
  <si>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</si>
  <si>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</si>
  <si>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</si>
  <si>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</si>
  <si>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</si>
  <si>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</si>
  <si>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</si>
  <si>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</si>
  <si>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</si>
  <si>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</si>
  <si>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</si>
  <si>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</si>
  <si>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</si>
  <si>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</si>
  <si>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</si>
  <si>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</si>
  <si>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</si>
  <si>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</si>
  <si>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</si>
  <si>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</si>
  <si>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</si>
  <si>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</si>
  <si>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</si>
  <si>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</si>
  <si>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</si>
  <si>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</si>
  <si>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</si>
  <si>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</si>
  <si>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</si>
  <si>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</si>
  <si>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</si>
  <si>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</si>
  <si>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</si>
  <si>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</si>
  <si>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</si>
  <si>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</si>
  <si>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</si>
  <si>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</si>
  <si>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</si>
  <si>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</si>
  <si>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</si>
  <si>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</si>
  <si>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</si>
  <si>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</si>
  <si>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</si>
  <si>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</si>
  <si>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</si>
  <si>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</si>
  <si>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</si>
  <si>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</si>
  <si>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</si>
  <si>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</si>
  <si>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</si>
  <si>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</si>
  <si>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</si>
  <si>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</si>
  <si>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</si>
  <si>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</si>
  <si>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</si>
  <si>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</si>
  <si>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</si>
  <si>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</si>
  <si>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</si>
  <si>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</si>
  <si>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</si>
  <si>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</si>
  <si>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</si>
  <si>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</si>
  <si>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</si>
  <si>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</si>
  <si>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</si>
  <si>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</si>
  <si>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</si>
  <si>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</si>
  <si>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</si>
  <si>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</si>
  <si>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</si>
  <si>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</si>
  <si>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</si>
  <si>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</si>
  <si>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</si>
  <si>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</si>
  <si>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</si>
  <si>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</si>
  <si>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</si>
  <si>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</si>
  <si>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</si>
  <si>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</si>
  <si>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</si>
  <si>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</si>
  <si>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</si>
  <si>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</si>
  <si>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</si>
  <si>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</si>
  <si>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</si>
  <si>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</si>
  <si>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</si>
  <si>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</si>
  <si>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</si>
  <si>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</si>
  <si>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</si>
  <si>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</si>
  <si>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</si>
  <si>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</si>
  <si>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</si>
  <si>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</si>
  <si>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</si>
  <si>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</si>
  <si>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</si>
  <si>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</si>
  <si>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</si>
  <si>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</si>
  <si>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</si>
  <si>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</si>
  <si>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</si>
  <si>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</si>
  <si>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</si>
  <si>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</si>
  <si>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</si>
  <si>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</si>
  <si>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</si>
  <si>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</si>
  <si>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</si>
  <si>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</si>
  <si>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</si>
  <si>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</si>
  <si>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</si>
  <si>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</si>
  <si>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</si>
  <si>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</si>
  <si>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</si>
  <si>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</si>
  <si>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</si>
  <si>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</si>
  <si>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</si>
  <si>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</si>
  <si>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</si>
  <si>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</si>
  <si>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</si>
  <si>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</si>
  <si>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</si>
  <si>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</si>
  <si>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</si>
  <si>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</si>
  <si>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</si>
  <si>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</si>
  <si>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</si>
  <si>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</si>
  <si>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</si>
  <si>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</si>
  <si>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</si>
  <si>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</si>
  <si>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</si>
  <si>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</si>
  <si>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</si>
  <si>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</si>
  <si>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</si>
  <si>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</si>
  <si>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</si>
  <si>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</si>
  <si>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</si>
  <si>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</si>
  <si>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</si>
  <si>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</si>
  <si>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</si>
  <si>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</si>
  <si>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</si>
  <si>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</si>
  <si>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</si>
  <si>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</si>
  <si>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</si>
  <si>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</si>
  <si>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</si>
  <si>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</si>
  <si>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</si>
  <si>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</si>
  <si>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</si>
  <si>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</si>
  <si>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</si>
  <si>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</si>
  <si>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</si>
  <si>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</si>
  <si>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</si>
  <si>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</si>
  <si>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</si>
  <si>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</si>
  <si>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</si>
  <si>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</si>
  <si>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</si>
  <si>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</si>
  <si>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</si>
  <si>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</si>
  <si>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</si>
  <si>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</si>
  <si>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</si>
  <si>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</si>
  <si>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</si>
  <si>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</si>
  <si>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</si>
  <si>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</si>
  <si>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</si>
  <si>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</si>
  <si>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</si>
  <si>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</si>
  <si>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</si>
  <si>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</si>
  <si>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</si>
  <si>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</si>
  <si>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</si>
  <si>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</si>
  <si>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</si>
  <si>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</si>
  <si>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</si>
  <si>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</si>
  <si>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</si>
  <si>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</si>
  <si>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</si>
  <si>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</si>
  <si>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</si>
  <si>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</si>
  <si>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</si>
  <si>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</si>
  <si>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</si>
  <si>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</si>
  <si>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</si>
  <si>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</si>
  <si>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</si>
  <si>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</si>
  <si>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</si>
  <si>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</si>
  <si>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</si>
  <si>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</si>
  <si>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</si>
  <si>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</si>
  <si>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</si>
  <si>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</si>
  <si>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</si>
  <si>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</si>
  <si>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</si>
  <si>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</si>
  <si>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</si>
  <si>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</si>
  <si>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</si>
  <si>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</si>
  <si>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</si>
  <si>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</si>
  <si>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</si>
  <si>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</si>
  <si>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</si>
  <si>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</si>
  <si>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</si>
  <si>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</si>
  <si>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</si>
  <si>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</si>
  <si>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</si>
  <si>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</si>
  <si>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</si>
  <si>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</si>
  <si>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</si>
  <si>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</si>
  <si>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</si>
  <si>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</si>
  <si>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</si>
  <si>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</si>
  <si>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</si>
  <si>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</si>
  <si>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</si>
  <si>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</si>
  <si>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</si>
  <si>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</si>
  <si>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</si>
  <si>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</si>
  <si>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</si>
  <si>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</si>
  <si>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</si>
  <si>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</si>
  <si>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</si>
  <si>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</si>
  <si>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</si>
  <si>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</si>
  <si>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</si>
  <si>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</si>
  <si>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</si>
  <si>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</si>
  <si>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</si>
  <si>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</si>
  <si>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</si>
  <si>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</si>
  <si>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</si>
  <si>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</si>
  <si>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</si>
  <si>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</si>
  <si>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</si>
  <si>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</si>
  <si>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</si>
  <si>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</si>
  <si>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</si>
  <si>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</si>
  <si>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</si>
  <si>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</si>
  <si>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</si>
  <si>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</si>
  <si>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</si>
  <si>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</si>
  <si>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</si>
  <si>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</si>
  <si>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</si>
  <si>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</si>
  <si>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</si>
  <si>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</si>
  <si>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</si>
  <si>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</si>
  <si>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</si>
  <si>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</si>
  <si>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</si>
  <si>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</si>
  <si>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</si>
  <si>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</si>
  <si>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</si>
  <si>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</si>
  <si>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</si>
  <si>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</si>
  <si>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</si>
  <si>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</si>
  <si>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</si>
  <si>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</si>
  <si>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</si>
  <si>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</si>
  <si>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</si>
  <si>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</si>
  <si>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</si>
  <si>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</si>
  <si>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</si>
  <si>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</si>
  <si>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</si>
  <si>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</si>
  <si>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</si>
  <si>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</si>
  <si>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</si>
  <si>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</si>
  <si>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</si>
  <si>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</si>
  <si>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</si>
  <si>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</si>
  <si>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</si>
  <si>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</si>
  <si>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</si>
  <si>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</si>
  <si>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</si>
  <si>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</si>
  <si>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</si>
  <si>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</si>
  <si>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</si>
  <si>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</si>
  <si>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</si>
  <si>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</si>
  <si>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</si>
  <si>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</si>
  <si>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</si>
  <si>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</si>
  <si>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</si>
  <si>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</si>
  <si>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</si>
  <si>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</si>
  <si>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</si>
  <si>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</si>
  <si>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</si>
  <si>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</si>
  <si>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</si>
  <si>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</si>
  <si>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</si>
  <si>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</si>
  <si>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</si>
  <si>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</si>
  <si>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</si>
  <si>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</si>
  <si>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</si>
  <si>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</si>
  <si>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</si>
  <si>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</si>
  <si>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</si>
  <si>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</si>
  <si>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</si>
  <si>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</si>
  <si>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</si>
  <si>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</si>
  <si>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</si>
  <si>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</si>
  <si>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</si>
  <si>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</si>
  <si>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</si>
  <si>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</si>
  <si>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</si>
  <si>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</si>
  <si>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</si>
  <si>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</si>
  <si>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</si>
  <si>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</si>
  <si>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</si>
  <si>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</si>
  <si>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</si>
  <si>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</si>
  <si>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</si>
  <si>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</si>
  <si>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</si>
  <si>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</si>
  <si>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</si>
  <si>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</si>
  <si>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</si>
  <si>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</si>
  <si>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</si>
  <si>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</si>
  <si>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</si>
  <si>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</si>
  <si>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</si>
  <si>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</si>
  <si>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</si>
  <si>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</si>
  <si>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</si>
  <si>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</si>
  <si>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</si>
  <si>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</si>
  <si>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</si>
  <si>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</si>
  <si>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</si>
  <si>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</si>
  <si>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</si>
  <si>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</si>
  <si>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</si>
  <si>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</si>
  <si>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</si>
  <si>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</si>
  <si>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</si>
  <si>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</si>
  <si>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</si>
  <si>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</si>
  <si>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</si>
  <si>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</si>
  <si>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</si>
  <si>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</si>
  <si>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</si>
  <si>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</si>
  <si>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</si>
  <si>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</si>
  <si>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</si>
  <si>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</si>
  <si>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</si>
  <si>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</si>
  <si>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</si>
  <si>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</si>
  <si>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</si>
  <si>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</si>
  <si>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</si>
  <si>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</si>
  <si>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</si>
  <si>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</si>
  <si>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</si>
  <si>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</si>
  <si>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</si>
  <si>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</si>
  <si>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</si>
  <si>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</si>
  <si>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</si>
  <si>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</si>
  <si>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</si>
  <si>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</si>
  <si>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</si>
  <si>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</si>
  <si>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</si>
  <si>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</si>
  <si>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</si>
  <si>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</si>
  <si>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</si>
  <si>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</si>
  <si>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</si>
  <si>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</si>
  <si>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</si>
  <si>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</si>
  <si>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</si>
  <si>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</si>
  <si>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</si>
  <si>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</si>
  <si>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</si>
  <si>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</si>
  <si>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</si>
  <si>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</si>
  <si>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</si>
  <si>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</si>
  <si>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</si>
  <si>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</si>
  <si>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</si>
  <si>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</si>
  <si>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</si>
  <si>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</si>
  <si>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</si>
  <si>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</si>
  <si>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</si>
  <si>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</si>
  <si>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</si>
  <si>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</si>
  <si>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</si>
  <si>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</si>
  <si>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</si>
  <si>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</si>
  <si>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</si>
  <si>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</si>
  <si>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</si>
  <si>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</si>
  <si>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</si>
  <si>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</si>
  <si>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</si>
  <si>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</si>
  <si>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</si>
  <si>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</si>
  <si>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</si>
  <si>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</si>
  <si>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</si>
  <si>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</si>
  <si>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</si>
  <si>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</si>
  <si>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</si>
  <si>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</si>
  <si>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</si>
  <si>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</si>
  <si>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</si>
  <si>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</si>
  <si>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</si>
  <si>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</si>
  <si>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</si>
  <si>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</si>
  <si>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</si>
  <si>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</si>
  <si>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</si>
  <si>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</si>
  <si>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</si>
  <si>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</si>
  <si>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</si>
  <si>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</si>
  <si>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</si>
  <si>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</si>
  <si>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</si>
  <si>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</si>
  <si>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</si>
  <si>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</si>
  <si>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</si>
  <si>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</si>
  <si>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</si>
  <si>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</si>
  <si>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</si>
  <si>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</si>
  <si>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</si>
  <si>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</si>
  <si>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</si>
  <si>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</si>
  <si>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</si>
  <si>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</si>
  <si>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</si>
  <si>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</si>
  <si>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</si>
  <si>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</si>
  <si>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</si>
  <si>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</si>
  <si>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</si>
  <si>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</si>
  <si>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</si>
  <si>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</si>
  <si>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</si>
  <si>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</si>
  <si>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</si>
  <si>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</si>
  <si>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</si>
  <si>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</si>
  <si>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</si>
  <si>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</si>
  <si>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</si>
  <si>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</si>
  <si>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</si>
  <si>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</si>
  <si>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</si>
  <si>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</si>
  <si>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</si>
  <si>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</si>
  <si>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</si>
  <si>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</si>
  <si>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</si>
  <si>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</si>
  <si>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</si>
  <si>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</si>
  <si>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</si>
  <si>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</si>
  <si>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</si>
  <si>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</si>
  <si>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</si>
  <si>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</si>
  <si>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</si>
  <si>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</si>
  <si>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</si>
  <si>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</si>
  <si>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</si>
  <si>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</si>
  <si>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</si>
  <si>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</si>
  <si>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</si>
  <si>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</si>
  <si>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</si>
  <si>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</si>
  <si>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</si>
  <si>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</si>
  <si>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</si>
  <si>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</si>
  <si>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</si>
  <si>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</si>
  <si>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</si>
  <si>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</si>
  <si>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</si>
  <si>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</si>
  <si>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</si>
  <si>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</si>
  <si>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</si>
  <si>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</si>
  <si>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</si>
  <si>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</si>
  <si>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</si>
  <si>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</si>
  <si>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</si>
  <si>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</si>
  <si>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</si>
  <si>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</si>
  <si>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</si>
  <si>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</si>
  <si>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</si>
  <si>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</si>
  <si>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</si>
  <si>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</si>
  <si>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</si>
  <si>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</si>
  <si>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</si>
  <si>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</si>
  <si>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</si>
  <si>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</si>
  <si>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</si>
  <si>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</si>
  <si>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</si>
  <si>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</si>
  <si>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</si>
  <si>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</si>
  <si>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</si>
  <si>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</si>
  <si>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</si>
  <si>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</si>
  <si>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</si>
  <si>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</si>
  <si>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</si>
  <si>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</si>
  <si>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</si>
  <si>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</si>
  <si>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</si>
  <si>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</si>
  <si>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</si>
  <si>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</si>
  <si>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</si>
  <si>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</si>
  <si>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</si>
  <si>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</si>
  <si>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</si>
  <si>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</si>
  <si>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</si>
  <si>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</si>
  <si>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</si>
  <si>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</si>
  <si>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</si>
  <si>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</si>
  <si>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</si>
  <si>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</si>
  <si>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</si>
  <si>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</si>
  <si>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</si>
  <si>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</si>
  <si>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</si>
  <si>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</si>
  <si>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</si>
  <si>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</si>
  <si>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</si>
  <si>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</si>
  <si>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</si>
  <si>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</si>
  <si>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</si>
  <si>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</si>
  <si>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</si>
  <si>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</si>
  <si>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</si>
  <si>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</si>
  <si>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</si>
  <si>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</si>
  <si>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</si>
  <si>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</si>
  <si>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</si>
  <si>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</si>
  <si>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</si>
  <si>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</si>
  <si>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</si>
  <si>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</si>
  <si>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</si>
  <si>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</si>
  <si>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</si>
  <si>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</si>
  <si>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</si>
  <si>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</si>
  <si>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</si>
  <si>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</si>
  <si>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</si>
  <si>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</si>
  <si>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</si>
  <si>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</si>
  <si>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</si>
  <si>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</si>
  <si>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</si>
  <si>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</si>
  <si>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</si>
  <si>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</si>
  <si>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</si>
  <si>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</si>
  <si>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</si>
  <si>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</si>
  <si>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</si>
  <si>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</si>
  <si>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</si>
  <si>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</si>
  <si>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</si>
  <si>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</si>
  <si>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</si>
  <si>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</si>
  <si>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</si>
  <si>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</si>
  <si>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</si>
  <si>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</si>
  <si>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</si>
  <si>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</si>
  <si>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</si>
  <si>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</si>
  <si>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</si>
  <si>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</si>
  <si>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</si>
  <si>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</si>
  <si>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</si>
  <si>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</si>
  <si>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</si>
  <si>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</si>
  <si>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</si>
  <si>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</si>
  <si>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</si>
  <si>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</si>
  <si>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</si>
  <si>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</si>
  <si>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</si>
  <si>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</si>
  <si>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</si>
  <si>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</si>
  <si>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</si>
  <si>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</si>
  <si>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</si>
  <si>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</si>
  <si>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</si>
  <si>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</si>
  <si>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</si>
  <si>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</si>
  <si>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</si>
  <si>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</si>
  <si>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</si>
  <si>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</si>
  <si>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</si>
  <si>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</si>
  <si>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</si>
  <si>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</si>
  <si>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</si>
  <si>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</si>
  <si>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</si>
  <si>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</si>
  <si>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</si>
  <si>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</si>
  <si>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</si>
  <si>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</si>
  <si>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</si>
  <si>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</si>
  <si>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</si>
  <si>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</si>
  <si>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</si>
  <si>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</si>
  <si>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</si>
  <si>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</si>
  <si>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</si>
  <si>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</si>
  <si>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</si>
  <si>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</si>
  <si>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</si>
  <si>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</si>
  <si>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</si>
  <si>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</si>
  <si>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</si>
  <si>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</si>
  <si>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</si>
  <si>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</si>
  <si>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</si>
  <si>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</si>
  <si>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</si>
  <si>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</si>
  <si>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</si>
  <si>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</si>
  <si>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</si>
  <si>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</si>
  <si>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</si>
  <si>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</si>
  <si>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</si>
  <si>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</si>
  <si>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</si>
  <si>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</si>
  <si>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</si>
  <si>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</si>
  <si>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</si>
  <si>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</si>
  <si>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</si>
  <si>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</si>
  <si>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</si>
  <si>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</si>
  <si>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</si>
  <si>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</si>
  <si>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</si>
  <si>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</si>
  <si>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</si>
  <si>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</si>
  <si>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</si>
  <si>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</si>
  <si>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</si>
  <si>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</si>
  <si>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</si>
  <si>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</si>
  <si>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</si>
  <si>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</si>
  <si>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</si>
  <si>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</si>
  <si>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</si>
  <si>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</si>
  <si>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</si>
  <si>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</si>
  <si>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</si>
  <si>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</si>
  <si>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</si>
  <si>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</si>
  <si>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</si>
  <si>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</si>
  <si>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</si>
  <si>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</si>
  <si>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</si>
  <si>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</si>
  <si>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</si>
  <si>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</si>
  <si>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</si>
  <si>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</si>
  <si>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</si>
  <si>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</si>
  <si>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</si>
  <si>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</si>
  <si>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</si>
  <si>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</si>
  <si>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</si>
  <si>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</si>
  <si>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</si>
  <si>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</si>
  <si>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</si>
  <si>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</si>
  <si>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</si>
  <si>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</si>
  <si>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</si>
  <si>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</si>
  <si>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</si>
  <si>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</si>
  <si>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</si>
  <si>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</si>
  <si>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</si>
  <si>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</si>
  <si>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</si>
  <si>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</si>
  <si>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</si>
  <si>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</si>
  <si>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</si>
  <si>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</si>
  <si>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</si>
  <si>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</si>
  <si>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</si>
  <si>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</si>
  <si>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</si>
  <si>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</si>
  <si>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</si>
  <si>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</si>
  <si>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</si>
  <si>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</si>
  <si>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</si>
  <si>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</si>
  <si>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</si>
  <si>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</si>
  <si>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</si>
  <si>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</si>
  <si>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</si>
  <si>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</si>
  <si>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</si>
  <si>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</si>
  <si>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</si>
  <si>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</si>
  <si>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</si>
  <si>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</si>
  <si>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</si>
  <si>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</si>
  <si>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</si>
  <si>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</si>
  <si>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</si>
  <si>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</si>
  <si>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</si>
  <si>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</si>
  <si>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</si>
  <si>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</si>
  <si>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</si>
  <si>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</si>
  <si>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</si>
  <si>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</si>
  <si>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</si>
  <si>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</si>
  <si>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</si>
  <si>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</si>
  <si>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</si>
  <si>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</si>
  <si>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</si>
  <si>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</si>
  <si>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</si>
  <si>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</si>
  <si>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</si>
  <si>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</si>
  <si>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</si>
  <si>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</si>
  <si>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</si>
  <si>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</si>
  <si>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</si>
  <si>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</si>
  <si>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</si>
  <si>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</si>
  <si>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</si>
  <si>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</si>
  <si>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</si>
  <si>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</si>
  <si>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</si>
  <si>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</si>
  <si>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</si>
  <si>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</si>
  <si>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</si>
  <si>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</si>
  <si>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</si>
  <si>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</si>
  <si>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</si>
  <si>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</si>
  <si>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</si>
  <si>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</si>
  <si>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</si>
  <si>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</si>
  <si>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</si>
  <si>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</si>
  <si>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</si>
  <si>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</si>
  <si>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</si>
  <si>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</si>
  <si>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</si>
  <si>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</si>
  <si>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</si>
  <si>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</si>
  <si>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</si>
  <si>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</si>
  <si>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</si>
  <si>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</si>
  <si>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</si>
  <si>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</si>
  <si>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</si>
  <si>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</si>
  <si>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</si>
  <si>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</si>
  <si>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</si>
  <si>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</si>
  <si>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</si>
  <si>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</si>
  <si>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</si>
  <si>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</si>
  <si>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</si>
  <si>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</si>
  <si>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</si>
  <si>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</si>
  <si>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</si>
  <si>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</si>
  <si>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</si>
  <si>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</si>
  <si>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</si>
  <si>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</si>
  <si>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</si>
  <si>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</si>
  <si>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</si>
  <si>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</si>
  <si>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</si>
  <si>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</si>
  <si>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</si>
  <si>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</si>
  <si>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</si>
  <si>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</si>
  <si>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</si>
  <si>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</si>
  <si>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</si>
  <si>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</si>
  <si>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</si>
  <si>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</si>
  <si>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</si>
  <si>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</si>
  <si>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</si>
  <si>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</si>
  <si>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</si>
  <si>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</si>
  <si>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</si>
  <si>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</si>
  <si>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</si>
  <si>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</si>
  <si>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</si>
  <si>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</si>
  <si>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</si>
  <si>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</si>
  <si>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</si>
  <si>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</si>
  <si>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</si>
  <si>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</si>
  <si>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</si>
  <si>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</si>
  <si>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</si>
  <si>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</si>
  <si>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</si>
  <si>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</si>
  <si>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</si>
  <si>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</si>
  <si>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</si>
  <si>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</si>
  <si>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</si>
  <si>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</si>
  <si>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</si>
  <si>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</si>
  <si>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</si>
  <si>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</si>
  <si>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</si>
  <si>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</si>
  <si>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</si>
  <si>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</si>
  <si>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</si>
  <si>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</si>
  <si>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</si>
  <si>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</si>
  <si>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</si>
  <si>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</si>
  <si>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</si>
  <si>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</si>
  <si>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</si>
  <si>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</si>
  <si>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</si>
  <si>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</si>
  <si>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</si>
  <si>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</si>
  <si>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</si>
  <si>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</si>
  <si>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</si>
  <si>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</si>
  <si>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</si>
  <si>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</si>
  <si>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</si>
  <si>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</si>
  <si>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</si>
  <si>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</si>
  <si>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</si>
  <si>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</si>
  <si>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</si>
  <si>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</si>
  <si>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</si>
  <si>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</si>
  <si>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</si>
  <si>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</si>
  <si>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</si>
  <si>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</si>
  <si>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</si>
  <si>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</si>
  <si>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</si>
  <si>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</si>
  <si>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</si>
  <si>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</si>
  <si>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</si>
  <si>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</si>
  <si>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</si>
  <si>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</si>
  <si>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</si>
  <si>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</si>
  <si>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</si>
  <si>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</si>
  <si>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</si>
  <si>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</si>
  <si>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</si>
  <si>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</si>
  <si>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</si>
  <si>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</si>
  <si>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</si>
  <si>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</si>
  <si>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</si>
  <si>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</si>
  <si>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</si>
  <si>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</si>
  <si>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</si>
  <si>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</si>
  <si>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</si>
  <si>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</si>
  <si>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</si>
  <si>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</si>
  <si>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</si>
  <si>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</si>
  <si>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</si>
  <si>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</si>
  <si>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</si>
  <si>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</si>
  <si>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</si>
  <si>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</si>
  <si>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</si>
  <si>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</si>
  <si>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</si>
  <si>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</si>
  <si>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</si>
  <si>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</si>
  <si>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</si>
  <si>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</si>
  <si>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</si>
  <si>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</si>
  <si>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</si>
  <si>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</si>
  <si>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</si>
  <si>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</si>
  <si>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</si>
  <si>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</si>
  <si>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</si>
  <si>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</si>
  <si>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</si>
  <si>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</si>
  <si>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</si>
  <si>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</si>
  <si>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</si>
  <si>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</si>
  <si>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</si>
  <si>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</si>
  <si>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</si>
  <si>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</si>
  <si>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</si>
  <si>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</si>
  <si>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</si>
  <si>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</si>
  <si>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</si>
  <si>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</si>
  <si>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</si>
  <si>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</si>
  <si>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</si>
  <si>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</si>
  <si>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</si>
  <si>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</si>
  <si>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</si>
  <si>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</si>
  <si>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</si>
  <si>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</si>
  <si>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</si>
  <si>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</si>
  <si>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</si>
  <si>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</si>
  <si>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</si>
  <si>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</si>
  <si>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</si>
  <si>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</si>
  <si>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</si>
  <si>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</si>
  <si>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</si>
  <si>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</si>
  <si>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</si>
  <si>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</si>
  <si>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</si>
  <si>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</si>
  <si>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</si>
  <si>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</si>
  <si>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</si>
  <si>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</si>
  <si>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</si>
  <si>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</si>
  <si>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</si>
  <si>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</si>
  <si>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</si>
  <si>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</si>
  <si>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</si>
  <si>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</si>
  <si>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</si>
  <si>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</si>
  <si>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</si>
  <si>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</si>
  <si>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</si>
  <si>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</si>
  <si>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</si>
  <si>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</si>
  <si>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</si>
  <si>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</si>
  <si>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</si>
  <si>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</si>
  <si>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</si>
  <si>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</si>
  <si>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</si>
  <si>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</si>
  <si>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</si>
  <si>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</si>
  <si>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</si>
  <si>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</si>
  <si>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</si>
  <si>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</si>
  <si>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</si>
  <si>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</si>
  <si>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</si>
  <si>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</si>
  <si>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</si>
  <si>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</si>
  <si>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</si>
  <si>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</si>
  <si>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</si>
  <si>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</si>
  <si>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</si>
  <si>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</si>
  <si>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</si>
  <si>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</si>
  <si>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</si>
  <si>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</si>
  <si>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</si>
  <si>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</si>
  <si>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</si>
  <si>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</si>
  <si>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</si>
  <si>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</si>
  <si>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</si>
  <si>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</si>
  <si>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</si>
  <si>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</si>
  <si>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</si>
  <si>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</si>
  <si>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</si>
  <si>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</si>
  <si>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</si>
  <si>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</si>
  <si>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</si>
  <si>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</si>
  <si>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</si>
  <si>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</si>
  <si>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</si>
  <si>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</si>
  <si>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</si>
  <si>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</si>
  <si>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</si>
  <si>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</si>
  <si>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</si>
  <si>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</si>
  <si>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</si>
  <si>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</si>
  <si>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</si>
  <si>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</si>
  <si>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</si>
  <si>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</si>
  <si>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</si>
  <si>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</si>
  <si>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</si>
  <si>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</si>
  <si>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</si>
  <si>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</si>
  <si>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</si>
  <si>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</si>
  <si>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</si>
  <si>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</si>
  <si>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</si>
  <si>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</si>
  <si>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</si>
  <si>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</si>
  <si>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</si>
  <si>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</si>
  <si>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</si>
  <si>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</si>
  <si>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</si>
  <si>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</si>
  <si>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</si>
  <si>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</si>
  <si>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</si>
  <si>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</si>
  <si>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</si>
  <si>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</si>
  <si>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</si>
  <si>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</si>
  <si>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</si>
  <si>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</si>
  <si>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</si>
  <si>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</si>
  <si>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</si>
  <si>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</si>
  <si>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</si>
  <si>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</si>
  <si>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</si>
  <si>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</si>
  <si>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</si>
  <si>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</si>
  <si>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</si>
  <si>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</si>
  <si>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</si>
  <si>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</si>
  <si>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</si>
  <si>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</si>
  <si>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</si>
  <si>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</si>
  <si>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</si>
  <si>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</si>
  <si>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</si>
  <si>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</si>
  <si>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</si>
  <si>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</si>
  <si>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</si>
  <si>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</si>
  <si>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</si>
  <si>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</si>
  <si>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</si>
  <si>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</si>
  <si>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</si>
  <si>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</si>
  <si>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</si>
  <si>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</si>
  <si>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</si>
  <si>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</si>
  <si>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</si>
  <si>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</si>
  <si>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</si>
  <si>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</si>
  <si>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</si>
  <si>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</si>
  <si>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</si>
  <si>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</si>
  <si>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</si>
  <si>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</si>
  <si>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</si>
  <si>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</si>
  <si>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</si>
  <si>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</si>
  <si>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</si>
  <si>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</si>
  <si>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</si>
  <si>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</si>
  <si>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</si>
  <si>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</si>
  <si>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</si>
  <si>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</si>
  <si>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</si>
  <si>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</si>
  <si>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</si>
  <si>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</si>
  <si>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</si>
  <si>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</si>
  <si>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</si>
  <si>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</si>
  <si>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</si>
  <si>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</si>
  <si>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</si>
  <si>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</si>
  <si>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</si>
  <si>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</si>
  <si>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</si>
  <si>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</si>
  <si>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</si>
  <si>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</si>
  <si>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</si>
  <si>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</si>
  <si>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</si>
  <si>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</si>
  <si>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</si>
  <si>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</si>
  <si>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</si>
  <si>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</si>
  <si>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</si>
  <si>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</si>
  <si>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</si>
  <si>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</si>
  <si>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</si>
  <si>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</si>
  <si>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</si>
  <si>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</si>
  <si>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</si>
  <si>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</si>
  <si>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</si>
  <si>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</si>
  <si>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</si>
  <si>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</si>
  <si>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</si>
  <si>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</si>
  <si>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</si>
  <si>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</si>
  <si>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</si>
  <si>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</si>
  <si>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</si>
  <si>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</si>
  <si>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</si>
  <si>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</si>
  <si>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</si>
  <si>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</si>
  <si>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</si>
  <si>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</si>
  <si>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</si>
  <si>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</si>
  <si>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</si>
  <si>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</si>
  <si>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</si>
  <si>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</si>
  <si>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</si>
  <si>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</si>
  <si>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</si>
  <si>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</si>
  <si>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</si>
  <si>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</si>
  <si>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</si>
  <si>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</si>
  <si>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</si>
  <si>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</si>
  <si>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</si>
  <si>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</si>
  <si>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</si>
  <si>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</si>
  <si>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</si>
  <si>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</si>
  <si>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</si>
  <si>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</si>
  <si>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</si>
  <si>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</si>
  <si>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</si>
  <si>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</si>
  <si>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</si>
  <si>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</si>
  <si>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</si>
  <si>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</si>
  <si>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</si>
  <si>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</si>
  <si>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</si>
  <si>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</si>
  <si>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</si>
  <si>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</si>
  <si>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</si>
  <si>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</si>
  <si>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</si>
  <si>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</si>
  <si>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</si>
  <si>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</si>
  <si>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</si>
  <si>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</si>
  <si>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</si>
  <si>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</si>
  <si>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</si>
  <si>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</si>
  <si>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</si>
  <si>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</si>
  <si>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</si>
  <si>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</si>
  <si>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</si>
  <si>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</si>
  <si>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</si>
  <si>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</si>
  <si>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</si>
  <si>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</si>
  <si>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</si>
  <si>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</si>
  <si>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</si>
  <si>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</si>
  <si>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</si>
  <si>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</si>
  <si>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</si>
  <si>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</si>
  <si>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</si>
  <si>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</si>
  <si>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</si>
  <si>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</si>
  <si>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</si>
  <si>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</si>
  <si>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</si>
  <si>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</si>
  <si>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</si>
  <si>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</si>
  <si>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</si>
  <si>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</si>
  <si>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</si>
  <si>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</si>
  <si>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</si>
  <si>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</si>
  <si>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</si>
  <si>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</si>
  <si>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</si>
  <si>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</si>
  <si>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</si>
  <si>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</si>
  <si>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</si>
  <si>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</si>
  <si>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</si>
  <si>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</si>
  <si>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</si>
  <si>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</si>
  <si>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</si>
  <si>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</si>
  <si>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</si>
  <si>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</si>
  <si>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</si>
  <si>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</si>
  <si>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</si>
  <si>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</si>
  <si>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</si>
  <si>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</si>
  <si>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</si>
  <si>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</si>
  <si>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</si>
  <si>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</si>
  <si>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</si>
  <si>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</si>
  <si>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</si>
  <si>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</si>
  <si>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</si>
  <si>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</si>
  <si>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</si>
  <si>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</si>
  <si>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</si>
  <si>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</si>
  <si>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</si>
  <si>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</si>
  <si>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</si>
  <si>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</si>
  <si>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</si>
  <si>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</si>
  <si>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</si>
  <si>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</si>
  <si>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</si>
  <si>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</si>
  <si>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</si>
  <si>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</si>
  <si>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</si>
  <si>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</si>
  <si>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</si>
  <si>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</si>
  <si>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</si>
  <si>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</si>
  <si>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</si>
  <si>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</si>
  <si>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</si>
  <si>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</si>
  <si>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</si>
  <si>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</si>
  <si>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</si>
  <si>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</si>
  <si>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</si>
  <si>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</si>
  <si>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</si>
  <si>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</si>
  <si>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</si>
  <si>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</si>
  <si>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</si>
  <si>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</si>
  <si>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</si>
  <si>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</si>
  <si>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</si>
  <si>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</si>
  <si>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</si>
  <si>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</si>
  <si>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</si>
  <si>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</si>
  <si>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</si>
  <si>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</si>
  <si>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</si>
  <si>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</si>
  <si>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</si>
  <si>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</si>
  <si>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</si>
  <si>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</si>
  <si>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</si>
  <si>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</si>
  <si>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</si>
  <si>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</si>
  <si>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</si>
  <si>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</si>
  <si>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</si>
  <si>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</si>
  <si>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</si>
  <si>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</si>
  <si>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</si>
  <si>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</si>
  <si>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</si>
  <si>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</si>
  <si>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</si>
  <si>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</si>
  <si>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</si>
  <si>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</si>
  <si>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</si>
  <si>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</si>
  <si>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</si>
  <si>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</si>
  <si>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</si>
  <si>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</si>
  <si>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</si>
  <si>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</si>
  <si>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</si>
  <si>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</si>
  <si>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</si>
  <si>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</si>
  <si>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</si>
  <si>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</si>
  <si>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</si>
  <si>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</si>
  <si>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</si>
  <si>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</si>
  <si>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</si>
  <si>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</si>
  <si>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</si>
  <si>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</si>
  <si>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</si>
  <si>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</si>
  <si>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</si>
  <si>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</si>
  <si>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</si>
  <si>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</si>
  <si>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</si>
  <si>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</si>
  <si>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</si>
  <si>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</si>
  <si>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</si>
  <si>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</si>
  <si>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</si>
  <si>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</si>
  <si>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</si>
  <si>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</si>
  <si>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</si>
  <si>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</si>
  <si>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</si>
  <si>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</si>
  <si>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</si>
  <si>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</si>
  <si>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</si>
  <si>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</si>
  <si>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</si>
  <si>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</si>
  <si>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</si>
  <si>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</si>
  <si>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</si>
  <si>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</si>
  <si>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</si>
  <si>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</si>
  <si>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</si>
  <si>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</si>
  <si>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</si>
  <si>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</si>
  <si>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</si>
  <si>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</si>
  <si>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</si>
  <si>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</si>
  <si>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</si>
  <si>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</si>
  <si>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</si>
  <si>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</si>
  <si>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</si>
  <si>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</si>
  <si>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</si>
  <si>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</si>
  <si>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</si>
  <si>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</si>
  <si>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</si>
  <si>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</si>
  <si>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</si>
  <si>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</si>
  <si>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</si>
  <si>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</si>
  <si>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</si>
  <si>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</si>
  <si>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</si>
  <si>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</si>
  <si>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</si>
  <si>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</si>
  <si>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</si>
  <si>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</si>
  <si>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</si>
  <si>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</si>
  <si>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</si>
  <si>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</si>
  <si>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</si>
  <si>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</si>
  <si>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</si>
  <si>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</si>
  <si>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</si>
  <si>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</si>
  <si>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</si>
  <si>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</si>
  <si>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</si>
  <si>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</si>
  <si>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</si>
  <si>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</si>
  <si>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</si>
  <si>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</si>
  <si>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</si>
  <si>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</si>
  <si>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</si>
  <si>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</si>
  <si>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</si>
  <si>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</si>
  <si>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</si>
  <si>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</si>
  <si>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</si>
  <si>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</si>
  <si>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</si>
  <si>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</si>
  <si>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</si>
  <si>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</si>
  <si>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</si>
  <si>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</si>
  <si>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</si>
  <si>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</si>
  <si>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</si>
  <si>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</si>
  <si>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</si>
  <si>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</si>
  <si>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</si>
  <si>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</si>
  <si>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</si>
  <si>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</si>
  <si>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</si>
  <si>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</si>
  <si>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</si>
  <si>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</si>
  <si>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</si>
  <si>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</si>
  <si>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</si>
  <si>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</si>
  <si>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</si>
  <si>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</si>
  <si>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</si>
  <si>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</si>
  <si>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</si>
  <si>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</si>
  <si>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</si>
  <si>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</si>
  <si>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</si>
  <si>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</si>
  <si>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</si>
  <si>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</si>
  <si>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</si>
  <si>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</si>
  <si>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</si>
  <si>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</si>
  <si>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</si>
  <si>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</si>
  <si>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</si>
  <si>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</si>
  <si>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</si>
  <si>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</si>
  <si>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</si>
  <si>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</si>
  <si>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</si>
  <si>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</si>
  <si>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</si>
  <si>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</si>
  <si>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</si>
  <si>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</si>
  <si>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</si>
  <si>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</si>
  <si>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</si>
  <si>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</si>
  <si>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</si>
  <si>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</si>
  <si>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</si>
  <si>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</si>
  <si>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</si>
  <si>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</si>
  <si>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</si>
  <si>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</si>
  <si>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</si>
  <si>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</si>
  <si>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</si>
  <si>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</si>
  <si>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</si>
  <si>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</si>
  <si>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</si>
  <si>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</si>
  <si>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</si>
  <si>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</si>
  <si>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</si>
  <si>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</si>
  <si>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</si>
  <si>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</si>
  <si>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</si>
  <si>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</si>
  <si>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</si>
  <si>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</si>
  <si>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</si>
  <si>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</si>
  <si>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</si>
  <si>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</si>
  <si>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</si>
  <si>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</si>
  <si>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</si>
  <si>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</si>
  <si>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</si>
  <si>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</si>
  <si>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</si>
  <si>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</si>
  <si>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</si>
  <si>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</si>
  <si>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</si>
  <si>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</si>
  <si>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</si>
  <si>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</si>
  <si>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</si>
  <si>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</si>
  <si>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</si>
  <si>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</si>
  <si>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</si>
  <si>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</si>
  <si>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</si>
  <si>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</si>
  <si>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</si>
  <si>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</si>
  <si>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</si>
  <si>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</si>
  <si>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</si>
  <si>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</si>
  <si>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</si>
  <si>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</si>
  <si>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</si>
  <si>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</si>
  <si>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</si>
  <si>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</si>
  <si>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</si>
  <si>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</si>
  <si>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</si>
  <si>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</si>
  <si>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</si>
  <si>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</si>
  <si>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</si>
  <si>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</si>
  <si>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</si>
  <si>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</si>
  <si>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</si>
  <si>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</si>
  <si>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</si>
  <si>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</si>
  <si>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</si>
  <si>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</si>
  <si>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</si>
  <si>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</si>
  <si>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</si>
  <si>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</si>
  <si>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</si>
  <si>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</si>
  <si>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</si>
  <si>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</si>
  <si>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</si>
  <si>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</si>
  <si>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</si>
  <si>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</si>
  <si>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</si>
  <si>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</si>
  <si>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</si>
  <si>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</si>
  <si>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</si>
  <si>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</si>
  <si>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</si>
  <si>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</si>
  <si>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</si>
  <si>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</si>
  <si>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</si>
  <si>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</si>
  <si>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</si>
  <si>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</si>
  <si>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</si>
  <si>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</si>
  <si>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</si>
  <si>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</si>
  <si>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</si>
  <si>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</si>
  <si>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</si>
  <si>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</si>
  <si>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</si>
  <si>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</si>
  <si>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</si>
  <si>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</si>
  <si>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</si>
  <si>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</si>
  <si>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</si>
  <si>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</si>
  <si>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</si>
  <si>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</si>
  <si>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</si>
  <si>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</si>
  <si>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</si>
  <si>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</si>
  <si>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</si>
  <si>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</si>
  <si>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</si>
  <si>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</si>
  <si>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</si>
  <si>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</si>
  <si>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</si>
  <si>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</si>
  <si>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</si>
  <si>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</si>
  <si>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</si>
  <si>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</si>
  <si>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</si>
  <si>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</si>
  <si>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</si>
  <si>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</si>
  <si>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</si>
  <si>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</si>
  <si>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</si>
  <si>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</si>
  <si>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</si>
  <si>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</si>
  <si>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</si>
  <si>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</si>
  <si>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</si>
  <si>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</si>
  <si>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</si>
  <si>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</si>
  <si>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</si>
  <si>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</si>
  <si>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</si>
  <si>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</si>
  <si>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</si>
  <si>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</si>
  <si>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</si>
  <si>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</si>
  <si>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</si>
  <si>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</si>
  <si>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</si>
  <si>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</si>
  <si>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</si>
  <si>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</si>
  <si>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</si>
  <si>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</si>
  <si>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</si>
  <si>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</si>
  <si>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</si>
  <si>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</si>
  <si>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</si>
  <si>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</si>
  <si>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</si>
  <si>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</si>
  <si>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</si>
  <si>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</si>
  <si>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</si>
  <si>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</si>
  <si>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</si>
  <si>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</si>
  <si>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</si>
  <si>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</si>
  <si>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</si>
  <si>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</si>
  <si>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</si>
  <si>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</si>
  <si>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</si>
  <si>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</si>
  <si>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</si>
  <si>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</si>
  <si>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</si>
  <si>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</si>
  <si>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</si>
  <si>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</si>
  <si>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</si>
  <si>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</si>
  <si>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</si>
  <si>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</si>
  <si>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</si>
  <si>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</si>
  <si>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</si>
  <si>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</si>
  <si>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</si>
  <si>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</si>
  <si>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</si>
  <si>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</si>
  <si>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</si>
  <si>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</si>
  <si>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</si>
  <si>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</si>
  <si>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</si>
  <si>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</si>
  <si>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</si>
  <si>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</si>
  <si>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</si>
  <si>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</si>
  <si>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</si>
  <si>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</si>
  <si>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</si>
  <si>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</si>
  <si>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</si>
  <si>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</si>
  <si>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</si>
  <si>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</si>
  <si>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</si>
  <si>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</si>
  <si>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</si>
  <si>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</si>
  <si>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</si>
  <si>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</si>
  <si>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</si>
  <si>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</si>
  <si>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</si>
  <si>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</si>
  <si>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</si>
  <si>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</si>
  <si>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</si>
  <si>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</si>
  <si>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</si>
  <si>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</si>
  <si>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</si>
  <si>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</si>
  <si>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</si>
  <si>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</si>
  <si>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</si>
  <si>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</si>
  <si>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</si>
  <si>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</si>
  <si>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</si>
  <si>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</si>
  <si>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</si>
  <si>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</si>
  <si>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</si>
  <si>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</si>
  <si>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</si>
  <si>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</si>
  <si>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</si>
  <si>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</si>
  <si>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</si>
  <si>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</si>
  <si>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</si>
  <si>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</si>
  <si>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</si>
  <si>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</si>
  <si>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</si>
  <si>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</si>
  <si>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</si>
  <si>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</si>
  <si>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</si>
  <si>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</si>
  <si>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</si>
  <si>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</si>
  <si>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</si>
  <si>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</si>
  <si>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</si>
  <si>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</si>
  <si>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</si>
  <si>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</si>
  <si>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</si>
  <si>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</si>
  <si>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</si>
  <si>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</si>
  <si>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</si>
  <si>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</si>
  <si>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</si>
  <si>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</si>
  <si>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</si>
  <si>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</si>
  <si>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</si>
  <si>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</si>
  <si>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</si>
  <si>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</si>
  <si>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</si>
  <si>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</si>
  <si>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</si>
  <si>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</si>
  <si>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</si>
  <si>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</si>
  <si>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</si>
  <si>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</si>
  <si>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</si>
  <si>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</si>
  <si>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</si>
  <si>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</si>
  <si>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</si>
  <si>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</si>
  <si>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</si>
  <si>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</si>
  <si>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</si>
  <si>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</si>
  <si>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</si>
  <si>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</si>
  <si>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</si>
  <si>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</si>
  <si>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</si>
  <si>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</si>
  <si>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</si>
  <si>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</si>
  <si>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</si>
  <si>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</si>
  <si>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</si>
  <si>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</si>
  <si>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</si>
  <si>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</si>
  <si>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</si>
  <si>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</si>
  <si>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</si>
  <si>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</si>
  <si>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</si>
  <si>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</si>
  <si>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</si>
  <si>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</si>
  <si>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</si>
  <si>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</si>
  <si>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</si>
  <si>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</si>
  <si>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</si>
  <si>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</si>
  <si>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</si>
  <si>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</si>
  <si>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</si>
  <si>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</si>
  <si>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</si>
  <si>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</si>
  <si>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</si>
  <si>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</si>
  <si>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</si>
  <si>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</si>
  <si>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</si>
  <si>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</si>
  <si>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</si>
  <si>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</si>
  <si>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</si>
  <si>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</si>
  <si>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</si>
  <si>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</si>
  <si>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</si>
  <si>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</si>
  <si>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</si>
  <si>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</si>
  <si>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</si>
  <si>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</si>
  <si>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</si>
  <si>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</si>
  <si>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</si>
  <si>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</si>
  <si>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</si>
  <si>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</si>
  <si>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</si>
  <si>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</si>
  <si>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</si>
  <si>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</si>
  <si>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</si>
  <si>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</si>
  <si>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</si>
  <si>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</si>
  <si>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</si>
  <si>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</si>
  <si>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</si>
  <si>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</si>
  <si>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</si>
  <si>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</si>
  <si>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</si>
  <si>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</si>
  <si>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</si>
  <si>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</si>
  <si>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</si>
  <si>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</si>
  <si>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</si>
  <si>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</si>
  <si>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</si>
  <si>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</si>
  <si>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</si>
  <si>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</si>
  <si>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</si>
  <si>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</si>
  <si>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</si>
  <si>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</si>
  <si>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</si>
  <si>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</si>
  <si>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</si>
  <si>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</si>
  <si>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</si>
  <si>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</si>
  <si>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</si>
  <si>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</si>
  <si>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</si>
  <si>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</si>
  <si>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</si>
  <si>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</si>
  <si>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</si>
  <si>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</si>
  <si>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</si>
  <si>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</si>
  <si>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</si>
  <si>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</si>
  <si>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</si>
  <si>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</si>
  <si>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</si>
  <si>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</si>
  <si>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</si>
  <si>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</si>
  <si>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</si>
  <si>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</si>
  <si>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</si>
  <si>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</si>
  <si>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</si>
  <si>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</si>
  <si>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</si>
  <si>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</si>
  <si>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</si>
  <si>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</si>
  <si>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</si>
  <si>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</si>
  <si>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</si>
  <si>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</si>
  <si>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</si>
  <si>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</si>
  <si>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</si>
  <si>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</si>
  <si>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</si>
  <si>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</si>
  <si>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</si>
  <si>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</si>
  <si>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</si>
  <si>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</si>
  <si>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</si>
  <si>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</si>
  <si>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</si>
  <si>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</si>
  <si>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</si>
  <si>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</si>
  <si>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</si>
  <si>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</si>
  <si>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</si>
  <si>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</si>
  <si>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</si>
  <si>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</si>
  <si>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</si>
  <si>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</si>
  <si>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</si>
  <si>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</si>
  <si>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</si>
  <si>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</si>
  <si>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</si>
  <si>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</si>
  <si>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</si>
  <si>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</si>
  <si>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</si>
  <si>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</si>
  <si>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</si>
  <si>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</si>
  <si>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</si>
  <si>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</si>
  <si>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</si>
  <si>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</si>
  <si>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</si>
  <si>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</si>
  <si>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</si>
  <si>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</si>
  <si>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</si>
  <si>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</si>
  <si>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</si>
  <si>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</si>
  <si>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</si>
  <si>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</si>
  <si>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</si>
  <si>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</si>
  <si>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</si>
  <si>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</si>
  <si>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</si>
  <si>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</si>
  <si>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</si>
  <si>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</si>
  <si>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</si>
  <si>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</si>
  <si>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</si>
  <si>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</si>
  <si>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</si>
  <si>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</si>
  <si>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</si>
  <si>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</si>
  <si>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</si>
  <si>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</si>
  <si>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</si>
  <si>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</si>
  <si>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</si>
  <si>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</si>
  <si>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</si>
  <si>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</si>
  <si>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</si>
  <si>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</si>
  <si>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</si>
  <si>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</si>
  <si>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</si>
  <si>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</si>
  <si>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</si>
  <si>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</si>
  <si>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</si>
  <si>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</si>
  <si>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</si>
  <si>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</si>
  <si>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</si>
  <si>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</si>
  <si>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</si>
  <si>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</si>
  <si>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</si>
  <si>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</si>
  <si>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</si>
  <si>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</si>
  <si>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</si>
  <si>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</si>
  <si>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</si>
  <si>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</si>
  <si>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</si>
  <si>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</si>
  <si>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</si>
  <si>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</si>
  <si>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</si>
  <si>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</si>
  <si>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</si>
  <si>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</si>
  <si>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</si>
  <si>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</si>
  <si>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</si>
  <si>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</si>
  <si>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</si>
  <si>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</si>
  <si>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</si>
  <si>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</si>
  <si>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</si>
  <si>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</si>
  <si>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</si>
  <si>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</si>
  <si>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</si>
  <si>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</si>
  <si>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</si>
  <si>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</si>
  <si>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</si>
  <si>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</si>
  <si>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</si>
  <si>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</si>
  <si>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</si>
  <si>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</si>
  <si>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</si>
  <si>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</si>
  <si>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</si>
  <si>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</si>
  <si>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</si>
  <si>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</si>
  <si>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</si>
  <si>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</si>
  <si>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</si>
  <si>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</si>
  <si>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</si>
  <si>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</si>
  <si>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</si>
  <si>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</si>
  <si>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</si>
  <si>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</si>
  <si>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</si>
  <si>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</si>
  <si>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</si>
  <si>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</si>
  <si>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</si>
  <si>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</si>
  <si>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</si>
  <si>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</si>
  <si>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</si>
  <si>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</si>
  <si>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</si>
  <si>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</si>
  <si>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</si>
  <si>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</si>
  <si>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</si>
  <si>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</si>
  <si>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</si>
  <si>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</si>
  <si>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</si>
  <si>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</si>
  <si>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</si>
  <si>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</si>
  <si>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</si>
  <si>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</si>
  <si>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</si>
  <si>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</si>
  <si>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</si>
  <si>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</si>
  <si>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</si>
  <si>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</si>
  <si>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</si>
  <si>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</si>
  <si>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</si>
  <si>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</si>
  <si>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</si>
  <si>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</si>
  <si>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</si>
  <si>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</si>
  <si>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</si>
  <si>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</si>
  <si>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</si>
  <si>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</si>
  <si>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</si>
  <si>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</si>
  <si>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</si>
  <si>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</si>
  <si>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</si>
  <si>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</si>
  <si>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</si>
  <si>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</si>
  <si>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</si>
  <si>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</si>
  <si>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</si>
  <si>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</si>
  <si>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</si>
  <si>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</si>
  <si>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</si>
  <si>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</si>
  <si>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</si>
  <si>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</si>
  <si>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</si>
  <si>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</si>
  <si>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</si>
  <si>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</si>
  <si>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</si>
  <si>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</si>
  <si>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</si>
  <si>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</si>
  <si>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</si>
  <si>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</si>
  <si>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</si>
  <si>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</si>
  <si>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</si>
  <si>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</si>
  <si>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</si>
  <si>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</si>
  <si>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</si>
  <si>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</si>
  <si>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</si>
  <si>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</si>
  <si>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</si>
  <si>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</si>
  <si>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</si>
  <si>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</si>
  <si>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</si>
  <si>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</si>
  <si>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</si>
  <si>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</si>
  <si>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</si>
  <si>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</si>
  <si>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</si>
  <si>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</si>
  <si>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</si>
  <si>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</si>
  <si>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</si>
  <si>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</si>
  <si>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</si>
  <si>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</si>
  <si>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</si>
  <si>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</si>
  <si>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</si>
  <si>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</si>
  <si>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</si>
  <si>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</si>
  <si>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</si>
  <si>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</si>
  <si>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</si>
  <si>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</si>
  <si>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</si>
  <si>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</si>
  <si>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</si>
  <si>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</si>
  <si>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</si>
  <si>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</si>
  <si>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</si>
  <si>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</si>
  <si>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</si>
  <si>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</si>
  <si>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</si>
  <si>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</si>
  <si>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</si>
  <si>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</si>
  <si>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</si>
  <si>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</si>
  <si>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</si>
  <si>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</si>
  <si>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</si>
  <si>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</si>
  <si>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</si>
  <si>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</si>
  <si>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</si>
  <si>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</si>
  <si>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</si>
  <si>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</si>
  <si>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</si>
  <si>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</si>
  <si>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</si>
  <si>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</si>
  <si>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</si>
  <si>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</si>
  <si>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</si>
  <si>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</si>
  <si>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</si>
  <si>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</si>
  <si>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</si>
  <si>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</si>
  <si>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</si>
  <si>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</si>
  <si>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</si>
  <si>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</si>
  <si>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</si>
  <si>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</si>
  <si>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</si>
  <si>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</si>
  <si>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</si>
  <si>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</si>
  <si>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</si>
  <si>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</si>
  <si>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</si>
  <si>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</si>
  <si>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</si>
  <si>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</si>
  <si>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</si>
  <si>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</si>
  <si>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</si>
  <si>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</si>
  <si>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</si>
  <si>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</si>
  <si>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</si>
  <si>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</si>
  <si>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</si>
  <si>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</si>
  <si>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</si>
  <si>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</si>
  <si>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</si>
  <si>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</si>
  <si>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</si>
  <si>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</si>
  <si>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</si>
  <si>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</si>
  <si>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</si>
  <si>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</si>
  <si>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</si>
  <si>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</si>
  <si>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</si>
  <si>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</si>
  <si>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</si>
  <si>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</si>
  <si>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</si>
  <si>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</si>
  <si>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</si>
  <si>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</si>
  <si>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</si>
  <si>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</si>
  <si>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</si>
  <si>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</si>
  <si>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</si>
  <si>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</si>
  <si>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</si>
  <si>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</si>
  <si>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</si>
  <si>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</si>
  <si>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</si>
  <si>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</si>
  <si>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</si>
  <si>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</si>
  <si>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</si>
  <si>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</si>
  <si>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</si>
  <si>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</si>
  <si>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</si>
  <si>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</si>
  <si>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</si>
  <si>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</si>
  <si>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</si>
  <si>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</si>
  <si>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</si>
  <si>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</si>
  <si>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</si>
  <si>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</si>
  <si>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</si>
  <si>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</si>
  <si>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</si>
  <si>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</si>
  <si>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</si>
  <si>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</si>
  <si>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</si>
  <si>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</si>
  <si>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</si>
  <si>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</si>
  <si>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</si>
  <si>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</si>
  <si>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</si>
  <si>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</si>
  <si>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</si>
  <si>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</si>
  <si>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</si>
  <si>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</si>
  <si>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</si>
  <si>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</si>
  <si>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</si>
  <si>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</si>
  <si>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</si>
  <si>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</si>
  <si>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</si>
  <si>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</si>
  <si>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</si>
  <si>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</si>
  <si>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</si>
  <si>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</si>
  <si>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</si>
  <si>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</si>
  <si>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</si>
  <si>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</si>
  <si>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</si>
  <si>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</si>
  <si>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</si>
  <si>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</si>
  <si>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</si>
  <si>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</si>
  <si>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</si>
  <si>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</si>
  <si>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</si>
  <si>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</si>
  <si>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</si>
  <si>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</si>
  <si>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</si>
  <si>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</si>
  <si>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</si>
  <si>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</si>
  <si>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</si>
  <si>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</si>
  <si>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</si>
  <si>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</si>
  <si>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</si>
  <si>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</si>
  <si>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</si>
  <si>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</si>
  <si>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</si>
  <si>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</si>
  <si>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</si>
  <si>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</si>
  <si>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</si>
  <si>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</si>
  <si>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</si>
  <si>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</si>
  <si>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</si>
  <si>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</si>
  <si>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</si>
  <si>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</si>
  <si>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</si>
  <si>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</si>
  <si>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</si>
  <si>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</si>
  <si>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</si>
  <si>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</si>
  <si>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</si>
  <si>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</si>
  <si>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</si>
  <si>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</si>
  <si>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</si>
  <si>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</si>
  <si>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</si>
  <si>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</si>
  <si>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</si>
  <si>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</si>
  <si>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</si>
  <si>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</si>
  <si>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</si>
  <si>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</si>
  <si>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</si>
  <si>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</si>
  <si>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</si>
  <si>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</si>
  <si>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</si>
  <si>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</si>
  <si>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</si>
  <si>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</si>
  <si>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</si>
  <si>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</si>
  <si>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</si>
  <si>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</si>
  <si>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</si>
  <si>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</si>
  <si>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</si>
  <si>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</si>
  <si>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</si>
  <si>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</si>
  <si>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</si>
  <si>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</si>
  <si>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</si>
  <si>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</si>
  <si>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</si>
  <si>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</si>
  <si>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</si>
  <si>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</si>
  <si>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</si>
  <si>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</si>
  <si>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</si>
  <si>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</si>
  <si>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</si>
  <si>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</si>
  <si>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</si>
  <si>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</si>
  <si>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</si>
  <si>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</si>
  <si>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</si>
  <si>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</si>
  <si>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</si>
  <si>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</si>
  <si>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</si>
  <si>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</si>
  <si>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</si>
  <si>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</si>
  <si>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</si>
  <si>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</si>
  <si>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</si>
  <si>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</si>
  <si>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</si>
  <si>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</si>
  <si>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</si>
  <si>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</si>
  <si>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</si>
  <si>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</si>
  <si>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</si>
  <si>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</si>
  <si>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</si>
  <si>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</si>
  <si>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</si>
  <si>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</si>
  <si>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</si>
  <si>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</si>
  <si>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</si>
  <si>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</si>
  <si>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</si>
  <si>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</si>
  <si>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</si>
  <si>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</si>
  <si>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</si>
  <si>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</si>
  <si>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</si>
  <si>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</si>
  <si>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</si>
  <si>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</si>
  <si>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</si>
  <si>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</si>
  <si>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</si>
  <si>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</si>
  <si>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</si>
  <si>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</si>
  <si>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</si>
  <si>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</si>
  <si>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</si>
  <si>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</si>
  <si>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</si>
  <si>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</si>
  <si>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</si>
  <si>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</si>
  <si>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</si>
  <si>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</si>
  <si>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</si>
  <si>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</si>
  <si>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</si>
  <si>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</si>
  <si>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</si>
  <si>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</si>
  <si>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</si>
  <si>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</si>
  <si>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</si>
  <si>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</si>
  <si>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</si>
  <si>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</si>
  <si>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</si>
  <si>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</si>
  <si>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</si>
  <si>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</si>
  <si>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</si>
  <si>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</si>
  <si>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</si>
  <si>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</si>
  <si>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</si>
  <si>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</si>
  <si>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</si>
  <si>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</si>
  <si>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</si>
  <si>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</si>
  <si>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</si>
  <si>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</si>
  <si>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</si>
  <si>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</si>
  <si>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</si>
  <si>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</si>
  <si>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</si>
  <si>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</si>
  <si>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</si>
  <si>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</si>
  <si>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</si>
  <si>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</si>
  <si>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</si>
  <si>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</si>
  <si>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</si>
  <si>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</si>
  <si>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</si>
  <si>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</si>
  <si>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</si>
  <si>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</si>
  <si>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</si>
  <si>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</si>
  <si>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</si>
  <si>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</si>
  <si>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</si>
  <si>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</si>
  <si>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</si>
  <si>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</si>
  <si>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</si>
  <si>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</si>
  <si>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</si>
  <si>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</si>
  <si>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</si>
  <si>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</si>
  <si>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</si>
  <si>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</si>
  <si>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</si>
  <si>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</si>
  <si>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</si>
  <si>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</si>
  <si>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</si>
  <si>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</si>
  <si>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</si>
  <si>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</si>
  <si>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</si>
  <si>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</si>
  <si>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</si>
  <si>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</si>
  <si>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</si>
  <si>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</si>
  <si>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</si>
  <si>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</si>
  <si>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</si>
  <si>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</si>
  <si>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</si>
  <si>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</si>
  <si>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</si>
  <si>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</si>
  <si>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</si>
  <si>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</si>
  <si>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</si>
  <si>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</si>
  <si>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</si>
  <si>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</si>
  <si>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</si>
  <si>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</si>
  <si>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</si>
  <si>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</si>
  <si>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</si>
  <si>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</si>
  <si>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</si>
  <si>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</si>
  <si>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</si>
  <si>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</si>
  <si>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</si>
  <si>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</si>
  <si>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</si>
  <si>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</si>
  <si>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</si>
  <si>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</si>
  <si>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</si>
  <si>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</si>
  <si>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</si>
  <si>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</si>
  <si>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</si>
  <si>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</si>
  <si>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</si>
  <si>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</si>
  <si>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</si>
  <si>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</si>
  <si>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</si>
  <si>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</si>
  <si>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</si>
  <si>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</si>
  <si>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</si>
  <si>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</si>
  <si>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</si>
  <si>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</si>
  <si>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</si>
  <si>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</si>
  <si>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</si>
  <si>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</si>
  <si>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</si>
  <si>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</si>
  <si>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</si>
  <si>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</si>
  <si>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</si>
  <si>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</si>
  <si>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</si>
  <si>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</si>
  <si>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</si>
  <si>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</si>
  <si>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</si>
  <si>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</si>
  <si>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</si>
  <si>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</si>
  <si>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</si>
  <si>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</si>
  <si>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</si>
  <si>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</si>
  <si>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</si>
  <si>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</si>
  <si>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</si>
  <si>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</si>
  <si>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</si>
  <si>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</si>
  <si>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</si>
  <si>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</si>
  <si>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</si>
  <si>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</si>
  <si>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</si>
  <si>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</si>
  <si>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</si>
  <si>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</si>
  <si>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</si>
  <si>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</si>
  <si>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</si>
  <si>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</si>
  <si>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</si>
  <si>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</si>
  <si>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</si>
  <si>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</si>
  <si>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</si>
  <si>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</si>
  <si>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</si>
  <si>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</si>
  <si>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</si>
  <si>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</si>
  <si>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</si>
  <si>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</si>
  <si>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</si>
  <si>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</si>
  <si>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</si>
  <si>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</si>
  <si>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</si>
  <si>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</si>
  <si>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</si>
  <si>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</si>
  <si>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</si>
  <si>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</si>
  <si>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</si>
  <si>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</si>
  <si>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</si>
  <si>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</si>
  <si>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</si>
  <si>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</si>
  <si>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</si>
  <si>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</si>
  <si>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</si>
  <si>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</si>
  <si>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</si>
  <si>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</si>
  <si>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</si>
  <si>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</si>
  <si>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</si>
  <si>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</si>
  <si>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</si>
  <si>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</si>
  <si>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</si>
  <si>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</si>
  <si>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</si>
  <si>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</si>
  <si>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</si>
  <si>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</si>
  <si>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</si>
  <si>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</si>
  <si>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</si>
  <si>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</si>
  <si>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</si>
  <si>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</si>
  <si>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</si>
  <si>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</si>
  <si>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</si>
  <si>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</si>
  <si>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</si>
  <si>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</si>
  <si>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</si>
  <si>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</si>
  <si>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</si>
  <si>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</si>
  <si>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</si>
  <si>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</si>
  <si>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</si>
  <si>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</si>
  <si>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</si>
  <si>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</si>
  <si>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</si>
  <si>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</si>
  <si>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</si>
  <si>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</si>
  <si>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</si>
  <si>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</si>
  <si>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</si>
  <si>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</si>
  <si>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</si>
  <si>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</si>
  <si>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</si>
  <si>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</si>
  <si>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</si>
  <si>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</si>
  <si>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</si>
  <si>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</si>
  <si>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</si>
  <si>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</si>
  <si>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</si>
  <si>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</si>
  <si>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</si>
  <si>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</si>
  <si>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</si>
  <si>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</si>
  <si>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</si>
  <si>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</si>
  <si>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</si>
  <si>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</si>
  <si>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</si>
  <si>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</si>
  <si>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</si>
  <si>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</si>
  <si>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</si>
  <si>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</si>
  <si>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</si>
  <si>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</si>
  <si>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</si>
  <si>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</si>
  <si>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</si>
  <si>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</si>
  <si>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</si>
  <si>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</si>
  <si>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</si>
  <si>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</si>
  <si>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</si>
  <si>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</si>
  <si>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</si>
  <si>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</si>
  <si>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</si>
  <si>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</si>
  <si>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</si>
  <si>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</si>
  <si>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</si>
  <si>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</si>
  <si>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</si>
  <si>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</si>
  <si>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</si>
  <si>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</si>
  <si>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</si>
  <si>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</si>
  <si>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</si>
  <si>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</si>
  <si>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</si>
  <si>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</si>
  <si>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</si>
  <si>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</si>
  <si>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</si>
  <si>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</si>
  <si>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</si>
  <si>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</si>
  <si>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</si>
  <si>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</si>
  <si>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</si>
  <si>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</si>
  <si>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</si>
  <si>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</si>
  <si>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</si>
  <si>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</si>
  <si>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</si>
  <si>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</si>
  <si>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</si>
  <si>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</si>
  <si>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</si>
  <si>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</si>
  <si>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</si>
  <si>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</si>
  <si>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</si>
  <si>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</si>
  <si>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</si>
  <si>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</si>
  <si>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</si>
  <si>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</si>
  <si>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</si>
  <si>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</si>
  <si>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</si>
  <si>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</si>
  <si>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</si>
  <si>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</si>
  <si>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</si>
  <si>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</si>
  <si>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</si>
  <si>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</si>
  <si>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</si>
  <si>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</si>
  <si>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</si>
  <si>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</si>
  <si>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</si>
  <si>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</si>
  <si>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</si>
  <si>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</si>
  <si>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</si>
  <si>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</si>
  <si>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</si>
  <si>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</si>
  <si>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</si>
  <si>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</si>
  <si>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</si>
  <si>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</si>
  <si>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</si>
  <si>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</si>
  <si>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</si>
  <si>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</si>
  <si>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</si>
  <si>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</si>
  <si>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</si>
  <si>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</si>
  <si>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</si>
  <si>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</si>
  <si>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</si>
  <si>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</si>
  <si>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</si>
  <si>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</si>
  <si>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</si>
  <si>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</si>
  <si>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</si>
  <si>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</si>
  <si>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</si>
  <si>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</si>
  <si>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</si>
  <si>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</si>
  <si>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</si>
  <si>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</si>
  <si>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</si>
  <si>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</si>
  <si>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</si>
  <si>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</si>
  <si>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</si>
  <si>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</si>
  <si>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</si>
  <si>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</si>
  <si>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</si>
  <si>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</si>
  <si>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</si>
  <si>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</si>
  <si>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</si>
  <si>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</si>
  <si>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</si>
  <si>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</si>
  <si>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</si>
  <si>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</si>
  <si>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</si>
  <si>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</si>
  <si>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</si>
  <si>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</si>
  <si>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</si>
  <si>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</si>
  <si>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</si>
  <si>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</si>
  <si>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</si>
  <si>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</si>
  <si>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</si>
  <si>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</si>
  <si>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</si>
  <si>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</si>
  <si>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</si>
  <si>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</si>
  <si>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</si>
  <si>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</si>
  <si>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</si>
  <si>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</si>
  <si>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</si>
  <si>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</si>
  <si>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</si>
  <si>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</si>
  <si>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</si>
  <si>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</si>
  <si>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</si>
  <si>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</si>
  <si>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</si>
  <si>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</si>
  <si>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</si>
  <si>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</si>
  <si>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</si>
  <si>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</si>
  <si>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</si>
  <si>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</si>
  <si>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</si>
  <si>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</si>
  <si>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</si>
  <si>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</si>
  <si>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</si>
  <si>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</si>
  <si>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</si>
  <si>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</si>
  <si>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</si>
  <si>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</si>
  <si>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</si>
  <si>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</si>
  <si>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</si>
  <si>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</si>
  <si>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</si>
  <si>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</si>
  <si>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</si>
  <si>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</si>
  <si>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</si>
  <si>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</si>
  <si>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</si>
  <si>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</si>
  <si>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</si>
  <si>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</si>
  <si>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</si>
  <si>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</si>
  <si>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</si>
  <si>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</si>
  <si>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</si>
  <si>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</si>
  <si>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</si>
  <si>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</si>
  <si>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</si>
  <si>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</si>
  <si>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</si>
  <si>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</si>
  <si>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</si>
  <si>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</si>
  <si>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</si>
  <si>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</si>
  <si>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</si>
  <si>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</si>
  <si>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</si>
  <si>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</si>
  <si>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</si>
  <si>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</si>
  <si>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</si>
  <si>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</si>
  <si>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</si>
  <si>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</si>
  <si>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</si>
  <si>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</si>
  <si>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</si>
  <si>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</si>
  <si>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</si>
  <si>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</si>
  <si>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</si>
  <si>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</si>
  <si>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</si>
  <si>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</si>
  <si>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</si>
  <si>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</si>
  <si>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</si>
  <si>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</si>
  <si>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</si>
  <si>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</si>
  <si>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</si>
  <si>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</si>
  <si>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</si>
  <si>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</si>
  <si>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</si>
  <si>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</si>
  <si>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</si>
  <si>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</si>
  <si>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</si>
  <si>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</si>
  <si>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</si>
  <si>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</si>
  <si>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</si>
  <si>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</si>
  <si>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</si>
  <si>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</si>
  <si>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</si>
  <si>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</si>
  <si>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</si>
  <si>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</si>
  <si>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</si>
  <si>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</si>
  <si>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</si>
  <si>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</si>
  <si>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</si>
  <si>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</si>
  <si>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</si>
  <si>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</si>
  <si>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</si>
  <si>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</si>
  <si>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</si>
  <si>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</si>
  <si>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</si>
  <si>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</si>
  <si>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</si>
  <si>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</si>
  <si>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</si>
  <si>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</si>
  <si>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</si>
  <si>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</si>
  <si>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</si>
  <si>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</si>
  <si>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</si>
  <si>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</si>
  <si>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</si>
  <si>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</si>
  <si>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</si>
  <si>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</si>
  <si>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</si>
  <si>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</si>
  <si>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</si>
  <si>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</si>
  <si>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</si>
  <si>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</si>
  <si>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</si>
  <si>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</si>
  <si>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</si>
  <si>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</si>
  <si>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</si>
  <si>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</si>
  <si>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</si>
  <si>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</si>
  <si>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</si>
  <si>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</si>
  <si>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</si>
  <si>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</si>
  <si>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</si>
  <si>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</si>
  <si>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</si>
  <si>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</si>
  <si>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</si>
  <si>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</si>
  <si>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</si>
  <si>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</si>
  <si>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</si>
  <si>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</si>
  <si>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</si>
  <si>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</si>
  <si>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</si>
  <si>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</si>
  <si>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</si>
  <si>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</si>
  <si>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</si>
  <si>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</si>
  <si>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</si>
  <si>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</si>
  <si>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</si>
  <si>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</si>
  <si>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</si>
  <si>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</si>
  <si>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</si>
  <si>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</si>
  <si>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</si>
  <si>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</si>
  <si>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</si>
  <si>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</si>
  <si>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</si>
  <si>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</si>
  <si>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</si>
  <si>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</si>
  <si>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</si>
  <si>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</si>
  <si>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</si>
  <si>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</si>
  <si>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</si>
  <si>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</si>
  <si>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</si>
  <si>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</si>
  <si>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</si>
  <si>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</si>
  <si>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</si>
  <si>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</si>
  <si>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</si>
  <si>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</si>
  <si>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</si>
  <si>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</si>
  <si>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</si>
  <si>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</si>
  <si>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</si>
  <si>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</si>
  <si>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</si>
  <si>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</si>
  <si>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</si>
  <si>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</si>
  <si>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</si>
  <si>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</si>
  <si>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</si>
  <si>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</si>
  <si>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</si>
  <si>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</si>
  <si>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</si>
  <si>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</si>
  <si>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</si>
  <si>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</si>
  <si>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</si>
  <si>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</si>
  <si>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</si>
  <si>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</si>
  <si>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</si>
  <si>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</si>
  <si>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</si>
  <si>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</si>
  <si>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</si>
  <si>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</si>
  <si>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</si>
  <si>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</si>
  <si>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</si>
  <si>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</si>
  <si>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</si>
  <si>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</si>
  <si>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</si>
  <si>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</si>
  <si>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</si>
  <si>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</si>
  <si>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</si>
  <si>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</si>
  <si>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</si>
  <si>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</si>
  <si>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</si>
  <si>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</si>
  <si>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</si>
  <si>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</si>
  <si>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</si>
  <si>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</si>
  <si>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</si>
  <si>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</si>
  <si>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</si>
  <si>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</si>
  <si>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</si>
  <si>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</si>
  <si>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</si>
  <si>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</si>
  <si>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</si>
  <si>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</si>
  <si>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</si>
  <si>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</si>
  <si>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</si>
  <si>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</si>
  <si>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</si>
  <si>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</si>
  <si>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</si>
  <si>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</si>
  <si>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</si>
  <si>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</si>
  <si>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</si>
  <si>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</si>
  <si>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</si>
  <si>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</si>
  <si>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</si>
  <si>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</si>
  <si>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</si>
  <si>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</si>
  <si>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</si>
  <si>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</si>
  <si>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</si>
  <si>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</si>
  <si>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</si>
  <si>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</si>
  <si>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</si>
  <si>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</si>
  <si>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</si>
  <si>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</si>
  <si>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</si>
  <si>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</si>
  <si>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</si>
  <si>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</si>
  <si>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</si>
  <si>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</si>
  <si>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</si>
  <si>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</si>
  <si>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</si>
  <si>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</si>
  <si>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</si>
  <si>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</si>
  <si>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</si>
  <si>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</si>
  <si>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</si>
  <si>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</si>
  <si>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</si>
  <si>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</si>
  <si>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</si>
  <si>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</si>
  <si>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</si>
  <si>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</si>
  <si>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</si>
  <si>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</si>
  <si>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</si>
  <si>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</si>
  <si>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</si>
  <si>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</si>
  <si>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</si>
  <si>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</si>
  <si>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</si>
  <si>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</si>
  <si>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</si>
  <si>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</si>
  <si>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</si>
  <si>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</si>
  <si>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</si>
  <si>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</si>
  <si>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</si>
  <si>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</si>
  <si>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</si>
  <si>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</si>
  <si>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</si>
  <si>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</si>
  <si>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</si>
  <si>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</si>
  <si>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</si>
  <si>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</si>
  <si>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</si>
  <si>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</si>
  <si>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</si>
  <si>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</si>
  <si>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</si>
  <si>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</si>
  <si>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</si>
  <si>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</si>
  <si>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</si>
  <si>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</si>
  <si>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</si>
  <si>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</si>
  <si>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</si>
  <si>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</si>
  <si>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</si>
  <si>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</si>
  <si>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</si>
  <si>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</si>
  <si>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</si>
  <si>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</si>
  <si>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</si>
  <si>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</si>
  <si>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</si>
  <si>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</si>
  <si>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</si>
  <si>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</si>
  <si>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</si>
  <si>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</si>
  <si>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</si>
  <si>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</si>
  <si>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</si>
  <si>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</si>
  <si>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</si>
  <si>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</si>
  <si>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</si>
  <si>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</si>
  <si>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</si>
  <si>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</si>
  <si>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</si>
  <si>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</si>
  <si>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</si>
  <si>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</si>
  <si>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</si>
  <si>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</si>
  <si>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</si>
  <si>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</si>
  <si>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</si>
  <si>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</si>
  <si>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</si>
  <si>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</si>
  <si>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</si>
  <si>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</si>
  <si>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</si>
  <si>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</si>
  <si>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</si>
  <si>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</si>
  <si>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</si>
  <si>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</si>
  <si>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</si>
  <si>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</si>
  <si>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</si>
  <si>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</si>
  <si>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</si>
  <si>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</si>
  <si>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</si>
  <si>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</si>
  <si>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</si>
  <si>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</si>
  <si>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</si>
  <si>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</si>
  <si>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</si>
  <si>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</si>
  <si>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</si>
  <si>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</si>
  <si>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</si>
  <si>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</si>
  <si>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</si>
  <si>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</si>
  <si>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</si>
  <si>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</si>
  <si>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</si>
  <si>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</si>
  <si>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</si>
  <si>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</si>
  <si>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</si>
  <si>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</si>
  <si>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</si>
  <si>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</si>
  <si>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</si>
  <si>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</si>
  <si>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</si>
  <si>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</si>
  <si>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</si>
  <si>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</si>
  <si>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</si>
  <si>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</si>
  <si>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</si>
  <si>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</si>
  <si>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</si>
  <si>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</si>
  <si>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</si>
  <si>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</si>
  <si>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</si>
  <si>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</si>
  <si>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</si>
  <si>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</si>
  <si>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</si>
  <si>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</si>
  <si>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</si>
  <si>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</si>
  <si>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</si>
  <si>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</si>
  <si>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</si>
  <si>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</si>
  <si>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</si>
  <si>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</si>
  <si>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</si>
  <si>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</si>
  <si>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</si>
  <si>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</si>
  <si>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</si>
  <si>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</si>
  <si>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</si>
  <si>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</si>
  <si>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</si>
  <si>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</si>
  <si>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</si>
  <si>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</si>
  <si>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</si>
  <si>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</si>
  <si>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</si>
  <si>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</si>
  <si>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</si>
  <si>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</si>
  <si>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</si>
  <si>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</si>
  <si>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</si>
  <si>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</si>
  <si>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</si>
  <si>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</si>
  <si>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</si>
  <si>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</si>
  <si>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</si>
  <si>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</si>
  <si>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</si>
  <si>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</si>
  <si>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</si>
  <si>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</si>
  <si>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</si>
  <si>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</si>
  <si>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</si>
  <si>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</si>
  <si>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</si>
  <si>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</si>
  <si>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</si>
  <si>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</si>
  <si>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</si>
  <si>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</si>
  <si>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</si>
  <si>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</si>
  <si>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</si>
  <si>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</si>
  <si>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</si>
  <si>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</si>
  <si>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</si>
  <si>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</si>
  <si>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</si>
  <si>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</si>
  <si>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</si>
  <si>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</si>
  <si>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</si>
  <si>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Instances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</si>
  <si>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</si>
  <si>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</si>
  <si>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</si>
  <si>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</si>
  <si>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</si>
  <si>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</si>
  <si>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</si>
  <si>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</si>
  <si>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</si>
  <si>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(blank)</t>
  </si>
  <si>
    <t>Grand Total</t>
  </si>
  <si>
    <t>Column Labels</t>
  </si>
  <si>
    <t>Science Fiction</t>
  </si>
  <si>
    <t>Drama</t>
  </si>
  <si>
    <t>Animation</t>
  </si>
  <si>
    <t>Television</t>
  </si>
  <si>
    <t>Shorts</t>
  </si>
  <si>
    <t>Documentary</t>
  </si>
  <si>
    <t>Food Trucks</t>
  </si>
  <si>
    <t>Restaurants</t>
  </si>
  <si>
    <t>Small Batch</t>
  </si>
  <si>
    <t>Video Games</t>
  </si>
  <si>
    <t>Mobile Games</t>
  </si>
  <si>
    <t>Tabletop Games</t>
  </si>
  <si>
    <t>Audio</t>
  </si>
  <si>
    <t>World Music</t>
  </si>
  <si>
    <t>Jazz</t>
  </si>
  <si>
    <t>Indie Rock</t>
  </si>
  <si>
    <t>Faith</t>
  </si>
  <si>
    <t>Rock</t>
  </si>
  <si>
    <t>Metal</t>
  </si>
  <si>
    <t>Electronic Music</t>
  </si>
  <si>
    <t>Pop</t>
  </si>
  <si>
    <t>Classical Music</t>
  </si>
  <si>
    <t>Nature</t>
  </si>
  <si>
    <t>Places</t>
  </si>
  <si>
    <t>Photobooks</t>
  </si>
  <si>
    <t>People</t>
  </si>
  <si>
    <t>Translations</t>
  </si>
  <si>
    <t>Art Books</t>
  </si>
  <si>
    <t>Fiction</t>
  </si>
  <si>
    <t>Children'S Books</t>
  </si>
  <si>
    <t>Nonfiction</t>
  </si>
  <si>
    <t>Radio &amp; Podcasts</t>
  </si>
  <si>
    <t>Web</t>
  </si>
  <si>
    <t>Wearables</t>
  </si>
  <si>
    <t>Space Exploration</t>
  </si>
  <si>
    <t>Gadgets</t>
  </si>
  <si>
    <t>Makerspaces</t>
  </si>
  <si>
    <t>Hardware</t>
  </si>
  <si>
    <t>Spaces</t>
  </si>
  <si>
    <t>Musical</t>
  </si>
  <si>
    <t>Plays</t>
  </si>
  <si>
    <t>Qty</t>
  </si>
  <si>
    <t>(All)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</si>
  <si>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</si>
  <si>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</si>
  <si>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</si>
  <si>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</si>
  <si>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</si>
  <si>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</si>
  <si>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</si>
  <si>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</si>
  <si>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</si>
  <si>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</si>
  <si>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</si>
  <si>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</si>
  <si>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</si>
  <si>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</si>
  <si>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</si>
  <si>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</si>
  <si>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</si>
  <si>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Total Projects</t>
  </si>
  <si>
    <t>Percentage Successful</t>
  </si>
  <si>
    <t>Percentage Failed</t>
  </si>
  <si>
    <t>Percentage Canceled</t>
  </si>
  <si>
    <t>  * 1000 to 4999</t>
  </si>
  <si>
    <t>  * 5000 to 9999</t>
  </si>
  <si>
    <t>  * 10000 to 14999</t>
  </si>
  <si>
    <t>  * 15000 to 19999</t>
  </si>
  <si>
    <t>  * 20000 to 24999</t>
  </si>
  <si>
    <t>  * 25000 to 29999</t>
  </si>
  <si>
    <t>  * 30000 to 34999</t>
  </si>
  <si>
    <t>  * 35000 to 39999</t>
  </si>
  <si>
    <t>  * 40000 to 44999</t>
  </si>
  <si>
    <t>  * 45000 to 49999</t>
  </si>
  <si>
    <t>Successful</t>
  </si>
  <si>
    <t xml:space="preserve">Number </t>
  </si>
  <si>
    <t>Number</t>
  </si>
  <si>
    <t>Canceled</t>
  </si>
  <si>
    <t>Failed</t>
  </si>
  <si>
    <t>  * &gt;= 50000</t>
  </si>
  <si>
    <t xml:space="preserve"> * &lt; 1000</t>
  </si>
  <si>
    <t>Sum of backers_count</t>
  </si>
  <si>
    <t>Unsuccessful</t>
  </si>
  <si>
    <t>Mean</t>
  </si>
  <si>
    <t>Median</t>
  </si>
  <si>
    <t>Minimum</t>
  </si>
  <si>
    <t>Maximum</t>
  </si>
  <si>
    <t>Variance</t>
  </si>
  <si>
    <t>Stnd deviation</t>
  </si>
  <si>
    <t>Years</t>
  </si>
  <si>
    <t>n</t>
  </si>
  <si>
    <t>Sum of pledged</t>
  </si>
  <si>
    <t>Sum of goal</t>
  </si>
  <si>
    <t>% Success</t>
  </si>
  <si>
    <t>%Failed</t>
  </si>
  <si>
    <t>Average of goal</t>
  </si>
  <si>
    <t>Average of pledged</t>
  </si>
  <si>
    <t>Max of goal</t>
  </si>
  <si>
    <t>Min of goal</t>
  </si>
  <si>
    <t>Max of pledged</t>
  </si>
  <si>
    <t>Total Sum of pledged</t>
  </si>
  <si>
    <t>Days duration</t>
  </si>
  <si>
    <t>Count of Days duration</t>
  </si>
  <si>
    <t>Durtaion in days</t>
  </si>
  <si>
    <t>SuccessfulRate</t>
  </si>
  <si>
    <t>Average Daily</t>
  </si>
  <si>
    <t>Total Pledge</t>
  </si>
  <si>
    <t>Values</t>
  </si>
  <si>
    <t>Total Average of backers</t>
  </si>
  <si>
    <t>Average of backers</t>
  </si>
  <si>
    <t>Average Pledge by Backer</t>
  </si>
  <si>
    <t>Days duration2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</si>
</sst>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d"/>
  </numFmts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auto="1"/>
      </left>
      <right style="thin">
        <color theme="2" tint="-0.24994659260841701"/>
      </right>
      <top style="thin">
        <color theme="2" tint="-0.24994659260841701"/>
      </top>
      <bottom style="medium">
        <color auto="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theme="2" tint="-0.24994659260841701"/>
      </right>
      <top style="medium">
        <color auto="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medium">
        <color auto="1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auto="1"/>
      </right>
      <top style="medium">
        <color auto="1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auto="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auto="1"/>
      </right>
      <top style="thin">
        <color theme="2" tint="-0.24994659260841701"/>
      </top>
      <bottom style="medium">
        <color auto="1"/>
      </bottom>
      <diagonal/>
    </border>
    <border>
      <left style="thin">
        <color theme="2" tint="-0.24994659260841701"/>
      </left>
      <right style="medium">
        <color auto="1"/>
      </right>
      <top/>
      <bottom style="thin">
        <color theme="2" tint="-0.2499465926084170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theme="2" tint="-0.24994659260841701"/>
      </bottom>
      <diagonal/>
    </border>
    <border>
      <left style="medium">
        <color auto="1"/>
      </left>
      <right style="medium">
        <color auto="1"/>
      </right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auto="1"/>
      </left>
      <right style="medium">
        <color auto="1"/>
      </right>
      <top style="thin">
        <color theme="2" tint="-0.24994659260841701"/>
      </top>
      <bottom style="medium">
        <color auto="1"/>
      </bottom>
      <diagonal/>
    </border>
    <border>
      <left style="medium">
        <color auto="1"/>
      </left>
      <right/>
      <top/>
      <bottom style="thin">
        <color theme="2" tint="-0.24994659260841701"/>
      </bottom>
      <diagonal/>
    </border>
    <border>
      <left style="medium">
        <color auto="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 style="medium">
        <color auto="1"/>
      </left>
      <right/>
      <top style="thin">
        <color theme="2" tint="-0.2499465926084170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97">
    <xf numFmtId="0" fontId="0" fillId="0" borderId="0" xfId="0"/>
    <xf numFmtId="0" fontId="1" fillId="0" borderId="0" xfId="0" applyFont="1" applyAlignment="1">
      <alignment horizontal="center" wrapText="1"/>
    </xf>
    <xf numFmtId="2" fontId="0" fillId="0" borderId="0" xfId="2" applyNumberFormat="1" applyFont="1"/>
    <xf numFmtId="2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3" borderId="0" xfId="0" applyFill="1"/>
    <xf numFmtId="0" fontId="0" fillId="0" borderId="0" xfId="0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0" fontId="1" fillId="2" borderId="0" xfId="0" applyFont="1" applyFill="1" applyAlignment="1">
      <alignment horizontal="center" wrapText="1"/>
    </xf>
    <xf numFmtId="2" fontId="1" fillId="2" borderId="0" xfId="0" applyNumberFormat="1" applyFont="1" applyFill="1" applyAlignment="1">
      <alignment horizontal="center" wrapText="1"/>
    </xf>
    <xf numFmtId="0" fontId="2" fillId="0" borderId="0" xfId="0" applyFont="1" applyAlignment="1">
      <alignment wrapText="1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2" applyNumberFormat="1" applyFont="1"/>
    <xf numFmtId="10" fontId="0" fillId="0" borderId="0" xfId="0" applyNumberFormat="1"/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0" fillId="0" borderId="0" xfId="0" applyNumberFormat="1"/>
    <xf numFmtId="0" fontId="0" fillId="5" borderId="0" xfId="0" applyFill="1"/>
    <xf numFmtId="0" fontId="0" fillId="0" borderId="3" xfId="0" pivotButton="1" applyBorder="1"/>
    <xf numFmtId="0" fontId="0" fillId="0" borderId="3" xfId="0" applyBorder="1"/>
    <xf numFmtId="9" fontId="0" fillId="0" borderId="9" xfId="2" applyFont="1" applyBorder="1"/>
    <xf numFmtId="9" fontId="0" fillId="0" borderId="2" xfId="2" applyFont="1" applyBorder="1"/>
    <xf numFmtId="9" fontId="0" fillId="0" borderId="6" xfId="2" applyFont="1" applyBorder="1"/>
    <xf numFmtId="0" fontId="0" fillId="0" borderId="9" xfId="0" applyNumberForma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9" fontId="0" fillId="0" borderId="6" xfId="2" applyFont="1" applyBorder="1" applyAlignment="1">
      <alignment horizontal="center"/>
    </xf>
    <xf numFmtId="44" fontId="0" fillId="0" borderId="9" xfId="0" applyNumberFormat="1" applyBorder="1"/>
    <xf numFmtId="44" fontId="0" fillId="0" borderId="10" xfId="0" applyNumberFormat="1" applyBorder="1"/>
    <xf numFmtId="44" fontId="0" fillId="0" borderId="2" xfId="0" applyNumberFormat="1" applyBorder="1"/>
    <xf numFmtId="44" fontId="0" fillId="0" borderId="11" xfId="0" applyNumberFormat="1" applyBorder="1"/>
    <xf numFmtId="44" fontId="0" fillId="0" borderId="6" xfId="0" applyNumberFormat="1" applyBorder="1"/>
    <xf numFmtId="44" fontId="0" fillId="0" borderId="12" xfId="0" applyNumberFormat="1" applyBorder="1"/>
    <xf numFmtId="44" fontId="0" fillId="0" borderId="13" xfId="0" applyNumberFormat="1" applyBorder="1"/>
    <xf numFmtId="44" fontId="0" fillId="0" borderId="8" xfId="0" applyNumberFormat="1" applyBorder="1"/>
    <xf numFmtId="44" fontId="0" fillId="0" borderId="4" xfId="0" applyNumberFormat="1" applyBorder="1"/>
    <xf numFmtId="44" fontId="0" fillId="0" borderId="5" xfId="0" applyNumberFormat="1" applyBorder="1"/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8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17" xfId="0" applyBorder="1" applyAlignment="1">
      <alignment horizontal="left" indent="1"/>
    </xf>
    <xf numFmtId="0" fontId="0" fillId="0" borderId="18" xfId="0" applyBorder="1" applyAlignment="1">
      <alignment horizontal="left" indent="1"/>
    </xf>
    <xf numFmtId="0" fontId="0" fillId="0" borderId="19" xfId="0" applyBorder="1" applyAlignment="1">
      <alignment horizontal="left" indent="1"/>
    </xf>
    <xf numFmtId="0" fontId="0" fillId="0" borderId="0" xfId="0" applyAlignment="1">
      <alignment wrapText="1"/>
    </xf>
    <xf numFmtId="164" fontId="0" fillId="0" borderId="0" xfId="0" applyNumberFormat="1"/>
    <xf numFmtId="0" fontId="1" fillId="6" borderId="0" xfId="0" applyFont="1" applyFill="1" applyAlignment="1">
      <alignment horizontal="center"/>
    </xf>
    <xf numFmtId="44" fontId="0" fillId="0" borderId="2" xfId="1" applyFont="1" applyBorder="1"/>
    <xf numFmtId="0" fontId="0" fillId="0" borderId="2" xfId="0" applyBorder="1" applyAlignment="1">
      <alignment horizontal="center"/>
    </xf>
    <xf numFmtId="0" fontId="6" fillId="4" borderId="3" xfId="0" applyFont="1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 applyAlignment="1">
      <alignment horizontal="center"/>
    </xf>
    <xf numFmtId="44" fontId="0" fillId="0" borderId="9" xfId="1" applyFont="1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0" borderId="2" xfId="0" applyBorder="1" applyAlignment="1">
      <alignment horizontal="center" vertical="center"/>
    </xf>
    <xf numFmtId="0" fontId="0" fillId="0" borderId="5" xfId="0" applyBorder="1"/>
    <xf numFmtId="0" fontId="0" fillId="0" borderId="6" xfId="0" applyBorder="1" applyAlignment="1">
      <alignment horizontal="center"/>
    </xf>
    <xf numFmtId="44" fontId="0" fillId="0" borderId="6" xfId="1" applyFont="1" applyBorder="1"/>
    <xf numFmtId="0" fontId="0" fillId="0" borderId="6" xfId="0" applyBorder="1" applyAlignment="1">
      <alignment horizontal="center" vertical="center"/>
    </xf>
    <xf numFmtId="0" fontId="0" fillId="0" borderId="3" xfId="0" pivotButton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1" fontId="0" fillId="0" borderId="10" xfId="0" applyNumberFormat="1" applyBorder="1"/>
    <xf numFmtId="1" fontId="0" fillId="0" borderId="11" xfId="0" applyNumberFormat="1" applyBorder="1"/>
    <xf numFmtId="1" fontId="0" fillId="0" borderId="12" xfId="0" applyNumberFormat="1" applyBorder="1"/>
    <xf numFmtId="0" fontId="0" fillId="0" borderId="0" xfId="0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0" fontId="0" fillId="0" borderId="20" xfId="0" applyBorder="1" applyAlignment="1">
      <alignment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50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border>
        <vertical style="thin">
          <color theme="2" tint="-0.24994659260841701"/>
        </vertical>
      </border>
    </dxf>
    <dxf>
      <border>
        <vertical style="thin">
          <color theme="2" tint="-0.24994659260841701"/>
        </vertical>
      </border>
    </dxf>
    <dxf>
      <border>
        <vertical style="thin">
          <color theme="2" tint="-0.24994659260841701"/>
        </vertical>
      </border>
    </dxf>
    <dxf>
      <border>
        <vertical style="thin">
          <color theme="2" tint="-0.24994659260841701"/>
        </vertic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" formatCode="0"/>
    </dxf>
    <dxf>
      <numFmt numFmtId="1" formatCode="0"/>
    </dxf>
    <dxf>
      <border>
        <vertical style="medium">
          <color auto="1"/>
        </vertical>
      </border>
    </dxf>
    <dxf>
      <border>
        <vertical style="medium">
          <color auto="1"/>
        </vertical>
      </border>
    </dxf>
    <dxf>
      <border>
        <vertical style="medium">
          <color auto="1"/>
        </vertical>
      </border>
    </dxf>
    <dxf>
      <border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horizontal style="medium">
          <color auto="1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1" formatCode="0"/>
    </dxf>
    <dxf>
      <numFmt numFmtId="34" formatCode="_(&quot;$&quot;* #,##0.00_);_(&quot;$&quot;* \(#,##0.00\);_(&quot;$&quot;* &quot;-&quot;??_);_(@_)"/>
    </dxf>
    <dxf>
      <border>
        <left style="medium">
          <color auto="1"/>
        </left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left style="medium">
          <color auto="1"/>
        </left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left style="medium">
          <color auto="1"/>
        </left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left style="medium">
          <color auto="1"/>
        </left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alignment horizontal="center"/>
    </dxf>
    <dxf>
      <border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alignment wrapText="1"/>
    </dxf>
    <dxf>
      <alignment wrapText="1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theme="2" tint="-0.24994659260841701"/>
        </vertical>
        <horizontal style="thin">
          <color theme="2" tint="-0.24994659260841701"/>
        </horizontal>
      </border>
    </dxf>
    <dxf>
      <numFmt numFmtId="34" formatCode="_(&quot;$&quot;* #,##0.00_);_(&quot;$&quot;* \(#,##0.00\);_(&quot;$&quot;* &quot;-&quot;??_);_(@_)"/>
    </dxf>
    <dxf>
      <alignment wrapText="1"/>
    </dxf>
    <dxf>
      <alignment wrapText="1"/>
    </dxf>
    <dxf>
      <alignment wrapText="1"/>
    </dxf>
    <dxf>
      <alignment horizontal="center"/>
    </dxf>
    <dxf>
      <border>
        <vertical style="thin">
          <color theme="2" tint="-0.24994659260841701"/>
        </vertical>
        <horizontal style="thin">
          <color theme="2" tint="-0.24994659260841701"/>
        </horizont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bottom style="medium">
          <color auto="1"/>
        </bottom>
        <vertical style="medium">
          <color auto="1"/>
        </vertic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96-488F-8875-64E526D97A48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96-488F-8875-64E526D97A48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96-488F-8875-64E526D97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264864"/>
        <c:axId val="841260600"/>
      </c:lineChart>
      <c:catAx>
        <c:axId val="8412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60600"/>
        <c:crosses val="autoZero"/>
        <c:auto val="1"/>
        <c:lblAlgn val="ctr"/>
        <c:lblOffset val="100"/>
        <c:noMultiLvlLbl val="0"/>
      </c:catAx>
      <c:valAx>
        <c:axId val="84126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77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1</c:v>
              </c:pt>
              <c:pt idx="31">
                <c:v>2</c:v>
              </c:pt>
              <c:pt idx="32">
                <c:v>3</c:v>
              </c:pt>
              <c:pt idx="33">
                <c:v>4</c:v>
              </c:pt>
              <c:pt idx="34">
                <c:v>5</c:v>
              </c:pt>
              <c:pt idx="35">
                <c:v>6</c:v>
              </c:pt>
              <c:pt idx="36">
                <c:v>7</c:v>
              </c:pt>
              <c:pt idx="37">
                <c:v>8</c:v>
              </c:pt>
              <c:pt idx="38">
                <c:v>9</c:v>
              </c:pt>
              <c:pt idx="39">
                <c:v>10</c:v>
              </c:pt>
              <c:pt idx="40">
                <c:v>11</c:v>
              </c:pt>
              <c:pt idx="41">
                <c:v>12</c:v>
              </c:pt>
              <c:pt idx="42">
                <c:v>13</c:v>
              </c:pt>
              <c:pt idx="43">
                <c:v>14</c:v>
              </c:pt>
              <c:pt idx="44">
                <c:v>15</c:v>
              </c:pt>
              <c:pt idx="45">
                <c:v>16</c:v>
              </c:pt>
              <c:pt idx="46">
                <c:v>17</c:v>
              </c:pt>
              <c:pt idx="47">
                <c:v>18</c:v>
              </c:pt>
              <c:pt idx="48">
                <c:v>19</c:v>
              </c:pt>
              <c:pt idx="49">
                <c:v>20</c:v>
              </c:pt>
              <c:pt idx="50">
                <c:v>21</c:v>
              </c:pt>
              <c:pt idx="51">
                <c:v>22</c:v>
              </c:pt>
              <c:pt idx="52">
                <c:v>23</c:v>
              </c:pt>
              <c:pt idx="53">
                <c:v>24</c:v>
              </c:pt>
              <c:pt idx="54">
                <c:v>25</c:v>
              </c:pt>
              <c:pt idx="55">
                <c:v>26</c:v>
              </c:pt>
              <c:pt idx="56">
                <c:v>27</c:v>
              </c:pt>
              <c:pt idx="57">
                <c:v>28</c:v>
              </c:pt>
              <c:pt idx="58">
                <c:v>29</c:v>
              </c:pt>
              <c:pt idx="59">
                <c:v>1</c:v>
              </c:pt>
              <c:pt idx="60">
                <c:v>2</c:v>
              </c:pt>
              <c:pt idx="61">
                <c:v>3</c:v>
              </c:pt>
              <c:pt idx="62">
                <c:v>4</c:v>
              </c:pt>
              <c:pt idx="63">
                <c:v>7</c:v>
              </c:pt>
              <c:pt idx="64">
                <c:v>10</c:v>
              </c:pt>
              <c:pt idx="65">
                <c:v>11</c:v>
              </c:pt>
              <c:pt idx="66">
                <c:v>14</c:v>
              </c:pt>
              <c:pt idx="67">
                <c:v>15</c:v>
              </c:pt>
              <c:pt idx="68">
                <c:v>17</c:v>
              </c:pt>
              <c:pt idx="69">
                <c:v>18</c:v>
              </c:pt>
              <c:pt idx="70">
                <c:v>19</c:v>
              </c:pt>
              <c:pt idx="71">
                <c:v>20</c:v>
              </c:pt>
              <c:pt idx="72">
                <c:v>25</c:v>
              </c:pt>
              <c:pt idx="73">
                <c:v>26</c:v>
              </c:pt>
              <c:pt idx="74">
                <c:v>27</c:v>
              </c:pt>
              <c:pt idx="75">
                <c:v>28</c:v>
              </c:pt>
              <c:pt idx="76">
                <c:v>30</c:v>
              </c:pt>
            </c:strLit>
          </c:cat>
          <c:val>
            <c:numLit>
              <c:formatCode>General</c:formatCode>
              <c:ptCount val="77"/>
              <c:pt idx="0">
                <c:v>2</c:v>
              </c:pt>
              <c:pt idx="1">
                <c:v>2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16</c:v>
              </c:pt>
              <c:pt idx="6">
                <c:v>10</c:v>
              </c:pt>
              <c:pt idx="7">
                <c:v>4</c:v>
              </c:pt>
              <c:pt idx="8">
                <c:v>22</c:v>
              </c:pt>
              <c:pt idx="9">
                <c:v>12</c:v>
              </c:pt>
              <c:pt idx="10">
                <c:v>16</c:v>
              </c:pt>
              <c:pt idx="11">
                <c:v>12</c:v>
              </c:pt>
              <c:pt idx="12">
                <c:v>70</c:v>
              </c:pt>
              <c:pt idx="13">
                <c:v>58</c:v>
              </c:pt>
              <c:pt idx="14">
                <c:v>24</c:v>
              </c:pt>
              <c:pt idx="15">
                <c:v>27</c:v>
              </c:pt>
              <c:pt idx="16">
                <c:v>24</c:v>
              </c:pt>
              <c:pt idx="17">
                <c:v>21</c:v>
              </c:pt>
              <c:pt idx="18">
                <c:v>68</c:v>
              </c:pt>
              <c:pt idx="19">
                <c:v>100</c:v>
              </c:pt>
              <c:pt idx="20">
                <c:v>40</c:v>
              </c:pt>
              <c:pt idx="21">
                <c:v>41</c:v>
              </c:pt>
              <c:pt idx="22">
                <c:v>39</c:v>
              </c:pt>
              <c:pt idx="23">
                <c:v>74</c:v>
              </c:pt>
              <c:pt idx="24">
                <c:v>20</c:v>
              </c:pt>
              <c:pt idx="25">
                <c:v>33</c:v>
              </c:pt>
              <c:pt idx="26">
                <c:v>88</c:v>
              </c:pt>
              <c:pt idx="27">
                <c:v>84</c:v>
              </c:pt>
              <c:pt idx="28">
                <c:v>1721</c:v>
              </c:pt>
              <c:pt idx="29">
                <c:v>155</c:v>
              </c:pt>
              <c:pt idx="30">
                <c:v>81</c:v>
              </c:pt>
              <c:pt idx="31">
                <c:v>57</c:v>
              </c:pt>
              <c:pt idx="32">
                <c:v>47</c:v>
              </c:pt>
              <c:pt idx="33">
                <c:v>106</c:v>
              </c:pt>
              <c:pt idx="34">
                <c:v>39</c:v>
              </c:pt>
              <c:pt idx="35">
                <c:v>37</c:v>
              </c:pt>
              <c:pt idx="36">
                <c:v>28</c:v>
              </c:pt>
              <c:pt idx="37">
                <c:v>18</c:v>
              </c:pt>
              <c:pt idx="38">
                <c:v>93</c:v>
              </c:pt>
              <c:pt idx="39">
                <c:v>18</c:v>
              </c:pt>
              <c:pt idx="40">
                <c:v>32</c:v>
              </c:pt>
              <c:pt idx="41">
                <c:v>20</c:v>
              </c:pt>
              <c:pt idx="42">
                <c:v>19</c:v>
              </c:pt>
              <c:pt idx="43">
                <c:v>155</c:v>
              </c:pt>
              <c:pt idx="44">
                <c:v>22</c:v>
              </c:pt>
              <c:pt idx="45">
                <c:v>8</c:v>
              </c:pt>
              <c:pt idx="46">
                <c:v>11</c:v>
              </c:pt>
              <c:pt idx="47">
                <c:v>10</c:v>
              </c:pt>
              <c:pt idx="48">
                <c:v>25</c:v>
              </c:pt>
              <c:pt idx="49">
                <c:v>8</c:v>
              </c:pt>
              <c:pt idx="50">
                <c:v>11</c:v>
              </c:pt>
              <c:pt idx="51">
                <c:v>7</c:v>
              </c:pt>
              <c:pt idx="52">
                <c:v>9</c:v>
              </c:pt>
              <c:pt idx="53">
                <c:v>13</c:v>
              </c:pt>
              <c:pt idx="54">
                <c:v>7</c:v>
              </c:pt>
              <c:pt idx="55">
                <c:v>14</c:v>
              </c:pt>
              <c:pt idx="56">
                <c:v>12</c:v>
              </c:pt>
              <c:pt idx="57">
                <c:v>26</c:v>
              </c:pt>
              <c:pt idx="58">
                <c:v>359</c:v>
              </c:pt>
              <c:pt idx="59">
                <c:v>5</c:v>
              </c:pt>
              <c:pt idx="60">
                <c:v>2</c:v>
              </c:pt>
              <c:pt idx="61">
                <c:v>1</c:v>
              </c:pt>
              <c:pt idx="62">
                <c:v>2</c:v>
              </c:pt>
              <c:pt idx="63">
                <c:v>3</c:v>
              </c:pt>
              <c:pt idx="64">
                <c:v>2</c:v>
              </c:pt>
              <c:pt idx="65">
                <c:v>1</c:v>
              </c:pt>
              <c:pt idx="66">
                <c:v>2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67CB-44D6-BD07-401F301A7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9920744"/>
        <c:axId val="539914184"/>
      </c:barChart>
      <c:catAx>
        <c:axId val="539920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14184"/>
        <c:crosses val="autoZero"/>
        <c:auto val="1"/>
        <c:lblAlgn val="ctr"/>
        <c:lblOffset val="100"/>
        <c:noMultiLvlLbl val="0"/>
      </c:catAx>
      <c:valAx>
        <c:axId val="539914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2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[StarterBook.xlsx]Others!PivotTable12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Plede</a:t>
            </a:r>
            <a:r>
              <a:rPr lang="en-US" baseline="0"/>
              <a:t> Vs Duration Days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Others!$R$33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Others!$Q$34:$Q$111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Others!$R$34:$R$111</c:f>
              <c:numCache>
                <c:formatCode>General</c:formatCode>
                <c:ptCount val="77"/>
                <c:pt idx="0">
                  <c:v>23</c:v>
                </c:pt>
                <c:pt idx="1">
                  <c:v>2788</c:v>
                </c:pt>
                <c:pt idx="2">
                  <c:v>4715</c:v>
                </c:pt>
                <c:pt idx="3">
                  <c:v>126</c:v>
                </c:pt>
                <c:pt idx="4">
                  <c:v>3815</c:v>
                </c:pt>
                <c:pt idx="5">
                  <c:v>30400.02</c:v>
                </c:pt>
                <c:pt idx="6">
                  <c:v>11257</c:v>
                </c:pt>
                <c:pt idx="7">
                  <c:v>7476.6</c:v>
                </c:pt>
                <c:pt idx="8">
                  <c:v>49657</c:v>
                </c:pt>
                <c:pt idx="9">
                  <c:v>13314.33</c:v>
                </c:pt>
                <c:pt idx="10">
                  <c:v>39496</c:v>
                </c:pt>
                <c:pt idx="11">
                  <c:v>20256</c:v>
                </c:pt>
                <c:pt idx="12">
                  <c:v>752239.71</c:v>
                </c:pt>
                <c:pt idx="13">
                  <c:v>126629.18</c:v>
                </c:pt>
                <c:pt idx="14">
                  <c:v>33377.03</c:v>
                </c:pt>
                <c:pt idx="15">
                  <c:v>152370.20000000001</c:v>
                </c:pt>
                <c:pt idx="16">
                  <c:v>52454</c:v>
                </c:pt>
                <c:pt idx="17">
                  <c:v>71397.989999999991</c:v>
                </c:pt>
                <c:pt idx="18">
                  <c:v>409640.97</c:v>
                </c:pt>
                <c:pt idx="19">
                  <c:v>469687.99999999994</c:v>
                </c:pt>
                <c:pt idx="20">
                  <c:v>189501.92</c:v>
                </c:pt>
                <c:pt idx="21">
                  <c:v>140783.93</c:v>
                </c:pt>
                <c:pt idx="22">
                  <c:v>180114.74</c:v>
                </c:pt>
                <c:pt idx="23">
                  <c:v>378501.78</c:v>
                </c:pt>
                <c:pt idx="24">
                  <c:v>106711.37</c:v>
                </c:pt>
                <c:pt idx="25">
                  <c:v>168742.02000000002</c:v>
                </c:pt>
                <c:pt idx="26">
                  <c:v>606320.15999999992</c:v>
                </c:pt>
                <c:pt idx="27">
                  <c:v>883599.52999999991</c:v>
                </c:pt>
                <c:pt idx="28">
                  <c:v>15224106.149999995</c:v>
                </c:pt>
                <c:pt idx="29">
                  <c:v>2620031.1900000004</c:v>
                </c:pt>
                <c:pt idx="30">
                  <c:v>1847288.8699999999</c:v>
                </c:pt>
                <c:pt idx="31">
                  <c:v>1838991.3299999998</c:v>
                </c:pt>
                <c:pt idx="32">
                  <c:v>2757942.3499999996</c:v>
                </c:pt>
                <c:pt idx="33">
                  <c:v>1554111.94</c:v>
                </c:pt>
                <c:pt idx="34">
                  <c:v>1672293.6400000001</c:v>
                </c:pt>
                <c:pt idx="35">
                  <c:v>984696.22999999986</c:v>
                </c:pt>
                <c:pt idx="36">
                  <c:v>207418.13999999998</c:v>
                </c:pt>
                <c:pt idx="37">
                  <c:v>616335.01</c:v>
                </c:pt>
                <c:pt idx="38">
                  <c:v>2612904.6</c:v>
                </c:pt>
                <c:pt idx="39">
                  <c:v>91165.7</c:v>
                </c:pt>
                <c:pt idx="40">
                  <c:v>277981.39</c:v>
                </c:pt>
                <c:pt idx="41">
                  <c:v>215205.07</c:v>
                </c:pt>
                <c:pt idx="42">
                  <c:v>145631.51</c:v>
                </c:pt>
                <c:pt idx="43">
                  <c:v>3160517.9299999997</c:v>
                </c:pt>
                <c:pt idx="44">
                  <c:v>524304.60000000009</c:v>
                </c:pt>
                <c:pt idx="45">
                  <c:v>367563.17</c:v>
                </c:pt>
                <c:pt idx="46">
                  <c:v>118631.45</c:v>
                </c:pt>
                <c:pt idx="47">
                  <c:v>186272.81</c:v>
                </c:pt>
                <c:pt idx="48">
                  <c:v>156091.65000000002</c:v>
                </c:pt>
                <c:pt idx="49">
                  <c:v>14569</c:v>
                </c:pt>
                <c:pt idx="50">
                  <c:v>39663</c:v>
                </c:pt>
                <c:pt idx="51">
                  <c:v>4015</c:v>
                </c:pt>
                <c:pt idx="52">
                  <c:v>828784.66</c:v>
                </c:pt>
                <c:pt idx="53">
                  <c:v>393056.59</c:v>
                </c:pt>
                <c:pt idx="54">
                  <c:v>21993.489999999998</c:v>
                </c:pt>
                <c:pt idx="55">
                  <c:v>116640.04000000001</c:v>
                </c:pt>
                <c:pt idx="56">
                  <c:v>41930</c:v>
                </c:pt>
                <c:pt idx="57">
                  <c:v>221387.84</c:v>
                </c:pt>
                <c:pt idx="58">
                  <c:v>2251405.4099999997</c:v>
                </c:pt>
                <c:pt idx="59">
                  <c:v>11449.01</c:v>
                </c:pt>
                <c:pt idx="60">
                  <c:v>1319</c:v>
                </c:pt>
                <c:pt idx="61">
                  <c:v>5235</c:v>
                </c:pt>
                <c:pt idx="62">
                  <c:v>12449</c:v>
                </c:pt>
                <c:pt idx="63">
                  <c:v>15420.92</c:v>
                </c:pt>
                <c:pt idx="64">
                  <c:v>5300</c:v>
                </c:pt>
                <c:pt idx="65">
                  <c:v>10182.02</c:v>
                </c:pt>
                <c:pt idx="66">
                  <c:v>6388</c:v>
                </c:pt>
                <c:pt idx="67">
                  <c:v>1066</c:v>
                </c:pt>
                <c:pt idx="68">
                  <c:v>15606.4</c:v>
                </c:pt>
                <c:pt idx="69">
                  <c:v>1561</c:v>
                </c:pt>
                <c:pt idx="70">
                  <c:v>900</c:v>
                </c:pt>
                <c:pt idx="71">
                  <c:v>11292</c:v>
                </c:pt>
                <c:pt idx="72">
                  <c:v>6632.32</c:v>
                </c:pt>
                <c:pt idx="73">
                  <c:v>1455</c:v>
                </c:pt>
                <c:pt idx="74">
                  <c:v>2445</c:v>
                </c:pt>
                <c:pt idx="75">
                  <c:v>5634</c:v>
                </c:pt>
                <c:pt idx="76">
                  <c:v>41080.75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24-44B1-8774-42D78333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7208248"/>
        <c:axId val="587211200"/>
      </c:barChart>
      <c:catAx>
        <c:axId val="587208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11200"/>
        <c:crosses val="autoZero"/>
        <c:auto val="1"/>
        <c:lblAlgn val="ctr"/>
        <c:lblOffset val="100"/>
        <c:noMultiLvlLbl val="0"/>
      </c:catAx>
      <c:valAx>
        <c:axId val="5872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0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Goal's</a:t>
            </a:r>
            <a:r>
              <a:rPr lang="en-US" baseline="0"/>
              <a:t> Chances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I'!$F$2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I'!$A$3:$A$14</c:f>
              <c:strCache>
                <c:ptCount val="12"/>
                <c:pt idx="0">
                  <c:v> * &lt;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&gt;= 50000</c:v>
                </c:pt>
              </c:strCache>
            </c:strRef>
          </c:cat>
          <c:val>
            <c:numRef>
              <c:f>'Bonus I'!$F$3:$F$14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B-49E8-AAA1-5FDE9B7D1CA5}"/>
            </c:ext>
          </c:extLst>
        </c:ser>
        <c:ser>
          <c:idx val="1"/>
          <c:order val="1"/>
          <c:tx>
            <c:strRef>
              <c:f>'Bonus I'!$G$2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I'!$A$3:$A$14</c:f>
              <c:strCache>
                <c:ptCount val="12"/>
                <c:pt idx="0">
                  <c:v> * &lt;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&gt;= 50000</c:v>
                </c:pt>
              </c:strCache>
            </c:strRef>
          </c:cat>
          <c:val>
            <c:numRef>
              <c:f>'Bonus I'!$G$3:$G$14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B-49E8-AAA1-5FDE9B7D1CA5}"/>
            </c:ext>
          </c:extLst>
        </c:ser>
        <c:ser>
          <c:idx val="2"/>
          <c:order val="2"/>
          <c:tx>
            <c:strRef>
              <c:f>'Bonus I'!$H$2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I'!$A$3:$A$14</c:f>
              <c:strCache>
                <c:ptCount val="12"/>
                <c:pt idx="0">
                  <c:v> * &lt; 1000</c:v>
                </c:pt>
                <c:pt idx="1">
                  <c:v>  * 1000 to 4999</c:v>
                </c:pt>
                <c:pt idx="2">
                  <c:v>  * 5000 to 9999</c:v>
                </c:pt>
                <c:pt idx="3">
                  <c:v>  * 10000 to 14999</c:v>
                </c:pt>
                <c:pt idx="4">
                  <c:v>  * 15000 to 19999</c:v>
                </c:pt>
                <c:pt idx="5">
                  <c:v>  * 20000 to 24999</c:v>
                </c:pt>
                <c:pt idx="6">
                  <c:v>  * 25000 to 29999</c:v>
                </c:pt>
                <c:pt idx="7">
                  <c:v>  * 30000 to 34999</c:v>
                </c:pt>
                <c:pt idx="8">
                  <c:v>  * 35000 to 39999</c:v>
                </c:pt>
                <c:pt idx="9">
                  <c:v>  * 40000 to 44999</c:v>
                </c:pt>
                <c:pt idx="10">
                  <c:v>  * 45000 to 49999</c:v>
                </c:pt>
                <c:pt idx="11">
                  <c:v>  * &gt;= 50000</c:v>
                </c:pt>
              </c:strCache>
            </c:strRef>
          </c:cat>
          <c:val>
            <c:numRef>
              <c:f>'Bonus I'!$H$3:$H$14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B-49E8-AAA1-5FDE9B7D1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705424"/>
        <c:axId val="736709688"/>
      </c:lineChart>
      <c:catAx>
        <c:axId val="73670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09688"/>
        <c:crosses val="autoZero"/>
        <c:auto val="1"/>
        <c:lblAlgn val="ctr"/>
        <c:lblOffset val="100"/>
        <c:noMultiLvlLbl val="0"/>
      </c:catAx>
      <c:valAx>
        <c:axId val="73670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0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DAD-4209-B79F-B6EB71D242F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DAD-4209-B79F-B6EB71D242F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DAD-4209-B79F-B6EB71D242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BDAD-4209-B79F-B6EB71D242F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BDAD-4209-B79F-B6EB71D242F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BDAD-4209-B79F-B6EB71D242F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BDAD-4209-B79F-B6EB71D242F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BDAD-4209-B79F-B6EB71D242F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BDAD-4209-B79F-B6EB71D242FE}"/>
              </c:ext>
            </c:extLst>
          </c:dPt>
          <c:cat>
            <c:strRef>
              <c:f>CategoryStats!$B$2:$B$10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CategoryStats!$C$2:$C$10</c:f>
              <c:numCache>
                <c:formatCode>General</c:formatCode>
                <c:ptCount val="9"/>
                <c:pt idx="0">
                  <c:v>520</c:v>
                </c:pt>
                <c:pt idx="1">
                  <c:v>1393</c:v>
                </c:pt>
                <c:pt idx="2">
                  <c:v>600</c:v>
                </c:pt>
                <c:pt idx="3">
                  <c:v>237</c:v>
                </c:pt>
                <c:pt idx="4">
                  <c:v>700</c:v>
                </c:pt>
                <c:pt idx="5">
                  <c:v>24</c:v>
                </c:pt>
                <c:pt idx="6">
                  <c:v>220</c:v>
                </c:pt>
                <c:pt idx="7">
                  <c:v>200</c:v>
                </c:pt>
                <c:pt idx="8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B-40FB-BCAE-FEC007157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0640408"/>
        <c:axId val="460641392"/>
        <c:axId val="0"/>
      </c:bar3DChart>
      <c:catAx>
        <c:axId val="460640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41392"/>
        <c:crosses val="autoZero"/>
        <c:auto val="1"/>
        <c:lblAlgn val="ctr"/>
        <c:lblOffset val="100"/>
        <c:noMultiLvlLbl val="0"/>
      </c:catAx>
      <c:valAx>
        <c:axId val="46064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64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[StarterBook.xlsx]PivotStatus_Category!PivotTable1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Vs.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PivotStatus_Category!$B$3:$B$4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PivotStatus_Category!$A$5:$A$14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PivotStatus_Category!$B$5:$B$14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1-4577-BCEE-271FDF6E479A}"/>
            </c:ext>
          </c:extLst>
        </c:ser>
        <c:ser>
          <c:idx val="1"/>
          <c:order val="1"/>
          <c:tx>
            <c:strRef>
              <c:f>PivotStatus_Category!$C$3:$C$4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PivotStatus_Category!$A$5:$A$14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PivotStatus_Category!$C$5:$C$14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01-4577-BCEE-271FDF6E479A}"/>
            </c:ext>
          </c:extLst>
        </c:ser>
        <c:ser>
          <c:idx val="2"/>
          <c:order val="2"/>
          <c:tx>
            <c:strRef>
              <c:f>PivotStatus_Category!$D$3:$D$4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PivotStatus_Category!$A$5:$A$14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PivotStatus_Category!$D$5:$D$14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01-4577-BCEE-271FDF6E479A}"/>
            </c:ext>
          </c:extLst>
        </c:ser>
        <c:ser>
          <c:idx val="3"/>
          <c:order val="3"/>
          <c:tx>
            <c:strRef>
              <c:f>PivotStatus_Category!$E$3:$E$4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PivotStatus_Category!$A$5:$A$14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PivotStatus_Category!$E$5:$E$14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01-4577-BCEE-271FDF6E4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0035608"/>
        <c:axId val="890034296"/>
      </c:barChart>
      <c:catAx>
        <c:axId val="89003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34296"/>
        <c:crosses val="autoZero"/>
        <c:auto val="1"/>
        <c:lblAlgn val="ctr"/>
        <c:lblOffset val="100"/>
        <c:noMultiLvlLbl val="0"/>
      </c:catAx>
      <c:valAx>
        <c:axId val="8900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3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[StarterBook.xlsx]PivotStatus_Sub-category!PivotTable1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Vs. Status</a:t>
            </a:r>
          </a:p>
        </c:rich>
      </c:tx>
      <c:layout>
        <c:manualLayout>
          <c:xMode val="edge"/>
          <c:yMode val="edge"/>
          <c:x val="0.41601493864381428"/>
          <c:y val="7.0258904061466509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'PivotStatus_Sub-category'!$B$4:$B$5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'PivotStatus_Sub-category'!$B$6:$B$48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DFB-42F1-A918-961D68989C24}"/>
            </c:ext>
          </c:extLst>
        </c:ser>
        <c:ser>
          <c:idx val="1"/>
          <c:order val="1"/>
          <c:tx>
            <c:strRef>
              <c:f>'PivotStatus_Sub-category'!$C$4:$C$5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'PivotStatus_Sub-category'!$C$6:$C$48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FB-42F1-A918-961D68989C24}"/>
            </c:ext>
          </c:extLst>
        </c:ser>
        <c:ser>
          <c:idx val="2"/>
          <c:order val="2"/>
          <c:tx>
            <c:strRef>
              <c:f>'PivotStatus_Sub-category'!$D$4:$D$5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'PivotStatus_Sub-category'!$D$6:$D$48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FB-42F1-A918-961D68989C24}"/>
            </c:ext>
          </c:extLst>
        </c:ser>
        <c:ser>
          <c:idx val="3"/>
          <c:order val="3"/>
          <c:tx>
            <c:strRef>
              <c:f>'PivotStatus_Sub-category'!$E$4:$E$5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'PivotStatus_Sub-category'!$E$6:$E$48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FB-42F1-A918-961D68989C24}"/>
            </c:ext>
          </c:extLst>
        </c:ser>
        <c:ser>
          <c:idx val="4"/>
          <c:order val="4"/>
          <c:tx>
            <c:strRef>
              <c:f>'PivotStatus_Sub-category'!$F$4:$F$5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'PivotStatus_Sub-category'!$A$6:$A$48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'PivotStatus_Sub-category'!$F$6:$F$48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D-9DFB-42F1-A918-961D68989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0035608"/>
        <c:axId val="890034296"/>
      </c:barChart>
      <c:catAx>
        <c:axId val="89003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34296"/>
        <c:crosses val="autoZero"/>
        <c:auto val="1"/>
        <c:lblAlgn val="ctr"/>
        <c:lblOffset val="100"/>
        <c:noMultiLvlLbl val="0"/>
      </c:catAx>
      <c:valAx>
        <c:axId val="8900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Instances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3560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1</xdr:row>
      <xdr:rowOff>95250</xdr:rowOff>
    </xdr:from>
    <xdr:to>
      <xdr:col>23</xdr:col>
      <xdr:colOff>295275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B6326-E7BB-4369-9500-CD042092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171450</xdr:colOff>
      <xdr:row>8</xdr:row>
      <xdr:rowOff>119061</xdr:rowOff>
    </xdr:from>
    <xdr:to>
      <xdr:col>37</xdr:col>
      <xdr:colOff>209550</xdr:colOff>
      <xdr:row>31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32CD1-4F08-43BB-B65F-1D5CAAD10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209549</xdr:colOff>
      <xdr:row>31</xdr:row>
      <xdr:rowOff>166686</xdr:rowOff>
    </xdr:from>
    <xdr:to>
      <xdr:col>37</xdr:col>
      <xdr:colOff>123825</xdr:colOff>
      <xdr:row>51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F092AF-880F-43E6-BDEA-C98A8C469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1247775</xdr:colOff>
      <xdr:row>15</xdr:row>
      <xdr:rowOff>138111</xdr:rowOff>
    </xdr:from>
    <xdr:to>
      <xdr:col>7</xdr:col>
      <xdr:colOff>1171575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8BAA5-D559-45E0-90F1-DDB6D167F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1</xdr:row>
      <xdr:rowOff>100011</xdr:rowOff>
    </xdr:from>
    <xdr:to>
      <xdr:col>13</xdr:col>
      <xdr:colOff>457200</xdr:colOff>
      <xdr:row>18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8BF65-EED6-4650-95F9-A4D1536FF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1</xdr:row>
      <xdr:rowOff>104775</xdr:rowOff>
    </xdr:from>
    <xdr:to>
      <xdr:col>16</xdr:col>
      <xdr:colOff>238125</xdr:colOff>
      <xdr:row>21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D26F1-FEB7-489F-B13B-20FBC6B1CD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628649</xdr:colOff>
      <xdr:row>2</xdr:row>
      <xdr:rowOff>9525</xdr:rowOff>
    </xdr:from>
    <xdr:to>
      <xdr:col>22</xdr:col>
      <xdr:colOff>123825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F2CCD-F262-451A-A124-E3FD7CBF6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0.32576</cdr:x>
      <cdr:y>0.12046</cdr:y>
    </cdr:from>
    <cdr:to>
      <cdr:x>0.48342</cdr:x>
      <cdr:y>0.18356</cdr:y>
    </cdr:to>
    <cdr:sp macro="" textlink="'PivotStatus_Sub-category'!$B$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F31101D-50FD-4092-BDB2-5333670BAF01}"/>
            </a:ext>
          </a:extLst>
        </cdr:cNvPr>
        <cdr:cNvSpPr txBox="1"/>
      </cdr:nvSpPr>
      <cdr:spPr>
        <a:xfrm xmlns:a="http://schemas.openxmlformats.org/drawingml/2006/main">
          <a:off x="2901179" y="600075"/>
          <a:ext cx="1404122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BBDBC45C-F61F-446E-ABD0-55A2338C2C0E}" type="TxLink">
            <a:rPr lang="en-US" sz="1400" b="0" i="0" u="none" strike="noStrike">
              <a:solidFill>
                <a:schemeClr val="tx1">
                  <a:lumMod val="50000"/>
                  <a:lumOff val="50000"/>
                </a:schemeClr>
              </a:solidFill>
              <a:latin typeface="Calibri"/>
              <a:cs typeface="Calibri"/>
            </a:rPr>
            <a:pPr/>
            <a:t>(All)</a:t>
          </a:fld>
          <a:endParaRPr lang="en-US" sz="14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0.59018</cdr:x>
      <cdr:y>0.1211</cdr:y>
    </cdr:from>
    <cdr:to>
      <cdr:x>0.78503</cdr:x>
      <cdr:y>0.18419</cdr:y>
    </cdr:to>
    <cdr:sp macro="" textlink="'PivotStatus_Sub-category'!$B$2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D6C216E3-A26C-495D-9E34-BE50CBA258E9}"/>
            </a:ext>
          </a:extLst>
        </cdr:cNvPr>
        <cdr:cNvSpPr txBox="1"/>
      </cdr:nvSpPr>
      <cdr:spPr>
        <a:xfrm xmlns:a="http://schemas.openxmlformats.org/drawingml/2006/main">
          <a:off x="5256077" y="603250"/>
          <a:ext cx="1735274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6A173C12-D048-49E4-A9F9-A1771A706497}" type="TxLink">
            <a:rPr lang="en-US" sz="1400" b="0" i="0" u="none" strike="noStrike">
              <a:solidFill>
                <a:schemeClr val="tx1">
                  <a:lumMod val="50000"/>
                  <a:lumOff val="50000"/>
                </a:schemeClr>
              </a:solidFill>
              <a:latin typeface="Calibri"/>
              <a:cs typeface="Calibri"/>
            </a:rPr>
            <a:pPr/>
            <a:t>(All)</a:t>
          </a:fld>
          <a:endParaRPr lang="en-US" sz="14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0.25134</cdr:x>
      <cdr:y>0.12492</cdr:y>
    </cdr:from>
    <cdr:to>
      <cdr:x>0.34866</cdr:x>
      <cdr:y>0.18802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31CDCB01-DF17-41B2-97A3-F56E0A77B037}"/>
            </a:ext>
          </a:extLst>
        </cdr:cNvPr>
        <cdr:cNvSpPr txBox="1"/>
      </cdr:nvSpPr>
      <cdr:spPr>
        <a:xfrm xmlns:a="http://schemas.openxmlformats.org/drawingml/2006/main">
          <a:off x="2238377" y="622300"/>
          <a:ext cx="866774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solidFill>
                <a:schemeClr val="tx1">
                  <a:lumMod val="50000"/>
                  <a:lumOff val="50000"/>
                </a:schemeClr>
              </a:solidFill>
            </a:rPr>
            <a:t>Country</a:t>
          </a:r>
          <a:r>
            <a:rPr lang="en-US" sz="1400"/>
            <a:t>:</a:t>
          </a:r>
        </a:p>
        <a:p xmlns:a="http://schemas.openxmlformats.org/drawingml/2006/main">
          <a:endParaRPr lang="en-US" sz="1400"/>
        </a:p>
      </cdr:txBody>
    </cdr:sp>
  </cdr:relSizeAnchor>
  <cdr:relSizeAnchor xmlns:cdr="http://schemas.openxmlformats.org/drawingml/2006/chartDrawing">
    <cdr:from>
      <cdr:x>0.50481</cdr:x>
      <cdr:y>0.1211</cdr:y>
    </cdr:from>
    <cdr:to>
      <cdr:x>0.63957</cdr:x>
      <cdr:y>0.18419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2094D7A-41F5-41C6-931B-D16AAC4F06E5}"/>
            </a:ext>
          </a:extLst>
        </cdr:cNvPr>
        <cdr:cNvSpPr txBox="1"/>
      </cdr:nvSpPr>
      <cdr:spPr>
        <a:xfrm xmlns:a="http://schemas.openxmlformats.org/drawingml/2006/main">
          <a:off x="4495801" y="603250"/>
          <a:ext cx="12001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>
              <a:solidFill>
                <a:schemeClr val="tx1">
                  <a:lumMod val="50000"/>
                  <a:lumOff val="50000"/>
                </a:schemeClr>
              </a:solidFill>
            </a:rPr>
            <a:t>Category:</a:t>
          </a:r>
        </a:p>
        <a:p xmlns:a="http://schemas.openxmlformats.org/drawingml/2006/main">
          <a:endParaRPr lang="en-US" sz="14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Pulido" refreshedDate="44549.492328935186" createdVersion="6" refreshedVersion="6" minRefreshableVersion="3" recordCount="4119" xr:uid="{FD1A2FB9-6741-45DB-B9A3-52C12B99FCBC}">
  <cacheSource type="worksheet">
    <worksheetSource ref="A1:V1048576" sheet="Source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DK"/>
        <s v="AU"/>
        <s v="GB"/>
        <s v="IE"/>
        <s v="FR"/>
        <s v="CA"/>
        <s v="DE"/>
        <s v="ES"/>
        <s v="MX"/>
        <s v="SE"/>
        <s v="IT"/>
        <s v="NZ"/>
        <s v="SG"/>
        <s v="NL"/>
        <s v="CH"/>
        <s v="HK"/>
        <s v="NO"/>
        <s v="AT"/>
        <s v="BE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4-06-21T13:19:52"/>
        <d v="2016-09-02T08:19:25"/>
        <d v="2017-02-27T16:49:11"/>
        <d v="2014-07-02T13:48:03"/>
        <d v="2012-07-10T03:48:47"/>
        <d v="2015-06-22T19:00:21"/>
        <d v="2014-10-03T09:36:19"/>
        <d v="2015-09-14T15:11:24"/>
        <d v="2016-11-04T22:22:12"/>
        <d v="2016-08-25T07:35:13"/>
        <d v="2016-04-23T00:22:36"/>
        <d v="2016-04-08T22:40:12"/>
        <d v="2016-07-05T19:22:21"/>
        <d v="2017-02-16T10:14:42"/>
        <d v="2013-02-16T08:09:00"/>
        <d v="2016-07-14T00:13:06"/>
        <d v="2017-03-06T18:01:30"/>
        <d v="2017-01-17T15:32:48"/>
        <d v="2016-11-15T20:28:27"/>
        <d v="2017-03-13T18:07:27"/>
        <d v="2016-01-19T14:08:17"/>
        <d v="2014-08-18T17:08:24"/>
        <d v="2015-05-04T19:32:31"/>
        <d v="2014-07-09T23:27:21"/>
        <d v="2015-02-19T00:35:10"/>
        <d v="2015-03-27T21:48:59"/>
        <d v="2014-05-02T19:26:37"/>
        <d v="2011-07-29T18:12:08"/>
        <d v="2012-07-30T21:11:21"/>
        <d v="2014-12-04T00:57:52"/>
        <d v="2012-07-20T16:19:24"/>
        <d v="2016-03-22T11:55:25"/>
        <d v="2016-01-21T00:03:49"/>
        <d v="2014-10-10T12:50:40"/>
        <d v="2016-05-19T08:59:20"/>
        <d v="2016-05-31T06:59:46"/>
        <d v="2014-08-16T15:39:17"/>
        <d v="2011-07-23T00:18:33"/>
        <d v="2016-02-05T02:10:02"/>
        <d v="2016-03-04T18:17:07"/>
        <d v="2015-04-09T00:35:08"/>
        <d v="2016-02-05T16:51:23"/>
        <d v="2014-06-04T01:44:10"/>
        <d v="2016-08-22T17:32:01"/>
        <d v="2010-05-24T12:56:43"/>
        <d v="2015-07-02T22:06:12"/>
        <d v="2016-06-06T15:37:26"/>
        <d v="2014-10-07T18:16:58"/>
        <d v="2013-12-11T23:57:34"/>
        <d v="2014-05-20T15:35:01"/>
        <d v="2016-11-28T19:18:56"/>
        <d v="2016-04-14T20:45:21"/>
        <d v="2014-10-10T15:22:27"/>
        <d v="2014-07-09T18:55:05"/>
        <d v="2014-07-17T07:45:08"/>
        <d v="2015-02-18T17:35:38"/>
        <d v="2016-04-07T03:27:36"/>
        <d v="2014-05-30T17:26:51"/>
        <d v="2016-01-05T15:38:10"/>
        <d v="2014-09-09T23:09:39"/>
        <d v="2016-08-19T20:30:46"/>
        <d v="2014-05-06T22:11:30"/>
        <d v="2014-10-15T02:59:50"/>
        <d v="2016-10-13T19:19:55"/>
        <d v="2015-07-10T17:59:38"/>
        <d v="2015-08-29T00:24:06"/>
        <d v="2014-04-03T11:30:44"/>
        <d v="2015-10-22T18:38:33"/>
        <d v="2012-07-17T17:26:34"/>
        <d v="2016-04-29T14:52:07"/>
        <d v="2016-11-15T05:09:35"/>
        <d v="2015-07-29T16:41:46"/>
        <d v="2016-08-14T15:28:22"/>
        <d v="2015-10-17T19:23:42"/>
        <d v="2014-11-20T20:56:12"/>
        <d v="2013-03-27T23:17:40"/>
        <d v="2012-06-13T01:13:02"/>
        <d v="2016-09-01T16:12:54"/>
        <d v="2014-08-09T21:50:26"/>
        <d v="2017-02-02T20:00:27"/>
        <d v="2016-10-04T19:39:06"/>
        <d v="2015-04-09T16:13:42"/>
        <d v="2012-06-18T21:35:45"/>
        <d v="2014-10-28T23:13:51"/>
        <d v="2014-05-06T14:39:33"/>
        <d v="2016-05-21T17:48:24"/>
        <d v="2014-05-01T22:27:25"/>
        <d v="2016-05-03T14:19:42"/>
        <d v="2016-07-20T15:01:43"/>
        <d v="2014-07-23T15:57:03"/>
        <d v="2014-10-14T13:00:55"/>
        <d v="2017-01-18T16:17:25"/>
        <d v="2014-03-24T19:01:04"/>
        <d v="2015-02-04T09:13:47"/>
        <d v="2016-11-02T17:13:22"/>
        <d v="2014-11-08T18:55:53"/>
        <d v="2014-04-29T20:09:08"/>
        <d v="2014-09-30T15:37:03"/>
        <d v="2016-04-19T10:22:30"/>
        <d v="2015-05-04T17:40:43"/>
        <d v="2014-05-22T02:18:32"/>
        <d v="2015-05-18T12:20:11"/>
        <d v="2014-11-07T06:24:24"/>
        <d v="2014-03-21T13:10:45"/>
        <d v="2015-05-25T13:10:24"/>
        <d v="2012-03-19T18:38:21"/>
        <d v="2012-08-23T17:01:40"/>
        <d v="2015-10-08T21:49:00"/>
        <d v="2016-02-09T00:57:56"/>
        <d v="2015-06-07T03:31:22"/>
        <d v="2012-11-22T01:18:34"/>
        <d v="2014-02-24T09:24:15"/>
        <d v="2016-08-29T11:35:49"/>
        <d v="2013-05-16T16:53:45"/>
        <d v="2014-11-15T06:50:28"/>
        <d v="2013-04-30T20:55:13"/>
        <d v="2010-07-20T05:32:35"/>
        <d v="2013-09-04T14:49:00"/>
        <d v="2014-01-23T20:31:11"/>
        <d v="2015-05-28T21:45:52"/>
        <d v="2015-06-17T21:45:37"/>
        <d v="2012-05-08T21:25:09"/>
        <d v="2010-06-18T03:00:52"/>
        <d v="2015-06-18T17:54:44"/>
        <d v="2013-04-01T22:16:33"/>
        <d v="2015-10-13T01:25:49"/>
        <d v="2016-01-28T16:18:30"/>
        <d v="2012-09-01T01:35:37"/>
        <d v="2017-02-07T00:07:33"/>
        <d v="2016-01-11T16:34:01"/>
        <d v="2016-04-07T18:55:00"/>
        <d v="2013-01-02T20:19:25"/>
        <d v="2015-07-09T18:02:25"/>
        <d v="2015-07-15T15:59:25"/>
        <d v="2016-11-08T10:50:46"/>
        <d v="2012-06-14T17:26:56"/>
        <d v="2012-04-26T20:58:51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6-08-03T12:34:20"/>
        <d v="2017-01-17T19:51:10"/>
        <d v="2017-02-17T11:01:32"/>
        <d v="2015-03-18T12:22:05"/>
        <d v="2014-07-19T04:13:01"/>
        <d v="2014-08-11T20:45:08"/>
        <d v="2016-01-13T05:51:57"/>
        <d v="2014-10-02T02:24:25"/>
        <d v="2016-05-22T13:59:50"/>
        <d v="2016-04-24T13:14:14"/>
        <d v="2015-02-21T02:11:57"/>
        <d v="2015-05-16T17:05:44"/>
        <d v="2016-10-19T00:31:01"/>
        <d v="2016-01-05T21:52:10"/>
        <d v="2014-08-01T12:39:12"/>
        <d v="2014-11-07T20:37:46"/>
        <d v="2014-07-16T11:18:30"/>
        <d v="2016-03-22T02:18:02"/>
        <d v="2016-06-02T05:58:09"/>
        <d v="2014-06-20T03:24:46"/>
        <d v="2015-02-15T00:28:17"/>
        <d v="2016-05-13T17:46:51"/>
        <d v="2016-08-29T06:15:56"/>
        <d v="2014-06-03T04:36:18"/>
        <d v="2015-04-01T05:30:00"/>
        <d v="2015-07-24T16:08:57"/>
        <d v="2014-07-21T07:43:21"/>
        <d v="2015-02-07T14:46:29"/>
        <d v="2011-10-05T04:23:43"/>
        <d v="2015-07-26T22:49:51"/>
        <d v="2012-06-22T13:33:26"/>
        <d v="2013-08-27T02:34:27"/>
        <d v="2015-05-06T08:02:55"/>
        <d v="2015-06-23T14:44:59"/>
        <d v="2016-11-09T10:05:15"/>
        <d v="2016-01-19T12:33:09"/>
        <d v="2011-05-16T17:50:01"/>
        <d v="2016-01-27T23:22:17"/>
        <d v="2016-05-25T20:47:41"/>
        <d v="2011-08-27T03:58:22"/>
        <d v="2015-06-05T13:59:35"/>
        <d v="2014-06-26T19:29:25"/>
        <d v="2013-10-01T00:04:50"/>
        <d v="2016-07-17T18:13:30"/>
        <d v="2014-04-25T17:53:09"/>
        <d v="2015-06-15T23:55:00"/>
        <d v="2015-04-14T01:16:39"/>
        <d v="2012-04-27T23:54:23"/>
        <d v="2016-06-02T07:59:58"/>
        <d v="2014-05-08T14:05:25"/>
        <d v="2014-10-17T04:11:13"/>
        <d v="2016-01-29T04:42:12"/>
        <d v="2013-10-31T22:15:03"/>
        <d v="2016-07-22T07:52:18"/>
        <d v="2011-01-22T00:46:49"/>
        <d v="2016-05-12T21:55:49"/>
        <d v="2014-11-28T21:02:41"/>
        <d v="2012-08-29T21:39:09"/>
        <d v="2016-07-22T15:45:32"/>
        <d v="2013-09-20T20:51:34"/>
        <d v="2015-07-16T16:12:01"/>
        <d v="2015-01-15T23:02:10"/>
        <d v="2016-11-27T21:48:41"/>
        <d v="2015-01-09T03:39:39"/>
        <d v="2016-11-20T02:38:40"/>
        <d v="2017-02-14T17:46:00"/>
        <d v="2016-01-18T17:26:38"/>
        <d v="2016-10-15T16:34:22"/>
        <d v="2014-09-16T04:02:06"/>
        <d v="2014-06-25T18:35:45"/>
        <d v="2016-03-01T20:08:44"/>
        <d v="2014-08-29T18:19:33"/>
        <d v="2016-02-17T14:03:10"/>
        <d v="2015-11-30T23:08:02"/>
        <d v="2017-02-13T14:38:49"/>
        <d v="2015-08-14T15:54:20"/>
        <d v="2014-08-28T21:55:49"/>
        <d v="2016-05-03T20:34:12"/>
        <d v="2014-07-14T03:14:56"/>
        <d v="2015-08-14T01:56:53"/>
        <d v="2016-02-19T05:54:29"/>
        <d v="2014-11-05T22:58:45"/>
        <d v="2016-03-17T01:27:24"/>
        <d v="2015-10-30T04:32:33"/>
        <d v="2014-12-16T21:52:20"/>
        <d v="2015-04-02T16:55:10"/>
        <d v="2016-06-20T20:06:01"/>
        <d v="2012-07-09T17:49:38"/>
        <d v="2015-02-03T19:47:59"/>
        <d v="2014-06-11T02:52:54"/>
        <d v="2013-06-17T17:47:24"/>
        <d v="2016-07-15T10:35:20"/>
        <d v="2014-02-01T22:29:05"/>
        <d v="2012-02-21T20:40:39"/>
        <d v="2012-05-30T02:51:21"/>
        <d v="2012-10-10T18:12:15"/>
        <d v="2012-06-14T20:02:21"/>
        <d v="2016-09-26T13:11:15"/>
        <d v="2012-10-12T13:53:48"/>
        <d v="2016-02-16T16:35:59"/>
        <d v="2014-05-21T12:37:21"/>
        <d v="2014-05-26T17:27:18"/>
        <d v="2015-01-12T19:12:18"/>
        <d v="2016-08-08T21:42:08"/>
        <d v="2016-08-29T19:14:02"/>
        <d v="2015-06-24T21:33:48"/>
        <d v="2014-09-02T14:23:47"/>
        <d v="2015-03-24T19:00:55"/>
        <d v="2016-07-12T22:23:27"/>
        <d v="2015-03-07T01:08:46"/>
        <d v="2014-01-28T06:36:27"/>
        <d v="2011-07-06T02:32:06"/>
        <d v="2016-11-21T06:11:20"/>
        <d v="2015-11-10T22:48:15"/>
        <d v="2013-07-09T22:24:59"/>
        <d v="2013-01-31T19:25:29"/>
        <d v="2011-03-30T22:36:25"/>
        <d v="2016-05-06T13:58:34"/>
        <d v="2010-12-30T20:08:34"/>
        <d v="2014-08-03T09:21:17"/>
        <d v="2014-08-29T19:51:03"/>
        <d v="2016-02-25T17:32:10"/>
        <d v="2014-12-20T19:47:03"/>
        <d v="2017-03-02T12:55:07"/>
        <d v="2014-08-15T00:36:30"/>
        <d v="2015-08-09T12:20:00"/>
        <d v="2016-07-21T14:48:13"/>
        <d v="2014-12-16T05:56:28"/>
        <d v="2016-02-19T22:03:58"/>
        <d v="2015-01-16T20:19:12"/>
        <d v="2016-02-01T22:41:07"/>
        <d v="2015-10-07T16:43:36"/>
        <d v="2014-10-09T18:29:26"/>
        <d v="2014-06-14T22:29:24"/>
        <d v="2016-05-07T01:41:55"/>
        <d v="2015-09-09T09:24:18"/>
        <d v="2016-01-07T19:00:34"/>
        <d v="2012-09-05T01:01:49"/>
        <d v="2016-11-16T20:36:10"/>
        <d v="2013-01-03T04:28:00"/>
        <d v="2014-10-26T19:18:47"/>
        <d v="2015-10-01T10:53:17"/>
        <d v="2015-11-15T19:12:12"/>
        <d v="2012-03-29T06:10:24"/>
        <d v="2016-04-09T20:59:52"/>
        <d v="2015-07-14T15:34:26"/>
        <d v="2015-08-29T05:37:27"/>
        <d v="2017-02-09T17:36:33"/>
        <d v="2015-04-03T17:34:41"/>
        <d v="2013-08-05T19:04:29"/>
        <d v="2016-01-11T21:14:13"/>
        <d v="2016-03-19T19:43:05"/>
        <d v="2014-10-09T06:43:10"/>
        <d v="2015-07-18T16:19:38"/>
        <d v="2014-07-08T17:41:10"/>
        <d v="2014-09-17T15:02:59"/>
        <d v="2014-08-25T19:34:44"/>
        <d v="2015-06-29T05:01:44"/>
        <d v="2015-05-04T10:20:44"/>
        <d v="2016-04-25T17:23:40"/>
        <d v="2015-10-20T02:38:50"/>
        <d v="2013-04-12T18:27:26"/>
        <d v="2014-09-12T21:06:38"/>
        <d v="2016-03-01T00:58:45"/>
        <d v="2016-12-24T19:51:28"/>
        <d v="2016-01-27T20:15:27"/>
        <d v="2013-04-18T02:18:30"/>
        <d v="2015-01-16T19:21:39"/>
        <d v="2012-06-07T19:51:29"/>
        <d v="2013-09-29T18:01:31"/>
        <d v="2015-08-01T20:01:43"/>
        <d v="2015-02-21T00:18:54"/>
        <d v="2016-06-13T15:35:23"/>
        <d v="2017-03-15T15:30:07"/>
        <d v="2016-08-20T13:50:28"/>
        <d v="2015-07-08T18:30:56"/>
        <d v="2014-07-31T18:30:45"/>
        <d v="2014-09-02T01:21:43"/>
        <d v="2014-08-15T19:10:22"/>
        <d v="2015-12-20T13:45:23"/>
        <d v="2014-05-30T05:08:08"/>
        <d v="2014-03-03T21:38:37"/>
        <d v="2012-10-26T00:14:41"/>
        <d v="2014-03-18T17:13:42"/>
        <d v="2012-10-15T18:04:46"/>
        <d v="2015-01-19T19:38:49"/>
        <d v="2011-05-12T17:02:24"/>
        <d v="2013-02-28T20:05:33"/>
        <d v="2015-04-18T00:52:52"/>
        <d v="2014-04-24T18:11:35"/>
        <d v="2013-05-13T20:19:27"/>
        <d v="2016-04-28T20:22:15"/>
        <d v="2015-07-07T19:35:23"/>
        <d v="2016-06-11T18:35:38"/>
        <d v="2013-11-01T17:37:20"/>
        <d v="2016-09-26T10:06:57"/>
        <d v="2012-03-05T00:55:30"/>
        <d v="2015-09-01T17:22:11"/>
        <d v="2014-07-11T01:26:32"/>
        <d v="2012-09-11T00:17:02"/>
        <d v="2017-01-01T21:45:31"/>
        <d v="2016-10-13T20:40:23"/>
        <d v="2012-08-04T06:47:45"/>
        <d v="2013-07-08T17:50:36"/>
        <d v="2016-02-23T01:12:53"/>
        <d v="2016-12-03T01:47:58"/>
        <d v="2016-04-01T10:44:38"/>
        <d v="2014-10-24T00:29:53"/>
        <d v="2011-05-25T00:35:27"/>
        <d v="2015-03-05T19:53:49"/>
        <d v="2016-02-05T16:08:33"/>
        <d v="2014-10-22T20:13:28"/>
        <d v="2016-06-08T23:15:33"/>
        <d v="2014-08-13T01:10:22"/>
        <d v="2015-06-26T21:38:56"/>
        <d v="2014-01-08T15:10:27"/>
        <d v="2016-12-21T20:51:53"/>
        <d v="2017-02-13T21:48:10"/>
        <d v="2012-06-29T04:28:16"/>
        <d v="2014-11-10T23:11:07"/>
        <d v="2014-09-10T23:23:43"/>
        <d v="2015-09-03T14:21:26"/>
        <d v="2015-09-21T03:03:53"/>
        <d v="2015-04-17T17:11:59"/>
        <d v="2014-12-01T17:43:33"/>
        <d v="2015-11-26T19:17:39"/>
        <d v="2017-02-24T14:00:03"/>
        <d v="2016-10-11T23:22:08"/>
        <d v="2014-07-15T15:59:33"/>
        <d v="2016-06-03T18:47:00"/>
        <d v="2015-05-28T12:05:02"/>
        <d v="2016-02-10T00:24:46"/>
        <d v="2015-09-18T00:32:52"/>
        <d v="2014-07-28T20:47:16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6-05-09T20:13:52"/>
        <d v="2014-06-09T06:13:01"/>
        <d v="2016-08-11T20:46:11"/>
        <d v="2014-07-23T18:36:01"/>
        <d v="2015-04-20T19:39:16"/>
        <d v="2017-02-09T23:08:28"/>
        <d v="2016-06-13T22:23:59"/>
        <d v="2016-05-06T23:15:16"/>
        <d v="2014-10-26T21:26:18"/>
        <d v="2016-07-16T00:06:23"/>
        <d v="2016-12-09T23:06:00"/>
        <d v="2012-08-13T18:02:14"/>
        <d v="2015-10-15T12:56:57"/>
        <d v="2015-05-31T22:05:07"/>
        <d v="2016-12-21T00:44:5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5-05-18T18:24:38"/>
        <d v="2016-04-03T20:48:00"/>
        <d v="2012-12-07T19:51:03"/>
        <d v="2014-09-10T16:31:48"/>
        <d v="2012-05-24T19:24:11"/>
        <d v="2013-05-15T00:00:32"/>
        <d v="2014-08-25T04:28:06"/>
        <d v="2016-03-31T23:33:58"/>
        <d v="2014-08-04T20:38:08"/>
        <d v="2013-12-18T21:59:27"/>
        <d v="2015-03-31T05:40:32"/>
        <d v="2014-07-07T21:45:38"/>
        <d v="2014-06-27T20:31:12"/>
        <d v="2014-01-16T17:01:24"/>
        <d v="2012-01-03T19:26:13"/>
        <d v="2015-06-12T21:26:26"/>
        <d v="2014-10-22T17:03:13"/>
        <d v="2015-11-23T09:05:39"/>
        <d v="2014-07-26T08:17:57"/>
        <d v="2017-01-24T17:23:40"/>
        <d v="2015-01-10T19:58:33"/>
        <d v="2014-06-02T16:01:00"/>
        <d v="2014-05-08T15:36:30"/>
        <d v="2014-09-15T16:51:10"/>
        <d v="2016-08-13T14:02:55"/>
        <d v="2015-07-02T03:00:54"/>
        <d v="2015-09-22T23:13:41"/>
        <d v="2013-07-09T02:32:46"/>
        <d v="2016-04-27T19:49:05"/>
        <d v="2012-08-23T10:07:02"/>
        <d v="2014-09-29T15:46:42"/>
        <d v="2014-10-08T18:54:03"/>
        <d v="2015-02-25T00:51:19"/>
        <d v="2015-08-03T21:58:50"/>
        <d v="2015-04-04T05:11:23"/>
        <d v="2015-01-20T16:52:10"/>
        <d v="2016-11-16T17:36:09"/>
        <d v="2016-09-16T12:05:01"/>
        <d v="2017-03-06T17:16:59"/>
        <d v="2015-05-20T09:58:22"/>
        <d v="2014-08-10T18:24:37"/>
        <d v="2014-07-07T14:31:17"/>
        <d v="2016-05-13T13:25:38"/>
        <d v="2015-11-01T18:09:32"/>
        <d v="2015-08-23T22:59:28"/>
        <d v="2015-04-08T17:51:02"/>
        <d v="2016-03-23T21:02:45"/>
        <d v="2016-10-21T19:25:46"/>
        <d v="2014-09-19T06:46:07"/>
        <d v="2017-02-03T13:48:00"/>
        <d v="2016-03-23T21:59:44"/>
        <d v="2016-05-23T02:39:32"/>
        <d v="2016-11-23T01:59:03"/>
        <d v="2014-08-04T13:09:16"/>
        <d v="2014-07-31T12:59:53"/>
        <d v="2014-10-16T04:05:31"/>
        <d v="2015-02-27T20:01:36"/>
        <d v="2015-04-27T05:59:44"/>
        <d v="2014-09-11T18:48:19"/>
        <d v="2015-06-22T18:16:58"/>
        <d v="2016-08-18T18:08:42"/>
        <d v="2014-08-05T17:09:42"/>
        <d v="2014-07-26T16:00:57"/>
        <d v="2016-01-12T11:29:44"/>
        <d v="2014-06-30T15:04:27"/>
        <d v="2014-06-12T13:46:58"/>
        <d v="2016-09-14T10:53:54"/>
        <d v="2016-04-19T11:10:48"/>
        <d v="2014-06-02T13:01:54"/>
        <d v="2016-07-01T01:09:38"/>
        <d v="2015-05-10T04:07:47"/>
        <d v="2014-10-15T22:28:04"/>
        <d v="2016-01-26T16:57:16"/>
        <d v="2016-11-08T14:48:26"/>
        <d v="2014-11-25T22:32:09"/>
        <d v="2015-05-27T01:40:14"/>
        <d v="2014-10-15T20:22:25"/>
        <d v="2016-03-31T22:36:48"/>
        <d v="2015-01-03T00:23:42"/>
        <d v="2016-01-30T16:58:40"/>
        <d v="2017-02-02T23:18:01"/>
        <d v="2013-05-15T19:32:37"/>
        <d v="2011-04-02T23:34:47"/>
        <d v="2014-10-23T01:41:30"/>
        <d v="2014-07-17T05:03:11"/>
        <d v="2013-09-30T16:40:01"/>
        <d v="2015-06-02T14:11:08"/>
        <d v="2013-06-18T15:26:42"/>
        <d v="2013-09-24T02:33:58"/>
        <d v="2015-03-19T19:16:03"/>
        <d v="2017-01-12T05:16:10"/>
        <d v="2016-12-03T21:29:28"/>
        <d v="2014-02-10T14:00:06"/>
        <d v="2011-12-21T02:08:30"/>
        <d v="2016-08-11T00:16:58"/>
        <d v="2015-09-11T07:07:49"/>
        <d v="2016-03-31T13:46:00"/>
        <d v="2015-12-06T21:13:10"/>
        <d v="2014-09-18T05:50:09"/>
        <d v="2014-07-22T14:34:56"/>
        <d v="2015-11-29T00:29:22"/>
        <d v="2017-01-05T20:05:30"/>
        <d v="2015-08-25T10:17:56"/>
        <d v="2017-03-13T03:38:41"/>
        <d v="2014-09-09T15:58:04"/>
        <d v="2011-04-11T03:49:20"/>
        <d v="2015-05-20T13:46:17"/>
        <d v="2016-05-31T00:14:56"/>
        <d v="2015-05-24T16:14:40"/>
        <d v="2016-02-22T23:27:29"/>
        <d v="2015-01-14T16:14:44"/>
        <d v="2014-06-19T02:57:08"/>
        <d v="2015-03-10T15:51:24"/>
        <d v="2015-07-09T02:18:28"/>
        <d v="2015-04-07T19:53:30"/>
        <d v="2014-07-02T21:43:02"/>
        <d v="2015-06-10T23:50:06"/>
        <d v="2014-06-23T22:31:45"/>
        <d v="2014-09-05T02:40:21"/>
        <d v="2014-04-16T21:23:30"/>
        <d v="2014-07-10T20:36:01"/>
        <d v="2014-02-12T19:20:30"/>
        <d v="2014-04-26T02:49:19"/>
        <d v="2015-02-20T17:45:19"/>
        <d v="2015-09-24T06:02:51"/>
        <d v="2015-04-25T19:44:22"/>
        <d v="2015-05-08T22:36:12"/>
        <d v="2014-10-11T20:06:20"/>
        <d v="2016-12-08T05:38:02"/>
        <d v="2015-05-17T18:18:26"/>
        <d v="2012-08-15T20:35:36"/>
        <d v="2015-08-25T14:43:52"/>
        <d v="2011-06-29T01:39:05"/>
        <d v="2016-08-04T22:12:55"/>
        <d v="2015-06-04T11:20:30"/>
        <d v="2013-06-18T20:01:43"/>
        <d v="2013-09-18T21:38:08"/>
        <d v="2014-03-18T18:50:25"/>
        <d v="2012-02-19T17:12:52"/>
        <d v="2012-08-06T19:29:43"/>
        <d v="2015-03-19T13:48:48"/>
        <d v="2015-07-23T16:19:14"/>
        <d v="2016-09-23T14:45:14"/>
        <d v="2014-08-02T05:45:54"/>
        <d v="2014-04-26T11:26:29"/>
        <d v="2014-07-21T06:21:27"/>
        <d v="2015-10-07T12:23:08"/>
        <d v="2016-05-20T19:10:21"/>
        <d v="2014-10-29T18:02:56"/>
        <d v="2014-06-30T15:20:26"/>
        <d v="2016-04-17T17:30:53"/>
        <d v="2014-10-15T20:58:15"/>
        <d v="2016-02-11T22:36:54"/>
        <d v="2016-03-11T09:59:46"/>
        <d v="2016-05-09T15:06:59"/>
        <d v="2016-03-18T21:31:12"/>
        <d v="2015-06-30T13:20:52"/>
        <d v="2015-10-20T16:35:03"/>
        <d v="2014-07-09T17:41:30"/>
        <d v="2015-03-06T21:40:57"/>
        <d v="2015-11-02T23:14:40"/>
        <d v="2014-09-01T22:00:01"/>
        <d v="2015-04-04T07:00:14"/>
        <d v="2013-12-04T21:53:33"/>
        <d v="2012-12-31T18:38:30"/>
        <d v="2011-03-10T16:41:06"/>
        <d v="2014-03-20T01:01:58"/>
        <d v="2015-06-27T05:37:37"/>
        <d v="2015-10-14T11:12:07"/>
        <d v="2016-01-01T13:43:28"/>
        <d v="2014-06-09T19:56:05"/>
        <d v="2016-04-22T10:26:05"/>
        <d v="2015-08-14T13:53:13"/>
        <d v="2015-02-12T19:30:02"/>
        <d v="2013-02-15T17:13:09"/>
        <d v="2015-05-22T04:34:54"/>
        <d v="2016-01-22T11:24:25"/>
        <d v="2016-02-04T00:47:39"/>
        <d v="2010-08-09T01:34:51"/>
        <d v="2017-03-14T18:45:38"/>
        <d v="2017-03-02T04:59:20"/>
        <d v="2016-04-06T20:36:48"/>
        <d v="2015-06-16T00:50:12"/>
        <d v="2014-11-11T13:04:55"/>
        <d v="2016-06-10T04:41:12"/>
        <d v="2012-11-13T00:25:00"/>
        <d v="2015-09-05T11:23:04"/>
        <d v="2015-10-01T02:08:13"/>
        <d v="2015-09-15T02:19:22"/>
        <d v="2016-04-06T13:24:40"/>
        <d v="2015-06-24T20:30:40"/>
        <d v="2014-08-07T08:31:46"/>
        <d v="2016-07-08T10:20:56"/>
        <d v="2015-01-12T19:58:45"/>
        <d v="2015-06-16T07:37:07"/>
        <d v="2015-03-24T18:26:00"/>
        <d v="2016-04-20T01:53:21"/>
        <d v="2016-09-06T22:27:24"/>
        <d v="2016-02-20T03:22:00"/>
        <d v="2014-12-18T00:32:23"/>
        <d v="2016-05-21T16:45:16"/>
        <d v="2014-06-18T00:38:0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4-09-22T20:26:42"/>
        <d v="2013-02-26T13:19:23"/>
        <d v="2012-03-22T17:01:25"/>
        <d v="2012-10-04T07:21:24"/>
        <d v="2016-08-21T20:53:33"/>
        <d v="2016-06-17T18:09:48"/>
        <d v="2014-11-04T22:34:40"/>
        <d v="2016-11-18T02:37:26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5-11-20T18:42:05"/>
        <d v="2016-10-13T17:12:55"/>
        <d v="2016-05-12T06:01:07"/>
        <d v="2017-02-10T16:54:23"/>
        <d v="2017-02-15T13:10:42"/>
        <d v="2014-07-14T16:41:12"/>
        <d v="2015-07-10T04:30:03"/>
        <d v="2011-01-14T10:18:49"/>
        <d v="2016-09-05T15:00:37"/>
        <d v="2014-07-10T19:41:37"/>
        <d v="2016-10-15T19:26:48"/>
        <d v="2016-05-04T01:28:59"/>
        <d v="2014-06-15T21:29:10"/>
        <d v="2015-07-13T16:14:23"/>
        <d v="2015-07-28T12:07:53"/>
        <d v="2016-11-19T17:49:21"/>
        <d v="2016-02-01T14:39:49"/>
        <d v="2015-09-07T06:21:09"/>
        <d v="2014-08-21T06:59:23"/>
        <d v="2014-07-05T01:19:32"/>
        <d v="2013-04-11T16:51:11"/>
        <d v="2015-11-03T18:00:28"/>
        <d v="2016-11-11T23:22:34"/>
        <d v="2015-07-07T22:24:54"/>
        <d v="2015-02-03T17:17:27"/>
        <d v="2016-01-11T13:56:54"/>
        <d v="2015-07-15T15:01:12"/>
        <d v="2015-08-17T18:19:55"/>
        <d v="2015-08-06T17:31:15"/>
        <d v="2015-05-01T15:32:27"/>
        <d v="2014-12-30T22:45:44"/>
        <d v="2016-08-10T01:36:22"/>
        <d v="2014-08-29T18:04:57"/>
        <d v="2014-11-28T21:08:45"/>
        <d v="2014-04-24T14:14:19"/>
        <d v="2015-03-09T13:49:48"/>
        <d v="2014-04-10T12:36:26"/>
        <d v="2015-07-08T19:31:29"/>
        <d v="2014-08-14T21:11:25"/>
        <d v="2016-03-03T16:50:29"/>
        <d v="2014-05-07T01:44:24"/>
        <d v="2015-03-02T04:34:36"/>
        <d v="2014-08-14T15:50:05"/>
        <d v="2015-03-02T18:59:52"/>
        <d v="2016-10-20T11:14:02"/>
        <d v="2015-08-12T03:38:27"/>
        <d v="2015-11-03T14:54:54"/>
        <d v="2016-01-22T18:33:07"/>
        <d v="2015-10-27T22:34:59"/>
        <d v="2014-05-27T15:48:51"/>
        <d v="2012-01-19T11:21:47"/>
        <d v="2015-08-02T20:57:06"/>
        <d v="2012-08-28T19:06:20"/>
        <d v="2016-09-21T14:45:17"/>
        <d v="2014-11-25T19:54:57"/>
        <d v="2012-08-30T16:59:59"/>
        <d v="2015-01-22T22:11:58"/>
        <d v="2017-03-14T08:35:56"/>
        <d v="2014-05-20T07:26:27"/>
        <d v="2014-10-11T22:07:10"/>
        <d v="2015-04-06T22:16:07"/>
        <d v="2015-02-18T22:00:22"/>
        <d v="2015-08-11T19:46:52"/>
        <d v="2015-02-15T00:12:03"/>
        <d v="2015-08-04T19:04:37"/>
        <d v="2014-05-21T17:06:34"/>
        <d v="2014-05-20T17:22:53"/>
        <d v="2015-06-09T07:11:36"/>
        <d v="2014-05-30T21:26:47"/>
        <d v="2015-04-03T18:41:41"/>
        <d v="2014-07-15T19:42:34"/>
        <d v="2015-07-15T13:00:52"/>
        <d v="2015-02-23T05:38:49"/>
        <d v="2016-03-18T21:31:30"/>
        <d v="2011-05-02T22:47:58"/>
        <d v="2016-06-17T18:32:18"/>
        <d v="2015-09-09T18:20:28"/>
        <d v="2014-02-12T01:41:38"/>
        <d v="2012-08-14T04:13:00"/>
        <d v="2013-05-29T21:51:41"/>
        <d v="2015-09-26T21:13:24"/>
        <d v="2016-06-03T02:31:52"/>
        <d v="2016-06-08T15:11:10"/>
        <d v="2015-03-04T00:16:46"/>
        <d v="2014-05-25T22:51:35"/>
        <d v="2015-11-26T11:15:16"/>
        <d v="2013-12-02T19:03:58"/>
        <d v="2015-03-20T01:41:39"/>
        <d v="2013-07-22T22:20:31"/>
        <d v="2015-01-13T21:07:51"/>
        <d v="2015-04-11T06:25:11"/>
        <d v="2014-07-07T16:10:46"/>
        <d v="2014-05-05T10:43:09"/>
        <d v="2016-05-10T00:59:50"/>
        <d v="2015-10-17T10:18:41"/>
        <d v="2015-03-25T17:22:07"/>
        <d v="2015-01-07T04:51:43"/>
        <d v="2015-03-30T18:53:03"/>
        <d v="2015-02-20T06:39:10"/>
        <d v="2016-04-02T03:22:51"/>
        <d v="2014-05-07T14:48:54"/>
        <d v="2016-01-04T23:36:10"/>
        <d v="2012-06-05T20:35:37"/>
        <d v="2014-05-19T21:58:12"/>
        <d v="2015-09-12T13:01:38"/>
        <d v="2016-11-23T07:42:46"/>
        <d v="2014-05-19T18:24:05"/>
        <d v="2015-06-03T00:40:46"/>
        <d v="2012-01-01T15:34:51"/>
        <d v="2015-02-16T03:34:24"/>
        <d v="2015-12-01T20:00:56"/>
        <d v="2016-11-14T17:34:40"/>
        <d v="2014-07-30T00:20:25"/>
        <d v="2014-01-22T09:08:42"/>
        <d v="2016-11-06T11:24:48"/>
        <d v="2013-09-26T23:42:49"/>
        <d v="2014-11-20T12:08:53"/>
        <d v="2012-07-05T21:37:00"/>
        <d v="2015-01-09T01:25:00"/>
        <d v="2015-11-04T04:54:56"/>
        <d v="2016-02-26T13:01:20"/>
        <d v="2014-05-13T15:47:04"/>
        <d v="2014-05-23T17:48:03"/>
        <d v="2017-02-14T14:24:46"/>
        <d v="2014-05-21T01:12:08"/>
        <d v="2012-08-14T16:47:33"/>
        <d v="2011-12-19T21:12:36"/>
        <d v="2017-02-17T19:34:01"/>
        <d v="2016-06-27T21:01:43"/>
        <d v="2012-09-08T20:55:31"/>
        <d v="2015-09-23T21:01:01"/>
        <d v="2013-12-18T18:15:55"/>
        <d v="2010-10-05T22:54:16"/>
        <d v="2013-09-18T19:30:18"/>
        <d v="2014-04-30T16:06:09"/>
        <d v="2015-12-02T16:50:10"/>
        <d v="2016-11-17T20:25:44"/>
        <d v="2015-06-08T15:01:08"/>
        <d v="2016-10-01T16:01:15"/>
        <d v="2016-12-13T02:54:47"/>
        <d v="2016-03-23T18:45:50"/>
        <d v="2014-11-10T02:11:14"/>
        <d v="2013-09-07T20:36:19"/>
        <d v="2012-02-22T06:03:05"/>
        <d v="2015-08-02T04:03:47"/>
        <d v="2015-11-19T19:20:09"/>
        <d v="2016-01-12T20:47:27"/>
        <d v="2014-07-01T00:29:40"/>
        <d v="2016-09-16T15:43:16"/>
        <d v="2016-04-05T14:19:05"/>
        <d v="2016-05-05T10:25:18"/>
        <d v="2014-10-26T17:01:34"/>
        <d v="2016-01-01T00:11:11"/>
        <d v="2015-10-01T15:06:47"/>
        <d v="2015-02-26T05:05:59"/>
        <d v="2015-02-01T05:51:46"/>
        <d v="2014-08-29T01:27:51"/>
        <d v="2014-05-19T04:38:49"/>
        <d v="2014-10-08T02:58:00"/>
        <d v="2014-04-29T20:00:20"/>
        <d v="2014-05-02T12:13:33"/>
        <d v="2014-06-09T16:27:42"/>
        <d v="2017-01-19T16:39:08"/>
        <d v="2017-01-23T08:50:02"/>
        <d v="2016-03-08T09:34:06"/>
        <d v="2015-11-04T20:59:25"/>
        <d v="2015-03-26T09:54:05"/>
        <d v="2015-09-25T12:43:56"/>
        <d v="2016-06-11T01:15:38"/>
        <d v="2014-10-06T21:08:24"/>
        <d v="2015-08-18T18:57:26"/>
        <d v="2016-03-31T08:02:51"/>
        <d v="2016-03-13T14:57:37"/>
        <d v="2016-07-20T10:05:40"/>
        <d v="2015-08-07T09:27:53"/>
        <d v="2014-04-24T12:22:50"/>
        <d v="2016-07-04T16:07:36"/>
        <d v="2014-12-03T07:58:03"/>
        <d v="2016-09-15T20:22:44"/>
        <d v="2016-02-09T05:48:07"/>
        <d v="2015-03-12T22:37:23"/>
        <d v="2015-11-25T16:41:59"/>
        <d v="2015-03-12T23:31:11"/>
        <d v="2015-09-18T16:23:47"/>
        <d v="2016-03-04T08:07:48"/>
        <d v="2016-06-13T15:09:20"/>
        <d v="2014-10-28T14:05:37"/>
        <d v="2016-03-28T22:22:07"/>
        <d v="2014-09-23T19:05:49"/>
        <d v="2016-01-31T22:43:06"/>
        <d v="2011-07-15T01:39:46"/>
        <d v="2015-09-02T01:33:12"/>
        <d v="2013-12-04T02:24:21"/>
        <d v="2013-02-25T00:55:51"/>
        <d v="2015-11-23T13:13:53"/>
        <d v="2016-05-17T20:38:41"/>
        <d v="2014-01-07T15:04:22"/>
        <d v="2016-10-03T02:13:39"/>
        <d v="2016-04-29T18:32:09"/>
        <d v="2017-01-27T23:05:18"/>
        <d v="2010-06-09T00:28:50"/>
        <d v="2013-09-30T15:54:43"/>
        <d v="2014-05-27T13:19:26"/>
        <d v="2016-06-22T15:58:28"/>
        <d v="2016-12-01T16:34:06"/>
        <d v="2016-06-01T18:57:19"/>
        <d v="2013-09-03T13:27:54"/>
        <d v="2017-01-16T12:48:05"/>
        <d v="2016-04-24T19:53:51"/>
        <d v="2016-06-28T22:00:04"/>
        <d v="2013-11-18T21:55:21"/>
        <d v="2017-03-11T00:47:28"/>
        <d v="2014-05-29T22:04:24"/>
        <d v="2015-10-15T10:27:10"/>
        <d v="2014-07-05T11:39:39"/>
        <d v="2016-09-15T06:55:41"/>
        <d v="2011-09-02T18:52:37"/>
        <d v="2016-01-02T08:32:15"/>
        <d v="2015-06-09T14:46:50"/>
        <d v="2015-01-31T00:42:05"/>
        <d v="2016-03-01T13:36:20"/>
        <d v="2012-02-02T04:47:45"/>
        <d v="2016-07-04T16:46:11"/>
        <d v="2015-03-05T05:01:06"/>
        <d v="2015-02-27T00:31:51"/>
        <d v="2014-02-25T00:24:10"/>
        <d v="2011-02-11T19:07:25"/>
        <d v="2013-08-08T23:07:34"/>
        <d v="2014-07-31T23:06:36"/>
        <d v="2017-02-28T00:32:11"/>
        <d v="2015-07-13T18:37:08"/>
        <d v="2015-07-28T00:18:50"/>
        <d v="2015-11-30T20:15:00"/>
        <d v="2015-09-01T21:36:37"/>
        <d v="2014-04-01T17:00:12"/>
        <d v="2015-08-06T14:56:47"/>
        <d v="2014-09-30T12:59:59"/>
        <d v="2014-09-17T07:04:43"/>
        <d v="2015-02-10T00:45:52"/>
        <d v="2012-05-01T07:00:31"/>
        <d v="2015-01-14T22:35:54"/>
        <d v="2016-07-07T04:32:47"/>
        <d v="2014-07-11T17:49:52"/>
        <d v="2014-06-16T16:03:49"/>
        <d v="2015-12-03T19:38:28"/>
        <d v="2014-10-29T16:24:46"/>
        <d v="2016-09-14T07:22:31"/>
        <d v="2014-10-20T17:00:47"/>
        <d v="2014-12-02T21:37:42"/>
        <d v="2015-09-01T12:51:32"/>
        <d v="2015-04-06T17:22:11"/>
        <d v="2016-02-27T00:26:02"/>
        <d v="2014-10-28T16:35:53"/>
        <d v="2015-08-14T11:20:00"/>
        <d v="2014-07-10T13:05:48"/>
        <d v="2015-11-15T13:29:36"/>
        <d v="2016-09-30T15:11:19"/>
        <d v="2016-08-23T18:22:09"/>
        <d v="2014-10-03T18:18:29"/>
        <d v="2015-06-12T00:33:25"/>
        <d v="2015-05-23T19:50:39"/>
        <d v="2015-11-01T04:35:29"/>
        <d v="2016-04-05T11:47:40"/>
        <d v="2015-01-12T23:33:28"/>
        <d v="2016-06-25T20:41:37"/>
        <d v="2015-06-12T12:50:06"/>
        <d v="2015-07-22T06:14:17"/>
        <d v="2015-12-20T16:26:13"/>
        <d v="2016-03-10T16:51:20"/>
        <d v="2016-04-07T13:09:54"/>
        <d v="2014-07-28T18:33:01"/>
        <d v="2016-01-05T15:43:19"/>
        <d v="2014-12-22T02:01:04"/>
        <d v="2015-02-23T14:29:35"/>
        <d v="2017-01-31T14:24:43"/>
        <d v="2014-07-08T12:21:47"/>
        <d v="2015-11-19T20:01:19"/>
        <d v="2016-03-18T02:29:04"/>
        <d v="2014-10-05T17:33:42"/>
        <d v="2014-08-18T13:00:56"/>
        <d v="2015-06-20T19:35:34"/>
        <d v="2014-08-27T15:03:09"/>
        <d v="2014-10-17T03:57:13"/>
        <d v="2015-11-16T23:08:04"/>
        <d v="2014-06-22T16:09:28"/>
        <d v="2014-07-22T07:01:55"/>
        <d v="2015-10-09T15:51:41"/>
        <d v="2015-03-05T07:22:05"/>
        <d v="2015-01-28T16:37:59"/>
        <d v="2013-04-11T01:22:24"/>
        <d v="2014-04-25T01:07:48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4-10-20T17:52:5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5-03-04T14:59:01"/>
        <d v="2016-05-01T19:23:04"/>
        <d v="2015-08-05T21:50:18"/>
        <d v="2015-02-18T04:45:32"/>
        <d v="2016-01-28T06:45:36"/>
        <d v="2014-11-25T04:07:50"/>
        <d v="2014-08-24T01:51:40"/>
        <d v="2016-01-27T21:52:52"/>
        <d v="2014-09-22T01:50:28"/>
        <d v="2014-06-02T16:29:55"/>
        <d v="2015-12-13T15:48:44"/>
        <d v="2016-12-17T01:49:22"/>
        <d v="2015-02-17T20:02:50"/>
        <d v="2014-09-18T12:07:39"/>
        <d v="2015-07-31T23:28:03"/>
        <d v="2015-01-29T13:45:08"/>
        <d v="2015-07-06T19:46:39"/>
        <d v="2015-10-27T22:55:45"/>
        <d v="2016-02-03T01:55:55"/>
        <d v="2015-05-23T17:48:15"/>
        <d v="2016-12-08T00:17:12"/>
        <d v="2014-10-27T19:26:50"/>
        <d v="2016-07-19T21:52:19"/>
        <d v="2017-02-01T19:30:34"/>
        <d v="2014-08-06T04:23:35"/>
        <d v="2014-09-17T19:00:32"/>
        <d v="2014-09-05T09:12:02"/>
        <d v="2016-08-02T02:58:22"/>
        <d v="2014-08-16T02:00:03"/>
        <d v="2015-09-08T22:16:04"/>
        <d v="2016-07-05T14:00:03"/>
        <d v="2014-12-05T04:43:58"/>
        <d v="2014-11-16T08:52:47"/>
        <d v="2015-06-10T22:08:55"/>
        <d v="2015-08-20T03:50:17"/>
        <d v="2015-07-17T14:15:47"/>
        <d v="2016-04-22T01:09:10"/>
        <d v="2016-03-09T23:04:14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1-02-14T12:38:02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2-10-11T00:46:06"/>
        <d v="2015-04-23T21:23:39"/>
        <d v="2012-09-12T00:58:59"/>
        <d v="2013-08-20T18:08:48"/>
        <d v="2013-10-03T10:57:14"/>
        <d v="2014-03-21T16:01:54"/>
        <d v="2010-10-18T05:24:20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6-03-08T15:16:31"/>
        <d v="2015-10-14T14:18:38"/>
        <d v="2015-02-12T03:05:08"/>
        <d v="2015-03-30T18:14:28"/>
        <d v="2017-02-06T16:03:27"/>
        <d v="2016-03-30T18:44:25"/>
        <d v="2015-04-20T22:39:50"/>
        <d v="2015-09-14T12:00:21"/>
        <d v="2015-10-15T11:53:29"/>
        <d v="2015-07-22T14:05:16"/>
        <d v="2017-01-25T11:58:28"/>
        <d v="2014-09-08T04:01:08"/>
        <d v="2015-10-20T19:00:19"/>
        <d v="2016-03-09T19:52:01"/>
        <d v="2016-02-15T19:16:33"/>
        <d v="2014-10-24T00:01:46"/>
        <d v="2014-01-29T14:33:19"/>
        <d v="2012-04-20T19:01:58"/>
        <d v="2011-12-16T13:14:29"/>
        <d v="2016-12-07T19:05:00"/>
        <d v="2012-06-18T21:53:18"/>
        <d v="2015-10-15T06:01:08"/>
        <d v="2014-12-07T18:45:47"/>
        <d v="2014-10-22T14:01:41"/>
        <d v="2016-06-28T01:49:40"/>
        <d v="2011-11-18T01:00:51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2-12T05:40:31"/>
        <d v="2014-08-12T06:14:57"/>
        <d v="2013-05-06T22:13:50"/>
        <d v="2016-01-31T17:05:14"/>
        <d v="2016-06-05T20:54:43"/>
        <d v="2013-08-14T17:56:20"/>
        <d v="2013-07-01T08:41:53"/>
        <d v="2015-10-19T06:15:58"/>
        <d v="2016-02-23T23:39:1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5-03-02T21:51:49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2-02-17T13:17:05"/>
        <d v="2014-12-18T12:38:23"/>
        <d v="2013-07-11T13:15:20"/>
        <d v="2015-05-29T15:09:30"/>
        <d v="2016-01-31T04:13:59"/>
        <d v="2013-03-07T07:16:22"/>
        <d v="2014-07-10T14:44:07"/>
        <d v="2017-01-03T14:46:01"/>
        <d v="2015-08-07T14:47:04"/>
        <d v="2012-11-05T09:23:41"/>
        <d v="2015-11-10T16:51:01"/>
        <d v="2015-08-22T03:11:16"/>
        <d v="2016-05-02T17:12:49"/>
        <d v="2017-01-18T04:56:06"/>
        <d v="2016-04-13T00:10:08"/>
        <d v="2016-12-07T13:05:05"/>
        <d v="2015-10-05T18:26:31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5-10-05T17:11:28"/>
        <d v="2016-09-19T10:38:27"/>
        <d v="2015-05-14T16:37:23"/>
        <d v="2014-11-25T20:27:03"/>
        <d v="2016-08-23T21:47:47"/>
        <d v="2015-07-03T00:18:24"/>
        <d v="2015-02-17T22:31:27"/>
        <d v="2015-02-14T17:11:56"/>
        <d v="2015-01-16T20:30:07"/>
        <d v="2015-03-17T18:10:33"/>
        <d v="2015-06-22T13:02:10"/>
        <d v="2014-11-03T05:34:20"/>
        <d v="2015-03-07T16:15:45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10-23T19:48:56"/>
        <d v="2015-05-16T22:06:20"/>
        <d v="2015-10-30T00:49:04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7-02-24T21:29:37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5-07-14T13:40:48"/>
        <d v="2016-07-13T00:37:54"/>
        <d v="2014-07-12T20:27:47"/>
        <d v="2016-02-16T18:25:49"/>
        <d v="2014-11-13T00:25:11"/>
        <d v="2016-11-01T16:34:10"/>
        <d v="2015-06-08T22:58:33"/>
        <d v="2015-02-10T22:58:32"/>
        <d v="2015-11-23T20:17:52"/>
        <d v="2015-07-24T14:14:55"/>
        <d v="2014-10-10T17:47:59"/>
        <d v="2016-09-23T15:29:19"/>
        <d v="2014-12-17T10:30:47"/>
        <d v="2015-06-18T20:14:16"/>
        <d v="2015-03-14T15:59:35"/>
        <d v="2014-07-18T19:58:18"/>
        <d v="2016-06-06T15:00:58"/>
        <d v="2014-12-02T22:20:04"/>
        <d v="2015-01-08T18:26:21"/>
        <d v="2016-04-21T09:02:18"/>
        <d v="2016-09-26T19:20:04"/>
        <d v="2017-02-12T18:22:02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0-25T17:26:27"/>
        <d v="2016-12-22T11:47:58"/>
        <d v="2014-11-05T00:59:19"/>
        <d v="2016-01-15T16:20:32"/>
        <d v="2016-05-06T12:42:12"/>
        <d v="2014-08-06T20:30:02"/>
        <d v="2012-03-09T19:19:38"/>
        <d v="2011-05-31T15:19:23"/>
        <d v="2015-11-13T15:01:52"/>
        <d v="2013-03-13T01:01:27"/>
        <d v="2011-11-07T17:53:11"/>
        <d v="2013-11-20T10:04:52"/>
        <d v="2014-02-19T22:01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6-10-27T18:20:13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0-09-15T16:25:05"/>
        <d v="2011-04-03T16:10:25"/>
        <d v="2013-05-09T00:01:14"/>
        <d v="2012-07-26T18:11:42"/>
        <d v="2013-01-29T14:15:15"/>
        <d v="2013-10-02T15:03:46"/>
        <d v="2013-01-02T01:08:59"/>
        <d v="2013-10-08T20:58:03"/>
        <d v="2013-08-16T21:11:25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5-02-20T23:20:52"/>
        <d v="2013-02-20T12:37:05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4-10-11T20:07:43"/>
        <d v="2015-06-10T19:09:36"/>
        <d v="2015-03-15T19:00:33"/>
        <d v="2015-01-17T19:58:29"/>
        <d v="2016-11-28T05:05:46"/>
        <d v="2016-06-24T03:00:17"/>
        <d v="2015-03-16T17:53:38"/>
        <d v="2013-10-23T11:35:13"/>
        <d v="2016-08-17T23:10:04"/>
        <d v="2013-10-12T13:19:08"/>
        <d v="2012-01-13T02:49:26"/>
        <d v="2013-12-08T00:39:58"/>
        <d v="2013-03-09T20:17:37"/>
        <d v="2013-08-02T00:32:03"/>
        <d v="2013-10-30T13:28:15"/>
        <d v="2013-04-04T14:00:34"/>
        <d v="2013-11-19T18:56:00"/>
        <d v="2010-11-23T05:35:24"/>
        <d v="2012-04-27T23:00:55"/>
        <d v="2014-09-05T18:49:03"/>
        <d v="2013-10-22T16:46:19"/>
        <d v="2014-07-22T00:45:30"/>
        <d v="2015-03-02T21:32:43"/>
        <d v="2016-05-06T23:33:30"/>
        <d v="2012-10-29T16:31:48"/>
        <d v="2016-02-29T20:23:22"/>
        <d v="2015-12-04T01:55:37"/>
        <d v="2014-02-11T04:33:10"/>
        <d v="2011-08-12T04:37:03"/>
        <d v="2012-04-05T03:20:19"/>
        <d v="2012-07-26T18:19:07"/>
        <d v="2014-11-01T21:59:21"/>
        <d v="2013-10-15T16:07:02"/>
        <d v="2013-01-14T22:37:49"/>
        <d v="2013-10-28T21:08:31"/>
        <d v="2012-04-14T19:44:55"/>
        <d v="2012-03-10T05:42:49"/>
        <d v="2014-04-04T17:41:24"/>
        <d v="2015-12-30T08:00:29"/>
        <d v="2013-10-04T19:09:17"/>
        <d v="2012-08-03T11:30:48"/>
        <d v="2017-01-11T02:19:05"/>
        <d v="2016-10-30T16:01:45"/>
        <d v="2016-08-10T18:00:48"/>
        <d v="2016-02-11T19:52:44"/>
        <d v="2015-12-18T18:01:01"/>
        <d v="2016-10-19T14:43:32"/>
        <d v="2014-12-26T03:56:39"/>
        <d v="2014-12-20T04:11:05"/>
        <d v="2016-09-06T15:15:32"/>
        <d v="2014-07-16T20:20:34"/>
        <d v="2014-08-05T20:46:38"/>
        <d v="2016-02-24T17:59:16"/>
        <d v="2016-01-22T22:36:37"/>
        <d v="2016-01-26T07:25:01"/>
        <d v="2014-07-10T22:43:42"/>
        <d v="2016-09-02T18:04:46"/>
        <d v="2015-02-26T02:46:48"/>
        <d v="2015-12-01T23:13:30"/>
        <d v="2016-09-01T08:33:45"/>
        <d v="2016-08-29T22:24:55"/>
        <d v="2014-08-04T18:49:24"/>
        <d v="2014-06-27T20:47:40"/>
        <d v="2014-10-29T02:28:17"/>
        <d v="2014-10-14T07:11:30"/>
        <d v="2015-11-17T16:25:14"/>
        <d v="2017-02-14T17:01:01"/>
        <d v="2016-01-19T17:00:27"/>
        <d v="2016-11-28T19:25:15"/>
        <d v="2016-05-20T14:30:46"/>
        <d v="2015-10-26T21:04:55"/>
        <d v="2016-06-14T11:48:53"/>
        <d v="2015-01-05T23:22:29"/>
        <d v="2015-05-03T01:40:09"/>
        <d v="2015-04-17T15:31:17"/>
        <d v="2015-05-21T22:04:21"/>
        <d v="2016-01-01T13:56:03"/>
        <d v="2015-02-14T20:00:37"/>
        <d v="2014-09-23T00:49:07"/>
        <d v="2015-11-16T18:20:10"/>
        <d v="2016-05-24T16:00:25"/>
        <d v="2015-01-12T15:23:40"/>
        <d v="2016-02-18T05:33:43"/>
        <d v="2016-07-28T17:00:09"/>
        <d v="2015-04-20T06:04:15"/>
        <d v="2014-07-24T20:59:10"/>
        <d v="2014-10-06T19:38:35"/>
        <d v="2016-01-13T10:20:45"/>
        <d v="2015-08-15T19:07:57"/>
        <d v="2014-07-11T20:26:39"/>
        <d v="2016-02-06T23:49:05"/>
        <d v="2016-11-04T20:54:43"/>
        <d v="2015-02-11T18:57:36"/>
        <d v="2015-03-16T21:54:53"/>
        <d v="2016-08-01T00:44:22"/>
        <d v="2013-11-21T20:32:11"/>
        <d v="2016-03-11T08:54:24"/>
        <d v="2015-10-18T18:04:53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2-22T03:15:27"/>
        <d v="2012-03-05T17:46:15"/>
        <d v="2014-06-23T20:40:24"/>
        <d v="2016-10-19T18:03:10"/>
        <d v="2012-11-07T22:23:42"/>
        <d v="2015-12-09T04:53:10"/>
        <d v="2014-07-15T23:27:00"/>
        <d v="2013-09-09T08:18:07"/>
        <d v="2016-02-29T16:41:35"/>
        <d v="2015-11-25T14:21:53"/>
        <d v="2014-03-06T03:59:39"/>
        <d v="2016-02-12T22:25:16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11-01T04:06:21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5-02-26T03:43:06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6-02-19T14:29:20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6-03-01T10:19:33"/>
        <d v="2016-02-23T17:01:04"/>
        <d v="2017-01-26T20:18:25"/>
        <d v="2014-04-30T22:09:16"/>
        <d v="2016-06-14T19:25:40"/>
        <d v="2016-09-20T11:05:13"/>
        <d v="2015-07-26T15:05:12"/>
        <d v="2016-10-11T04:15:09"/>
        <d v="2012-03-17T11:02:07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3-11-01T20:17:32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3-10-14T16:24:19"/>
        <d v="2014-08-01T17:31:31"/>
        <d v="2016-12-05T03:14:05"/>
        <d v="2015-10-15T16:49:31"/>
        <d v="2015-06-29T13:44:57"/>
        <d v="2016-04-01T17:55:58"/>
        <d v="2016-03-29T16:20:32"/>
        <d v="2015-06-14T19:32:39"/>
        <d v="2016-11-01T01:23:31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2-10-31T06:06:45"/>
        <d v="2013-06-05T00:56:00"/>
        <d v="2013-01-30T23:05:37"/>
        <d v="2011-05-26T13:42:03"/>
        <d v="2014-05-22T17:12:52"/>
        <d v="2015-02-14T17:35:52"/>
        <d v="2015-10-15T00:04:10"/>
        <d v="2014-03-12T14:15:46"/>
        <d v="2015-04-07T18:12:22"/>
        <d v="2012-06-12T17:45:32"/>
        <d v="2016-11-30T22:50:33"/>
        <d v="2016-02-24T03:53:08"/>
        <d v="2016-12-16T01:35:19"/>
        <d v="2016-11-03T16:03:26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9-27T22:01:50"/>
        <d v="2016-06-05T20:58:54"/>
        <d v="2014-09-07T00:06:13"/>
        <d v="2013-06-26T01:30:35"/>
        <d v="2014-10-29T16:20:01"/>
        <d v="2015-10-14T20:55:56"/>
        <d v="2014-11-04T01:31:39"/>
        <d v="2016-12-04T06:04:27"/>
        <d v="2015-10-22T22:13:39"/>
        <d v="2015-08-16T03:36:14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6-03-03T09:06:57"/>
        <d v="2015-03-11T01:27:22"/>
        <d v="2015-10-27T05:03:36"/>
        <d v="2015-06-20T18:43:48"/>
        <d v="2015-09-11T18:43:40"/>
        <d v="2016-01-22T08:24:17"/>
        <d v="2016-03-28T20:54:59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5-10-12T21:30:44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2-10-16T14:40:52"/>
        <d v="2011-05-19T21:14:06"/>
        <d v="2013-05-17T20:47:55"/>
        <d v="2015-03-04T17:20:13"/>
        <d v="2011-07-28T18:57:11"/>
        <d v="2013-04-01T21:42:37"/>
        <d v="2015-06-08T14:00:23"/>
        <d v="2014-06-24T18:51:44"/>
        <d v="2014-06-19T09:14:38"/>
        <d v="2015-10-19T14:00:04"/>
        <d v="2017-01-06T16:25:39"/>
        <d v="2014-06-16T15:17:46"/>
        <d v="2016-02-15T06:04:57"/>
        <d v="2016-09-06T11:11:32"/>
        <d v="2014-05-01T19:40:52"/>
        <d v="2014-09-17T19:55:39"/>
        <d v="2017-01-21T12:01:30"/>
        <d v="2016-07-19T16:52:18"/>
        <d v="2015-02-17T15:05:20"/>
        <d v="2015-08-05T16:11:02"/>
        <d v="2015-07-28T19:15:10"/>
        <d v="2014-10-27T00:10:16"/>
        <d v="2014-12-01T17:05:38"/>
        <d v="2014-10-23T12:13:54"/>
        <d v="2015-10-09T21:10:20"/>
        <d v="2015-10-04T03:15:59"/>
        <d v="2016-04-12T10:47:14"/>
        <d v="2015-04-27T19:47:19"/>
        <d v="2015-08-03T06:47:27"/>
        <d v="2015-07-03T06:03:10"/>
        <d v="2016-06-04T03:40:24"/>
        <d v="2013-10-08T01:00:03"/>
        <d v="2011-05-09T17:31:01"/>
        <d v="2013-04-25T16:18:34"/>
        <d v="2016-03-09T19:31:22"/>
        <d v="2015-05-20T18:28:03"/>
        <d v="2014-06-09T12:34:56"/>
        <d v="2014-08-26T21:43:11"/>
        <d v="2015-03-06T02:30:22"/>
        <d v="2014-11-13T22:49:25"/>
        <d v="2015-01-01T05:59:59"/>
        <d v="2015-09-09T23:38:06"/>
        <d v="2015-08-24T20:34:24"/>
        <d v="2016-03-04T17:25:41"/>
        <d v="2015-01-29T20:17:35"/>
        <d v="2016-08-21T08:29:57"/>
        <d v="2016-03-09T12:56:16"/>
        <d v="2011-04-05T02:13:53"/>
        <d v="2012-11-15T22:11:50"/>
        <d v="2012-12-03T20:59:44"/>
        <d v="2012-06-22T01:40:02"/>
        <d v="2013-11-01T20:21:07"/>
        <d v="2012-09-12T20:37:41"/>
        <d v="2012-02-02T15:39:25"/>
        <d v="2014-11-19T14:19:04"/>
        <d v="2012-08-25T19:46:52"/>
        <d v="2012-05-10T09:49:37"/>
        <d v="2011-02-18T16:54:42"/>
        <d v="2013-09-09T10:27:17"/>
        <d v="2013-10-25T11:49:53"/>
        <d v="2012-03-19T21:22:40"/>
        <d v="2012-03-06T19:00:20"/>
        <d v="2012-11-13T22:17:32"/>
        <d v="2012-04-24T18:46:08"/>
        <d v="2015-01-02T00:31:47"/>
        <d v="2013-02-26T06:04:33"/>
        <d v="2011-10-29T03:35:39"/>
        <d v="2016-07-02T13:03:34"/>
        <d v="2012-05-05T15:45:30"/>
        <d v="2015-02-04T21:04:52"/>
        <d v="2011-09-16T17:35:40"/>
        <d v="2014-06-12T18:11:07"/>
        <d v="2017-02-22T06:00:23"/>
        <d v="2017-03-10T12:49:54"/>
        <d v="2017-02-14T22:37:10"/>
        <d v="2017-03-07T10:20:42"/>
        <d v="2017-02-25T16:04:34"/>
        <d v="2017-03-02T01:40:11"/>
        <d v="2017-03-12T20:44:05"/>
        <d v="2017-03-02T01:43:10"/>
        <d v="2014-12-16T15:56:45"/>
        <d v="2015-02-28T20:52:30"/>
        <d v="2015-01-17T03:21:13"/>
        <d v="2016-02-27T17:18:15"/>
        <d v="2014-09-05T19:13:32"/>
        <d v="2015-04-01T22:02:41"/>
        <d v="2015-03-01T05:13:05"/>
        <d v="2014-08-18T12:49:51"/>
        <d v="2014-10-10T18:47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10-09T20:40:33"/>
        <d v="2015-06-20T22:46:32"/>
        <d v="2014-09-02T20:59:02"/>
        <d v="2015-06-16T19:37:02"/>
        <d v="2016-10-25T04:14:27"/>
        <d v="2015-08-03T22:49:03"/>
        <d v="2015-02-17T18:45:23"/>
        <d v="2016-09-14T06:04:42"/>
        <d v="2016-02-20T17:59:28"/>
        <d v="2015-03-04T21:02:33"/>
        <d v="2015-09-05T18:56:01"/>
        <d v="2016-12-29T19:51:23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5-03-05T15:43:57"/>
        <d v="2014-10-01T22:45:42"/>
        <d v="2015-01-06T16:11:18"/>
        <d v="2014-10-28T21:24:00"/>
        <d v="2016-11-15T13:39:49"/>
        <d v="2016-09-10T14:32:50"/>
        <d v="2014-08-29T01:38:33"/>
        <d v="2016-06-03T07:38:56"/>
        <d v="2014-07-09T21:20:12"/>
        <d v="2015-01-29T07:32:16"/>
        <d v="2015-03-04T05:37:30"/>
        <d v="2014-06-30T18:03:16"/>
        <d v="2015-03-02T02:01:30"/>
        <d v="2012-09-24T16:26:16"/>
        <d v="2014-01-18T22:10:17"/>
        <d v="2014-01-25T16:25:07"/>
        <d v="2011-02-02T12:57:07"/>
        <d v="2016-03-01T16:51:11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6-02-13T15:35:29"/>
        <d v="2015-02-08T03:39:49"/>
        <d v="2012-03-09T22:45:08"/>
        <d v="2014-10-13T21:45:38"/>
        <d v="2012-11-15T18:52:08"/>
        <d v="2011-05-08T15:18:01"/>
        <d v="2015-09-20T17:55:22"/>
        <d v="2012-03-13T17:02:45"/>
        <d v="2015-02-23T22:36:06"/>
        <d v="2015-04-22T13:02:09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3-02-08T23:38:28"/>
        <d v="2014-04-15T06:58:51"/>
        <d v="2014-04-01T14:01:30"/>
        <d v="2014-06-10T10:09:11"/>
        <d v="2016-10-08T10:05:37"/>
        <d v="2012-09-27T02:21:53"/>
        <d v="2013-02-21T23:42:41"/>
        <d v="2014-11-21T08:42:21"/>
        <d v="2014-04-13T18:43:56"/>
        <d v="2016-03-23T06:32:52"/>
        <d v="2014-07-15T12:58:18"/>
        <d v="2014-04-01T15:55:29"/>
        <d v="2016-07-06T19:01:08"/>
        <d v="2012-10-19T00:17:24"/>
        <d v="2013-02-08T18:07:31"/>
        <d v="2013-06-13T21:35:25"/>
        <d v="2014-06-09T17:24:25"/>
        <d v="2016-11-04T14:04:47"/>
        <d v="2016-02-13T10:24:43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4-10-14T11:35:08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6-11-15T13:34:34"/>
        <d v="2014-03-27T01:58:38"/>
        <d v="2014-04-09T20:45:19"/>
        <d v="2016-11-01T10:32:05"/>
        <d v="2016-10-11T12:37:07"/>
        <d v="2015-05-14T16:25:14"/>
        <d v="2012-06-09T02:07:27"/>
        <d v="2013-04-23T04:07:24"/>
        <d v="2015-03-18T21:41:10"/>
        <d v="2013-04-23T15:38:11"/>
        <d v="2013-11-26T00:32:17"/>
        <d v="2015-10-26T14:49:11"/>
        <d v="2014-04-02T12:30:10"/>
        <d v="2014-11-03T16:10:43"/>
        <d v="2013-03-18T18:15:42"/>
        <d v="2016-01-27T11:52:12"/>
        <d v="2016-12-01T18:20:54"/>
        <d v="2016-02-23T09:11:38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5-05-26T17:03:13"/>
        <d v="2015-10-12T22:58:20"/>
        <d v="2012-05-05T17:19:55"/>
        <d v="2012-06-15T20:03:07"/>
        <d v="2011-08-09T04:54:18"/>
        <d v="2013-01-25T09:09:15"/>
        <d v="2012-02-07T02:43:55"/>
        <d v="2011-04-05T20:50:48"/>
        <d v="2012-10-10T18:07:07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5-02-10T12:07:43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3-10-28T05:41:54"/>
        <d v="2015-03-03T17:36:22"/>
        <d v="2016-06-13T06:49:59"/>
        <d v="2016-05-30T20:20:14"/>
        <d v="2014-02-13T19:58:29"/>
        <d v="2016-03-01T17:56:25"/>
        <d v="2011-06-16T17:32:54"/>
        <d v="2012-04-19T17:05:05"/>
        <d v="2015-08-24T20:27:39"/>
        <d v="2016-03-09T16:00:35"/>
        <d v="2015-03-19T13:55:20"/>
        <d v="2016-04-05T13:01:47"/>
        <d v="2015-04-02T15:11:49"/>
        <d v="2016-12-19T15:16:37"/>
        <d v="2015-03-12T04:06:32"/>
        <d v="2017-01-10T08:46:17"/>
        <d v="2016-02-25T18:11:30"/>
        <d v="2015-07-12T18:31:40"/>
        <d v="2015-01-29T14:00:59"/>
        <d v="2015-10-15T12:20:00"/>
        <d v="2015-09-15T09:59:58"/>
        <d v="2012-10-02T20:22:48"/>
        <d v="2015-08-25T20:38:02"/>
        <d v="2013-02-07T07:28:39"/>
        <d v="2012-05-02T19:43:09"/>
        <d v="2013-10-17T04:39:33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3-10-14T19:22:3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3-03-03T16:52:45"/>
        <d v="2016-11-03T00:07:53"/>
        <d v="2015-10-19T15:09:07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4-02-24T20:10:33"/>
        <d v="2013-05-22T03:31:36"/>
        <d v="2012-02-09T04:02:09"/>
        <d v="2012-04-05T19:15:33"/>
        <d v="2013-02-19T19:03:35"/>
        <d v="2014-04-07T00:06:29"/>
        <d v="2012-04-03T23:00:26"/>
        <d v="2012-05-08T13:14:17"/>
        <d v="2012-04-05T17:25:43"/>
        <d v="2013-11-15T01:58:05"/>
        <d v="2017-03-05T06:15:01"/>
        <d v="2017-03-10T21:29:29"/>
        <d v="2017-02-24T21:14:45"/>
        <d v="2015-05-15T18:45:37"/>
        <d v="2014-06-17T14:59:06"/>
        <d v="2014-07-19T00:08:10"/>
        <d v="2015-01-07T15:04:31"/>
        <d v="2014-10-06T16:04:58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9-01T19:02:22"/>
        <d v="2015-03-11T22:27:28"/>
        <d v="2015-01-23T01:21:47"/>
        <d v="2014-10-15T01:37:23"/>
        <d v="2015-07-06T16:50:32"/>
        <d v="2014-12-16T20:29:19"/>
        <d v="2015-03-01T19:04:04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4-10-07T03:22:37"/>
        <d v="2015-07-19T21:01:15"/>
        <d v="2015-08-08T09:47:55"/>
        <d v="2015-07-26T17:34:42"/>
        <d v="2014-05-01T02:38:02"/>
        <d v="2016-06-15T20:42:26"/>
        <d v="2014-07-11T21:13:07"/>
        <d v="2015-01-22T16:29:56"/>
        <d v="2015-02-09T17:23:56"/>
        <d v="2014-12-01T16:54:50"/>
        <d v="2014-09-27T21:25:08"/>
        <d v="2015-02-10T18:49:11"/>
        <d v="2016-01-13T03:08:24"/>
        <d v="2015-02-06T05:14:57"/>
        <d v="2016-01-28T21:35:43"/>
        <d v="2015-09-05T06:39:46"/>
        <d v="2015-09-18T19:38:49"/>
        <d v="2016-01-14T21:35:13"/>
        <d v="2015-02-17T16:00:28"/>
        <d v="2014-07-16T15:00:22"/>
        <d v="2016-04-25T18:06:31"/>
        <d v="2015-08-27T04:33:41"/>
        <d v="2016-10-27T14:27:51"/>
        <d v="2014-10-31T03:25:15"/>
        <d v="2017-01-03T16:36:49"/>
        <d v="2017-01-26T23:03:59"/>
        <d v="2016-02-23T14:27:36"/>
        <d v="2012-08-24T17:15:48"/>
        <d v="2013-04-09T02:27:33"/>
        <d v="2012-04-24T01:47:35"/>
        <d v="2012-10-11T17:57:49"/>
        <d v="2012-12-14T22:48:33"/>
        <d v="2012-03-31T15:30:08"/>
        <d v="2011-08-16T22:00:03"/>
        <d v="2012-03-23T16:59:36"/>
        <d v="2012-04-27T01:59:57"/>
        <d v="2011-10-17T15:11:48"/>
        <d v="2013-04-09T16:33:59"/>
        <d v="2012-04-23T15:29:04"/>
        <d v="2012-05-07T22:42:55"/>
        <d v="2011-07-06T21:05:38"/>
        <d v="2012-05-24T18:32:55"/>
        <d v="2015-08-28T18:38:24"/>
        <d v="2016-05-08T21:35:08"/>
        <d v="2014-10-16T00:22:14"/>
        <d v="2015-02-12T01:20:16"/>
        <d v="2015-04-11T01:45:04"/>
        <d v="2014-07-15T22:50:34"/>
        <d v="2016-01-02T10:43:33"/>
        <d v="2015-01-23T20:09:13"/>
        <d v="2014-10-30T15:40:52"/>
        <d v="2015-02-17T19:15:30"/>
        <d v="2014-10-14T16:20:28"/>
        <d v="2014-06-19T03:43:24"/>
        <d v="2012-05-29T20:16:11"/>
        <d v="2012-07-17T20:22:46"/>
        <d v="2013-01-30T18:01:51"/>
        <d v="2012-06-08T12:29:29"/>
        <d v="2012-03-05T18:33:23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5-04-16T07:50:03"/>
        <d v="2015-10-17T15:04:58"/>
        <d v="2016-09-29T23:43:54"/>
        <d v="2015-05-16T04:09:29"/>
        <d v="2014-06-05T23:07:12"/>
        <d v="2015-11-25T07:55:36"/>
        <d v="2015-11-30T16:12:33"/>
        <d v="2016-02-22T12:52:07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10-27T19:54:21"/>
        <d v="2015-04-14T12:55:22"/>
        <d v="2014-01-28T19:45:32"/>
        <d v="2016-08-30T15:45:21"/>
        <d v="2014-12-16T21:54:55"/>
        <d v="2015-01-20T20:45:48"/>
        <d v="2016-06-15T05:55:08"/>
        <d v="2017-02-08T19:00:35"/>
        <d v="2014-10-09T20:13:23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4-11-19T17:58:36"/>
        <d v="2014-10-11T20:34:49"/>
        <d v="2016-04-22T14:59:34"/>
        <d v="2014-06-03T00:42:23"/>
        <d v="2015-08-25T19:09:25"/>
        <d v="2015-01-29T00:01:34"/>
        <d v="2016-03-07T05:04:51"/>
        <d v="2015-01-30T18:07:20"/>
        <d v="2015-05-30T15:21:58"/>
        <d v="2016-06-30T23:04:50"/>
        <d v="2015-02-23T08:01:00"/>
        <d v="2014-07-14T03:19:26"/>
        <d v="2014-08-27T03:22:19"/>
        <d v="2014-05-28T21:33:28"/>
        <d v="2014-07-09T21:31:03"/>
        <d v="2014-08-19T20:59:32"/>
        <d v="2017-03-06T19:14:37"/>
        <d v="2013-04-27T18:47:23"/>
        <d v="2014-05-21T17:53:10"/>
        <d v="2015-09-08T07:59:53"/>
        <d v="2016-10-12T11:10:53"/>
        <d v="2013-08-07T13:03:18"/>
        <d v="2016-03-23T13:55:11"/>
        <d v="2015-04-01T05:46:37"/>
        <d v="2016-09-13T16:03:12"/>
        <d v="2013-02-11T02:54:10"/>
        <d v="2014-03-24T15:59:33"/>
        <d v="2016-09-19T07:53:27"/>
        <d v="2012-01-30T01:29:58"/>
        <d v="2014-07-30T18:45:11"/>
        <d v="2016-08-03T17:03:22"/>
        <d v="2015-03-05T19:10:37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2-02-28T14:45:23"/>
        <d v="2014-02-16T16:55:30"/>
        <d v="2013-02-06T03:02:08"/>
        <d v="2011-11-16T00:19:14"/>
        <d v="2015-06-17T16:03:24"/>
        <d v="2014-07-26T23:28:26"/>
        <d v="2015-10-23T14:03:41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7-03T11:13:12"/>
        <d v="2015-05-15T12:36:49"/>
        <d v="2014-08-24T22:08:55"/>
        <d v="2015-02-25T16:24:52"/>
        <d v="2015-11-04T19:01:26"/>
        <d v="2016-05-04T16:24:26"/>
        <d v="2015-06-16T19:47:50"/>
        <d v="2015-11-05T16:53:37"/>
        <d v="2016-12-05T13:06:20"/>
        <d v="2015-04-29T15:34:19"/>
        <d v="2016-03-24T10:16:40"/>
        <d v="2014-08-07T00:10:11"/>
        <d v="2014-05-22T01:05:03"/>
        <d v="2014-05-25T18:57:09"/>
        <d v="2015-06-17T14:43:27"/>
        <d v="2016-09-14T22:55:21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5-02-12T01:50:01"/>
        <d v="2014-12-12T10:15:24"/>
        <d v="2014-07-30T20:43:05"/>
        <d v="2015-09-11T15:30:58"/>
        <d v="2015-10-01T15:57:33"/>
        <d v="2014-07-10T05:37:12"/>
        <d v="2015-07-25T10:33:16"/>
        <d v="2016-05-09T17:33:39"/>
        <d v="2015-12-16T03:09:34"/>
        <d v="2016-02-15T09:33:10"/>
        <d v="2014-07-06T14:52:09"/>
        <d v="2015-02-23T19:01:10"/>
        <d v="2014-08-26T21:16:44"/>
        <d v="2015-04-09T13:21:50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0-20T19:45:17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4-07-07T21:50:19"/>
        <d v="2015-06-07T17:30:33"/>
        <d v="2015-08-17T17:43:32"/>
        <d v="2015-02-07T04:44:52"/>
        <d v="2015-04-03T18:52:33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10-16T21:08:44"/>
        <d v="2014-09-06T16:11:45"/>
        <d v="2014-11-14T18:09:51"/>
        <d v="2015-12-22T05:05:19"/>
        <d v="2014-10-27T13:40:40"/>
        <d v="2015-05-22T20:04:09"/>
        <d v="2014-07-21T20:24:03"/>
        <d v="2012-09-06T23:51:15"/>
        <d v="2015-02-18T16:54:11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4-08-11T19:16:26"/>
        <d v="2015-05-15T00:20:55"/>
        <d v="2016-04-05T04:02:40"/>
        <d v="2017-01-09T09:59:05"/>
        <d v="2015-04-28T16:04:54"/>
        <d v="2016-03-04T15:36:51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2-20T17:07:15"/>
        <d v="2015-08-21T04:21:31"/>
        <d v="2015-10-16T22:09:06"/>
        <d v="2014-08-02T13:31:18"/>
        <d v="2015-08-30T21:12:39"/>
        <d v="2016-07-15T22:45:43"/>
        <d v="2015-04-20T19:48:46"/>
        <d v="2016-01-13T04:33:11"/>
        <d v="2014-09-20T14:56:15"/>
        <d v="2015-06-16T09:12:17"/>
        <d v="2015-03-18T17:33:02"/>
        <d v="2016-05-06T10:43:47"/>
        <d v="2015-02-25T01:05:32"/>
        <d v="2016-06-09T23:49:58"/>
        <d v="2015-12-08T04:57:52"/>
        <d v="2015-01-30T20:33:49"/>
        <d v="2017-02-14T19:49:01"/>
        <d v="2017-03-09T13:54:05"/>
        <d v="2017-02-22T13:33:54"/>
        <d v="2017-03-08T17:15:03"/>
        <d v="2017-02-17T12:18:59"/>
        <d v="2014-08-11T20:09:34"/>
        <d v="2013-10-03T20:49:27"/>
        <d v="2012-03-02T21:00:58"/>
        <d v="2012-11-20T11:58:45"/>
        <d v="2013-06-22T20:09:12"/>
        <d v="2014-09-15T12:52:02"/>
        <d v="2014-05-16T18:05:25"/>
        <d v="2013-11-13T17:42:41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4-08-17T22:10:38"/>
        <d v="2015-04-24T08:18:52"/>
        <d v="2016-11-09T03:37:55"/>
        <d v="2015-06-27T01:29:58"/>
        <d v="2015-01-13T14:15:42"/>
        <d v="2015-01-05T11:50:18"/>
        <d v="2014-08-07T18:16:58"/>
        <d v="2016-03-31T07:41:41"/>
        <d v="2015-08-26T23:43:42"/>
        <d v="2015-06-17T16:27:59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4-10-21T06:59:58"/>
        <d v="2016-03-17T22:39:07"/>
        <d v="2017-01-31T19:19:15"/>
        <d v="2016-06-01T08:20:51"/>
        <d v="2016-11-28T22:00:33"/>
        <d v="2015-06-01T12:14:58"/>
        <d v="2014-08-20T18:08:12"/>
        <d v="2016-11-01T16:39:42"/>
        <d v="2015-06-12T10:25:12"/>
        <d v="2015-03-05T21:19:17"/>
        <d v="2015-05-21T17:55:14"/>
        <d v="2014-10-06T17:48:44"/>
        <d v="2015-05-22T17:32:46"/>
        <d v="2016-08-08T11:20:40"/>
        <d v="2015-02-24T02:03:29"/>
        <d v="2014-09-07T18:26:15"/>
        <d v="2017-01-23T13:25:52"/>
        <d v="2014-12-09T21:17:41"/>
        <d v="2016-09-01T18:15:45"/>
        <d v="2015-06-16T17:24:36"/>
        <d v="2015-11-03T17:05:15"/>
        <d v="2015-06-17T18:11:00"/>
        <d v="2015-06-12T12:47:45"/>
        <d v="2014-10-03T10:29:35"/>
        <d v="2015-10-07T12:00:09"/>
        <d v="2014-10-19T16:23:26"/>
        <d v="2015-04-30T20:21:43"/>
        <d v="2016-03-02T02:27:39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5-02-06T17:08:25"/>
        <d v="2016-04-08T08:59:26"/>
        <d v="2015-03-02T21:17:48"/>
        <d v="2014-06-19T20:38:50"/>
        <d v="2015-06-30T12:30:22"/>
        <d v="2016-06-28T15:58:38"/>
        <d v="2014-07-31T04:48:13"/>
        <d v="2016-06-15T19:34:32"/>
        <d v="2014-07-02T10:01:50"/>
        <d v="2014-10-20T07:27:59"/>
        <d v="2015-11-13T02:26:32"/>
        <d v="2015-04-13T01:37:17"/>
        <d v="2015-09-28T17:33:36"/>
        <d v="2015-02-18T17:34:59"/>
        <d v="2015-02-09T04:26:23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10-13T14:50:43"/>
        <d v="2015-05-26T11:05:24"/>
        <d v="2014-06-06T10:08:09"/>
        <d v="2014-06-18T23:48:24"/>
        <d v="2014-08-28T23:01:02"/>
        <d v="2016-11-01T19:58:45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5-02-18T16:07:12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4-04-24T15:15:31"/>
        <d v="2016-03-14T19:15:24"/>
        <d v="2016-06-24T11:28:48"/>
        <d v="2015-10-20T17:58:11"/>
        <d v="2016-05-01T22:08:57"/>
        <d v="2015-05-01T18:32:51"/>
        <d v="2014-06-04T19:37:14"/>
        <d v="2015-02-02T14:22:30"/>
        <d v="2014-08-30T08:40:20"/>
        <d v="2016-05-31T15:42:14"/>
        <d v="2015-10-12T18:16:07"/>
        <d v="2015-11-20T17:27:05"/>
        <d v="2016-05-27T00:04:51"/>
        <d v="2015-05-26T18:07:39"/>
        <d v="2015-02-05T19:57:37"/>
        <d v="2015-03-12T19:22:39"/>
        <d v="2016-04-02T21:26:38"/>
        <d v="2014-05-29T14:05:24"/>
        <d v="2015-01-12T01:12:39"/>
        <d v="2016-10-18T10:36:3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4-10-09T09:00:46"/>
        <d v="2014-10-14T22:37:28"/>
        <d v="2016-03-31T17:36:17"/>
        <d v="2016-03-01T18:17:36"/>
        <d v="2015-06-13T07:35:44"/>
        <d v="2014-11-21T17:11:30"/>
        <d v="2014-09-20T08:00:34"/>
        <d v="2014-12-17T23:58:02"/>
        <d v="2015-10-06T20:44:40"/>
        <d v="2016-01-14T19:02:06"/>
        <d v="2016-07-15T14:30:57"/>
        <d v="2016-02-29T23:48:05"/>
        <d v="2015-07-18T10:22:16"/>
        <d v="2015-03-09T08:53:21"/>
        <d v="2014-05-29T14:09:34"/>
        <d v="2015-05-20T01:00:16"/>
        <d v="2015-11-10T14:14:56"/>
        <d v="2015-02-17T22:47:44"/>
        <d v="2015-05-04T15:04:10"/>
        <d v="2015-06-02T15:39:37"/>
        <d v="2014-10-30T20:19:50"/>
        <d v="2016-03-21T21:11:16"/>
        <d v="2014-12-02T16:48:55"/>
        <d v="2015-04-10T18:45:30"/>
        <d v="2014-09-05T07:00:45"/>
        <d v="2015-07-06T08:43:27"/>
        <d v="2015-06-18T19:16:38"/>
        <d v="2017-01-02T21:50:36"/>
        <d v="2015-03-01T05:16:54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4-10-28T14:21:23"/>
        <d v="2016-02-01T19:21:27"/>
        <d v="2014-09-15T14:26:56"/>
        <d v="2014-08-31T14:03:20"/>
        <d v="2015-05-05T12:59:53"/>
        <d v="2014-05-26T16:59:06"/>
        <d v="2015-12-22T21:18:29"/>
        <d v="2015-01-28T17:11:15"/>
        <d v="2015-05-23T17:31:06"/>
        <d v="2016-01-12T16:07:27"/>
        <d v="2014-10-31T18:04:22"/>
        <d v="2015-07-20T04:06:16"/>
        <d v="2015-07-18T16:15:59"/>
        <d v="2015-04-28T16:38:09"/>
        <d v="2014-07-13T02:09:15"/>
        <d v="2015-11-17T22:05:50"/>
        <d v="2014-08-07T05:09:04"/>
        <d v="2014-06-03T17:02:44"/>
        <d v="2014-07-11T16:45:02"/>
        <d v="2016-09-08T09:20:39"/>
        <d v="2015-05-04T19:46:40"/>
        <d v="2016-03-16T20:48:27"/>
        <d v="2014-05-12T19:33:18"/>
        <d v="2015-03-02T18:00:26"/>
        <d v="2014-06-30T18:38:02"/>
        <d v="2014-05-13T17:28:10"/>
        <d v="2016-03-16T14:21:19"/>
        <d v="2015-05-14T22:20:10"/>
        <d v="2016-02-25T17:39:00"/>
        <d v="2016-06-10T23:32:12"/>
        <d v="2016-04-27T00:54:35"/>
        <d v="2016-10-23T16:00:23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5-02-19T20:22:38"/>
        <d v="2014-06-17T16:33:43"/>
        <d v="2015-02-10T20:13:02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5-02-24T23:17:51"/>
        <d v="2015-02-06T17:50:03"/>
        <d v="2014-07-13T15:51:50"/>
        <d v="2015-10-18T21:24:14"/>
        <d v="2016-05-19T19:32:19"/>
        <d v="2015-02-12T17:23:12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5-02-21T03:10:44"/>
        <d v="2014-12-09T20:58:03"/>
        <d v="2015-05-12T02:13:11"/>
        <d v="2014-08-12T08:37:22"/>
        <d v="2015-08-08T18:09:57"/>
        <d v="2014-10-27T19:29:37"/>
        <d v="2015-10-31T05:04:09"/>
        <d v="2016-05-02T23:38:29"/>
        <d v="2016-05-04T11:19:12"/>
        <d v="2014-08-12T12:39:21"/>
        <d v="2016-10-14T09:17:40"/>
        <d v="2014-05-27T23:02:02"/>
        <d v="2014-06-30T20:53:59"/>
        <d v="2014-11-27T02:02:28"/>
        <d v="2014-07-10T06:25:04"/>
        <d v="2016-08-19T19:51:05"/>
        <d v="2016-02-15T04:02:44"/>
        <d v="2016-06-17T23:14:22"/>
        <d v="2016-11-01T06:18:40"/>
        <d v="2015-07-28T15:54:35"/>
        <d v="2015-04-15T19:14:28"/>
        <d v="2016-09-02T03:25:44"/>
        <d v="2015-01-12T02:53:41"/>
        <d v="2016-06-29T01:09:46"/>
        <d v="2015-10-29T20:22:21"/>
        <d v="2014-08-29T18:55:56"/>
        <d v="2015-12-04T20:17:36"/>
        <d v="2015-10-19T03:41:57"/>
        <d v="2017-02-04T06:58:27"/>
        <d v="2016-03-18T20:43:31"/>
        <d v="2014-06-21T12:52:06"/>
        <d v="2016-04-09T16:25:10"/>
        <d v="2016-05-03T13:07:28"/>
        <d v="2016-06-13T20:48:18"/>
        <d v="2016-06-22T18:55:32"/>
        <d v="2014-06-05T14:22:27"/>
        <d v="2015-10-09T17:59:41"/>
        <d v="2016-02-01T16:08:13"/>
        <d v="2015-05-01T15:28:02"/>
        <d v="2015-04-13T20:45:12"/>
        <d v="2014-06-19T09:21:30"/>
        <d v="2015-01-15T16:24:37"/>
        <d v="2015-03-06T09:23:41"/>
        <d v="2015-02-26T23:07:06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2-22T04:34:59"/>
        <d v="2015-08-01T16:04:57"/>
        <d v="2014-05-06T22:31:40"/>
        <d v="2015-11-14T00:36:10"/>
        <d v="2015-03-04T22:44:10"/>
        <d v="2014-09-21T21:11:27"/>
        <d v="2015-03-11T05:16:22"/>
        <d v="2014-07-22T04:49:49"/>
        <d v="2014-09-22T15:36:50"/>
        <d v="2015-06-14T23:00:15"/>
        <d v="2014-09-23T15:16:31"/>
        <d v="2014-10-16T16:33:48"/>
        <d v="2014-05-20T15:33:51"/>
        <d v="2016-06-02T17:44:28"/>
        <d v="2014-05-28T16:21:24"/>
        <d v="2015-03-30T14:07:06"/>
        <d v="2014-07-13T22:50:11"/>
        <d v="2016-04-19T00:56:28"/>
        <d v="2016-12-14T23:07:35"/>
        <d v="2016-11-26T19:18:51"/>
        <d v="2015-10-06T13:16:15"/>
        <d v="2016-11-21T17:03:14"/>
        <d v="2016-12-28T18:54:02"/>
        <d v="2016-05-20T22:32:01"/>
        <d v="2015-02-06T13:57:05"/>
        <d v="2015-12-15T18:16:56"/>
        <d v="2016-09-09T10:28:26"/>
        <d v="2016-06-17T17:49:46"/>
        <d v="2014-12-17T14:42:04"/>
        <d v="2014-12-17T12:09:11"/>
        <d v="2016-11-19T00:45:50"/>
        <d v="2016-05-05T17:19:57"/>
        <d v="2016-12-26T21:41:22"/>
        <d v="2016-04-15T20:21:13"/>
        <d v="2016-09-27T06:40:34"/>
        <d v="2017-02-01T00:45:37"/>
        <d v="2015-10-30T12:56:44"/>
        <d v="2015-01-25T03:15:40"/>
        <d v="2015-06-22T00:10:11"/>
        <d v="2014-06-12T18:58:06"/>
        <d v="2015-01-29T12:24:20"/>
        <d v="2015-08-14T05:39:36"/>
        <d v="2015-05-11T14:08:57"/>
        <d v="2015-07-01T06:10:41"/>
        <d v="2014-11-27T15:22:29"/>
        <d v="2015-09-16T22:51:50"/>
        <d v="2012-10-02T06:40:18"/>
        <d v="2011-03-24T23:02:18"/>
        <d v="2015-10-01T22:43:08"/>
        <d v="2016-05-17T13:57:14"/>
        <d v="2015-04-07T17:41:55"/>
        <d v="2014-10-14T17:42:25"/>
        <d v="2014-10-31T07:03:14"/>
        <d v="2014-05-21T20:37:52"/>
        <d v="2016-07-25T10:51:56"/>
        <d v="2015-07-15T16:14:18"/>
        <d v="2014-02-04T01:30:50"/>
        <d v="2011-08-08T17:12:51"/>
        <d v="2013-09-09T17:00:52"/>
        <d v="2016-11-13T21:01:07"/>
        <d v="2014-04-16T15:15:47"/>
        <d v="2014-10-26T17:12:51"/>
        <d v="2011-12-05T11:33:36"/>
        <d v="2015-07-07T14:12:24"/>
        <d v="2016-01-08T13:18:51"/>
        <d v="2015-08-31T11:55:20"/>
        <d v="2016-05-17T07:11:02"/>
        <d v="2014-12-01T05:16:04"/>
        <d v="2015-06-29T19:35:49"/>
        <d v="2015-04-08T03:57:00"/>
        <d v="2014-11-03T00:42:26"/>
        <d v="2014-10-31T14:29:54"/>
        <d v="2014-12-15T13:10:19"/>
        <d v="2013-04-19T14:31:17"/>
        <d v="2014-05-09T20:12:22"/>
        <d v="2015-05-04T19:41:08"/>
        <d v="2014-10-22T23:02:03"/>
        <d v="2016-10-17T13:15:33"/>
        <d v="2016-07-23T16:01:25"/>
        <d v="2015-09-29T14:59:43"/>
        <d v="2014-09-03T12:25:54"/>
        <d v="2014-10-14T20:30:00"/>
        <d v="2015-05-30T17:26:05"/>
        <d v="2014-08-25T16:24:24"/>
        <d v="2015-05-26T11:39:02"/>
        <d v="2014-08-12T17:38:15"/>
        <d v="2017-01-06T14:23:31"/>
        <d v="2016-05-13T15:57:14"/>
        <d v="2015-10-01T15:53:20"/>
        <d v="2016-03-01T17:17:27"/>
        <d v="2014-07-07T22:03:36"/>
        <d v="2013-03-22T19:48:43"/>
        <d v="2016-03-16T19:45:12"/>
        <d v="2013-11-08T11:24:15"/>
        <d v="2016-07-10T03:42:43"/>
        <d v="2015-03-23T14:45:31"/>
        <d v="2016-06-01T06:38:29"/>
        <d v="2016-02-01T03:43:06"/>
        <d v="2014-11-18T19:31:28"/>
        <d v="2015-04-21T22:28:38"/>
        <d v="2014-10-19T23:00:59"/>
        <d v="2014-07-11T16:56:00"/>
        <d v="2012-02-20T17:37:32"/>
        <d v="2014-05-27T14:44:41"/>
        <d v="2014-11-05T13:35:53"/>
        <d v="2017-01-01T17:35:22"/>
        <d v="2014-08-20T15:40:33"/>
        <d v="2015-04-27T08:48:29"/>
        <d v="2012-01-31T20:06:15"/>
        <d v="2011-03-24T20:01:36"/>
        <d v="2016-03-30T16:39:10"/>
        <d v="2016-07-18T14:31:46"/>
        <d v="2017-03-09T22:05:12"/>
        <d v="2014-08-01T15:30:34"/>
        <d v="2016-08-15T14:49:05"/>
        <d v="2014-09-15T03:14:15"/>
        <d v="2015-01-14T01:43:02"/>
        <d v="2010-05-01T05:45:32"/>
        <d v="2012-01-12T21:43:03"/>
        <d v="2011-11-05T21:21:10"/>
        <d v="2013-06-01T06:13:51"/>
        <d v="2011-03-22T04:21:13"/>
        <d v="2016-11-02T14:05:15"/>
        <d v="2015-05-12T05:01:56"/>
        <d v="2012-02-22T01:22:35"/>
        <d v="2015-12-02T23:19:51"/>
        <d v="2011-11-13T16:05:32"/>
        <d v="2013-04-30T01:47:14"/>
        <d v="2014-06-23T18:23:11"/>
        <d v="2016-05-25T17:13:34"/>
        <d v="2017-01-10T14:24:21"/>
        <d v="2016-10-21T09:44:32"/>
        <d v="2016-11-01T11:41:42"/>
        <d v="2016-03-23T16:00:09"/>
        <d v="2016-01-12T19:10:22"/>
        <d v="2014-01-21T17:00:17"/>
        <d v="2014-03-18T15:11:18"/>
        <d v="2015-11-24T21:35:43"/>
        <d v="2016-11-18T19:11:49"/>
        <d v="2015-06-24T15:40:52"/>
        <d v="2014-10-18T23:24:52"/>
        <d v="2014-10-31T18:59:05"/>
        <d v="2013-01-24T12:14:21"/>
        <d v="2010-12-02T02:34:58"/>
        <d v="2015-05-01T01:52:43"/>
        <d v="2012-04-27T15:43:13"/>
        <d v="2014-12-09T03:26:10"/>
        <d v="2015-01-24T02:51:10"/>
        <d v="2015-07-02T22:33:43"/>
        <d v="2017-03-07T18:35:34"/>
        <d v="2015-05-12T07:07:56"/>
        <d v="2016-08-09T21:35:59"/>
        <d v="2016-05-17T06:21:10"/>
        <d v="2015-01-21T03:57:17"/>
        <d v="2016-10-01T12:50:55"/>
        <d v="2015-10-22T03:07:26"/>
        <d v="2014-12-08T13:44:07"/>
        <d v="2014-05-01T21:49:01"/>
        <d v="2014-09-03T14:17:00"/>
        <d v="2017-03-14T15:21:56"/>
        <d v="2011-03-31T03:42:17"/>
        <d v="2014-05-13T02:32:33"/>
        <d v="2015-06-10T11:06:11"/>
        <d v="2015-09-23T13:58:17"/>
        <d v="2016-04-03T19:31:57"/>
        <d v="2014-11-21T07:34:22"/>
        <d v="2015-05-12T12:52:02"/>
        <d v="2016-01-10T17:51:38"/>
        <d v="2016-09-15T15:36:18"/>
        <d v="2016-11-16T08:01:25"/>
        <d v="2014-05-17T01:30:55"/>
        <d v="2014-07-01T04:56:07"/>
        <d v="2015-01-12T16:57:37"/>
        <d v="2015-09-01T15:21:50"/>
        <d v="2015-02-02T22:31:01"/>
        <d v="2016-10-22T23:17:18"/>
        <d v="2015-05-16T10:06:42"/>
        <d v="2015-04-08T20:47:29"/>
        <d v="2016-09-19T08:21:34"/>
        <d v="2014-12-10T18:04:06"/>
        <d v="2016-03-29T03:03:08"/>
        <d v="2014-04-18T11:18:58"/>
        <d v="2014-12-02T16:13:36"/>
        <d v="2014-09-03T05:19:02"/>
        <d v="2015-05-30T19:39:06"/>
        <d v="2014-12-04T00:07:10"/>
        <d v="2016-11-05T23:00:12"/>
        <d v="2015-01-28T06:00:18"/>
        <d v="2015-05-27T21:44:14"/>
        <d v="2015-10-02T18:41:08"/>
        <d v="2014-10-08T23:07:24"/>
        <d v="2016-09-01T06:27:04"/>
        <d v="2016-08-31T20:11:25"/>
        <d v="2016-07-21T18:41:02"/>
        <d v="2011-08-31T04:30:25"/>
        <d v="2014-07-15T03:02:36"/>
        <d v="2016-02-29T07:50:25"/>
        <d v="2012-04-14T18:54:06"/>
        <d v="2013-04-15T12:22:43"/>
        <d v="2013-11-20T04:13:24"/>
        <d v="2014-04-30T13:01:15"/>
        <d v="2015-06-24T03:51:29"/>
        <d v="2017-01-17T20:17:27"/>
        <d v="2012-03-28T23:51:28"/>
        <d v="2013-03-08T20:54:03"/>
        <d v="2012-06-21T16:34:00"/>
        <d v="2012-01-29T16:18:34"/>
        <d v="2014-06-12T22:38:50"/>
        <d v="2016-09-24T00:24:06"/>
        <d v="2016-07-04T04:00:04"/>
        <d v="2012-12-06T10:46:30"/>
        <d v="2013-10-25T05:30:59"/>
        <d v="2015-04-15T21:28:43"/>
        <d v="2015-06-06T18:30:00"/>
        <d v="2015-08-31T14:47:37"/>
        <d v="2016-08-30T14:58:37"/>
        <d v="2015-05-02T22:06:35"/>
        <d v="2014-11-21T18:01:56"/>
        <d v="2015-11-17T10:46:30"/>
        <d v="2014-07-13T10:48:23"/>
        <d v="2011-01-21T15:35:13"/>
        <d v="2017-02-22T03:37:47"/>
        <d v="2016-12-06T21:02:50"/>
        <d v="2014-12-30T15:44:00"/>
        <d v="2015-11-13T15:51:08"/>
        <d v="2015-08-31T19:17:38"/>
        <d v="2014-04-07T21:35:30"/>
        <d v="2013-01-29T01:03:23"/>
        <d v="2012-07-09T02:15:10"/>
        <d v="2012-04-21T06:31:21"/>
        <d v="2013-10-14T12:01:01"/>
        <d v="2013-05-30T06:30:21"/>
        <d v="2014-04-02T19:59:42"/>
        <d v="2013-08-13T13:07:20"/>
        <d v="2014-10-15T07:05:48"/>
        <d v="2013-08-09T16:37:23"/>
        <d v="2010-01-14T13:00:49"/>
        <d v="2009-08-25T15:26:54"/>
        <d v="2016-10-11T11:16:33"/>
        <d v="2015-03-30T20:38:26"/>
        <d v="2014-03-28T17:06:22"/>
        <d v="2014-05-12T15:38:47"/>
        <d v="2014-07-08T05:30:28"/>
        <d v="2015-07-14T07:50:59"/>
        <d v="2012-05-15T15:33:17"/>
        <d v="2014-04-30T03:21:04"/>
        <d v="2015-05-12T06:29:56"/>
        <d v="2016-10-29T22:55:24"/>
        <d v="2016-09-15T16:33:59"/>
        <d v="2016-01-29T20:22:56"/>
        <d v="2016-06-07T13:01:23"/>
        <d v="2015-01-02T21:48:31"/>
        <d v="2014-05-19T15:17:38"/>
        <d v="2014-07-14T14:04:40"/>
        <d v="2015-11-15T17:01:24"/>
        <d v="2015-05-11T14:24:18"/>
        <d v="2017-01-27T22:37:06"/>
        <d v="2015-08-16T16:51:40"/>
        <d v="2014-09-02T14:48:56"/>
        <d v="2015-05-02T21:00:01"/>
        <d v="2015-07-11T00:41:20"/>
        <d v="2016-07-10T18:48:47"/>
        <d v="2016-05-16T17:01:30"/>
        <d v="2016-10-18T03:10:26"/>
        <d v="2015-04-24T13:21:07"/>
        <d v="2014-06-03T19:32:32"/>
        <d v="2015-06-11T05:16:25"/>
        <d v="2015-05-14T19:10:18"/>
        <d v="2015-12-03T04:20:07"/>
        <d v="2016-07-02T22:14:12"/>
        <d v="2014-09-24T19:40:06"/>
        <d v="2015-01-27T20:00:22"/>
        <d v="2014-04-18T20:52:36"/>
        <d v="2014-08-15T15:22:32"/>
        <d v="2015-08-13T19:41:03"/>
        <d v="2014-05-29T09:09:57"/>
        <d v="2011-09-26T19:16:39"/>
        <d v="2015-06-29T15:01:48"/>
        <d v="2017-02-09T07:33:26"/>
        <d v="2013-10-29T20:01:42"/>
        <d v="2015-07-13T13:25:39"/>
        <d v="2014-07-09T12:03:49"/>
        <d v="2014-11-19T02:24:46"/>
        <d v="2016-03-23T19:51:57"/>
        <d v="2013-01-02T11:55:27"/>
        <d v="2012-09-27T07:42:18"/>
        <d v="2011-08-04T20:39:10"/>
        <d v="2017-01-07T07:16:47"/>
        <d v="2015-05-06T20:45:49"/>
        <d v="2015-04-29T20:43:15"/>
        <d v="2017-02-06T18:37:33"/>
        <d v="2014-05-07T23:17:44"/>
        <d v="2014-11-17T17:21:03"/>
        <d v="2014-10-29T19:15:26"/>
        <d v="2016-12-01T22:03:39"/>
        <d v="2013-07-26T23:54:51"/>
        <d v="2013-11-29T19:56:26"/>
        <d v="2013-09-29T15:56:28"/>
        <d v="2014-05-15T17:41:22"/>
        <d v="2017-03-08T01:07:25"/>
        <d v="2017-03-01T16:50:08"/>
        <d v="2016-01-19T13:48:09"/>
        <d v="2012-06-07T22:46:52"/>
        <d v="2012-05-10T05:24:52"/>
        <d v="2015-12-09T08:36:13"/>
        <d v="2016-04-12T17:35:01"/>
        <d v="2015-04-21T20:29:36"/>
        <d v="2016-11-20T23:33:03"/>
        <d v="2014-06-16T19:03:28"/>
        <d v="2011-08-29T00:18:17"/>
        <d v="2014-10-01T07:52:50"/>
        <d v="2014-11-18T19:22:37"/>
        <d v="2015-03-18T20:45:05"/>
        <d v="2011-10-13T20:58:04"/>
        <d v="2016-11-30T08:03:34"/>
        <d v="2014-10-20T20:55:40"/>
        <d v="2013-04-25T19:23:48"/>
        <d v="2014-05-07T19:20:15"/>
        <d v="2014-05-30T01:55:44"/>
        <d v="2014-11-28T00:03:06"/>
        <d v="2016-12-30T18:56:48"/>
        <d v="2014-09-11T07:47:50"/>
        <d v="2014-07-06T20:54:35"/>
        <d v="2015-02-27T07:06:50"/>
        <d v="2014-08-26T05:19:31"/>
        <d v="2014-07-08T15:30:42"/>
        <d v="2016-10-13T00:07:27"/>
        <d v="2014-12-09T17:41:23"/>
        <d v="2015-01-27T16:00:20"/>
        <d v="2015-04-28T17:34:48"/>
        <d v="2016-11-23T00:15:09"/>
        <d v="2017-01-24T05:51:36"/>
        <d v="2014-11-07T22:09:57"/>
        <d v="2011-04-05T03:53:57"/>
        <d v="2016-05-16T17:02:00"/>
        <d v="2014-12-11T16:37:32"/>
        <d v="2014-08-15T22:20:45"/>
        <d v="2014-07-17T23:38:22"/>
        <d v="2014-10-28T15:48:27"/>
        <d v="2015-04-06T17:39:45"/>
        <d v="2013-10-10T18:44:06"/>
        <d v="2013-05-28T19:44:52"/>
        <d v="2014-02-10T08:38:22"/>
        <d v="2016-03-15T14:00:50"/>
        <d v="2016-10-09T23:09:28"/>
        <d v="2016-02-26T09:46:56"/>
        <d v="2014-06-02T05:08:50"/>
        <d v="2015-03-24T19:16:46"/>
        <d v="2014-09-17T15:29:14"/>
        <d v="2015-01-27T21:13:54"/>
        <d v="2012-10-23T16:58:09"/>
        <d v="2011-03-23T21:37:00"/>
        <d v="2017-03-07T00:45:14"/>
        <d v="2014-04-16T20:17:25"/>
        <d v="2015-01-27T15:09:41"/>
        <d v="2013-02-19T05:08:59"/>
        <d v="2012-01-31T00:28:50"/>
        <d v="2013-10-01T17:56:17"/>
        <d v="2015-11-30T17:01:07"/>
        <d v="2012-02-09T01:00:49"/>
        <d v="2013-11-27T20:50:34"/>
        <d v="2015-02-25T00:02:36"/>
        <d v="2016-11-30T04:29:27"/>
        <d v="2016-06-30T22:17:33"/>
        <d v="2015-11-05T00:36:37"/>
        <d v="2014-11-21T20:16:00"/>
        <d v="2016-01-18T09:33:48"/>
        <d v="2014-07-25T19:25:12"/>
        <d v="2017-02-19T06:29:20"/>
        <d v="2017-02-06T20:00:04"/>
        <d v="2015-05-13T09:29:57"/>
        <d v="2014-08-05T00:14:30"/>
        <d v="2014-04-01T06:38:31"/>
        <d v="2014-10-02T07:04:57"/>
        <d v="2014-05-13T16:26:58"/>
        <d v="2016-04-27T15:02:53"/>
        <d v="2015-10-28T16:06:07"/>
        <d v="2014-05-20T16:40:56"/>
        <d v="2014-05-21T01:37:59"/>
        <d v="2013-11-05T02:00:56"/>
        <d v="2013-10-10T22:47:33"/>
        <d v="2016-09-15T05:28:13"/>
        <d v="2015-08-27T23:04:14"/>
        <d v="2015-02-12T09:28:43"/>
        <d v="2015-09-01T15:10:22"/>
        <d v="2011-11-15T11:49:50"/>
        <d v="2012-03-01T21:53:49"/>
        <d v="2012-05-22T04:03:13"/>
        <d v="2010-06-14T02:01:34"/>
        <d v="2016-10-04T10:43:06"/>
        <d v="2016-11-15T04:30:33"/>
        <d v="2015-02-08T14:32:02"/>
        <d v="2012-06-25T16:45:17"/>
        <d v="2015-09-21T15:48:33"/>
        <d v="2014-09-09T16:38:28"/>
        <d v="2014-08-13T12:02:11"/>
        <d v="2013-05-07T15:33:26"/>
        <d v="2015-03-30T22:07:45"/>
        <d v="2013-09-09T14:13:03"/>
        <d v="2012-11-14T15:24:05"/>
        <d v="2014-08-27T12:43:13"/>
        <d v="2016-09-12T15:15:19"/>
        <d v="2016-05-16T10:00:28"/>
        <d v="2015-06-29T04:27:37"/>
        <d v="2016-12-27T18:08:20"/>
        <d v="2014-03-17T20:59:41"/>
        <d v="2014-02-22T02:01:10"/>
        <d v="2012-07-26T16:33:45"/>
        <d v="2013-07-03T20:49:47"/>
        <d v="2012-07-31T13:29:07"/>
        <d v="2015-09-10T21:11:08"/>
        <d v="2016-10-26T19:15:19"/>
        <d v="2016-01-24T23:05:09"/>
        <d v="2016-03-22T16:45:46"/>
        <d v="2014-11-12T20:43:48"/>
        <d v="2014-06-09T19:32:39"/>
        <d v="2013-02-04T02:49:48"/>
        <d v="2016-05-08T08:11:13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6-10-02T08:49:07"/>
        <d v="2012-10-23T04:45:35"/>
        <d v="2015-12-28T04:37:53"/>
        <d v="2014-07-08T18:57:31"/>
        <d v="2014-08-12T10:18:54"/>
        <d v="2014-10-29T12:00:45"/>
        <d v="2012-07-09T23:12:24"/>
        <d v="2013-10-28T12:39:23"/>
        <d v="2013-06-28T01:49:54"/>
        <d v="2014-08-19T20:46:16"/>
        <d v="2014-07-12T02:04:23"/>
        <d v="2010-06-26T00:35:56"/>
        <d v="2014-08-28T21:37:05"/>
        <d v="2016-09-20T14:04:01"/>
        <d v="2016-02-17T15:00:04"/>
        <d v="2016-05-15T22:28:49"/>
        <d v="2014-10-14T14:02:38"/>
        <d v="2012-03-19T23:26:58"/>
        <d v="2012-01-19T17:33:46"/>
        <d v="2013-02-02T23:42:17"/>
        <d v="2014-02-26T19:36:40"/>
        <d v="2014-07-22T22:00:40"/>
        <d v="2014-11-13T20:28:26"/>
        <d v="2017-02-04T04:50:08"/>
        <d v="2016-05-05T20:55:18"/>
        <d v="2011-09-07T23:57:59"/>
        <d v="2013-02-22T23:54:52"/>
        <d v="2015-01-23T03:18:58"/>
        <d v="2013-04-26T18:11:10"/>
        <d v="2015-02-02T22:49:21"/>
        <d v="2016-08-30T03:35:41"/>
        <d v="2015-11-25T14:23:54"/>
        <d v="2013-03-18T12:59:35"/>
        <d v="2015-12-03T13:47:00"/>
        <d v="2016-09-17T22:08:58"/>
        <d v="2014-07-24T03:00:10"/>
        <d v="2012-04-27T22:52:24"/>
        <d v="2015-02-15T23:35:47"/>
        <d v="2015-05-31T16:43:23"/>
        <d v="2015-10-26T16:08:38"/>
        <d v="2016-02-26T22:47:59"/>
        <d v="2015-04-27T18:09:58"/>
        <d v="2015-02-21T15:38:04"/>
        <d v="2015-03-01T18:51:17"/>
        <d v="2015-09-01T16:44:46"/>
        <d v="2015-10-25T16:50:11"/>
        <d v="2014-10-25T22:52:58"/>
        <d v="2015-09-21T00:13:17"/>
        <d v="2015-08-27T15:00:23"/>
        <d v="2014-12-01T21:33:59"/>
        <d v="2015-08-10T16:40:29"/>
        <d v="2015-04-26T12:44:58"/>
        <d v="2014-05-27T18:16:21"/>
        <d v="2014-05-29T04:00:45"/>
        <d v="2015-06-15T21:50:44"/>
        <d v="2014-07-28T20:09:38"/>
        <d v="2014-06-25T19:33:40"/>
        <d v="2016-03-07T12:13:07"/>
        <d v="2016-05-18T16:15:09"/>
        <d v="2012-11-01T19:04:34"/>
        <d v="2014-09-22T18:46:04"/>
        <d v="2015-03-26T17:28:21"/>
        <d v="2012-03-22T21:49:20"/>
        <d v="2014-04-28T23:24:01"/>
        <d v="2015-07-14T15:37:54"/>
        <d v="2014-06-19T11:21:31"/>
        <d v="2017-01-24T15:05:11"/>
        <d v="2010-03-13T05:48:38"/>
        <d v="2011-07-27T18:04:45"/>
        <d v="2016-01-13T20:14:20"/>
        <d v="2015-11-25T14:51:26"/>
        <d v="2014-05-08T15:45:53"/>
        <d v="2015-10-01T11:57:28"/>
        <d v="2016-07-01T07:33:47"/>
        <d v="2016-11-16T06:13:58"/>
        <d v="2014-09-23T22:57:51"/>
        <d v="2013-12-26T19:07:42"/>
        <d v="2016-10-18T07:45:43"/>
        <d v="2014-04-08T02:20:24"/>
        <d v="2013-04-25T08:45:23"/>
        <d v="2015-05-17T22:58:15"/>
        <d v="2013-07-29T15:56:31"/>
        <d v="2013-10-22T13:48:53"/>
        <d v="2012-09-22T03:42:01"/>
        <d v="2016-11-15T13:58:35"/>
        <d v="2013-06-07T01:29:20"/>
        <d v="2015-06-30T06:24:50"/>
        <d v="2016-01-01T21:40:37"/>
        <d v="2016-10-17T14:51:09"/>
        <d v="2013-07-11T18:50:44"/>
        <d v="2017-02-23T11:05:54"/>
        <d v="2016-05-15T18:35:15"/>
        <d v="2015-09-23T17:26:46"/>
        <d v="2014-11-26T04:47:39"/>
        <d v="2015-04-21T21:21:06"/>
        <d v="2016-06-27T15:19:29"/>
        <d v="2015-05-28T18:22:38"/>
        <d v="2010-09-09T14:30:14"/>
        <d v="2010-01-16T22:04:52"/>
        <d v="2015-12-10T22:07:03"/>
        <d v="2016-06-24T16:55:35"/>
        <d v="2015-07-14T14:50:40"/>
        <d v="2016-11-01T16:01:37"/>
        <d v="2013-10-16T11:39:08"/>
        <d v="2016-12-17T05:17:33"/>
        <d v="2014-05-22T19:21:54"/>
        <d v="2015-03-01T15:39:51"/>
        <d v="2015-11-09T07:58:55"/>
        <d v="2014-06-06T12:45:39"/>
        <d v="2016-02-14T10:38:23"/>
        <d v="2014-11-12T20:35:13"/>
        <d v="2017-01-23T23:25:21"/>
        <d v="2015-07-04T00:44:42"/>
        <d v="2011-11-18T20:48:41"/>
        <d v="2013-09-09T14:33:35"/>
        <d v="2015-10-13T11:02:26"/>
        <d v="2010-02-06T22:03:26"/>
        <d v="2010-08-05T17:09:12"/>
        <d v="2016-08-01T14:45:43"/>
        <d v="2013-10-25T23:00:14"/>
        <d v="2016-12-30T21:06:06"/>
        <d v="2016-03-24T11:56:04"/>
        <d v="2015-09-04T04:00:42"/>
        <d v="2015-08-19T18:20:39"/>
        <d v="2015-09-08T14:51:52"/>
        <d v="2015-11-29T19:01:13"/>
        <d v="2014-06-16T09:29:25"/>
        <d v="2015-10-15T02:06:08"/>
        <d v="2016-06-08T00:31:42"/>
        <d v="2014-10-11T08:30:16"/>
        <d v="2016-04-30T03:12:47"/>
        <d v="2016-06-03T12:54:44"/>
        <d v="2015-02-23T21:41:52"/>
        <d v="2014-06-26T22:48:32"/>
        <d v="2015-04-07T16:22:37"/>
        <d v="2016-08-04T01:35:09"/>
        <d v="2015-09-03T16:27:25"/>
        <d v="2012-05-30T00:09:48"/>
        <d v="2015-01-21T15:18:38"/>
        <d v="2016-01-04T17:05:53"/>
        <d v="2014-03-25T22:52:53"/>
        <d v="2011-04-25T04:33:21"/>
        <d v="2012-11-10T05:19:27"/>
        <d v="2016-02-25T23:03:49"/>
        <d v="2015-03-18T18:30:52"/>
        <d v="2014-05-14T22:22:51"/>
        <d v="2009-10-16T22:02:00"/>
        <d v="2014-12-02T07:54:13"/>
        <d v="2011-03-17T02:19:59"/>
        <d v="2014-09-20T01:44:16"/>
        <d v="2017-01-11T06:16:58"/>
        <d v="2015-01-23T19:59:14"/>
        <d v="2015-01-09T10:11:17"/>
        <d v="2015-08-03T15:57:51"/>
        <d v="2016-05-03T05:15:42"/>
        <d v="2016-06-23T19:32:38"/>
        <d v="2015-01-22T04:13:42"/>
        <d v="2015-02-13T17:04:53"/>
        <d v="2014-06-18T21:08:57"/>
        <d v="2014-06-24T08:49:38"/>
        <d v="2016-05-07T06:37:01"/>
        <d v="2015-05-19T22:01:33"/>
        <d v="2014-12-22T18:04:18"/>
        <d v="2012-07-24T02:16:37"/>
        <d v="2015-09-23T19:27:50"/>
        <d v="2012-03-19T18:34:09"/>
        <d v="2014-09-23T16:25:52"/>
        <d v="2010-09-13T20:28:54"/>
        <d v="2013-05-22T18:18:58"/>
        <d v="2016-04-23T16:12:18"/>
        <d v="2011-05-03T23:21:54"/>
        <d v="2011-05-07T12:10:33"/>
        <d v="2016-06-28T17:21:04"/>
        <d v="2015-01-22T08:53:50"/>
        <d v="2015-12-23T14:27:34"/>
        <d v="2013-03-08T02:40:25"/>
        <d v="2013-08-23T10:14:17"/>
        <d v="2017-02-01T16:31:28"/>
        <d v="2014-10-17T06:23:21"/>
        <d v="2016-07-05T12:06:28"/>
        <d v="2016-05-26T01:07:47"/>
        <d v="2014-07-08T12:22:24"/>
        <d v="2015-06-13T13:25:35"/>
        <d v="2016-05-24T10:25:45"/>
        <d v="2015-03-04T23:47:23"/>
        <d v="2015-08-23T10:35:38"/>
        <d v="2015-05-12T00:50:59"/>
        <d v="2010-02-04T07:45:59"/>
        <d v="2013-02-07T17:42:15"/>
        <d v="2016-02-27T23:09:14"/>
        <d v="2015-03-15T05:19:57"/>
        <d v="2013-03-22T13:51:18"/>
        <d v="2016-02-25T13:50:44"/>
        <d v="2013-09-26T17:39:50"/>
        <d v="2015-11-19T11:46:41"/>
        <d v="2015-06-24T08:16:47"/>
        <d v="2015-10-06T14:13:09"/>
        <d v="2016-09-19T08:57:43"/>
        <d v="2016-09-21T21:36:04"/>
        <d v="2016-11-22T15:55:27"/>
        <d v="2016-11-04T11:01:08"/>
        <d v="2015-09-26T02:10:40"/>
        <d v="2014-05-30T07:55:39"/>
        <d v="2013-01-15T23:59:29"/>
        <d v="2014-02-05T03:35:19"/>
        <d v="2016-07-27T04:56:36"/>
        <d v="2012-10-02T04:00:40"/>
        <d v="2016-08-04T07:05:00"/>
        <d v="2015-07-23T15:05:19"/>
        <d v="2014-05-14T07:04:10"/>
        <d v="2015-10-12T16:12:15"/>
        <d v="2016-08-16T01:16:29"/>
        <d v="2014-01-21T19:01:17"/>
        <d v="2013-10-30T01:05:25"/>
        <d v="2013-11-05T03:14:59"/>
        <d v="2014-02-12T02:22:50"/>
        <d v="2016-08-29T14:43:32"/>
        <d v="2014-10-23T05:19:05"/>
        <d v="2015-07-07T16:13:11"/>
        <d v="2015-08-18T14:20:40"/>
        <d v="2017-02-20T00:00:02"/>
        <d v="2012-02-06T20:17:15"/>
        <d v="2013-01-27T15:42:15"/>
        <d v="2014-11-07T07:04:34"/>
        <d v="2012-11-30T08:48:55"/>
        <d v="2016-03-22T20:48:26"/>
        <d v="2016-10-30T13:51:39"/>
        <d v="2016-07-20T04:01:09"/>
        <d v="2015-10-05T16:16:44"/>
        <d v="2014-12-15T23:08:15"/>
        <d v="2014-10-11T18:48:21"/>
        <d v="2015-06-02T06:02:38"/>
        <d v="2012-08-27T04:40:17"/>
        <d v="2016-02-23T13:01:02"/>
        <d v="2015-04-21T01:42:58"/>
        <d v="2014-06-13T21:08:09"/>
        <d v="2014-12-01T21:51:58"/>
        <d v="2015-07-13T18:00:22"/>
        <d v="2013-02-14T08:23:59"/>
        <d v="2014-10-03T00:04:43"/>
        <d v="2011-11-03T02:39:56"/>
        <d v="2014-01-27T22:11:35"/>
        <d v="2015-12-08T17:40:25"/>
        <d v="2014-11-25T06:17:44"/>
        <d v="2014-12-10T02:39:50"/>
        <d v="2015-07-13T16:41:00"/>
        <d v="2016-02-12T07:38:53"/>
        <d v="2015-06-25T04:27:54"/>
        <d v="2011-12-16T23:49:52"/>
        <d v="2014-10-03T17:56:08"/>
        <d v="2016-07-13T21:08:45"/>
        <d v="2014-06-30T21:57:05"/>
        <d v="2015-11-14T15:41:24"/>
        <d v="2011-11-08T18:21:44"/>
        <d v="2015-01-19T15:14:22"/>
        <d v="2015-10-30T21:48:04"/>
        <d v="2015-05-18T18:27:06"/>
        <d v="2014-12-09T18:33:38"/>
        <d v="2017-01-10T00:45:19"/>
        <d v="2017-03-09T20:13:39"/>
        <d v="2015-06-16T18:19:19"/>
        <d v="2016-03-02T07:14:53"/>
        <d v="2014-11-04T18:18:08"/>
        <d v="2016-01-09T11:28:49"/>
        <d v="2016-08-02T20:19:26"/>
        <d v="2015-10-08T03:27:19"/>
        <d v="2016-09-06T19:15:35"/>
        <d v="2014-07-21T15:38:18"/>
        <d v="2015-07-08T11:34:30"/>
        <d v="2015-11-09T19:49:59"/>
        <d v="2014-07-22T19:53:18"/>
        <d v="2014-07-31T16:49:20"/>
        <d v="2015-08-19T02:49:10"/>
        <d v="2015-07-10T15:27:10"/>
        <d v="2010-03-30T05:53:50"/>
        <d v="2011-11-21T05:16:32"/>
        <d v="2015-09-25T22:32:52"/>
        <d v="2012-12-04T00:29:09"/>
        <d v="2016-10-30T15:01:15"/>
        <d v="2015-12-02T04:07:46"/>
        <d v="2012-10-12T17:10:21"/>
        <d v="2014-07-21T13:31:54"/>
        <d v="2011-08-17T20:22:12"/>
        <d v="2012-04-05T03:45:55"/>
        <d v="2017-03-06T18:04:48"/>
        <d v="2014-09-27T23:15:55"/>
        <d v="2014-07-21T19:41:30"/>
        <d v="2015-10-20T19:35:27"/>
        <d v="2014-10-02T14:09:37"/>
        <d v="2015-01-18T15:52:36"/>
        <d v="2014-05-20T01:06:09"/>
        <d v="2016-04-01T15:03:37"/>
        <d v="2014-10-21T14:04:04"/>
        <d v="2017-01-06T20:21:40"/>
        <d v="2016-01-06T05:31:22"/>
        <d v="2015-09-16T16:19:37"/>
        <d v="2014-01-18T23:38:31"/>
        <d v="2011-11-11T18:17:29"/>
        <d v="2016-11-02T23:53:03"/>
        <d v="2015-10-14T13:57:11"/>
        <d v="2011-10-31T04:06:16"/>
        <d v="2010-05-14T21:58:26"/>
        <d v="2015-07-09T20:00:39"/>
        <d v="2017-01-31T15:02:35"/>
        <d v="2016-11-02T14:00:23"/>
        <d v="2015-02-12T21:37:23"/>
        <d v="2013-06-19T15:25:22"/>
        <d v="2015-02-18T01:13:44"/>
        <d v="2011-09-02T07:08:37"/>
        <d v="2014-10-18T05:14:52"/>
        <d v="2011-05-24T00:31:06"/>
        <d v="2014-08-20T20:17:40"/>
        <d v="2015-10-02T16:04:28"/>
        <d v="2010-11-20T19:34:51"/>
        <d v="2017-02-01T19:14:28"/>
        <d v="2015-09-28T14:07:45"/>
        <d v="2016-05-02T17:42:30"/>
        <d v="2015-06-08T07:09:36"/>
        <d v="2011-12-07T01:36:01"/>
        <d v="2016-08-30T22:03:05"/>
        <d v="2015-05-15T19:36:15"/>
        <d v="2014-05-20T15:47:20"/>
        <d v="2015-04-30T14:58:23"/>
        <d v="2014-11-26T18:25:40"/>
        <d v="2015-04-21T13:08:15"/>
        <d v="2010-07-20T18:38:04"/>
        <d v="2014-09-16T15:58:59"/>
        <d v="2016-07-28T15:14:01"/>
        <d v="2012-02-24T14:42:46"/>
        <d v="2012-04-06T10:59:18"/>
        <d v="2011-12-06T00:34:49"/>
        <d v="2014-07-31T16:42:28"/>
        <d v="2017-01-17T03:28:46"/>
        <d v="2011-04-30T02:04:48"/>
        <d v="2015-12-05T23:57:11"/>
        <d v="2013-10-24T23:57:40"/>
        <d v="2017-02-21T20:41:54"/>
        <d v="2013-12-03T22:01:27"/>
        <d v="2016-06-03T08:47:46"/>
        <d v="2015-06-03T01:34:36"/>
        <d v="2015-07-16T10:28:10"/>
        <d v="2014-06-11T17:04:38"/>
        <d v="2015-02-18T01:11:06"/>
        <d v="2015-04-02T09:50:34"/>
        <d v="2010-06-28T05:28:14"/>
        <d v="2015-06-18T06:37:04"/>
        <d v="2016-04-23T19:08:15"/>
        <d v="2014-06-01T01:22:32"/>
        <d v="2016-03-31T14:39:09"/>
        <d v="2015-09-17T23:06:57"/>
        <d v="2011-08-06T14:30:22"/>
        <d v="2015-02-25T00:14:07"/>
        <d v="2015-06-29T20:59:32"/>
        <d v="2015-07-07T21:44:12"/>
        <d v="2016-03-14T23:44:14"/>
        <d v="2016-01-31T16:54:32"/>
        <d v="2016-03-16T04:39:48"/>
        <d v="2014-09-12T21:55:48"/>
        <d v="2016-10-06T14:57:47"/>
        <d v="2015-07-01T00:16:05"/>
        <d v="2014-09-08T02:05:00"/>
        <d v="2017-01-15T12:43:39"/>
        <d v="2014-06-01T17:07:05"/>
        <d v="2014-08-23T02:22:17"/>
        <d v="2014-09-23T19:30:07"/>
        <d v="2015-04-16T03:40:23"/>
        <d v="2013-03-21T17:00:11"/>
        <d v="2014-11-06T16:45:04"/>
        <d v="2011-11-23T18:35:09"/>
        <d v="2011-01-12T05:57:08"/>
        <d v="2011-09-23T03:39:38"/>
        <d v="2014-04-15T14:10:35"/>
        <d v="2013-02-08T19:35:24"/>
        <d v="2011-01-24T16:40:10"/>
        <d v="2015-04-17T23:18:14"/>
        <d v="2015-06-08T21:33:00"/>
        <d v="2010-03-18T17:52:16"/>
        <d v="2012-12-18T18:25:39"/>
        <d v="2011-08-02T21:20:31"/>
        <d v="2012-03-19T16:31:12"/>
        <d v="2015-03-15T19:02:06"/>
        <d v="2012-03-03T00:03:42"/>
        <d v="2012-08-14T16:18:54"/>
        <d v="2014-03-05T17:19:39"/>
        <d v="2015-11-10T02:21:26"/>
        <d v="2012-09-04T23:00:57"/>
        <d v="2016-10-06T17:48:47"/>
        <d v="2016-07-01T15:41:45"/>
        <d v="2014-07-30T09:37:21"/>
        <d v="2016-11-02T01:33:49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3-02-05T23:15:45"/>
        <d v="2015-06-27T00:12:06"/>
        <d v="2016-04-20T15:41:12"/>
        <d v="2015-04-17T17:01:00"/>
        <d v="2015-06-30T01:24:57"/>
        <d v="2014-10-16T21:42:02"/>
        <d v="2015-10-05T04:03:21"/>
        <d v="2016-12-16T17:16:53"/>
        <d v="2014-11-03T21:33:15"/>
        <d v="2016-12-10T10:34:12"/>
        <d v="2016-02-22T02:34:16"/>
        <d v="2017-01-20T15:03:25"/>
        <d v="2015-11-11T20:26:00"/>
        <d v="2013-05-23T05:28:23"/>
        <d v="2013-06-20T23:06:22"/>
        <d v="2011-06-07T04:42:01"/>
        <d v="2011-09-13T20:56:40"/>
        <d v="2015-10-20T17:57:13"/>
        <d v="2011-10-22T01:02:29"/>
        <d v="2014-07-23T15:25:31"/>
        <d v="2016-07-05T16:00:50"/>
        <d v="2014-12-01T19:00:28"/>
        <d v="2016-08-30T15:25:34"/>
        <d v="2014-10-24T15:31:55"/>
        <d v="2015-07-08T15:36:58"/>
        <d v="2016-04-19T07:38:40"/>
        <d v="2017-03-01T16:42:27"/>
        <d v="2013-02-21T21:52:18"/>
        <d v="2015-05-06T19:06:13"/>
        <d v="2014-07-20T23:36:18"/>
        <d v="2014-12-08T18:46:10"/>
        <d v="2015-05-16T21:06:08"/>
        <d v="2015-02-11T01:44:45"/>
        <d v="2014-10-29T10:19:29"/>
        <d v="2011-10-29T01:13:16"/>
        <d v="2014-01-06T20:48:53"/>
        <d v="2013-01-14T16:29:28"/>
        <d v="2014-04-08T16:25:55"/>
        <d v="2012-01-31T18:16:58"/>
        <d v="2015-04-26T15:04:31"/>
        <d v="2015-01-22T14:31:17"/>
        <d v="2014-12-05T18:14:58"/>
        <d v="2014-09-09T23:26:00"/>
        <d v="2015-02-10T20:43:15"/>
        <d v="2012-01-18T07:39:27"/>
        <d v="2013-11-22T12:55:40"/>
        <d v="2013-01-25T19:02:26"/>
        <d v="2015-11-18T16:27:01"/>
        <d v="2016-06-27T06:28:36"/>
        <d v="2015-03-04T22:10:05"/>
        <d v="2014-06-17T02:50:38"/>
        <d v="2014-08-10T01:41:37"/>
        <d v="2015-02-13T19:31:59"/>
        <d v="2016-01-06T02:00:53"/>
        <d v="2016-08-18T06:41:24"/>
        <d v="2015-03-24T16:01:58"/>
        <d v="2013-08-02T20:30:06"/>
        <d v="2012-12-21T20:29:34"/>
        <d v="2014-10-21T20:06:58"/>
        <d v="2016-09-02T19:10:31"/>
        <d v="2015-11-14T00:16:40"/>
        <d v="2015-02-28T17:19:25"/>
        <d v="2015-08-21T00:23:36"/>
        <d v="2016-06-07T15:02:20"/>
        <d v="2016-10-12T17:41:13"/>
        <d v="2016-02-07T15:18:05"/>
        <d v="2010-08-27T00:16:16"/>
        <d v="2012-06-28T16:35:45"/>
        <d v="2011-06-17T18:46:23"/>
        <d v="2013-03-15T04:02:20"/>
        <d v="2014-08-07T19:48:38"/>
        <d v="2012-02-09T01:56:15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7-02-07T21:59:18"/>
        <d v="2014-10-22T21:57:29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7-03-02T16:22:46"/>
        <d v="2015-01-14T22:34:19"/>
        <d v="2015-01-06T23:14:16"/>
        <d v="2016-06-17T17:39:36"/>
        <d v="2014-12-17T14:03:06"/>
        <d v="2017-01-11T01:22:14"/>
        <d v="2014-07-14T22:53:34"/>
        <d v="2014-06-01T11:49:36"/>
        <d v="2016-02-02T21:20:12"/>
        <d v="2014-07-09T17:37:20"/>
        <d v="2016-05-13T12:57:34"/>
        <d v="2016-08-16T17:58:47"/>
        <d v="2015-01-16T16:48:49"/>
        <d v="2015-02-06T04:55:12"/>
        <d v="2016-01-06T02:45:35"/>
        <d v="2015-06-04T05:23:11"/>
        <d v="2015-01-16T18:26:50"/>
        <d v="2015-08-17T16:07:19"/>
        <d v="2014-11-18T11:49:11"/>
        <d v="2016-02-08T23:59:23"/>
        <d v="2016-07-19T20:24:33"/>
        <d v="2014-05-01T19:06:51"/>
        <d v="2016-12-17T04:46:23"/>
        <d v="2011-02-21T11:55:55"/>
        <d v="2010-06-01T18:07:59"/>
        <d v="2015-04-08T15:36:49"/>
        <d v="2011-06-19T15:07:55"/>
        <d v="2012-08-02T00:32:04"/>
        <d v="2010-04-23T19:28:34"/>
        <d v="2010-06-11T19:14:15"/>
        <d v="2017-01-05T16:38:55"/>
        <d v="2014-10-12T23:54:23"/>
        <d v="2015-12-03T14:11:28"/>
        <d v="2010-06-06T19:09:14"/>
        <d v="2015-11-03T05:12:20"/>
        <d v="2014-03-06T17:39:45"/>
        <d v="2015-11-03T15:00:07"/>
        <d v="2016-08-30T14:24:45"/>
        <d v="2015-02-19T17:51:38"/>
        <d v="2015-08-20T14:57:29"/>
        <d v="2015-03-16T20:35:29"/>
        <d v="2016-05-23T23:25:54"/>
        <d v="2014-12-17T14:01:07"/>
        <d v="2011-06-24T07:27:21"/>
        <d v="2013-08-20T20:21:10"/>
        <d v="2010-10-14T15:43:35"/>
        <d v="2012-03-05T17:25:47"/>
        <d v="2017-01-20T11:49:34"/>
        <d v="2016-01-25T13:56:16"/>
        <d v="2014-05-16T20:36:20"/>
        <d v="2015-04-15T18:01:48"/>
        <d v="2015-03-23T19:28:25"/>
        <d v="2010-12-04T02:06:11"/>
        <d v="2011-01-12T07:44:38"/>
        <d v="2012-08-15T18:40:03"/>
        <d v="2010-10-13T00:40:35"/>
        <d v="2010-06-03T21:16:52"/>
        <d v="2012-11-13T15:33:57"/>
        <d v="2015-08-22T00:32:59"/>
        <d v="2012-04-14T22:28:39"/>
        <d v="2016-11-23T20:25:13"/>
        <d v="2016-11-27T03:59:34"/>
        <d v="2015-04-12T15:59:04"/>
        <d v="2011-02-13T02:03:10"/>
        <d v="2015-12-01T06:37:27"/>
        <d v="2016-03-14T00:02:57"/>
        <d v="2017-02-08T02:54:44"/>
        <d v="2013-11-13T23:08:56"/>
        <d v="2015-01-27T23:09:48"/>
        <d v="2012-12-14T12:45:40"/>
        <d v="2016-10-06T13:29:27"/>
        <d v="2015-12-21T19:00:49"/>
        <d v="2015-08-23T13:46:33"/>
        <d v="2015-03-03T23:00:37"/>
        <d v="2010-10-29T08:43:25"/>
        <d v="2012-04-18T21:15:04"/>
        <d v="2010-12-14T08:51:37"/>
        <d v="2013-11-27T04:01:29"/>
        <d v="2015-12-11T19:46:42"/>
        <d v="2009-09-12T01:21:59"/>
        <d v="2011-05-27T19:45:12"/>
        <d v="2014-11-12T00:03:35"/>
        <d v="2009-07-13T16:54:07"/>
        <d v="2015-07-24T13:37:40"/>
        <d v="2011-01-12T07:49:21"/>
        <d v="2012-09-25T01:26:57"/>
        <d v="2015-11-19T19:48:25"/>
        <d v="2017-01-10T17:52:15"/>
        <d v="2014-04-16T19:49:50"/>
        <d v="2016-03-31T08:59:00"/>
        <d v="2016-06-30T02:27:20"/>
        <d v="2016-07-04T08:10:18"/>
        <d v="2016-03-17T20:17:35"/>
        <d v="2014-06-10T12:38:27"/>
        <d v="2016-02-02T22:43:41"/>
        <d v="2015-06-25T03:29:56"/>
        <d v="2014-10-29T14:02:44"/>
        <d v="2011-04-04T20:47:50"/>
        <d v="2011-12-02T19:05:47"/>
        <d v="2012-09-28T20:41:53"/>
        <d v="2015-07-08T22:36:08"/>
        <d v="2010-05-15T22:19:59"/>
        <d v="2017-03-10T00:49:08"/>
        <d v="2017-03-13T21:14:29"/>
        <d v="2016-03-31T17:48:07"/>
        <d v="2013-01-08T00:25:52"/>
        <d v="2014-07-09T23:10:22"/>
        <d v="2016-12-28T20:57:06"/>
        <d v="2014-10-09T06:18:50"/>
        <d v="2016-05-30T05:39:06"/>
        <d v="2015-07-15T13:52:46"/>
        <d v="2015-04-17T21:35:20"/>
        <d v="2012-04-25T23:39:48"/>
        <d v="2009-11-10T16:48:32"/>
        <d v="2015-02-07T16:13:46"/>
        <d v="2014-08-11T18:16:53"/>
        <d v="2012-03-29T03:28:37"/>
        <d v="2015-11-13T02:01:39"/>
        <d v="2014-11-02T00:54:25"/>
        <d v="2015-10-20T10:23:27"/>
        <d v="2011-09-10T00:01:49"/>
        <d v="2017-01-07T05:54:57"/>
        <d v="2015-06-18T11:12:17"/>
        <d v="2012-01-17T14:23:31"/>
        <d v="2015-02-09T17:05:07"/>
        <d v="2017-01-11T00:28:18"/>
        <d v="2012-04-04T14:33:35"/>
        <d v="2016-04-13T14:30:09"/>
        <d v="2016-10-18T04:14:37"/>
        <d v="2010-01-20T10:11:47"/>
        <d v="2015-05-08T00:52:05"/>
        <d v="2015-07-03T19:59:26"/>
        <d v="2009-08-18T21:29:28"/>
        <d v="2015-04-06T15:24:35"/>
        <d v="2016-12-07T22:49:09"/>
        <d v="2011-07-12T02:45:37"/>
        <d v="2015-11-16T18:25:00"/>
        <d v="2014-07-18T09:04:10"/>
        <d v="2014-07-12T16:08:40"/>
        <d v="2015-02-09T22:16:17"/>
        <d v="2015-03-13T03:07:13"/>
        <d v="2015-09-01T22:25:56"/>
        <d v="2014-08-25T17:15:16"/>
        <d v="2016-06-06T00:13:44"/>
        <d v="2015-03-15T08:17:06"/>
        <d v="2015-10-06T09:22:57"/>
        <d v="2016-03-04T16:32:01"/>
        <d v="2009-11-05T18:02:20"/>
        <d v="2015-02-23T19:25:49"/>
        <d v="2011-12-06T22:47:01"/>
        <d v="2015-01-30T22:16:41"/>
        <d v="2015-12-06T19:47:17"/>
        <d v="2016-07-08T01:32:22"/>
        <d v="2016-07-08T18:08:10"/>
        <d v="2012-03-15T01:20:34"/>
        <d v="2016-07-10T19:54:22"/>
        <d v="2015-01-07T22:13:21"/>
        <d v="2010-11-05T14:54:46"/>
        <d v="2015-08-30T18:57:33"/>
        <d v="2015-05-05T19:48:35"/>
        <d v="2015-04-09T01:01:16"/>
        <d v="2012-02-17T01:35:10"/>
        <d v="2014-12-05T22:20:36"/>
        <d v="2015-08-12T15:13:26"/>
        <d v="2016-05-05T23:49:38"/>
        <d v="2016-07-30T09:32:28"/>
        <d v="2014-07-05T18:59:22"/>
        <d v="2013-05-15T00:57:37"/>
        <d v="2014-10-03T21:31:38"/>
        <d v="2012-05-24T04:49:23"/>
        <d v="2015-01-15T17:42:23"/>
        <d v="2014-08-21T12:37:02"/>
        <d v="2016-07-02T14:00:08"/>
        <d v="2015-04-17T16:25:00"/>
        <d v="2014-12-15T19:55:07"/>
        <d v="2016-03-08T02:16:04"/>
        <d v="2015-02-01T23:53:39"/>
        <d v="2016-02-17T16:13:16"/>
        <d v="2015-01-27T18:28:38"/>
        <d v="2014-03-11T11:07:28"/>
        <d v="2010-03-10T21:15:51"/>
        <d v="2012-03-27T00:35:01"/>
        <d v="2014-11-20T01:12:11"/>
        <d v="2016-01-15T07:21:51"/>
        <d v="2016-08-27T07:29:16"/>
        <d v="2016-06-21T12:38:03"/>
        <d v="2014-12-18T17:07:23"/>
        <d v="2010-03-17T10:48:29"/>
        <d v="2015-06-30T09:32:39"/>
        <d v="2016-03-06T20:58:52"/>
        <d v="2010-05-12T06:54:15"/>
        <d v="2016-03-11T15:36:29"/>
        <d v="2016-02-18T00:44:54"/>
        <d v="2012-01-19T00:53:15"/>
        <d v="2015-06-10T00:54:07"/>
        <d v="2015-01-27T00:16:12"/>
        <d v="2017-01-27T00:58:54"/>
        <d v="2015-10-16T20:29:06"/>
        <d v="2015-02-18T02:32:48"/>
        <d v="2016-02-20T00:27:30"/>
        <d v="2016-03-30T03:48:24"/>
        <d v="2016-02-03T00:51:13"/>
        <d v="2015-11-21T20:06:57"/>
        <d v="2015-05-20T05:33:24"/>
        <d v="2015-07-15T18:11:52"/>
        <d v="2015-11-10T00:36:01"/>
        <d v="2014-10-20T19:40:07"/>
        <d v="2011-07-06T21:30:45"/>
        <d v="2012-03-29T06:30:57"/>
        <d v="2011-10-28T16:35:58"/>
        <d v="2013-04-01T14:42:50"/>
        <d v="2011-11-14T06:34:48"/>
        <d v="2016-08-11T10:21:47"/>
        <d v="2016-12-05T23:51:20"/>
        <d v="2014-08-31T22:29:43"/>
        <d v="2015-02-12T18:17:52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4-09-29T22:26:06"/>
        <d v="2016-01-06T23:55:31"/>
        <d v="2015-05-11T16:05:32"/>
        <d v="2014-11-30T20:21:04"/>
        <d v="2016-02-16T21:08:40"/>
        <d v="2015-01-05T15:22:29"/>
        <d v="2015-03-16T15:04:49"/>
        <d v="2015-01-27T20:06:04"/>
        <d v="2015-05-11T05:38:46"/>
        <d v="2015-04-02T16:28:25"/>
        <d v="2016-01-08T13:51:09"/>
        <d v="2012-02-28T01:57:54"/>
        <d v="2013-09-02T00:06:49"/>
        <d v="2016-02-17T19:38:02"/>
        <d v="2011-09-20T20:54:10"/>
        <d v="2015-04-19T23:33:17"/>
        <d v="2013-04-30T20:13:07"/>
        <d v="2015-06-22T11:47:36"/>
        <d v="2012-01-26T09:01:39"/>
        <d v="2015-09-28T20:40:04"/>
        <d v="2015-08-22T17:26:21"/>
        <d v="2015-08-12T15:07:02"/>
        <d v="2016-08-09T07:38:46"/>
        <d v="2011-12-17T21:46:01"/>
        <d v="2011-09-14T15:22:07"/>
        <d v="2011-06-11T03:02:21"/>
        <d v="2011-07-26T17:02:33"/>
        <d v="2012-05-12T04:01:23"/>
        <d v="2014-07-07T23:45:24"/>
        <d v="2012-03-19T20:02:14"/>
        <d v="2014-09-22T09:47:15"/>
        <d v="2012-11-30T04:44:32"/>
        <d v="2016-10-26T14:16:34"/>
        <d v="2016-08-14T00:50:30"/>
        <d v="2013-12-12T22:21:14"/>
        <d v="2012-02-10T23:36:27"/>
        <d v="2015-03-28T18:41:20"/>
        <d v="2016-03-04T17:41:56"/>
        <d v="2015-11-10T14:48:16"/>
        <d v="2015-01-27T11:19:12"/>
        <d v="2016-03-21T14:08:22"/>
        <d v="2016-09-18T18:28:06"/>
        <d v="2015-03-10T19:09:22"/>
        <d v="2015-11-20T13:27:17"/>
        <d v="2014-09-26T15:36:30"/>
        <d v="2017-01-24T14:14:22"/>
        <d v="2014-08-14T13:59:55"/>
        <d v="2014-10-20T00:53:04"/>
        <d v="2016-02-17T19:18:39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1-11-22T16:12:15"/>
        <d v="2016-06-01T21:07:33"/>
        <d v="2012-11-17T18:33:17"/>
        <d v="2009-10-02T02:31:46"/>
        <d v="2016-01-02T22:27:15"/>
        <d v="2012-03-13T19:15:46"/>
        <d v="2010-11-25T05:45:26"/>
        <d v="2017-01-02T13:05:19"/>
        <d v="2012-10-12T02:37:27"/>
        <d v="2014-03-13T04:03:29"/>
        <d v="2016-05-01T18:45:06"/>
        <d v="2015-12-23T01:02:56"/>
        <d v="2015-02-25T21:55:59"/>
        <d v="2016-02-22T06:06:14"/>
        <d v="2015-09-10T00:21:33"/>
        <d v="2016-04-29T16:43:05"/>
        <d v="2016-03-08T22:11:59"/>
        <d v="2017-01-14T01:26:00"/>
        <d v="2015-02-23T17:16:17"/>
        <d v="2016-03-03T06:38:28"/>
        <d v="2014-06-03T15:49:43"/>
        <d v="2016-04-19T05:19:50"/>
        <d v="2012-02-13T15:17:15"/>
        <d v="2014-11-20T18:13:31"/>
        <d v="2012-04-10T20:20:08"/>
        <d v="2015-07-27T14:58:50"/>
        <d v="2014-08-03T17:56:32"/>
        <d v="2014-08-20T23:19:43"/>
        <d v="2015-11-09T22:54:35"/>
        <d v="2014-10-06T15:04:40"/>
        <d v="2016-02-09T18:37:33"/>
        <d v="2015-10-21T08:20:53"/>
        <d v="2015-04-10T20:10:05"/>
        <d v="2014-04-07T13:11:42"/>
        <d v="2013-08-23T21:44:38"/>
        <d v="2011-07-30T17:30:08"/>
        <d v="2011-07-27T19:32:47"/>
        <d v="2012-01-25T20:34:02"/>
        <d v="2015-04-13T14:54:16"/>
        <d v="2017-01-12T04:40:05"/>
        <d v="2016-08-22T16:04:20"/>
        <d v="2013-07-09T22:25:31"/>
        <d v="2014-11-08T16:41:46"/>
        <d v="2015-03-02T01:16:51"/>
        <d v="2014-11-02T03:12:15"/>
        <d v="2015-12-22T10:29:30"/>
        <d v="2015-06-25T09:22:00"/>
        <d v="2015-07-13T18:22:49"/>
        <d v="2015-07-14T20:57:42"/>
        <d v="2012-01-25T19:14:45"/>
        <d v="2011-04-13T00:20:49"/>
        <d v="2011-10-24T14:46:44"/>
        <d v="2014-07-18T11:24:19"/>
        <d v="2016-06-06T00:10:33"/>
        <d v="2016-08-24T08:20:01"/>
        <d v="2014-07-19T05:06:39"/>
        <d v="2014-01-13T17:49:11"/>
        <d v="2012-05-25T20:20:48"/>
        <d v="2012-03-22T01:12:06"/>
        <d v="2016-03-16T17:06:22"/>
        <d v="2015-05-27T16:00:58"/>
        <d v="2011-11-29T04:04:19"/>
        <d v="2014-06-04T23:32:49"/>
        <d v="2013-06-28T16:31:29"/>
        <d v="2011-07-26T08:10:54"/>
        <d v="2016-05-12T20:51:01"/>
        <d v="2012-09-23T01:26:00"/>
        <d v="2011-11-01T04:45:36"/>
        <d v="2016-04-01T21:14:36"/>
        <d v="2016-02-16T09:46:16"/>
        <d v="2017-02-13T05:07:40"/>
        <d v="2017-02-26T20:15:19"/>
        <d v="2015-07-02T06:45:37"/>
        <d v="2015-06-24T07:21:12"/>
        <d v="2015-05-01T21:55:53"/>
        <d v="2016-04-11T01:15:06"/>
        <d v="2015-11-17T16:24:41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4-08-25T10:24:30"/>
        <d v="2016-12-01T15:53:27"/>
        <d v="2012-01-18T01:08:55"/>
        <d v="2011-10-17T04:48:41"/>
        <d v="2016-06-07T21:35:08"/>
        <d v="2016-11-28T18:29:51"/>
        <d v="2013-05-08T13:24:42"/>
        <d v="2014-02-19T03:36:01"/>
        <d v="2013-02-19T04:38:21"/>
        <d v="2013-06-20T08:01:09"/>
        <d v="2014-10-01T18:58:01"/>
        <d v="2016-10-08T00:09:02"/>
        <d v="2016-05-09T23:03:34"/>
        <d v="2013-10-31T05:02:33"/>
        <d v="2015-11-23T16:59:34"/>
        <d v="2014-05-24T15:25:50"/>
        <d v="2011-09-25T02:53:16"/>
        <d v="2011-08-08T16:58:52"/>
        <d v="2012-10-23T20:30:32"/>
        <d v="2011-08-03T17:36:13"/>
        <d v="2011-10-02T14:02:15"/>
        <d v="2011-12-15T03:35:14"/>
        <d v="2014-07-23T18:32:49"/>
        <d v="2012-02-07T21:10:26"/>
        <d v="2015-11-15T04:11:26"/>
        <d v="2012-03-10T03:00:04"/>
        <d v="2015-12-22T22:22:18"/>
        <d v="2015-04-07T15:12:32"/>
        <d v="2014-11-11T17:21:00"/>
        <d v="2015-06-04T15:35:24"/>
        <d v="2016-02-25T23:16:56"/>
        <d v="2014-11-11T20:07:04"/>
        <d v="2016-01-05T19:44:56"/>
        <d v="2016-01-30T21:10:58"/>
        <d v="2015-01-23T20:34:04"/>
        <d v="2014-12-20T17:43:09"/>
        <d v="2014-09-11T00:41:35"/>
        <d v="2015-06-09T04:04:52"/>
        <d v="2016-04-29T02:23:33"/>
        <d v="2015-11-30T14:46:10"/>
        <d v="2015-10-08T21:57:42"/>
        <d v="2015-08-11T22:28:04"/>
        <d v="2012-03-02T18:00:03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1-15T18:28:00"/>
        <d v="2016-01-13T21:45:24"/>
        <d v="2016-01-25T21:36:40"/>
        <d v="2015-10-02T19:01:01"/>
        <d v="2015-04-09T03:51:14"/>
        <d v="2015-12-03T23:55:41"/>
        <d v="2015-02-20T14:25:26"/>
        <d v="2015-09-25T17:06:58"/>
        <d v="2015-11-11T00:51:36"/>
        <d v="2015-02-26T16:42:10"/>
        <d v="2015-02-13T04:21:58"/>
        <d v="2017-01-21T16:33:50"/>
        <d v="2016-05-22T16:45:26"/>
        <d v="2016-11-30T20:34:13"/>
        <d v="2014-11-01T20:08:08"/>
        <d v="2015-02-09T06:32:54"/>
        <d v="2016-09-07T03:26:44"/>
        <d v="2012-05-15T23:42:48"/>
        <d v="2014-04-18T21:17:22"/>
        <d v="2015-06-17T23:00:50"/>
        <d v="2014-11-05T13:16:06"/>
        <d v="2015-10-14T17:44:57"/>
        <d v="2015-04-09T00:23:53"/>
        <d v="2016-03-24T19:21:05"/>
        <d v="2014-07-16T04:34:57"/>
        <d v="2016-12-22T22:04:55"/>
        <d v="2015-08-17T08:41:44"/>
        <d v="2016-04-20T19:12:56"/>
        <d v="2014-07-11T16:12:03"/>
        <d v="2014-11-07T02:44:19"/>
        <d v="2015-04-21T02:47:18"/>
        <d v="2015-05-04T14:46:35"/>
        <d v="2014-10-04T14:20:36"/>
        <d v="2016-02-15T21:12:08"/>
        <d v="2014-11-10T18:33:15"/>
        <d v="2015-02-02T23:40:15"/>
        <d v="2016-05-25T01:52:38"/>
        <d v="2014-12-09T21:42:19"/>
        <d v="2015-07-11T04:00:18"/>
        <d v="2016-03-15T21:03:57"/>
        <d v="2015-04-13T20:11:27"/>
        <d v="2014-07-08T22:08:59"/>
        <d v="2015-01-13T21:46:34"/>
        <d v="2015-04-03T15:34:53"/>
        <d v="2016-03-09T18:41:57"/>
        <d v="2015-01-22T21:08:54"/>
        <d v="2014-09-12T15:10:36"/>
        <d v="2016-03-02T12:00:06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4-10-28T00:40:44"/>
        <d v="2015-06-18T16:05:59"/>
        <d v="2016-10-22T03:36:30"/>
        <d v="2015-03-02T19:39:05"/>
        <d v="2015-07-22T19:05:56"/>
        <d v="2016-06-02T00:36:20"/>
        <d v="2015-04-13T03:45:06"/>
        <d v="2015-02-27T16:19:54"/>
        <d v="2016-09-02T02:55:34"/>
        <d v="2014-07-23T15:10:50"/>
        <d v="2016-03-06T22:36:36"/>
        <d v="2014-07-28T16:18:55"/>
        <d v="2014-12-04T18:43:21"/>
        <d v="2017-02-20T08:24:20"/>
        <d v="2010-12-19T21:17:07"/>
        <d v="2016-06-17T18:07:49"/>
        <d v="2015-06-02T14:21:15"/>
        <d v="2015-02-22T06:40:07"/>
        <d v="2015-10-05T18:29:08"/>
        <d v="2016-11-16T00:59:40"/>
        <d v="2015-02-24T16:49:54"/>
        <d v="2015-02-01T16:54:31"/>
        <d v="2016-06-14T23:29:16"/>
        <d v="2015-02-22T12:53:12"/>
        <d v="2014-07-09T14:23:42"/>
        <d v="2014-06-18T15:35:24"/>
        <d v="2016-10-06T13:10:54"/>
        <d v="2016-02-18T10:13:25"/>
        <d v="2016-07-25T16:44:30"/>
        <d v="2016-03-18T21:27:59"/>
        <d v="2016-06-24T18:34:50"/>
        <d v="2015-10-14T19:59:56"/>
        <d v="2015-02-18T16:08:52"/>
        <d v="2016-08-08T16:15:06"/>
        <d v="2016-10-22T10:50:30"/>
        <d v="2016-07-05T20:57:09"/>
        <d v="2014-12-15T14:48:36"/>
        <d v="2016-04-01T16:33:14"/>
        <d v="2014-11-25T16:15:33"/>
        <d v="2015-03-26T21:38:16"/>
        <d v="2015-06-27T02:35:53"/>
        <d v="2014-12-16T19:39:40"/>
        <d v="2014-05-07T16:36:32"/>
        <d v="2016-11-15T00:42:36"/>
        <d v="2014-07-29T21:17:20"/>
        <d v="2015-02-24T10:53:39"/>
        <d v="2014-11-01T12:39:47"/>
        <d v="2015-05-31T03:25:24"/>
        <d v="2014-05-21T18:51:27"/>
        <d v="2015-09-06T15:11:45"/>
        <d v="2017-01-28T18:44:10"/>
        <d v="2015-06-16T18:12:24"/>
        <d v="2015-02-24T06:28:50"/>
        <d v="2015-08-05T15:45:46"/>
        <d v="2015-04-17T21:41:54"/>
        <d v="2014-07-09T07:48:43"/>
        <d v="2016-03-04T19:49:02"/>
        <d v="2015-08-27T18:58:10"/>
        <d v="2014-05-15T15:37:44"/>
        <d v="2015-02-18T17:19:46"/>
        <d v="2016-02-14T05:39:40"/>
        <d v="2016-03-23T19:34:33"/>
        <d v="2014-12-08T01:37:14"/>
        <d v="2014-12-02T15:25:53"/>
        <d v="2016-05-18T04:19:09"/>
        <d v="2015-05-08T19:26:20"/>
        <d v="2015-10-12T22:34:19"/>
        <d v="2016-03-08T15:29:18"/>
        <d v="2014-08-21T19:23:05"/>
        <d v="2014-08-27T21:52:38"/>
        <d v="2015-05-27T05:42:16"/>
        <d v="2015-10-05T15:43:59"/>
        <d v="2015-10-16T19:25:16"/>
        <d v="2014-08-18T19:10:10"/>
        <d v="2016-07-08T11:22:34"/>
        <d v="2014-08-14T21:05:16"/>
        <d v="2016-02-21T03:23:43"/>
        <d v="2014-06-22T18:35:11"/>
        <d v="2015-02-04T04:40:47"/>
        <d v="2015-06-23T19:34:53"/>
        <d v="2016-05-22T15:02:31"/>
        <d v="2011-03-17T09:39:24"/>
        <d v="2010-02-26T21:36:31"/>
        <d v="2011-02-16T18:24:19"/>
        <d v="2014-09-26T23:55:00"/>
        <d v="2011-05-08T21:06:11"/>
        <d v="2011-05-05T19:33:10"/>
        <d v="2011-05-24T06:51:37"/>
        <d v="2010-10-07T19:34:30"/>
        <d v="2010-03-29T15:54:18"/>
        <d v="2011-05-28T18:54:48"/>
        <d v="2010-05-26T15:54:01"/>
        <d v="2010-06-18T20:06:26"/>
        <d v="2011-06-09T04:43:45"/>
        <d v="2010-04-06T17:52:59"/>
        <d v="2009-09-23T13:35:16"/>
        <d v="2010-06-25T02:46:20"/>
        <d v="2015-10-14T13:20:45"/>
        <d v="2009-09-14T21:38:02"/>
        <d v="2010-07-19T21:26:13"/>
        <d v="2009-09-23T17:24:10"/>
        <d v="2009-09-14T06:05:30"/>
        <d v="2011-02-13T18:09:44"/>
        <d v="2010-06-03T22:10:20"/>
        <d v="2009-05-17T03:55:13"/>
        <d v="2010-01-27T04:11:47"/>
        <d v="2010-05-06T04:48:03"/>
        <d v="2009-11-06T20:07:09"/>
        <d v="2010-03-11T20:02:24"/>
        <d v="2010-12-01T18:10:54"/>
        <d v="2010-12-24T02:40:38"/>
        <d v="2011-04-05T19:52:20"/>
        <d v="2010-10-27T06:20:0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ys duration" numFmtId="0">
      <sharedItems containsNonDate="0" containsDate="1" containsString="0" containsBlank="1" minDate="1899-12-31T00:00:00" maxDate="1900-03-31T00:00:00"/>
    </cacheField>
    <cacheField name="Days duration2" numFmtId="0">
      <sharedItems containsString="0" containsBlank="1" containsNumber="1" containsInteger="1" minValue="1" maxValue="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Theater"/>
        <s v="Music"/>
        <s v="Film &amp; Video"/>
        <s v="Food"/>
        <s v="Journalism"/>
        <s v="Photography"/>
        <s v="Games"/>
        <s v="Technology"/>
        <s v="Publishing"/>
        <m/>
      </sharedItems>
    </cacheField>
    <cacheField name="Sub-Category" numFmtId="0">
      <sharedItems containsBlank="1" count="42">
        <s v="Plays"/>
        <s v="Musical"/>
        <s v="Rock"/>
        <s v="Shorts"/>
        <s v="Spaces"/>
        <s v="Small Batch"/>
        <s v="Television"/>
        <s v="Audio"/>
        <s v="Nature"/>
        <s v="Tabletop Games"/>
        <s v="Food Trucks"/>
        <s v="Wearables"/>
        <s v="World Music"/>
        <s v="Science Fiction"/>
        <s v="Drama"/>
        <s v="Animation"/>
        <s v="Places"/>
        <s v="Children'S Books"/>
        <s v="Metal"/>
        <s v="Faith"/>
        <s v="Electronic Music"/>
        <s v="Indie Rock"/>
        <s v="Documentary"/>
        <s v="Photobooks"/>
        <s v="Web"/>
        <s v="Video Games"/>
        <s v="Translations"/>
        <s v="Nonfiction"/>
        <s v="Mobile Games"/>
        <s v="Radio &amp; Podcasts"/>
        <s v="Pop"/>
        <s v="Hardware"/>
        <s v="Space Exploration"/>
        <s v="Gadgets"/>
        <s v="People"/>
        <s v="Restaurants"/>
        <s v="Art Books"/>
        <s v="Fiction"/>
        <s v="Classical Music"/>
        <s v="Jazz"/>
        <s v="Makerspaces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Pulido" refreshedDate="44549.492329629633" createdVersion="6" refreshedVersion="6" minRefreshableVersion="3" recordCount="4114" xr:uid="{D7CFBAEF-CDF7-4084-BE2C-F02B0D18F59E}">
  <cacheSource type="worksheet">
    <worksheetSource ref="A1:V4115" sheet="Source"/>
  </cacheSource>
  <cacheFields count="25">
    <cacheField name="id" numFmtId="0">
      <sharedItems containsSemiMixedTypes="0" containsString="0" containsNumber="1" containsInteger="1" minValue="0" maxValue="4113" count="4114">
        <n v="2895"/>
        <n v="3875"/>
        <n v="2169"/>
        <n v="3328"/>
        <n v="81"/>
        <n v="3040"/>
        <n v="3939"/>
        <n v="2886"/>
        <n v="3122"/>
        <n v="2448"/>
        <n v="3604"/>
        <n v="8"/>
        <n v="1062"/>
        <n v="1547"/>
        <n v="1620"/>
        <n v="2175"/>
        <n v="2243"/>
        <n v="2254"/>
        <n v="2265"/>
        <n v="2323"/>
        <n v="2590"/>
        <n v="2892"/>
        <n v="3107"/>
        <n v="3185"/>
        <n v="3346"/>
        <n v="3807"/>
        <n v="4051"/>
        <n v="113"/>
        <n v="818"/>
        <n v="1006"/>
        <n v="1236"/>
        <n v="2809"/>
        <n v="2851"/>
        <n v="2888"/>
        <n v="3117"/>
        <n v="3444"/>
        <n v="3892"/>
        <n v="1605"/>
        <n v="3420"/>
        <n v="3562"/>
        <n v="3733"/>
        <n v="2"/>
        <n v="6"/>
        <n v="78"/>
        <n v="87"/>
        <n v="139"/>
        <n v="190"/>
        <n v="439"/>
        <n v="819"/>
        <n v="1584"/>
        <n v="2259"/>
        <n v="2773"/>
        <n v="2978"/>
        <n v="3157"/>
        <n v="3329"/>
        <n v="3413"/>
        <n v="3415"/>
        <n v="3612"/>
        <n v="3681"/>
        <n v="3692"/>
        <n v="3969"/>
        <n v="3987"/>
        <n v="4100"/>
        <n v="852"/>
        <n v="1301"/>
        <n v="1705"/>
        <n v="2209"/>
        <n v="2217"/>
        <n v="2479"/>
        <n v="3355"/>
        <n v="3494"/>
        <n v="3525"/>
        <n v="3652"/>
        <n v="3665"/>
        <n v="3833"/>
        <n v="417"/>
        <n v="828"/>
        <n v="1733"/>
        <n v="1810"/>
        <n v="2191"/>
        <n v="2244"/>
        <n v="2353"/>
        <n v="2750"/>
        <n v="2904"/>
        <n v="3375"/>
        <n v="3497"/>
        <n v="3505"/>
        <n v="3675"/>
        <n v="3824"/>
        <n v="3918"/>
        <n v="3921"/>
        <n v="550"/>
        <n v="1119"/>
        <n v="1286"/>
        <n v="1424"/>
        <n v="2105"/>
        <n v="2830"/>
        <n v="2936"/>
        <n v="3353"/>
        <n v="3477"/>
        <n v="3513"/>
        <n v="3670"/>
        <n v="3996"/>
        <n v="53"/>
        <n v="56"/>
        <n v="106"/>
        <n v="382"/>
        <n v="427"/>
        <n v="719"/>
        <n v="740"/>
        <n v="757"/>
        <n v="846"/>
        <n v="1030"/>
        <n v="1122"/>
        <n v="1134"/>
        <n v="1478"/>
        <n v="1640"/>
        <n v="1645"/>
        <n v="1678"/>
        <n v="1731"/>
        <n v="1815"/>
        <n v="1931"/>
        <n v="2003"/>
        <n v="2099"/>
        <n v="2112"/>
        <n v="2117"/>
        <n v="2146"/>
        <n v="2167"/>
        <n v="2181"/>
        <n v="2184"/>
        <n v="2189"/>
        <n v="2201"/>
        <n v="2216"/>
        <n v="2247"/>
        <n v="2256"/>
        <n v="2300"/>
        <n v="2467"/>
        <n v="2498"/>
        <n v="2603"/>
        <n v="2623"/>
        <n v="2742"/>
        <n v="2758"/>
        <n v="2783"/>
        <n v="2786"/>
        <n v="2861"/>
        <n v="2905"/>
        <n v="2926"/>
        <n v="2968"/>
        <n v="3000"/>
        <n v="3026"/>
        <n v="3116"/>
        <n v="3167"/>
        <n v="3174"/>
        <n v="3313"/>
        <n v="3321"/>
        <n v="3324"/>
        <n v="3347"/>
        <n v="3362"/>
        <n v="3395"/>
        <n v="3429"/>
        <n v="3439"/>
        <n v="3460"/>
        <n v="3509"/>
        <n v="3581"/>
        <n v="3582"/>
        <n v="3664"/>
        <n v="3708"/>
        <n v="3767"/>
        <n v="3830"/>
        <n v="3862"/>
        <n v="3896"/>
        <n v="3904"/>
        <n v="4090"/>
        <n v="34"/>
        <n v="83"/>
        <n v="310"/>
        <n v="386"/>
        <n v="396"/>
        <n v="430"/>
        <n v="445"/>
        <n v="589"/>
        <n v="640"/>
        <n v="697"/>
        <n v="814"/>
        <n v="1093"/>
        <n v="1211"/>
        <n v="1242"/>
        <n v="1285"/>
        <n v="1319"/>
        <n v="1370"/>
        <n v="1378"/>
        <n v="1479"/>
        <n v="1542"/>
        <n v="1559"/>
        <n v="1831"/>
        <n v="1845"/>
        <n v="1907"/>
        <n v="1914"/>
        <n v="1990"/>
        <n v="2040"/>
        <n v="2252"/>
        <n v="2299"/>
        <n v="2425"/>
        <n v="2512"/>
        <n v="2601"/>
        <n v="2757"/>
        <n v="2772"/>
        <n v="2798"/>
        <n v="2834"/>
        <n v="2896"/>
        <n v="2923"/>
        <n v="2972"/>
        <n v="2999"/>
        <n v="3044"/>
        <n v="3072"/>
        <n v="3230"/>
        <n v="3390"/>
        <n v="3502"/>
        <n v="3524"/>
        <n v="3597"/>
        <n v="3607"/>
        <n v="3617"/>
        <n v="3686"/>
        <n v="3706"/>
        <n v="3771"/>
        <n v="3908"/>
        <n v="3988"/>
        <n v="4014"/>
        <n v="4043"/>
        <n v="4058"/>
        <n v="4082"/>
        <n v="22"/>
        <n v="121"/>
        <n v="131"/>
        <n v="412"/>
        <n v="453"/>
        <n v="465"/>
        <n v="793"/>
        <n v="1303"/>
        <n v="1567"/>
        <n v="1927"/>
        <n v="1937"/>
        <n v="2096"/>
        <n v="2100"/>
        <n v="2637"/>
        <n v="2765"/>
        <n v="2794"/>
        <n v="2795"/>
        <n v="3015"/>
        <n v="3264"/>
        <n v="3268"/>
        <n v="3273"/>
        <n v="3462"/>
        <n v="3532"/>
        <n v="3774"/>
        <n v="5"/>
        <n v="177"/>
        <n v="737"/>
        <n v="804"/>
        <n v="843"/>
        <n v="1212"/>
        <n v="1480"/>
        <n v="1836"/>
        <n v="1893"/>
        <n v="2264"/>
        <n v="2491"/>
        <n v="2514"/>
        <n v="2641"/>
        <n v="2976"/>
        <n v="2979"/>
        <n v="3144"/>
        <n v="3361"/>
        <n v="3379"/>
        <n v="3435"/>
        <n v="3481"/>
        <n v="3500"/>
        <n v="3514"/>
        <n v="3725"/>
        <n v="3817"/>
        <n v="4010"/>
        <n v="4036"/>
        <n v="4037"/>
        <n v="15"/>
        <n v="31"/>
        <n v="746"/>
        <n v="762"/>
        <n v="789"/>
        <n v="1171"/>
        <n v="1294"/>
        <n v="1887"/>
        <n v="2206"/>
        <n v="2266"/>
        <n v="2906"/>
        <n v="2917"/>
        <n v="2997"/>
        <n v="3071"/>
        <n v="3183"/>
        <n v="3284"/>
        <n v="3419"/>
        <n v="3476"/>
        <n v="3561"/>
        <n v="3623"/>
        <n v="3641"/>
        <n v="3676"/>
        <n v="3819"/>
        <n v="3858"/>
        <n v="105"/>
        <n v="239"/>
        <n v="291"/>
        <n v="341"/>
        <n v="522"/>
        <n v="1182"/>
        <n v="1363"/>
        <n v="1840"/>
        <n v="2279"/>
        <n v="2288"/>
        <n v="2527"/>
        <n v="2528"/>
        <n v="2789"/>
        <n v="3118"/>
        <n v="3138"/>
        <n v="3253"/>
        <n v="3297"/>
        <n v="3363"/>
        <n v="3426"/>
        <n v="3598"/>
        <n v="4113"/>
        <n v="40"/>
        <n v="60"/>
        <n v="72"/>
        <n v="94"/>
        <n v="100"/>
        <n v="201"/>
        <n v="283"/>
        <n v="306"/>
        <n v="390"/>
        <n v="448"/>
        <n v="461"/>
        <n v="464"/>
        <n v="571"/>
        <n v="622"/>
        <n v="736"/>
        <n v="752"/>
        <n v="826"/>
        <n v="875"/>
        <n v="1041"/>
        <n v="1070"/>
        <n v="1138"/>
        <n v="1183"/>
        <n v="1237"/>
        <n v="1281"/>
        <n v="1296"/>
        <n v="1383"/>
        <n v="1446"/>
        <n v="1560"/>
        <n v="1642"/>
        <n v="1759"/>
        <n v="1760"/>
        <n v="1799"/>
        <n v="1874"/>
        <n v="1915"/>
        <n v="1995"/>
        <n v="2154"/>
        <n v="2270"/>
        <n v="2451"/>
        <n v="2462"/>
        <n v="2628"/>
        <n v="2686"/>
        <n v="2818"/>
        <n v="2833"/>
        <n v="2854"/>
        <n v="2871"/>
        <n v="2942"/>
        <n v="2954"/>
        <n v="2985"/>
        <n v="3187"/>
        <n v="3383"/>
        <n v="3404"/>
        <n v="3405"/>
        <n v="3411"/>
        <n v="3493"/>
        <n v="3510"/>
        <n v="3528"/>
        <n v="3632"/>
        <n v="3695"/>
        <n v="3713"/>
        <n v="3739"/>
        <n v="3757"/>
        <n v="3764"/>
        <n v="3806"/>
        <n v="3829"/>
        <n v="3899"/>
        <n v="3914"/>
        <n v="4001"/>
        <n v="4056"/>
        <n v="55"/>
        <n v="142"/>
        <n v="206"/>
        <n v="238"/>
        <n v="309"/>
        <n v="402"/>
        <n v="528"/>
        <n v="529"/>
        <n v="539"/>
        <n v="649"/>
        <n v="879"/>
        <n v="885"/>
        <n v="911"/>
        <n v="1161"/>
        <n v="1188"/>
        <n v="1189"/>
        <n v="1200"/>
        <n v="1233"/>
        <n v="1401"/>
        <n v="1434"/>
        <n v="1454"/>
        <n v="1470"/>
        <n v="1552"/>
        <n v="1607"/>
        <n v="1611"/>
        <n v="1619"/>
        <n v="1717"/>
        <n v="1766"/>
        <n v="1824"/>
        <n v="1847"/>
        <n v="1851"/>
        <n v="1856"/>
        <n v="1860"/>
        <n v="1932"/>
        <n v="1991"/>
        <n v="2107"/>
        <n v="2233"/>
        <n v="2251"/>
        <n v="2261"/>
        <n v="2263"/>
        <n v="2287"/>
        <n v="2333"/>
        <n v="2342"/>
        <n v="2405"/>
        <n v="2441"/>
        <n v="2521"/>
        <n v="2536"/>
        <n v="2574"/>
        <n v="2624"/>
        <n v="2741"/>
        <n v="2784"/>
        <n v="2840"/>
        <n v="2980"/>
        <n v="3007"/>
        <n v="3012"/>
        <n v="3070"/>
        <n v="3097"/>
        <n v="3134"/>
        <n v="3188"/>
        <n v="3201"/>
        <n v="3208"/>
        <n v="3225"/>
        <n v="3296"/>
        <n v="3298"/>
        <n v="3300"/>
        <n v="3308"/>
        <n v="3312"/>
        <n v="3337"/>
        <n v="3338"/>
        <n v="3343"/>
        <n v="3349"/>
        <n v="3360"/>
        <n v="3372"/>
        <n v="3436"/>
        <n v="3472"/>
        <n v="3473"/>
        <n v="3491"/>
        <n v="3518"/>
        <n v="3529"/>
        <n v="3539"/>
        <n v="3596"/>
        <n v="3626"/>
        <n v="3650"/>
        <n v="3671"/>
        <n v="3677"/>
        <n v="3680"/>
        <n v="3697"/>
        <n v="3705"/>
        <n v="3707"/>
        <n v="3712"/>
        <n v="3721"/>
        <n v="3748"/>
        <n v="3772"/>
        <n v="3793"/>
        <n v="3825"/>
        <n v="3831"/>
        <n v="3835"/>
        <n v="3874"/>
        <n v="3985"/>
        <n v="4027"/>
        <n v="61"/>
        <n v="107"/>
        <n v="359"/>
        <n v="362"/>
        <n v="456"/>
        <n v="530"/>
        <n v="811"/>
        <n v="864"/>
        <n v="958"/>
        <n v="1377"/>
        <n v="1585"/>
        <n v="1897"/>
        <n v="1965"/>
        <n v="1983"/>
        <n v="2506"/>
        <n v="2522"/>
        <n v="2672"/>
        <n v="2801"/>
        <n v="2838"/>
        <n v="2989"/>
        <n v="2991"/>
        <n v="3106"/>
        <n v="3135"/>
        <n v="3148"/>
        <n v="3165"/>
        <n v="3256"/>
        <n v="3322"/>
        <n v="3333"/>
        <n v="3364"/>
        <n v="3424"/>
        <n v="3440"/>
        <n v="3546"/>
        <n v="3559"/>
        <n v="3588"/>
        <n v="3666"/>
        <n v="3720"/>
        <n v="3738"/>
        <n v="3777"/>
        <n v="3961"/>
        <n v="3976"/>
        <n v="103"/>
        <n v="383"/>
        <n v="582"/>
        <n v="1021"/>
        <n v="1037"/>
        <n v="1210"/>
        <n v="1241"/>
        <n v="1284"/>
        <n v="1380"/>
        <n v="1482"/>
        <n v="1555"/>
        <n v="1679"/>
        <n v="1743"/>
        <n v="1802"/>
        <n v="1825"/>
        <n v="1925"/>
        <n v="2211"/>
        <n v="2215"/>
        <n v="2218"/>
        <n v="2407"/>
        <n v="2531"/>
        <n v="2636"/>
        <n v="2839"/>
        <n v="2916"/>
        <n v="3160"/>
        <n v="3263"/>
        <n v="3341"/>
        <n v="3398"/>
        <n v="3452"/>
        <n v="3508"/>
        <n v="3511"/>
        <n v="3548"/>
        <n v="3654"/>
        <n v="3657"/>
        <n v="3661"/>
        <n v="3668"/>
        <n v="3737"/>
        <n v="3857"/>
        <n v="3979"/>
        <n v="4057"/>
        <n v="4107"/>
        <n v="35"/>
        <n v="63"/>
        <n v="101"/>
        <n v="104"/>
        <n v="112"/>
        <n v="187"/>
        <n v="329"/>
        <n v="378"/>
        <n v="494"/>
        <n v="533"/>
        <n v="578"/>
        <n v="599"/>
        <n v="1283"/>
        <n v="1368"/>
        <n v="1532"/>
        <n v="1572"/>
        <n v="1578"/>
        <n v="1683"/>
        <n v="1698"/>
        <n v="2361"/>
        <n v="2826"/>
        <n v="2858"/>
        <n v="2867"/>
        <n v="3149"/>
        <n v="3237"/>
        <n v="3239"/>
        <n v="3243"/>
        <n v="3348"/>
        <n v="3373"/>
        <n v="3378"/>
        <n v="3382"/>
        <n v="3446"/>
        <n v="3480"/>
        <n v="3488"/>
        <n v="3547"/>
        <n v="3621"/>
        <n v="3783"/>
        <n v="4047"/>
        <n v="4080"/>
        <n v="14"/>
        <n v="62"/>
        <n v="89"/>
        <n v="115"/>
        <n v="124"/>
        <n v="175"/>
        <n v="284"/>
        <n v="296"/>
        <n v="380"/>
        <n v="415"/>
        <n v="447"/>
        <n v="743"/>
        <n v="825"/>
        <n v="886"/>
        <n v="991"/>
        <n v="995"/>
        <n v="1039"/>
        <n v="1053"/>
        <n v="1079"/>
        <n v="1404"/>
        <n v="1407"/>
        <n v="1420"/>
        <n v="1483"/>
        <n v="1530"/>
        <n v="1750"/>
        <n v="1868"/>
        <n v="1916"/>
        <n v="2177"/>
        <n v="2269"/>
        <n v="2273"/>
        <n v="2305"/>
        <n v="2382"/>
        <n v="2469"/>
        <n v="2548"/>
        <n v="2577"/>
        <n v="2625"/>
        <n v="2632"/>
        <n v="2681"/>
        <n v="2727"/>
        <n v="2805"/>
        <n v="2813"/>
        <n v="2820"/>
        <n v="2828"/>
        <n v="2931"/>
        <n v="3065"/>
        <n v="3179"/>
        <n v="3287"/>
        <n v="3340"/>
        <n v="3367"/>
        <n v="3428"/>
        <n v="3432"/>
        <n v="3465"/>
        <n v="3501"/>
        <n v="3541"/>
        <n v="3589"/>
        <n v="3591"/>
        <n v="3594"/>
        <n v="3631"/>
        <n v="3660"/>
        <n v="3685"/>
        <n v="3710"/>
        <n v="3760"/>
        <n v="3762"/>
        <n v="3781"/>
        <n v="3840"/>
        <n v="3843"/>
        <n v="3852"/>
        <n v="3868"/>
        <n v="3884"/>
        <n v="3902"/>
        <n v="3931"/>
        <n v="3962"/>
        <n v="4006"/>
        <n v="4086"/>
        <n v="88"/>
        <n v="827"/>
        <n v="896"/>
        <n v="903"/>
        <n v="1388"/>
        <n v="2267"/>
        <n v="2293"/>
        <n v="2782"/>
        <n v="3143"/>
        <n v="3181"/>
        <n v="3393"/>
        <n v="3438"/>
        <n v="3478"/>
        <n v="3520"/>
        <n v="3595"/>
        <n v="3599"/>
        <n v="3649"/>
        <n v="3711"/>
        <n v="3747"/>
        <n v="3859"/>
        <n v="23"/>
        <n v="65"/>
        <n v="145"/>
        <n v="327"/>
        <n v="482"/>
        <n v="803"/>
        <n v="1101"/>
        <n v="1292"/>
        <n v="1667"/>
        <n v="2108"/>
        <n v="2231"/>
        <n v="2619"/>
        <n v="2630"/>
        <n v="2674"/>
        <n v="2823"/>
        <n v="2842"/>
        <n v="3011"/>
        <n v="3039"/>
        <n v="3043"/>
        <n v="3176"/>
        <n v="3275"/>
        <n v="3314"/>
        <n v="3335"/>
        <n v="3396"/>
        <n v="3410"/>
        <n v="3441"/>
        <n v="3451"/>
        <n v="3458"/>
        <n v="3577"/>
        <n v="3659"/>
        <n v="3726"/>
        <n v="3844"/>
        <n v="3882"/>
        <n v="93"/>
        <n v="130"/>
        <n v="196"/>
        <n v="323"/>
        <n v="428"/>
        <n v="691"/>
        <n v="720"/>
        <n v="849"/>
        <n v="1013"/>
        <n v="1033"/>
        <n v="1051"/>
        <n v="1065"/>
        <n v="1221"/>
        <n v="1252"/>
        <n v="1348"/>
        <n v="1360"/>
        <n v="1411"/>
        <n v="1459"/>
        <n v="1502"/>
        <n v="1504"/>
        <n v="1519"/>
        <n v="1527"/>
        <n v="1595"/>
        <n v="1625"/>
        <n v="1633"/>
        <n v="1684"/>
        <n v="1816"/>
        <n v="1900"/>
        <n v="1920"/>
        <n v="1924"/>
        <n v="1926"/>
        <n v="2005"/>
        <n v="2110"/>
        <n v="2142"/>
        <n v="2192"/>
        <n v="2200"/>
        <n v="2224"/>
        <n v="2395"/>
        <n v="2455"/>
        <n v="2526"/>
        <n v="2546"/>
        <n v="2551"/>
        <n v="2631"/>
        <n v="2651"/>
        <n v="2655"/>
        <n v="2670"/>
        <n v="2714"/>
        <n v="2718"/>
        <n v="2829"/>
        <n v="2832"/>
        <n v="2855"/>
        <n v="2918"/>
        <n v="2961"/>
        <n v="2962"/>
        <n v="2974"/>
        <n v="2998"/>
        <n v="3014"/>
        <n v="3019"/>
        <n v="3025"/>
        <n v="3162"/>
        <n v="3240"/>
        <n v="3289"/>
        <n v="3336"/>
        <n v="3371"/>
        <n v="3416"/>
        <n v="3445"/>
        <n v="3449"/>
        <n v="3475"/>
        <n v="3522"/>
        <n v="3526"/>
        <n v="3530"/>
        <n v="3538"/>
        <n v="3549"/>
        <n v="3551"/>
        <n v="3563"/>
        <n v="3570"/>
        <n v="3600"/>
        <n v="3644"/>
        <n v="3775"/>
        <n v="3788"/>
        <n v="3923"/>
        <n v="3928"/>
        <n v="3930"/>
        <n v="3937"/>
        <n v="3941"/>
        <n v="3956"/>
        <n v="4076"/>
        <n v="4112"/>
        <n v="119"/>
        <n v="210"/>
        <n v="271"/>
        <n v="318"/>
        <n v="320"/>
        <n v="358"/>
        <n v="404"/>
        <n v="521"/>
        <n v="631"/>
        <n v="637"/>
        <n v="926"/>
        <n v="1264"/>
        <n v="1278"/>
        <n v="1305"/>
        <n v="1320"/>
        <n v="1344"/>
        <n v="1490"/>
        <n v="1509"/>
        <n v="1535"/>
        <n v="1566"/>
        <n v="1659"/>
        <n v="1697"/>
        <n v="1726"/>
        <n v="1747"/>
        <n v="1764"/>
        <n v="1795"/>
        <n v="1838"/>
        <n v="1870"/>
        <n v="1873"/>
        <n v="1877"/>
        <n v="1880"/>
        <n v="1953"/>
        <n v="1985"/>
        <n v="2187"/>
        <n v="2235"/>
        <n v="2260"/>
        <n v="2284"/>
        <n v="2286"/>
        <n v="2308"/>
        <n v="2325"/>
        <n v="2349"/>
        <n v="2378"/>
        <n v="2452"/>
        <n v="2464"/>
        <n v="2614"/>
        <n v="2663"/>
        <n v="2673"/>
        <n v="2706"/>
        <n v="2740"/>
        <n v="2764"/>
        <n v="2781"/>
        <n v="2785"/>
        <n v="2890"/>
        <n v="2927"/>
        <n v="2973"/>
        <n v="2975"/>
        <n v="2987"/>
        <n v="3029"/>
        <n v="3048"/>
        <n v="3062"/>
        <n v="3084"/>
        <n v="3126"/>
        <n v="3166"/>
        <n v="3246"/>
        <n v="3391"/>
        <n v="3422"/>
        <n v="3461"/>
        <n v="3468"/>
        <n v="3495"/>
        <n v="3527"/>
        <n v="3689"/>
        <n v="3693"/>
        <n v="3724"/>
        <n v="3750"/>
        <n v="3782"/>
        <n v="3787"/>
        <n v="3815"/>
        <n v="3919"/>
        <n v="3950"/>
        <n v="3986"/>
        <n v="4007"/>
        <n v="4030"/>
        <n v="4042"/>
        <n v="4085"/>
        <n v="1"/>
        <n v="3"/>
        <n v="4"/>
        <n v="9"/>
        <n v="17"/>
        <n v="18"/>
        <n v="19"/>
        <n v="21"/>
        <n v="27"/>
        <n v="28"/>
        <n v="29"/>
        <n v="30"/>
        <n v="33"/>
        <n v="36"/>
        <n v="37"/>
        <n v="38"/>
        <n v="39"/>
        <n v="41"/>
        <n v="42"/>
        <n v="45"/>
        <n v="46"/>
        <n v="49"/>
        <n v="51"/>
        <n v="52"/>
        <n v="54"/>
        <n v="57"/>
        <n v="58"/>
        <n v="64"/>
        <n v="66"/>
        <n v="67"/>
        <n v="68"/>
        <n v="74"/>
        <n v="75"/>
        <n v="79"/>
        <n v="82"/>
        <n v="84"/>
        <n v="85"/>
        <n v="90"/>
        <n v="95"/>
        <n v="97"/>
        <n v="99"/>
        <n v="102"/>
        <n v="109"/>
        <n v="111"/>
        <n v="118"/>
        <n v="120"/>
        <n v="127"/>
        <n v="133"/>
        <n v="134"/>
        <n v="140"/>
        <n v="148"/>
        <n v="149"/>
        <n v="152"/>
        <n v="157"/>
        <n v="158"/>
        <n v="161"/>
        <n v="165"/>
        <n v="166"/>
        <n v="168"/>
        <n v="169"/>
        <n v="170"/>
        <n v="173"/>
        <n v="176"/>
        <n v="178"/>
        <n v="179"/>
        <n v="181"/>
        <n v="182"/>
        <n v="183"/>
        <n v="185"/>
        <n v="186"/>
        <n v="188"/>
        <n v="192"/>
        <n v="198"/>
        <n v="199"/>
        <n v="200"/>
        <n v="202"/>
        <n v="204"/>
        <n v="207"/>
        <n v="208"/>
        <n v="209"/>
        <n v="211"/>
        <n v="213"/>
        <n v="223"/>
        <n v="225"/>
        <n v="227"/>
        <n v="229"/>
        <n v="230"/>
        <n v="231"/>
        <n v="232"/>
        <n v="233"/>
        <n v="235"/>
        <n v="243"/>
        <n v="245"/>
        <n v="250"/>
        <n v="253"/>
        <n v="255"/>
        <n v="256"/>
        <n v="257"/>
        <n v="258"/>
        <n v="259"/>
        <n v="263"/>
        <n v="264"/>
        <n v="267"/>
        <n v="269"/>
        <n v="273"/>
        <n v="275"/>
        <n v="277"/>
        <n v="278"/>
        <n v="285"/>
        <n v="289"/>
        <n v="293"/>
        <n v="299"/>
        <n v="302"/>
        <n v="303"/>
        <n v="305"/>
        <n v="307"/>
        <n v="312"/>
        <n v="314"/>
        <n v="315"/>
        <n v="317"/>
        <n v="322"/>
        <n v="333"/>
        <n v="336"/>
        <n v="337"/>
        <n v="339"/>
        <n v="340"/>
        <n v="342"/>
        <n v="345"/>
        <n v="346"/>
        <n v="347"/>
        <n v="348"/>
        <n v="349"/>
        <n v="352"/>
        <n v="353"/>
        <n v="354"/>
        <n v="356"/>
        <n v="361"/>
        <n v="365"/>
        <n v="366"/>
        <n v="369"/>
        <n v="370"/>
        <n v="373"/>
        <n v="377"/>
        <n v="384"/>
        <n v="385"/>
        <n v="388"/>
        <n v="391"/>
        <n v="401"/>
        <n v="405"/>
        <n v="409"/>
        <n v="413"/>
        <n v="414"/>
        <n v="416"/>
        <n v="418"/>
        <n v="420"/>
        <n v="422"/>
        <n v="423"/>
        <n v="426"/>
        <n v="431"/>
        <n v="435"/>
        <n v="436"/>
        <n v="438"/>
        <n v="440"/>
        <n v="441"/>
        <n v="442"/>
        <n v="443"/>
        <n v="446"/>
        <n v="449"/>
        <n v="450"/>
        <n v="451"/>
        <n v="452"/>
        <n v="457"/>
        <n v="458"/>
        <n v="466"/>
        <n v="472"/>
        <n v="473"/>
        <n v="474"/>
        <n v="475"/>
        <n v="478"/>
        <n v="480"/>
        <n v="481"/>
        <n v="485"/>
        <n v="486"/>
        <n v="488"/>
        <n v="490"/>
        <n v="491"/>
        <n v="493"/>
        <n v="495"/>
        <n v="501"/>
        <n v="502"/>
        <n v="503"/>
        <n v="506"/>
        <n v="509"/>
        <n v="510"/>
        <n v="511"/>
        <n v="514"/>
        <n v="517"/>
        <n v="518"/>
        <n v="519"/>
        <n v="520"/>
        <n v="523"/>
        <n v="524"/>
        <n v="527"/>
        <n v="532"/>
        <n v="535"/>
        <n v="537"/>
        <n v="538"/>
        <n v="540"/>
        <n v="541"/>
        <n v="543"/>
        <n v="544"/>
        <n v="547"/>
        <n v="548"/>
        <n v="549"/>
        <n v="553"/>
        <n v="554"/>
        <n v="555"/>
        <n v="556"/>
        <n v="557"/>
        <n v="558"/>
        <n v="559"/>
        <n v="560"/>
        <n v="562"/>
        <n v="563"/>
        <n v="564"/>
        <n v="565"/>
        <n v="566"/>
        <n v="567"/>
        <n v="569"/>
        <n v="570"/>
        <n v="572"/>
        <n v="574"/>
        <n v="575"/>
        <n v="579"/>
        <n v="580"/>
        <n v="581"/>
        <n v="583"/>
        <n v="584"/>
        <n v="586"/>
        <n v="587"/>
        <n v="591"/>
        <n v="592"/>
        <n v="593"/>
        <n v="594"/>
        <n v="596"/>
        <n v="598"/>
        <n v="601"/>
        <n v="602"/>
        <n v="603"/>
        <n v="604"/>
        <n v="607"/>
        <n v="608"/>
        <n v="609"/>
        <n v="610"/>
        <n v="612"/>
        <n v="614"/>
        <n v="615"/>
        <n v="616"/>
        <n v="618"/>
        <n v="621"/>
        <n v="623"/>
        <n v="624"/>
        <n v="625"/>
        <n v="628"/>
        <n v="629"/>
        <n v="630"/>
        <n v="632"/>
        <n v="634"/>
        <n v="635"/>
        <n v="636"/>
        <n v="641"/>
        <n v="645"/>
        <n v="646"/>
        <n v="647"/>
        <n v="651"/>
        <n v="652"/>
        <n v="654"/>
        <n v="655"/>
        <n v="657"/>
        <n v="659"/>
        <n v="660"/>
        <n v="661"/>
        <n v="662"/>
        <n v="663"/>
        <n v="664"/>
        <n v="666"/>
        <n v="669"/>
        <n v="675"/>
        <n v="676"/>
        <n v="678"/>
        <n v="681"/>
        <n v="682"/>
        <n v="686"/>
        <n v="688"/>
        <n v="692"/>
        <n v="693"/>
        <n v="694"/>
        <n v="695"/>
        <n v="696"/>
        <n v="700"/>
        <n v="701"/>
        <n v="702"/>
        <n v="705"/>
        <n v="709"/>
        <n v="712"/>
        <n v="713"/>
        <n v="717"/>
        <n v="722"/>
        <n v="724"/>
        <n v="725"/>
        <n v="726"/>
        <n v="730"/>
        <n v="733"/>
        <n v="742"/>
        <n v="744"/>
        <n v="745"/>
        <n v="748"/>
        <n v="749"/>
        <n v="750"/>
        <n v="753"/>
        <n v="754"/>
        <n v="758"/>
        <n v="760"/>
        <n v="761"/>
        <n v="763"/>
        <n v="764"/>
        <n v="765"/>
        <n v="766"/>
        <n v="767"/>
        <n v="768"/>
        <n v="769"/>
        <n v="774"/>
        <n v="775"/>
        <n v="777"/>
        <n v="778"/>
        <n v="779"/>
        <n v="780"/>
        <n v="781"/>
        <n v="782"/>
        <n v="785"/>
        <n v="787"/>
        <n v="790"/>
        <n v="792"/>
        <n v="796"/>
        <n v="798"/>
        <n v="799"/>
        <n v="800"/>
        <n v="801"/>
        <n v="806"/>
        <n v="809"/>
        <n v="810"/>
        <n v="813"/>
        <n v="815"/>
        <n v="822"/>
        <n v="823"/>
        <n v="830"/>
        <n v="831"/>
        <n v="833"/>
        <n v="836"/>
        <n v="837"/>
        <n v="838"/>
        <n v="839"/>
        <n v="840"/>
        <n v="841"/>
        <n v="847"/>
        <n v="848"/>
        <n v="853"/>
        <n v="854"/>
        <n v="855"/>
        <n v="858"/>
        <n v="860"/>
        <n v="861"/>
        <n v="862"/>
        <n v="863"/>
        <n v="868"/>
        <n v="869"/>
        <n v="870"/>
        <n v="871"/>
        <n v="874"/>
        <n v="877"/>
        <n v="878"/>
        <n v="887"/>
        <n v="889"/>
        <n v="890"/>
        <n v="891"/>
        <n v="893"/>
        <n v="894"/>
        <n v="897"/>
        <n v="900"/>
        <n v="904"/>
        <n v="906"/>
        <n v="907"/>
        <n v="913"/>
        <n v="914"/>
        <n v="918"/>
        <n v="920"/>
        <n v="924"/>
        <n v="925"/>
        <n v="927"/>
        <n v="929"/>
        <n v="934"/>
        <n v="935"/>
        <n v="937"/>
        <n v="938"/>
        <n v="941"/>
        <n v="943"/>
        <n v="946"/>
        <n v="948"/>
        <n v="950"/>
        <n v="952"/>
        <n v="953"/>
        <n v="959"/>
        <n v="966"/>
        <n v="968"/>
        <n v="972"/>
        <n v="974"/>
        <n v="977"/>
        <n v="978"/>
        <n v="981"/>
        <n v="982"/>
        <n v="984"/>
        <n v="985"/>
        <n v="988"/>
        <n v="989"/>
        <n v="990"/>
        <n v="996"/>
        <n v="997"/>
        <n v="999"/>
        <n v="1002"/>
        <n v="1003"/>
        <n v="1004"/>
        <n v="1008"/>
        <n v="1009"/>
        <n v="1015"/>
        <n v="1018"/>
        <n v="1019"/>
        <n v="1020"/>
        <n v="1022"/>
        <n v="1023"/>
        <n v="1024"/>
        <n v="1025"/>
        <n v="1027"/>
        <n v="1031"/>
        <n v="1032"/>
        <n v="1035"/>
        <n v="1038"/>
        <n v="1040"/>
        <n v="1043"/>
        <n v="1045"/>
        <n v="1047"/>
        <n v="1049"/>
        <n v="1050"/>
        <n v="1054"/>
        <n v="1055"/>
        <n v="1057"/>
        <n v="1059"/>
        <n v="1060"/>
        <n v="1063"/>
        <n v="1067"/>
        <n v="1068"/>
        <n v="1071"/>
        <n v="1072"/>
        <n v="1073"/>
        <n v="1074"/>
        <n v="1075"/>
        <n v="1077"/>
        <n v="1080"/>
        <n v="1081"/>
        <n v="1082"/>
        <n v="1084"/>
        <n v="1085"/>
        <n v="1086"/>
        <n v="1087"/>
        <n v="1088"/>
        <n v="1089"/>
        <n v="1090"/>
        <n v="1091"/>
        <n v="1092"/>
        <n v="1094"/>
        <n v="1095"/>
        <n v="1098"/>
        <n v="1099"/>
        <n v="1100"/>
        <n v="1104"/>
        <n v="1105"/>
        <n v="1106"/>
        <n v="1107"/>
        <n v="1109"/>
        <n v="1110"/>
        <n v="1111"/>
        <n v="1113"/>
        <n v="1114"/>
        <n v="1115"/>
        <n v="1117"/>
        <n v="1118"/>
        <n v="1121"/>
        <n v="1123"/>
        <n v="1124"/>
        <n v="1126"/>
        <n v="1128"/>
        <n v="1129"/>
        <n v="1131"/>
        <n v="1132"/>
        <n v="1133"/>
        <n v="1135"/>
        <n v="1136"/>
        <n v="1137"/>
        <n v="1139"/>
        <n v="1140"/>
        <n v="1141"/>
        <n v="1142"/>
        <n v="1143"/>
        <n v="1144"/>
        <n v="1148"/>
        <n v="1149"/>
        <n v="1151"/>
        <n v="1152"/>
        <n v="1153"/>
        <n v="1154"/>
        <n v="1155"/>
        <n v="1156"/>
        <n v="1158"/>
        <n v="1160"/>
        <n v="1163"/>
        <n v="1164"/>
        <n v="1168"/>
        <n v="1169"/>
        <n v="1170"/>
        <n v="1172"/>
        <n v="1174"/>
        <n v="1175"/>
        <n v="1177"/>
        <n v="1178"/>
        <n v="1179"/>
        <n v="1181"/>
        <n v="1190"/>
        <n v="1191"/>
        <n v="1192"/>
        <n v="1194"/>
        <n v="1196"/>
        <n v="1201"/>
        <n v="1202"/>
        <n v="1203"/>
        <n v="1205"/>
        <n v="1207"/>
        <n v="1208"/>
        <n v="1209"/>
        <n v="1215"/>
        <n v="1217"/>
        <n v="1219"/>
        <n v="1220"/>
        <n v="1223"/>
        <n v="1229"/>
        <n v="1230"/>
        <n v="1234"/>
        <n v="1238"/>
        <n v="1239"/>
        <n v="1245"/>
        <n v="1247"/>
        <n v="1249"/>
        <n v="1253"/>
        <n v="1255"/>
        <n v="1256"/>
        <n v="1258"/>
        <n v="1260"/>
        <n v="1261"/>
        <n v="1262"/>
        <n v="1266"/>
        <n v="1267"/>
        <n v="1268"/>
        <n v="1271"/>
        <n v="1273"/>
        <n v="1289"/>
        <n v="1293"/>
        <n v="1295"/>
        <n v="1297"/>
        <n v="1298"/>
        <n v="1299"/>
        <n v="1302"/>
        <n v="1306"/>
        <n v="1307"/>
        <n v="1312"/>
        <n v="1313"/>
        <n v="1318"/>
        <n v="1321"/>
        <n v="1322"/>
        <n v="1324"/>
        <n v="1325"/>
        <n v="1327"/>
        <n v="1331"/>
        <n v="1332"/>
        <n v="1333"/>
        <n v="1334"/>
        <n v="1335"/>
        <n v="1337"/>
        <n v="1338"/>
        <n v="1340"/>
        <n v="1342"/>
        <n v="1346"/>
        <n v="1347"/>
        <n v="1350"/>
        <n v="1351"/>
        <n v="1354"/>
        <n v="1355"/>
        <n v="1356"/>
        <n v="1357"/>
        <n v="1358"/>
        <n v="1361"/>
        <n v="1365"/>
        <n v="1367"/>
        <n v="1369"/>
        <n v="1371"/>
        <n v="1372"/>
        <n v="1373"/>
        <n v="1374"/>
        <n v="1375"/>
        <n v="1376"/>
        <n v="1379"/>
        <n v="1381"/>
        <n v="1382"/>
        <n v="1384"/>
        <n v="1386"/>
        <n v="1389"/>
        <n v="1393"/>
        <n v="1395"/>
        <n v="1396"/>
        <n v="1397"/>
        <n v="1398"/>
        <n v="1399"/>
        <n v="1403"/>
        <n v="1405"/>
        <n v="1408"/>
        <n v="1412"/>
        <n v="1414"/>
        <n v="1416"/>
        <n v="1417"/>
        <n v="1418"/>
        <n v="1419"/>
        <n v="1421"/>
        <n v="1422"/>
        <n v="1423"/>
        <n v="1425"/>
        <n v="1427"/>
        <n v="1428"/>
        <n v="1429"/>
        <n v="1431"/>
        <n v="1432"/>
        <n v="1435"/>
        <n v="1436"/>
        <n v="1438"/>
        <n v="1439"/>
        <n v="1440"/>
        <n v="1442"/>
        <n v="1443"/>
        <n v="1445"/>
        <n v="1447"/>
        <n v="1450"/>
        <n v="1452"/>
        <n v="1456"/>
        <n v="1457"/>
        <n v="1462"/>
        <n v="1464"/>
        <n v="1469"/>
        <n v="1471"/>
        <n v="1472"/>
        <n v="1473"/>
        <n v="1474"/>
        <n v="1476"/>
        <n v="1481"/>
        <n v="1486"/>
        <n v="1487"/>
        <n v="1488"/>
        <n v="1489"/>
        <n v="1492"/>
        <n v="1493"/>
        <n v="1494"/>
        <n v="1495"/>
        <n v="1500"/>
        <n v="1501"/>
        <n v="1506"/>
        <n v="1510"/>
        <n v="1511"/>
        <n v="1512"/>
        <n v="1513"/>
        <n v="1515"/>
        <n v="1516"/>
        <n v="1518"/>
        <n v="1522"/>
        <n v="1524"/>
        <n v="1525"/>
        <n v="1529"/>
        <n v="1534"/>
        <n v="1536"/>
        <n v="1540"/>
        <n v="1541"/>
        <n v="1543"/>
        <n v="1548"/>
        <n v="1549"/>
        <n v="1550"/>
        <n v="1551"/>
        <n v="1553"/>
        <n v="1554"/>
        <n v="1556"/>
        <n v="1561"/>
        <n v="1565"/>
        <n v="1569"/>
        <n v="1570"/>
        <n v="1571"/>
        <n v="1575"/>
        <n v="1583"/>
        <n v="1586"/>
        <n v="1587"/>
        <n v="1588"/>
        <n v="1589"/>
        <n v="1590"/>
        <n v="1591"/>
        <n v="1593"/>
        <n v="1597"/>
        <n v="1599"/>
        <n v="1601"/>
        <n v="1610"/>
        <n v="1612"/>
        <n v="1613"/>
        <n v="1626"/>
        <n v="1631"/>
        <n v="1639"/>
        <n v="1641"/>
        <n v="1643"/>
        <n v="1647"/>
        <n v="1648"/>
        <n v="1650"/>
        <n v="1652"/>
        <n v="1654"/>
        <n v="1655"/>
        <n v="1656"/>
        <n v="1657"/>
        <n v="1663"/>
        <n v="1666"/>
        <n v="1668"/>
        <n v="1671"/>
        <n v="1672"/>
        <n v="1673"/>
        <n v="1675"/>
        <n v="1680"/>
        <n v="1685"/>
        <n v="1688"/>
        <n v="1689"/>
        <n v="1690"/>
        <n v="1694"/>
        <n v="1696"/>
        <n v="1699"/>
        <n v="1700"/>
        <n v="1701"/>
        <n v="1702"/>
        <n v="1704"/>
        <n v="1707"/>
        <n v="1713"/>
        <n v="1714"/>
        <n v="1715"/>
        <n v="1719"/>
        <n v="1720"/>
        <n v="1721"/>
        <n v="1724"/>
        <n v="1725"/>
        <n v="1728"/>
        <n v="1730"/>
        <n v="1734"/>
        <n v="1735"/>
        <n v="1736"/>
        <n v="1737"/>
        <n v="1738"/>
        <n v="1740"/>
        <n v="1746"/>
        <n v="1748"/>
        <n v="1751"/>
        <n v="1752"/>
        <n v="1753"/>
        <n v="1754"/>
        <n v="1755"/>
        <n v="1757"/>
        <n v="1762"/>
        <n v="1763"/>
        <n v="1765"/>
        <n v="1767"/>
        <n v="1769"/>
        <n v="1771"/>
        <n v="1777"/>
        <n v="1779"/>
        <n v="1783"/>
        <n v="1786"/>
        <n v="1787"/>
        <n v="1788"/>
        <n v="1790"/>
        <n v="1793"/>
        <n v="1797"/>
        <n v="1800"/>
        <n v="1807"/>
        <n v="1812"/>
        <n v="1813"/>
        <n v="1814"/>
        <n v="1818"/>
        <n v="1819"/>
        <n v="1820"/>
        <n v="1823"/>
        <n v="1826"/>
        <n v="1830"/>
        <n v="1832"/>
        <n v="1835"/>
        <n v="1839"/>
        <n v="1843"/>
        <n v="1846"/>
        <n v="1849"/>
        <n v="1850"/>
        <n v="1854"/>
        <n v="1857"/>
        <n v="1859"/>
        <n v="1861"/>
        <n v="1863"/>
        <n v="1864"/>
        <n v="1867"/>
        <n v="1869"/>
        <n v="1872"/>
        <n v="1876"/>
        <n v="1878"/>
        <n v="1879"/>
        <n v="1881"/>
        <n v="1883"/>
        <n v="1886"/>
        <n v="1890"/>
        <n v="1892"/>
        <n v="1895"/>
        <n v="1896"/>
        <n v="1899"/>
        <n v="1901"/>
        <n v="1902"/>
        <n v="1905"/>
        <n v="1906"/>
        <n v="1908"/>
        <n v="1909"/>
        <n v="1911"/>
        <n v="1912"/>
        <n v="1913"/>
        <n v="1917"/>
        <n v="1919"/>
        <n v="1921"/>
        <n v="1922"/>
        <n v="1928"/>
        <n v="1933"/>
        <n v="1939"/>
        <n v="1941"/>
        <n v="1944"/>
        <n v="1949"/>
        <n v="1951"/>
        <n v="1957"/>
        <n v="1958"/>
        <n v="1960"/>
        <n v="1962"/>
        <n v="1964"/>
        <n v="1966"/>
        <n v="1967"/>
        <n v="1969"/>
        <n v="1972"/>
        <n v="1975"/>
        <n v="1976"/>
        <n v="1981"/>
        <n v="1982"/>
        <n v="1986"/>
        <n v="1987"/>
        <n v="1988"/>
        <n v="1989"/>
        <n v="1992"/>
        <n v="1993"/>
        <n v="1996"/>
        <n v="1997"/>
        <n v="1999"/>
        <n v="2000"/>
        <n v="2002"/>
        <n v="2004"/>
        <n v="2010"/>
        <n v="2012"/>
        <n v="2015"/>
        <n v="2016"/>
        <n v="2018"/>
        <n v="2019"/>
        <n v="2022"/>
        <n v="2023"/>
        <n v="2025"/>
        <n v="2029"/>
        <n v="2030"/>
        <n v="2032"/>
        <n v="2033"/>
        <n v="2036"/>
        <n v="2039"/>
        <n v="2041"/>
        <n v="2044"/>
        <n v="2045"/>
        <n v="2046"/>
        <n v="2047"/>
        <n v="2048"/>
        <n v="2051"/>
        <n v="2053"/>
        <n v="2054"/>
        <n v="2055"/>
        <n v="2056"/>
        <n v="2057"/>
        <n v="2061"/>
        <n v="2062"/>
        <n v="2065"/>
        <n v="2066"/>
        <n v="2068"/>
        <n v="2070"/>
        <n v="2072"/>
        <n v="2074"/>
        <n v="2075"/>
        <n v="2078"/>
        <n v="2079"/>
        <n v="2080"/>
        <n v="2083"/>
        <n v="2085"/>
        <n v="2087"/>
        <n v="2090"/>
        <n v="2098"/>
        <n v="2102"/>
        <n v="2103"/>
        <n v="2106"/>
        <n v="2109"/>
        <n v="2115"/>
        <n v="2118"/>
        <n v="2119"/>
        <n v="2121"/>
        <n v="2122"/>
        <n v="2125"/>
        <n v="2126"/>
        <n v="2127"/>
        <n v="2129"/>
        <n v="2131"/>
        <n v="2132"/>
        <n v="2134"/>
        <n v="2135"/>
        <n v="2136"/>
        <n v="2137"/>
        <n v="2138"/>
        <n v="2139"/>
        <n v="2140"/>
        <n v="2141"/>
        <n v="2145"/>
        <n v="2148"/>
        <n v="2150"/>
        <n v="2151"/>
        <n v="2152"/>
        <n v="2155"/>
        <n v="2159"/>
        <n v="2160"/>
        <n v="2161"/>
        <n v="2165"/>
        <n v="2172"/>
        <n v="2174"/>
        <n v="2176"/>
        <n v="2178"/>
        <n v="2179"/>
        <n v="2183"/>
        <n v="2194"/>
        <n v="2195"/>
        <n v="2197"/>
        <n v="2198"/>
        <n v="2199"/>
        <n v="2202"/>
        <n v="2203"/>
        <n v="2204"/>
        <n v="2205"/>
        <n v="2207"/>
        <n v="2213"/>
        <n v="2214"/>
        <n v="2219"/>
        <n v="2220"/>
        <n v="2222"/>
        <n v="2223"/>
        <n v="2225"/>
        <n v="2227"/>
        <n v="2228"/>
        <n v="2230"/>
        <n v="2234"/>
        <n v="2236"/>
        <n v="2238"/>
        <n v="2240"/>
        <n v="2241"/>
        <n v="2246"/>
        <n v="2248"/>
        <n v="2249"/>
        <n v="2250"/>
        <n v="2253"/>
        <n v="2255"/>
        <n v="2258"/>
        <n v="2268"/>
        <n v="2271"/>
        <n v="2272"/>
        <n v="2274"/>
        <n v="2275"/>
        <n v="2276"/>
        <n v="2277"/>
        <n v="2280"/>
        <n v="2285"/>
        <n v="2292"/>
        <n v="2294"/>
        <n v="2295"/>
        <n v="2298"/>
        <n v="2301"/>
        <n v="2306"/>
        <n v="2307"/>
        <n v="2310"/>
        <n v="2311"/>
        <n v="2313"/>
        <n v="2314"/>
        <n v="2315"/>
        <n v="2319"/>
        <n v="2321"/>
        <n v="2322"/>
        <n v="2324"/>
        <n v="2328"/>
        <n v="2329"/>
        <n v="2331"/>
        <n v="2332"/>
        <n v="2334"/>
        <n v="2335"/>
        <n v="2337"/>
        <n v="2338"/>
        <n v="2340"/>
        <n v="2341"/>
        <n v="2344"/>
        <n v="2347"/>
        <n v="2350"/>
        <n v="2351"/>
        <n v="2355"/>
        <n v="2356"/>
        <n v="2357"/>
        <n v="2360"/>
        <n v="2362"/>
        <n v="2366"/>
        <n v="2369"/>
        <n v="2370"/>
        <n v="2371"/>
        <n v="2372"/>
        <n v="2373"/>
        <n v="2374"/>
        <n v="2375"/>
        <n v="2376"/>
        <n v="2377"/>
        <n v="2380"/>
        <n v="2381"/>
        <n v="2383"/>
        <n v="2384"/>
        <n v="2385"/>
        <n v="2388"/>
        <n v="2391"/>
        <n v="2392"/>
        <n v="2393"/>
        <n v="2394"/>
        <n v="2396"/>
        <n v="2397"/>
        <n v="2398"/>
        <n v="2400"/>
        <n v="2402"/>
        <n v="2404"/>
        <n v="2408"/>
        <n v="2409"/>
        <n v="2410"/>
        <n v="2411"/>
        <n v="2413"/>
        <n v="2415"/>
        <n v="2417"/>
        <n v="2421"/>
        <n v="2422"/>
        <n v="2423"/>
        <n v="2424"/>
        <n v="2428"/>
        <n v="2430"/>
        <n v="2432"/>
        <n v="2433"/>
        <n v="2435"/>
        <n v="2439"/>
        <n v="2440"/>
        <n v="2442"/>
        <n v="2443"/>
        <n v="2444"/>
        <n v="2445"/>
        <n v="2446"/>
        <n v="2449"/>
        <n v="2453"/>
        <n v="2456"/>
        <n v="2457"/>
        <n v="2465"/>
        <n v="2466"/>
        <n v="2470"/>
        <n v="2473"/>
        <n v="2478"/>
        <n v="2481"/>
        <n v="2484"/>
        <n v="2486"/>
        <n v="2487"/>
        <n v="2488"/>
        <n v="2489"/>
        <n v="2494"/>
        <n v="2495"/>
        <n v="2497"/>
        <n v="2500"/>
        <n v="2501"/>
        <n v="2503"/>
        <n v="2504"/>
        <n v="2505"/>
        <n v="2507"/>
        <n v="2508"/>
        <n v="2511"/>
        <n v="2515"/>
        <n v="2516"/>
        <n v="2517"/>
        <n v="2518"/>
        <n v="2519"/>
        <n v="2525"/>
        <n v="2532"/>
        <n v="2533"/>
        <n v="2544"/>
        <n v="2547"/>
        <n v="2552"/>
        <n v="2557"/>
        <n v="2560"/>
        <n v="2561"/>
        <n v="2564"/>
        <n v="2566"/>
        <n v="2567"/>
        <n v="2568"/>
        <n v="2569"/>
        <n v="2570"/>
        <n v="2572"/>
        <n v="2575"/>
        <n v="2580"/>
        <n v="2581"/>
        <n v="2582"/>
        <n v="2584"/>
        <n v="2585"/>
        <n v="2586"/>
        <n v="2587"/>
        <n v="2589"/>
        <n v="2592"/>
        <n v="2593"/>
        <n v="2594"/>
        <n v="2595"/>
        <n v="2596"/>
        <n v="2597"/>
        <n v="2598"/>
        <n v="2604"/>
        <n v="2605"/>
        <n v="2609"/>
        <n v="2613"/>
        <n v="2616"/>
        <n v="2617"/>
        <n v="2621"/>
        <n v="2626"/>
        <n v="2627"/>
        <n v="2629"/>
        <n v="2633"/>
        <n v="2634"/>
        <n v="2638"/>
        <n v="2639"/>
        <n v="2642"/>
        <n v="2644"/>
        <n v="2645"/>
        <n v="2646"/>
        <n v="2647"/>
        <n v="2648"/>
        <n v="2650"/>
        <n v="2652"/>
        <n v="2658"/>
        <n v="2659"/>
        <n v="2661"/>
        <n v="2662"/>
        <n v="2667"/>
        <n v="2671"/>
        <n v="2675"/>
        <n v="2676"/>
        <n v="2677"/>
        <n v="2678"/>
        <n v="2679"/>
        <n v="2680"/>
        <n v="2683"/>
        <n v="2687"/>
        <n v="2689"/>
        <n v="2692"/>
        <n v="2693"/>
        <n v="2694"/>
        <n v="2698"/>
        <n v="2699"/>
        <n v="2700"/>
        <n v="2702"/>
        <n v="2707"/>
        <n v="2711"/>
        <n v="2716"/>
        <n v="2720"/>
        <n v="2721"/>
        <n v="2726"/>
        <n v="2729"/>
        <n v="2734"/>
        <n v="2735"/>
        <n v="2736"/>
        <n v="2743"/>
        <n v="2744"/>
        <n v="2746"/>
        <n v="2748"/>
        <n v="2749"/>
        <n v="2753"/>
        <n v="2754"/>
        <n v="2755"/>
        <n v="2756"/>
        <n v="2760"/>
        <n v="2761"/>
        <n v="2766"/>
        <n v="2768"/>
        <n v="2770"/>
        <n v="2774"/>
        <n v="2775"/>
        <n v="2777"/>
        <n v="2778"/>
        <n v="2779"/>
        <n v="2780"/>
        <n v="2787"/>
        <n v="2788"/>
        <n v="2790"/>
        <n v="2793"/>
        <n v="2796"/>
        <n v="2797"/>
        <n v="2802"/>
        <n v="2804"/>
        <n v="2807"/>
        <n v="2808"/>
        <n v="2811"/>
        <n v="2814"/>
        <n v="2815"/>
        <n v="2816"/>
        <n v="2819"/>
        <n v="2821"/>
        <n v="2822"/>
        <n v="2825"/>
        <n v="2827"/>
        <n v="2831"/>
        <n v="2835"/>
        <n v="2844"/>
        <n v="2848"/>
        <n v="2849"/>
        <n v="2850"/>
        <n v="2852"/>
        <n v="2862"/>
        <n v="2864"/>
        <n v="2866"/>
        <n v="2868"/>
        <n v="2869"/>
        <n v="2870"/>
        <n v="2873"/>
        <n v="2874"/>
        <n v="2875"/>
        <n v="2876"/>
        <n v="2879"/>
        <n v="2882"/>
        <n v="2884"/>
        <n v="2885"/>
        <n v="2887"/>
        <n v="2889"/>
        <n v="2897"/>
        <n v="2898"/>
        <n v="2900"/>
        <n v="2902"/>
        <n v="2908"/>
        <n v="2912"/>
        <n v="2915"/>
        <n v="2919"/>
        <n v="2920"/>
        <n v="2921"/>
        <n v="2924"/>
        <n v="2925"/>
        <n v="2928"/>
        <n v="2929"/>
        <n v="2930"/>
        <n v="2933"/>
        <n v="2934"/>
        <n v="2937"/>
        <n v="2938"/>
        <n v="2941"/>
        <n v="2943"/>
        <n v="2944"/>
        <n v="2945"/>
        <n v="2946"/>
        <n v="2949"/>
        <n v="2950"/>
        <n v="2953"/>
        <n v="2955"/>
        <n v="2956"/>
        <n v="2959"/>
        <n v="2960"/>
        <n v="2963"/>
        <n v="2964"/>
        <n v="2965"/>
        <n v="2966"/>
        <n v="2967"/>
        <n v="2969"/>
        <n v="2970"/>
        <n v="2971"/>
        <n v="2982"/>
        <n v="2984"/>
        <n v="2988"/>
        <n v="2992"/>
        <n v="2993"/>
        <n v="2994"/>
        <n v="2995"/>
        <n v="3001"/>
        <n v="3002"/>
        <n v="3004"/>
        <n v="3005"/>
        <n v="3006"/>
        <n v="3008"/>
        <n v="3009"/>
        <n v="3013"/>
        <n v="3017"/>
        <n v="3024"/>
        <n v="3027"/>
        <n v="3028"/>
        <n v="3030"/>
        <n v="3032"/>
        <n v="3033"/>
        <n v="3035"/>
        <n v="3041"/>
        <n v="3042"/>
        <n v="3045"/>
        <n v="3046"/>
        <n v="3049"/>
        <n v="3050"/>
        <n v="3051"/>
        <n v="3052"/>
        <n v="3057"/>
        <n v="3059"/>
        <n v="3060"/>
        <n v="3061"/>
        <n v="3066"/>
        <n v="3067"/>
        <n v="3068"/>
        <n v="3069"/>
        <n v="3074"/>
        <n v="3077"/>
        <n v="3078"/>
        <n v="3079"/>
        <n v="3081"/>
        <n v="3082"/>
        <n v="3083"/>
        <n v="3085"/>
        <n v="3091"/>
        <n v="3096"/>
        <n v="3099"/>
        <n v="3100"/>
        <n v="3101"/>
        <n v="3113"/>
        <n v="3115"/>
        <n v="3119"/>
        <n v="3123"/>
        <n v="3125"/>
        <n v="3127"/>
        <n v="3128"/>
        <n v="3131"/>
        <n v="3133"/>
        <n v="3140"/>
        <n v="3142"/>
        <n v="3151"/>
        <n v="3152"/>
        <n v="3154"/>
        <n v="3155"/>
        <n v="3158"/>
        <n v="3161"/>
        <n v="3163"/>
        <n v="3169"/>
        <n v="3171"/>
        <n v="3172"/>
        <n v="3173"/>
        <n v="3177"/>
        <n v="3178"/>
        <n v="3180"/>
        <n v="3184"/>
        <n v="3186"/>
        <n v="3189"/>
        <n v="3190"/>
        <n v="3194"/>
        <n v="3195"/>
        <n v="3197"/>
        <n v="3199"/>
        <n v="3200"/>
        <n v="3203"/>
        <n v="3204"/>
        <n v="3205"/>
        <n v="3206"/>
        <n v="3212"/>
        <n v="3217"/>
        <n v="3223"/>
        <n v="3226"/>
        <n v="3227"/>
        <n v="3229"/>
        <n v="3231"/>
        <n v="3233"/>
        <n v="3235"/>
        <n v="3236"/>
        <n v="3238"/>
        <n v="3242"/>
        <n v="3244"/>
        <n v="3247"/>
        <n v="3248"/>
        <n v="3249"/>
        <n v="3250"/>
        <n v="3251"/>
        <n v="3252"/>
        <n v="3254"/>
        <n v="3255"/>
        <n v="3257"/>
        <n v="3258"/>
        <n v="3259"/>
        <n v="3261"/>
        <n v="3265"/>
        <n v="3267"/>
        <n v="3270"/>
        <n v="3271"/>
        <n v="3272"/>
        <n v="3277"/>
        <n v="3278"/>
        <n v="3279"/>
        <n v="3281"/>
        <n v="3286"/>
        <n v="3290"/>
        <n v="3293"/>
        <n v="3294"/>
        <n v="3295"/>
        <n v="3299"/>
        <n v="3302"/>
        <n v="3304"/>
        <n v="3305"/>
        <n v="3307"/>
        <n v="3310"/>
        <n v="3311"/>
        <n v="3315"/>
        <n v="3317"/>
        <n v="3320"/>
        <n v="3323"/>
        <n v="3326"/>
        <n v="3327"/>
        <n v="3330"/>
        <n v="3332"/>
        <n v="3334"/>
        <n v="3339"/>
        <n v="3344"/>
        <n v="3356"/>
        <n v="3357"/>
        <n v="3358"/>
        <n v="3365"/>
        <n v="3366"/>
        <n v="3374"/>
        <n v="3377"/>
        <n v="3381"/>
        <n v="3385"/>
        <n v="3386"/>
        <n v="3388"/>
        <n v="3389"/>
        <n v="3394"/>
        <n v="3399"/>
        <n v="3401"/>
        <n v="3402"/>
        <n v="3403"/>
        <n v="3407"/>
        <n v="3408"/>
        <n v="3412"/>
        <n v="3414"/>
        <n v="3418"/>
        <n v="3421"/>
        <n v="3423"/>
        <n v="3427"/>
        <n v="3430"/>
        <n v="3431"/>
        <n v="3434"/>
        <n v="3437"/>
        <n v="3442"/>
        <n v="3443"/>
        <n v="3448"/>
        <n v="3454"/>
        <n v="3455"/>
        <n v="3459"/>
        <n v="3464"/>
        <n v="3467"/>
        <n v="3469"/>
        <n v="3474"/>
        <n v="3479"/>
        <n v="3482"/>
        <n v="3483"/>
        <n v="3484"/>
        <n v="3485"/>
        <n v="3487"/>
        <n v="3489"/>
        <n v="3490"/>
        <n v="3503"/>
        <n v="3504"/>
        <n v="3507"/>
        <n v="3515"/>
        <n v="3517"/>
        <n v="3519"/>
        <n v="3521"/>
        <n v="3531"/>
        <n v="3533"/>
        <n v="3536"/>
        <n v="3540"/>
        <n v="3543"/>
        <n v="3544"/>
        <n v="3545"/>
        <n v="3550"/>
        <n v="3552"/>
        <n v="3554"/>
        <n v="3555"/>
        <n v="3565"/>
        <n v="3566"/>
        <n v="3567"/>
        <n v="3568"/>
        <n v="3569"/>
        <n v="3571"/>
        <n v="3572"/>
        <n v="3573"/>
        <n v="3574"/>
        <n v="3578"/>
        <n v="3579"/>
        <n v="3584"/>
        <n v="3585"/>
        <n v="3590"/>
        <n v="3601"/>
        <n v="3603"/>
        <n v="3605"/>
        <n v="3606"/>
        <n v="3609"/>
        <n v="3610"/>
        <n v="3611"/>
        <n v="3613"/>
        <n v="3614"/>
        <n v="3615"/>
        <n v="3616"/>
        <n v="3618"/>
        <n v="3625"/>
        <n v="3630"/>
        <n v="3635"/>
        <n v="3637"/>
        <n v="3640"/>
        <n v="3648"/>
        <n v="3653"/>
        <n v="3655"/>
        <n v="3656"/>
        <n v="3662"/>
        <n v="3667"/>
        <n v="3669"/>
        <n v="3672"/>
        <n v="3683"/>
        <n v="3684"/>
        <n v="3687"/>
        <n v="3688"/>
        <n v="3690"/>
        <n v="3698"/>
        <n v="3699"/>
        <n v="3700"/>
        <n v="3701"/>
        <n v="3709"/>
        <n v="3716"/>
        <n v="3718"/>
        <n v="3719"/>
        <n v="3722"/>
        <n v="3723"/>
        <n v="3728"/>
        <n v="3730"/>
        <n v="3735"/>
        <n v="3740"/>
        <n v="3741"/>
        <n v="3742"/>
        <n v="3743"/>
        <n v="3745"/>
        <n v="3746"/>
        <n v="3753"/>
        <n v="3755"/>
        <n v="3756"/>
        <n v="3763"/>
        <n v="3765"/>
        <n v="3768"/>
        <n v="3769"/>
        <n v="3770"/>
        <n v="3779"/>
        <n v="3784"/>
        <n v="3786"/>
        <n v="3790"/>
        <n v="3792"/>
        <n v="3794"/>
        <n v="3797"/>
        <n v="3798"/>
        <n v="3799"/>
        <n v="3802"/>
        <n v="3803"/>
        <n v="3810"/>
        <n v="3816"/>
        <n v="3818"/>
        <n v="3820"/>
        <n v="3826"/>
        <n v="3834"/>
        <n v="3838"/>
        <n v="3842"/>
        <n v="3845"/>
        <n v="3848"/>
        <n v="3849"/>
        <n v="3850"/>
        <n v="3851"/>
        <n v="3854"/>
        <n v="3855"/>
        <n v="3856"/>
        <n v="3860"/>
        <n v="3864"/>
        <n v="3867"/>
        <n v="3869"/>
        <n v="3870"/>
        <n v="3873"/>
        <n v="3876"/>
        <n v="3877"/>
        <n v="3879"/>
        <n v="3881"/>
        <n v="3883"/>
        <n v="3885"/>
        <n v="3886"/>
        <n v="3888"/>
        <n v="3891"/>
        <n v="3897"/>
        <n v="3900"/>
        <n v="3909"/>
        <n v="3910"/>
        <n v="3911"/>
        <n v="3913"/>
        <n v="3915"/>
        <n v="3916"/>
        <n v="3917"/>
        <n v="3920"/>
        <n v="3924"/>
        <n v="3925"/>
        <n v="3926"/>
        <n v="3927"/>
        <n v="3929"/>
        <n v="3932"/>
        <n v="3933"/>
        <n v="3936"/>
        <n v="3944"/>
        <n v="3945"/>
        <n v="3947"/>
        <n v="3949"/>
        <n v="3953"/>
        <n v="3955"/>
        <n v="3959"/>
        <n v="3960"/>
        <n v="3963"/>
        <n v="3967"/>
        <n v="3970"/>
        <n v="3971"/>
        <n v="3973"/>
        <n v="3974"/>
        <n v="3975"/>
        <n v="3977"/>
        <n v="3980"/>
        <n v="3989"/>
        <n v="3990"/>
        <n v="3991"/>
        <n v="3993"/>
        <n v="3994"/>
        <n v="3995"/>
        <n v="3997"/>
        <n v="3998"/>
        <n v="4002"/>
        <n v="4003"/>
        <n v="4004"/>
        <n v="4008"/>
        <n v="4011"/>
        <n v="4012"/>
        <n v="4013"/>
        <n v="4015"/>
        <n v="4016"/>
        <n v="4017"/>
        <n v="4018"/>
        <n v="4020"/>
        <n v="4024"/>
        <n v="4028"/>
        <n v="4029"/>
        <n v="4034"/>
        <n v="4035"/>
        <n v="4044"/>
        <n v="4045"/>
        <n v="4046"/>
        <n v="4049"/>
        <n v="4050"/>
        <n v="4053"/>
        <n v="4055"/>
        <n v="4062"/>
        <n v="4063"/>
        <n v="4064"/>
        <n v="4065"/>
        <n v="4066"/>
        <n v="4068"/>
        <n v="4071"/>
        <n v="4074"/>
        <n v="4077"/>
        <n v="4078"/>
        <n v="4079"/>
        <n v="4081"/>
        <n v="4083"/>
        <n v="4084"/>
        <n v="4087"/>
        <n v="4088"/>
        <n v="4091"/>
        <n v="4095"/>
        <n v="4098"/>
        <n v="4101"/>
        <n v="4102"/>
        <n v="4104"/>
        <n v="4108"/>
        <n v="4109"/>
        <n v="4111"/>
        <n v="0"/>
        <n v="43"/>
        <n v="48"/>
        <n v="59"/>
        <n v="126"/>
        <n v="138"/>
        <n v="217"/>
        <n v="254"/>
        <n v="287"/>
        <n v="300"/>
        <n v="328"/>
        <n v="331"/>
        <n v="335"/>
        <n v="343"/>
        <n v="355"/>
        <n v="364"/>
        <n v="376"/>
        <n v="387"/>
        <n v="389"/>
        <n v="392"/>
        <n v="393"/>
        <n v="399"/>
        <n v="400"/>
        <n v="454"/>
        <n v="489"/>
        <n v="526"/>
        <n v="590"/>
        <n v="613"/>
        <n v="633"/>
        <n v="672"/>
        <n v="723"/>
        <n v="734"/>
        <n v="735"/>
        <n v="738"/>
        <n v="747"/>
        <n v="755"/>
        <n v="820"/>
        <n v="859"/>
        <n v="923"/>
        <n v="957"/>
        <n v="983"/>
        <n v="1005"/>
        <n v="1096"/>
        <n v="1127"/>
        <n v="1159"/>
        <n v="1162"/>
        <n v="1166"/>
        <n v="1167"/>
        <n v="1184"/>
        <n v="1197"/>
        <n v="1218"/>
        <n v="1222"/>
        <n v="1227"/>
        <n v="1244"/>
        <n v="1269"/>
        <n v="1282"/>
        <n v="1288"/>
        <n v="1290"/>
        <n v="1330"/>
        <n v="1392"/>
        <n v="1430"/>
        <n v="1448"/>
        <n v="1451"/>
        <n v="1458"/>
        <n v="1465"/>
        <n v="1508"/>
        <n v="1517"/>
        <n v="1528"/>
        <n v="1557"/>
        <n v="1564"/>
        <n v="1630"/>
        <n v="1653"/>
        <n v="1660"/>
        <n v="1674"/>
        <n v="1693"/>
        <n v="1711"/>
        <n v="1781"/>
        <n v="1785"/>
        <n v="1803"/>
        <n v="1888"/>
        <n v="1894"/>
        <n v="1936"/>
        <n v="1938"/>
        <n v="1950"/>
        <n v="1968"/>
        <n v="2001"/>
        <n v="2017"/>
        <n v="2069"/>
        <n v="2086"/>
        <n v="2104"/>
        <n v="2162"/>
        <n v="2164"/>
        <n v="2168"/>
        <n v="2193"/>
        <n v="2196"/>
        <n v="2221"/>
        <n v="2226"/>
        <n v="2245"/>
        <n v="2312"/>
        <n v="2330"/>
        <n v="2339"/>
        <n v="2389"/>
        <n v="2523"/>
        <n v="2535"/>
        <n v="2538"/>
        <n v="2543"/>
        <n v="2554"/>
        <n v="2555"/>
        <n v="2612"/>
        <n v="2688"/>
        <n v="2697"/>
        <n v="2701"/>
        <n v="2776"/>
        <n v="2791"/>
        <n v="2799"/>
        <n v="2932"/>
        <n v="3034"/>
        <n v="3064"/>
        <n v="3088"/>
        <n v="3093"/>
        <n v="3111"/>
        <n v="3130"/>
        <n v="3153"/>
        <n v="3168"/>
        <n v="3216"/>
        <n v="3222"/>
        <n v="3232"/>
        <n v="3262"/>
        <n v="3266"/>
        <n v="3283"/>
        <n v="3309"/>
        <n v="3370"/>
        <n v="3433"/>
        <n v="3456"/>
        <n v="3457"/>
        <n v="3535"/>
        <n v="3620"/>
        <n v="3645"/>
        <n v="3646"/>
        <n v="3717"/>
        <n v="3727"/>
        <n v="3731"/>
        <n v="3749"/>
        <n v="3758"/>
        <n v="3801"/>
        <n v="3846"/>
        <n v="3878"/>
        <n v="3889"/>
        <n v="3894"/>
        <n v="3895"/>
        <n v="3938"/>
        <n v="3943"/>
        <n v="3984"/>
        <n v="4033"/>
        <n v="4054"/>
        <n v="11"/>
        <n v="69"/>
        <n v="162"/>
        <n v="219"/>
        <n v="251"/>
        <n v="330"/>
        <n v="411"/>
        <n v="460"/>
        <n v="658"/>
        <n v="718"/>
        <n v="797"/>
        <n v="816"/>
        <n v="909"/>
        <n v="915"/>
        <n v="917"/>
        <n v="965"/>
        <n v="1034"/>
        <n v="1036"/>
        <n v="1069"/>
        <n v="1187"/>
        <n v="1199"/>
        <n v="1216"/>
        <n v="1341"/>
        <n v="1387"/>
        <n v="1523"/>
        <n v="1581"/>
        <n v="1646"/>
        <n v="1665"/>
        <n v="1692"/>
        <n v="1742"/>
        <n v="1784"/>
        <n v="1801"/>
        <n v="1805"/>
        <n v="1828"/>
        <n v="1833"/>
        <n v="1885"/>
        <n v="1955"/>
        <n v="1971"/>
        <n v="2038"/>
        <n v="2084"/>
        <n v="2144"/>
        <n v="2147"/>
        <n v="2173"/>
        <n v="2317"/>
        <n v="2318"/>
        <n v="2447"/>
        <n v="2558"/>
        <n v="2606"/>
        <n v="2653"/>
        <n v="2710"/>
        <n v="2724"/>
        <n v="2747"/>
        <n v="2810"/>
        <n v="2824"/>
        <n v="2877"/>
        <n v="2952"/>
        <n v="3003"/>
        <n v="3089"/>
        <n v="3104"/>
        <n v="3209"/>
        <n v="3211"/>
        <n v="3228"/>
        <n v="3245"/>
        <n v="3285"/>
        <n v="3291"/>
        <n v="3425"/>
        <n v="3486"/>
        <n v="3553"/>
        <n v="3575"/>
        <n v="3608"/>
        <n v="3619"/>
        <n v="3714"/>
        <n v="3744"/>
        <n v="3780"/>
        <n v="3789"/>
        <n v="3821"/>
        <n v="3836"/>
        <n v="3907"/>
        <n v="3946"/>
        <n v="3983"/>
        <n v="4059"/>
        <n v="24"/>
        <n v="135"/>
        <n v="292"/>
        <n v="324"/>
        <n v="326"/>
        <n v="434"/>
        <n v="626"/>
        <n v="739"/>
        <n v="808"/>
        <n v="850"/>
        <n v="876"/>
        <n v="880"/>
        <n v="882"/>
        <n v="969"/>
        <n v="1185"/>
        <n v="1186"/>
        <n v="1206"/>
        <n v="1259"/>
        <n v="1475"/>
        <n v="1531"/>
        <n v="1539"/>
        <n v="1579"/>
        <n v="1608"/>
        <n v="1617"/>
        <n v="1628"/>
        <n v="1687"/>
        <n v="1691"/>
        <n v="1782"/>
        <n v="1882"/>
        <n v="1978"/>
        <n v="2011"/>
        <n v="2063"/>
        <n v="2067"/>
        <n v="2157"/>
        <n v="2232"/>
        <n v="2461"/>
        <n v="2476"/>
        <n v="2524"/>
        <n v="2530"/>
        <n v="2559"/>
        <n v="2611"/>
        <n v="2682"/>
        <n v="2732"/>
        <n v="3164"/>
        <n v="3170"/>
        <n v="3218"/>
        <n v="3234"/>
        <n v="3241"/>
        <n v="3316"/>
        <n v="3342"/>
        <n v="3622"/>
        <n v="3651"/>
        <n v="3773"/>
        <n v="3800"/>
        <n v="4070"/>
        <n v="4089"/>
        <n v="4105"/>
        <n v="279"/>
        <n v="316"/>
        <n v="406"/>
        <n v="670"/>
        <n v="671"/>
        <n v="698"/>
        <n v="710"/>
        <n v="716"/>
        <n v="773"/>
        <n v="791"/>
        <n v="834"/>
        <n v="931"/>
        <n v="944"/>
        <n v="993"/>
        <n v="1026"/>
        <n v="1165"/>
        <n v="1390"/>
        <n v="1461"/>
        <n v="1545"/>
        <n v="1627"/>
        <n v="1651"/>
        <n v="1695"/>
        <n v="1841"/>
        <n v="1842"/>
        <n v="2014"/>
        <n v="2094"/>
        <n v="2212"/>
        <n v="2278"/>
        <n v="2297"/>
        <n v="2302"/>
        <n v="2345"/>
        <n v="2460"/>
        <n v="2657"/>
        <n v="2664"/>
        <n v="2696"/>
        <n v="2715"/>
        <n v="2939"/>
        <n v="3139"/>
        <n v="3220"/>
        <n v="3269"/>
        <n v="3516"/>
        <n v="3557"/>
        <n v="3673"/>
        <n v="3682"/>
        <n v="3811"/>
        <n v="4039"/>
        <n v="4060"/>
        <n v="10"/>
        <n v="80"/>
        <n v="110"/>
        <n v="128"/>
        <n v="163"/>
        <n v="172"/>
        <n v="205"/>
        <n v="242"/>
        <n v="274"/>
        <n v="288"/>
        <n v="294"/>
        <n v="321"/>
        <n v="325"/>
        <n v="368"/>
        <n v="381"/>
        <n v="561"/>
        <n v="648"/>
        <n v="680"/>
        <n v="741"/>
        <n v="821"/>
        <n v="842"/>
        <n v="919"/>
        <n v="922"/>
        <n v="963"/>
        <n v="979"/>
        <n v="1173"/>
        <n v="1213"/>
        <n v="1226"/>
        <n v="1263"/>
        <n v="1274"/>
        <n v="1275"/>
        <n v="1277"/>
        <n v="1309"/>
        <n v="1311"/>
        <n v="1316"/>
        <n v="1323"/>
        <n v="1336"/>
        <n v="1345"/>
        <n v="1353"/>
        <n v="1400"/>
        <n v="1521"/>
        <n v="1568"/>
        <n v="1574"/>
        <n v="1770"/>
        <n v="1794"/>
        <n v="1806"/>
        <n v="1808"/>
        <n v="1809"/>
        <n v="1865"/>
        <n v="1884"/>
        <n v="1898"/>
        <n v="1918"/>
        <n v="1963"/>
        <n v="2006"/>
        <n v="2024"/>
        <n v="2049"/>
        <n v="2089"/>
        <n v="2113"/>
        <n v="2130"/>
        <n v="2149"/>
        <n v="2182"/>
        <n v="2188"/>
        <n v="2190"/>
        <n v="2257"/>
        <n v="2262"/>
        <n v="2291"/>
        <n v="2296"/>
        <n v="2309"/>
        <n v="2320"/>
        <n v="2327"/>
        <n v="2399"/>
        <n v="2454"/>
        <n v="2458"/>
        <n v="2485"/>
        <n v="2496"/>
        <n v="2545"/>
        <n v="2549"/>
        <n v="2635"/>
        <n v="2709"/>
        <n v="2728"/>
        <n v="2730"/>
        <n v="2990"/>
        <n v="3063"/>
        <n v="3109"/>
        <n v="3156"/>
        <n v="3219"/>
        <n v="3221"/>
        <n v="3260"/>
        <n v="3276"/>
        <n v="3280"/>
        <n v="3303"/>
        <n v="3325"/>
        <n v="3331"/>
        <n v="3350"/>
        <n v="3380"/>
        <n v="3492"/>
        <n v="3534"/>
        <n v="3593"/>
        <n v="3636"/>
        <n v="3678"/>
        <n v="3679"/>
        <n v="3766"/>
        <n v="3823"/>
        <n v="3853"/>
        <n v="3880"/>
        <n v="4048"/>
        <n v="13"/>
        <n v="98"/>
        <n v="123"/>
        <n v="297"/>
        <n v="395"/>
        <n v="476"/>
        <n v="642"/>
        <n v="684"/>
        <n v="807"/>
        <n v="824"/>
        <n v="888"/>
        <n v="942"/>
        <n v="1198"/>
        <n v="1248"/>
        <n v="1315"/>
        <n v="1537"/>
        <n v="1745"/>
        <n v="1776"/>
        <n v="1822"/>
        <n v="2009"/>
        <n v="2020"/>
        <n v="2064"/>
        <n v="2171"/>
        <n v="2229"/>
        <n v="2242"/>
        <n v="2468"/>
        <n v="2643"/>
        <n v="2712"/>
        <n v="2806"/>
        <n v="2883"/>
        <n v="3021"/>
        <n v="3036"/>
        <n v="3136"/>
        <n v="3288"/>
        <n v="3354"/>
        <n v="3368"/>
        <n v="3560"/>
        <n v="3785"/>
        <n v="3837"/>
        <n v="247"/>
        <n v="282"/>
        <n v="568"/>
        <n v="597"/>
        <n v="653"/>
        <n v="689"/>
        <n v="699"/>
        <n v="970"/>
        <n v="1180"/>
        <n v="1291"/>
        <n v="1349"/>
        <n v="1437"/>
        <n v="1505"/>
        <n v="1520"/>
        <n v="1749"/>
        <n v="1792"/>
        <n v="1934"/>
        <n v="1952"/>
        <n v="1979"/>
        <n v="2028"/>
        <n v="2088"/>
        <n v="2186"/>
        <n v="2239"/>
        <n v="2429"/>
        <n v="2615"/>
        <n v="2620"/>
        <n v="2666"/>
        <n v="3092"/>
        <n v="3214"/>
        <n v="3351"/>
        <n v="3384"/>
        <n v="3470"/>
        <n v="3537"/>
        <n v="3694"/>
        <n v="3702"/>
        <n v="3814"/>
        <n v="3958"/>
        <n v="334"/>
        <n v="350"/>
        <n v="776"/>
        <n v="788"/>
        <n v="866"/>
        <n v="962"/>
        <n v="1146"/>
        <n v="1634"/>
        <n v="1658"/>
        <n v="1722"/>
        <n v="1852"/>
        <n v="1935"/>
        <n v="1947"/>
        <n v="2031"/>
        <n v="2133"/>
        <n v="2450"/>
        <n v="2836"/>
        <n v="3054"/>
        <n v="3198"/>
        <n v="3215"/>
        <n v="3306"/>
        <n v="3409"/>
        <n v="3580"/>
        <n v="3736"/>
        <n v="3754"/>
        <n v="3776"/>
        <n v="3813"/>
        <n v="3906"/>
        <n v="50"/>
        <n v="304"/>
        <n v="534"/>
        <n v="783"/>
        <n v="844"/>
        <n v="916"/>
        <n v="939"/>
        <n v="1300"/>
        <n v="1844"/>
        <n v="1940"/>
        <n v="1973"/>
        <n v="2058"/>
        <n v="2059"/>
        <n v="2463"/>
        <n v="2542"/>
        <n v="2656"/>
        <n v="2909"/>
        <n v="3703"/>
        <n v="7"/>
        <n v="26"/>
        <n v="155"/>
        <n v="159"/>
        <n v="180"/>
        <n v="191"/>
        <n v="234"/>
        <n v="244"/>
        <n v="301"/>
        <n v="351"/>
        <n v="357"/>
        <n v="367"/>
        <n v="372"/>
        <n v="408"/>
        <n v="515"/>
        <n v="536"/>
        <n v="545"/>
        <n v="667"/>
        <n v="683"/>
        <n v="707"/>
        <n v="711"/>
        <n v="715"/>
        <n v="759"/>
        <n v="770"/>
        <n v="784"/>
        <n v="845"/>
        <n v="873"/>
        <n v="955"/>
        <n v="964"/>
        <n v="987"/>
        <n v="1017"/>
        <n v="1048"/>
        <n v="1097"/>
        <n v="1102"/>
        <n v="1235"/>
        <n v="1279"/>
        <n v="1308"/>
        <n v="1329"/>
        <n v="1415"/>
        <n v="1514"/>
        <n v="1573"/>
        <n v="1604"/>
        <n v="1618"/>
        <n v="1622"/>
        <n v="1624"/>
        <n v="1708"/>
        <n v="1716"/>
        <n v="1756"/>
        <n v="1804"/>
        <n v="1834"/>
        <n v="1871"/>
        <n v="1945"/>
        <n v="1961"/>
        <n v="1980"/>
        <n v="2050"/>
        <n v="2076"/>
        <n v="2153"/>
        <n v="2170"/>
        <n v="2185"/>
        <n v="2237"/>
        <n v="2303"/>
        <n v="2336"/>
        <n v="2365"/>
        <n v="2390"/>
        <n v="2406"/>
        <n v="2414"/>
        <n v="2427"/>
        <n v="2434"/>
        <n v="2471"/>
        <n v="2602"/>
        <n v="2610"/>
        <n v="2684"/>
        <n v="2713"/>
        <n v="2752"/>
        <n v="2817"/>
        <n v="2837"/>
        <n v="2911"/>
        <n v="2940"/>
        <n v="3110"/>
        <n v="3129"/>
        <n v="3213"/>
        <n v="3318"/>
        <n v="3387"/>
        <n v="3397"/>
        <n v="3496"/>
        <n v="3643"/>
        <n v="3752"/>
        <n v="3865"/>
        <n v="3898"/>
        <n v="3901"/>
        <n v="3999"/>
        <n v="4009"/>
        <n v="4067"/>
        <n v="220"/>
        <n v="265"/>
        <n v="311"/>
        <n v="484"/>
        <n v="727"/>
        <n v="1433"/>
        <n v="1466"/>
        <n v="1616"/>
        <n v="1709"/>
        <n v="1923"/>
        <n v="2081"/>
        <n v="3141"/>
        <n v="3147"/>
        <n v="3471"/>
        <n v="3642"/>
        <n v="3861"/>
        <n v="4069"/>
        <n v="4075"/>
        <n v="32"/>
        <n v="153"/>
        <n v="197"/>
        <n v="215"/>
        <n v="332"/>
        <n v="375"/>
        <n v="498"/>
        <n v="706"/>
        <n v="857"/>
        <n v="921"/>
        <n v="930"/>
        <n v="954"/>
        <n v="960"/>
        <n v="1007"/>
        <n v="1058"/>
        <n v="1497"/>
        <n v="1544"/>
        <n v="1602"/>
        <n v="1774"/>
        <n v="1929"/>
        <n v="1959"/>
        <n v="2180"/>
        <n v="2304"/>
        <n v="2608"/>
        <n v="2668"/>
        <n v="2843"/>
        <n v="3018"/>
        <n v="3159"/>
        <n v="3463"/>
        <n v="3558"/>
        <n v="3893"/>
        <n v="3905"/>
        <n v="147"/>
        <n v="154"/>
        <n v="397"/>
        <n v="644"/>
        <n v="690"/>
        <n v="795"/>
        <n v="835"/>
        <n v="936"/>
        <n v="1042"/>
        <n v="1394"/>
        <n v="1636"/>
        <n v="1661"/>
        <n v="2289"/>
        <n v="2704"/>
        <n v="2737"/>
        <n v="2759"/>
        <n v="2803"/>
        <n v="3795"/>
        <n v="3966"/>
        <n v="4106"/>
        <n v="136"/>
        <n v="313"/>
        <n v="551"/>
        <n v="1052"/>
        <n v="1600"/>
        <n v="1718"/>
        <n v="1910"/>
        <n v="2008"/>
        <n v="2576"/>
        <n v="2607"/>
        <n v="2880"/>
        <n v="3047"/>
        <n v="3274"/>
        <n v="3282"/>
        <n v="3417"/>
        <n v="3633"/>
        <n v="3903"/>
        <n v="4094"/>
        <n v="4096"/>
        <n v="12"/>
        <n v="44"/>
        <n v="132"/>
        <n v="141"/>
        <n v="240"/>
        <n v="241"/>
        <n v="248"/>
        <n v="262"/>
        <n v="268"/>
        <n v="280"/>
        <n v="286"/>
        <n v="308"/>
        <n v="344"/>
        <n v="360"/>
        <n v="363"/>
        <n v="371"/>
        <n v="374"/>
        <n v="379"/>
        <n v="398"/>
        <n v="455"/>
        <n v="467"/>
        <n v="471"/>
        <n v="505"/>
        <n v="507"/>
        <n v="512"/>
        <n v="513"/>
        <n v="525"/>
        <n v="531"/>
        <n v="546"/>
        <n v="595"/>
        <n v="605"/>
        <n v="617"/>
        <n v="620"/>
        <n v="668"/>
        <n v="673"/>
        <n v="677"/>
        <n v="685"/>
        <n v="721"/>
        <n v="728"/>
        <n v="872"/>
        <n v="881"/>
        <n v="895"/>
        <n v="898"/>
        <n v="899"/>
        <n v="932"/>
        <n v="940"/>
        <n v="951"/>
        <n v="971"/>
        <n v="976"/>
        <n v="980"/>
        <n v="998"/>
        <n v="1001"/>
        <n v="1011"/>
        <n v="1012"/>
        <n v="1016"/>
        <n v="1028"/>
        <n v="1046"/>
        <n v="1064"/>
        <n v="1066"/>
        <n v="1078"/>
        <n v="1120"/>
        <n v="1204"/>
        <n v="1246"/>
        <n v="1250"/>
        <n v="1310"/>
        <n v="1326"/>
        <n v="1328"/>
        <n v="1339"/>
        <n v="1391"/>
        <n v="1410"/>
        <n v="1453"/>
        <n v="1463"/>
        <n v="1485"/>
        <n v="1498"/>
        <n v="1538"/>
        <n v="1576"/>
        <n v="1592"/>
        <n v="1596"/>
        <n v="1615"/>
        <n v="1629"/>
        <n v="1638"/>
        <n v="1649"/>
        <n v="1664"/>
        <n v="1741"/>
        <n v="1744"/>
        <n v="1773"/>
        <n v="1775"/>
        <n v="1778"/>
        <n v="1821"/>
        <n v="1855"/>
        <n v="1889"/>
        <n v="1904"/>
        <n v="1943"/>
        <n v="1956"/>
        <n v="1998"/>
        <n v="2021"/>
        <n v="2027"/>
        <n v="2052"/>
        <n v="2071"/>
        <n v="2073"/>
        <n v="2156"/>
        <n v="2158"/>
        <n v="2166"/>
        <n v="2346"/>
        <n v="2363"/>
        <n v="2368"/>
        <n v="2379"/>
        <n v="2387"/>
        <n v="2412"/>
        <n v="2459"/>
        <n v="2474"/>
        <n v="2477"/>
        <n v="2482"/>
        <n v="2493"/>
        <n v="2502"/>
        <n v="2529"/>
        <n v="2556"/>
        <n v="2573"/>
        <n v="2599"/>
        <n v="2622"/>
        <n v="2665"/>
        <n v="2690"/>
        <n v="2691"/>
        <n v="2705"/>
        <n v="2717"/>
        <n v="2739"/>
        <n v="2763"/>
        <n v="2792"/>
        <n v="2846"/>
        <n v="2922"/>
        <n v="2951"/>
        <n v="2981"/>
        <n v="3022"/>
        <n v="3023"/>
        <n v="3146"/>
        <n v="3192"/>
        <n v="3193"/>
        <n v="3301"/>
        <n v="3319"/>
        <n v="3359"/>
        <n v="3400"/>
        <n v="3406"/>
        <n v="3447"/>
        <n v="3506"/>
        <n v="3587"/>
        <n v="3647"/>
        <n v="3691"/>
        <n v="3729"/>
        <n v="3832"/>
        <n v="3847"/>
        <n v="3922"/>
        <n v="3934"/>
        <n v="3940"/>
        <n v="4023"/>
        <n v="4099"/>
        <n v="16"/>
        <n v="92"/>
        <n v="116"/>
        <n v="260"/>
        <n v="606"/>
        <n v="751"/>
        <n v="802"/>
        <n v="901"/>
        <n v="908"/>
        <n v="961"/>
        <n v="1366"/>
        <n v="1710"/>
        <n v="1891"/>
        <n v="1977"/>
        <n v="2026"/>
        <n v="2035"/>
        <n v="2520"/>
        <n v="2812"/>
        <n v="3564"/>
        <n v="3887"/>
        <n v="3957"/>
        <n v="4022"/>
        <n v="403"/>
        <n v="1232"/>
        <n v="1265"/>
        <n v="1676"/>
        <n v="1862"/>
        <n v="1954"/>
        <n v="3658"/>
        <n v="3812"/>
        <n v="1449"/>
        <n v="1829"/>
        <n v="2091"/>
        <n v="2116"/>
        <n v="2124"/>
        <n v="2143"/>
        <n v="2499"/>
        <n v="2578"/>
        <n v="3210"/>
        <n v="3224"/>
        <n v="3634"/>
        <n v="226"/>
        <n v="1257"/>
        <n v="1526"/>
        <n v="1533"/>
        <n v="1681"/>
        <n v="2120"/>
        <n v="2437"/>
        <n v="2771"/>
        <n v="2947"/>
        <n v="3098"/>
        <n v="137"/>
        <n v="216"/>
        <n v="246"/>
        <n v="261"/>
        <n v="290"/>
        <n v="470"/>
        <n v="771"/>
        <n v="772"/>
        <n v="805"/>
        <n v="1014"/>
        <n v="1276"/>
        <n v="1761"/>
        <n v="1827"/>
        <n v="1853"/>
        <n v="2343"/>
        <n v="2725"/>
        <n v="2769"/>
        <n v="3058"/>
        <n v="3075"/>
        <n v="3102"/>
        <n v="3392"/>
        <n v="3809"/>
        <n v="3866"/>
        <n v="3872"/>
        <n v="4031"/>
        <n v="270"/>
        <n v="731"/>
        <n v="928"/>
        <n v="1231"/>
        <n v="1670"/>
        <n v="2326"/>
        <n v="3137"/>
        <n v="3627"/>
        <n v="812"/>
        <n v="902"/>
        <n v="945"/>
        <n v="994"/>
        <n v="1317"/>
        <n v="1352"/>
        <n v="2163"/>
        <n v="2492"/>
        <n v="2534"/>
        <n v="2588"/>
        <n v="3053"/>
        <n v="77"/>
        <n v="236"/>
        <n v="497"/>
        <n v="1406"/>
        <n v="1609"/>
        <n v="1866"/>
        <n v="3761"/>
        <n v="817"/>
        <n v="1029"/>
        <n v="1176"/>
        <n v="1621"/>
        <n v="1948"/>
        <n v="2043"/>
        <n v="2123"/>
        <n v="3499"/>
        <n v="4103"/>
        <n v="499"/>
        <n v="643"/>
        <n v="703"/>
        <n v="794"/>
        <n v="986"/>
        <n v="1076"/>
        <n v="1455"/>
        <n v="1727"/>
        <n v="2034"/>
        <n v="2364"/>
        <n v="3105"/>
        <n v="3804"/>
        <n v="4073"/>
        <n v="585"/>
        <n v="1385"/>
        <n v="1637"/>
        <n v="2509"/>
        <n v="3182"/>
        <n v="3827"/>
        <n v="4097"/>
        <n v="143"/>
        <n v="338"/>
        <n v="786"/>
        <n v="1010"/>
        <n v="1044"/>
        <n v="1254"/>
        <n v="1582"/>
        <n v="1723"/>
        <n v="2077"/>
        <n v="2210"/>
        <n v="2358"/>
        <n v="2550"/>
        <n v="3352"/>
        <n v="3523"/>
        <n v="184"/>
        <n v="1240"/>
        <n v="1460"/>
        <n v="1484"/>
        <n v="2416"/>
        <n v="2731"/>
        <n v="2935"/>
        <n v="3073"/>
        <n v="3592"/>
        <n v="3629"/>
        <n v="3715"/>
        <n v="4019"/>
        <n v="222"/>
        <n v="298"/>
        <n v="500"/>
        <n v="508"/>
        <n v="573"/>
        <n v="627"/>
        <n v="856"/>
        <n v="1343"/>
        <n v="1491"/>
        <n v="1507"/>
        <n v="1558"/>
        <n v="1739"/>
        <n v="2475"/>
        <n v="2565"/>
        <n v="2719"/>
        <n v="2762"/>
        <n v="2856"/>
        <n v="2957"/>
        <n v="3145"/>
        <n v="3202"/>
        <n v="3345"/>
        <n v="3466"/>
        <n v="3498"/>
        <n v="3751"/>
        <n v="3822"/>
        <n v="4040"/>
        <n v="20"/>
        <n v="25"/>
        <n v="47"/>
        <n v="70"/>
        <n v="71"/>
        <n v="76"/>
        <n v="108"/>
        <n v="114"/>
        <n v="122"/>
        <n v="125"/>
        <n v="129"/>
        <n v="144"/>
        <n v="146"/>
        <n v="150"/>
        <n v="151"/>
        <n v="156"/>
        <n v="160"/>
        <n v="164"/>
        <n v="167"/>
        <n v="171"/>
        <n v="174"/>
        <n v="189"/>
        <n v="193"/>
        <n v="194"/>
        <n v="195"/>
        <n v="203"/>
        <n v="212"/>
        <n v="214"/>
        <n v="218"/>
        <n v="221"/>
        <n v="224"/>
        <n v="228"/>
        <n v="237"/>
        <n v="276"/>
        <n v="295"/>
        <n v="394"/>
        <n v="407"/>
        <n v="410"/>
        <n v="419"/>
        <n v="421"/>
        <n v="424"/>
        <n v="425"/>
        <n v="432"/>
        <n v="433"/>
        <n v="437"/>
        <n v="444"/>
        <n v="459"/>
        <n v="462"/>
        <n v="463"/>
        <n v="468"/>
        <n v="469"/>
        <n v="477"/>
        <n v="479"/>
        <n v="483"/>
        <n v="487"/>
        <n v="492"/>
        <n v="496"/>
        <n v="504"/>
        <n v="516"/>
        <n v="542"/>
        <n v="552"/>
        <n v="576"/>
        <n v="577"/>
        <n v="588"/>
        <n v="600"/>
        <n v="611"/>
        <n v="619"/>
        <n v="638"/>
        <n v="639"/>
        <n v="650"/>
        <n v="656"/>
        <n v="665"/>
        <n v="674"/>
        <n v="679"/>
        <n v="687"/>
        <n v="704"/>
        <n v="708"/>
        <n v="714"/>
        <n v="729"/>
        <n v="732"/>
        <n v="829"/>
        <n v="832"/>
        <n v="851"/>
        <n v="865"/>
        <n v="867"/>
        <n v="883"/>
        <n v="884"/>
        <n v="905"/>
        <n v="910"/>
        <n v="912"/>
        <n v="933"/>
        <n v="947"/>
        <n v="949"/>
        <n v="956"/>
        <n v="967"/>
        <n v="973"/>
        <n v="975"/>
        <n v="992"/>
        <n v="1000"/>
        <n v="1056"/>
        <n v="1061"/>
        <n v="1083"/>
        <n v="1103"/>
        <n v="1108"/>
        <n v="1112"/>
        <n v="1116"/>
        <n v="1125"/>
        <n v="1145"/>
        <n v="1147"/>
        <n v="1150"/>
        <n v="1157"/>
        <n v="1193"/>
        <n v="1195"/>
        <n v="1214"/>
        <n v="1224"/>
        <n v="1225"/>
        <n v="1228"/>
        <n v="1251"/>
        <n v="1270"/>
        <n v="1287"/>
        <n v="1304"/>
        <n v="1314"/>
        <n v="1362"/>
        <n v="1364"/>
        <n v="1402"/>
        <n v="1409"/>
        <n v="1413"/>
        <n v="1426"/>
        <n v="1441"/>
        <n v="1444"/>
        <n v="1467"/>
        <n v="1468"/>
        <n v="1477"/>
        <n v="1496"/>
        <n v="1499"/>
        <n v="1503"/>
        <n v="1546"/>
        <n v="1563"/>
        <n v="1577"/>
        <n v="1580"/>
        <n v="1594"/>
        <n v="1598"/>
        <n v="1603"/>
        <n v="1614"/>
        <n v="1623"/>
        <n v="1632"/>
        <n v="1635"/>
        <n v="1644"/>
        <n v="1662"/>
        <n v="1669"/>
        <n v="1677"/>
        <n v="1682"/>
        <n v="1686"/>
        <n v="1703"/>
        <n v="1706"/>
        <n v="1712"/>
        <n v="1729"/>
        <n v="1732"/>
        <n v="1758"/>
        <n v="1768"/>
        <n v="1772"/>
        <n v="1780"/>
        <n v="1789"/>
        <n v="1791"/>
        <n v="1796"/>
        <n v="1798"/>
        <n v="1811"/>
        <n v="1817"/>
        <n v="1837"/>
        <n v="1858"/>
        <n v="1875"/>
        <n v="1903"/>
        <n v="1930"/>
        <n v="1946"/>
        <n v="1970"/>
        <n v="1974"/>
        <n v="1984"/>
        <n v="1994"/>
        <n v="2013"/>
        <n v="2037"/>
        <n v="2042"/>
        <n v="2060"/>
        <n v="2082"/>
        <n v="2092"/>
        <n v="2093"/>
        <n v="2095"/>
        <n v="2097"/>
        <n v="2101"/>
        <n v="2128"/>
        <n v="2208"/>
        <n v="2282"/>
        <n v="2283"/>
        <n v="2348"/>
        <n v="2352"/>
        <n v="2354"/>
        <n v="2359"/>
        <n v="2367"/>
        <n v="2386"/>
        <n v="2401"/>
        <n v="2403"/>
        <n v="2418"/>
        <n v="2419"/>
        <n v="2420"/>
        <n v="2426"/>
        <n v="2431"/>
        <n v="2436"/>
        <n v="2438"/>
        <n v="2480"/>
        <n v="2483"/>
        <n v="2490"/>
        <n v="2510"/>
        <n v="2513"/>
        <n v="2537"/>
        <n v="2539"/>
        <n v="2540"/>
        <n v="2541"/>
        <n v="2553"/>
        <n v="2562"/>
        <n v="2563"/>
        <n v="2571"/>
        <n v="2579"/>
        <n v="2583"/>
        <n v="2591"/>
        <n v="2600"/>
        <n v="2618"/>
        <n v="2640"/>
        <n v="2649"/>
        <n v="2654"/>
        <n v="2660"/>
        <n v="2669"/>
        <n v="2685"/>
        <n v="2695"/>
        <n v="2703"/>
        <n v="2708"/>
        <n v="2722"/>
        <n v="2723"/>
        <n v="2733"/>
        <n v="2738"/>
        <n v="2745"/>
        <n v="2751"/>
        <n v="2767"/>
        <n v="2800"/>
        <n v="2841"/>
        <n v="2845"/>
        <n v="2847"/>
        <n v="2853"/>
        <n v="2857"/>
        <n v="2859"/>
        <n v="2860"/>
        <n v="2863"/>
        <n v="2865"/>
        <n v="2872"/>
        <n v="2878"/>
        <n v="2881"/>
        <n v="2891"/>
        <n v="2893"/>
        <n v="2894"/>
        <n v="2899"/>
        <n v="2901"/>
        <n v="2903"/>
        <n v="2907"/>
        <n v="2910"/>
        <n v="2913"/>
        <n v="2914"/>
        <n v="2948"/>
        <n v="2958"/>
        <n v="2977"/>
        <n v="2983"/>
        <n v="2986"/>
        <n v="2996"/>
        <n v="3010"/>
        <n v="3016"/>
        <n v="3020"/>
        <n v="3031"/>
        <n v="3038"/>
        <n v="3055"/>
        <n v="3056"/>
        <n v="3076"/>
        <n v="3080"/>
        <n v="3086"/>
        <n v="3087"/>
        <n v="3090"/>
        <n v="3094"/>
        <n v="3095"/>
        <n v="3103"/>
        <n v="3108"/>
        <n v="3112"/>
        <n v="3114"/>
        <n v="3120"/>
        <n v="3121"/>
        <n v="3124"/>
        <n v="3132"/>
        <n v="3175"/>
        <n v="3191"/>
        <n v="3196"/>
        <n v="3207"/>
        <n v="3292"/>
        <n v="3369"/>
        <n v="3376"/>
        <n v="3450"/>
        <n v="3453"/>
        <n v="3512"/>
        <n v="3542"/>
        <n v="3556"/>
        <n v="3576"/>
        <n v="3583"/>
        <n v="3586"/>
        <n v="3602"/>
        <n v="3624"/>
        <n v="3628"/>
        <n v="3638"/>
        <n v="3639"/>
        <n v="3663"/>
        <n v="3674"/>
        <n v="3696"/>
        <n v="3704"/>
        <n v="3732"/>
        <n v="3734"/>
        <n v="3759"/>
        <n v="3778"/>
        <n v="3791"/>
        <n v="3796"/>
        <n v="3805"/>
        <n v="3808"/>
        <n v="3828"/>
        <n v="3839"/>
        <n v="3841"/>
        <n v="3863"/>
        <n v="3871"/>
        <n v="3890"/>
        <n v="3912"/>
        <n v="3935"/>
        <n v="3942"/>
        <n v="3948"/>
        <n v="3951"/>
        <n v="3952"/>
        <n v="3954"/>
        <n v="3964"/>
        <n v="3965"/>
        <n v="3968"/>
        <n v="3972"/>
        <n v="3978"/>
        <n v="3981"/>
        <n v="3982"/>
        <n v="3992"/>
        <n v="4000"/>
        <n v="4005"/>
        <n v="4021"/>
        <n v="4025"/>
        <n v="4026"/>
        <n v="4032"/>
        <n v="4038"/>
        <n v="4041"/>
        <n v="4052"/>
        <n v="4061"/>
        <n v="4072"/>
        <n v="4092"/>
        <n v="4093"/>
        <n v="4110"/>
        <n v="91"/>
        <n v="272"/>
        <n v="756"/>
        <n v="1130"/>
        <n v="1243"/>
        <n v="1359"/>
        <n v="2281"/>
        <n v="2114"/>
        <n v="252"/>
        <n v="1848"/>
        <n v="96"/>
        <n v="2007"/>
        <n v="2111"/>
        <n v="1272"/>
        <n v="1562"/>
        <n v="2472"/>
        <n v="86"/>
        <n v="429"/>
        <n v="3037"/>
        <n v="2316"/>
        <n v="2290"/>
        <n v="73"/>
        <n v="249"/>
        <n v="281"/>
        <n v="266"/>
        <n v="892"/>
        <n v="319"/>
        <n v="117"/>
        <n v="1280"/>
        <n v="1606"/>
        <n v="1942"/>
        <n v="3150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DK"/>
        <s v="AU"/>
        <s v="GB"/>
        <s v="IE"/>
        <s v="FR"/>
        <s v="CA"/>
        <s v="DE"/>
        <s v="ES"/>
        <s v="MX"/>
        <s v="SE"/>
        <s v="IT"/>
        <s v="NZ"/>
        <s v="SG"/>
        <s v="NL"/>
        <s v="CH"/>
        <s v="HK"/>
        <s v="NO"/>
        <s v="AT"/>
        <s v="BE"/>
        <s v="LU"/>
      </sharedItems>
    </cacheField>
    <cacheField name="currency" numFmtId="0">
      <sharedItems count="13">
        <s v="USD"/>
        <s v="DKK"/>
        <s v="AUD"/>
        <s v="GBP"/>
        <s v="EUR"/>
        <s v="CAD"/>
        <s v="MXN"/>
        <s v="SEK"/>
        <s v="NZD"/>
        <s v="SGD"/>
        <s v="CHF"/>
        <s v="HKD"/>
        <s v="NOK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ys duration" numFmtId="164">
      <sharedItems containsSemiMixedTypes="0" containsNonDate="0" containsDate="1" containsString="0" minDate="1899-12-31T00:00:00" maxDate="1900-03-31T00:00:00" count="77">
        <d v="1899-12-31T00:00:00"/>
        <d v="1900-01-02T00:00:00"/>
        <d v="1900-01-03T00:00:00"/>
        <d v="1900-01-04T00:00:00"/>
        <d v="1900-01-05T00:00:00"/>
        <d v="1900-01-06T00:00:00"/>
        <d v="1900-01-07T00:00:00"/>
        <d v="1900-01-08T00:00:00"/>
        <d v="1900-01-09T00:00:00"/>
        <d v="1900-01-10T00:00:00"/>
        <d v="1900-01-11T00:00:00"/>
        <d v="1900-01-12T00:00:00"/>
        <d v="1900-01-13T00:00:00"/>
        <d v="1900-01-14T00:00:00"/>
        <d v="1900-01-15T00:00:00"/>
        <d v="1900-01-16T00:00:00"/>
        <d v="1900-01-17T00:00:00"/>
        <d v="1900-01-18T00:00:00"/>
        <d v="1900-01-19T00:00:00"/>
        <d v="1900-01-20T00:00:00"/>
        <d v="1900-01-21T00:00:00"/>
        <d v="1900-01-22T00:00:00"/>
        <d v="1900-01-23T00:00:00"/>
        <d v="1900-01-24T00:00:00"/>
        <d v="1900-01-25T00:00:00"/>
        <d v="1900-01-26T00:00:00"/>
        <d v="1900-01-27T00:00:00"/>
        <d v="1900-01-28T00:00:00"/>
        <d v="1900-01-29T00:00:00"/>
        <d v="1900-01-30T00:00:00"/>
        <d v="1900-01-31T00:00:00"/>
        <d v="1900-02-01T00:00:00"/>
        <d v="1900-02-02T00:00:00"/>
        <d v="1900-02-03T00:00:00"/>
        <d v="1900-02-04T00:00:00"/>
        <d v="1900-02-05T00:00:00"/>
        <d v="1900-02-06T00:00:00"/>
        <d v="1900-02-07T00:00:00"/>
        <d v="1900-02-08T00:00:00"/>
        <d v="1900-02-09T00:00:00"/>
        <d v="1900-02-10T00:00:00"/>
        <d v="1900-02-11T00:00:00"/>
        <d v="1900-02-12T00:00:00"/>
        <d v="1900-02-13T00:00:00"/>
        <d v="1900-02-14T00:00:00"/>
        <d v="1900-02-15T00:00:00"/>
        <d v="1900-02-16T00:00:00"/>
        <d v="1900-02-17T00:00:00"/>
        <d v="1900-02-18T00:00:00"/>
        <d v="1900-02-19T00:00:00"/>
        <d v="1900-02-20T00:00:00"/>
        <d v="1900-02-21T00:00:00"/>
        <d v="1900-02-22T00:00:00"/>
        <d v="1900-02-23T00:00:00"/>
        <d v="1900-02-24T00:00:00"/>
        <d v="1900-02-25T00:00:00"/>
        <d v="1900-02-26T00:00:00"/>
        <d v="1900-02-27T00:00:00"/>
        <d v="1900-02-28T00:00:00"/>
        <d v="1900-03-01T00:00:00"/>
        <d v="1900-03-02T00:00:00"/>
        <d v="1900-03-03T00:00:00"/>
        <d v="1900-03-04T00:00:00"/>
        <d v="1900-03-07T00:00:00"/>
        <d v="1900-03-10T00:00:00"/>
        <d v="1900-03-11T00:00:00"/>
        <d v="1900-03-14T00:00:00"/>
        <d v="1900-03-15T00:00:00"/>
        <d v="1900-03-17T00:00:00"/>
        <d v="1900-03-18T00:00:00"/>
        <d v="1900-03-19T00:00:00"/>
        <d v="1900-03-20T00:00:00"/>
        <d v="1900-03-25T00:00:00"/>
        <d v="1900-03-26T00:00:00"/>
        <d v="1900-03-27T00:00:00"/>
        <d v="1900-03-28T00:00:00"/>
        <d v="1900-03-30T00:00:00"/>
      </sharedItems>
      <fieldGroup par="24" base="12">
        <rangePr groupBy="days" startDate="1899-12-31T00:00:00" endDate="1900-03-31T00:00:00"/>
        <groupItems count="368">
          <s v="&lt;1/1/190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31/1900"/>
        </groupItems>
      </fieldGroup>
    </cacheField>
    <cacheField name="Days duration2" numFmtId="0">
      <sharedItems containsSemiMixedTypes="0" containsString="0" containsNumber="1" containsInteger="1" minValue="1" maxValue="90" count="77">
        <n v="1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7"/>
        <n v="70"/>
        <n v="71"/>
        <n v="74"/>
        <n v="75"/>
        <n v="77"/>
        <n v="78"/>
        <n v="79"/>
        <n v="80"/>
        <n v="85"/>
        <n v="86"/>
        <n v="87"/>
        <n v="88"/>
        <n v="90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heater"/>
        <s v="Music"/>
        <s v="Film &amp; Video"/>
        <s v="Food"/>
        <s v="Journalism"/>
        <s v="Photography"/>
        <s v="Games"/>
        <s v="Technology"/>
        <s v="Publishing"/>
      </sharedItems>
    </cacheField>
    <cacheField name="Sub-Category" numFmtId="0">
      <sharedItems count="41">
        <s v="Plays"/>
        <s v="Musical"/>
        <s v="Rock"/>
        <s v="Shorts"/>
        <s v="Spaces"/>
        <s v="Small Batch"/>
        <s v="Television"/>
        <s v="Audio"/>
        <s v="Nature"/>
        <s v="Tabletop Games"/>
        <s v="Food Trucks"/>
        <s v="Wearables"/>
        <s v="World Music"/>
        <s v="Science Fiction"/>
        <s v="Drama"/>
        <s v="Animation"/>
        <s v="Places"/>
        <s v="Children'S Books"/>
        <s v="Metal"/>
        <s v="Faith"/>
        <s v="Electronic Music"/>
        <s v="Indie Rock"/>
        <s v="Documentary"/>
        <s v="Photobooks"/>
        <s v="Web"/>
        <s v="Video Games"/>
        <s v="Translations"/>
        <s v="Nonfiction"/>
        <s v="Mobile Games"/>
        <s v="Radio &amp; Podcasts"/>
        <s v="Pop"/>
        <s v="Hardware"/>
        <s v="Space Exploration"/>
        <s v="Gadgets"/>
        <s v="People"/>
        <s v="Restaurants"/>
        <s v="Art Books"/>
        <s v="Fiction"/>
        <s v="Classical Music"/>
        <s v="Jazz"/>
        <s v="Makerspaces"/>
      </sharedItems>
    </cacheField>
    <cacheField name="Field1" numFmtId="0" formula="'Date Created Conversion'-'Date Ended Conversion'" databaseField="0"/>
    <cacheField name="Field2" numFmtId="0" formula="'Date Ended Conversion'-'Date Created Conversion'" databaseField="0"/>
    <cacheField name="Months" numFmtId="0" databaseField="0">
      <fieldGroup base="12">
        <rangePr groupBy="months" startDate="1899-12-31T00:00:00" endDate="1900-03-31T00:00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3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Pulido" refreshedDate="44549.492664467594" createdVersion="6" refreshedVersion="6" minRefreshableVersion="3" recordCount="4114" xr:uid="{04426262-7234-4E70-A70C-5FD23031A140}">
  <cacheSource type="worksheet">
    <worksheetSource ref="D1:V4115" sheet="Source"/>
  </cacheSource>
  <cacheFields count="19"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ys duration" numFmtId="164">
      <sharedItems containsSemiMixedTypes="0" containsNonDate="0" containsDate="1" containsString="0" minDate="1899-12-31T00:00:00" maxDate="1900-03-31T00:00:00"/>
    </cacheField>
    <cacheField name="Days duration2" numFmtId="0">
      <sharedItems containsSemiMixedTypes="0" containsString="0" containsNumber="1" containsInteger="1" minValue="1" maxValue="90" count="77">
        <n v="1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7"/>
        <n v="70"/>
        <n v="71"/>
        <n v="74"/>
        <n v="75"/>
        <n v="77"/>
        <n v="78"/>
        <n v="79"/>
        <n v="80"/>
        <n v="85"/>
        <n v="86"/>
        <n v="87"/>
        <n v="88"/>
        <n v="90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d v="2014-06-22T21:00:00"/>
    <n v="1403356792"/>
    <x v="0"/>
    <d v="1899-12-31T00:00:00"/>
    <n v="1"/>
    <b v="0"/>
    <n v="4"/>
    <b v="0"/>
    <s v="theater/plays"/>
    <n v="4.5999999999999996"/>
    <n v="5.75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"/>
    <s v="DKK"/>
    <n v="1472896800"/>
    <d v="2016-09-03T10:00:00"/>
    <n v="1472804365"/>
    <x v="1"/>
    <d v="1899-12-31T00:00:00"/>
    <n v="1"/>
    <b v="0"/>
    <n v="0"/>
    <b v="0"/>
    <s v="theater/musical"/>
    <n v="0"/>
    <n v="0"/>
    <x v="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d v="2017-03-02T16:49:11"/>
    <n v="1488214151"/>
    <x v="2"/>
    <d v="1900-01-02T00:00:00"/>
    <n v="3"/>
    <b v="0"/>
    <n v="7"/>
    <b v="1"/>
    <s v="music/rock"/>
    <n v="100"/>
    <n v="21.857142857142858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d v="2014-07-05T01:00:00"/>
    <n v="1404308883"/>
    <x v="3"/>
    <d v="1900-01-02T00:00:00"/>
    <n v="3"/>
    <b v="0"/>
    <n v="9"/>
    <b v="1"/>
    <s v="theater/plays"/>
    <n v="146.38888888888889"/>
    <n v="292.77777777777777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d v="2012-07-14T03:02:00"/>
    <n v="1341892127"/>
    <x v="4"/>
    <d v="1900-01-03T00:00:00"/>
    <n v="4"/>
    <b v="0"/>
    <n v="28"/>
    <b v="1"/>
    <s v="film &amp; video/shorts"/>
    <n v="198"/>
    <n v="53.035714285714285"/>
    <x v="2"/>
    <x v="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d v="2015-06-26T23:00:00"/>
    <n v="1434999621"/>
    <x v="5"/>
    <d v="1900-01-03T00:00:00"/>
    <n v="4"/>
    <b v="0"/>
    <n v="42"/>
    <b v="1"/>
    <s v="theater/spaces"/>
    <n v="107.5"/>
    <n v="76.785714285714292"/>
    <x v="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s v="AUD"/>
    <n v="1412656200"/>
    <d v="2014-10-07T04:30:00"/>
    <n v="1412328979"/>
    <x v="6"/>
    <d v="1900-01-03T00:00:00"/>
    <n v="4"/>
    <b v="0"/>
    <n v="1"/>
    <b v="0"/>
    <s v="theater/plays"/>
    <n v="0.1"/>
    <n v="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d v="2015-09-19T03:59:00"/>
    <n v="1442243484"/>
    <x v="7"/>
    <d v="1900-01-04T00:00:00"/>
    <n v="5"/>
    <b v="0"/>
    <n v="1"/>
    <b v="0"/>
    <s v="theater/plays"/>
    <n v="5"/>
    <n v="10"/>
    <x v="0"/>
    <x v="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8"/>
    <d v="1900-01-04T00:00:00"/>
    <n v="5"/>
    <b v="0"/>
    <n v="2"/>
    <b v="0"/>
    <s v="theater/spaces"/>
    <n v="58.291457286432156"/>
    <n v="58"/>
    <x v="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d v="2016-08-31T05:36:00"/>
    <n v="1472110513"/>
    <x v="9"/>
    <d v="1900-01-05T00:00:00"/>
    <n v="6"/>
    <b v="0"/>
    <n v="9"/>
    <b v="1"/>
    <s v="food/small batch"/>
    <n v="107.5"/>
    <n v="47.777777777777779"/>
    <x v="3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d v="2016-04-29T06:59:00"/>
    <n v="1461370956"/>
    <x v="10"/>
    <d v="1900-01-05T00:00:00"/>
    <n v="6"/>
    <b v="0"/>
    <n v="69"/>
    <b v="1"/>
    <s v="theater/plays"/>
    <n v="112.83333333333334"/>
    <n v="49.05797101449275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d v="2016-04-15T21:00:00"/>
    <n v="1460155212"/>
    <x v="11"/>
    <d v="1900-01-06T00:00:00"/>
    <n v="7"/>
    <b v="0"/>
    <n v="12"/>
    <b v="1"/>
    <s v="film &amp; video/television"/>
    <n v="100.04342857142856"/>
    <n v="291.79333333333335"/>
    <x v="2"/>
    <x v="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2"/>
    <d v="1900-01-06T00:00:00"/>
    <n v="7"/>
    <b v="0"/>
    <n v="4"/>
    <b v="0"/>
    <s v="journalism/audio"/>
    <n v="95.477386934673376"/>
    <n v="47.5"/>
    <x v="4"/>
    <x v="7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d v="2017-02-23T10:14:42"/>
    <n v="1487240082"/>
    <x v="13"/>
    <d v="1900-01-06T00:00:00"/>
    <n v="7"/>
    <b v="0"/>
    <n v="0"/>
    <b v="0"/>
    <s v="photography/nature"/>
    <n v="0"/>
    <n v="0"/>
    <x v="5"/>
    <x v="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d v="2013-02-23T08:09:00"/>
    <n v="1361002140"/>
    <x v="14"/>
    <d v="1900-01-06T00:00:00"/>
    <n v="7"/>
    <b v="0"/>
    <n v="17"/>
    <b v="1"/>
    <s v="music/rock"/>
    <n v="112.99999999999999"/>
    <n v="66.470588235294116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d v="2016-07-21T00:13:06"/>
    <n v="1468455186"/>
    <x v="15"/>
    <d v="1900-01-06T00:00:00"/>
    <n v="7"/>
    <b v="0"/>
    <n v="26"/>
    <b v="1"/>
    <s v="music/rock"/>
    <n v="250"/>
    <n v="67.307692307692307"/>
    <x v="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d v="2017-03-13T03:00:00"/>
    <n v="1488823290"/>
    <x v="16"/>
    <d v="1900-01-06T00:00:00"/>
    <n v="7"/>
    <b v="0"/>
    <n v="2035"/>
    <b v="1"/>
    <s v="games/tabletop games"/>
    <n v="930250"/>
    <n v="4.5712530712530715"/>
    <x v="6"/>
    <x v="9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d v="2017-01-24T15:32:48"/>
    <n v="1484667168"/>
    <x v="17"/>
    <d v="1900-01-06T00:00:00"/>
    <n v="7"/>
    <b v="0"/>
    <n v="197"/>
    <b v="1"/>
    <s v="games/tabletop games"/>
    <n v="459.8"/>
    <n v="11.67005076142132"/>
    <x v="6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3"/>
    <s v="GBP"/>
    <n v="1479846507"/>
    <d v="2016-11-22T20:28:27"/>
    <n v="1479241707"/>
    <x v="18"/>
    <d v="1900-01-06T00:00:00"/>
    <n v="7"/>
    <b v="0"/>
    <n v="17"/>
    <b v="1"/>
    <s v="games/tabletop games"/>
    <n v="298.5"/>
    <n v="35.117647058823529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19"/>
    <d v="1900-01-06T00:00:00"/>
    <n v="7"/>
    <b v="0"/>
    <n v="4"/>
    <b v="0"/>
    <s v="food/small batch"/>
    <n v="48"/>
    <n v="30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s v="AUD"/>
    <n v="1453817297"/>
    <d v="2016-01-26T14:08:17"/>
    <n v="1453212497"/>
    <x v="20"/>
    <d v="1900-01-06T00:00:00"/>
    <n v="7"/>
    <b v="0"/>
    <n v="0"/>
    <b v="0"/>
    <s v="food/food trucks"/>
    <n v="0"/>
    <n v="0"/>
    <x v="3"/>
    <x v="1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d v="2014-08-25T21:00:00"/>
    <n v="1408381704"/>
    <x v="21"/>
    <d v="1900-01-06T00:00:00"/>
    <n v="7"/>
    <b v="0"/>
    <n v="17"/>
    <b v="0"/>
    <s v="theater/plays"/>
    <n v="9.0909090909090917"/>
    <n v="29.411764705882351"/>
    <x v="0"/>
    <x v="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d v="2015-05-11T19:32:31"/>
    <n v="1430767951"/>
    <x v="22"/>
    <d v="1900-01-06T00:00:00"/>
    <n v="7"/>
    <b v="0"/>
    <n v="29"/>
    <b v="0"/>
    <s v="theater/spaces"/>
    <n v="19.762499999999999"/>
    <n v="272.58620689655174"/>
    <x v="0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3"/>
    <s v="GBP"/>
    <n v="1405553241"/>
    <d v="2014-07-16T23:27:21"/>
    <n v="1404948441"/>
    <x v="23"/>
    <d v="1900-01-06T00:00:00"/>
    <n v="7"/>
    <b v="1"/>
    <n v="24"/>
    <b v="1"/>
    <s v="theater/plays"/>
    <n v="100"/>
    <n v="41.666666666666664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d v="2015-02-26T00:35:10"/>
    <n v="1424306110"/>
    <x v="24"/>
    <d v="1900-01-06T00:00:00"/>
    <n v="7"/>
    <b v="0"/>
    <n v="18"/>
    <b v="1"/>
    <s v="theater/plays"/>
    <n v="110.00000000000001"/>
    <n v="91.666666666666671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d v="2015-04-03T21:48:59"/>
    <n v="1427492939"/>
    <x v="25"/>
    <d v="1900-01-06T00:00:00"/>
    <n v="7"/>
    <b v="0"/>
    <n v="9"/>
    <b v="0"/>
    <s v="theater/musical"/>
    <n v="30.333333333333336"/>
    <n v="50.555555555555557"/>
    <x v="0"/>
    <x v="1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d v="2014-05-09T06:53:00"/>
    <n v="1399058797"/>
    <x v="26"/>
    <d v="1900-01-06T00:00:00"/>
    <n v="7"/>
    <b v="0"/>
    <n v="0"/>
    <b v="0"/>
    <s v="theater/plays"/>
    <n v="0"/>
    <n v="0"/>
    <x v="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d v="2011-08-06T15:00:00"/>
    <n v="1311963128"/>
    <x v="27"/>
    <d v="1900-01-07T00:00:00"/>
    <n v="8"/>
    <b v="0"/>
    <n v="78"/>
    <b v="1"/>
    <s v="film &amp; video/shorts"/>
    <n v="141"/>
    <n v="90.384615384615387"/>
    <x v="2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d v="2012-08-07T17:01:00"/>
    <n v="1343682681"/>
    <x v="28"/>
    <d v="1900-01-07T00:00:00"/>
    <n v="8"/>
    <b v="0"/>
    <n v="19"/>
    <b v="1"/>
    <s v="music/rock"/>
    <n v="155.71428571428572"/>
    <n v="28.684210526315791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9"/>
    <d v="1900-01-07T00:00:00"/>
    <n v="8"/>
    <b v="0"/>
    <n v="8"/>
    <b v="0"/>
    <s v="technology/wearables"/>
    <n v="5.8500000000000005"/>
    <n v="29.25"/>
    <x v="7"/>
    <x v="1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0"/>
    <d v="1900-01-07T00:00:00"/>
    <n v="8"/>
    <b v="0"/>
    <n v="0"/>
    <b v="0"/>
    <s v="music/world music"/>
    <n v="0"/>
    <n v="0"/>
    <x v="1"/>
    <x v="1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d v="2016-03-30T14:39:00"/>
    <n v="1458647725"/>
    <x v="31"/>
    <d v="1900-01-07T00:00:00"/>
    <n v="8"/>
    <b v="0"/>
    <n v="21"/>
    <b v="1"/>
    <s v="theater/plays"/>
    <n v="102.4"/>
    <n v="121.9047619047619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4"/>
    <s v="EUR"/>
    <n v="1454109420"/>
    <d v="2016-01-29T23:17:00"/>
    <n v="1453334629"/>
    <x v="32"/>
    <d v="1900-01-07T00:00:00"/>
    <n v="8"/>
    <b v="0"/>
    <n v="0"/>
    <b v="0"/>
    <s v="theater/plays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d v="2014-10-18T04:59:00"/>
    <n v="1412945440"/>
    <x v="33"/>
    <d v="1900-01-07T00:00:00"/>
    <n v="8"/>
    <b v="0"/>
    <n v="0"/>
    <b v="0"/>
    <s v="theater/plays"/>
    <n v="0"/>
    <n v="0"/>
    <x v="0"/>
    <x v="0"/>
  </r>
  <r>
    <n v="3117"/>
    <s v="Cowes and The Sea"/>
    <s v="Performing Arts workshops, for young people aged 5 -16, exploring how the sea has shaped Cowes as a settlement."/>
    <n v="1000"/>
    <n v="1"/>
    <x v="0"/>
    <x v="3"/>
    <s v="GBP"/>
    <n v="1464354720"/>
    <d v="2016-05-27T13:12:00"/>
    <n v="1463648360"/>
    <x v="34"/>
    <d v="1900-01-07T00:00:00"/>
    <n v="8"/>
    <b v="0"/>
    <n v="1"/>
    <b v="0"/>
    <s v="theater/spaces"/>
    <n v="0.1"/>
    <n v="1"/>
    <x v="0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d v="2016-06-08T13:59:00"/>
    <n v="1464677986"/>
    <x v="35"/>
    <d v="1900-01-07T00:00:00"/>
    <n v="8"/>
    <b v="0"/>
    <n v="20"/>
    <b v="1"/>
    <s v="theater/plays"/>
    <n v="289"/>
    <n v="43.35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d v="2014-08-24T07:00:00"/>
    <n v="1408203557"/>
    <x v="36"/>
    <d v="1900-01-07T00:00:00"/>
    <n v="8"/>
    <b v="0"/>
    <n v="0"/>
    <b v="0"/>
    <s v="theater/plays"/>
    <n v="0"/>
    <n v="0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d v="2011-08-01T07:00:00"/>
    <n v="1311380313"/>
    <x v="37"/>
    <d v="1900-01-08T00:00:00"/>
    <n v="9"/>
    <b v="0"/>
    <n v="44"/>
    <b v="1"/>
    <s v="music/rock"/>
    <n v="100.69333333333334"/>
    <n v="137.30909090909091"/>
    <x v="1"/>
    <x v="2"/>
  </r>
  <r>
    <n v="3420"/>
    <s v="Rounds. Set design campaign."/>
    <s v="A powerful and urgent tale of the first line of defence for the NHS. Based on true stories from junior doctors."/>
    <n v="700"/>
    <n v="966"/>
    <x v="2"/>
    <x v="3"/>
    <s v="GBP"/>
    <n v="1455408000"/>
    <d v="2016-02-14T00:00:00"/>
    <n v="1454638202"/>
    <x v="38"/>
    <d v="1900-01-08T00:00:00"/>
    <n v="9"/>
    <b v="0"/>
    <n v="34"/>
    <b v="1"/>
    <s v="theater/plays"/>
    <n v="138"/>
    <n v="28.41176470588235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3"/>
    <s v="GBP"/>
    <n v="1457906400"/>
    <d v="2016-03-13T22:00:00"/>
    <n v="1457115427"/>
    <x v="39"/>
    <d v="1900-01-08T00:00:00"/>
    <n v="9"/>
    <b v="0"/>
    <n v="31"/>
    <b v="1"/>
    <s v="theater/plays"/>
    <n v="148.88888888888889"/>
    <n v="15.129032258064516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d v="2015-04-18T22:30:00"/>
    <n v="1428539708"/>
    <x v="40"/>
    <d v="1900-01-08T00:00:00"/>
    <n v="9"/>
    <b v="0"/>
    <n v="0"/>
    <b v="0"/>
    <s v="theater/plays"/>
    <n v="0"/>
    <n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2"/>
    <x v="3"/>
    <s v="GBP"/>
    <n v="1455555083"/>
    <d v="2016-02-15T16:51:23"/>
    <n v="1454691083"/>
    <x v="41"/>
    <d v="1900-01-09T00:00:00"/>
    <n v="10"/>
    <b v="0"/>
    <n v="35"/>
    <b v="1"/>
    <s v="film &amp; video/television"/>
    <n v="105"/>
    <n v="15"/>
    <x v="2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d v="2014-06-14T01:44:10"/>
    <n v="1401846250"/>
    <x v="42"/>
    <d v="1900-01-09T00:00:00"/>
    <n v="10"/>
    <b v="0"/>
    <n v="58"/>
    <b v="1"/>
    <s v="film &amp; video/television"/>
    <n v="106.4875"/>
    <n v="146.87931034482759"/>
    <x v="2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5"/>
    <s v="EUR"/>
    <n v="1472751121"/>
    <d v="2016-09-01T17:32:01"/>
    <n v="1471887121"/>
    <x v="43"/>
    <d v="1900-01-09T00:00:00"/>
    <n v="10"/>
    <b v="0"/>
    <n v="35"/>
    <b v="1"/>
    <s v="film &amp; video/shorts"/>
    <n v="2702"/>
    <n v="38.6"/>
    <x v="2"/>
    <x v="3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d v="2010-06-03T01:41:00"/>
    <n v="1274705803"/>
    <x v="44"/>
    <d v="1900-01-09T00:00:00"/>
    <n v="10"/>
    <b v="0"/>
    <n v="25"/>
    <b v="1"/>
    <s v="film &amp; video/shorts"/>
    <n v="104.60000000000001"/>
    <n v="104.6"/>
    <x v="2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45"/>
    <d v="1900-01-09T00:00:00"/>
    <n v="10"/>
    <b v="0"/>
    <n v="1"/>
    <b v="0"/>
    <s v="film &amp; video/science fiction"/>
    <n v="100"/>
    <n v="500"/>
    <x v="2"/>
    <x v="13"/>
  </r>
  <r>
    <n v="190"/>
    <s v="REGIONRAT, the movie"/>
    <s v="Because hope can be a 4 letter word"/>
    <n v="12000"/>
    <n v="50"/>
    <x v="0"/>
    <x v="0"/>
    <s v="USD"/>
    <n v="1466091446"/>
    <d v="2016-06-16T15:37:26"/>
    <n v="1465227446"/>
    <x v="46"/>
    <d v="1900-01-09T00:00:00"/>
    <n v="10"/>
    <b v="0"/>
    <n v="1"/>
    <b v="0"/>
    <s v="film &amp; video/drama"/>
    <n v="0.41666666666666669"/>
    <n v="50"/>
    <x v="2"/>
    <x v="14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d v="2014-10-17T18:16:58"/>
    <n v="1412705818"/>
    <x v="47"/>
    <d v="1900-01-09T00:00:00"/>
    <n v="10"/>
    <b v="0"/>
    <n v="0"/>
    <b v="0"/>
    <s v="film &amp; video/animation"/>
    <n v="0"/>
    <n v="0"/>
    <x v="2"/>
    <x v="15"/>
  </r>
  <r>
    <n v="819"/>
    <s v="Winter Tour"/>
    <s v="We are touring the Southeast in support of our new EP"/>
    <n v="400"/>
    <n v="435"/>
    <x v="2"/>
    <x v="0"/>
    <s v="USD"/>
    <n v="1387601040"/>
    <d v="2013-12-21T04:44:00"/>
    <n v="1386806254"/>
    <x v="48"/>
    <d v="1900-01-09T00:00:00"/>
    <n v="10"/>
    <b v="0"/>
    <n v="14"/>
    <b v="1"/>
    <s v="music/rock"/>
    <n v="108.74999999999999"/>
    <n v="31.071428571428573"/>
    <x v="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d v="2014-05-30T15:35:01"/>
    <n v="1400600101"/>
    <x v="49"/>
    <d v="1900-01-09T00:00:00"/>
    <n v="10"/>
    <b v="0"/>
    <n v="0"/>
    <b v="0"/>
    <s v="photography/places"/>
    <n v="0"/>
    <n v="0"/>
    <x v="5"/>
    <x v="16"/>
  </r>
  <r>
    <n v="2259"/>
    <s v="The Second Breakfast"/>
    <s v="More Halfmen, more goats, more guns, and most of all some neat buildings and structures for the little fellas to hang out in!"/>
    <n v="1000"/>
    <n v="18671"/>
    <x v="2"/>
    <x v="3"/>
    <s v="GBP"/>
    <n v="1481224736"/>
    <d v="2016-12-08T19:18:56"/>
    <n v="1480360736"/>
    <x v="50"/>
    <d v="1900-01-09T00:00:00"/>
    <n v="10"/>
    <b v="0"/>
    <n v="206"/>
    <b v="1"/>
    <s v="games/tabletop games"/>
    <n v="1867.1"/>
    <n v="90.635922330097088"/>
    <x v="6"/>
    <x v="9"/>
  </r>
  <r>
    <n v="2773"/>
    <s v="The Boat That Couldn't Float"/>
    <s v="Parents know the pain of rereading bad bedtime stories. I want to write stories that all ages will enjoy"/>
    <n v="530"/>
    <n v="1"/>
    <x v="0"/>
    <x v="6"/>
    <s v="CAD"/>
    <n v="1461530721"/>
    <d v="2016-04-24T20:45:21"/>
    <n v="1460666721"/>
    <x v="51"/>
    <d v="1900-01-09T00:00:00"/>
    <n v="10"/>
    <b v="0"/>
    <n v="1"/>
    <b v="0"/>
    <s v="publishing/children's books"/>
    <n v="0.18867924528301888"/>
    <n v="1"/>
    <x v="8"/>
    <x v="1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d v="2014-10-20T05:59:00"/>
    <n v="1412954547"/>
    <x v="52"/>
    <d v="1900-01-09T00:00:00"/>
    <n v="10"/>
    <b v="0"/>
    <n v="16"/>
    <b v="1"/>
    <s v="theater/plays"/>
    <n v="129.46666666666667"/>
    <n v="60.6875"/>
    <x v="0"/>
    <x v="0"/>
  </r>
  <r>
    <n v="3157"/>
    <s v="Summer FourPlay"/>
    <s v="Four Directors.  Four One Acts.  Four Genres.  For You."/>
    <n v="4000"/>
    <n v="4040"/>
    <x v="2"/>
    <x v="0"/>
    <s v="USD"/>
    <n v="1405746000"/>
    <d v="2014-07-19T05:00:00"/>
    <n v="1404932105"/>
    <x v="53"/>
    <d v="1900-01-09T00:00:00"/>
    <n v="10"/>
    <b v="1"/>
    <n v="41"/>
    <b v="1"/>
    <s v="theater/plays"/>
    <n v="101"/>
    <n v="98.536585365853654"/>
    <x v="0"/>
    <x v="0"/>
  </r>
  <r>
    <n v="3329"/>
    <s v="Jestia and Raedon"/>
    <s v="Jestia and Raedon is a brand new romantic comedy play going to the Edinburgh Fringe Festival this summer."/>
    <n v="1000"/>
    <n v="1168"/>
    <x v="2"/>
    <x v="3"/>
    <s v="GBP"/>
    <n v="1406502000"/>
    <d v="2014-07-27T23:00:00"/>
    <n v="1405583108"/>
    <x v="54"/>
    <d v="1900-01-09T00:00:00"/>
    <n v="10"/>
    <b v="0"/>
    <n v="26"/>
    <b v="1"/>
    <s v="theater/plays"/>
    <n v="116.8"/>
    <n v="44.9230769230769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d v="2015-02-28T04:59:00"/>
    <n v="1424280938"/>
    <x v="55"/>
    <d v="1900-01-09T00:00:00"/>
    <n v="10"/>
    <b v="0"/>
    <n v="14"/>
    <b v="1"/>
    <s v="theater/plays"/>
    <n v="130"/>
    <n v="46.428571428571431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d v="2016-04-17T23:30:00"/>
    <n v="1459999656"/>
    <x v="56"/>
    <d v="1900-01-09T00:00:00"/>
    <n v="10"/>
    <b v="0"/>
    <n v="9"/>
    <b v="1"/>
    <s v="theater/plays"/>
    <n v="100"/>
    <n v="22.222222222222221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6"/>
    <s v="CAD"/>
    <n v="1402334811"/>
    <d v="2014-06-09T17:26:51"/>
    <n v="1401470811"/>
    <x v="57"/>
    <d v="1900-01-09T00:00:00"/>
    <n v="10"/>
    <b v="0"/>
    <n v="57"/>
    <b v="1"/>
    <s v="theater/plays"/>
    <n v="144.4"/>
    <n v="126.666666666666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d v="2016-01-15T15:38:10"/>
    <n v="1452008290"/>
    <x v="58"/>
    <d v="1900-01-09T00:00:00"/>
    <n v="10"/>
    <b v="0"/>
    <n v="18"/>
    <b v="1"/>
    <s v="theater/plays"/>
    <n v="111.9"/>
    <n v="62.166666666666664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d v="2014-09-19T00:00:00"/>
    <n v="1410304179"/>
    <x v="59"/>
    <d v="1900-01-09T00:00:00"/>
    <n v="10"/>
    <b v="0"/>
    <n v="17"/>
    <b v="1"/>
    <s v="theater/plays"/>
    <n v="126"/>
    <n v="74.11764705882353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d v="2016-08-29T03:55:00"/>
    <n v="1471638646"/>
    <x v="60"/>
    <d v="1900-01-09T00:00:00"/>
    <n v="10"/>
    <b v="0"/>
    <n v="6"/>
    <b v="0"/>
    <s v="theater/plays"/>
    <n v="7.4690265486725664"/>
    <n v="35.166666666666664"/>
    <x v="0"/>
    <x v="0"/>
  </r>
  <r>
    <n v="3987"/>
    <s v="Write Now 5"/>
    <s v="Write Now 5 is a new writing festival in south east London promoting new work from emerging playwrights."/>
    <n v="400"/>
    <n v="151"/>
    <x v="0"/>
    <x v="3"/>
    <s v="GBP"/>
    <n v="1400278290"/>
    <d v="2014-05-16T22:11:30"/>
    <n v="1399414290"/>
    <x v="61"/>
    <d v="1900-01-09T00:00:00"/>
    <n v="10"/>
    <b v="0"/>
    <n v="13"/>
    <b v="0"/>
    <s v="theater/plays"/>
    <n v="37.75"/>
    <n v="11.615384615384615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d v="2014-10-25T02:59:50"/>
    <n v="1413341990"/>
    <x v="62"/>
    <d v="1900-01-09T00:00:00"/>
    <n v="10"/>
    <b v="0"/>
    <n v="0"/>
    <b v="0"/>
    <s v="theater/plays"/>
    <n v="0"/>
    <n v="0"/>
    <x v="0"/>
    <x v="0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d v="2016-10-24T21:00:00"/>
    <n v="1476386395"/>
    <x v="63"/>
    <d v="1900-01-10T00:00:00"/>
    <n v="11"/>
    <b v="0"/>
    <n v="62"/>
    <b v="1"/>
    <s v="music/metal"/>
    <n v="104.97142857142859"/>
    <n v="59.25806451612903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d v="2015-07-21T03:00:00"/>
    <n v="1436551178"/>
    <x v="64"/>
    <d v="1900-01-10T00:00:00"/>
    <n v="11"/>
    <b v="0"/>
    <n v="29"/>
    <b v="1"/>
    <s v="theater/plays"/>
    <n v="102.75000000000001"/>
    <n v="70.862068965517238"/>
    <x v="0"/>
    <x v="0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d v="2015-09-09T16:00:00"/>
    <n v="1440807846"/>
    <x v="65"/>
    <d v="1900-01-10T00:00:00"/>
    <n v="11"/>
    <b v="0"/>
    <n v="0"/>
    <b v="0"/>
    <s v="music/faith"/>
    <n v="0"/>
    <n v="0"/>
    <x v="1"/>
    <x v="19"/>
  </r>
  <r>
    <n v="2209"/>
    <s v="NYPC's North American (+ Colombia!) Tour May 2014 - Part 2"/>
    <s v="Support us and pledge for rewards on our new bigger Tour of the US, Canada and Colombia!"/>
    <n v="500"/>
    <n v="754"/>
    <x v="2"/>
    <x v="3"/>
    <s v="GBP"/>
    <n v="1397516400"/>
    <d v="2014-04-14T23:00:00"/>
    <n v="1396524644"/>
    <x v="66"/>
    <d v="1900-01-10T00:00:00"/>
    <n v="11"/>
    <b v="0"/>
    <n v="15"/>
    <b v="1"/>
    <s v="music/electronic music"/>
    <n v="150.80000000000001"/>
    <n v="50.266666666666666"/>
    <x v="1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d v="2015-11-02T08:00:00"/>
    <n v="1445539113"/>
    <x v="67"/>
    <d v="1900-01-10T00:00:00"/>
    <n v="11"/>
    <b v="0"/>
    <n v="9"/>
    <b v="1"/>
    <s v="music/electronic music"/>
    <n v="101.19047619047619"/>
    <n v="47.222222222222221"/>
    <x v="1"/>
    <x v="2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d v="2012-07-28T02:00:00"/>
    <n v="1342545994"/>
    <x v="68"/>
    <d v="1900-01-10T00:00:00"/>
    <n v="11"/>
    <b v="0"/>
    <n v="16"/>
    <b v="1"/>
    <s v="music/indie rock"/>
    <n v="133.44333333333333"/>
    <n v="25.020624999999999"/>
    <x v="1"/>
    <x v="21"/>
  </r>
  <r>
    <n v="3355"/>
    <s v="Jelly Beans at Theatre503"/>
    <s v="Help get Jelly Beans to the Theatre503 stage. An important piece of new writing by Dan Pick, produced by Kuleshov Theatre"/>
    <n v="1750"/>
    <n v="2210"/>
    <x v="2"/>
    <x v="3"/>
    <s v="GBP"/>
    <n v="1462879020"/>
    <d v="2016-05-10T11:17:00"/>
    <n v="1461941527"/>
    <x v="69"/>
    <d v="1900-01-10T00:00:00"/>
    <n v="11"/>
    <b v="0"/>
    <n v="15"/>
    <b v="1"/>
    <s v="theater/plays"/>
    <n v="126.28571428571429"/>
    <n v="147.33333333333334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d v="2016-11-26T06:00:00"/>
    <n v="1479186575"/>
    <x v="70"/>
    <d v="1900-01-10T00:00:00"/>
    <n v="11"/>
    <b v="0"/>
    <n v="13"/>
    <b v="1"/>
    <s v="theater/plays"/>
    <n v="100"/>
    <n v="30.76923076923077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d v="2015-08-09T16:00:00"/>
    <n v="1438188106"/>
    <x v="71"/>
    <d v="1900-01-10T00:00:00"/>
    <n v="11"/>
    <b v="0"/>
    <n v="7"/>
    <b v="1"/>
    <s v="theater/plays"/>
    <n v="106"/>
    <n v="75.714285714285708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6"/>
    <s v="CAD"/>
    <n v="1472097540"/>
    <d v="2016-08-25T03:59:00"/>
    <n v="1471188502"/>
    <x v="72"/>
    <d v="1900-01-10T00:00:00"/>
    <n v="11"/>
    <b v="0"/>
    <n v="17"/>
    <b v="1"/>
    <s v="theater/plays"/>
    <n v="250.66666666666669"/>
    <n v="44.235294117647058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5"/>
    <s v="EUR"/>
    <n v="1446062040"/>
    <d v="2015-10-28T19:54:00"/>
    <n v="1445109822"/>
    <x v="73"/>
    <d v="1900-01-10T00:00:00"/>
    <n v="11"/>
    <b v="0"/>
    <n v="14"/>
    <b v="1"/>
    <s v="theater/plays"/>
    <n v="115.16129032258064"/>
    <n v="51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s v="CAD"/>
    <n v="1417460940"/>
    <d v="2014-12-01T19:09:00"/>
    <n v="1416516972"/>
    <x v="74"/>
    <d v="1900-01-10T00:00:00"/>
    <n v="11"/>
    <b v="0"/>
    <n v="20"/>
    <b v="1"/>
    <s v="theater/plays"/>
    <n v="116.66666666666667"/>
    <n v="70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d v="2013-04-08T04:33:00"/>
    <n v="1364426260"/>
    <x v="75"/>
    <d v="1900-01-11T00:00:00"/>
    <n v="12"/>
    <b v="0"/>
    <n v="52"/>
    <b v="1"/>
    <s v="film &amp; video/documentary"/>
    <n v="100.24761904761905"/>
    <n v="202.42307692307693"/>
    <x v="2"/>
    <x v="2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d v="2012-06-25T16:24:00"/>
    <n v="1339549982"/>
    <x v="76"/>
    <d v="1900-01-11T00:00:00"/>
    <n v="12"/>
    <b v="0"/>
    <n v="38"/>
    <b v="1"/>
    <s v="music/rock"/>
    <n v="107"/>
    <n v="36.60526315789474"/>
    <x v="1"/>
    <x v="2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d v="2016-09-13T21:30:00"/>
    <n v="1472746374"/>
    <x v="77"/>
    <d v="1900-01-11T00:00:00"/>
    <n v="12"/>
    <b v="0"/>
    <n v="0"/>
    <b v="0"/>
    <s v="music/faith"/>
    <n v="0"/>
    <n v="0"/>
    <x v="1"/>
    <x v="19"/>
  </r>
  <r>
    <n v="1810"/>
    <s v="Film Speed"/>
    <s v="Film Speed is a series of Zines focusing on architecture shot completely on 35 and 120mm film."/>
    <n v="450"/>
    <n v="15"/>
    <x v="0"/>
    <x v="0"/>
    <s v="USD"/>
    <n v="1408657826"/>
    <d v="2014-08-21T21:50:26"/>
    <n v="1407621026"/>
    <x v="78"/>
    <d v="1900-01-11T00:00:00"/>
    <n v="12"/>
    <b v="0"/>
    <n v="2"/>
    <b v="0"/>
    <s v="photography/photobooks"/>
    <n v="3.3333333333333335"/>
    <n v="7.5"/>
    <x v="5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3"/>
    <s v="GBP"/>
    <n v="1487102427"/>
    <d v="2017-02-14T20:00:27"/>
    <n v="1486065627"/>
    <x v="79"/>
    <d v="1900-01-11T00:00:00"/>
    <n v="12"/>
    <b v="0"/>
    <n v="25"/>
    <b v="1"/>
    <s v="games/tabletop games"/>
    <n v="119.73333333333333"/>
    <n v="35.92"/>
    <x v="6"/>
    <x v="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d v="2016-10-16T20:30:00"/>
    <n v="1475609946"/>
    <x v="80"/>
    <d v="1900-01-11T00:00:00"/>
    <n v="12"/>
    <b v="0"/>
    <n v="290"/>
    <b v="1"/>
    <s v="games/tabletop games"/>
    <n v="377.02"/>
    <n v="65.00344827586207"/>
    <x v="6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81"/>
    <d v="1900-01-11T00:00:00"/>
    <n v="12"/>
    <b v="0"/>
    <n v="0"/>
    <b v="0"/>
    <s v="technology/web"/>
    <n v="0"/>
    <n v="0"/>
    <x v="7"/>
    <x v="24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d v="2012-06-30T20:00:00"/>
    <n v="1340055345"/>
    <x v="82"/>
    <d v="1900-01-11T00:00:00"/>
    <n v="12"/>
    <b v="0"/>
    <n v="0"/>
    <b v="0"/>
    <s v="publishing/children's books"/>
    <n v="0"/>
    <n v="0"/>
    <x v="8"/>
    <x v="17"/>
  </r>
  <r>
    <n v="2904"/>
    <s v="The Love Shack"/>
    <s v="A Tequila slammer with a slice of Tarantino, a line of the London Fringe scene and a shot of â€œBreaking Badâ€. New Writing."/>
    <n v="1500"/>
    <n v="75"/>
    <x v="0"/>
    <x v="3"/>
    <s v="GBP"/>
    <n v="1415534400"/>
    <d v="2014-11-09T12:00:00"/>
    <n v="1414538031"/>
    <x v="83"/>
    <d v="1900-01-11T00:00:00"/>
    <n v="12"/>
    <b v="0"/>
    <n v="4"/>
    <b v="0"/>
    <s v="theater/plays"/>
    <n v="5"/>
    <n v="18.75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3"/>
    <s v="GBP"/>
    <n v="1400423973"/>
    <d v="2014-05-18T14:39:33"/>
    <n v="1399387173"/>
    <x v="84"/>
    <d v="1900-01-11T00:00:00"/>
    <n v="12"/>
    <b v="0"/>
    <n v="17"/>
    <b v="1"/>
    <s v="theater/plays"/>
    <n v="100"/>
    <n v="176.47058823529412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d v="2016-06-02T22:00:00"/>
    <n v="1463852904"/>
    <x v="85"/>
    <d v="1900-01-11T00:00:00"/>
    <n v="12"/>
    <b v="0"/>
    <n v="49"/>
    <b v="1"/>
    <s v="theater/plays"/>
    <n v="108.70406189555126"/>
    <n v="34.408163265306122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d v="2014-05-13T04:00:00"/>
    <n v="1398983245"/>
    <x v="86"/>
    <d v="1900-01-11T00:00:00"/>
    <n v="12"/>
    <b v="0"/>
    <n v="39"/>
    <b v="1"/>
    <s v="theater/plays"/>
    <n v="103.76"/>
    <n v="66.512820512820511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3"/>
    <s v="GBP"/>
    <n v="1463353200"/>
    <d v="2016-05-15T23:00:00"/>
    <n v="1462285182"/>
    <x v="87"/>
    <d v="1900-01-11T00:00:00"/>
    <n v="12"/>
    <b v="0"/>
    <n v="3"/>
    <b v="1"/>
    <s v="theater/plays"/>
    <n v="140"/>
    <n v="23.333333333333332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3"/>
    <s v="GBP"/>
    <n v="1470058860"/>
    <d v="2016-08-01T13:41:00"/>
    <n v="1469026903"/>
    <x v="88"/>
    <d v="1900-01-11T00:00:00"/>
    <n v="12"/>
    <b v="0"/>
    <n v="7"/>
    <b v="1"/>
    <s v="theater/plays"/>
    <n v="108"/>
    <n v="38.571428571428569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3"/>
    <s v="GBP"/>
    <n v="1407168000"/>
    <d v="2014-08-04T16:00:00"/>
    <n v="1406131023"/>
    <x v="89"/>
    <d v="1900-01-11T00:00:00"/>
    <n v="12"/>
    <b v="0"/>
    <n v="3"/>
    <b v="0"/>
    <s v="theater/plays"/>
    <n v="0.2"/>
    <n v="4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3"/>
    <s v="GBP"/>
    <n v="1414346400"/>
    <d v="2014-10-26T18:00:00"/>
    <n v="1413291655"/>
    <x v="90"/>
    <d v="1900-01-11T00:00:00"/>
    <n v="12"/>
    <b v="0"/>
    <n v="0"/>
    <b v="0"/>
    <s v="theater/plays"/>
    <n v="0"/>
    <n v="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s v="CAD"/>
    <n v="1485838800"/>
    <d v="2017-01-31T05:00:00"/>
    <n v="1484756245"/>
    <x v="91"/>
    <d v="1900-01-12T00:00:00"/>
    <n v="13"/>
    <b v="0"/>
    <n v="4"/>
    <b v="0"/>
    <s v="technology/web"/>
    <n v="0.70000000000000007"/>
    <n v="8.75"/>
    <x v="7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d v="2014-04-06T19:01:04"/>
    <n v="1395687664"/>
    <x v="92"/>
    <d v="1900-01-12T00:00:00"/>
    <n v="13"/>
    <b v="0"/>
    <n v="1"/>
    <b v="0"/>
    <s v="games/video games"/>
    <n v="0.23809523809523811"/>
    <n v="5"/>
    <x v="6"/>
    <x v="25"/>
  </r>
  <r>
    <n v="1286"/>
    <s v="The Diary of a Nobody"/>
    <s v="A touring production of FRED's modern adaptation of the classic Victorian comic novel, reaching out to new audiences."/>
    <n v="1500"/>
    <n v="1625"/>
    <x v="2"/>
    <x v="3"/>
    <s v="GBP"/>
    <n v="1424181600"/>
    <d v="2015-02-17T14:00:00"/>
    <n v="1423041227"/>
    <x v="93"/>
    <d v="1900-01-12T00:00:00"/>
    <n v="13"/>
    <b v="0"/>
    <n v="20"/>
    <b v="1"/>
    <s v="theater/plays"/>
    <n v="108.33333333333333"/>
    <n v="81.25"/>
    <x v="0"/>
    <x v="0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d v="2016-11-15T18:13:22"/>
    <n v="1478106802"/>
    <x v="94"/>
    <d v="1900-01-12T00:00:00"/>
    <n v="13"/>
    <b v="0"/>
    <n v="14"/>
    <b v="0"/>
    <s v="publishing/translations"/>
    <n v="20.36"/>
    <n v="109.07142857142857"/>
    <x v="8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d v="2014-11-21T04:00:00"/>
    <n v="1415472953"/>
    <x v="95"/>
    <d v="1900-01-12T00:00:00"/>
    <n v="13"/>
    <b v="0"/>
    <n v="99"/>
    <b v="1"/>
    <s v="music/indie rock"/>
    <n v="254"/>
    <n v="51.313131313131315"/>
    <x v="1"/>
    <x v="2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d v="2014-05-12T03:59:00"/>
    <n v="1398802148"/>
    <x v="96"/>
    <d v="1900-01-12T00:00:00"/>
    <n v="13"/>
    <b v="0"/>
    <n v="11"/>
    <b v="1"/>
    <s v="theater/plays"/>
    <n v="100"/>
    <n v="272.72727272727275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d v="2014-10-13T04:59:00"/>
    <n v="1412091423"/>
    <x v="97"/>
    <d v="1900-01-12T00:00:00"/>
    <n v="13"/>
    <b v="0"/>
    <n v="34"/>
    <b v="1"/>
    <s v="theater/musical"/>
    <n v="128"/>
    <n v="37.647058823529413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3"/>
    <s v="GBP"/>
    <n v="1462230000"/>
    <d v="2016-05-02T23:00:00"/>
    <n v="1461061350"/>
    <x v="98"/>
    <d v="1900-01-12T00:00:00"/>
    <n v="13"/>
    <b v="0"/>
    <n v="44"/>
    <b v="1"/>
    <s v="theater/plays"/>
    <n v="315"/>
    <n v="35.795454545454547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d v="2015-05-17T03:00:00"/>
    <n v="1430761243"/>
    <x v="99"/>
    <d v="1900-01-12T00:00:00"/>
    <n v="13"/>
    <b v="0"/>
    <n v="39"/>
    <b v="1"/>
    <s v="theater/plays"/>
    <n v="115.33333333333333"/>
    <n v="53.230769230769234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d v="2014-06-04T04:59:00"/>
    <n v="1400725112"/>
    <x v="100"/>
    <d v="1900-01-12T00:00:00"/>
    <n v="13"/>
    <b v="0"/>
    <n v="44"/>
    <b v="1"/>
    <s v="theater/plays"/>
    <n v="118.39285714285714"/>
    <n v="75.340909090909093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3"/>
    <s v="GBP"/>
    <n v="1433113200"/>
    <d v="2015-05-31T23:00:00"/>
    <n v="1431951611"/>
    <x v="101"/>
    <d v="1900-01-12T00:00:00"/>
    <n v="13"/>
    <b v="0"/>
    <n v="12"/>
    <b v="1"/>
    <s v="theater/plays"/>
    <n v="109.54545454545455"/>
    <n v="20.083333333333332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d v="2014-11-20T16:04:00"/>
    <n v="1415341464"/>
    <x v="102"/>
    <d v="1900-01-12T00:00:00"/>
    <n v="13"/>
    <b v="0"/>
    <n v="17"/>
    <b v="0"/>
    <s v="theater/plays"/>
    <n v="16.566666666666666"/>
    <n v="29.235294117647058"/>
    <x v="0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d v="2014-04-04T22:00:00"/>
    <n v="1395407445"/>
    <x v="103"/>
    <d v="1900-01-13T00:00:00"/>
    <n v="14"/>
    <b v="0"/>
    <n v="117"/>
    <b v="1"/>
    <s v="film &amp; video/television"/>
    <n v="109.63333333333334"/>
    <n v="28.111111111111111"/>
    <x v="2"/>
    <x v="6"/>
  </r>
  <r>
    <n v="56"/>
    <s v="Voxwomen Cycling Show"/>
    <s v="We want to see more women's cycling on TV - and we need your help to make it happen!"/>
    <n v="8000"/>
    <n v="8581"/>
    <x v="2"/>
    <x v="3"/>
    <s v="GBP"/>
    <n v="1433779200"/>
    <d v="2015-06-08T16:00:00"/>
    <n v="1432559424"/>
    <x v="104"/>
    <d v="1900-01-13T00:00:00"/>
    <n v="14"/>
    <b v="0"/>
    <n v="174"/>
    <b v="1"/>
    <s v="film &amp; video/television"/>
    <n v="107.26249999999999"/>
    <n v="49.316091954022987"/>
    <x v="2"/>
    <x v="6"/>
  </r>
  <r>
    <n v="106"/>
    <s v="LOST WEEKEND"/>
    <s v="A Boy. A Girl. A Car. A Serial Killer."/>
    <n v="5000"/>
    <n v="5025"/>
    <x v="2"/>
    <x v="0"/>
    <s v="USD"/>
    <n v="1333391901"/>
    <d v="2012-04-02T18:38:21"/>
    <n v="1332182301"/>
    <x v="105"/>
    <d v="1900-01-13T00:00:00"/>
    <n v="14"/>
    <b v="0"/>
    <n v="27"/>
    <b v="1"/>
    <s v="film &amp; video/shorts"/>
    <n v="100.49999999999999"/>
    <n v="186.11111111111111"/>
    <x v="2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d v="2012-09-06T17:01:40"/>
    <n v="1345741300"/>
    <x v="106"/>
    <d v="1900-01-13T00:00:00"/>
    <n v="14"/>
    <b v="0"/>
    <n v="22"/>
    <b v="1"/>
    <s v="film &amp; video/documentary"/>
    <n v="255.83333333333331"/>
    <n v="69.772727272727266"/>
    <x v="2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d v="2015-10-22T18:59:00"/>
    <n v="1444340940"/>
    <x v="107"/>
    <d v="1900-01-13T00:00:00"/>
    <n v="14"/>
    <b v="0"/>
    <n v="0"/>
    <b v="0"/>
    <s v="film &amp; video/animation"/>
    <n v="0"/>
    <n v="0"/>
    <x v="2"/>
    <x v="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d v="2016-02-23T00:57:56"/>
    <n v="1454979476"/>
    <x v="108"/>
    <d v="1900-01-13T00:00:00"/>
    <n v="14"/>
    <b v="0"/>
    <n v="10"/>
    <b v="0"/>
    <s v="technology/wearables"/>
    <n v="1.2933333333333332"/>
    <n v="19.399999999999999"/>
    <x v="7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d v="2015-06-21T03:31:22"/>
    <n v="1433647882"/>
    <x v="109"/>
    <d v="1900-01-13T00:00:00"/>
    <n v="14"/>
    <b v="0"/>
    <n v="19"/>
    <b v="1"/>
    <s v="publishing/nonfiction"/>
    <n v="107.4"/>
    <n v="169.57894736842104"/>
    <x v="8"/>
    <x v="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d v="2012-12-06T01:18:34"/>
    <n v="1353547114"/>
    <x v="110"/>
    <d v="1900-01-13T00:00:00"/>
    <n v="14"/>
    <b v="0"/>
    <n v="18"/>
    <b v="1"/>
    <s v="publishing/nonfiction"/>
    <n v="238"/>
    <n v="33.055555555555557"/>
    <x v="8"/>
    <x v="27"/>
  </r>
  <r>
    <n v="846"/>
    <s v="CURVE: The debut album from Miroist needs awesome merch"/>
    <s v="Pre-order and help me fund new merchandise so we can make the album release something amazing."/>
    <n v="1100"/>
    <n v="1342.01"/>
    <x v="2"/>
    <x v="3"/>
    <s v="GBP"/>
    <n v="1394460000"/>
    <d v="2014-03-10T14:00:00"/>
    <n v="1393233855"/>
    <x v="111"/>
    <d v="1900-01-13T00:00:00"/>
    <n v="14"/>
    <b v="0"/>
    <n v="47"/>
    <b v="1"/>
    <s v="music/metal"/>
    <n v="122.00090909090908"/>
    <n v="28.553404255319148"/>
    <x v="1"/>
    <x v="18"/>
  </r>
  <r>
    <n v="1030"/>
    <s v="The Gothsicles - I FEEL SICLE"/>
    <s v="Help fund the latest Gothsicles mega-album, I FEEL SICLE!"/>
    <n v="2000"/>
    <n v="6842"/>
    <x v="2"/>
    <x v="0"/>
    <s v="USD"/>
    <n v="1473680149"/>
    <d v="2016-09-12T11:35:49"/>
    <n v="1472470549"/>
    <x v="112"/>
    <d v="1900-01-13T00:00:00"/>
    <n v="14"/>
    <b v="0"/>
    <n v="159"/>
    <b v="1"/>
    <s v="music/electronic music"/>
    <n v="342.09999999999997"/>
    <n v="43.031446540880502"/>
    <x v="1"/>
    <x v="20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3"/>
    <s v="GBP"/>
    <n v="1369932825"/>
    <d v="2013-05-30T16:53:45"/>
    <n v="1368723225"/>
    <x v="113"/>
    <d v="1900-01-13T00:00:00"/>
    <n v="14"/>
    <b v="0"/>
    <n v="0"/>
    <b v="0"/>
    <s v="games/video games"/>
    <n v="0"/>
    <n v="0"/>
    <x v="6"/>
    <x v="25"/>
  </r>
  <r>
    <n v="1134"/>
    <s v="New Mario Bro's style game!"/>
    <s v="We are creating a new Mario Bro's style game called KFK:Original. It's challenging, fun and totally awesome!!!"/>
    <n v="25000"/>
    <n v="1"/>
    <x v="0"/>
    <x v="2"/>
    <s v="AUD"/>
    <n v="1417235580"/>
    <d v="2014-11-29T04:33:00"/>
    <n v="1416034228"/>
    <x v="114"/>
    <d v="1900-01-13T00:00:00"/>
    <n v="14"/>
    <b v="0"/>
    <n v="1"/>
    <b v="0"/>
    <s v="games/mobile games"/>
    <n v="4.0000000000000001E-3"/>
    <n v="1"/>
    <x v="6"/>
    <x v="2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d v="2013-05-14T20:55:13"/>
    <n v="1367355313"/>
    <x v="115"/>
    <d v="1900-01-13T00:00:00"/>
    <n v="14"/>
    <b v="1"/>
    <n v="20242"/>
    <b v="1"/>
    <s v="publishing/radio &amp; podcasts"/>
    <n v="1181.6142199999999"/>
    <n v="29.187190495010373"/>
    <x v="8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d v="2010-08-03T01:59:00"/>
    <n v="1279603955"/>
    <x v="116"/>
    <d v="1900-01-13T00:00:00"/>
    <n v="14"/>
    <b v="0"/>
    <n v="17"/>
    <b v="1"/>
    <s v="music/rock"/>
    <n v="169.86"/>
    <n v="39.967058823529413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d v="2013-09-18T14:49:00"/>
    <n v="1378306140"/>
    <x v="117"/>
    <d v="1900-01-13T00:00:00"/>
    <n v="14"/>
    <b v="0"/>
    <n v="10"/>
    <b v="1"/>
    <s v="music/pop"/>
    <n v="110.80000000000001"/>
    <n v="554"/>
    <x v="1"/>
    <x v="3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d v="2014-02-06T20:31:11"/>
    <n v="1390509071"/>
    <x v="118"/>
    <d v="1900-01-13T00:00:00"/>
    <n v="14"/>
    <b v="0"/>
    <n v="49"/>
    <b v="1"/>
    <s v="music/pop"/>
    <n v="118.39999999999999"/>
    <n v="36.244897959183675"/>
    <x v="1"/>
    <x v="30"/>
  </r>
  <r>
    <n v="1731"/>
    <s v="Sam Cox Band First Christian Tour"/>
    <s v="We are a Christin Worship band looking to midwest tour. God Bless!"/>
    <n v="1000"/>
    <n v="0"/>
    <x v="0"/>
    <x v="0"/>
    <s v="USD"/>
    <n v="1434034800"/>
    <d v="2015-06-11T15:00:00"/>
    <n v="1432849552"/>
    <x v="119"/>
    <d v="1900-01-13T00:00:00"/>
    <n v="14"/>
    <b v="0"/>
    <n v="0"/>
    <b v="0"/>
    <s v="music/faith"/>
    <n v="0"/>
    <n v="0"/>
    <x v="1"/>
    <x v="19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d v="2015-07-01T21:45:37"/>
    <n v="1434577537"/>
    <x v="120"/>
    <d v="1900-01-13T00:00:00"/>
    <n v="14"/>
    <b v="0"/>
    <n v="0"/>
    <b v="0"/>
    <s v="photography/photobooks"/>
    <n v="0"/>
    <n v="0"/>
    <x v="5"/>
    <x v="23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d v="2012-05-22T03:30:00"/>
    <n v="1336512309"/>
    <x v="121"/>
    <d v="1900-01-13T00:00:00"/>
    <n v="14"/>
    <b v="0"/>
    <n v="50"/>
    <b v="1"/>
    <s v="music/indie rock"/>
    <n v="120.601"/>
    <n v="48.240400000000001"/>
    <x v="1"/>
    <x v="2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d v="2010-07-02T23:00:00"/>
    <n v="1276830052"/>
    <x v="122"/>
    <d v="1900-01-13T00:00:00"/>
    <n v="14"/>
    <b v="1"/>
    <n v="17"/>
    <b v="1"/>
    <s v="technology/hardware"/>
    <n v="312"/>
    <n v="91.764705882352942"/>
    <x v="7"/>
    <x v="31"/>
  </r>
  <r>
    <n v="2099"/>
    <s v="Roosevelt Died."/>
    <s v="Our tour van died, we need help!"/>
    <n v="3000"/>
    <n v="3971"/>
    <x v="2"/>
    <x v="0"/>
    <s v="USD"/>
    <n v="1435808400"/>
    <d v="2015-07-02T03:40:00"/>
    <n v="1434650084"/>
    <x v="123"/>
    <d v="1900-01-13T00:00:00"/>
    <n v="14"/>
    <b v="0"/>
    <n v="63"/>
    <b v="1"/>
    <s v="music/indie rock"/>
    <n v="132.36666666666667"/>
    <n v="63.031746031746032"/>
    <x v="1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d v="2013-04-15T22:16:33"/>
    <n v="1364854593"/>
    <x v="124"/>
    <d v="1900-01-13T00:00:00"/>
    <n v="14"/>
    <b v="0"/>
    <n v="11"/>
    <b v="1"/>
    <s v="music/indie rock"/>
    <n v="100"/>
    <n v="27.272727272727273"/>
    <x v="1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d v="2015-10-27T04:59:00"/>
    <n v="1444699549"/>
    <x v="125"/>
    <d v="1900-01-13T00:00:00"/>
    <n v="14"/>
    <b v="0"/>
    <n v="35"/>
    <b v="1"/>
    <s v="music/indie rock"/>
    <n v="147.75"/>
    <n v="50.657142857142858"/>
    <x v="1"/>
    <x v="2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d v="2016-02-11T16:18:30"/>
    <n v="1453997910"/>
    <x v="126"/>
    <d v="1900-01-13T00:00:00"/>
    <n v="14"/>
    <b v="0"/>
    <n v="1"/>
    <b v="0"/>
    <s v="games/video games"/>
    <n v="0.02"/>
    <n v="1"/>
    <x v="6"/>
    <x v="2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d v="2012-09-15T01:35:37"/>
    <n v="1346463337"/>
    <x v="127"/>
    <d v="1900-01-13T00:00:00"/>
    <n v="14"/>
    <b v="0"/>
    <n v="8"/>
    <b v="1"/>
    <s v="music/rock"/>
    <n v="120"/>
    <n v="22.5"/>
    <x v="1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d v="2017-02-21T00:07:33"/>
    <n v="1486426053"/>
    <x v="128"/>
    <d v="1900-01-13T00:00:00"/>
    <n v="14"/>
    <b v="0"/>
    <n v="53"/>
    <b v="1"/>
    <s v="games/tabletop games"/>
    <n v="153.1"/>
    <n v="57.773584905660378"/>
    <x v="6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d v="2016-01-25T16:00:00"/>
    <n v="1452530041"/>
    <x v="129"/>
    <d v="1900-01-13T00:00:00"/>
    <n v="14"/>
    <b v="1"/>
    <n v="266"/>
    <b v="1"/>
    <s v="games/tabletop games"/>
    <n v="284.74"/>
    <n v="107.04511278195488"/>
    <x v="6"/>
    <x v="9"/>
  </r>
  <r>
    <n v="2189"/>
    <s v="Odyssey: ARGONAUTS"/>
    <s v="Help me fund the Argonauts! Sculpted by Dave Kidd, based on concept art from Roberto Cirillo, created by Fet Milner and myself!"/>
    <n v="1200"/>
    <n v="6039"/>
    <x v="2"/>
    <x v="3"/>
    <s v="GBP"/>
    <n v="1461276000"/>
    <d v="2016-04-21T22:00:00"/>
    <n v="1460055300"/>
    <x v="130"/>
    <d v="1900-01-13T00:00:00"/>
    <n v="14"/>
    <b v="0"/>
    <n v="88"/>
    <b v="1"/>
    <s v="games/tabletop games"/>
    <n v="503.25"/>
    <n v="68.625"/>
    <x v="6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3"/>
    <s v="GBP"/>
    <n v="1358367565"/>
    <d v="2013-01-16T20:19:25"/>
    <n v="1357157965"/>
    <x v="131"/>
    <d v="1900-01-13T00:00:00"/>
    <n v="14"/>
    <b v="0"/>
    <n v="28"/>
    <b v="1"/>
    <s v="music/electronic music"/>
    <n v="382.71818181818185"/>
    <n v="15.035357142857142"/>
    <x v="1"/>
    <x v="2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d v="2015-07-23T18:02:25"/>
    <n v="1436464945"/>
    <x v="132"/>
    <d v="1900-01-13T00:00:00"/>
    <n v="14"/>
    <b v="0"/>
    <n v="14"/>
    <b v="1"/>
    <s v="music/electronic music"/>
    <n v="105.66666666666666"/>
    <n v="22.642857142857142"/>
    <x v="1"/>
    <x v="2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d v="2015-07-29T15:59:25"/>
    <n v="1436975965"/>
    <x v="133"/>
    <d v="1900-01-13T00:00:00"/>
    <n v="14"/>
    <b v="0"/>
    <n v="380"/>
    <b v="1"/>
    <s v="games/tabletop games"/>
    <n v="104.45405405405405"/>
    <n v="50.852631578947367"/>
    <x v="6"/>
    <x v="9"/>
  </r>
  <r>
    <n v="2256"/>
    <s v="Bitcoin Empire"/>
    <s v="Build your crypto-currency empire and sabotage your opponents. A deck building, card game. 2-4 players. 15 minutes."/>
    <n v="480"/>
    <n v="1069"/>
    <x v="2"/>
    <x v="3"/>
    <s v="GBP"/>
    <n v="1479811846"/>
    <d v="2016-11-22T10:50:46"/>
    <n v="1478602246"/>
    <x v="134"/>
    <d v="1900-01-13T00:00:00"/>
    <n v="14"/>
    <b v="0"/>
    <n v="50"/>
    <b v="1"/>
    <s v="games/tabletop games"/>
    <n v="222.70833333333334"/>
    <n v="21.38"/>
    <x v="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d v="2012-06-28T17:26:56"/>
    <n v="1339694816"/>
    <x v="135"/>
    <d v="1900-01-13T00:00:00"/>
    <n v="14"/>
    <b v="0"/>
    <n v="7"/>
    <b v="1"/>
    <s v="music/rock"/>
    <n v="101.25"/>
    <n v="115.71428571428571"/>
    <x v="1"/>
    <x v="2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d v="2012-05-10T17:00:00"/>
    <n v="1335473931"/>
    <x v="136"/>
    <d v="1900-01-13T00:00:00"/>
    <n v="14"/>
    <b v="0"/>
    <n v="43"/>
    <b v="1"/>
    <s v="music/indie rock"/>
    <n v="118.5"/>
    <n v="27.558139534883722"/>
    <x v="1"/>
    <x v="2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d v="2015-01-27T23:13:07"/>
    <n v="1421190787"/>
    <x v="137"/>
    <d v="1900-01-13T00:00:00"/>
    <n v="14"/>
    <b v="0"/>
    <n v="20"/>
    <b v="1"/>
    <s v="music/indie rock"/>
    <n v="105.60000000000001"/>
    <n v="52.8"/>
    <x v="1"/>
    <x v="2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d v="2013-12-23T21:54:14"/>
    <n v="1386626054"/>
    <x v="138"/>
    <d v="1900-01-13T00:00:00"/>
    <n v="14"/>
    <b v="1"/>
    <n v="50"/>
    <b v="1"/>
    <s v="technology/space exploration"/>
    <n v="101.48571428571429"/>
    <n v="35.520000000000003"/>
    <x v="7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d v="2016-12-02T06:09:26"/>
    <n v="1479449366"/>
    <x v="139"/>
    <d v="1900-01-13T00:00:00"/>
    <n v="14"/>
    <b v="0"/>
    <n v="62"/>
    <b v="1"/>
    <s v="technology/space exploration"/>
    <n v="113.99999999999999"/>
    <n v="36.774193548387096"/>
    <x v="7"/>
    <x v="32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d v="2012-05-15T17:16:27"/>
    <n v="1335892587"/>
    <x v="140"/>
    <d v="1900-01-13T00:00:00"/>
    <n v="14"/>
    <b v="0"/>
    <n v="18"/>
    <b v="0"/>
    <s v="publishing/children's books"/>
    <n v="29.24"/>
    <n v="40.611111111111114"/>
    <x v="8"/>
    <x v="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s v="AUD"/>
    <n v="1476095783"/>
    <d v="2016-10-10T10:36:23"/>
    <n v="1474886183"/>
    <x v="141"/>
    <d v="1900-01-13T00:00:00"/>
    <n v="14"/>
    <b v="0"/>
    <n v="6"/>
    <b v="0"/>
    <s v="publishing/children's books"/>
    <n v="11.700000000000001"/>
    <n v="39"/>
    <x v="8"/>
    <x v="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3"/>
    <s v="GBP"/>
    <n v="1429793446"/>
    <d v="2015-04-23T12:50:46"/>
    <n v="1428583846"/>
    <x v="142"/>
    <d v="1900-01-13T00:00:00"/>
    <n v="14"/>
    <b v="0"/>
    <n v="61"/>
    <b v="1"/>
    <s v="theater/plays"/>
    <n v="114.5"/>
    <n v="18.770491803278688"/>
    <x v="0"/>
    <x v="0"/>
  </r>
  <r>
    <n v="2786"/>
    <s v="Fierce"/>
    <s v="A heart-melting farce about sex, art and the lovelorn lay-abouts of London-town."/>
    <n v="2500"/>
    <n v="2946"/>
    <x v="2"/>
    <x v="3"/>
    <s v="GBP"/>
    <n v="1404913180"/>
    <d v="2014-07-09T13:39:40"/>
    <n v="1403703580"/>
    <x v="143"/>
    <d v="1900-01-13T00:00:00"/>
    <n v="14"/>
    <b v="0"/>
    <n v="74"/>
    <b v="1"/>
    <s v="theater/plays"/>
    <n v="117.83999999999999"/>
    <n v="39.810810810810814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2"/>
    <s v="AUD"/>
    <n v="1443103848"/>
    <d v="2015-09-24T14:10:48"/>
    <n v="1441894248"/>
    <x v="144"/>
    <d v="1900-01-13T00:00:00"/>
    <n v="14"/>
    <b v="0"/>
    <n v="3"/>
    <b v="0"/>
    <s v="theater/plays"/>
    <n v="32"/>
    <n v="26.666666666666668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d v="2016-09-07T01:21:53"/>
    <n v="1472001713"/>
    <x v="145"/>
    <d v="1900-01-13T00:00:00"/>
    <n v="14"/>
    <b v="0"/>
    <n v="17"/>
    <b v="0"/>
    <s v="theater/plays"/>
    <n v="17.771428571428572"/>
    <n v="36.588235294117645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d v="2015-02-23T18:22:59"/>
    <n v="1423506179"/>
    <x v="146"/>
    <d v="1900-01-13T00:00:00"/>
    <n v="14"/>
    <b v="0"/>
    <n v="50"/>
    <b v="1"/>
    <s v="theater/musical"/>
    <n v="125"/>
    <n v="75"/>
    <x v="0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d v="2016-08-17T03:59:00"/>
    <n v="1470227660"/>
    <x v="147"/>
    <d v="1900-01-13T00:00:00"/>
    <n v="14"/>
    <b v="0"/>
    <n v="47"/>
    <b v="1"/>
    <s v="theater/plays"/>
    <n v="106"/>
    <n v="78.936170212765958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d v="2017-01-31T18:00:00"/>
    <n v="1484682670"/>
    <x v="148"/>
    <d v="1900-01-13T00:00:00"/>
    <n v="14"/>
    <b v="0"/>
    <n v="8"/>
    <b v="1"/>
    <s v="theater/spaces"/>
    <n v="100"/>
    <n v="62.5"/>
    <x v="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3"/>
    <s v="GBP"/>
    <n v="1488538892"/>
    <d v="2017-03-03T11:01:32"/>
    <n v="1487329292"/>
    <x v="149"/>
    <d v="1900-01-13T00:00:00"/>
    <n v="14"/>
    <b v="0"/>
    <n v="25"/>
    <b v="1"/>
    <s v="theater/spaces"/>
    <n v="143.33333333333334"/>
    <n v="51.6"/>
    <x v="0"/>
    <x v="4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d v="2015-04-01T12:22:05"/>
    <n v="1426681325"/>
    <x v="150"/>
    <d v="1900-01-13T00:00:00"/>
    <n v="14"/>
    <b v="0"/>
    <n v="10"/>
    <b v="0"/>
    <s v="theater/spaces"/>
    <n v="57.333333333333336"/>
    <n v="43"/>
    <x v="0"/>
    <x v="4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d v="2014-08-02T04:13:01"/>
    <n v="1405743181"/>
    <x v="151"/>
    <d v="1900-01-13T00:00:00"/>
    <n v="14"/>
    <b v="1"/>
    <n v="55"/>
    <b v="1"/>
    <s v="theater/plays"/>
    <n v="116.16666666666666"/>
    <n v="63.363636363636367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d v="2014-08-25T20:45:08"/>
    <n v="1407789908"/>
    <x v="152"/>
    <d v="1900-01-13T00:00:00"/>
    <n v="14"/>
    <b v="1"/>
    <n v="23"/>
    <b v="1"/>
    <s v="theater/plays"/>
    <n v="101.13333333333334"/>
    <n v="131.91304347826087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d v="2016-01-27T01:00:00"/>
    <n v="1452664317"/>
    <x v="153"/>
    <d v="1900-01-13T00:00:00"/>
    <n v="14"/>
    <b v="0"/>
    <n v="29"/>
    <b v="1"/>
    <s v="theater/plays"/>
    <n v="116.05000000000001"/>
    <n v="80.034482758620683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d v="2014-10-16T03:59:00"/>
    <n v="1412216665"/>
    <x v="154"/>
    <d v="1900-01-13T00:00:00"/>
    <n v="14"/>
    <b v="0"/>
    <n v="15"/>
    <b v="1"/>
    <s v="theater/plays"/>
    <n v="107.4"/>
    <n v="35.799999999999997"/>
    <x v="0"/>
    <x v="0"/>
  </r>
  <r>
    <n v="3324"/>
    <s v="At Swim, Two Boys"/>
    <s v="The play tells the story of Jim and Doyler and their friendship on the brink of Irish independence."/>
    <n v="1500"/>
    <n v="1525"/>
    <x v="2"/>
    <x v="4"/>
    <s v="EUR"/>
    <n v="1465135190"/>
    <d v="2016-06-05T13:59:50"/>
    <n v="1463925590"/>
    <x v="155"/>
    <d v="1900-01-13T00:00:00"/>
    <n v="14"/>
    <b v="0"/>
    <n v="10"/>
    <b v="1"/>
    <s v="theater/plays"/>
    <n v="101.66666666666666"/>
    <n v="152.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3"/>
    <s v="GBP"/>
    <n v="1462741200"/>
    <d v="2016-05-08T21:00:00"/>
    <n v="1461503654"/>
    <x v="156"/>
    <d v="1900-01-13T00:00:00"/>
    <n v="14"/>
    <b v="0"/>
    <n v="22"/>
    <b v="1"/>
    <s v="theater/plays"/>
    <n v="119.44999999999999"/>
    <n v="108.5909090909090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d v="2015-03-07T04:55:00"/>
    <n v="1424484717"/>
    <x v="157"/>
    <d v="1900-01-13T00:00:00"/>
    <n v="14"/>
    <b v="0"/>
    <n v="20"/>
    <b v="1"/>
    <s v="theater/plays"/>
    <n v="218.00000000000003"/>
    <n v="54.5"/>
    <x v="0"/>
    <x v="0"/>
  </r>
  <r>
    <n v="3395"/>
    <s v="MIRAMAR"/>
    <s v="Miramar is a a darkly funny play exploring what it is we call â€˜homeâ€™."/>
    <n v="500"/>
    <n v="920"/>
    <x v="2"/>
    <x v="3"/>
    <s v="GBP"/>
    <n v="1433009400"/>
    <d v="2015-05-30T18:10:00"/>
    <n v="1431795944"/>
    <x v="158"/>
    <d v="1900-01-13T00:00:00"/>
    <n v="14"/>
    <b v="0"/>
    <n v="38"/>
    <b v="1"/>
    <s v="theater/plays"/>
    <n v="184"/>
    <n v="24.210526315789473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3"/>
    <s v="GBP"/>
    <n v="1478046661"/>
    <d v="2016-11-02T00:31:01"/>
    <n v="1476837061"/>
    <x v="159"/>
    <d v="1900-01-13T00:00:00"/>
    <n v="14"/>
    <b v="0"/>
    <n v="12"/>
    <b v="1"/>
    <s v="theater/plays"/>
    <n v="130"/>
    <n v="16.2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d v="2016-01-19T04:59:00"/>
    <n v="1452030730"/>
    <x v="160"/>
    <d v="1900-01-13T00:00:00"/>
    <n v="14"/>
    <b v="0"/>
    <n v="18"/>
    <b v="1"/>
    <s v="theater/plays"/>
    <n v="134.67833333333334"/>
    <n v="89.785555555555561"/>
    <x v="0"/>
    <x v="0"/>
  </r>
  <r>
    <n v="3460"/>
    <s v="Pushers"/>
    <s v="'Pushers' is an exciting new play and the first project for brand new theatre company, Ain't Got No Home Productions."/>
    <n v="500"/>
    <n v="950"/>
    <x v="2"/>
    <x v="3"/>
    <s v="GBP"/>
    <n v="1408106352"/>
    <d v="2014-08-15T12:39:12"/>
    <n v="1406896752"/>
    <x v="161"/>
    <d v="1900-01-13T00:00:00"/>
    <n v="14"/>
    <b v="0"/>
    <n v="19"/>
    <b v="1"/>
    <s v="theater/plays"/>
    <n v="190"/>
    <n v="50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d v="2014-11-21T04:55:00"/>
    <n v="1415392666"/>
    <x v="162"/>
    <d v="1900-01-13T00:00:00"/>
    <n v="14"/>
    <b v="0"/>
    <n v="33"/>
    <b v="1"/>
    <s v="theater/plays"/>
    <n v="106.33333333333333"/>
    <n v="96.66666666666667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3"/>
    <s v="GBP"/>
    <n v="1406719110"/>
    <d v="2014-07-30T11:18:30"/>
    <n v="1405509510"/>
    <x v="163"/>
    <d v="1900-01-13T00:00:00"/>
    <n v="14"/>
    <b v="0"/>
    <n v="45"/>
    <b v="1"/>
    <s v="theater/plays"/>
    <n v="100"/>
    <n v="33.333333333333336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d v="2016-04-05T02:18:02"/>
    <n v="1458613082"/>
    <x v="164"/>
    <d v="1900-01-13T00:00:00"/>
    <n v="14"/>
    <b v="0"/>
    <n v="49"/>
    <b v="1"/>
    <s v="theater/plays"/>
    <n v="287"/>
    <n v="58.57142857142856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d v="2016-06-16T05:58:09"/>
    <n v="1464847089"/>
    <x v="165"/>
    <d v="1900-01-13T00:00:00"/>
    <n v="14"/>
    <b v="0"/>
    <n v="19"/>
    <b v="1"/>
    <s v="theater/plays"/>
    <n v="109.375"/>
    <n v="46.05263157894737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d v="2014-07-04T03:24:46"/>
    <n v="1403234686"/>
    <x v="166"/>
    <d v="1900-01-13T00:00:00"/>
    <n v="14"/>
    <b v="0"/>
    <n v="39"/>
    <b v="1"/>
    <s v="theater/plays"/>
    <n v="300"/>
    <n v="53.846153846153847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d v="2015-03-01T04:59:00"/>
    <n v="1423960097"/>
    <x v="167"/>
    <d v="1900-01-13T00:00:00"/>
    <n v="14"/>
    <b v="0"/>
    <n v="56"/>
    <b v="1"/>
    <s v="theater/musical"/>
    <n v="116.75"/>
    <n v="41.696428571428569"/>
    <x v="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d v="2016-05-27T17:46:51"/>
    <n v="1463161611"/>
    <x v="168"/>
    <d v="1900-01-13T00:00:00"/>
    <n v="14"/>
    <b v="0"/>
    <n v="3"/>
    <b v="1"/>
    <s v="theater/plays"/>
    <n v="225"/>
    <n v="75"/>
    <x v="0"/>
    <x v="0"/>
  </r>
  <r>
    <n v="3862"/>
    <s v="The Container Play"/>
    <s v="The hit immersive theatre experience of England comes to Corpus Christi!"/>
    <n v="7500"/>
    <n v="1"/>
    <x v="0"/>
    <x v="0"/>
    <s v="USD"/>
    <n v="1473699540"/>
    <d v="2016-09-12T16:59:00"/>
    <n v="1472451356"/>
    <x v="169"/>
    <d v="1900-01-13T00:00:00"/>
    <n v="14"/>
    <b v="0"/>
    <n v="1"/>
    <b v="0"/>
    <s v="theater/plays"/>
    <n v="1.3333333333333334E-2"/>
    <n v="1"/>
    <x v="0"/>
    <x v="0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d v="2014-06-17T04:36:18"/>
    <n v="1401770178"/>
    <x v="170"/>
    <d v="1900-01-13T00:00:00"/>
    <n v="14"/>
    <b v="0"/>
    <n v="4"/>
    <b v="0"/>
    <s v="theater/plays"/>
    <n v="10.625"/>
    <n v="42.5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d v="2015-04-15T05:04:00"/>
    <n v="1427866200"/>
    <x v="171"/>
    <d v="1900-01-13T00:00:00"/>
    <n v="14"/>
    <b v="0"/>
    <n v="2"/>
    <b v="0"/>
    <s v="theater/plays"/>
    <n v="0.03"/>
    <n v="1.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d v="2015-08-07T15:00:00"/>
    <n v="1437754137"/>
    <x v="172"/>
    <d v="1900-01-13T00:00:00"/>
    <n v="14"/>
    <b v="0"/>
    <n v="3"/>
    <b v="0"/>
    <s v="theater/plays"/>
    <n v="3.2"/>
    <n v="10.666666666666666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d v="2014-08-05T07:43:21"/>
    <n v="1405928601"/>
    <x v="173"/>
    <d v="1900-01-14T00:00:00"/>
    <n v="15"/>
    <b v="0"/>
    <n v="68"/>
    <b v="1"/>
    <s v="film &amp; video/television"/>
    <n v="130.46153846153845"/>
    <n v="49.882352941176471"/>
    <x v="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3"/>
    <s v="GBP"/>
    <n v="1424604600"/>
    <d v="2015-02-22T11:30:00"/>
    <n v="1423320389"/>
    <x v="174"/>
    <d v="1900-01-14T00:00:00"/>
    <n v="15"/>
    <b v="0"/>
    <n v="13"/>
    <b v="1"/>
    <s v="film &amp; video/shorts"/>
    <n v="102.49999999999999"/>
    <n v="15.76923076923077"/>
    <x v="2"/>
    <x v="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d v="2011-10-20T02:00:00"/>
    <n v="1317788623"/>
    <x v="175"/>
    <d v="1900-01-14T00:00:00"/>
    <n v="15"/>
    <b v="1"/>
    <n v="36"/>
    <b v="1"/>
    <s v="film &amp; video/documentary"/>
    <n v="104.129"/>
    <n v="28.924722222222222"/>
    <x v="2"/>
    <x v="22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d v="2015-08-10T22:49:51"/>
    <n v="1437950991"/>
    <x v="176"/>
    <d v="1900-01-14T00:00:00"/>
    <n v="15"/>
    <b v="0"/>
    <n v="13"/>
    <b v="1"/>
    <s v="film &amp; video/documentary"/>
    <n v="100.16666666666667"/>
    <n v="46.230769230769234"/>
    <x v="2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d v="2012-07-07T13:33:26"/>
    <n v="1340372006"/>
    <x v="177"/>
    <d v="1900-01-14T00:00:00"/>
    <n v="15"/>
    <b v="0"/>
    <n v="196"/>
    <b v="1"/>
    <s v="film &amp; video/documentary"/>
    <n v="106.66666666666667"/>
    <n v="81.632653061224488"/>
    <x v="2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d v="2013-09-11T02:34:27"/>
    <n v="1377570867"/>
    <x v="178"/>
    <d v="1900-01-14T00:00:00"/>
    <n v="15"/>
    <b v="0"/>
    <n v="5"/>
    <b v="0"/>
    <s v="film &amp; video/animation"/>
    <n v="2.4"/>
    <n v="4.8"/>
    <x v="2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d v="2015-05-21T08:02:55"/>
    <n v="1430899375"/>
    <x v="179"/>
    <d v="1900-01-14T00:00:00"/>
    <n v="15"/>
    <b v="0"/>
    <n v="2"/>
    <b v="0"/>
    <s v="film &amp; video/animation"/>
    <n v="3.3333333333333335E-3"/>
    <n v="1"/>
    <x v="2"/>
    <x v="15"/>
  </r>
  <r>
    <n v="589"/>
    <s v="Get Neighborly"/>
    <s v="Services closer than you think..."/>
    <n v="7500"/>
    <n v="1"/>
    <x v="0"/>
    <x v="0"/>
    <s v="USD"/>
    <n v="1436366699"/>
    <d v="2015-07-08T14:44:59"/>
    <n v="1435070699"/>
    <x v="180"/>
    <d v="1900-01-14T00:00:00"/>
    <n v="15"/>
    <b v="0"/>
    <n v="1"/>
    <b v="0"/>
    <s v="technology/web"/>
    <n v="1.3333333333333334E-2"/>
    <n v="1"/>
    <x v="7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5"/>
    <s v="EUR"/>
    <n v="1480028400"/>
    <d v="2016-11-24T23:00:00"/>
    <n v="1478685915"/>
    <x v="181"/>
    <d v="1900-01-14T00:00:00"/>
    <n v="15"/>
    <b v="0"/>
    <n v="2"/>
    <b v="1"/>
    <s v="technology/wearables"/>
    <n v="144.28571428571428"/>
    <n v="50.5"/>
    <x v="7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7"/>
    <s v="EUR"/>
    <n v="1454502789"/>
    <d v="2016-02-03T12:33:09"/>
    <n v="1453206789"/>
    <x v="182"/>
    <d v="1900-01-14T00:00:00"/>
    <n v="15"/>
    <b v="0"/>
    <n v="114"/>
    <b v="0"/>
    <s v="technology/wearables"/>
    <n v="46.379999999999995"/>
    <n v="20.342105263157894"/>
    <x v="7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d v="2011-05-31T18:04:00"/>
    <n v="1305568201"/>
    <x v="183"/>
    <d v="1900-01-14T00:00:00"/>
    <n v="15"/>
    <b v="0"/>
    <n v="28"/>
    <b v="1"/>
    <s v="music/rock"/>
    <n v="127.3"/>
    <n v="45.464285714285715"/>
    <x v="1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s v="CAD"/>
    <n v="1455232937"/>
    <d v="2016-02-11T23:22:17"/>
    <n v="1453936937"/>
    <x v="184"/>
    <d v="1900-01-14T00:00:00"/>
    <n v="15"/>
    <b v="0"/>
    <n v="4"/>
    <b v="0"/>
    <s v="games/video games"/>
    <n v="14.083333333333334"/>
    <n v="10.5625"/>
    <x v="6"/>
    <x v="25"/>
  </r>
  <r>
    <n v="1211"/>
    <s v="500 Views of Japan"/>
    <s v="From 2010 to 2015, I took over 15 000 photos in Japan. Here's 500 of them. Landscape, city view, people and so much more!"/>
    <n v="1000"/>
    <n v="1011"/>
    <x v="2"/>
    <x v="6"/>
    <s v="CAD"/>
    <n v="1465505261"/>
    <d v="2016-06-09T20:47:41"/>
    <n v="1464209261"/>
    <x v="185"/>
    <d v="1900-01-14T00:00:00"/>
    <n v="15"/>
    <b v="0"/>
    <n v="6"/>
    <b v="1"/>
    <s v="photography/photobooks"/>
    <n v="101.1"/>
    <n v="168.5"/>
    <x v="5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86"/>
    <d v="1900-01-14T00:00:00"/>
    <n v="15"/>
    <b v="0"/>
    <n v="1"/>
    <b v="0"/>
    <s v="music/world music"/>
    <n v="0.54884742041712409"/>
    <n v="5"/>
    <x v="1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3"/>
    <s v="GBP"/>
    <n v="1434808775"/>
    <d v="2015-06-20T13:59:35"/>
    <n v="1433512775"/>
    <x v="187"/>
    <d v="1900-01-14T00:00:00"/>
    <n v="15"/>
    <b v="0"/>
    <n v="63"/>
    <b v="1"/>
    <s v="theater/plays"/>
    <n v="101.64999999999999"/>
    <n v="32.269841269841272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P"/>
    <n v="1405094400"/>
    <d v="2014-07-11T16:00:00"/>
    <n v="1403810965"/>
    <x v="188"/>
    <d v="1900-01-14T00:00:00"/>
    <n v="15"/>
    <b v="0"/>
    <n v="9"/>
    <b v="0"/>
    <s v="technology/wearables"/>
    <n v="15.103448275862069"/>
    <n v="97.333333333333329"/>
    <x v="7"/>
    <x v="11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d v="2013-10-16T00:04:50"/>
    <n v="1380585890"/>
    <x v="189"/>
    <d v="1900-01-14T00:00:00"/>
    <n v="15"/>
    <b v="0"/>
    <n v="20"/>
    <b v="1"/>
    <s v="music/rock"/>
    <n v="103.66666666666666"/>
    <n v="77.75"/>
    <x v="1"/>
    <x v="2"/>
  </r>
  <r>
    <n v="1378"/>
    <s v="SIX BY SEVEN"/>
    <s v="A psychedelic post rock masterpiece!"/>
    <n v="2000"/>
    <n v="4067"/>
    <x v="2"/>
    <x v="3"/>
    <s v="GBP"/>
    <n v="1470075210"/>
    <d v="2016-08-01T18:13:30"/>
    <n v="1468779210"/>
    <x v="190"/>
    <d v="1900-01-14T00:00:00"/>
    <n v="15"/>
    <b v="0"/>
    <n v="133"/>
    <b v="1"/>
    <s v="music/rock"/>
    <n v="203.35000000000002"/>
    <n v="30.578947368421051"/>
    <x v="1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d v="2014-05-10T03:59:00"/>
    <n v="1398448389"/>
    <x v="191"/>
    <d v="1900-01-14T00:00:00"/>
    <n v="15"/>
    <b v="1"/>
    <n v="71"/>
    <b v="1"/>
    <s v="publishing/radio &amp; podcasts"/>
    <n v="137.375"/>
    <n v="30.95774647887324"/>
    <x v="8"/>
    <x v="29"/>
  </r>
  <r>
    <n v="1542"/>
    <s v="From student to beekeeper"/>
    <s v="The photography project aims to show challenges &amp; successes of a  student attempting to continue his family beekeeping heritage."/>
    <n v="500"/>
    <n v="20"/>
    <x v="0"/>
    <x v="6"/>
    <s v="CAD"/>
    <n v="1435708500"/>
    <d v="2015-06-30T23:55:00"/>
    <n v="1434412500"/>
    <x v="192"/>
    <d v="1900-01-14T00:00:00"/>
    <n v="15"/>
    <b v="0"/>
    <n v="1"/>
    <b v="0"/>
    <s v="photography/nature"/>
    <n v="4"/>
    <n v="20"/>
    <x v="5"/>
    <x v="8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d v="2015-04-29T01:16:39"/>
    <n v="1428974199"/>
    <x v="193"/>
    <d v="1900-01-14T00:00:00"/>
    <n v="15"/>
    <b v="0"/>
    <n v="1"/>
    <b v="0"/>
    <s v="photography/nature"/>
    <n v="0.33333333333333337"/>
    <n v="50"/>
    <x v="5"/>
    <x v="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d v="2012-05-12T23:54:23"/>
    <n v="1335570863"/>
    <x v="194"/>
    <d v="1900-01-14T00:00:00"/>
    <n v="15"/>
    <b v="0"/>
    <n v="14"/>
    <b v="1"/>
    <s v="music/rock"/>
    <n v="103"/>
    <n v="73.571428571428569"/>
    <x v="1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d v="2016-06-17T04:55:00"/>
    <n v="1464854398"/>
    <x v="195"/>
    <d v="1900-01-14T00:00:00"/>
    <n v="15"/>
    <b v="0"/>
    <n v="19"/>
    <b v="1"/>
    <s v="music/rock"/>
    <n v="100"/>
    <n v="52.631578947368418"/>
    <x v="1"/>
    <x v="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d v="2014-05-23T14:05:25"/>
    <n v="1399557925"/>
    <x v="196"/>
    <d v="1900-01-14T00:00:00"/>
    <n v="15"/>
    <b v="0"/>
    <n v="4"/>
    <b v="0"/>
    <s v="technology/gadgets"/>
    <n v="0.28333333333333333"/>
    <n v="21.25"/>
    <x v="7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d v="2014-11-01T03:59:00"/>
    <n v="1413519073"/>
    <x v="197"/>
    <d v="1900-01-14T00:00:00"/>
    <n v="15"/>
    <b v="0"/>
    <n v="2"/>
    <b v="0"/>
    <s v="technology/gadgets"/>
    <n v="9.0090090090090094"/>
    <n v="30"/>
    <x v="7"/>
    <x v="3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d v="2016-02-13T04:42:12"/>
    <n v="1454042532"/>
    <x v="198"/>
    <d v="1900-01-14T00:00:00"/>
    <n v="15"/>
    <b v="0"/>
    <n v="5"/>
    <b v="0"/>
    <s v="photography/people"/>
    <n v="16.966666666666665"/>
    <n v="101.8"/>
    <x v="5"/>
    <x v="34"/>
  </r>
  <r>
    <n v="2040"/>
    <s v="Programmable Capacitor"/>
    <s v="4.29 Billion+ Capacitor Combinations._x000a_No Coding Required."/>
    <n v="3000"/>
    <n v="7445.14"/>
    <x v="2"/>
    <x v="0"/>
    <s v="USD"/>
    <n v="1384557303"/>
    <d v="2013-11-15T23:15:03"/>
    <n v="1383257703"/>
    <x v="199"/>
    <d v="1900-01-14T00:00:00"/>
    <n v="15"/>
    <b v="1"/>
    <n v="271"/>
    <b v="1"/>
    <s v="technology/hardware"/>
    <n v="248.17133333333334"/>
    <n v="27.472841328413285"/>
    <x v="7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8"/>
    <s v="EUR"/>
    <n v="1470469938"/>
    <d v="2016-08-06T07:52:18"/>
    <n v="1469173938"/>
    <x v="200"/>
    <d v="1900-01-14T00:00:00"/>
    <n v="15"/>
    <b v="0"/>
    <n v="249"/>
    <b v="1"/>
    <s v="games/tabletop games"/>
    <n v="272.27777777777777"/>
    <n v="98.413654618473899"/>
    <x v="6"/>
    <x v="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d v="2011-02-06T00:46:49"/>
    <n v="1295657209"/>
    <x v="201"/>
    <d v="1900-01-14T00:00:00"/>
    <n v="15"/>
    <b v="0"/>
    <n v="14"/>
    <b v="1"/>
    <s v="music/rock"/>
    <n v="350.16666666666663"/>
    <n v="75.035714285714292"/>
    <x v="1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d v="2016-05-27T22:04:00"/>
    <n v="1463090149"/>
    <x v="202"/>
    <d v="1900-01-14T00:00:00"/>
    <n v="15"/>
    <b v="0"/>
    <n v="1"/>
    <b v="0"/>
    <s v="food/food trucks"/>
    <n v="2.8571428571428574E-2"/>
    <n v="1"/>
    <x v="3"/>
    <x v="10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d v="2014-12-13T21:02:41"/>
    <n v="1417208561"/>
    <x v="203"/>
    <d v="1900-01-14T00:00:00"/>
    <n v="15"/>
    <b v="0"/>
    <n v="0"/>
    <b v="0"/>
    <s v="food/restaurants"/>
    <n v="0"/>
    <n v="0"/>
    <x v="3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d v="2012-09-13T03:59:00"/>
    <n v="1346276349"/>
    <x v="204"/>
    <d v="1900-01-14T00:00:00"/>
    <n v="15"/>
    <b v="1"/>
    <n v="151"/>
    <b v="1"/>
    <s v="technology/space exploration"/>
    <n v="661.4"/>
    <n v="21.900662251655628"/>
    <x v="7"/>
    <x v="32"/>
  </r>
  <r>
    <n v="2757"/>
    <s v="C is for Crooked"/>
    <s v="A children's letter book that Lampoons Hillary Clinton"/>
    <n v="1500"/>
    <n v="10"/>
    <x v="0"/>
    <x v="0"/>
    <s v="USD"/>
    <n v="1470498332"/>
    <d v="2016-08-06T15:45:32"/>
    <n v="1469202332"/>
    <x v="205"/>
    <d v="1900-01-14T00:00:00"/>
    <n v="15"/>
    <b v="0"/>
    <n v="2"/>
    <b v="0"/>
    <s v="publishing/children's books"/>
    <n v="0.66666666666666674"/>
    <n v="5"/>
    <x v="8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d v="2013-10-05T20:51:34"/>
    <n v="1379710294"/>
    <x v="206"/>
    <d v="1900-01-14T00:00:00"/>
    <n v="15"/>
    <b v="0"/>
    <n v="0"/>
    <b v="0"/>
    <s v="publishing/children's books"/>
    <n v="0"/>
    <n v="0"/>
    <x v="8"/>
    <x v="1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3"/>
    <s v="GBP"/>
    <n v="1438358400"/>
    <d v="2015-07-31T16:00:00"/>
    <n v="1437063121"/>
    <x v="207"/>
    <d v="1900-01-14T00:00:00"/>
    <n v="15"/>
    <b v="0"/>
    <n v="139"/>
    <b v="1"/>
    <s v="theater/plays"/>
    <n v="101.4"/>
    <n v="36.47482014388489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3"/>
    <s v="GBP"/>
    <n v="1422658930"/>
    <d v="2015-01-30T23:02:10"/>
    <n v="1421362930"/>
    <x v="208"/>
    <d v="1900-01-14T00:00:00"/>
    <n v="15"/>
    <b v="0"/>
    <n v="21"/>
    <b v="1"/>
    <s v="theater/plays"/>
    <n v="170"/>
    <n v="64.761904761904759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d v="2016-12-12T06:00:00"/>
    <n v="1480283321"/>
    <x v="209"/>
    <d v="1900-01-14T00:00:00"/>
    <n v="15"/>
    <b v="0"/>
    <n v="12"/>
    <b v="0"/>
    <s v="theater/plays"/>
    <n v="20.833333333333336"/>
    <n v="52.083333333333336"/>
    <x v="0"/>
    <x v="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d v="2015-01-24T03:00:00"/>
    <n v="1420774779"/>
    <x v="210"/>
    <d v="1900-01-14T00:00:00"/>
    <n v="15"/>
    <b v="0"/>
    <n v="10"/>
    <b v="1"/>
    <s v="theater/musical"/>
    <n v="100"/>
    <n v="30"/>
    <x v="0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d v="2016-12-05T01:00:00"/>
    <n v="1479609520"/>
    <x v="211"/>
    <d v="1900-01-14T00:00:00"/>
    <n v="15"/>
    <b v="0"/>
    <n v="17"/>
    <b v="1"/>
    <s v="theater/plays"/>
    <n v="105.35000000000001"/>
    <n v="123.94117647058823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d v="2017-03-01T02:00:00"/>
    <n v="1487094360"/>
    <x v="212"/>
    <d v="1900-01-14T00:00:00"/>
    <n v="15"/>
    <b v="0"/>
    <n v="20"/>
    <b v="1"/>
    <s v="theater/spaces"/>
    <n v="118.88888888888889"/>
    <n v="80.25"/>
    <x v="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d v="2016-02-02T17:26:38"/>
    <n v="1453137998"/>
    <x v="213"/>
    <d v="1900-01-14T00:00:00"/>
    <n v="15"/>
    <b v="0"/>
    <n v="156"/>
    <b v="1"/>
    <s v="theater/spaces"/>
    <n v="109.34166666666667"/>
    <n v="84.108974358974365"/>
    <x v="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d v="2016-10-30T01:46:00"/>
    <n v="1476549262"/>
    <x v="214"/>
    <d v="1900-01-14T00:00:00"/>
    <n v="15"/>
    <b v="0"/>
    <n v="2"/>
    <b v="0"/>
    <s v="theater/spaces"/>
    <n v="1.6666666666666666E-2"/>
    <n v="1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d v="2014-10-01T03:59:00"/>
    <n v="1410840126"/>
    <x v="215"/>
    <d v="1900-01-14T00:00:00"/>
    <n v="15"/>
    <b v="1"/>
    <n v="37"/>
    <b v="1"/>
    <s v="theater/plays"/>
    <n v="109.88461538461539"/>
    <n v="77.2162162162162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d v="2014-07-10T18:35:45"/>
    <n v="1403721345"/>
    <x v="216"/>
    <d v="1900-01-14T00:00:00"/>
    <n v="15"/>
    <b v="0"/>
    <n v="22"/>
    <b v="1"/>
    <s v="theater/plays"/>
    <n v="102.4"/>
    <n v="69.818181818181813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d v="2016-03-16T03:59:00"/>
    <n v="1456862924"/>
    <x v="217"/>
    <d v="1900-01-14T00:00:00"/>
    <n v="15"/>
    <b v="0"/>
    <n v="31"/>
    <b v="1"/>
    <s v="theater/plays"/>
    <n v="105.4"/>
    <n v="136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d v="2014-09-13T04:00:00"/>
    <n v="1409336373"/>
    <x v="218"/>
    <d v="1900-01-14T00:00:00"/>
    <n v="15"/>
    <b v="0"/>
    <n v="74"/>
    <b v="1"/>
    <s v="theater/plays"/>
    <n v="101.56"/>
    <n v="137.24324324324326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d v="2016-03-03T05:59:00"/>
    <n v="1455717790"/>
    <x v="219"/>
    <d v="1900-01-14T00:00:00"/>
    <n v="15"/>
    <b v="0"/>
    <n v="33"/>
    <b v="1"/>
    <s v="theater/plays"/>
    <n v="102.60000000000001"/>
    <n v="77.727272727272734"/>
    <x v="0"/>
    <x v="0"/>
  </r>
  <r>
    <n v="3607"/>
    <s v="E15 at The Pleasance and CPT"/>
    <s v="'E15' is a verbatim project that looks at the story of the Focus E15 Campaign"/>
    <n v="550"/>
    <n v="580"/>
    <x v="2"/>
    <x v="3"/>
    <s v="GBP"/>
    <n v="1450137600"/>
    <d v="2015-12-15T00:00:00"/>
    <n v="1448924882"/>
    <x v="220"/>
    <d v="1900-01-14T00:00:00"/>
    <n v="15"/>
    <b v="0"/>
    <n v="20"/>
    <b v="1"/>
    <s v="theater/plays"/>
    <n v="105.45454545454544"/>
    <n v="2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3"/>
    <s v="GBP"/>
    <n v="1488240000"/>
    <d v="2017-02-28T00:00:00"/>
    <n v="1486996729"/>
    <x v="221"/>
    <d v="1900-01-14T00:00:00"/>
    <n v="15"/>
    <b v="0"/>
    <n v="51"/>
    <b v="1"/>
    <s v="theater/plays"/>
    <n v="118.91891891891892"/>
    <n v="17.25490196078431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d v="2015-08-29T03:59:00"/>
    <n v="1439567660"/>
    <x v="222"/>
    <d v="1900-01-14T00:00:00"/>
    <n v="15"/>
    <b v="0"/>
    <n v="6"/>
    <b v="1"/>
    <s v="theater/plays"/>
    <n v="101.42857142857142"/>
    <n v="59.166666666666664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d v="2014-09-12T21:55:49"/>
    <n v="1409262949"/>
    <x v="223"/>
    <d v="1900-01-14T00:00:00"/>
    <n v="15"/>
    <b v="0"/>
    <n v="13"/>
    <b v="1"/>
    <s v="theater/plays"/>
    <n v="121.33333333333334"/>
    <n v="140"/>
    <x v="0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d v="2016-05-18T00:00:00"/>
    <n v="1462307652"/>
    <x v="224"/>
    <d v="1900-01-14T00:00:00"/>
    <n v="15"/>
    <b v="0"/>
    <n v="38"/>
    <b v="1"/>
    <s v="theater/musical"/>
    <n v="146"/>
    <n v="38.421052631578945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d v="2014-07-29T03:14:56"/>
    <n v="1405307696"/>
    <x v="225"/>
    <d v="1900-01-14T00:00:00"/>
    <n v="15"/>
    <b v="0"/>
    <n v="4"/>
    <b v="0"/>
    <s v="theater/plays"/>
    <n v="8.6666666666666679"/>
    <n v="16.25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d v="2015-08-29T01:56:53"/>
    <n v="1439517413"/>
    <x v="226"/>
    <d v="1900-01-14T00:00:00"/>
    <n v="15"/>
    <b v="0"/>
    <n v="4"/>
    <b v="0"/>
    <s v="theater/plays"/>
    <n v="2.1333333333333333"/>
    <n v="8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d v="2016-03-05T05:54:29"/>
    <n v="1455861269"/>
    <x v="227"/>
    <d v="1900-01-14T00:00:00"/>
    <n v="15"/>
    <b v="0"/>
    <n v="0"/>
    <b v="0"/>
    <s v="theater/plays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6"/>
    <s v="CAD"/>
    <n v="1416524325"/>
    <d v="2014-11-20T22:58:45"/>
    <n v="1415228325"/>
    <x v="228"/>
    <d v="1900-01-14T00:00:00"/>
    <n v="15"/>
    <b v="0"/>
    <n v="0"/>
    <b v="0"/>
    <s v="theater/plays"/>
    <n v="0"/>
    <n v="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d v="2016-04-01T03:59:00"/>
    <n v="1458178044"/>
    <x v="229"/>
    <d v="1900-01-14T00:00:00"/>
    <n v="15"/>
    <b v="0"/>
    <n v="4"/>
    <b v="0"/>
    <s v="theater/plays"/>
    <n v="2.5333333333333332"/>
    <n v="23.75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d v="2015-11-14T23:00:00"/>
    <n v="1446179553"/>
    <x v="230"/>
    <d v="1900-01-14T00:00:00"/>
    <n v="15"/>
    <b v="0"/>
    <n v="2"/>
    <b v="0"/>
    <s v="theater/plays"/>
    <n v="2"/>
    <n v="1.5"/>
    <x v="0"/>
    <x v="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d v="2015-01-01T07:59:00"/>
    <n v="1418766740"/>
    <x v="231"/>
    <d v="1900-01-15T00:00:00"/>
    <n v="16"/>
    <b v="0"/>
    <n v="8"/>
    <b v="1"/>
    <s v="film &amp; video/television"/>
    <n v="117.14285714285715"/>
    <n v="51.25"/>
    <x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232"/>
    <d v="1900-01-15T00:00:00"/>
    <n v="16"/>
    <b v="0"/>
    <n v="1"/>
    <b v="0"/>
    <s v="film &amp; video/science fiction"/>
    <n v="3.3333333333333333E-2"/>
    <n v="1"/>
    <x v="2"/>
    <x v="13"/>
  </r>
  <r>
    <n v="131"/>
    <s v="I (Canceled)"/>
    <s v="I"/>
    <n v="1200"/>
    <n v="0"/>
    <x v="1"/>
    <x v="0"/>
    <s v="USD"/>
    <n v="1467763200"/>
    <d v="2016-07-06T00:00:00"/>
    <n v="1466453161"/>
    <x v="233"/>
    <d v="1900-01-15T00:00:00"/>
    <n v="16"/>
    <b v="0"/>
    <n v="0"/>
    <b v="0"/>
    <s v="film &amp; video/science fiction"/>
    <n v="0"/>
    <n v="0"/>
    <x v="2"/>
    <x v="13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d v="2012-07-25T17:49:38"/>
    <n v="1341856178"/>
    <x v="234"/>
    <d v="1900-01-15T00:00:00"/>
    <n v="16"/>
    <b v="0"/>
    <n v="55"/>
    <b v="1"/>
    <s v="film &amp; video/documentary"/>
    <n v="126.84"/>
    <n v="57.654545454545456"/>
    <x v="2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d v="2015-02-19T19:47:59"/>
    <n v="1422992879"/>
    <x v="235"/>
    <d v="1900-01-15T00:00:00"/>
    <n v="16"/>
    <b v="0"/>
    <n v="2"/>
    <b v="0"/>
    <s v="film &amp; video/animation"/>
    <n v="2.7404479578392621E-2"/>
    <n v="13"/>
    <x v="2"/>
    <x v="15"/>
  </r>
  <r>
    <n v="465"/>
    <s v="&quot;Amp&quot; A Story About a Robot"/>
    <s v="&quot;Amp&quot; is a short film about a robot with needs."/>
    <n v="512"/>
    <n v="138"/>
    <x v="0"/>
    <x v="0"/>
    <s v="USD"/>
    <n v="1403837574"/>
    <d v="2014-06-27T02:52:54"/>
    <n v="1402455174"/>
    <x v="236"/>
    <d v="1900-01-15T00:00:00"/>
    <n v="16"/>
    <b v="0"/>
    <n v="8"/>
    <b v="0"/>
    <s v="film &amp; video/animation"/>
    <n v="26.953125"/>
    <n v="17.25"/>
    <x v="2"/>
    <x v="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d v="2013-07-03T04:59:00"/>
    <n v="1371491244"/>
    <x v="237"/>
    <d v="1900-01-15T00:00:00"/>
    <n v="16"/>
    <b v="0"/>
    <n v="32"/>
    <b v="1"/>
    <s v="music/rock"/>
    <n v="102.77927272727271"/>
    <n v="88.325937499999995"/>
    <x v="1"/>
    <x v="2"/>
  </r>
  <r>
    <n v="1303"/>
    <s v="Forward Arena Theatre Company: Summer Season"/>
    <s v="Groundbreaking queer theatre."/>
    <n v="3500"/>
    <n v="4559.13"/>
    <x v="2"/>
    <x v="3"/>
    <s v="GBP"/>
    <n v="1469962800"/>
    <d v="2016-07-31T11:00:00"/>
    <n v="1468578920"/>
    <x v="238"/>
    <d v="1900-01-15T00:00:00"/>
    <n v="16"/>
    <b v="0"/>
    <n v="108"/>
    <b v="1"/>
    <s v="theater/plays"/>
    <n v="130.26085714285716"/>
    <n v="42.214166666666671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39"/>
    <d v="1900-01-15T00:00:00"/>
    <n v="16"/>
    <b v="0"/>
    <n v="13"/>
    <b v="0"/>
    <s v="publishing/art books"/>
    <n v="4.117647058823529"/>
    <n v="26.923076923076923"/>
    <x v="8"/>
    <x v="36"/>
  </r>
  <r>
    <n v="1927"/>
    <s v="GBS Detroit Presents Hampshire"/>
    <s v="Hampshire is headed to GBS Detroit."/>
    <n v="600"/>
    <n v="620"/>
    <x v="2"/>
    <x v="0"/>
    <s v="USD"/>
    <n v="1331182740"/>
    <d v="2012-03-08T04:59:00"/>
    <n v="1329856839"/>
    <x v="240"/>
    <d v="1900-01-15T00:00:00"/>
    <n v="16"/>
    <b v="0"/>
    <n v="11"/>
    <b v="1"/>
    <s v="music/indie rock"/>
    <n v="103.33333333333334"/>
    <n v="56.363636363636367"/>
    <x v="1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d v="2012-06-15T03:59:00"/>
    <n v="1338346281"/>
    <x v="241"/>
    <d v="1900-01-15T00:00:00"/>
    <n v="16"/>
    <b v="0"/>
    <n v="29"/>
    <b v="1"/>
    <s v="music/indie rock"/>
    <n v="187.245"/>
    <n v="38.740344827586206"/>
    <x v="1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d v="2012-10-26T03:59:00"/>
    <n v="1349892735"/>
    <x v="242"/>
    <d v="1900-01-15T00:00:00"/>
    <n v="16"/>
    <b v="0"/>
    <n v="14"/>
    <b v="1"/>
    <s v="music/indie rock"/>
    <n v="101.66666666666666"/>
    <n v="43.571428571428569"/>
    <x v="1"/>
    <x v="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d v="2012-06-30T03:59:00"/>
    <n v="1339704141"/>
    <x v="243"/>
    <d v="1900-01-15T00:00:00"/>
    <n v="16"/>
    <b v="0"/>
    <n v="27"/>
    <b v="1"/>
    <s v="music/indie rock"/>
    <n v="136.66666666666666"/>
    <n v="30.37037037037037"/>
    <x v="1"/>
    <x v="2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d v="2016-10-12T13:11:15"/>
    <n v="1474895475"/>
    <x v="244"/>
    <d v="1900-01-15T00:00:00"/>
    <n v="16"/>
    <b v="0"/>
    <n v="26"/>
    <b v="1"/>
    <s v="technology/space exploration"/>
    <n v="166.2"/>
    <n v="31.96153846153846"/>
    <x v="7"/>
    <x v="32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d v="2012-10-28T13:53:48"/>
    <n v="1350050028"/>
    <x v="245"/>
    <d v="1900-01-15T00:00:00"/>
    <n v="16"/>
    <b v="0"/>
    <n v="0"/>
    <b v="0"/>
    <s v="publishing/children's books"/>
    <n v="0"/>
    <n v="0"/>
    <x v="8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3"/>
    <s v="GBP"/>
    <n v="1457031600"/>
    <d v="2016-03-03T19:00:00"/>
    <n v="1455640559"/>
    <x v="246"/>
    <d v="1900-01-15T00:00:00"/>
    <n v="16"/>
    <b v="0"/>
    <n v="3"/>
    <b v="1"/>
    <s v="theater/plays"/>
    <n v="150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d v="2014-06-06T23:00:00"/>
    <n v="1400675841"/>
    <x v="247"/>
    <d v="1900-01-15T00:00:00"/>
    <n v="16"/>
    <b v="0"/>
    <n v="20"/>
    <b v="1"/>
    <s v="theater/plays"/>
    <n v="104.28571428571429"/>
    <n v="36.5"/>
    <x v="0"/>
    <x v="0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d v="2014-06-11T04:00:00"/>
    <n v="1401125238"/>
    <x v="248"/>
    <d v="1900-01-15T00:00:00"/>
    <n v="16"/>
    <b v="0"/>
    <n v="40"/>
    <b v="1"/>
    <s v="theater/spaces"/>
    <n v="103.17647058823529"/>
    <n v="87.7"/>
    <x v="0"/>
    <x v="4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d v="2015-01-28T22:00:00"/>
    <n v="1421089938"/>
    <x v="249"/>
    <d v="1900-01-15T00:00:00"/>
    <n v="16"/>
    <b v="1"/>
    <n v="49"/>
    <b v="1"/>
    <s v="theater/plays"/>
    <n v="103"/>
    <n v="52.55102040816326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d v="2016-08-24T21:42:08"/>
    <n v="1470692528"/>
    <x v="250"/>
    <d v="1900-01-15T00:00:00"/>
    <n v="16"/>
    <b v="1"/>
    <n v="42"/>
    <b v="1"/>
    <s v="theater/plays"/>
    <n v="128"/>
    <n v="60.952380952380949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d v="2016-09-14T19:00:00"/>
    <n v="1472498042"/>
    <x v="251"/>
    <d v="1900-01-15T00:00:00"/>
    <n v="16"/>
    <b v="1"/>
    <n v="21"/>
    <b v="1"/>
    <s v="theater/plays"/>
    <n v="107.4"/>
    <n v="204.5714285714285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d v="2015-07-10T18:00:00"/>
    <n v="1435181628"/>
    <x v="252"/>
    <d v="1900-01-15T00:00:00"/>
    <n v="16"/>
    <b v="0"/>
    <n v="17"/>
    <b v="1"/>
    <s v="theater/plays"/>
    <n v="202"/>
    <n v="29.705882352941178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d v="2014-09-18T03:59:00"/>
    <n v="1409667827"/>
    <x v="253"/>
    <d v="1900-01-15T00:00:00"/>
    <n v="16"/>
    <b v="0"/>
    <n v="27"/>
    <b v="1"/>
    <s v="theater/plays"/>
    <n v="118.95833333333334"/>
    <n v="42.296296296296298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6"/>
    <s v="CAD"/>
    <n v="1428606055"/>
    <d v="2015-04-09T19:00:55"/>
    <n v="1427223655"/>
    <x v="254"/>
    <d v="1900-01-15T00:00:00"/>
    <n v="16"/>
    <b v="0"/>
    <n v="25"/>
    <b v="1"/>
    <s v="theater/musical"/>
    <n v="100"/>
    <n v="100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d v="2016-07-29T05:35:00"/>
    <n v="1468362207"/>
    <x v="255"/>
    <d v="1900-01-16T00:00:00"/>
    <n v="17"/>
    <b v="0"/>
    <n v="47"/>
    <b v="1"/>
    <s v="film &amp; video/television"/>
    <n v="109.77744436109028"/>
    <n v="93.40425531914893"/>
    <x v="2"/>
    <x v="6"/>
  </r>
  <r>
    <n v="177"/>
    <s v="The Good Samaritan"/>
    <s v="I'm making a modern day version of the bible story &quot; The Good Samaritan&quot;"/>
    <n v="450"/>
    <n v="180"/>
    <x v="0"/>
    <x v="0"/>
    <s v="USD"/>
    <n v="1427155726"/>
    <d v="2015-03-24T00:08:46"/>
    <n v="1425690526"/>
    <x v="256"/>
    <d v="1900-01-16T00:00:00"/>
    <n v="17"/>
    <b v="0"/>
    <n v="7"/>
    <b v="0"/>
    <s v="film &amp; video/drama"/>
    <n v="40"/>
    <n v="25.714285714285715"/>
    <x v="2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d v="2014-02-14T20:00:00"/>
    <n v="1390890987"/>
    <x v="257"/>
    <d v="1900-01-16T00:00:00"/>
    <n v="17"/>
    <b v="0"/>
    <n v="108"/>
    <b v="1"/>
    <s v="publishing/nonfiction"/>
    <n v="122.39999999999999"/>
    <n v="56.666666666666664"/>
    <x v="8"/>
    <x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d v="2011-07-23T03:59:00"/>
    <n v="1309919526"/>
    <x v="258"/>
    <d v="1900-01-16T00:00:00"/>
    <n v="17"/>
    <b v="0"/>
    <n v="18"/>
    <b v="1"/>
    <s v="music/rock"/>
    <n v="100"/>
    <n v="305.55555555555554"/>
    <x v="1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d v="2016-12-08T08:00:00"/>
    <n v="1479708680"/>
    <x v="259"/>
    <d v="1900-01-16T00:00:00"/>
    <n v="17"/>
    <b v="0"/>
    <n v="127"/>
    <b v="1"/>
    <s v="music/metal"/>
    <n v="267.13333333333333"/>
    <n v="63.102362204724407"/>
    <x v="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d v="2015-11-27T01:00:00"/>
    <n v="1447195695"/>
    <x v="260"/>
    <d v="1900-01-16T00:00:00"/>
    <n v="17"/>
    <b v="0"/>
    <n v="83"/>
    <b v="1"/>
    <s v="photography/photobooks"/>
    <n v="129.04"/>
    <n v="38.867469879518069"/>
    <x v="5"/>
    <x v="2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d v="2013-07-26T17:00:00"/>
    <n v="1373408699"/>
    <x v="261"/>
    <d v="1900-01-16T00:00:00"/>
    <n v="17"/>
    <b v="1"/>
    <n v="635"/>
    <b v="1"/>
    <s v="publishing/radio &amp; podcasts"/>
    <n v="117.04040000000001"/>
    <n v="92.157795275590544"/>
    <x v="8"/>
    <x v="29"/>
  </r>
  <r>
    <n v="1836"/>
    <s v="KICKSTART OUR &lt;+3"/>
    <s v="Help fund our 2013 Sound &amp; Lighting Touring rig!"/>
    <n v="5000"/>
    <n v="10017"/>
    <x v="2"/>
    <x v="0"/>
    <s v="USD"/>
    <n v="1361129129"/>
    <d v="2013-02-17T19:25:29"/>
    <n v="1359660329"/>
    <x v="262"/>
    <d v="1900-01-16T00:00:00"/>
    <n v="17"/>
    <b v="0"/>
    <n v="55"/>
    <b v="1"/>
    <s v="music/rock"/>
    <n v="200.34"/>
    <n v="182.12727272727273"/>
    <x v="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d v="2011-04-16T03:59:00"/>
    <n v="1301524585"/>
    <x v="263"/>
    <d v="1900-01-16T00:00:00"/>
    <n v="17"/>
    <b v="0"/>
    <n v="45"/>
    <b v="1"/>
    <s v="music/indie rock"/>
    <n v="104"/>
    <n v="57.777777777777779"/>
    <x v="1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d v="2016-05-23T03:00:00"/>
    <n v="1462543114"/>
    <x v="264"/>
    <d v="1900-01-16T00:00:00"/>
    <n v="17"/>
    <b v="0"/>
    <n v="445"/>
    <b v="1"/>
    <s v="games/tabletop games"/>
    <n v="180.03333333333333"/>
    <n v="24.274157303370785"/>
    <x v="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d v="2011-01-16T01:51:00"/>
    <n v="1293739714"/>
    <x v="265"/>
    <d v="1900-01-16T00:00:00"/>
    <n v="17"/>
    <b v="0"/>
    <n v="10"/>
    <b v="1"/>
    <s v="music/indie rock"/>
    <n v="103.2"/>
    <n v="51.6"/>
    <x v="1"/>
    <x v="21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d v="2014-08-20T09:21:17"/>
    <n v="1407057677"/>
    <x v="266"/>
    <d v="1900-01-16T00:00:00"/>
    <n v="17"/>
    <b v="0"/>
    <n v="4"/>
    <b v="0"/>
    <s v="food/restaurants"/>
    <n v="1.7500000000000002"/>
    <n v="52.5"/>
    <x v="3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d v="2014-09-15T20:09:00"/>
    <n v="1409341863"/>
    <x v="267"/>
    <d v="1900-01-16T00:00:00"/>
    <n v="17"/>
    <b v="0"/>
    <n v="1"/>
    <b v="0"/>
    <s v="technology/space exploration"/>
    <n v="1"/>
    <n v="15"/>
    <x v="7"/>
    <x v="32"/>
  </r>
  <r>
    <n v="2976"/>
    <s v="Pizza Delique"/>
    <s v="A play that addresses an important social issue, brought to light by members of the UoM Drama Society."/>
    <n v="70"/>
    <n v="120"/>
    <x v="2"/>
    <x v="3"/>
    <s v="GBP"/>
    <n v="1457870400"/>
    <d v="2016-03-13T12:00:00"/>
    <n v="1456421530"/>
    <x v="268"/>
    <d v="1900-01-16T00:00:00"/>
    <n v="17"/>
    <b v="0"/>
    <n v="14"/>
    <b v="1"/>
    <s v="theater/plays"/>
    <n v="171.42857142857142"/>
    <n v="8.5714285714285712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d v="2015-01-06T06:00:00"/>
    <n v="1419104823"/>
    <x v="269"/>
    <d v="1900-01-16T00:00:00"/>
    <n v="17"/>
    <b v="0"/>
    <n v="46"/>
    <b v="1"/>
    <s v="theater/plays"/>
    <n v="101.4"/>
    <n v="110.21739130434783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270"/>
    <d v="1900-01-16T00:00:00"/>
    <n v="17"/>
    <b v="0"/>
    <n v="30"/>
    <b v="0"/>
    <s v="theater/plays"/>
    <n v="75.400000000000006"/>
    <n v="251.33333333333334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d v="2014-09-01T15:59:00"/>
    <n v="1408062990"/>
    <x v="271"/>
    <d v="1900-01-16T00:00:00"/>
    <n v="17"/>
    <b v="0"/>
    <n v="68"/>
    <b v="1"/>
    <s v="theater/plays"/>
    <n v="113.46000000000001"/>
    <n v="83.4264705882352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3"/>
    <s v="GBP"/>
    <n v="1440630000"/>
    <d v="2015-08-26T23:00:00"/>
    <n v="1439122800"/>
    <x v="272"/>
    <d v="1900-01-16T00:00:00"/>
    <n v="17"/>
    <b v="0"/>
    <n v="38"/>
    <b v="1"/>
    <s v="theater/plays"/>
    <n v="103.64999999999999"/>
    <n v="54.55263157894737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d v="2016-08-07T03:00:00"/>
    <n v="1469112493"/>
    <x v="273"/>
    <d v="1900-01-16T00:00:00"/>
    <n v="17"/>
    <b v="0"/>
    <n v="19"/>
    <b v="1"/>
    <s v="theater/plays"/>
    <n v="112.00000000000001"/>
    <n v="58.94736842105263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d v="2015-01-02T05:56:28"/>
    <n v="1418709388"/>
    <x v="274"/>
    <d v="1900-01-16T00:00:00"/>
    <n v="17"/>
    <b v="0"/>
    <n v="95"/>
    <b v="1"/>
    <s v="theater/plays"/>
    <n v="118.8"/>
    <n v="125.0526315789473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d v="2016-03-07T04:59:00"/>
    <n v="1455919438"/>
    <x v="275"/>
    <d v="1900-01-16T00:00:00"/>
    <n v="17"/>
    <b v="0"/>
    <n v="42"/>
    <b v="1"/>
    <s v="theater/plays"/>
    <n v="106.3"/>
    <n v="25.30952380952381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d v="2015-02-02T04:59:00"/>
    <n v="1421439552"/>
    <x v="276"/>
    <d v="1900-01-16T00:00:00"/>
    <n v="17"/>
    <b v="0"/>
    <n v="10"/>
    <b v="1"/>
    <s v="theater/plays"/>
    <n v="110.00000000000001"/>
    <n v="5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3"/>
    <s v="GBP"/>
    <n v="1455831000"/>
    <d v="2016-02-18T21:30:00"/>
    <n v="1454366467"/>
    <x v="277"/>
    <d v="1900-01-16T00:00:00"/>
    <n v="17"/>
    <b v="0"/>
    <n v="15"/>
    <b v="1"/>
    <s v="theater/plays"/>
    <n v="127"/>
    <n v="25.4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d v="2015-10-24T03:59:00"/>
    <n v="1444236216"/>
    <x v="278"/>
    <d v="1900-01-16T00:00:00"/>
    <n v="17"/>
    <b v="0"/>
    <n v="20"/>
    <b v="1"/>
    <s v="theater/plays"/>
    <n v="107.25"/>
    <n v="107.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d v="2014-10-26T18:29:26"/>
    <n v="1412879366"/>
    <x v="279"/>
    <d v="1900-01-16T00:00:00"/>
    <n v="17"/>
    <b v="0"/>
    <n v="38"/>
    <b v="0"/>
    <s v="theater/plays"/>
    <n v="24.194444444444443"/>
    <n v="45.842105263157897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d v="2014-07-01T22:30:00"/>
    <n v="1402784964"/>
    <x v="280"/>
    <d v="1900-01-16T00:00:00"/>
    <n v="17"/>
    <b v="0"/>
    <n v="17"/>
    <b v="0"/>
    <s v="theater/plays"/>
    <n v="47.05"/>
    <n v="166.05882352941177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d v="2016-05-24T14:25:00"/>
    <n v="1462585315"/>
    <x v="281"/>
    <d v="1900-01-16T00:00:00"/>
    <n v="17"/>
    <b v="0"/>
    <n v="2"/>
    <b v="0"/>
    <s v="theater/plays"/>
    <n v="11.428571428571429"/>
    <n v="4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8"/>
    <s v="EUR"/>
    <n v="1443384840"/>
    <d v="2015-09-27T20:14:00"/>
    <n v="1441790658"/>
    <x v="282"/>
    <d v="1900-01-17T00:00:00"/>
    <n v="18"/>
    <b v="0"/>
    <n v="98"/>
    <b v="1"/>
    <s v="film &amp; video/television"/>
    <n v="106.60000000000001"/>
    <n v="21.755102040816325"/>
    <x v="2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d v="2016-01-25T19:00:34"/>
    <n v="1452193234"/>
    <x v="283"/>
    <d v="1900-01-17T00:00:00"/>
    <n v="18"/>
    <b v="0"/>
    <n v="1"/>
    <b v="1"/>
    <s v="film &amp; video/television"/>
    <n v="100"/>
    <n v="13"/>
    <x v="2"/>
    <x v="6"/>
  </r>
  <r>
    <n v="746"/>
    <s v="Attention: People With Body Parts"/>
    <s v="This is a book of letters. Letters to our body parts."/>
    <n v="2987"/>
    <n v="3318"/>
    <x v="2"/>
    <x v="0"/>
    <s v="USD"/>
    <n v="1348372740"/>
    <d v="2012-09-23T03:59:00"/>
    <n v="1346806909"/>
    <x v="284"/>
    <d v="1900-01-17T00:00:00"/>
    <n v="18"/>
    <b v="0"/>
    <n v="97"/>
    <b v="1"/>
    <s v="publishing/nonfiction"/>
    <n v="111.08135252761969"/>
    <n v="34.206185567010309"/>
    <x v="8"/>
    <x v="27"/>
  </r>
  <r>
    <n v="762"/>
    <s v="Where we used to live - eBook (PROJECT 80%)"/>
    <s v="An original-well-done eBook. Mainly about fiction, action, adventure, and mystery. A story that you've never read!"/>
    <n v="3500"/>
    <n v="0"/>
    <x v="0"/>
    <x v="9"/>
    <s v="MXN"/>
    <n v="1480831200"/>
    <d v="2016-12-04T06:00:00"/>
    <n v="1479328570"/>
    <x v="285"/>
    <d v="1900-01-17T00:00:00"/>
    <n v="18"/>
    <b v="0"/>
    <n v="0"/>
    <b v="0"/>
    <s v="publishing/fiction"/>
    <n v="0"/>
    <n v="0"/>
    <x v="8"/>
    <x v="3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d v="2013-01-21T07:59:00"/>
    <n v="1357187280"/>
    <x v="286"/>
    <d v="1900-01-17T00:00:00"/>
    <n v="18"/>
    <b v="0"/>
    <n v="14"/>
    <b v="1"/>
    <s v="music/rock"/>
    <n v="109.41176470588236"/>
    <n v="132.85714285714286"/>
    <x v="1"/>
    <x v="2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d v="2014-11-13T20:18:47"/>
    <n v="1414351127"/>
    <x v="287"/>
    <d v="1900-01-17T00:00:00"/>
    <n v="18"/>
    <b v="0"/>
    <n v="1"/>
    <b v="0"/>
    <s v="food/food trucks"/>
    <n v="0.1"/>
    <n v="25"/>
    <x v="3"/>
    <x v="10"/>
  </r>
  <r>
    <n v="1294"/>
    <s v="HELMER'S LOO"/>
    <s v="We have an award-winning Danish play, now we just need a bathroom set to perform it in. Spend a penny to help us build the set!"/>
    <n v="500"/>
    <n v="610"/>
    <x v="2"/>
    <x v="3"/>
    <s v="GBP"/>
    <n v="1445252400"/>
    <d v="2015-10-19T11:00:00"/>
    <n v="1443696797"/>
    <x v="288"/>
    <d v="1900-01-17T00:00:00"/>
    <n v="18"/>
    <b v="0"/>
    <n v="22"/>
    <b v="1"/>
    <s v="theater/plays"/>
    <n v="122"/>
    <n v="27.727272727272727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8"/>
    <s v="EUR"/>
    <n v="1449178200"/>
    <d v="2015-12-03T21:30:00"/>
    <n v="1447614732"/>
    <x v="289"/>
    <d v="1900-01-17T00:00:00"/>
    <n v="18"/>
    <b v="0"/>
    <n v="8"/>
    <b v="1"/>
    <s v="music/indie rock"/>
    <n v="111.16666666666666"/>
    <n v="416.875"/>
    <x v="1"/>
    <x v="2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d v="2012-04-16T06:10:24"/>
    <n v="1333001424"/>
    <x v="290"/>
    <d v="1900-01-17T00:00:00"/>
    <n v="18"/>
    <b v="0"/>
    <n v="34"/>
    <b v="1"/>
    <s v="music/electronic music"/>
    <n v="102.72727272727273"/>
    <n v="33.235294117647058"/>
    <x v="1"/>
    <x v="2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d v="2016-04-27T02:00:00"/>
    <n v="1460235592"/>
    <x v="291"/>
    <d v="1900-01-17T00:00:00"/>
    <n v="18"/>
    <b v="0"/>
    <n v="194"/>
    <b v="1"/>
    <s v="games/tabletop games"/>
    <n v="320.26666666666665"/>
    <n v="24.762886597938145"/>
    <x v="6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d v="2015-08-01T01:00:00"/>
    <n v="1436888066"/>
    <x v="292"/>
    <d v="1900-01-17T00:00:00"/>
    <n v="18"/>
    <b v="0"/>
    <n v="7"/>
    <b v="0"/>
    <s v="theater/plays"/>
    <n v="9.4166666666666661"/>
    <n v="80.714285714285708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d v="2015-09-16T05:37:27"/>
    <n v="1440826647"/>
    <x v="293"/>
    <d v="1900-01-17T00:00:00"/>
    <n v="18"/>
    <b v="0"/>
    <n v="9"/>
    <b v="0"/>
    <s v="theater/plays"/>
    <n v="21.85"/>
    <n v="48.555555555555557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d v="2017-02-27T04:59:00"/>
    <n v="1486661793"/>
    <x v="294"/>
    <d v="1900-01-17T00:00:00"/>
    <n v="18"/>
    <b v="0"/>
    <n v="115"/>
    <b v="1"/>
    <s v="theater/spaces"/>
    <n v="103.73000000000002"/>
    <n v="90.2"/>
    <x v="0"/>
    <x v="4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d v="2015-04-21T05:59:00"/>
    <n v="1428082481"/>
    <x v="295"/>
    <d v="1900-01-17T00:00:00"/>
    <n v="18"/>
    <b v="0"/>
    <n v="117"/>
    <b v="0"/>
    <s v="theater/spaces"/>
    <n v="59.774999999999999"/>
    <n v="61.307692307692307"/>
    <x v="0"/>
    <x v="4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d v="2013-08-23T19:04:29"/>
    <n v="1375729469"/>
    <x v="296"/>
    <d v="1900-01-17T00:00:00"/>
    <n v="18"/>
    <b v="1"/>
    <n v="68"/>
    <b v="1"/>
    <s v="theater/plays"/>
    <n v="109.00000000000001"/>
    <n v="40.073529411764703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d v="2016-01-29T05:59:00"/>
    <n v="1452546853"/>
    <x v="297"/>
    <d v="1900-01-17T00:00:00"/>
    <n v="18"/>
    <b v="0"/>
    <n v="15"/>
    <b v="1"/>
    <s v="theater/plays"/>
    <n v="101.6"/>
    <n v="203.2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4"/>
    <s v="EUR"/>
    <n v="1459978200"/>
    <d v="2016-04-06T21:30:00"/>
    <n v="1458416585"/>
    <x v="298"/>
    <d v="1900-01-17T00:00:00"/>
    <n v="18"/>
    <b v="0"/>
    <n v="46"/>
    <b v="1"/>
    <s v="theater/plays"/>
    <n v="106.54545454545455"/>
    <n v="63.695652173913047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d v="2014-10-27T03:00:00"/>
    <n v="1412836990"/>
    <x v="299"/>
    <d v="1900-01-17T00:00:00"/>
    <n v="18"/>
    <b v="0"/>
    <n v="6"/>
    <b v="1"/>
    <s v="theater/plays"/>
    <n v="104"/>
    <n v="52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d v="2015-08-05T18:36:00"/>
    <n v="1437236378"/>
    <x v="300"/>
    <d v="1900-01-17T00:00:00"/>
    <n v="18"/>
    <b v="0"/>
    <n v="54"/>
    <b v="1"/>
    <s v="theater/plays"/>
    <n v="102.4"/>
    <n v="47.407407407407405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d v="2014-07-26T07:00:00"/>
    <n v="1404841270"/>
    <x v="301"/>
    <d v="1900-01-17T00:00:00"/>
    <n v="18"/>
    <b v="0"/>
    <n v="34"/>
    <b v="1"/>
    <s v="theater/plays"/>
    <n v="120"/>
    <n v="88.235294117647058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d v="2014-10-05T05:00:00"/>
    <n v="1410966179"/>
    <x v="302"/>
    <d v="1900-01-17T00:00:00"/>
    <n v="18"/>
    <b v="0"/>
    <n v="0"/>
    <b v="0"/>
    <s v="theater/musical"/>
    <n v="0"/>
    <n v="0"/>
    <x v="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d v="2014-09-12T19:34:44"/>
    <n v="1408995284"/>
    <x v="303"/>
    <d v="1900-01-17T00:00:00"/>
    <n v="18"/>
    <b v="0"/>
    <n v="16"/>
    <b v="1"/>
    <s v="theater/plays"/>
    <n v="128.75"/>
    <n v="64.375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d v="2015-07-17T21:02:00"/>
    <n v="1435554104"/>
    <x v="304"/>
    <d v="1900-01-17T00:00:00"/>
    <n v="18"/>
    <b v="0"/>
    <n v="26"/>
    <b v="1"/>
    <s v="theater/plays"/>
    <n v="106.4"/>
    <n v="40.92307692307692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3"/>
    <s v="GBP"/>
    <n v="1432328400"/>
    <d v="2015-05-22T21:00:00"/>
    <n v="1430734844"/>
    <x v="305"/>
    <d v="1900-01-17T00:00:00"/>
    <n v="18"/>
    <b v="0"/>
    <n v="1"/>
    <b v="0"/>
    <s v="theater/plays"/>
    <n v="2"/>
    <n v="1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d v="2016-05-14T00:00:00"/>
    <n v="1461605020"/>
    <x v="306"/>
    <d v="1900-01-18T00:00:00"/>
    <n v="19"/>
    <b v="0"/>
    <n v="60"/>
    <b v="1"/>
    <s v="film &amp; video/shorts"/>
    <n v="107.40909090909089"/>
    <n v="39.383333333333333"/>
    <x v="2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d v="2015-11-08T12:00:00"/>
    <n v="1445308730"/>
    <x v="307"/>
    <d v="1900-01-18T00:00:00"/>
    <n v="19"/>
    <b v="0"/>
    <n v="5"/>
    <b v="0"/>
    <s v="film &amp; video/drama"/>
    <n v="25"/>
    <n v="50"/>
    <x v="2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d v="2013-05-01T00:01:00"/>
    <n v="1365791246"/>
    <x v="308"/>
    <d v="1900-01-18T00:00:00"/>
    <n v="19"/>
    <b v="1"/>
    <n v="128"/>
    <b v="1"/>
    <s v="film &amp; video/documentary"/>
    <n v="120.02"/>
    <n v="46.8828125"/>
    <x v="2"/>
    <x v="2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d v="2014-10-01T03:59:00"/>
    <n v="1410555998"/>
    <x v="309"/>
    <d v="1900-01-18T00:00:00"/>
    <n v="19"/>
    <b v="1"/>
    <n v="55"/>
    <b v="1"/>
    <s v="film &amp; video/documentary"/>
    <n v="106.71428571428572"/>
    <n v="67.909090909090907"/>
    <x v="2"/>
    <x v="2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d v="2016-03-20T23:58:45"/>
    <n v="1456793925"/>
    <x v="310"/>
    <d v="1900-01-18T00:00:00"/>
    <n v="19"/>
    <b v="0"/>
    <n v="31"/>
    <b v="1"/>
    <s v="theater/plays"/>
    <n v="114.66666666666667"/>
    <n v="110.96774193548387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d v="2017-01-12T16:42:00"/>
    <n v="1482609088"/>
    <x v="311"/>
    <d v="1900-01-18T00:00:00"/>
    <n v="19"/>
    <b v="0"/>
    <n v="4"/>
    <b v="0"/>
    <s v="food/food trucks"/>
    <n v="4.2"/>
    <n v="10.5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d v="2016-02-15T07:59:00"/>
    <n v="1453925727"/>
    <x v="312"/>
    <d v="1900-01-18T00:00:00"/>
    <n v="19"/>
    <b v="0"/>
    <n v="5"/>
    <b v="1"/>
    <s v="publishing/nonfiction"/>
    <n v="100"/>
    <n v="40"/>
    <x v="8"/>
    <x v="27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d v="2013-05-07T04:59:00"/>
    <n v="1366251510"/>
    <x v="313"/>
    <d v="1900-01-18T00:00:00"/>
    <n v="19"/>
    <b v="0"/>
    <n v="13"/>
    <b v="1"/>
    <s v="music/rock"/>
    <n v="108.88888888888889"/>
    <n v="75.384615384615387"/>
    <x v="1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d v="2015-02-04T04:00:00"/>
    <n v="1421436099"/>
    <x v="314"/>
    <d v="1900-01-18T00:00:00"/>
    <n v="19"/>
    <b v="0"/>
    <n v="32"/>
    <b v="1"/>
    <s v="games/tabletop games"/>
    <n v="153.80000000000001"/>
    <n v="48.0625"/>
    <x v="6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d v="2012-06-26T18:00:00"/>
    <n v="1339098689"/>
    <x v="315"/>
    <d v="1900-01-18T00:00:00"/>
    <n v="19"/>
    <b v="0"/>
    <n v="25"/>
    <b v="1"/>
    <s v="music/rock"/>
    <n v="100.1"/>
    <n v="40.04"/>
    <x v="1"/>
    <x v="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d v="2013-10-18T03:59:00"/>
    <n v="1380477691"/>
    <x v="316"/>
    <d v="1900-01-18T00:00:00"/>
    <n v="19"/>
    <b v="0"/>
    <n v="71"/>
    <b v="1"/>
    <s v="music/classical music"/>
    <n v="102.125"/>
    <n v="57.535211267605632"/>
    <x v="1"/>
    <x v="38"/>
  </r>
  <r>
    <n v="2528"/>
    <s v="Three Voices"/>
    <s v="I've been offered a contract with HatHut to record Feldman's 'Three Voices', which would be my first solo disc. I need your help!"/>
    <n v="4000"/>
    <n v="4289.99"/>
    <x v="2"/>
    <x v="3"/>
    <s v="GBP"/>
    <n v="1440068400"/>
    <d v="2015-08-20T11:00:00"/>
    <n v="1438459303"/>
    <x v="317"/>
    <d v="1900-01-18T00:00:00"/>
    <n v="19"/>
    <b v="0"/>
    <n v="81"/>
    <b v="1"/>
    <s v="music/classical music"/>
    <n v="107.24974999999999"/>
    <n v="52.962839506172834"/>
    <x v="1"/>
    <x v="38"/>
  </r>
  <r>
    <n v="2789"/>
    <s v="The Adventurers Club"/>
    <s v="BNT's Biggest Adventure So Far: Our 2015 full length production!"/>
    <n v="3000"/>
    <n v="3035"/>
    <x v="2"/>
    <x v="0"/>
    <s v="USD"/>
    <n v="1426132800"/>
    <d v="2015-03-12T04:00:00"/>
    <n v="1424477934"/>
    <x v="318"/>
    <d v="1900-01-18T00:00:00"/>
    <n v="19"/>
    <b v="0"/>
    <n v="24"/>
    <b v="1"/>
    <s v="theater/plays"/>
    <n v="101.16666666666667"/>
    <n v="126.45833333333333"/>
    <x v="0"/>
    <x v="0"/>
  </r>
  <r>
    <n v="3118"/>
    <s v="Garden Eden, theatre, meeting, culture, music, art"/>
    <s v="a magical place for all kind of people, like a fairytaile in all colours"/>
    <n v="500000"/>
    <n v="1550"/>
    <x v="0"/>
    <x v="10"/>
    <s v="SEK"/>
    <n v="1467473723"/>
    <d v="2016-07-02T15:35:23"/>
    <n v="1465832123"/>
    <x v="319"/>
    <d v="1900-01-18T00:00:00"/>
    <n v="19"/>
    <b v="0"/>
    <n v="2"/>
    <b v="0"/>
    <s v="theater/spaces"/>
    <n v="0.31"/>
    <n v="775"/>
    <x v="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d v="2017-04-03T15:30:07"/>
    <n v="1489591807"/>
    <x v="320"/>
    <d v="1900-01-18T00:00:00"/>
    <n v="19"/>
    <b v="0"/>
    <n v="0"/>
    <b v="0"/>
    <s v="theater/plays"/>
    <n v="0"/>
    <n v="0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d v="2016-09-08T03:45:00"/>
    <n v="1471701028"/>
    <x v="321"/>
    <d v="1900-01-18T00:00:00"/>
    <n v="19"/>
    <b v="1"/>
    <n v="115"/>
    <b v="1"/>
    <s v="theater/plays"/>
    <n v="101.82500000000002"/>
    <n v="177.08695652173913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3"/>
    <s v="GBP"/>
    <n v="1438037940"/>
    <d v="2015-07-27T22:59:00"/>
    <n v="1436380256"/>
    <x v="322"/>
    <d v="1900-01-18T00:00:00"/>
    <n v="19"/>
    <b v="0"/>
    <n v="44"/>
    <b v="1"/>
    <s v="theater/plays"/>
    <n v="100.07272727272726"/>
    <n v="125.09090909090909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d v="2014-08-19T16:00:00"/>
    <n v="1406831445"/>
    <x v="323"/>
    <d v="1900-01-18T00:00:00"/>
    <n v="19"/>
    <b v="0"/>
    <n v="26"/>
    <b v="1"/>
    <s v="theater/plays"/>
    <n v="101.41935483870968"/>
    <n v="302.30769230769232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d v="2014-09-21T02:00:00"/>
    <n v="1409620903"/>
    <x v="324"/>
    <d v="1900-01-18T00:00:00"/>
    <n v="19"/>
    <b v="0"/>
    <n v="87"/>
    <b v="1"/>
    <s v="theater/plays"/>
    <n v="108.13333333333333"/>
    <n v="46.609195402298852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d v="2014-09-03T04:59:00"/>
    <n v="1408129822"/>
    <x v="325"/>
    <d v="1900-01-18T00:00:00"/>
    <n v="19"/>
    <b v="0"/>
    <n v="27"/>
    <b v="1"/>
    <s v="theater/plays"/>
    <n v="110.1"/>
    <n v="40.777777777777779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d v="2016-01-08T06:34:00"/>
    <n v="1450619123"/>
    <x v="326"/>
    <d v="1900-01-18T00:00:00"/>
    <n v="19"/>
    <b v="0"/>
    <n v="3"/>
    <b v="0"/>
    <s v="theater/plays"/>
    <n v="0.2"/>
    <n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d v="2014-06-19T04:00:00"/>
    <n v="1401426488"/>
    <x v="327"/>
    <d v="1900-01-19T00:00:00"/>
    <n v="20"/>
    <b v="0"/>
    <n v="16"/>
    <b v="1"/>
    <s v="film &amp; video/television"/>
    <n v="101.35000000000001"/>
    <n v="126.6875"/>
    <x v="2"/>
    <x v="6"/>
  </r>
  <r>
    <n v="60"/>
    <s v="Ever Since - Short Film"/>
    <s v="Set in a beautiful but desolate world, we see how loneliness can lead to friendship in unconventional ways."/>
    <n v="4500"/>
    <n v="4648.33"/>
    <x v="2"/>
    <x v="3"/>
    <s v="GBP"/>
    <n v="1395532800"/>
    <d v="2014-03-23T00:00:00"/>
    <n v="1393882717"/>
    <x v="328"/>
    <d v="1900-01-19T00:00:00"/>
    <n v="20"/>
    <b v="0"/>
    <n v="108"/>
    <b v="1"/>
    <s v="film &amp; video/shorts"/>
    <n v="103.29622222222221"/>
    <n v="43.040092592592593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d v="2012-11-15T00:00:00"/>
    <n v="1351210481"/>
    <x v="329"/>
    <d v="1900-01-19T00:00:00"/>
    <n v="20"/>
    <b v="0"/>
    <n v="41"/>
    <b v="1"/>
    <s v="film &amp; video/shorts"/>
    <n v="108.40909090909091"/>
    <n v="58.170731707317074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3"/>
    <s v="GBP"/>
    <n v="1396890822"/>
    <d v="2014-04-07T17:13:42"/>
    <n v="1395162822"/>
    <x v="330"/>
    <d v="1900-01-19T00:00:00"/>
    <n v="20"/>
    <b v="0"/>
    <n v="12"/>
    <b v="1"/>
    <s v="film &amp; video/shorts"/>
    <n v="104"/>
    <n v="21.666666666666668"/>
    <x v="2"/>
    <x v="3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d v="2012-11-04T19:04:46"/>
    <n v="1350324286"/>
    <x v="331"/>
    <d v="1900-01-19T00:00:00"/>
    <n v="20"/>
    <b v="0"/>
    <n v="26"/>
    <b v="1"/>
    <s v="film &amp; video/shorts"/>
    <n v="100"/>
    <n v="192.30769230769232"/>
    <x v="2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d v="2015-02-08T19:38:49"/>
    <n v="1421696329"/>
    <x v="332"/>
    <d v="1900-01-19T00:00:00"/>
    <n v="20"/>
    <b v="0"/>
    <n v="7"/>
    <b v="0"/>
    <s v="film &amp; video/drama"/>
    <n v="58.461538461538467"/>
    <n v="54.285714285714285"/>
    <x v="2"/>
    <x v="14"/>
  </r>
  <r>
    <n v="283"/>
    <s v="SOLE SURVIVOR"/>
    <s v="What is the impact of survivorship on the human condition?"/>
    <n v="18000"/>
    <n v="20569.05"/>
    <x v="2"/>
    <x v="0"/>
    <s v="USD"/>
    <n v="1306904340"/>
    <d v="2011-06-01T04:59:00"/>
    <n v="1305219744"/>
    <x v="333"/>
    <d v="1900-01-19T00:00:00"/>
    <n v="20"/>
    <b v="1"/>
    <n v="202"/>
    <b v="1"/>
    <s v="film &amp; video/documentary"/>
    <n v="114.27249999999999"/>
    <n v="101.8269801980198"/>
    <x v="2"/>
    <x v="22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d v="2013-03-20T19:05:33"/>
    <n v="1362081933"/>
    <x v="334"/>
    <d v="1900-01-19T00:00:00"/>
    <n v="20"/>
    <b v="1"/>
    <n v="80"/>
    <b v="1"/>
    <s v="film &amp; video/documentary"/>
    <n v="292.89999999999998"/>
    <n v="36.612499999999997"/>
    <x v="2"/>
    <x v="2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d v="2015-05-08T00:52:52"/>
    <n v="1429318372"/>
    <x v="335"/>
    <d v="1900-01-19T00:00:00"/>
    <n v="20"/>
    <b v="0"/>
    <n v="14"/>
    <b v="1"/>
    <s v="film &amp; video/documentary"/>
    <n v="100"/>
    <n v="71.428571428571431"/>
    <x v="2"/>
    <x v="2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d v="2014-05-14T18:11:35"/>
    <n v="1398363095"/>
    <x v="336"/>
    <d v="1900-01-19T00:00:00"/>
    <n v="20"/>
    <b v="0"/>
    <n v="4"/>
    <b v="0"/>
    <s v="film &amp; video/animation"/>
    <n v="3.2804000000000002"/>
    <n v="20.502500000000001"/>
    <x v="2"/>
    <x v="1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3"/>
    <s v="GBP"/>
    <n v="1370204367"/>
    <d v="2013-06-02T20:19:27"/>
    <n v="1368476367"/>
    <x v="337"/>
    <d v="1900-01-19T00:00:00"/>
    <n v="20"/>
    <b v="0"/>
    <n v="0"/>
    <b v="0"/>
    <s v="film &amp; video/animation"/>
    <n v="0"/>
    <n v="0"/>
    <x v="2"/>
    <x v="15"/>
  </r>
  <r>
    <n v="464"/>
    <s v="PokÃ©Movie - A PokÃ©monâ„¢ school project"/>
    <s v="We are three students that want to make a short PokÃ©mon movie as a school project!"/>
    <n v="1010"/>
    <n v="1"/>
    <x v="0"/>
    <x v="7"/>
    <s v="EUR"/>
    <n v="1463602935"/>
    <d v="2016-05-18T20:22:15"/>
    <n v="1461874935"/>
    <x v="338"/>
    <d v="1900-01-19T00:00:00"/>
    <n v="20"/>
    <b v="0"/>
    <n v="1"/>
    <b v="0"/>
    <s v="film &amp; video/animation"/>
    <n v="9.9009900990099015E-2"/>
    <n v="1"/>
    <x v="2"/>
    <x v="15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d v="2015-07-27T03:59:00"/>
    <n v="1436297723"/>
    <x v="339"/>
    <d v="1900-01-19T00:00:00"/>
    <n v="20"/>
    <b v="0"/>
    <n v="2"/>
    <b v="0"/>
    <s v="technology/web"/>
    <n v="0.42399999999999999"/>
    <n v="53"/>
    <x v="7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340"/>
    <d v="1900-01-19T00:00:00"/>
    <n v="20"/>
    <b v="0"/>
    <n v="9"/>
    <b v="0"/>
    <s v="technology/web"/>
    <n v="5.6833333333333336"/>
    <n v="37.888888888888886"/>
    <x v="7"/>
    <x v="2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d v="2013-11-21T04:59:00"/>
    <n v="1383327440"/>
    <x v="341"/>
    <d v="1900-01-19T00:00:00"/>
    <n v="20"/>
    <b v="0"/>
    <n v="108"/>
    <b v="1"/>
    <s v="publishing/nonfiction"/>
    <n v="315.13888888888891"/>
    <n v="105.04629629629629"/>
    <x v="8"/>
    <x v="2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d v="2016-10-16T11:00:00"/>
    <n v="1474884417"/>
    <x v="342"/>
    <d v="1900-01-19T00:00:00"/>
    <n v="20"/>
    <b v="0"/>
    <n v="105"/>
    <b v="1"/>
    <s v="publishing/nonfiction"/>
    <n v="111.7"/>
    <n v="53.19047619047619"/>
    <x v="8"/>
    <x v="27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d v="2012-03-25T23:55:30"/>
    <n v="1330908930"/>
    <x v="343"/>
    <d v="1900-01-19T00:00:00"/>
    <n v="20"/>
    <b v="0"/>
    <n v="49"/>
    <b v="1"/>
    <s v="music/rock"/>
    <n v="101.45454545454547"/>
    <n v="113.87755102040816"/>
    <x v="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d v="2015-09-21T17:22:11"/>
    <n v="1441128131"/>
    <x v="344"/>
    <d v="1900-01-19T00:00:00"/>
    <n v="20"/>
    <b v="0"/>
    <n v="0"/>
    <b v="0"/>
    <s v="music/jazz"/>
    <n v="0"/>
    <n v="0"/>
    <x v="1"/>
    <x v="3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45"/>
    <d v="1900-01-19T00:00:00"/>
    <n v="20"/>
    <b v="0"/>
    <n v="0"/>
    <b v="0"/>
    <s v="journalism/audio"/>
    <n v="0"/>
    <n v="0"/>
    <x v="4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d v="2012-10-01T00:17:02"/>
    <n v="1347322622"/>
    <x v="346"/>
    <d v="1900-01-19T00:00:00"/>
    <n v="20"/>
    <b v="0"/>
    <n v="2"/>
    <b v="0"/>
    <s v="games/video games"/>
    <n v="0.70000000000000007"/>
    <n v="35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d v="2017-01-21T21:45:31"/>
    <n v="1483307131"/>
    <x v="347"/>
    <d v="1900-01-19T00:00:00"/>
    <n v="20"/>
    <b v="0"/>
    <n v="4"/>
    <b v="0"/>
    <s v="games/mobile games"/>
    <n v="0.35714285714285715"/>
    <n v="31.25"/>
    <x v="6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d v="2016-11-02T03:59:00"/>
    <n v="1476391223"/>
    <x v="348"/>
    <d v="1900-01-19T00:00:00"/>
    <n v="20"/>
    <b v="0"/>
    <n v="3"/>
    <b v="0"/>
    <s v="food/food trucks"/>
    <n v="4"/>
    <n v="33.333333333333336"/>
    <x v="3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49"/>
    <d v="1900-01-19T00:00:00"/>
    <n v="20"/>
    <b v="0"/>
    <n v="0"/>
    <b v="0"/>
    <s v="music/world music"/>
    <n v="0"/>
    <n v="0"/>
    <x v="1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d v="2013-07-28T17:50:36"/>
    <n v="1373305836"/>
    <x v="350"/>
    <d v="1900-01-19T00:00:00"/>
    <n v="20"/>
    <b v="1"/>
    <n v="74"/>
    <b v="1"/>
    <s v="music/rock"/>
    <n v="110.71428571428572"/>
    <n v="104.72972972972973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3"/>
    <s v="GBP"/>
    <n v="1457914373"/>
    <d v="2016-03-14T00:12:53"/>
    <n v="1456189973"/>
    <x v="351"/>
    <d v="1900-01-19T00:00:00"/>
    <n v="20"/>
    <b v="0"/>
    <n v="23"/>
    <b v="1"/>
    <s v="theater/plays"/>
    <n v="141.1764705882353"/>
    <n v="52.17391304347825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s v="CAD"/>
    <n v="1482457678"/>
    <d v="2016-12-23T01:47:58"/>
    <n v="1480729678"/>
    <x v="352"/>
    <d v="1900-01-19T00:00:00"/>
    <n v="20"/>
    <b v="0"/>
    <n v="93"/>
    <b v="1"/>
    <s v="music/rock"/>
    <n v="212.40909090909091"/>
    <n v="50.247311827956992"/>
    <x v="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1"/>
    <s v="EUR"/>
    <n v="1461235478"/>
    <d v="2016-04-21T10:44:38"/>
    <n v="1459507478"/>
    <x v="353"/>
    <d v="1900-01-19T00:00:00"/>
    <n v="20"/>
    <b v="0"/>
    <n v="0"/>
    <b v="0"/>
    <s v="publishing/translations"/>
    <n v="0"/>
    <n v="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d v="2014-11-13T01:29:53"/>
    <n v="1414110593"/>
    <x v="354"/>
    <d v="1900-01-19T00:00:00"/>
    <n v="20"/>
    <b v="0"/>
    <n v="4"/>
    <b v="0"/>
    <s v="photography/nature"/>
    <n v="3.7600000000000002"/>
    <n v="23.5"/>
    <x v="5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d v="2011-06-14T00:35:27"/>
    <n v="1306283727"/>
    <x v="355"/>
    <d v="1900-01-19T00:00:00"/>
    <n v="20"/>
    <b v="0"/>
    <n v="28"/>
    <b v="1"/>
    <s v="music/pop"/>
    <n v="100"/>
    <n v="42.857142857142854"/>
    <x v="1"/>
    <x v="30"/>
  </r>
  <r>
    <n v="1759"/>
    <s v="Death Valley"/>
    <s v="Death Valley will be the first photo book of Andi State"/>
    <n v="5000"/>
    <n v="5330"/>
    <x v="2"/>
    <x v="0"/>
    <s v="USD"/>
    <n v="1427309629"/>
    <d v="2015-03-25T18:53:49"/>
    <n v="1425585229"/>
    <x v="356"/>
    <d v="1900-01-19T00:00:00"/>
    <n v="20"/>
    <b v="0"/>
    <n v="49"/>
    <b v="1"/>
    <s v="photography/photobooks"/>
    <n v="106.60000000000001"/>
    <n v="108.77551020408163"/>
    <x v="5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d v="2016-02-25T16:08:33"/>
    <n v="1454688513"/>
    <x v="357"/>
    <d v="1900-01-19T00:00:00"/>
    <n v="20"/>
    <b v="0"/>
    <n v="102"/>
    <b v="1"/>
    <s v="photography/photobooks"/>
    <n v="165.44"/>
    <n v="81.098039215686271"/>
    <x v="5"/>
    <x v="23"/>
  </r>
  <r>
    <n v="1799"/>
    <s v="The UnDiscovered Image"/>
    <s v="The UnDiscovered Image, a monthly publication dedicated to photographers."/>
    <n v="4000"/>
    <n v="69.83"/>
    <x v="0"/>
    <x v="3"/>
    <s v="GBP"/>
    <n v="1415740408"/>
    <d v="2014-11-11T21:13:28"/>
    <n v="1414008808"/>
    <x v="358"/>
    <d v="1900-01-19T00:00:00"/>
    <n v="20"/>
    <b v="1"/>
    <n v="6"/>
    <b v="0"/>
    <s v="photography/photobooks"/>
    <n v="1.7457500000000001"/>
    <n v="11.638333333333334"/>
    <x v="5"/>
    <x v="23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d v="2016-06-28T23:15:33"/>
    <n v="1465427733"/>
    <x v="359"/>
    <d v="1900-01-19T00:00:00"/>
    <n v="20"/>
    <b v="0"/>
    <n v="2"/>
    <b v="0"/>
    <s v="games/mobile games"/>
    <n v="1.6250000000000001E-2"/>
    <n v="13"/>
    <x v="6"/>
    <x v="28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d v="2014-09-02T01:10:22"/>
    <n v="1407892222"/>
    <x v="360"/>
    <d v="1900-01-19T00:00:00"/>
    <n v="20"/>
    <b v="0"/>
    <n v="4"/>
    <b v="0"/>
    <s v="technology/gadgets"/>
    <n v="1.6"/>
    <n v="2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6"/>
    <s v="CAD"/>
    <n v="1437082736"/>
    <d v="2015-07-16T21:38:56"/>
    <n v="1435354736"/>
    <x v="361"/>
    <d v="1900-01-19T00:00:00"/>
    <n v="20"/>
    <b v="0"/>
    <n v="3"/>
    <b v="0"/>
    <s v="photography/people"/>
    <n v="7.8"/>
    <n v="26"/>
    <x v="5"/>
    <x v="34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d v="2014-01-28T15:10:27"/>
    <n v="1389193827"/>
    <x v="362"/>
    <d v="1900-01-19T00:00:00"/>
    <n v="20"/>
    <b v="0"/>
    <n v="2"/>
    <b v="0"/>
    <s v="games/video games"/>
    <n v="0.8"/>
    <n v="1"/>
    <x v="6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d v="2017-01-10T21:59:00"/>
    <n v="1482353513"/>
    <x v="363"/>
    <d v="1900-01-19T00:00:00"/>
    <n v="20"/>
    <b v="0"/>
    <n v="1670"/>
    <b v="1"/>
    <s v="games/tabletop games"/>
    <n v="720.24800000000005"/>
    <n v="107.82155688622754"/>
    <x v="6"/>
    <x v="9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d v="2017-03-05T21:48:10"/>
    <n v="1487022490"/>
    <x v="364"/>
    <d v="1900-01-19T00:00:00"/>
    <n v="20"/>
    <b v="0"/>
    <n v="186"/>
    <b v="1"/>
    <s v="food/small batch"/>
    <n v="115.45"/>
    <n v="62.06989247311828"/>
    <x v="3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d v="2012-07-19T04:28:16"/>
    <n v="1340944096"/>
    <x v="365"/>
    <d v="1900-01-19T00:00:00"/>
    <n v="20"/>
    <b v="0"/>
    <n v="115"/>
    <b v="1"/>
    <s v="music/indie rock"/>
    <n v="110.70833333333334"/>
    <n v="28.880434782608695"/>
    <x v="1"/>
    <x v="21"/>
  </r>
  <r>
    <n v="2628"/>
    <s v="Pie In Space!"/>
    <s v="A high school freshman is sending pie into space and you can be a part of it.  GO SCIENCE!!!"/>
    <n v="839"/>
    <n v="926"/>
    <x v="2"/>
    <x v="0"/>
    <s v="USD"/>
    <n v="1417389067"/>
    <d v="2014-11-30T23:11:07"/>
    <n v="1415661067"/>
    <x v="366"/>
    <d v="1900-01-19T00:00:00"/>
    <n v="20"/>
    <b v="0"/>
    <n v="21"/>
    <b v="1"/>
    <s v="technology/space exploration"/>
    <n v="110.36948748510132"/>
    <n v="44.095238095238095"/>
    <x v="7"/>
    <x v="3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d v="2014-09-30T23:23:43"/>
    <n v="1410391423"/>
    <x v="367"/>
    <d v="1900-01-19T00:00:00"/>
    <n v="20"/>
    <b v="0"/>
    <n v="0"/>
    <b v="0"/>
    <s v="food/food trucks"/>
    <n v="0"/>
    <n v="0"/>
    <x v="3"/>
    <x v="1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d v="2015-09-23T14:21:26"/>
    <n v="1441290086"/>
    <x v="368"/>
    <d v="1900-01-19T00:00:00"/>
    <n v="20"/>
    <b v="0"/>
    <n v="102"/>
    <b v="1"/>
    <s v="theater/plays"/>
    <n v="106.03"/>
    <n v="103.95098039215686"/>
    <x v="0"/>
    <x v="0"/>
  </r>
  <r>
    <n v="2833"/>
    <s v="Star Man Rocket Man"/>
    <s v="A new play about exploring outer space"/>
    <n v="2700"/>
    <n v="2923"/>
    <x v="2"/>
    <x v="0"/>
    <s v="USD"/>
    <n v="1444528800"/>
    <d v="2015-10-11T02:00:00"/>
    <n v="1442804633"/>
    <x v="369"/>
    <d v="1900-01-19T00:00:00"/>
    <n v="20"/>
    <b v="0"/>
    <n v="35"/>
    <b v="1"/>
    <s v="theater/plays"/>
    <n v="108.25925925925925"/>
    <n v="83.51428571428572"/>
    <x v="0"/>
    <x v="0"/>
  </r>
  <r>
    <n v="2854"/>
    <s v="Ultimate Political Selfie!"/>
    <s v="Almost Random Theatre's play about a candidate - with no policies - who is seeking election in May 2015"/>
    <n v="1000"/>
    <n v="417"/>
    <x v="0"/>
    <x v="3"/>
    <s v="GBP"/>
    <n v="1431018719"/>
    <d v="2015-05-07T17:11:59"/>
    <n v="1429290719"/>
    <x v="370"/>
    <d v="1900-01-19T00:00:00"/>
    <n v="20"/>
    <b v="0"/>
    <n v="14"/>
    <b v="0"/>
    <s v="theater/plays"/>
    <n v="41.699999999999996"/>
    <n v="29.785714285714285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d v="2014-12-21T17:43:33"/>
    <n v="1417455813"/>
    <x v="371"/>
    <d v="1900-01-19T00:00:00"/>
    <n v="20"/>
    <b v="0"/>
    <n v="13"/>
    <b v="0"/>
    <s v="theater/plays"/>
    <n v="4.67"/>
    <n v="35.92307692307692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6"/>
    <s v="CAD"/>
    <n v="1450297080"/>
    <d v="2015-12-16T20:18:00"/>
    <n v="1448565459"/>
    <x v="372"/>
    <d v="1900-01-19T00:00:00"/>
    <n v="20"/>
    <b v="0"/>
    <n v="202"/>
    <b v="0"/>
    <s v="theater/spaces"/>
    <n v="20.424999999999997"/>
    <n v="202.22772277227722"/>
    <x v="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373"/>
    <d v="1900-01-19T00:00:00"/>
    <n v="20"/>
    <b v="0"/>
    <n v="0"/>
    <b v="0"/>
    <s v="theater/spaces"/>
    <n v="0"/>
    <n v="0"/>
    <x v="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2"/>
    <s v="NZD"/>
    <n v="1477886400"/>
    <d v="2016-10-31T04:00:00"/>
    <n v="1476228128"/>
    <x v="374"/>
    <d v="1900-01-19T00:00:00"/>
    <n v="20"/>
    <b v="0"/>
    <n v="111"/>
    <b v="1"/>
    <s v="theater/spaces"/>
    <n v="121.64999999999999"/>
    <n v="109.5945945945946"/>
    <x v="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d v="2014-08-04T15:59:33"/>
    <n v="1405439973"/>
    <x v="375"/>
    <d v="1900-01-19T00:00:00"/>
    <n v="20"/>
    <b v="1"/>
    <n v="244"/>
    <b v="1"/>
    <s v="theater/plays"/>
    <n v="116.29333333333334"/>
    <n v="71.491803278688522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d v="2016-06-23T18:47:00"/>
    <n v="1464979620"/>
    <x v="376"/>
    <d v="1900-01-19T00:00:00"/>
    <n v="20"/>
    <b v="0"/>
    <n v="30"/>
    <b v="1"/>
    <s v="theater/plays"/>
    <n v="111.71428571428572"/>
    <n v="65.16666666666667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d v="2015-06-17T12:05:02"/>
    <n v="1432814702"/>
    <x v="377"/>
    <d v="1900-01-19T00:00:00"/>
    <n v="20"/>
    <b v="0"/>
    <n v="3"/>
    <b v="1"/>
    <s v="theater/plays"/>
    <n v="122"/>
    <n v="203.3333333333333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3"/>
    <s v="GBP"/>
    <n v="1456876740"/>
    <d v="2016-03-01T23:59:00"/>
    <n v="1455063886"/>
    <x v="378"/>
    <d v="1900-01-19T00:00:00"/>
    <n v="20"/>
    <b v="0"/>
    <n v="17"/>
    <b v="1"/>
    <s v="theater/plays"/>
    <n v="137.57142857142856"/>
    <n v="28.323529411764707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d v="2015-10-08T00:32:52"/>
    <n v="1442536372"/>
    <x v="379"/>
    <d v="1900-01-19T00:00:00"/>
    <n v="20"/>
    <b v="0"/>
    <n v="78"/>
    <b v="1"/>
    <s v="theater/plays"/>
    <n v="103.56666666666668"/>
    <n v="199.16666666666666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d v="2014-08-17T05:11:00"/>
    <n v="1406580436"/>
    <x v="380"/>
    <d v="1900-01-19T00:00:00"/>
    <n v="20"/>
    <b v="0"/>
    <n v="29"/>
    <b v="1"/>
    <s v="theater/plays"/>
    <n v="100"/>
    <n v="51.724137931034484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d v="2014-07-02T14:54:06"/>
    <n v="1402584846"/>
    <x v="381"/>
    <d v="1900-01-19T00:00:00"/>
    <n v="20"/>
    <b v="0"/>
    <n v="15"/>
    <b v="1"/>
    <s v="theater/plays"/>
    <n v="100.55555555555556"/>
    <n v="60.33333333333333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3"/>
    <s v="GBP"/>
    <n v="1484740918"/>
    <d v="2017-01-18T12:01:58"/>
    <n v="1483012918"/>
    <x v="382"/>
    <d v="1900-01-19T00:00:00"/>
    <n v="20"/>
    <b v="0"/>
    <n v="37"/>
    <b v="1"/>
    <s v="theater/plays"/>
    <n v="101.15151515151514"/>
    <n v="45.108108108108105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3"/>
    <s v="GBP"/>
    <n v="1416781749"/>
    <d v="2014-11-23T22:29:09"/>
    <n v="1415053749"/>
    <x v="383"/>
    <d v="1900-01-19T00:00:00"/>
    <n v="20"/>
    <b v="0"/>
    <n v="1"/>
    <b v="0"/>
    <s v="theater/musical"/>
    <n v="20"/>
    <n v="100"/>
    <x v="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d v="2015-01-11T20:53:30"/>
    <n v="1419281610"/>
    <x v="384"/>
    <d v="1900-01-19T00:00:00"/>
    <n v="20"/>
    <b v="0"/>
    <n v="33"/>
    <b v="1"/>
    <s v="theater/plays"/>
    <n v="100.125"/>
    <n v="121.3636363636363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d v="2016-06-04T17:42:46"/>
    <n v="1463334166"/>
    <x v="385"/>
    <d v="1900-01-19T00:00:00"/>
    <n v="20"/>
    <b v="0"/>
    <n v="19"/>
    <b v="1"/>
    <s v="theater/plays"/>
    <n v="101.49999999999999"/>
    <n v="106.84210526315789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3"/>
    <s v="GBP"/>
    <n v="1468752468"/>
    <d v="2016-07-17T10:47:48"/>
    <n v="1467024468"/>
    <x v="386"/>
    <d v="1900-01-19T00:00:00"/>
    <n v="20"/>
    <b v="0"/>
    <n v="8"/>
    <b v="0"/>
    <s v="theater/plays"/>
    <n v="20.125"/>
    <n v="100.625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d v="2014-12-01T20:25:15"/>
    <n v="1415737515"/>
    <x v="387"/>
    <d v="1900-01-19T00:00:00"/>
    <n v="20"/>
    <b v="0"/>
    <n v="50"/>
    <b v="1"/>
    <s v="theater/musical"/>
    <n v="108.51428571428572"/>
    <n v="75.959999999999994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d v="2016-05-29T00:36:00"/>
    <n v="1462824832"/>
    <x v="388"/>
    <d v="1900-01-19T00:00:00"/>
    <n v="20"/>
    <b v="0"/>
    <n v="27"/>
    <b v="1"/>
    <s v="theater/musical"/>
    <n v="100"/>
    <n v="55.555555555555557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s v="AUD"/>
    <n v="1404022381"/>
    <d v="2014-06-29T06:13:01"/>
    <n v="1402294381"/>
    <x v="389"/>
    <d v="1900-01-19T00:00:00"/>
    <n v="20"/>
    <b v="0"/>
    <n v="1"/>
    <b v="0"/>
    <s v="theater/musical"/>
    <n v="6.6666666666666666E-2"/>
    <n v="5"/>
    <x v="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d v="2016-08-31T20:46:11"/>
    <n v="1470948371"/>
    <x v="390"/>
    <d v="1900-01-19T00:00:00"/>
    <n v="20"/>
    <b v="0"/>
    <n v="8"/>
    <b v="1"/>
    <s v="theater/plays"/>
    <n v="100.2"/>
    <n v="62.625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d v="2014-08-12T18:36:01"/>
    <n v="1406140561"/>
    <x v="391"/>
    <d v="1900-01-19T00:00:00"/>
    <n v="20"/>
    <b v="0"/>
    <n v="2"/>
    <b v="0"/>
    <s v="theater/plays"/>
    <n v="1.25"/>
    <n v="62.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3"/>
    <s v="GBP"/>
    <n v="1431298740"/>
    <d v="2015-05-10T22:59:00"/>
    <n v="1429558756"/>
    <x v="392"/>
    <d v="1900-01-19T00:00:00"/>
    <n v="20"/>
    <b v="0"/>
    <n v="27"/>
    <b v="0"/>
    <s v="theater/plays"/>
    <n v="36.36"/>
    <n v="33.666666666666664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3"/>
    <s v="GBP"/>
    <n v="1488394800"/>
    <d v="2017-03-01T19:00:00"/>
    <n v="1486681708"/>
    <x v="393"/>
    <d v="1900-01-19T00:00:00"/>
    <n v="20"/>
    <b v="0"/>
    <n v="14"/>
    <b v="0"/>
    <s v="theater/plays"/>
    <n v="37.75"/>
    <n v="32.357142857142854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d v="2016-07-03T19:59:00"/>
    <n v="1465856639"/>
    <x v="394"/>
    <d v="1900-01-19T00:00:00"/>
    <n v="20"/>
    <b v="0"/>
    <n v="9"/>
    <b v="0"/>
    <s v="theater/plays"/>
    <n v="53"/>
    <n v="88.33333333333332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d v="2016-05-27T23:15:16"/>
    <n v="1462576516"/>
    <x v="395"/>
    <d v="1900-01-20T00:00:00"/>
    <n v="21"/>
    <b v="0"/>
    <n v="86"/>
    <b v="1"/>
    <s v="film &amp; video/television"/>
    <n v="128.95348837209301"/>
    <n v="128.95348837209303"/>
    <x v="2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96"/>
    <d v="1900-01-20T00:00:00"/>
    <n v="21"/>
    <b v="0"/>
    <n v="1"/>
    <b v="0"/>
    <s v="film &amp; video/science fiction"/>
    <n v="0.33333333333333337"/>
    <n v="10"/>
    <x v="2"/>
    <x v="1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d v="2016-08-06T00:06:23"/>
    <n v="1468627583"/>
    <x v="397"/>
    <d v="1900-01-20T00:00:00"/>
    <n v="21"/>
    <b v="0"/>
    <n v="0"/>
    <b v="0"/>
    <s v="film &amp; video/drama"/>
    <n v="0"/>
    <n v="0"/>
    <x v="2"/>
    <x v="14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d v="2016-12-30T09:00:00"/>
    <n v="1481324760"/>
    <x v="398"/>
    <d v="1900-01-20T00:00:00"/>
    <n v="21"/>
    <b v="0"/>
    <n v="0"/>
    <b v="0"/>
    <s v="film &amp; video/drama"/>
    <n v="0"/>
    <n v="0"/>
    <x v="2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d v="2012-09-03T18:02:14"/>
    <n v="1344880934"/>
    <x v="399"/>
    <d v="1900-01-20T00:00:00"/>
    <n v="21"/>
    <b v="1"/>
    <n v="238"/>
    <b v="1"/>
    <s v="film &amp; video/documentary"/>
    <n v="118.94444444444446"/>
    <n v="89.957983193277315"/>
    <x v="2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d v="2015-11-05T13:56:57"/>
    <n v="1444913817"/>
    <x v="400"/>
    <d v="1900-01-20T00:00:00"/>
    <n v="21"/>
    <b v="0"/>
    <n v="43"/>
    <b v="1"/>
    <s v="film &amp; video/documentary"/>
    <n v="141.65"/>
    <n v="65.883720930232556"/>
    <x v="2"/>
    <x v="22"/>
  </r>
  <r>
    <n v="528"/>
    <s v="Devastated No Matter What"/>
    <s v="A Festival Backed Production of a Full-Length Play."/>
    <n v="1150"/>
    <n v="1330"/>
    <x v="2"/>
    <x v="0"/>
    <s v="USD"/>
    <n v="1434921600"/>
    <d v="2015-06-21T21:20:00"/>
    <n v="1433109907"/>
    <x v="401"/>
    <d v="1900-01-20T00:00:00"/>
    <n v="21"/>
    <b v="0"/>
    <n v="30"/>
    <b v="1"/>
    <s v="theater/plays"/>
    <n v="115.65217391304347"/>
    <n v="44.333333333333336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s v="CAD"/>
    <n v="1484110800"/>
    <d v="2017-01-11T05:00:00"/>
    <n v="1482281094"/>
    <x v="402"/>
    <d v="1900-01-20T00:00:00"/>
    <n v="21"/>
    <b v="0"/>
    <n v="18"/>
    <b v="1"/>
    <s v="theater/plays"/>
    <n v="130.41666666666666"/>
    <n v="86.944444444444443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3"/>
    <s v="GBP"/>
    <n v="1467681107"/>
    <d v="2016-07-05T01:11:47"/>
    <n v="1465866707"/>
    <x v="403"/>
    <d v="1900-01-20T00:00:00"/>
    <n v="21"/>
    <b v="0"/>
    <n v="20"/>
    <b v="1"/>
    <s v="theater/plays"/>
    <n v="100.64400000000001"/>
    <n v="25.161000000000001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d v="2014-09-16T21:53:33"/>
    <n v="1409090013"/>
    <x v="404"/>
    <d v="1900-01-20T00:00:00"/>
    <n v="21"/>
    <b v="0"/>
    <n v="82"/>
    <b v="1"/>
    <s v="technology/wearables"/>
    <n v="139.96"/>
    <n v="42.670731707317074"/>
    <x v="7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d v="2012-05-29T19:55:05"/>
    <n v="1336506905"/>
    <x v="405"/>
    <d v="1900-01-20T00:00:00"/>
    <n v="21"/>
    <b v="0"/>
    <n v="30"/>
    <b v="0"/>
    <s v="music/jazz"/>
    <n v="30.666666666666664"/>
    <n v="21.466666666666665"/>
    <x v="1"/>
    <x v="3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d v="2016-12-30T22:35:11"/>
    <n v="1481322911"/>
    <x v="406"/>
    <d v="1900-01-20T00:00:00"/>
    <n v="21"/>
    <b v="0"/>
    <n v="21"/>
    <b v="0"/>
    <s v="music/indie rock"/>
    <n v="75"/>
    <n v="35.714285714285715"/>
    <x v="1"/>
    <x v="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d v="2014-01-24T00:07:25"/>
    <n v="1388707645"/>
    <x v="407"/>
    <d v="1900-01-20T00:00:00"/>
    <n v="21"/>
    <b v="0"/>
    <n v="0"/>
    <b v="0"/>
    <s v="music/jazz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d v="2015-05-19T15:06:29"/>
    <n v="1430233589"/>
    <x v="408"/>
    <d v="1900-01-20T00:00:00"/>
    <n v="21"/>
    <b v="0"/>
    <n v="0"/>
    <b v="0"/>
    <s v="food/food trucks"/>
    <n v="0"/>
    <n v="0"/>
    <x v="3"/>
    <x v="10"/>
  </r>
  <r>
    <n v="1188"/>
    <s v="Because Dance."/>
    <s v="A photobook of young dancers and their inspiring stories, photographed in beautiful and unique locations."/>
    <n v="2000"/>
    <n v="3211"/>
    <x v="2"/>
    <x v="6"/>
    <s v="CAD"/>
    <n v="1482943740"/>
    <d v="2016-12-28T16:49:00"/>
    <n v="1481129340"/>
    <x v="409"/>
    <d v="1900-01-20T00:00:00"/>
    <n v="21"/>
    <b v="0"/>
    <n v="85"/>
    <b v="1"/>
    <s v="photography/photobooks"/>
    <n v="160.54999999999998"/>
    <n v="37.776470588235291"/>
    <x v="5"/>
    <x v="23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d v="2016-06-29T23:29:55"/>
    <n v="1465428595"/>
    <x v="410"/>
    <d v="1900-01-20T00:00:00"/>
    <n v="21"/>
    <b v="0"/>
    <n v="86"/>
    <b v="1"/>
    <s v="photography/photobooks"/>
    <n v="107.77777777777777"/>
    <n v="112.79069767441861"/>
    <x v="5"/>
    <x v="23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d v="2015-04-16T11:27:36"/>
    <n v="1427369256"/>
    <x v="411"/>
    <d v="1900-01-20T00:00:00"/>
    <n v="21"/>
    <b v="0"/>
    <n v="103"/>
    <b v="1"/>
    <s v="photography/photobooks"/>
    <n v="125.60416666666667"/>
    <n v="58.533980582524272"/>
    <x v="5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412"/>
    <d v="1900-01-20T00:00:00"/>
    <n v="21"/>
    <b v="0"/>
    <n v="6"/>
    <b v="0"/>
    <s v="music/world music"/>
    <n v="11.600000000000001"/>
    <n v="19.333333333333332"/>
    <x v="1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d v="2013-05-26T23:54:34"/>
    <n v="1367798074"/>
    <x v="413"/>
    <d v="1900-01-20T00:00:00"/>
    <n v="21"/>
    <b v="0"/>
    <n v="240"/>
    <b v="1"/>
    <s v="music/rock"/>
    <n v="496.52000000000004"/>
    <n v="51.720833333333331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0"/>
    <x v="1"/>
    <s v="DKK"/>
    <n v="1433775600"/>
    <d v="2015-06-08T15:00:00"/>
    <n v="1431973478"/>
    <x v="414"/>
    <d v="1900-01-20T00:00:00"/>
    <n v="21"/>
    <b v="0"/>
    <n v="11"/>
    <b v="0"/>
    <s v="publishing/translations"/>
    <n v="9.9878048780487809"/>
    <n v="744.5454545454545"/>
    <x v="8"/>
    <x v="2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d v="2016-04-24T21:59:00"/>
    <n v="1459716480"/>
    <x v="415"/>
    <d v="1900-01-20T00:00:00"/>
    <n v="21"/>
    <b v="0"/>
    <n v="1"/>
    <b v="0"/>
    <s v="publishing/translations"/>
    <n v="0.85714285714285721"/>
    <n v="15"/>
    <x v="8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d v="2012-12-28T19:51:03"/>
    <n v="1354909863"/>
    <x v="416"/>
    <d v="1900-01-20T00:00:00"/>
    <n v="21"/>
    <b v="1"/>
    <n v="81"/>
    <b v="1"/>
    <s v="publishing/radio &amp; podcasts"/>
    <n v="125.13333333333334"/>
    <n v="23.172839506172838"/>
    <x v="8"/>
    <x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d v="2014-10-01T03:59:00"/>
    <n v="1410366708"/>
    <x v="417"/>
    <d v="1900-01-20T00:00:00"/>
    <n v="21"/>
    <b v="0"/>
    <n v="16"/>
    <b v="0"/>
    <s v="photography/nature"/>
    <n v="49.186046511627907"/>
    <n v="132.1875"/>
    <x v="5"/>
    <x v="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d v="2012-06-14T19:24:11"/>
    <n v="1337887451"/>
    <x v="418"/>
    <d v="1900-01-20T00:00:00"/>
    <n v="21"/>
    <b v="0"/>
    <n v="205"/>
    <b v="1"/>
    <s v="music/rock"/>
    <n v="145.11000000000001"/>
    <n v="70.785365853658533"/>
    <x v="1"/>
    <x v="2"/>
  </r>
  <r>
    <n v="1611"/>
    <s v="Skelton-Luns CD/7&quot;             No Big Deal."/>
    <s v="Skelton-Luns CD/7&quot; No Big Deal."/>
    <n v="800"/>
    <n v="1001"/>
    <x v="2"/>
    <x v="0"/>
    <s v="USD"/>
    <n v="1370390432"/>
    <d v="2013-06-05T00:00:32"/>
    <n v="1368576032"/>
    <x v="419"/>
    <d v="1900-01-20T00:00:00"/>
    <n v="21"/>
    <b v="0"/>
    <n v="27"/>
    <b v="1"/>
    <s v="music/rock"/>
    <n v="125.125"/>
    <n v="37.074074074074076"/>
    <x v="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d v="2014-09-15T04:28:06"/>
    <n v="1408940886"/>
    <x v="420"/>
    <d v="1900-01-20T00:00:00"/>
    <n v="21"/>
    <b v="0"/>
    <n v="23"/>
    <b v="1"/>
    <s v="music/rock"/>
    <n v="133.33333333333331"/>
    <n v="86.956521739130437"/>
    <x v="1"/>
    <x v="2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d v="2016-04-21T04:00:00"/>
    <n v="1459467238"/>
    <x v="421"/>
    <d v="1900-01-20T00:00:00"/>
    <n v="21"/>
    <b v="0"/>
    <n v="41"/>
    <b v="0"/>
    <s v="music/faith"/>
    <n v="42.725880551301685"/>
    <n v="34.024390243902438"/>
    <x v="1"/>
    <x v="19"/>
  </r>
  <r>
    <n v="1766"/>
    <s v="Photographic book on Melbourne's music scene"/>
    <s v="I want to create a beautiful book which documents the Melbourne music scene."/>
    <n v="1500"/>
    <n v="0"/>
    <x v="0"/>
    <x v="2"/>
    <s v="AUD"/>
    <n v="1408999088"/>
    <d v="2014-08-25T20:38:08"/>
    <n v="1407184688"/>
    <x v="422"/>
    <d v="1900-01-20T00:00:00"/>
    <n v="21"/>
    <b v="1"/>
    <n v="0"/>
    <b v="0"/>
    <s v="photography/photobooks"/>
    <n v="0"/>
    <n v="0"/>
    <x v="5"/>
    <x v="23"/>
  </r>
  <r>
    <n v="1824"/>
    <s v="Tin Man's Broken Wisdom Fund"/>
    <s v="cd fund raiser"/>
    <n v="3000"/>
    <n v="3002"/>
    <x v="2"/>
    <x v="0"/>
    <s v="USD"/>
    <n v="1389146880"/>
    <d v="2014-01-08T02:08:00"/>
    <n v="1387403967"/>
    <x v="423"/>
    <d v="1900-01-20T00:00:00"/>
    <n v="21"/>
    <b v="0"/>
    <n v="40"/>
    <b v="1"/>
    <s v="music/rock"/>
    <n v="100.06666666666666"/>
    <n v="75.05"/>
    <x v="1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d v="2015-04-21T05:40:32"/>
    <n v="1427780432"/>
    <x v="424"/>
    <d v="1900-01-20T00:00:00"/>
    <n v="21"/>
    <b v="0"/>
    <n v="38"/>
    <b v="1"/>
    <s v="music/rock"/>
    <n v="120.88000000000001"/>
    <n v="79.526315789473685"/>
    <x v="1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d v="2014-07-28T01:00:00"/>
    <n v="1404769538"/>
    <x v="425"/>
    <d v="1900-01-20T00:00:00"/>
    <n v="21"/>
    <b v="0"/>
    <n v="26"/>
    <b v="1"/>
    <s v="music/rock"/>
    <n v="100.07692307692308"/>
    <n v="50.03846153846154"/>
    <x v="1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d v="2014-07-18T20:31:12"/>
    <n v="1403901072"/>
    <x v="426"/>
    <d v="1900-01-20T00:00:00"/>
    <n v="21"/>
    <b v="0"/>
    <n v="38"/>
    <b v="1"/>
    <s v="music/rock"/>
    <n v="101.25"/>
    <n v="53.289473684210527"/>
    <x v="1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d v="2014-02-06T17:01:24"/>
    <n v="1389891684"/>
    <x v="427"/>
    <d v="1900-01-20T00:00:00"/>
    <n v="21"/>
    <b v="0"/>
    <n v="19"/>
    <b v="1"/>
    <s v="music/rock"/>
    <n v="133.46666666666667"/>
    <n v="52.684210526315788"/>
    <x v="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d v="2012-01-24T19:26:13"/>
    <n v="1325618773"/>
    <x v="428"/>
    <d v="1900-01-20T00:00:00"/>
    <n v="21"/>
    <b v="0"/>
    <n v="80"/>
    <b v="1"/>
    <s v="music/indie rock"/>
    <n v="106.99047619047619"/>
    <n v="70.212500000000006"/>
    <x v="1"/>
    <x v="21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d v="2015-07-03T21:26:26"/>
    <n v="1434144386"/>
    <x v="429"/>
    <d v="1900-01-20T00:00:00"/>
    <n v="21"/>
    <b v="0"/>
    <n v="3"/>
    <b v="0"/>
    <s v="photography/people"/>
    <n v="7.0000000000000009"/>
    <n v="46.666666666666664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d v="2014-11-12T18:03:13"/>
    <n v="1413997393"/>
    <x v="430"/>
    <d v="1900-01-20T00:00:00"/>
    <n v="21"/>
    <b v="0"/>
    <n v="58"/>
    <b v="1"/>
    <s v="music/indie rock"/>
    <n v="107.73299999999999"/>
    <n v="37.149310344827583"/>
    <x v="1"/>
    <x v="21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3"/>
    <s v="GBP"/>
    <n v="1450051200"/>
    <d v="2015-12-14T00:00:00"/>
    <n v="1448269539"/>
    <x v="431"/>
    <d v="1900-01-20T00:00:00"/>
    <n v="21"/>
    <b v="0"/>
    <n v="391"/>
    <b v="1"/>
    <s v="games/tabletop games"/>
    <n v="332.03999999999996"/>
    <n v="21.230179028132991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d v="2014-08-16T08:17:57"/>
    <n v="1406362677"/>
    <x v="432"/>
    <d v="1900-01-20T00:00:00"/>
    <n v="21"/>
    <b v="0"/>
    <n v="480"/>
    <b v="1"/>
    <s v="games/tabletop games"/>
    <n v="134.44929411764704"/>
    <n v="23.80872916666666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d v="2017-02-14T17:23:40"/>
    <n v="1485278620"/>
    <x v="433"/>
    <d v="1900-01-20T00:00:00"/>
    <n v="21"/>
    <b v="0"/>
    <n v="210"/>
    <b v="1"/>
    <s v="games/tabletop games"/>
    <n v="779.5"/>
    <n v="37.11904761904762"/>
    <x v="6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10"/>
    <s v="SEK"/>
    <n v="1422734313"/>
    <d v="2015-01-31T19:58:33"/>
    <n v="1420919913"/>
    <x v="434"/>
    <d v="1900-01-20T00:00:00"/>
    <n v="21"/>
    <b v="0"/>
    <n v="60"/>
    <b v="1"/>
    <s v="games/tabletop games"/>
    <n v="115.54666666666667"/>
    <n v="144.43333333333334"/>
    <x v="6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d v="2014-06-23T16:01:00"/>
    <n v="1401724860"/>
    <x v="435"/>
    <d v="1900-01-20T00:00:00"/>
    <n v="21"/>
    <b v="0"/>
    <n v="106"/>
    <b v="1"/>
    <s v="music/rock"/>
    <n v="119.97755555555555"/>
    <n v="50.9338679245283"/>
    <x v="1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d v="2014-05-29T17:50:00"/>
    <n v="1399563390"/>
    <x v="436"/>
    <d v="1900-01-20T00:00:00"/>
    <n v="21"/>
    <b v="1"/>
    <n v="94"/>
    <b v="1"/>
    <s v="food/small batch"/>
    <n v="212.16666666666666"/>
    <n v="13.542553191489361"/>
    <x v="3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437"/>
    <d v="1900-01-20T00:00:00"/>
    <n v="21"/>
    <b v="0"/>
    <n v="0"/>
    <b v="0"/>
    <s v="technology/web"/>
    <n v="0"/>
    <n v="0"/>
    <x v="7"/>
    <x v="24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d v="2016-09-03T14:02:55"/>
    <n v="1471096975"/>
    <x v="438"/>
    <d v="1900-01-20T00:00:00"/>
    <n v="21"/>
    <b v="0"/>
    <n v="20"/>
    <b v="0"/>
    <s v="food/food trucks"/>
    <n v="22.52"/>
    <n v="56.3"/>
    <x v="3"/>
    <x v="10"/>
  </r>
  <r>
    <n v="2441"/>
    <s v="Bring Alchemy Pops to the People!"/>
    <s v="YOU can help Alchemy Pops POP up on a street near you!"/>
    <n v="7500"/>
    <n v="8091"/>
    <x v="2"/>
    <x v="0"/>
    <s v="USD"/>
    <n v="1437627540"/>
    <d v="2015-07-23T04:59:00"/>
    <n v="1435806054"/>
    <x v="439"/>
    <d v="1900-01-20T00:00:00"/>
    <n v="21"/>
    <b v="0"/>
    <n v="109"/>
    <b v="1"/>
    <s v="food/small batch"/>
    <n v="107.88"/>
    <n v="74.22935779816514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d v="2015-10-13T23:13:41"/>
    <n v="1442963621"/>
    <x v="440"/>
    <d v="1900-01-20T00:00:00"/>
    <n v="21"/>
    <b v="0"/>
    <n v="132"/>
    <b v="1"/>
    <s v="music/classical music"/>
    <n v="109.48792"/>
    <n v="103.68174242424243"/>
    <x v="1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d v="2013-07-30T02:32:46"/>
    <n v="1373337166"/>
    <x v="441"/>
    <d v="1900-01-20T00:00:00"/>
    <n v="21"/>
    <b v="0"/>
    <n v="4"/>
    <b v="1"/>
    <s v="music/classical music"/>
    <n v="115.99999999999999"/>
    <n v="7.25"/>
    <x v="1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442"/>
    <d v="1900-01-20T00:00:00"/>
    <n v="21"/>
    <b v="0"/>
    <n v="0"/>
    <b v="0"/>
    <s v="food/food trucks"/>
    <n v="0"/>
    <n v="0"/>
    <x v="3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d v="2012-09-13T10:07:02"/>
    <n v="1345716422"/>
    <x v="443"/>
    <d v="1900-01-20T00:00:00"/>
    <n v="21"/>
    <b v="0"/>
    <n v="3468"/>
    <b v="1"/>
    <s v="technology/space exploration"/>
    <n v="1379.4206249999997"/>
    <n v="31.820544982698959"/>
    <x v="7"/>
    <x v="32"/>
  </r>
  <r>
    <n v="2741"/>
    <s v="Mrs. Brown and Her Lost Puppy."/>
    <s v="Help me publish my 1st children's book as an aspiring author!"/>
    <n v="8000"/>
    <n v="35"/>
    <x v="0"/>
    <x v="0"/>
    <s v="USD"/>
    <n v="1413770820"/>
    <d v="2014-10-20T02:07:00"/>
    <n v="1412005602"/>
    <x v="444"/>
    <d v="1900-01-20T00:00:00"/>
    <n v="21"/>
    <b v="0"/>
    <n v="4"/>
    <b v="0"/>
    <s v="publishing/children's books"/>
    <n v="0.43750000000000006"/>
    <n v="8.75"/>
    <x v="8"/>
    <x v="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d v="2014-10-29T18:54:03"/>
    <n v="1412794443"/>
    <x v="445"/>
    <d v="1900-01-20T00:00:00"/>
    <n v="21"/>
    <b v="0"/>
    <n v="108"/>
    <b v="1"/>
    <s v="theater/plays"/>
    <n v="119"/>
    <n v="66.111111111111114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3"/>
    <s v="GBP"/>
    <n v="1426698000"/>
    <d v="2015-03-18T17:00:00"/>
    <n v="1424825479"/>
    <x v="446"/>
    <d v="1900-01-20T00:00:00"/>
    <n v="21"/>
    <b v="0"/>
    <n v="132"/>
    <b v="1"/>
    <s v="theater/plays"/>
    <n v="104"/>
    <n v="19.696969696969695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d v="2015-08-24T02:00:00"/>
    <n v="1438639130"/>
    <x v="447"/>
    <d v="1900-01-20T00:00:00"/>
    <n v="21"/>
    <b v="0"/>
    <n v="24"/>
    <b v="1"/>
    <s v="theater/plays"/>
    <n v="109.16666666666666"/>
    <n v="136.45833333333334"/>
    <x v="0"/>
    <x v="0"/>
  </r>
  <r>
    <n v="3007"/>
    <s v="Bethlem"/>
    <s v="Consuite for 2015 CoreCon.  An adventure into insanity."/>
    <n v="600"/>
    <n v="1080"/>
    <x v="2"/>
    <x v="0"/>
    <s v="USD"/>
    <n v="1429938683"/>
    <d v="2015-04-25T05:11:23"/>
    <n v="1428124283"/>
    <x v="448"/>
    <d v="1900-01-20T00:00:00"/>
    <n v="21"/>
    <b v="0"/>
    <n v="20"/>
    <b v="1"/>
    <s v="theater/spaces"/>
    <n v="180"/>
    <n v="54"/>
    <x v="0"/>
    <x v="4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d v="2015-02-10T16:52:10"/>
    <n v="1421772730"/>
    <x v="449"/>
    <d v="1900-01-20T00:00:00"/>
    <n v="21"/>
    <b v="0"/>
    <n v="55"/>
    <b v="1"/>
    <s v="theater/spaces"/>
    <n v="117.12499999999999"/>
    <n v="85.181818181818187"/>
    <x v="0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3"/>
    <s v="GBP"/>
    <n v="1481132169"/>
    <d v="2016-12-07T17:36:09"/>
    <n v="1479317769"/>
    <x v="450"/>
    <d v="1900-01-20T00:00:00"/>
    <n v="21"/>
    <b v="0"/>
    <n v="16"/>
    <b v="0"/>
    <s v="theater/spaces"/>
    <n v="3.34"/>
    <n v="20.875"/>
    <x v="0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3"/>
    <s v="GBP"/>
    <n v="1475848800"/>
    <d v="2016-10-07T14:00:00"/>
    <n v="1474027501"/>
    <x v="451"/>
    <d v="1900-01-20T00:00:00"/>
    <n v="21"/>
    <b v="0"/>
    <n v="42"/>
    <b v="0"/>
    <s v="theater/spaces"/>
    <n v="17.150000000000002"/>
    <n v="40.833333333333336"/>
    <x v="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d v="2017-03-27T16:16:59"/>
    <n v="1488820619"/>
    <x v="452"/>
    <d v="1900-01-20T00:00:00"/>
    <n v="21"/>
    <b v="0"/>
    <n v="12"/>
    <b v="0"/>
    <s v="theater/plays"/>
    <n v="22.5"/>
    <n v="18.7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3"/>
    <s v="GBP"/>
    <n v="1433930302"/>
    <d v="2015-06-10T09:58:22"/>
    <n v="1432115902"/>
    <x v="453"/>
    <d v="1900-01-20T00:00:00"/>
    <n v="21"/>
    <b v="0"/>
    <n v="9"/>
    <b v="0"/>
    <s v="theater/musical"/>
    <n v="65"/>
    <n v="14.444444444444445"/>
    <x v="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3"/>
    <s v="GBP"/>
    <n v="1409509477"/>
    <d v="2014-08-31T18:24:37"/>
    <n v="1407695077"/>
    <x v="454"/>
    <d v="1900-01-20T00:00:00"/>
    <n v="21"/>
    <b v="0"/>
    <n v="2"/>
    <b v="0"/>
    <s v="theater/musical"/>
    <n v="1.25"/>
    <n v="12.5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d v="2014-07-28T14:31:17"/>
    <n v="1404743477"/>
    <x v="455"/>
    <d v="1900-01-20T00:00:00"/>
    <n v="21"/>
    <b v="1"/>
    <n v="82"/>
    <b v="1"/>
    <s v="theater/plays"/>
    <n v="103.49999999999999"/>
    <n v="63.109756097560975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d v="2016-06-03T21:00:00"/>
    <n v="1463145938"/>
    <x v="456"/>
    <d v="1900-01-20T00:00:00"/>
    <n v="21"/>
    <b v="1"/>
    <n v="39"/>
    <b v="1"/>
    <s v="theater/plays"/>
    <n v="102.35000000000001"/>
    <n v="52.487179487179489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3"/>
    <s v="GBP"/>
    <n v="1448229600"/>
    <d v="2015-11-22T22:00:00"/>
    <n v="1446401372"/>
    <x v="457"/>
    <d v="1900-01-20T00:00:00"/>
    <n v="21"/>
    <b v="0"/>
    <n v="47"/>
    <b v="1"/>
    <s v="theater/plays"/>
    <n v="144.06666666666666"/>
    <n v="45.97872340425531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d v="2015-09-13T00:00:00"/>
    <n v="1440370768"/>
    <x v="458"/>
    <d v="1900-01-20T00:00:00"/>
    <n v="21"/>
    <b v="0"/>
    <n v="72"/>
    <b v="1"/>
    <s v="theater/plays"/>
    <n v="101.73"/>
    <n v="141.29166666666666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d v="2015-04-29T17:51:02"/>
    <n v="1428515462"/>
    <x v="459"/>
    <d v="1900-01-20T00:00:00"/>
    <n v="21"/>
    <b v="0"/>
    <n v="88"/>
    <b v="1"/>
    <s v="theater/plays"/>
    <n v="136.16666666666666"/>
    <n v="46.420454545454547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d v="2016-04-13T21:02:45"/>
    <n v="1458766965"/>
    <x v="460"/>
    <d v="1900-01-20T00:00:00"/>
    <n v="21"/>
    <b v="0"/>
    <n v="57"/>
    <b v="1"/>
    <s v="theater/plays"/>
    <n v="122.28571428571429"/>
    <n v="75.087719298245617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d v="2016-11-11T22:00:00"/>
    <n v="1477077946"/>
    <x v="461"/>
    <d v="1900-01-20T00:00:00"/>
    <n v="21"/>
    <b v="0"/>
    <n v="41"/>
    <b v="1"/>
    <s v="theater/plays"/>
    <n v="100.03999999999999"/>
    <n v="61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3"/>
    <s v="GBP"/>
    <n v="1412974800"/>
    <d v="2014-10-10T21:00:00"/>
    <n v="1411109167"/>
    <x v="462"/>
    <d v="1900-01-20T00:00:00"/>
    <n v="21"/>
    <b v="0"/>
    <n v="34"/>
    <b v="1"/>
    <s v="theater/plays"/>
    <n v="110.2"/>
    <n v="81.029411764705884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d v="2017-02-24T13:48:00"/>
    <n v="1486129680"/>
    <x v="463"/>
    <d v="1900-01-20T00:00:00"/>
    <n v="21"/>
    <b v="0"/>
    <n v="112"/>
    <b v="1"/>
    <s v="theater/plays"/>
    <n v="102.18"/>
    <n v="136.84821428571428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3"/>
    <s v="GBP"/>
    <n v="1460553480"/>
    <d v="2016-04-13T13:18:00"/>
    <n v="1458770384"/>
    <x v="464"/>
    <d v="1900-01-20T00:00:00"/>
    <n v="21"/>
    <b v="0"/>
    <n v="23"/>
    <b v="1"/>
    <s v="theater/plays"/>
    <n v="171.42857142857142"/>
    <n v="52.173913043478258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d v="2016-06-13T17:00:00"/>
    <n v="1463971172"/>
    <x v="465"/>
    <d v="1900-01-20T00:00:00"/>
    <n v="21"/>
    <b v="0"/>
    <n v="14"/>
    <b v="1"/>
    <s v="theater/plays"/>
    <n v="153.4"/>
    <n v="109.57142857142857"/>
    <x v="0"/>
    <x v="0"/>
  </r>
  <r>
    <n v="3360"/>
    <s v="Pretty Butch"/>
    <s v="World Premiere, an M1 Singapore Fringe Festival 2017 commission."/>
    <n v="9000"/>
    <n v="9124"/>
    <x v="2"/>
    <x v="13"/>
    <s v="SGD"/>
    <n v="1481731140"/>
    <d v="2016-12-14T15:59:00"/>
    <n v="1479866343"/>
    <x v="466"/>
    <d v="1900-01-20T00:00:00"/>
    <n v="21"/>
    <b v="0"/>
    <n v="72"/>
    <b v="1"/>
    <s v="theater/plays"/>
    <n v="101.37777777777779"/>
    <n v="126.72222222222223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d v="2014-08-25T04:59:00"/>
    <n v="1407157756"/>
    <x v="467"/>
    <d v="1900-01-20T00:00:00"/>
    <n v="21"/>
    <b v="0"/>
    <n v="27"/>
    <b v="1"/>
    <s v="theater/plays"/>
    <n v="103.49999999999999"/>
    <n v="38.333333333333336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d v="2014-08-21T16:28:00"/>
    <n v="1406811593"/>
    <x v="468"/>
    <d v="1900-01-20T00:00:00"/>
    <n v="21"/>
    <b v="0"/>
    <n v="37"/>
    <b v="1"/>
    <s v="theater/plays"/>
    <n v="105.89999999999999"/>
    <n v="143.1081081081081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d v="2014-11-06T05:59:00"/>
    <n v="1413432331"/>
    <x v="469"/>
    <d v="1900-01-20T00:00:00"/>
    <n v="21"/>
    <b v="0"/>
    <n v="23"/>
    <b v="1"/>
    <s v="theater/plays"/>
    <n v="102.05"/>
    <n v="88.739130434782609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d v="2015-03-20T20:27:00"/>
    <n v="1425067296"/>
    <x v="470"/>
    <d v="1900-01-20T00:00:00"/>
    <n v="21"/>
    <b v="0"/>
    <n v="33"/>
    <b v="1"/>
    <s v="theater/plays"/>
    <n v="100"/>
    <n v="148.4848484848485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d v="2015-05-18T05:59:44"/>
    <n v="1430114384"/>
    <x v="471"/>
    <d v="1900-01-20T00:00:00"/>
    <n v="21"/>
    <b v="0"/>
    <n v="10"/>
    <b v="1"/>
    <s v="theater/plays"/>
    <n v="158.20000000000002"/>
    <n v="79.099999999999994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d v="2014-10-02T14:21:00"/>
    <n v="1410461299"/>
    <x v="472"/>
    <d v="1900-01-20T00:00:00"/>
    <n v="21"/>
    <b v="0"/>
    <n v="33"/>
    <b v="1"/>
    <s v="theater/plays"/>
    <n v="110.04599999999999"/>
    <n v="50.020909090909093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d v="2015-07-13T01:00:00"/>
    <n v="1434997018"/>
    <x v="473"/>
    <d v="1900-01-20T00:00:00"/>
    <n v="21"/>
    <b v="0"/>
    <n v="18"/>
    <b v="1"/>
    <s v="theater/plays"/>
    <n v="132"/>
    <n v="36.666666666666664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d v="2016-09-08T18:08:42"/>
    <n v="1471543722"/>
    <x v="474"/>
    <d v="1900-01-20T00:00:00"/>
    <n v="21"/>
    <b v="0"/>
    <n v="13"/>
    <b v="1"/>
    <s v="theater/plays"/>
    <n v="119.66666666666667"/>
    <n v="55.230769230769234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6"/>
    <s v="CAD"/>
    <n v="1409072982"/>
    <d v="2014-08-26T17:09:42"/>
    <n v="1407258582"/>
    <x v="475"/>
    <d v="1900-01-20T00:00:00"/>
    <n v="21"/>
    <b v="0"/>
    <n v="15"/>
    <b v="1"/>
    <s v="theater/plays"/>
    <n v="107.72727272727273"/>
    <n v="7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3"/>
    <s v="GBP"/>
    <n v="1408204857"/>
    <d v="2014-08-16T16:00:57"/>
    <n v="1406390457"/>
    <x v="476"/>
    <d v="1900-01-20T00:00:00"/>
    <n v="21"/>
    <b v="0"/>
    <n v="48"/>
    <b v="1"/>
    <s v="theater/plays"/>
    <n v="101.82500000000002"/>
    <n v="84.854166666666671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3"/>
    <s v="GBP"/>
    <n v="1454412584"/>
    <d v="2016-02-02T11:29:44"/>
    <n v="1452598184"/>
    <x v="477"/>
    <d v="1900-01-20T00:00:00"/>
    <n v="21"/>
    <b v="0"/>
    <n v="17"/>
    <b v="1"/>
    <s v="theater/plays"/>
    <n v="100"/>
    <n v="29.411764705882351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d v="2014-07-21T03:59:00"/>
    <n v="1404140667"/>
    <x v="478"/>
    <d v="1900-01-20T00:00:00"/>
    <n v="21"/>
    <b v="0"/>
    <n v="40"/>
    <b v="1"/>
    <s v="theater/plays"/>
    <n v="100.85714285714286"/>
    <n v="88.25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d v="2014-07-03T03:59:00"/>
    <n v="1402580818"/>
    <x v="479"/>
    <d v="1900-01-20T00:00:00"/>
    <n v="21"/>
    <b v="0"/>
    <n v="199"/>
    <b v="1"/>
    <s v="theater/plays"/>
    <n v="102.90416666666667"/>
    <n v="62.052763819095475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d v="2016-10-05T10:53:54"/>
    <n v="1473850434"/>
    <x v="480"/>
    <d v="1900-01-20T00:00:00"/>
    <n v="21"/>
    <b v="0"/>
    <n v="34"/>
    <b v="1"/>
    <s v="theater/plays"/>
    <n v="112.76666666666667"/>
    <n v="99.5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3"/>
    <s v="GBP"/>
    <n v="1462878648"/>
    <d v="2016-05-10T11:10:48"/>
    <n v="1461064248"/>
    <x v="481"/>
    <d v="1900-01-20T00:00:00"/>
    <n v="21"/>
    <b v="0"/>
    <n v="30"/>
    <b v="1"/>
    <s v="theater/plays"/>
    <n v="108"/>
    <n v="72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d v="2014-06-23T18:00:00"/>
    <n v="1401714114"/>
    <x v="482"/>
    <d v="1900-01-20T00:00:00"/>
    <n v="21"/>
    <b v="0"/>
    <n v="35"/>
    <b v="1"/>
    <s v="theater/plays"/>
    <n v="103.46657233816768"/>
    <n v="83.571428571428569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d v="2016-07-22T05:26:00"/>
    <n v="1467335378"/>
    <x v="483"/>
    <d v="1900-01-20T00:00:00"/>
    <n v="21"/>
    <b v="0"/>
    <n v="23"/>
    <b v="1"/>
    <s v="theater/plays"/>
    <n v="186"/>
    <n v="80.869565217391298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d v="2015-05-31T06:59:00"/>
    <n v="1431230867"/>
    <x v="484"/>
    <d v="1900-01-20T00:00:00"/>
    <n v="21"/>
    <b v="0"/>
    <n v="104"/>
    <b v="1"/>
    <s v="theater/plays"/>
    <n v="153.73333333333335"/>
    <n v="110.86538461538461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d v="2014-11-05T23:28:04"/>
    <n v="1413412084"/>
    <x v="485"/>
    <d v="1900-01-20T00:00:00"/>
    <n v="21"/>
    <b v="0"/>
    <n v="44"/>
    <b v="1"/>
    <s v="theater/plays"/>
    <n v="100.8"/>
    <n v="114.5454545454545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d v="2016-02-16T05:59:00"/>
    <n v="1453827436"/>
    <x v="486"/>
    <d v="1900-01-20T00:00:00"/>
    <n v="21"/>
    <b v="0"/>
    <n v="52"/>
    <b v="1"/>
    <s v="theater/musical"/>
    <n v="103.52"/>
    <n v="99.538461538461533"/>
    <x v="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d v="2016-11-29T06:00:00"/>
    <n v="1478616506"/>
    <x v="487"/>
    <d v="1900-01-20T00:00:00"/>
    <n v="21"/>
    <b v="0"/>
    <n v="33"/>
    <b v="1"/>
    <s v="theater/musical"/>
    <n v="110.2"/>
    <n v="166.96969696969697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d v="2014-12-16T22:32:09"/>
    <n v="1416954729"/>
    <x v="488"/>
    <d v="1900-01-20T00:00:00"/>
    <n v="21"/>
    <b v="0"/>
    <n v="24"/>
    <b v="0"/>
    <s v="theater/musical"/>
    <n v="59.657142857142851"/>
    <n v="174"/>
    <x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d v="2015-06-17T01:40:14"/>
    <n v="1432690814"/>
    <x v="489"/>
    <d v="1900-01-20T00:00:00"/>
    <n v="21"/>
    <b v="0"/>
    <n v="49"/>
    <b v="1"/>
    <s v="theater/plays"/>
    <n v="105.42"/>
    <n v="107.57142857142857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d v="2014-11-05T21:22:25"/>
    <n v="1413404545"/>
    <x v="490"/>
    <d v="1900-01-20T00:00:00"/>
    <n v="21"/>
    <b v="0"/>
    <n v="9"/>
    <b v="1"/>
    <s v="theater/plays"/>
    <n v="106.02199999999999"/>
    <n v="58.901111111111113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3"/>
    <s v="GBP"/>
    <n v="1461278208"/>
    <d v="2016-04-21T22:36:48"/>
    <n v="1459463808"/>
    <x v="491"/>
    <d v="1900-01-20T00:00:00"/>
    <n v="21"/>
    <b v="0"/>
    <n v="8"/>
    <b v="1"/>
    <s v="theater/plays"/>
    <n v="160"/>
    <n v="4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d v="2015-01-24T01:00:00"/>
    <n v="1420244622"/>
    <x v="492"/>
    <d v="1900-01-20T00:00:00"/>
    <n v="21"/>
    <b v="0"/>
    <n v="0"/>
    <b v="0"/>
    <s v="theater/musical"/>
    <n v="0"/>
    <n v="0"/>
    <x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d v="2016-02-20T21:05:00"/>
    <n v="1454173120"/>
    <x v="493"/>
    <d v="1900-01-20T00:00:00"/>
    <n v="21"/>
    <b v="0"/>
    <n v="19"/>
    <b v="0"/>
    <s v="theater/plays"/>
    <n v="32.049999999999997"/>
    <n v="33.736842105263158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d v="2017-02-23T01:00:00"/>
    <n v="1486077481"/>
    <x v="494"/>
    <d v="1900-01-20T00:00:00"/>
    <n v="21"/>
    <b v="0"/>
    <n v="7"/>
    <b v="0"/>
    <s v="theater/plays"/>
    <n v="7.166666666666667"/>
    <n v="30.714285714285715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d v="2013-06-06T19:32:37"/>
    <n v="1368646357"/>
    <x v="495"/>
    <d v="1900-01-21T00:00:00"/>
    <n v="22"/>
    <b v="0"/>
    <n v="23"/>
    <b v="1"/>
    <s v="film &amp; video/shorts"/>
    <n v="148.30000000000001"/>
    <n v="322.39130434782606"/>
    <x v="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d v="2011-04-24T23:34:47"/>
    <n v="1301787287"/>
    <x v="496"/>
    <d v="1900-01-21T00:00:00"/>
    <n v="22"/>
    <b v="0"/>
    <n v="69"/>
    <b v="1"/>
    <s v="film &amp; video/shorts"/>
    <n v="102.46666666666667"/>
    <n v="111.37681159420291"/>
    <x v="2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d v="2014-11-14T05:12:00"/>
    <n v="1414028490"/>
    <x v="497"/>
    <d v="1900-01-21T00:00:00"/>
    <n v="22"/>
    <b v="1"/>
    <n v="302"/>
    <b v="1"/>
    <s v="film &amp; video/documentary"/>
    <n v="104.85537190082646"/>
    <n v="84.023178807947019"/>
    <x v="2"/>
    <x v="22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d v="2014-08-08T00:00:00"/>
    <n v="1405573391"/>
    <x v="498"/>
    <d v="1900-01-21T00:00:00"/>
    <n v="22"/>
    <b v="0"/>
    <n v="86"/>
    <b v="1"/>
    <s v="film &amp; video/documentary"/>
    <n v="124.15933781686496"/>
    <n v="139.53488372093022"/>
    <x v="2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d v="2013-10-22T03:59:00"/>
    <n v="1380559201"/>
    <x v="499"/>
    <d v="1900-01-21T00:00:00"/>
    <n v="22"/>
    <b v="0"/>
    <n v="3"/>
    <b v="0"/>
    <s v="film &amp; video/animation"/>
    <n v="0.68631863186318631"/>
    <n v="20.333333333333332"/>
    <x v="2"/>
    <x v="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d v="2015-06-24T02:00:00"/>
    <n v="1433254268"/>
    <x v="500"/>
    <d v="1900-01-21T00:00:00"/>
    <n v="22"/>
    <b v="0"/>
    <n v="29"/>
    <b v="1"/>
    <s v="theater/plays"/>
    <n v="107.78267254038178"/>
    <n v="126.55172413793103"/>
    <x v="0"/>
    <x v="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d v="2013-07-10T16:52:00"/>
    <n v="1371569202"/>
    <x v="501"/>
    <d v="1900-01-21T00:00:00"/>
    <n v="22"/>
    <b v="0"/>
    <n v="12"/>
    <b v="1"/>
    <s v="music/rock"/>
    <n v="104"/>
    <n v="86.666666666666671"/>
    <x v="1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d v="2013-10-16T09:59:00"/>
    <n v="1379990038"/>
    <x v="502"/>
    <d v="1900-01-21T00:00:00"/>
    <n v="22"/>
    <b v="0"/>
    <n v="79"/>
    <b v="0"/>
    <s v="music/jazz"/>
    <n v="41.53846153846154"/>
    <n v="34.177215189873415"/>
    <x v="1"/>
    <x v="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d v="2015-04-10T04:59:00"/>
    <n v="1426792563"/>
    <x v="503"/>
    <d v="1900-01-21T00:00:00"/>
    <n v="22"/>
    <b v="0"/>
    <n v="17"/>
    <b v="0"/>
    <s v="technology/wearables"/>
    <n v="11.328275684711327"/>
    <n v="51.823529411764703"/>
    <x v="7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d v="2017-02-03T04:11:00"/>
    <n v="1484198170"/>
    <x v="504"/>
    <d v="1900-01-21T00:00:00"/>
    <n v="22"/>
    <b v="0"/>
    <n v="31"/>
    <b v="1"/>
    <s v="music/rock"/>
    <n v="116.15384615384616"/>
    <n v="48.70967741935484"/>
    <x v="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6"/>
    <s v="CAD"/>
    <n v="1482663600"/>
    <d v="2016-12-25T11:00:00"/>
    <n v="1480800568"/>
    <x v="505"/>
    <d v="1900-01-21T00:00:00"/>
    <n v="22"/>
    <b v="0"/>
    <n v="12"/>
    <b v="0"/>
    <s v="photography/places"/>
    <n v="79"/>
    <n v="131.66666666666666"/>
    <x v="5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d v="2014-03-04T21:00:00"/>
    <n v="1392040806"/>
    <x v="506"/>
    <d v="1900-01-21T00:00:00"/>
    <n v="22"/>
    <b v="0"/>
    <n v="183"/>
    <b v="1"/>
    <s v="music/indie rock"/>
    <n v="102.45669291338582"/>
    <n v="35.551912568306008"/>
    <x v="1"/>
    <x v="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d v="2012-01-12T01:00:00"/>
    <n v="1324433310"/>
    <x v="507"/>
    <d v="1900-01-21T00:00:00"/>
    <n v="22"/>
    <b v="1"/>
    <n v="103"/>
    <b v="1"/>
    <s v="technology/hardware"/>
    <n v="262.27999999999997"/>
    <n v="127.32038834951456"/>
    <x v="7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d v="2016-09-02T07:00:00"/>
    <n v="1470874618"/>
    <x v="508"/>
    <d v="1900-01-21T00:00:00"/>
    <n v="22"/>
    <b v="0"/>
    <n v="16"/>
    <b v="0"/>
    <s v="photography/people"/>
    <n v="4.3"/>
    <n v="88.6875"/>
    <x v="5"/>
    <x v="34"/>
  </r>
  <r>
    <n v="2506"/>
    <s v="Bowlz Cafe, Hull"/>
    <s v="Love cereal as much as we do? Then we need your help! We are opening a worldwide cereal cafe, serving the best in imported cereals!"/>
    <n v="5000"/>
    <n v="30"/>
    <x v="0"/>
    <x v="3"/>
    <s v="GBP"/>
    <n v="1443906000"/>
    <d v="2015-10-03T21:00:00"/>
    <n v="1441955269"/>
    <x v="509"/>
    <d v="1900-01-21T00:00:00"/>
    <n v="22"/>
    <b v="0"/>
    <n v="2"/>
    <b v="0"/>
    <s v="food/restaurants"/>
    <n v="0.6"/>
    <n v="15"/>
    <x v="3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d v="2016-04-22T14:52:00"/>
    <n v="1459431960"/>
    <x v="510"/>
    <d v="1900-01-21T00:00:00"/>
    <n v="22"/>
    <b v="0"/>
    <n v="27"/>
    <b v="1"/>
    <s v="music/classical music"/>
    <n v="100"/>
    <n v="185.18518518518519"/>
    <x v="1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d v="2015-12-28T06:00:00"/>
    <n v="1449436390"/>
    <x v="511"/>
    <d v="1900-01-21T00:00:00"/>
    <n v="22"/>
    <b v="1"/>
    <n v="47"/>
    <b v="0"/>
    <s v="technology/makerspaces"/>
    <n v="33.19"/>
    <n v="70.61702127659575"/>
    <x v="7"/>
    <x v="40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d v="2014-10-10T11:00:00"/>
    <n v="1411019409"/>
    <x v="512"/>
    <d v="1900-01-21T00:00:00"/>
    <n v="22"/>
    <b v="0"/>
    <n v="13"/>
    <b v="1"/>
    <s v="theater/plays"/>
    <n v="133.20000000000002"/>
    <n v="51.230769230769234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d v="2014-08-13T22:00:00"/>
    <n v="1406039696"/>
    <x v="513"/>
    <d v="1900-01-21T00:00:00"/>
    <n v="22"/>
    <b v="0"/>
    <n v="54"/>
    <b v="1"/>
    <s v="theater/plays"/>
    <n v="120.24999999999999"/>
    <n v="44.537037037037038"/>
    <x v="0"/>
    <x v="0"/>
  </r>
  <r>
    <n v="2989"/>
    <s v="Let's Light Up The Gem!"/>
    <s v="Bring the movies back to Bethel, Maine."/>
    <n v="20000"/>
    <n v="35307"/>
    <x v="2"/>
    <x v="0"/>
    <s v="USD"/>
    <n v="1450673940"/>
    <d v="2015-12-21T04:59:00"/>
    <n v="1448756962"/>
    <x v="514"/>
    <d v="1900-01-21T00:00:00"/>
    <n v="22"/>
    <b v="0"/>
    <n v="364"/>
    <b v="1"/>
    <s v="theater/spaces"/>
    <n v="176.535"/>
    <n v="96.997252747252745"/>
    <x v="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d v="2017-01-27T20:05:30"/>
    <n v="1483646730"/>
    <x v="515"/>
    <d v="1900-01-21T00:00:00"/>
    <n v="22"/>
    <b v="0"/>
    <n v="93"/>
    <b v="1"/>
    <s v="theater/spaces"/>
    <n v="103.29411764705883"/>
    <n v="94.408602150537632"/>
    <x v="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3"/>
    <s v="GBP"/>
    <n v="1442440800"/>
    <d v="2015-09-16T22:00:00"/>
    <n v="1440497876"/>
    <x v="516"/>
    <d v="1900-01-21T00:00:00"/>
    <n v="22"/>
    <b v="0"/>
    <n v="4"/>
    <b v="0"/>
    <s v="theater/spaces"/>
    <n v="4.1000000000000005"/>
    <n v="10.25"/>
    <x v="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517"/>
    <d v="1900-01-21T00:00:00"/>
    <n v="22"/>
    <b v="0"/>
    <n v="7"/>
    <b v="0"/>
    <s v="theater/plays"/>
    <n v="20.849420849420849"/>
    <n v="23.142857142857142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d v="2014-10-01T04:00:00"/>
    <n v="1410278284"/>
    <x v="518"/>
    <d v="1900-01-21T00:00:00"/>
    <n v="22"/>
    <b v="1"/>
    <n v="57"/>
    <b v="1"/>
    <s v="theater/plays"/>
    <n v="131.16666666666669"/>
    <n v="41.421052631578945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d v="2011-05-03T03:59:00"/>
    <n v="1302493760"/>
    <x v="519"/>
    <d v="1900-01-21T00:00:00"/>
    <n v="22"/>
    <b v="1"/>
    <n v="21"/>
    <b v="1"/>
    <s v="theater/plays"/>
    <n v="162.66666666666666"/>
    <n v="58.09523809523809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d v="2015-06-11T03:59:00"/>
    <n v="1432129577"/>
    <x v="520"/>
    <d v="1900-01-21T00:00:00"/>
    <n v="22"/>
    <b v="1"/>
    <n v="176"/>
    <b v="1"/>
    <s v="theater/plays"/>
    <n v="128.06"/>
    <n v="72.7613636363636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d v="2016-06-22T03:55:00"/>
    <n v="1464653696"/>
    <x v="521"/>
    <d v="1900-01-21T00:00:00"/>
    <n v="22"/>
    <b v="0"/>
    <n v="23"/>
    <b v="1"/>
    <s v="theater/plays"/>
    <n v="101.51515151515152"/>
    <n v="145.65217391304347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d v="2015-06-15T16:14:40"/>
    <n v="1432484080"/>
    <x v="522"/>
    <d v="1900-01-21T00:00:00"/>
    <n v="22"/>
    <b v="0"/>
    <n v="111"/>
    <b v="1"/>
    <s v="theater/plays"/>
    <n v="104.57142857142858"/>
    <n v="32.972972972972975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3"/>
    <s v="GBP"/>
    <n v="1458075600"/>
    <d v="2016-03-15T21:00:00"/>
    <n v="1456183649"/>
    <x v="523"/>
    <d v="1900-01-21T00:00:00"/>
    <n v="22"/>
    <b v="0"/>
    <n v="72"/>
    <b v="1"/>
    <s v="theater/plays"/>
    <n v="105.93333333333332"/>
    <n v="44.13888888888888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d v="2015-02-05T06:59:00"/>
    <n v="1421252084"/>
    <x v="524"/>
    <d v="1900-01-21T00:00:00"/>
    <n v="22"/>
    <b v="0"/>
    <n v="76"/>
    <b v="1"/>
    <s v="theater/plays"/>
    <n v="103.58333333333334"/>
    <n v="81.776315789473685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d v="2014-07-11T16:15:00"/>
    <n v="1403146628"/>
    <x v="525"/>
    <d v="1900-01-21T00:00:00"/>
    <n v="22"/>
    <b v="0"/>
    <n v="82"/>
    <b v="1"/>
    <s v="theater/plays"/>
    <n v="105.2184"/>
    <n v="64.15756097560975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d v="2015-04-01T03:59:00"/>
    <n v="1426002684"/>
    <x v="526"/>
    <d v="1900-01-21T00:00:00"/>
    <n v="22"/>
    <b v="0"/>
    <n v="19"/>
    <b v="1"/>
    <s v="theater/plays"/>
    <n v="102.27272727272727"/>
    <n v="59.210526315789473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d v="2015-07-31T08:58:00"/>
    <n v="1436408308"/>
    <x v="527"/>
    <d v="1900-01-21T00:00:00"/>
    <n v="22"/>
    <b v="0"/>
    <n v="24"/>
    <b v="1"/>
    <s v="theater/plays"/>
    <n v="103.49999999999999"/>
    <n v="43.125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3"/>
    <s v="GBP"/>
    <n v="1430348400"/>
    <d v="2015-04-29T23:00:00"/>
    <n v="1428436410"/>
    <x v="528"/>
    <d v="1900-01-21T00:00:00"/>
    <n v="22"/>
    <b v="0"/>
    <n v="11"/>
    <b v="1"/>
    <s v="theater/plays"/>
    <n v="100.49999999999999"/>
    <n v="18.272727272727273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d v="2014-07-24T07:00:00"/>
    <n v="1404337382"/>
    <x v="529"/>
    <d v="1900-01-21T00:00:00"/>
    <n v="22"/>
    <b v="0"/>
    <n v="38"/>
    <b v="1"/>
    <s v="theater/plays"/>
    <n v="100"/>
    <n v="31.578947368421051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d v="2015-07-02T23:50:06"/>
    <n v="1433980206"/>
    <x v="530"/>
    <d v="1900-01-21T00:00:00"/>
    <n v="22"/>
    <b v="0"/>
    <n v="40"/>
    <b v="1"/>
    <s v="theater/plays"/>
    <n v="104.51515151515152"/>
    <n v="86.224999999999994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3"/>
    <s v="GBP"/>
    <n v="1405461600"/>
    <d v="2014-07-15T22:00:00"/>
    <n v="1403562705"/>
    <x v="531"/>
    <d v="1900-01-21T00:00:00"/>
    <n v="22"/>
    <b v="0"/>
    <n v="6"/>
    <b v="0"/>
    <s v="theater/plays"/>
    <n v="18"/>
    <n v="4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d v="2014-09-27T04:00:00"/>
    <n v="1409884821"/>
    <x v="532"/>
    <d v="1900-01-21T00:00:00"/>
    <n v="22"/>
    <b v="0"/>
    <n v="59"/>
    <b v="1"/>
    <s v="theater/musical"/>
    <n v="143.19999999999999"/>
    <n v="48.542372881355931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0"/>
    <x v="3"/>
    <s v="GBP"/>
    <n v="1399584210"/>
    <d v="2014-05-08T21:23:30"/>
    <n v="1397683410"/>
    <x v="533"/>
    <d v="1900-01-21T00:00:00"/>
    <n v="22"/>
    <b v="0"/>
    <n v="2"/>
    <b v="0"/>
    <s v="theater/plays"/>
    <n v="0.42"/>
    <n v="10.5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d v="2014-08-01T07:00:00"/>
    <n v="1405024561"/>
    <x v="534"/>
    <d v="1900-01-21T00:00:00"/>
    <n v="22"/>
    <b v="0"/>
    <n v="10"/>
    <b v="0"/>
    <s v="theater/plays"/>
    <n v="47.692307692307693"/>
    <n v="62"/>
    <x v="0"/>
    <x v="0"/>
  </r>
  <r>
    <n v="103"/>
    <s v="I'M TWENTY SOMETHING"/>
    <s v="Three friends in their twenties are trying to do the impossible - have fun on a casual Friday night."/>
    <n v="1300"/>
    <n v="1367"/>
    <x v="2"/>
    <x v="3"/>
    <s v="GBP"/>
    <n v="1394220030"/>
    <d v="2014-03-07T19:20:30"/>
    <n v="1392232830"/>
    <x v="535"/>
    <d v="1900-01-22T00:00:00"/>
    <n v="23"/>
    <b v="0"/>
    <n v="49"/>
    <b v="1"/>
    <s v="film &amp; video/shorts"/>
    <n v="105.15384615384616"/>
    <n v="27.897959183673468"/>
    <x v="2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d v="2014-05-19T02:49:19"/>
    <n v="1398480559"/>
    <x v="536"/>
    <d v="1900-01-22T00:00:00"/>
    <n v="23"/>
    <b v="0"/>
    <n v="48"/>
    <b v="1"/>
    <s v="film &amp; video/documentary"/>
    <n v="206.70670670670671"/>
    <n v="43.020833333333336"/>
    <x v="2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d v="2015-03-15T18:00:00"/>
    <n v="1424454319"/>
    <x v="537"/>
    <d v="1900-01-22T00:00:00"/>
    <n v="23"/>
    <b v="0"/>
    <n v="0"/>
    <b v="0"/>
    <s v="technology/web"/>
    <n v="0"/>
    <n v="0"/>
    <x v="7"/>
    <x v="2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d v="2015-10-17T04:00:00"/>
    <n v="1443074571"/>
    <x v="538"/>
    <d v="1900-01-22T00:00:00"/>
    <n v="23"/>
    <b v="1"/>
    <n v="478"/>
    <b v="1"/>
    <s v="music/electronic music"/>
    <n v="351.80366666666669"/>
    <n v="22.079728033472804"/>
    <x v="1"/>
    <x v="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d v="2015-05-18T05:00:00"/>
    <n v="1429991062"/>
    <x v="539"/>
    <d v="1900-01-22T00:00:00"/>
    <n v="23"/>
    <b v="0"/>
    <n v="21"/>
    <b v="1"/>
    <s v="music/electronic music"/>
    <n v="102.1"/>
    <n v="48.61904761904762"/>
    <x v="1"/>
    <x v="20"/>
  </r>
  <r>
    <n v="1210"/>
    <s v="Det Andra GÃ¶teborg"/>
    <s v="En fotobok om livet i det enda andra GÃ¶teborg i vÃ¤rlden"/>
    <n v="20000"/>
    <n v="50863"/>
    <x v="2"/>
    <x v="10"/>
    <s v="SEK"/>
    <n v="1433106000"/>
    <d v="2015-05-31T21:00:00"/>
    <n v="1431124572"/>
    <x v="540"/>
    <d v="1900-01-22T00:00:00"/>
    <n v="23"/>
    <b v="0"/>
    <n v="103"/>
    <b v="1"/>
    <s v="photography/photobooks"/>
    <n v="254.31499999999997"/>
    <n v="493.81553398058253"/>
    <x v="5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541"/>
    <d v="1900-01-22T00:00:00"/>
    <n v="23"/>
    <b v="0"/>
    <n v="34"/>
    <b v="0"/>
    <s v="music/world music"/>
    <n v="50.739999999999995"/>
    <n v="74.617647058823536"/>
    <x v="1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d v="2016-12-31T16:59:00"/>
    <n v="1481175482"/>
    <x v="542"/>
    <d v="1900-01-22T00:00:00"/>
    <n v="23"/>
    <b v="0"/>
    <n v="31"/>
    <b v="1"/>
    <s v="theater/plays"/>
    <n v="101"/>
    <n v="65.161290322580641"/>
    <x v="0"/>
    <x v="0"/>
  </r>
  <r>
    <n v="1380"/>
    <s v="BARNFEST 2015"/>
    <s v="A DIY MUSIC FESTIVAL FROM ST. LOUIS MO! Bands make their own festival, help make it legit!"/>
    <n v="25"/>
    <n v="106"/>
    <x v="2"/>
    <x v="0"/>
    <s v="USD"/>
    <n v="1433815200"/>
    <d v="2015-06-09T02:00:00"/>
    <n v="1431886706"/>
    <x v="543"/>
    <d v="1900-01-22T00:00:00"/>
    <n v="23"/>
    <b v="0"/>
    <n v="5"/>
    <b v="1"/>
    <s v="music/rock"/>
    <n v="424"/>
    <n v="21.2"/>
    <x v="1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d v="2012-09-07T07:51:00"/>
    <n v="1345062936"/>
    <x v="544"/>
    <d v="1900-01-22T00:00:00"/>
    <n v="23"/>
    <b v="0"/>
    <n v="1"/>
    <b v="0"/>
    <s v="publishing/fiction"/>
    <n v="0.1"/>
    <n v="5"/>
    <x v="8"/>
    <x v="37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d v="2015-09-17T17:00:00"/>
    <n v="1440513832"/>
    <x v="545"/>
    <d v="1900-01-22T00:00:00"/>
    <n v="23"/>
    <b v="0"/>
    <n v="0"/>
    <b v="0"/>
    <s v="photography/nature"/>
    <n v="0"/>
    <n v="0"/>
    <x v="5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d v="2011-07-22T01:39:05"/>
    <n v="1309311545"/>
    <x v="546"/>
    <d v="1900-01-22T00:00:00"/>
    <n v="23"/>
    <b v="0"/>
    <n v="56"/>
    <b v="1"/>
    <s v="music/pop"/>
    <n v="175"/>
    <n v="62.5"/>
    <x v="1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d v="2016-08-27T03:59:00"/>
    <n v="1470348775"/>
    <x v="547"/>
    <d v="1900-01-22T00:00:00"/>
    <n v="23"/>
    <b v="0"/>
    <n v="67"/>
    <b v="1"/>
    <s v="photography/photobooks"/>
    <n v="100.41666666666667"/>
    <n v="89.925373134328353"/>
    <x v="5"/>
    <x v="23"/>
  </r>
  <r>
    <n v="1802"/>
    <s v="Out Of The Dark"/>
    <s v="Inner Darkness turned into a photobook. Personal work i shot during my recovery...in Berlin."/>
    <n v="3500"/>
    <n v="1697"/>
    <x v="0"/>
    <x v="7"/>
    <s v="EUR"/>
    <n v="1435442340"/>
    <d v="2015-06-27T21:59:00"/>
    <n v="1433416830"/>
    <x v="548"/>
    <d v="1900-01-22T00:00:00"/>
    <n v="23"/>
    <b v="1"/>
    <n v="18"/>
    <b v="0"/>
    <s v="photography/photobooks"/>
    <n v="48.485714285714288"/>
    <n v="94.277777777777771"/>
    <x v="5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d v="2013-07-11T20:01:43"/>
    <n v="1371585703"/>
    <x v="549"/>
    <d v="1900-01-22T00:00:00"/>
    <n v="23"/>
    <b v="0"/>
    <n v="50"/>
    <b v="1"/>
    <s v="music/rock"/>
    <n v="105.05"/>
    <n v="42.02"/>
    <x v="1"/>
    <x v="2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d v="2013-10-11T00:00:00"/>
    <n v="1379540288"/>
    <x v="550"/>
    <d v="1900-01-22T00:00:00"/>
    <n v="23"/>
    <b v="0"/>
    <n v="52"/>
    <b v="1"/>
    <s v="music/indie rock"/>
    <n v="110.33333333333333"/>
    <n v="31.826923076923077"/>
    <x v="1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d v="2014-04-10T06:59:00"/>
    <n v="1395168625"/>
    <x v="551"/>
    <d v="1900-01-22T00:00:00"/>
    <n v="23"/>
    <b v="0"/>
    <n v="120"/>
    <b v="1"/>
    <s v="music/electronic music"/>
    <n v="195.6"/>
    <n v="40.75"/>
    <x v="1"/>
    <x v="20"/>
  </r>
  <r>
    <n v="2215"/>
    <s v="&quot;Something to See, Not to Say&quot; - Anemometer's First EP Album"/>
    <s v="Ambient Electro Grind-fest!"/>
    <n v="550"/>
    <n v="860"/>
    <x v="2"/>
    <x v="0"/>
    <s v="USD"/>
    <n v="1331621940"/>
    <d v="2012-03-13T06:59:00"/>
    <n v="1329671572"/>
    <x v="552"/>
    <d v="1900-01-22T00:00:00"/>
    <n v="23"/>
    <b v="0"/>
    <n v="33"/>
    <b v="1"/>
    <s v="music/electronic music"/>
    <n v="156.36363636363637"/>
    <n v="26.060606060606062"/>
    <x v="1"/>
    <x v="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d v="2012-08-29T00:00:00"/>
    <n v="1344281383"/>
    <x v="553"/>
    <d v="1900-01-22T00:00:00"/>
    <n v="23"/>
    <b v="0"/>
    <n v="76"/>
    <b v="1"/>
    <s v="music/electronic music"/>
    <n v="122.833"/>
    <n v="32.324473684210524"/>
    <x v="1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d v="2015-04-11T06:00:00"/>
    <n v="1426772928"/>
    <x v="554"/>
    <d v="1900-01-22T00:00:00"/>
    <n v="23"/>
    <b v="0"/>
    <n v="33"/>
    <b v="0"/>
    <s v="food/food trucks"/>
    <n v="25.259090909090908"/>
    <n v="168.39393939393941"/>
    <x v="3"/>
    <x v="1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d v="2015-08-15T03:59:00"/>
    <n v="1437668354"/>
    <x v="555"/>
    <d v="1900-01-22T00:00:00"/>
    <n v="23"/>
    <b v="0"/>
    <n v="61"/>
    <b v="1"/>
    <s v="music/classical music"/>
    <n v="100.4"/>
    <n v="74.06557377049181"/>
    <x v="1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d v="2016-10-16T01:00:00"/>
    <n v="1474641914"/>
    <x v="556"/>
    <d v="1900-01-22T00:00:00"/>
    <n v="23"/>
    <b v="0"/>
    <n v="50"/>
    <b v="1"/>
    <s v="technology/space exploration"/>
    <n v="187.3"/>
    <n v="37.46"/>
    <x v="7"/>
    <x v="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d v="2014-08-25T04:59:00"/>
    <n v="1406958354"/>
    <x v="557"/>
    <d v="1900-01-22T00:00:00"/>
    <n v="23"/>
    <b v="0"/>
    <n v="31"/>
    <b v="1"/>
    <s v="theater/plays"/>
    <n v="111.42857142857143"/>
    <n v="125.80645161290323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3"/>
    <s v="GBP"/>
    <n v="1400498789"/>
    <d v="2014-05-19T11:26:29"/>
    <n v="1398511589"/>
    <x v="558"/>
    <d v="1900-01-22T00:00:00"/>
    <n v="23"/>
    <b v="0"/>
    <n v="7"/>
    <b v="0"/>
    <s v="theater/plays"/>
    <n v="7.8378378378378386"/>
    <n v="20.714285714285715"/>
    <x v="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d v="2014-08-13T04:59:00"/>
    <n v="1405923687"/>
    <x v="559"/>
    <d v="1900-01-22T00:00:00"/>
    <n v="23"/>
    <b v="1"/>
    <n v="57"/>
    <b v="1"/>
    <s v="theater/plays"/>
    <n v="101.53333333333335"/>
    <n v="80.15789473684211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d v="2015-10-30T21:00:00"/>
    <n v="1444220588"/>
    <x v="560"/>
    <d v="1900-01-22T00:00:00"/>
    <n v="23"/>
    <b v="1"/>
    <n v="68"/>
    <b v="1"/>
    <s v="theater/plays"/>
    <n v="112.1664"/>
    <n v="41.237647058823526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3"/>
    <s v="GBP"/>
    <n v="1465750800"/>
    <d v="2016-06-12T17:00:00"/>
    <n v="1463771421"/>
    <x v="561"/>
    <d v="1900-01-22T00:00:00"/>
    <n v="23"/>
    <b v="0"/>
    <n v="28"/>
    <b v="1"/>
    <s v="theater/plays"/>
    <n v="100"/>
    <n v="119.64285714285714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d v="2014-11-21T17:00:00"/>
    <n v="1414605776"/>
    <x v="562"/>
    <d v="1900-01-22T00:00:00"/>
    <n v="23"/>
    <b v="0"/>
    <n v="65"/>
    <b v="1"/>
    <s v="theater/plays"/>
    <n v="111.07499999999999"/>
    <n v="68.353846153846149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d v="2014-07-23T03:59:00"/>
    <n v="1404141626"/>
    <x v="563"/>
    <d v="1900-01-22T00:00:00"/>
    <n v="23"/>
    <b v="0"/>
    <n v="37"/>
    <b v="1"/>
    <s v="theater/plays"/>
    <n v="153.19999999999999"/>
    <n v="41.405405405405403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x v="3"/>
    <s v="GBP"/>
    <n v="1462914000"/>
    <d v="2016-05-10T21:00:00"/>
    <n v="1460914253"/>
    <x v="564"/>
    <d v="1900-01-22T00:00:00"/>
    <n v="23"/>
    <b v="0"/>
    <n v="15"/>
    <b v="1"/>
    <s v="theater/plays"/>
    <n v="180"/>
    <n v="12"/>
    <x v="0"/>
    <x v="0"/>
  </r>
  <r>
    <n v="3511"/>
    <s v="Silent Planet"/>
    <s v="The world premiere of the first full-length play by Eve Leigh, at the intimate Finborough Theatre in London."/>
    <n v="1500"/>
    <n v="1518"/>
    <x v="2"/>
    <x v="3"/>
    <s v="GBP"/>
    <n v="1415385000"/>
    <d v="2014-11-07T18:30:00"/>
    <n v="1413406695"/>
    <x v="565"/>
    <d v="1900-01-22T00:00:00"/>
    <n v="23"/>
    <b v="0"/>
    <n v="19"/>
    <b v="1"/>
    <s v="theater/plays"/>
    <n v="101.2"/>
    <n v="79.8947368421052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d v="2016-03-05T01:00:00"/>
    <n v="1455230214"/>
    <x v="566"/>
    <d v="1900-01-22T00:00:00"/>
    <n v="23"/>
    <b v="0"/>
    <n v="13"/>
    <b v="1"/>
    <s v="theater/plays"/>
    <n v="101.9047619047619"/>
    <n v="164.6153846153846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3"/>
    <s v="GBP"/>
    <n v="1459702800"/>
    <d v="2016-04-03T17:00:00"/>
    <n v="1457690386"/>
    <x v="567"/>
    <d v="1900-01-22T00:00:00"/>
    <n v="23"/>
    <b v="0"/>
    <n v="38"/>
    <b v="1"/>
    <s v="theater/plays"/>
    <n v="174.4"/>
    <n v="68.84210526315789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"/>
    <s v="DKK"/>
    <n v="1464817320"/>
    <d v="2016-06-01T21:42:00"/>
    <n v="1462806419"/>
    <x v="568"/>
    <d v="1900-01-22T00:00:00"/>
    <n v="23"/>
    <b v="0"/>
    <n v="20"/>
    <b v="1"/>
    <s v="theater/plays"/>
    <n v="110.75"/>
    <n v="110.7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d v="2016-04-10T04:00:00"/>
    <n v="1458336672"/>
    <x v="569"/>
    <d v="1900-01-22T00:00:00"/>
    <n v="23"/>
    <b v="0"/>
    <n v="36"/>
    <b v="1"/>
    <s v="theater/plays"/>
    <n v="111.00000000000001"/>
    <n v="92.5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d v="2015-07-23T18:33:00"/>
    <n v="1435670452"/>
    <x v="570"/>
    <d v="1900-01-22T00:00:00"/>
    <n v="23"/>
    <b v="0"/>
    <n v="28"/>
    <b v="1"/>
    <s v="theater/plays"/>
    <n v="103.49999999999999"/>
    <n v="36.964285714285715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d v="2015-11-12T06:59:00"/>
    <n v="1445358903"/>
    <x v="571"/>
    <d v="1900-01-22T00:00:00"/>
    <n v="23"/>
    <b v="0"/>
    <n v="4"/>
    <b v="0"/>
    <s v="theater/plays"/>
    <n v="21.428571428571427"/>
    <n v="37.5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d v="2014-08-01T17:12:00"/>
    <n v="1404927690"/>
    <x v="572"/>
    <d v="1900-01-22T00:00:00"/>
    <n v="23"/>
    <b v="0"/>
    <n v="4"/>
    <b v="0"/>
    <s v="theater/plays"/>
    <n v="5.2"/>
    <n v="6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3"/>
    <s v="GBP"/>
    <n v="1427659200"/>
    <d v="2015-03-29T20:00:00"/>
    <n v="1425678057"/>
    <x v="573"/>
    <d v="1900-01-22T00:00:00"/>
    <n v="23"/>
    <b v="0"/>
    <n v="6"/>
    <b v="0"/>
    <s v="theater/plays"/>
    <n v="1.8333333333333333"/>
    <n v="18.333333333333332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3"/>
    <s v="GBP"/>
    <n v="1448492400"/>
    <d v="2015-11-25T23:00:00"/>
    <n v="1446506080"/>
    <x v="574"/>
    <d v="1900-01-22T00:00:00"/>
    <n v="23"/>
    <b v="0"/>
    <n v="6"/>
    <b v="0"/>
    <s v="theater/plays"/>
    <n v="22.142857142857142"/>
    <n v="129.16666666666666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d v="2014-09-24T22:00:01"/>
    <n v="1409608801"/>
    <x v="575"/>
    <d v="1900-01-22T00:00:00"/>
    <n v="23"/>
    <b v="0"/>
    <n v="4"/>
    <b v="0"/>
    <s v="theater/plays"/>
    <n v="2.0500000000000003"/>
    <n v="10.2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d v="2015-04-28T00:00:00"/>
    <n v="1428130814"/>
    <x v="576"/>
    <d v="1900-01-23T00:00:00"/>
    <n v="24"/>
    <b v="0"/>
    <n v="28"/>
    <b v="1"/>
    <s v="film &amp; video/television"/>
    <n v="166.5"/>
    <n v="59.464285714285715"/>
    <x v="2"/>
    <x v="6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d v="2013-12-28T04:59:00"/>
    <n v="1386194013"/>
    <x v="577"/>
    <d v="1900-01-23T00:00:00"/>
    <n v="24"/>
    <b v="0"/>
    <n v="64"/>
    <b v="1"/>
    <s v="film &amp; video/shorts"/>
    <n v="113.51849999999999"/>
    <n v="35.474531249999998"/>
    <x v="2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d v="2013-01-24T18:38:30"/>
    <n v="1356979110"/>
    <x v="578"/>
    <d v="1900-01-23T00:00:00"/>
    <n v="24"/>
    <b v="0"/>
    <n v="35"/>
    <b v="1"/>
    <s v="film &amp; video/shorts"/>
    <n v="100"/>
    <n v="100"/>
    <x v="2"/>
    <x v="3"/>
  </r>
  <r>
    <n v="104"/>
    <s v="Good 'Ol Trumpet"/>
    <s v="UCF short film about an old man, his love for music, and his misplaced trumpet.  "/>
    <n v="500"/>
    <n v="600"/>
    <x v="2"/>
    <x v="0"/>
    <s v="USD"/>
    <n v="1301792400"/>
    <d v="2011-04-03T01:00:00"/>
    <n v="1299775266"/>
    <x v="579"/>
    <d v="1900-01-23T00:00:00"/>
    <n v="24"/>
    <b v="0"/>
    <n v="10"/>
    <b v="1"/>
    <s v="film &amp; video/shorts"/>
    <n v="120"/>
    <n v="60"/>
    <x v="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d v="2014-04-13T02:00:00"/>
    <n v="1395277318"/>
    <x v="580"/>
    <d v="1900-01-23T00:00:00"/>
    <n v="24"/>
    <b v="0"/>
    <n v="81"/>
    <b v="1"/>
    <s v="film &amp; video/shorts"/>
    <n v="104"/>
    <n v="64.197530864197532"/>
    <x v="2"/>
    <x v="3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d v="2015-07-21T06:59:00"/>
    <n v="1435383457"/>
    <x v="581"/>
    <d v="1900-01-23T00:00:00"/>
    <n v="24"/>
    <b v="0"/>
    <n v="5"/>
    <b v="0"/>
    <s v="film &amp; video/drama"/>
    <n v="16"/>
    <n v="160"/>
    <x v="2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d v="2015-11-07T04:00:00"/>
    <n v="1444821127"/>
    <x v="582"/>
    <d v="1900-01-23T00:00:00"/>
    <n v="24"/>
    <b v="1"/>
    <n v="167"/>
    <b v="1"/>
    <s v="film &amp; video/documentary"/>
    <n v="105.5"/>
    <n v="63.17365269461078"/>
    <x v="2"/>
    <x v="2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6"/>
    <s v="CAD"/>
    <n v="1453765920"/>
    <d v="2016-01-25T23:52:00"/>
    <n v="1451655808"/>
    <x v="583"/>
    <d v="1900-01-23T00:00:00"/>
    <n v="24"/>
    <b v="0"/>
    <n v="83"/>
    <b v="1"/>
    <s v="film &amp; video/documentary"/>
    <n v="111.76666666666665"/>
    <n v="40.397590361445786"/>
    <x v="2"/>
    <x v="22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d v="2014-07-03T03:00:00"/>
    <n v="1402343765"/>
    <x v="584"/>
    <d v="1900-01-23T00:00:00"/>
    <n v="24"/>
    <b v="0"/>
    <n v="3"/>
    <b v="0"/>
    <s v="film &amp; video/animation"/>
    <n v="0.155"/>
    <n v="10.333333333333334"/>
    <x v="2"/>
    <x v="15"/>
  </r>
  <r>
    <n v="533"/>
    <s v="Foresight"/>
    <s v="New writing â€¢ Twisty-turny magical realist retro sci-fi â€¢ Human lives â€¢ Storytelling â€¢ The slope our society slips down..."/>
    <n v="2000"/>
    <n v="2004"/>
    <x v="2"/>
    <x v="3"/>
    <s v="GBP"/>
    <n v="1463394365"/>
    <d v="2016-05-16T10:26:05"/>
    <n v="1461320765"/>
    <x v="585"/>
    <d v="1900-01-23T00:00:00"/>
    <n v="24"/>
    <b v="0"/>
    <n v="17"/>
    <b v="1"/>
    <s v="theater/plays"/>
    <n v="100.2"/>
    <n v="117.88235294117646"/>
    <x v="0"/>
    <x v="0"/>
  </r>
  <r>
    <n v="578"/>
    <s v="weBuy Crowdsourced Shopping"/>
    <s v="weBuy trade built on technology and Crowd Sourced Power"/>
    <n v="125000"/>
    <n v="14"/>
    <x v="0"/>
    <x v="3"/>
    <s v="GBP"/>
    <n v="1441633993"/>
    <d v="2015-09-07T13:53:13"/>
    <n v="1439560393"/>
    <x v="586"/>
    <d v="1900-01-23T00:00:00"/>
    <n v="24"/>
    <b v="0"/>
    <n v="7"/>
    <b v="0"/>
    <s v="technology/web"/>
    <n v="1.12E-2"/>
    <n v="2"/>
    <x v="7"/>
    <x v="24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d v="2015-03-08T15:16:00"/>
    <n v="1423769402"/>
    <x v="587"/>
    <d v="1900-01-23T00:00:00"/>
    <n v="24"/>
    <b v="0"/>
    <n v="2"/>
    <b v="0"/>
    <s v="technology/web"/>
    <n v="6.2E-2"/>
    <n v="15.5"/>
    <x v="7"/>
    <x v="24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d v="2013-03-11T04:00:00"/>
    <n v="1360948389"/>
    <x v="588"/>
    <d v="1900-01-23T00:00:00"/>
    <n v="24"/>
    <b v="1"/>
    <n v="22"/>
    <b v="1"/>
    <s v="music/rock"/>
    <n v="211.05"/>
    <n v="95.931818181818187"/>
    <x v="1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d v="2015-06-15T04:34:54"/>
    <n v="1432269294"/>
    <x v="589"/>
    <d v="1900-01-23T00:00:00"/>
    <n v="24"/>
    <b v="0"/>
    <n v="87"/>
    <b v="1"/>
    <s v="music/rock"/>
    <n v="110.7"/>
    <n v="63.620689655172413"/>
    <x v="1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d v="2016-02-15T15:00:00"/>
    <n v="1453461865"/>
    <x v="590"/>
    <d v="1900-01-23T00:00:00"/>
    <n v="24"/>
    <b v="1"/>
    <n v="294"/>
    <b v="1"/>
    <s v="photography/photobooks"/>
    <n v="484.02000000000004"/>
    <n v="82.316326530612244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3"/>
    <s v="GBP"/>
    <n v="1456703940"/>
    <d v="2016-02-28T23:59:00"/>
    <n v="1454546859"/>
    <x v="591"/>
    <d v="1900-01-23T00:00:00"/>
    <n v="24"/>
    <b v="0"/>
    <n v="3"/>
    <b v="0"/>
    <s v="publishing/art books"/>
    <n v="5"/>
    <n v="41.666666666666664"/>
    <x v="8"/>
    <x v="3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592"/>
    <d v="1900-01-23T00:00:00"/>
    <n v="24"/>
    <b v="0"/>
    <n v="4"/>
    <b v="0"/>
    <s v="publishing/art books"/>
    <n v="10.806536636794938"/>
    <n v="51.25"/>
    <x v="8"/>
    <x v="36"/>
  </r>
  <r>
    <n v="1683"/>
    <s v="Manman doudou tÃ©moignage d'une mÃ¨re Album"/>
    <s v="Rendre tÃ©moignage de ce que Dieu fait chaque jour pour moi et venir en  aide  aux autres, c'est  mon but."/>
    <n v="3500"/>
    <n v="760"/>
    <x v="3"/>
    <x v="5"/>
    <s v="EUR"/>
    <n v="1491590738"/>
    <d v="2017-04-07T18:45:38"/>
    <n v="1489517138"/>
    <x v="593"/>
    <d v="1900-01-23T00:00:00"/>
    <n v="24"/>
    <b v="0"/>
    <n v="10"/>
    <b v="0"/>
    <s v="music/faith"/>
    <n v="21.714285714285715"/>
    <n v="76"/>
    <x v="1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594"/>
    <d v="1900-01-23T00:00:00"/>
    <n v="24"/>
    <b v="0"/>
    <n v="0"/>
    <b v="0"/>
    <s v="music/faith"/>
    <n v="0"/>
    <n v="0"/>
    <x v="1"/>
    <x v="19"/>
  </r>
  <r>
    <n v="2361"/>
    <s v="Lemme Grab it (Canceled)"/>
    <s v="A website for email/sms alerts of your personal selection, comparison of prices,consolidated database, best deals around for clothing."/>
    <n v="200"/>
    <n v="0"/>
    <x v="1"/>
    <x v="6"/>
    <s v="CAD"/>
    <n v="1462053600"/>
    <d v="2016-04-30T22:00:00"/>
    <n v="1459975008"/>
    <x v="595"/>
    <d v="1900-01-23T00:00:00"/>
    <n v="24"/>
    <b v="0"/>
    <n v="0"/>
    <b v="0"/>
    <s v="technology/web"/>
    <n v="0"/>
    <n v="0"/>
    <x v="7"/>
    <x v="2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d v="2015-07-10T07:00:00"/>
    <n v="1434415812"/>
    <x v="596"/>
    <d v="1900-01-23T00:00:00"/>
    <n v="24"/>
    <b v="0"/>
    <n v="19"/>
    <b v="1"/>
    <s v="theater/plays"/>
    <n v="107.74999999999999"/>
    <n v="113.42105263157895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0"/>
    <x v="14"/>
    <s v="EUR"/>
    <n v="1417778880"/>
    <d v="2014-12-05T11:28:00"/>
    <n v="1415711095"/>
    <x v="597"/>
    <d v="1900-01-23T00:00:00"/>
    <n v="24"/>
    <b v="0"/>
    <n v="0"/>
    <b v="0"/>
    <s v="theater/plays"/>
    <n v="0"/>
    <n v="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d v="2016-07-04T04:00:00"/>
    <n v="1465533672"/>
    <x v="598"/>
    <d v="1900-01-23T00:00:00"/>
    <n v="24"/>
    <b v="0"/>
    <n v="10"/>
    <b v="0"/>
    <s v="theater/plays"/>
    <n v="20.16"/>
    <n v="50.4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d v="2012-12-07T02:00:00"/>
    <n v="1352766300"/>
    <x v="599"/>
    <d v="1900-01-23T00:00:00"/>
    <n v="24"/>
    <b v="1"/>
    <n v="25"/>
    <b v="1"/>
    <s v="theater/plays"/>
    <n v="104"/>
    <n v="52"/>
    <x v="0"/>
    <x v="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d v="2015-09-29T03:59:00"/>
    <n v="1441452184"/>
    <x v="600"/>
    <d v="1900-01-23T00:00:00"/>
    <n v="24"/>
    <b v="1"/>
    <n v="269"/>
    <b v="1"/>
    <s v="theater/plays"/>
    <n v="100.78754285714287"/>
    <n v="131.1362081784386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3"/>
    <s v="GBP"/>
    <n v="1445817540"/>
    <d v="2015-10-25T23:59:00"/>
    <n v="1443665293"/>
    <x v="601"/>
    <d v="1900-01-23T00:00:00"/>
    <n v="24"/>
    <b v="1"/>
    <n v="104"/>
    <b v="1"/>
    <s v="theater/plays"/>
    <n v="105.91914022517912"/>
    <n v="59.701730769230764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d v="2015-10-09T00:00:00"/>
    <n v="1442283562"/>
    <x v="602"/>
    <d v="1900-01-23T00:00:00"/>
    <n v="24"/>
    <b v="1"/>
    <n v="71"/>
    <b v="1"/>
    <s v="theater/plays"/>
    <n v="102.83750000000001"/>
    <n v="115.87323943661971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d v="2016-04-30T03:59:00"/>
    <n v="1459949080"/>
    <x v="603"/>
    <d v="1900-01-23T00:00:00"/>
    <n v="24"/>
    <b v="0"/>
    <n v="79"/>
    <b v="1"/>
    <s v="theater/plays"/>
    <n v="100.2909090909091"/>
    <n v="69.822784810126578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3"/>
    <s v="GBP"/>
    <n v="1437235200"/>
    <d v="2015-07-18T16:00:00"/>
    <n v="1435177840"/>
    <x v="604"/>
    <d v="1900-01-23T00:00:00"/>
    <n v="24"/>
    <b v="0"/>
    <n v="30"/>
    <b v="1"/>
    <s v="theater/plays"/>
    <n v="100.25"/>
    <n v="66.83333333333332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3"/>
    <s v="GBP"/>
    <n v="1409490480"/>
    <d v="2014-08-31T13:08:00"/>
    <n v="1407400306"/>
    <x v="605"/>
    <d v="1900-01-23T00:00:00"/>
    <n v="24"/>
    <b v="0"/>
    <n v="21"/>
    <b v="1"/>
    <s v="theater/plays"/>
    <n v="107.63636363636364"/>
    <n v="28.19047619047619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3"/>
    <s v="GBP"/>
    <n v="1470092340"/>
    <d v="2016-08-01T22:59:00"/>
    <n v="1467973256"/>
    <x v="606"/>
    <d v="1900-01-23T00:00:00"/>
    <n v="24"/>
    <b v="0"/>
    <n v="46"/>
    <b v="1"/>
    <s v="theater/plays"/>
    <n v="100.74285714285713"/>
    <n v="76.652173913043484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3"/>
    <s v="GBP"/>
    <n v="1423138800"/>
    <d v="2015-02-05T12:20:00"/>
    <n v="1421092725"/>
    <x v="607"/>
    <d v="1900-01-23T00:00:00"/>
    <n v="24"/>
    <b v="0"/>
    <n v="25"/>
    <b v="1"/>
    <s v="theater/plays"/>
    <n v="108.2"/>
    <n v="43.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d v="2015-07-10T21:00:00"/>
    <n v="1434440227"/>
    <x v="608"/>
    <d v="1900-01-23T00:00:00"/>
    <n v="24"/>
    <b v="0"/>
    <n v="13"/>
    <b v="1"/>
    <s v="theater/plays"/>
    <n v="142.66666666666669"/>
    <n v="164.6153846153846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d v="2015-04-17T16:00:00"/>
    <n v="1427221560"/>
    <x v="609"/>
    <d v="1900-01-23T00:00:00"/>
    <n v="24"/>
    <b v="0"/>
    <n v="29"/>
    <b v="1"/>
    <s v="theater/plays"/>
    <n v="121.2"/>
    <n v="125.37931034482759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d v="2016-05-14T03:59:00"/>
    <n v="1461117201"/>
    <x v="610"/>
    <d v="1900-01-23T00:00:00"/>
    <n v="24"/>
    <b v="0"/>
    <n v="336"/>
    <b v="1"/>
    <s v="theater/plays"/>
    <n v="114.40928571428573"/>
    <n v="119.17633928571429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d v="2016-09-30T21:00:00"/>
    <n v="1473200844"/>
    <x v="611"/>
    <d v="1900-01-23T00:00:00"/>
    <n v="24"/>
    <b v="0"/>
    <n v="70"/>
    <b v="1"/>
    <s v="theater/plays"/>
    <n v="109.73333333333332"/>
    <n v="47.028571428571432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d v="2016-03-15T16:00:00"/>
    <n v="1455938520"/>
    <x v="612"/>
    <d v="1900-01-23T00:00:00"/>
    <n v="24"/>
    <b v="0"/>
    <n v="24"/>
    <b v="1"/>
    <s v="theater/musical"/>
    <n v="128.91666666666666"/>
    <n v="64.458333333333329"/>
    <x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d v="2015-01-11T01:00:00"/>
    <n v="1418862743"/>
    <x v="613"/>
    <d v="1900-01-23T00:00:00"/>
    <n v="24"/>
    <b v="0"/>
    <n v="4"/>
    <b v="0"/>
    <s v="theater/plays"/>
    <n v="2.1999999999999997"/>
    <n v="27.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d v="2016-06-14T18:54:00"/>
    <n v="1463849116"/>
    <x v="614"/>
    <d v="1900-01-23T00:00:00"/>
    <n v="24"/>
    <b v="0"/>
    <n v="0"/>
    <b v="0"/>
    <s v="theater/plays"/>
    <n v="0"/>
    <n v="0"/>
    <x v="0"/>
    <x v="0"/>
  </r>
  <r>
    <n v="14"/>
    <s v="3010 | Sci-fi Series"/>
    <s v="A highly charged post apocalyptic sci fi series that pulls no punches!"/>
    <n v="6000"/>
    <n v="6056"/>
    <x v="2"/>
    <x v="2"/>
    <s v="AUD"/>
    <n v="1405259940"/>
    <d v="2014-07-13T13:59:00"/>
    <n v="1403051888"/>
    <x v="615"/>
    <d v="1900-01-24T00:00:00"/>
    <n v="25"/>
    <b v="0"/>
    <n v="41"/>
    <b v="1"/>
    <s v="film &amp; video/television"/>
    <n v="100.93333333333334"/>
    <n v="147.70731707317074"/>
    <x v="2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d v="2013-03-03T19:11:18"/>
    <n v="1360177878"/>
    <x v="616"/>
    <d v="1900-01-24T00:00:00"/>
    <n v="25"/>
    <b v="0"/>
    <n v="48"/>
    <b v="1"/>
    <s v="film &amp; video/shorts"/>
    <n v="154.73333333333332"/>
    <n v="96.708333333333329"/>
    <x v="2"/>
    <x v="3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d v="2013-06-02T18:03:12"/>
    <n v="1368036192"/>
    <x v="617"/>
    <d v="1900-01-24T00:00:00"/>
    <n v="25"/>
    <b v="0"/>
    <n v="56"/>
    <b v="1"/>
    <s v="film &amp; video/shorts"/>
    <n v="115.06666666666668"/>
    <n v="123.28571428571429"/>
    <x v="2"/>
    <x v="3"/>
  </r>
  <r>
    <n v="115"/>
    <s v="The World's Greatest Lover"/>
    <s v="Never judge a book (or a lover) by their cover."/>
    <n v="450"/>
    <n v="632"/>
    <x v="2"/>
    <x v="0"/>
    <s v="USD"/>
    <n v="1328377444"/>
    <d v="2012-02-04T17:44:04"/>
    <n v="1326217444"/>
    <x v="618"/>
    <d v="1900-01-24T00:00:00"/>
    <n v="25"/>
    <b v="0"/>
    <n v="22"/>
    <b v="1"/>
    <s v="film &amp; video/shorts"/>
    <n v="140.44444444444443"/>
    <n v="28.727272727272727"/>
    <x v="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619"/>
    <d v="1900-01-24T00:00:00"/>
    <n v="25"/>
    <b v="0"/>
    <n v="0"/>
    <b v="0"/>
    <s v="film &amp; video/science fiction"/>
    <n v="0"/>
    <n v="0"/>
    <x v="2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3"/>
    <s v="GBP"/>
    <n v="1409337611"/>
    <d v="2014-08-29T18:40:11"/>
    <n v="1407177611"/>
    <x v="620"/>
    <d v="1900-01-24T00:00:00"/>
    <n v="25"/>
    <b v="0"/>
    <n v="26"/>
    <b v="0"/>
    <s v="film &amp; video/drama"/>
    <n v="6.4850000000000003"/>
    <n v="49.884615384615387"/>
    <x v="2"/>
    <x v="14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d v="2012-01-21T17:43:00"/>
    <n v="1325007780"/>
    <x v="621"/>
    <d v="1900-01-24T00:00:00"/>
    <n v="25"/>
    <b v="1"/>
    <n v="760"/>
    <b v="1"/>
    <s v="film &amp; video/documentary"/>
    <n v="104.62615"/>
    <n v="55.066394736842106"/>
    <x v="2"/>
    <x v="22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d v="2012-09-07T11:24:43"/>
    <n v="1344857083"/>
    <x v="622"/>
    <d v="1900-01-24T00:00:00"/>
    <n v="25"/>
    <b v="1"/>
    <n v="129"/>
    <b v="1"/>
    <s v="film &amp; video/documentary"/>
    <n v="118.72620000000001"/>
    <n v="230.08953488372092"/>
    <x v="2"/>
    <x v="2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d v="2016-01-23T17:16:32"/>
    <n v="1451409392"/>
    <x v="623"/>
    <d v="1900-01-24T00:00:00"/>
    <n v="25"/>
    <b v="0"/>
    <n v="49"/>
    <b v="1"/>
    <s v="film &amp; video/documentary"/>
    <n v="141.5"/>
    <n v="115.51020408163265"/>
    <x v="2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s v="CAD"/>
    <n v="1413547200"/>
    <d v="2014-10-17T12:00:00"/>
    <n v="1411417602"/>
    <x v="624"/>
    <d v="1900-01-24T00:00:00"/>
    <n v="25"/>
    <b v="0"/>
    <n v="21"/>
    <b v="1"/>
    <s v="film &amp; video/documentary"/>
    <n v="102.14714285714285"/>
    <n v="68.09809523809524"/>
    <x v="2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3"/>
    <s v="GBP"/>
    <n v="1364041163"/>
    <d v="2013-03-23T12:19:23"/>
    <n v="1361884763"/>
    <x v="625"/>
    <d v="1900-01-24T00:00:00"/>
    <n v="25"/>
    <b v="0"/>
    <n v="1"/>
    <b v="0"/>
    <s v="film &amp; video/animation"/>
    <n v="1.6666666666666666E-2"/>
    <n v="5"/>
    <x v="2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d v="2012-04-16T21:00:00"/>
    <n v="1332435685"/>
    <x v="626"/>
    <d v="1900-01-24T00:00:00"/>
    <n v="25"/>
    <b v="0"/>
    <n v="15"/>
    <b v="1"/>
    <s v="publishing/nonfiction"/>
    <n v="148"/>
    <n v="54.266666666666666"/>
    <x v="8"/>
    <x v="27"/>
  </r>
  <r>
    <n v="825"/>
    <s v="KILL FREEMAN"/>
    <s v="Kickstarting Kill Freeman independently. Help fund the New Record, Video and Live Shows."/>
    <n v="12500"/>
    <n v="12554"/>
    <x v="2"/>
    <x v="0"/>
    <s v="USD"/>
    <n v="1351495284"/>
    <d v="2012-10-29T07:21:24"/>
    <n v="1349335284"/>
    <x v="627"/>
    <d v="1900-01-24T00:00:00"/>
    <n v="25"/>
    <b v="0"/>
    <n v="99"/>
    <b v="1"/>
    <s v="music/rock"/>
    <n v="100.43200000000002"/>
    <n v="126.8080808080808"/>
    <x v="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d v="2016-09-15T20:53:33"/>
    <n v="1471812813"/>
    <x v="628"/>
    <d v="1900-01-24T00:00:00"/>
    <n v="25"/>
    <b v="0"/>
    <n v="7"/>
    <b v="0"/>
    <s v="music/indie rock"/>
    <n v="41"/>
    <n v="29.285714285714285"/>
    <x v="1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3"/>
    <s v="GBP"/>
    <n v="1468349460"/>
    <d v="2016-07-12T18:51:00"/>
    <n v="1466186988"/>
    <x v="629"/>
    <d v="1900-01-24T00:00:00"/>
    <n v="25"/>
    <b v="0"/>
    <n v="7"/>
    <b v="0"/>
    <s v="technology/wearables"/>
    <n v="4.24"/>
    <n v="30.285714285714285"/>
    <x v="7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d v="2014-11-29T16:00:00"/>
    <n v="1415140480"/>
    <x v="630"/>
    <d v="1900-01-24T00:00:00"/>
    <n v="25"/>
    <b v="0"/>
    <n v="9"/>
    <b v="0"/>
    <s v="technology/wearables"/>
    <n v="7.26"/>
    <n v="80.666666666666671"/>
    <x v="7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d v="2016-12-13T07:59:00"/>
    <n v="1479436646"/>
    <x v="631"/>
    <d v="1900-01-24T00:00:00"/>
    <n v="25"/>
    <b v="0"/>
    <n v="30"/>
    <b v="1"/>
    <s v="music/electronic music"/>
    <n v="128.19999999999999"/>
    <n v="21.366666666666667"/>
    <x v="1"/>
    <x v="2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632"/>
    <d v="1900-01-24T00:00:00"/>
    <n v="25"/>
    <b v="0"/>
    <n v="1"/>
    <b v="0"/>
    <s v="journalism/audio"/>
    <n v="1"/>
    <n v="15"/>
    <x v="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7"/>
    <s v="EUR"/>
    <n v="1463232936"/>
    <d v="2016-05-14T13:35:36"/>
    <n v="1461072936"/>
    <x v="633"/>
    <d v="1900-01-24T00:00:00"/>
    <n v="25"/>
    <b v="0"/>
    <n v="18"/>
    <b v="0"/>
    <s v="games/video games"/>
    <n v="2.6076923076923078"/>
    <n v="37.666666666666664"/>
    <x v="6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0"/>
    <x v="3"/>
    <s v="GBP"/>
    <n v="1424607285"/>
    <d v="2015-02-22T12:14:45"/>
    <n v="1422447285"/>
    <x v="634"/>
    <d v="1900-01-24T00:00:00"/>
    <n v="25"/>
    <b v="1"/>
    <n v="5"/>
    <b v="0"/>
    <s v="publishing/translations"/>
    <n v="1.6620689655172414"/>
    <n v="48.2"/>
    <x v="8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d v="2014-08-12T12:52:58"/>
    <n v="1405687978"/>
    <x v="635"/>
    <d v="1900-01-24T00:00:00"/>
    <n v="25"/>
    <b v="0"/>
    <n v="2"/>
    <b v="0"/>
    <s v="publishing/translations"/>
    <n v="0.5"/>
    <n v="7.5"/>
    <x v="8"/>
    <x v="26"/>
  </r>
  <r>
    <n v="1420"/>
    <s v="Shakespeare in the Hood - Romeo and Juliet"/>
    <s v="Help me butcher Shakespeare in a satirical fashion."/>
    <n v="110"/>
    <n v="3"/>
    <x v="0"/>
    <x v="0"/>
    <s v="USD"/>
    <n v="1467129686"/>
    <d v="2016-06-28T16:01:26"/>
    <n v="1464969686"/>
    <x v="636"/>
    <d v="1900-01-24T00:00:00"/>
    <n v="25"/>
    <b v="0"/>
    <n v="3"/>
    <b v="0"/>
    <s v="publishing/translations"/>
    <n v="2.7272727272727271"/>
    <n v="1"/>
    <x v="8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d v="2016-07-22T04:37:55"/>
    <n v="1467002275"/>
    <x v="637"/>
    <d v="1900-01-24T00:00:00"/>
    <n v="25"/>
    <b v="0"/>
    <n v="2"/>
    <b v="0"/>
    <s v="publishing/fiction"/>
    <n v="0.7142857142857143"/>
    <n v="25"/>
    <x v="8"/>
    <x v="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d v="2015-10-23T18:24:55"/>
    <n v="1443464695"/>
    <x v="638"/>
    <d v="1900-01-24T00:00:00"/>
    <n v="25"/>
    <b v="1"/>
    <n v="874"/>
    <b v="1"/>
    <s v="photography/photobooks"/>
    <n v="134.82571428571427"/>
    <n v="53.991990846681922"/>
    <x v="5"/>
    <x v="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d v="2016-04-19T20:05:04"/>
    <n v="1458936304"/>
    <x v="639"/>
    <d v="1900-01-24T00:00:00"/>
    <n v="25"/>
    <b v="0"/>
    <n v="125"/>
    <b v="1"/>
    <s v="photography/photobooks"/>
    <n v="201.62"/>
    <n v="80.647999999999996"/>
    <x v="5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d v="2015-12-15T07:59:00"/>
    <n v="1448044925"/>
    <x v="640"/>
    <d v="1900-01-24T00:00:00"/>
    <n v="25"/>
    <b v="0"/>
    <n v="17"/>
    <b v="0"/>
    <s v="games/mobile games"/>
    <n v="4.8680000000000003"/>
    <n v="71.588235294117652"/>
    <x v="6"/>
    <x v="28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d v="2016-11-07T18:12:55"/>
    <n v="1476378775"/>
    <x v="641"/>
    <d v="1900-01-24T00:00:00"/>
    <n v="25"/>
    <b v="0"/>
    <n v="6"/>
    <b v="0"/>
    <s v="technology/gadgets"/>
    <n v="0.51"/>
    <n v="17"/>
    <x v="7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d v="2016-06-06T06:01:07"/>
    <n v="1463032867"/>
    <x v="642"/>
    <d v="1900-01-24T00:00:00"/>
    <n v="25"/>
    <b v="0"/>
    <n v="38"/>
    <b v="1"/>
    <s v="music/rock"/>
    <n v="100.12"/>
    <n v="65.86842105263157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d v="2017-03-07T05:00:00"/>
    <n v="1486745663"/>
    <x v="643"/>
    <d v="1900-01-24T00:00:00"/>
    <n v="25"/>
    <b v="0"/>
    <n v="902"/>
    <b v="1"/>
    <s v="games/tabletop games"/>
    <n v="1801.64"/>
    <n v="49.934589800443462"/>
    <x v="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6"/>
    <s v="CAD"/>
    <n v="1489320642"/>
    <d v="2017-03-12T12:10:42"/>
    <n v="1487164242"/>
    <x v="644"/>
    <d v="1900-01-24T00:00:00"/>
    <n v="25"/>
    <b v="0"/>
    <n v="147"/>
    <b v="1"/>
    <s v="games/tabletop games"/>
    <n v="220.35999999999999"/>
    <n v="37.476190476190474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d v="2014-08-08T18:00:00"/>
    <n v="1405356072"/>
    <x v="645"/>
    <d v="1900-01-24T00:00:00"/>
    <n v="25"/>
    <b v="1"/>
    <n v="167"/>
    <b v="1"/>
    <s v="music/indie rock"/>
    <n v="101.22777777777779"/>
    <n v="109.10778443113773"/>
    <x v="1"/>
    <x v="2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646"/>
    <d v="1900-01-24T00:00:00"/>
    <n v="25"/>
    <b v="0"/>
    <n v="2"/>
    <b v="0"/>
    <s v="technology/web"/>
    <n v="2.5"/>
    <n v="37.5"/>
    <x v="7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d v="2011-02-08T10:18:49"/>
    <n v="1295000329"/>
    <x v="647"/>
    <d v="1900-01-24T00:00:00"/>
    <n v="25"/>
    <b v="0"/>
    <n v="47"/>
    <b v="1"/>
    <s v="music/indie rock"/>
    <n v="113.66666666666667"/>
    <n v="29.021276595744681"/>
    <x v="1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5"/>
    <s v="EUR"/>
    <n v="1475209620"/>
    <d v="2016-09-30T04:27:00"/>
    <n v="1473087637"/>
    <x v="648"/>
    <d v="1900-01-24T00:00:00"/>
    <n v="25"/>
    <b v="0"/>
    <n v="37"/>
    <b v="1"/>
    <s v="music/classical music"/>
    <n v="101.85"/>
    <n v="165.16216216216216"/>
    <x v="1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649"/>
    <d v="1900-01-24T00:00:00"/>
    <n v="25"/>
    <b v="0"/>
    <n v="0"/>
    <b v="0"/>
    <s v="food/food trucks"/>
    <n v="0"/>
    <n v="0"/>
    <x v="3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7"/>
    <s v="EUR"/>
    <n v="1478723208"/>
    <d v="2016-11-09T20:26:48"/>
    <n v="1476559608"/>
    <x v="650"/>
    <d v="1900-01-24T00:00:00"/>
    <n v="25"/>
    <b v="0"/>
    <n v="52"/>
    <b v="1"/>
    <s v="technology/space exploration"/>
    <n v="956"/>
    <n v="27.576923076923077"/>
    <x v="7"/>
    <x v="3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d v="2016-05-29T01:28:59"/>
    <n v="1462325339"/>
    <x v="651"/>
    <d v="1900-01-24T00:00:00"/>
    <n v="25"/>
    <b v="0"/>
    <n v="42"/>
    <b v="1"/>
    <s v="technology/space exploration"/>
    <n v="137.00934579439252"/>
    <n v="34.904761904761905"/>
    <x v="7"/>
    <x v="32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d v="2014-07-10T21:29:10"/>
    <n v="1402867750"/>
    <x v="652"/>
    <d v="1900-01-24T00:00:00"/>
    <n v="25"/>
    <b v="0"/>
    <n v="2"/>
    <b v="0"/>
    <s v="food/food trucks"/>
    <n v="0.6875"/>
    <n v="27.5"/>
    <x v="3"/>
    <x v="1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d v="2015-08-07T16:14:23"/>
    <n v="1436804063"/>
    <x v="653"/>
    <d v="1900-01-24T00:00:00"/>
    <n v="25"/>
    <b v="0"/>
    <n v="707"/>
    <b v="1"/>
    <s v="technology/hardware"/>
    <n v="493.21000000000004"/>
    <n v="69.760961810466767"/>
    <x v="7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3"/>
    <s v="GBP"/>
    <n v="1440245273"/>
    <d v="2015-08-22T12:07:53"/>
    <n v="1438085273"/>
    <x v="654"/>
    <d v="1900-01-24T00:00:00"/>
    <n v="25"/>
    <b v="0"/>
    <n v="18"/>
    <b v="1"/>
    <s v="theater/plays"/>
    <n v="110.00000000000001"/>
    <n v="24.444444444444443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d v="2016-12-14T17:49:21"/>
    <n v="1479577761"/>
    <x v="655"/>
    <d v="1900-01-24T00:00:00"/>
    <n v="25"/>
    <b v="0"/>
    <n v="96"/>
    <b v="1"/>
    <s v="theater/plays"/>
    <n v="127.57571428571428"/>
    <n v="37.209583333333335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3"/>
    <s v="GBP"/>
    <n v="1456444800"/>
    <d v="2016-02-26T00:00:00"/>
    <n v="1454337589"/>
    <x v="656"/>
    <d v="1900-01-24T00:00:00"/>
    <n v="25"/>
    <b v="0"/>
    <n v="20"/>
    <b v="1"/>
    <s v="theater/plays"/>
    <n v="136"/>
    <n v="13.6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3"/>
    <s v="GBP"/>
    <n v="1443826800"/>
    <d v="2015-10-02T23:00:00"/>
    <n v="1441606869"/>
    <x v="657"/>
    <d v="1900-01-24T00:00:00"/>
    <n v="25"/>
    <b v="0"/>
    <n v="97"/>
    <b v="1"/>
    <s v="theater/plays"/>
    <n v="100.37894736842105"/>
    <n v="98.30927835051547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6"/>
    <s v="CAD"/>
    <n v="1410761280"/>
    <d v="2014-09-15T06:08:00"/>
    <n v="1408604363"/>
    <x v="658"/>
    <d v="1900-01-24T00:00:00"/>
    <n v="25"/>
    <b v="0"/>
    <n v="9"/>
    <b v="1"/>
    <s v="theater/musical"/>
    <n v="106"/>
    <n v="88.333333333333329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d v="2014-07-30T01:19:32"/>
    <n v="1404523172"/>
    <x v="659"/>
    <d v="1900-01-24T00:00:00"/>
    <n v="25"/>
    <b v="0"/>
    <n v="2"/>
    <b v="0"/>
    <s v="theater/spaces"/>
    <n v="0.04"/>
    <n v="5"/>
    <x v="0"/>
    <x v="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d v="2013-05-06T16:51:11"/>
    <n v="1365699071"/>
    <x v="660"/>
    <d v="1900-01-24T00:00:00"/>
    <n v="25"/>
    <b v="1"/>
    <n v="62"/>
    <b v="1"/>
    <s v="theater/plays"/>
    <n v="114.16238095238094"/>
    <n v="77.335806451612896"/>
    <x v="0"/>
    <x v="0"/>
  </r>
  <r>
    <n v="3287"/>
    <s v="Three Things: Stories About Life"/>
    <s v="An inspirational one-man play about crisis, community, and the search for wholeness."/>
    <n v="2500"/>
    <n v="2500"/>
    <x v="2"/>
    <x v="6"/>
    <s v="CAD"/>
    <n v="1448733628"/>
    <d v="2015-11-28T18:00:28"/>
    <n v="1446573628"/>
    <x v="661"/>
    <d v="1900-01-24T00:00:00"/>
    <n v="25"/>
    <b v="0"/>
    <n v="34"/>
    <b v="1"/>
    <s v="theater/plays"/>
    <n v="100"/>
    <n v="73.52941176470588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d v="2016-12-06T23:22:34"/>
    <n v="1478906554"/>
    <x v="662"/>
    <d v="1900-01-24T00:00:00"/>
    <n v="25"/>
    <b v="0"/>
    <n v="38"/>
    <b v="1"/>
    <s v="theater/plays"/>
    <n v="138.16666666666666"/>
    <n v="109.07894736842105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3"/>
    <s v="GBP"/>
    <n v="1438467894"/>
    <d v="2015-08-01T22:24:54"/>
    <n v="1436307894"/>
    <x v="663"/>
    <d v="1900-01-24T00:00:00"/>
    <n v="25"/>
    <b v="0"/>
    <n v="30"/>
    <b v="1"/>
    <s v="theater/plays"/>
    <n v="118.66666666666667"/>
    <n v="29.666666666666668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3"/>
    <s v="GBP"/>
    <n v="1425142800"/>
    <d v="2015-02-28T17:00:00"/>
    <n v="1422983847"/>
    <x v="664"/>
    <d v="1900-01-24T00:00:00"/>
    <n v="25"/>
    <b v="0"/>
    <n v="51"/>
    <b v="1"/>
    <s v="theater/plays"/>
    <n v="102.75000000000001"/>
    <n v="40.294117647058826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d v="2016-02-05T22:00:00"/>
    <n v="1452520614"/>
    <x v="665"/>
    <d v="1900-01-24T00:00:00"/>
    <n v="25"/>
    <b v="0"/>
    <n v="42"/>
    <b v="1"/>
    <s v="theater/plays"/>
    <n v="109.65"/>
    <n v="52.214285714285715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3"/>
    <s v="GBP"/>
    <n v="1439136000"/>
    <d v="2015-08-09T16:00:00"/>
    <n v="1436972472"/>
    <x v="666"/>
    <d v="1900-01-24T00:00:00"/>
    <n v="25"/>
    <b v="0"/>
    <n v="36"/>
    <b v="1"/>
    <s v="theater/plays"/>
    <n v="103"/>
    <n v="57.22222222222222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3"/>
    <s v="GBP"/>
    <n v="1441995595"/>
    <d v="2015-09-11T18:19:55"/>
    <n v="1439835595"/>
    <x v="667"/>
    <d v="1900-01-24T00:00:00"/>
    <n v="25"/>
    <b v="0"/>
    <n v="42"/>
    <b v="1"/>
    <s v="theater/plays"/>
    <n v="100.66666666666666"/>
    <n v="35.952380952380949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3"/>
    <s v="GBP"/>
    <n v="1441042275"/>
    <d v="2015-08-31T17:31:15"/>
    <n v="1438882275"/>
    <x v="668"/>
    <d v="1900-01-24T00:00:00"/>
    <n v="25"/>
    <b v="0"/>
    <n v="32"/>
    <b v="1"/>
    <s v="theater/plays"/>
    <n v="105"/>
    <n v="39.37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d v="2015-05-26T15:32:27"/>
    <n v="1430494347"/>
    <x v="669"/>
    <d v="1900-01-24T00:00:00"/>
    <n v="25"/>
    <b v="0"/>
    <n v="62"/>
    <b v="1"/>
    <s v="theater/plays"/>
    <n v="127.49999999999999"/>
    <n v="82.258064516129039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d v="2015-01-24T04:59:00"/>
    <n v="1419979544"/>
    <x v="670"/>
    <d v="1900-01-24T00:00:00"/>
    <n v="25"/>
    <b v="0"/>
    <n v="18"/>
    <b v="1"/>
    <s v="theater/plays"/>
    <n v="175"/>
    <n v="68.055555555555557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d v="2016-09-04T01:36:22"/>
    <n v="1470792982"/>
    <x v="671"/>
    <d v="1900-01-24T00:00:00"/>
    <n v="25"/>
    <b v="0"/>
    <n v="36"/>
    <b v="1"/>
    <s v="theater/plays"/>
    <n v="125.93749999999999"/>
    <n v="55.97222222222222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d v="2014-09-23T03:59:00"/>
    <n v="1409335497"/>
    <x v="672"/>
    <d v="1900-01-24T00:00:00"/>
    <n v="25"/>
    <b v="0"/>
    <n v="59"/>
    <b v="0"/>
    <s v="theater/musical"/>
    <n v="51.023391812865491"/>
    <n v="147.88135593220338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3"/>
    <s v="GBP"/>
    <n v="1419368925"/>
    <d v="2014-12-23T21:08:45"/>
    <n v="1417208925"/>
    <x v="673"/>
    <d v="1900-01-24T00:00:00"/>
    <n v="25"/>
    <b v="0"/>
    <n v="22"/>
    <b v="1"/>
    <s v="theater/plays"/>
    <n v="100"/>
    <n v="11.363636363636363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d v="2014-05-19T21:00:00"/>
    <n v="1398348859"/>
    <x v="674"/>
    <d v="1900-01-24T00:00:00"/>
    <n v="25"/>
    <b v="0"/>
    <n v="126"/>
    <b v="1"/>
    <s v="theater/plays"/>
    <n v="105.69999999999999"/>
    <n v="41.944444444444443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d v="2015-04-03T13:49:48"/>
    <n v="1425908988"/>
    <x v="675"/>
    <d v="1900-01-24T00:00:00"/>
    <n v="25"/>
    <b v="0"/>
    <n v="27"/>
    <b v="1"/>
    <s v="theater/plays"/>
    <n v="141.15384615384616"/>
    <n v="67.96296296296296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d v="2014-05-05T12:36:26"/>
    <n v="1397133386"/>
    <x v="676"/>
    <d v="1900-01-24T00:00:00"/>
    <n v="25"/>
    <b v="0"/>
    <n v="91"/>
    <b v="1"/>
    <s v="theater/musical"/>
    <n v="101.0154"/>
    <n v="55.502967032967035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3"/>
    <s v="GBP"/>
    <n v="1438543889"/>
    <d v="2015-08-02T19:31:29"/>
    <n v="1436383889"/>
    <x v="677"/>
    <d v="1900-01-24T00:00:00"/>
    <n v="25"/>
    <b v="0"/>
    <n v="28"/>
    <b v="1"/>
    <s v="theater/musical"/>
    <n v="106.24"/>
    <n v="47.428571428571431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d v="2014-09-08T21:11:25"/>
    <n v="1408050685"/>
    <x v="678"/>
    <d v="1900-01-24T00:00:00"/>
    <n v="25"/>
    <b v="0"/>
    <n v="52"/>
    <b v="1"/>
    <s v="theater/musical"/>
    <n v="109.66666666666667"/>
    <n v="94.90384615384616"/>
    <x v="0"/>
    <x v="1"/>
  </r>
  <r>
    <n v="3840"/>
    <s v="Tonight I'll be April"/>
    <s v="A gritty play looking at a modern day relationship, highlighting issues of mental health and abuse suffered by men."/>
    <n v="1"/>
    <n v="65"/>
    <x v="2"/>
    <x v="3"/>
    <s v="GBP"/>
    <n v="1459180229"/>
    <d v="2016-03-28T15:50:29"/>
    <n v="1457023829"/>
    <x v="679"/>
    <d v="1900-01-24T00:00:00"/>
    <n v="25"/>
    <b v="0"/>
    <n v="3"/>
    <b v="1"/>
    <s v="theater/plays"/>
    <n v="6500"/>
    <n v="21.666666666666668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d v="2014-06-01T01:44:24"/>
    <n v="1399427064"/>
    <x v="680"/>
    <d v="1900-01-24T00:00:00"/>
    <n v="25"/>
    <b v="1"/>
    <n v="19"/>
    <b v="0"/>
    <s v="theater/plays"/>
    <n v="21.3"/>
    <n v="56.05263157894737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d v="2015-03-27T03:34:36"/>
    <n v="1425270876"/>
    <x v="681"/>
    <d v="1900-01-24T00:00:00"/>
    <n v="25"/>
    <b v="0"/>
    <n v="2"/>
    <b v="0"/>
    <s v="theater/plays"/>
    <n v="0.2"/>
    <n v="10"/>
    <x v="0"/>
    <x v="0"/>
  </r>
  <r>
    <n v="3868"/>
    <s v="1000 words (Canceled)"/>
    <s v="New collection of music by Scott Evan Davis!"/>
    <n v="5000"/>
    <n v="10"/>
    <x v="1"/>
    <x v="3"/>
    <s v="GBP"/>
    <n v="1410191405"/>
    <d v="2014-09-08T15:50:05"/>
    <n v="1408031405"/>
    <x v="682"/>
    <d v="1900-01-24T00:00:00"/>
    <n v="25"/>
    <b v="0"/>
    <n v="1"/>
    <b v="0"/>
    <s v="theater/musical"/>
    <n v="0.2"/>
    <n v="10"/>
    <x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683"/>
    <d v="1900-01-24T00:00:00"/>
    <n v="25"/>
    <b v="0"/>
    <n v="0"/>
    <b v="0"/>
    <s v="theater/musical"/>
    <n v="0"/>
    <n v="0"/>
    <x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3"/>
    <s v="GBP"/>
    <n v="1479125642"/>
    <d v="2016-11-14T12:14:02"/>
    <n v="1476962042"/>
    <x v="684"/>
    <d v="1900-01-24T00:00:00"/>
    <n v="25"/>
    <b v="0"/>
    <n v="31"/>
    <b v="0"/>
    <s v="theater/plays"/>
    <n v="48.833333333333336"/>
    <n v="47.258064516129032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d v="2015-09-06T03:38:27"/>
    <n v="1439350707"/>
    <x v="685"/>
    <d v="1900-01-24T00:00:00"/>
    <n v="25"/>
    <b v="0"/>
    <n v="0"/>
    <b v="0"/>
    <s v="theater/plays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3"/>
    <s v="GBP"/>
    <n v="1448722494"/>
    <d v="2015-11-28T14:54:54"/>
    <n v="1446562494"/>
    <x v="686"/>
    <d v="1900-01-24T00:00:00"/>
    <n v="25"/>
    <b v="0"/>
    <n v="3"/>
    <b v="0"/>
    <s v="theater/plays"/>
    <n v="3.214285714285714"/>
    <n v="1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d v="2016-02-16T18:33:07"/>
    <n v="1453487587"/>
    <x v="687"/>
    <d v="1900-01-24T00:00:00"/>
    <n v="25"/>
    <b v="0"/>
    <n v="1"/>
    <b v="0"/>
    <s v="theater/plays"/>
    <n v="6.6666666666666671E-3"/>
    <n v="2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d v="2015-11-21T04:00:00"/>
    <n v="1445985299"/>
    <x v="688"/>
    <d v="1900-01-24T00:00:00"/>
    <n v="25"/>
    <b v="0"/>
    <n v="5"/>
    <b v="0"/>
    <s v="theater/plays"/>
    <n v="4.7"/>
    <n v="9.4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d v="2014-06-22T15:48:51"/>
    <n v="1401205731"/>
    <x v="689"/>
    <d v="1900-01-25T00:00:00"/>
    <n v="26"/>
    <b v="0"/>
    <n v="60"/>
    <b v="1"/>
    <s v="film &amp; video/shorts"/>
    <n v="102.85714285714285"/>
    <n v="60"/>
    <x v="2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d v="2012-02-14T19:49:00"/>
    <n v="1326972107"/>
    <x v="690"/>
    <d v="1900-01-25T00:00:00"/>
    <n v="26"/>
    <b v="0"/>
    <n v="11"/>
    <b v="1"/>
    <s v="music/rock"/>
    <n v="103.33333333333334"/>
    <n v="28.181818181818183"/>
    <x v="1"/>
    <x v="2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d v="2015-08-28T04:00:00"/>
    <n v="1438549026"/>
    <x v="691"/>
    <d v="1900-01-25T00:00:00"/>
    <n v="26"/>
    <b v="0"/>
    <n v="72"/>
    <b v="0"/>
    <s v="music/indie rock"/>
    <n v="40"/>
    <n v="44.444444444444443"/>
    <x v="1"/>
    <x v="21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d v="2012-09-23T02:25:00"/>
    <n v="1346180780"/>
    <x v="692"/>
    <d v="1900-01-25T00:00:00"/>
    <n v="26"/>
    <b v="0"/>
    <n v="4"/>
    <b v="0"/>
    <s v="music/jazz"/>
    <n v="3.2"/>
    <n v="40"/>
    <x v="1"/>
    <x v="3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d v="2016-10-17T16:14:00"/>
    <n v="1474469117"/>
    <x v="693"/>
    <d v="1900-01-25T00:00:00"/>
    <n v="26"/>
    <b v="0"/>
    <n v="112"/>
    <b v="1"/>
    <s v="music/rock"/>
    <n v="134.8074"/>
    <n v="60.181874999999998"/>
    <x v="1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d v="2014-12-21T01:00:00"/>
    <n v="1416945297"/>
    <x v="694"/>
    <d v="1900-01-25T00:00:00"/>
    <n v="26"/>
    <b v="0"/>
    <n v="404"/>
    <b v="1"/>
    <s v="games/tabletop games"/>
    <n v="380.52499999999998"/>
    <n v="188.37871287128712"/>
    <x v="6"/>
    <x v="9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d v="2012-09-25T03:59:00"/>
    <n v="1346345999"/>
    <x v="695"/>
    <d v="1900-01-25T00:00:00"/>
    <n v="26"/>
    <b v="0"/>
    <n v="27"/>
    <b v="1"/>
    <s v="music/rock"/>
    <n v="108.23529411764706"/>
    <n v="34.074074074074076"/>
    <x v="1"/>
    <x v="2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d v="2015-02-17T04:59:00"/>
    <n v="1421964718"/>
    <x v="696"/>
    <d v="1900-01-25T00:00:00"/>
    <n v="26"/>
    <b v="0"/>
    <n v="18"/>
    <b v="1"/>
    <s v="theater/plays"/>
    <n v="120"/>
    <n v="66.666666666666671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d v="2017-04-09T08:35:56"/>
    <n v="1489480556"/>
    <x v="697"/>
    <d v="1900-01-25T00:00:00"/>
    <n v="26"/>
    <b v="0"/>
    <n v="0"/>
    <b v="0"/>
    <s v="theater/plays"/>
    <n v="0"/>
    <n v="0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3"/>
    <s v="GBP"/>
    <n v="1402848000"/>
    <d v="2014-06-15T16:00:00"/>
    <n v="1400570787"/>
    <x v="698"/>
    <d v="1900-01-25T00:00:00"/>
    <n v="26"/>
    <b v="1"/>
    <n v="15"/>
    <b v="1"/>
    <s v="theater/plays"/>
    <n v="109.00000000000001"/>
    <n v="36.333333333333336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d v="2014-11-06T00:46:00"/>
    <n v="1413065230"/>
    <x v="699"/>
    <d v="1900-01-25T00:00:00"/>
    <n v="26"/>
    <b v="0"/>
    <n v="44"/>
    <b v="1"/>
    <s v="theater/plays"/>
    <n v="105.80000000000001"/>
    <n v="36.06818181818182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3"/>
    <s v="GBP"/>
    <n v="1430600400"/>
    <d v="2015-05-02T21:00:00"/>
    <n v="1428358567"/>
    <x v="700"/>
    <d v="1900-01-25T00:00:00"/>
    <n v="26"/>
    <b v="0"/>
    <n v="14"/>
    <b v="1"/>
    <s v="theater/plays"/>
    <n v="104.2"/>
    <n v="186.07142857142858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d v="2015-03-16T21:00:00"/>
    <n v="1424296822"/>
    <x v="701"/>
    <d v="1900-01-25T00:00:00"/>
    <n v="26"/>
    <b v="0"/>
    <n v="57"/>
    <b v="1"/>
    <s v="theater/plays"/>
    <n v="112.85000000000001"/>
    <n v="39.596491228070178"/>
    <x v="0"/>
    <x v="0"/>
  </r>
  <r>
    <n v="3520"/>
    <s v="Protocols"/>
    <s v="Help us to bring &quot;Protocols&quot; at the 2015 Camden Fringe. The most controversial play of the year."/>
    <n v="2000"/>
    <n v="2015"/>
    <x v="2"/>
    <x v="3"/>
    <s v="GBP"/>
    <n v="1441547220"/>
    <d v="2015-09-06T13:47:00"/>
    <n v="1439322412"/>
    <x v="702"/>
    <d v="1900-01-25T00:00:00"/>
    <n v="26"/>
    <b v="0"/>
    <n v="21"/>
    <b v="1"/>
    <s v="theater/plays"/>
    <n v="100.75"/>
    <n v="95.952380952380949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d v="2015-03-13T06:59:00"/>
    <n v="1423959123"/>
    <x v="703"/>
    <d v="1900-01-25T00:00:00"/>
    <n v="26"/>
    <b v="0"/>
    <n v="62"/>
    <b v="1"/>
    <s v="theater/plays"/>
    <n v="118.5"/>
    <n v="49.693548387096776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d v="2015-08-30T00:00:00"/>
    <n v="1438715077"/>
    <x v="704"/>
    <d v="1900-01-25T00:00:00"/>
    <n v="26"/>
    <b v="0"/>
    <n v="17"/>
    <b v="1"/>
    <s v="theater/plays"/>
    <n v="202"/>
    <n v="59.411764705882355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6"/>
    <s v="CAD"/>
    <n v="1402938394"/>
    <d v="2014-06-16T17:06:34"/>
    <n v="1400691994"/>
    <x v="705"/>
    <d v="1900-01-25T00:00:00"/>
    <n v="26"/>
    <b v="0"/>
    <n v="8"/>
    <b v="1"/>
    <s v="theater/plays"/>
    <n v="104"/>
    <n v="97.5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d v="2014-06-15T16:00:00"/>
    <n v="1400606573"/>
    <x v="706"/>
    <d v="1900-01-25T00:00:00"/>
    <n v="26"/>
    <b v="0"/>
    <n v="21"/>
    <b v="1"/>
    <s v="theater/plays"/>
    <n v="113.99999999999999"/>
    <n v="27.142857142857142"/>
    <x v="0"/>
    <x v="0"/>
  </r>
  <r>
    <n v="3747"/>
    <s v="Counting Stars"/>
    <s v="The world premiere of an astonishing new play by acclaimed writer Atiha Sen Gupta."/>
    <n v="2500"/>
    <n v="25"/>
    <x v="0"/>
    <x v="3"/>
    <s v="GBP"/>
    <n v="1436137140"/>
    <d v="2015-07-05T22:59:00"/>
    <n v="1433833896"/>
    <x v="707"/>
    <d v="1900-01-25T00:00:00"/>
    <n v="26"/>
    <b v="0"/>
    <n v="1"/>
    <b v="0"/>
    <s v="theater/plays"/>
    <n v="1"/>
    <n v="25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d v="2014-06-25T21:00:00"/>
    <n v="1401485207"/>
    <x v="708"/>
    <d v="1900-01-25T00:00:00"/>
    <n v="26"/>
    <b v="0"/>
    <n v="1"/>
    <b v="0"/>
    <s v="theater/plays"/>
    <n v="0.04"/>
    <n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d v="2015-04-30T15:20:00"/>
    <n v="1428086501"/>
    <x v="709"/>
    <d v="1900-01-26T00:00:00"/>
    <n v="27"/>
    <b v="0"/>
    <n v="23"/>
    <b v="1"/>
    <s v="film &amp; video/television"/>
    <n v="118.5"/>
    <n v="103.04347826086956"/>
    <x v="2"/>
    <x v="6"/>
  </r>
  <r>
    <n v="65"/>
    <s v="Hello World - Post Production Funds"/>
    <s v="Help finish the short film Hello World. The story of an android in the broken home of a father &amp; son."/>
    <n v="7000"/>
    <n v="7527"/>
    <x v="2"/>
    <x v="6"/>
    <s v="CAD"/>
    <n v="1407736740"/>
    <d v="2014-08-11T05:59:00"/>
    <n v="1405453354"/>
    <x v="710"/>
    <d v="1900-01-26T00:00:00"/>
    <n v="27"/>
    <b v="0"/>
    <n v="57"/>
    <b v="1"/>
    <s v="film &amp; video/shorts"/>
    <n v="107.52857142857141"/>
    <n v="132.05263157894737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711"/>
    <d v="1900-01-26T00:00:00"/>
    <n v="27"/>
    <b v="0"/>
    <n v="9"/>
    <b v="0"/>
    <s v="film &amp; video/science fiction"/>
    <n v="7.5111111111111111"/>
    <n v="37.55555555555555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d v="2015-03-22T08:00:00"/>
    <n v="1424669929"/>
    <x v="712"/>
    <d v="1900-01-26T00:00:00"/>
    <n v="27"/>
    <b v="1"/>
    <n v="34"/>
    <b v="1"/>
    <s v="film &amp; video/documentary"/>
    <n v="136.4"/>
    <n v="160.47058823529412"/>
    <x v="2"/>
    <x v="22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d v="2016-04-14T14:34:00"/>
    <n v="1458336690"/>
    <x v="713"/>
    <d v="1900-01-26T00:00:00"/>
    <n v="27"/>
    <b v="0"/>
    <n v="1"/>
    <b v="0"/>
    <s v="film &amp; video/animation"/>
    <n v="0.1"/>
    <n v="10"/>
    <x v="2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d v="2011-05-29T01:00:00"/>
    <n v="1304376478"/>
    <x v="714"/>
    <d v="1900-01-26T00:00:00"/>
    <n v="27"/>
    <b v="0"/>
    <n v="38"/>
    <b v="1"/>
    <s v="music/rock"/>
    <n v="123.2608695652174"/>
    <n v="74.60526315789474"/>
    <x v="1"/>
    <x v="2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d v="2016-07-14T18:12:00"/>
    <n v="1466188338"/>
    <x v="715"/>
    <d v="1900-01-26T00:00:00"/>
    <n v="27"/>
    <b v="0"/>
    <n v="6"/>
    <b v="0"/>
    <s v="games/video games"/>
    <n v="4.1000000000000002E-2"/>
    <n v="6.833333333333333"/>
    <x v="6"/>
    <x v="25"/>
  </r>
  <r>
    <n v="1292"/>
    <s v="Season Scandinavia"/>
    <s v="Empty Deck presents the most exciting unknown contemporary Scandinavian plays in co-production with The Other Room Theatre, Cardiff."/>
    <n v="1700"/>
    <n v="1870"/>
    <x v="2"/>
    <x v="3"/>
    <s v="GBP"/>
    <n v="1444172340"/>
    <d v="2015-10-06T22:59:00"/>
    <n v="1441822828"/>
    <x v="716"/>
    <d v="1900-01-26T00:00:00"/>
    <n v="27"/>
    <b v="0"/>
    <n v="52"/>
    <b v="1"/>
    <s v="theater/plays"/>
    <n v="110.00000000000001"/>
    <n v="35.96153846153846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d v="2014-03-11T06:59:00"/>
    <n v="1392169298"/>
    <x v="717"/>
    <d v="1900-01-26T00:00:00"/>
    <n v="27"/>
    <b v="0"/>
    <n v="82"/>
    <b v="1"/>
    <s v="music/pop"/>
    <n v="126.85294117647059"/>
    <n v="52.597560975609753"/>
    <x v="1"/>
    <x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d v="2012-09-10T03:55:00"/>
    <n v="1344917580"/>
    <x v="718"/>
    <d v="1900-01-26T00:00:00"/>
    <n v="27"/>
    <b v="0"/>
    <n v="191"/>
    <b v="1"/>
    <s v="music/indie rock"/>
    <n v="107.31250000000001"/>
    <n v="89.895287958115176"/>
    <x v="1"/>
    <x v="2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d v="2013-06-25T05:00:00"/>
    <n v="1369864301"/>
    <x v="719"/>
    <d v="1900-01-26T00:00:00"/>
    <n v="27"/>
    <b v="0"/>
    <n v="1113"/>
    <b v="1"/>
    <s v="games/tabletop games"/>
    <n v="1212.1296000000002"/>
    <n v="27.226630727762803"/>
    <x v="6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d v="2015-10-23T11:00:00"/>
    <n v="1443302004"/>
    <x v="720"/>
    <d v="1900-01-26T00:00:00"/>
    <n v="27"/>
    <b v="1"/>
    <n v="53"/>
    <b v="1"/>
    <s v="technology/space exploration"/>
    <n v="188.39999999999998"/>
    <n v="35.547169811320757"/>
    <x v="7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d v="2016-06-30T10:00:00"/>
    <n v="1464921112"/>
    <x v="721"/>
    <d v="1900-01-26T00:00:00"/>
    <n v="27"/>
    <b v="0"/>
    <n v="81"/>
    <b v="1"/>
    <s v="technology/space exploration"/>
    <n v="157.9"/>
    <n v="38.987654320987652"/>
    <x v="7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d v="2016-07-05T04:59:00"/>
    <n v="1465398670"/>
    <x v="722"/>
    <d v="1900-01-26T00:00:00"/>
    <n v="27"/>
    <b v="1"/>
    <n v="171"/>
    <b v="0"/>
    <s v="technology/makerspaces"/>
    <n v="62.839999999999996"/>
    <n v="128.61988304093566"/>
    <x v="7"/>
    <x v="4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3"/>
    <s v="GBP"/>
    <n v="1427842740"/>
    <d v="2015-03-31T22:59:00"/>
    <n v="1425428206"/>
    <x v="723"/>
    <d v="1900-01-26T00:00:00"/>
    <n v="27"/>
    <b v="0"/>
    <n v="14"/>
    <b v="1"/>
    <s v="theater/plays"/>
    <n v="124"/>
    <n v="8.8571428571428577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x v="3"/>
    <s v="GBP"/>
    <n v="1403348400"/>
    <d v="2014-06-21T11:00:00"/>
    <n v="1401058295"/>
    <x v="724"/>
    <d v="1900-01-26T00:00:00"/>
    <n v="27"/>
    <b v="0"/>
    <n v="0"/>
    <b v="0"/>
    <s v="theater/plays"/>
    <n v="0"/>
    <n v="0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x v="8"/>
    <s v="EUR"/>
    <n v="1450911540"/>
    <d v="2015-12-23T22:59:00"/>
    <n v="1448536516"/>
    <x v="725"/>
    <d v="1900-01-26T00:00:00"/>
    <n v="27"/>
    <b v="0"/>
    <n v="25"/>
    <b v="1"/>
    <s v="theater/spaces"/>
    <n v="123.66666666666666"/>
    <n v="14.84"/>
    <x v="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d v="2013-12-29T07:59:00"/>
    <n v="1386011038"/>
    <x v="726"/>
    <d v="1900-01-26T00:00:00"/>
    <n v="27"/>
    <b v="0"/>
    <n v="236"/>
    <b v="1"/>
    <s v="theater/spaces"/>
    <n v="108.71389999999998"/>
    <n v="92.130423728813554"/>
    <x v="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6"/>
    <s v="CAD"/>
    <n v="1429152600"/>
    <d v="2015-04-16T02:50:00"/>
    <n v="1426815699"/>
    <x v="727"/>
    <d v="1900-01-26T00:00:00"/>
    <n v="27"/>
    <b v="0"/>
    <n v="128"/>
    <b v="1"/>
    <s v="theater/spaces"/>
    <n v="110.00666666666667"/>
    <n v="128.9140625"/>
    <x v="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d v="2013-08-18T15:00:00"/>
    <n v="1374531631"/>
    <x v="728"/>
    <d v="1900-01-26T00:00:00"/>
    <n v="27"/>
    <b v="1"/>
    <n v="55"/>
    <b v="1"/>
    <s v="theater/plays"/>
    <n v="114.8421052631579"/>
    <n v="39.672727272727272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d v="2015-02-09T04:30:00"/>
    <n v="1421183271"/>
    <x v="729"/>
    <d v="1900-01-26T00:00:00"/>
    <n v="27"/>
    <b v="1"/>
    <n v="12"/>
    <b v="1"/>
    <s v="theater/plays"/>
    <n v="100.27777777777777"/>
    <n v="150.41666666666666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3"/>
    <s v="GBP"/>
    <n v="1431115500"/>
    <d v="2015-05-08T20:05:00"/>
    <n v="1428733511"/>
    <x v="730"/>
    <d v="1900-01-26T00:00:00"/>
    <n v="27"/>
    <b v="0"/>
    <n v="58"/>
    <b v="1"/>
    <s v="theater/plays"/>
    <n v="210.75"/>
    <n v="29.068965517241381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3"/>
    <s v="GBP"/>
    <n v="1407106800"/>
    <d v="2014-08-03T23:00:00"/>
    <n v="1404749446"/>
    <x v="731"/>
    <d v="1900-01-26T00:00:00"/>
    <n v="27"/>
    <b v="0"/>
    <n v="63"/>
    <b v="1"/>
    <s v="theater/plays"/>
    <n v="100.32000000000001"/>
    <n v="79.61904761904762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d v="2014-06-01T03:59:00"/>
    <n v="1399286589"/>
    <x v="732"/>
    <d v="1900-01-26T00:00:00"/>
    <n v="27"/>
    <b v="0"/>
    <n v="28"/>
    <b v="1"/>
    <s v="theater/plays"/>
    <n v="104.33333333333333"/>
    <n v="55.892857142857146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d v="2016-06-06T07:00:00"/>
    <n v="1462841990"/>
    <x v="733"/>
    <d v="1900-01-26T00:00:00"/>
    <n v="27"/>
    <b v="0"/>
    <n v="40"/>
    <b v="1"/>
    <s v="theater/plays"/>
    <n v="108.5"/>
    <n v="81.37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d v="2015-11-13T20:17:00"/>
    <n v="1445077121"/>
    <x v="734"/>
    <d v="1900-01-26T00:00:00"/>
    <n v="27"/>
    <b v="0"/>
    <n v="43"/>
    <b v="1"/>
    <s v="theater/plays"/>
    <n v="102.60000000000001"/>
    <n v="59.651162790697676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d v="2015-04-21T17:22:07"/>
    <n v="1427304127"/>
    <x v="735"/>
    <d v="1900-01-26T00:00:00"/>
    <n v="27"/>
    <b v="0"/>
    <n v="16"/>
    <b v="1"/>
    <s v="theater/plays"/>
    <n v="101.23076923076924"/>
    <n v="41.12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d v="2015-02-03T04:27:00"/>
    <n v="1420606303"/>
    <x v="736"/>
    <d v="1900-01-26T00:00:00"/>
    <n v="27"/>
    <b v="0"/>
    <n v="27"/>
    <b v="1"/>
    <s v="theater/plays"/>
    <n v="124.33537832310839"/>
    <n v="45.037037037037038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d v="2015-04-26T06:28:00"/>
    <n v="1427741583"/>
    <x v="737"/>
    <d v="1900-01-26T00:00:00"/>
    <n v="27"/>
    <b v="0"/>
    <n v="27"/>
    <b v="1"/>
    <s v="theater/plays"/>
    <n v="130"/>
    <n v="28.888888888888889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d v="2015-03-19T14:39:00"/>
    <n v="1424414350"/>
    <x v="738"/>
    <d v="1900-01-26T00:00:00"/>
    <n v="27"/>
    <b v="0"/>
    <n v="13"/>
    <b v="1"/>
    <s v="theater/plays"/>
    <n v="102.03333333333333"/>
    <n v="235.46153846153845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d v="2016-04-29T21:00:00"/>
    <n v="1459567371"/>
    <x v="739"/>
    <d v="1900-01-26T00:00:00"/>
    <n v="27"/>
    <b v="0"/>
    <n v="46"/>
    <b v="1"/>
    <s v="theater/plays"/>
    <n v="338.70588235294122"/>
    <n v="62.586956521739133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d v="2014-06-03T06:59:00"/>
    <n v="1399474134"/>
    <x v="740"/>
    <d v="1900-01-26T00:00:00"/>
    <n v="27"/>
    <b v="1"/>
    <n v="50"/>
    <b v="0"/>
    <s v="theater/plays"/>
    <n v="41.489795918367342"/>
    <n v="81.319999999999993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741"/>
    <d v="1900-01-26T00:00:00"/>
    <n v="27"/>
    <b v="0"/>
    <n v="0"/>
    <b v="0"/>
    <s v="theater/musical"/>
    <n v="0"/>
    <n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d v="2012-07-03T21:00:00"/>
    <n v="1338928537"/>
    <x v="742"/>
    <d v="1900-01-27T00:00:00"/>
    <n v="28"/>
    <b v="0"/>
    <n v="15"/>
    <b v="1"/>
    <s v="film &amp; video/shorts"/>
    <n v="110.60000000000001"/>
    <n v="73.733333333333334"/>
    <x v="2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P"/>
    <n v="1402949760"/>
    <d v="2014-06-16T20:16:00"/>
    <n v="1400536692"/>
    <x v="743"/>
    <d v="1900-01-27T00:00:00"/>
    <n v="28"/>
    <b v="0"/>
    <n v="0"/>
    <b v="0"/>
    <s v="film &amp; video/science fiction"/>
    <n v="0"/>
    <n v="0"/>
    <x v="2"/>
    <x v="13"/>
  </r>
  <r>
    <n v="196"/>
    <s v="Thunder Under Control"/>
    <s v="A moving short film about a retired female boxer who develops a relationship with a young journalist who idolises her"/>
    <n v="3500"/>
    <n v="1465"/>
    <x v="0"/>
    <x v="3"/>
    <s v="GBP"/>
    <n v="1444510800"/>
    <d v="2015-10-10T21:00:00"/>
    <n v="1442062898"/>
    <x v="744"/>
    <d v="1900-01-27T00:00:00"/>
    <n v="28"/>
    <b v="0"/>
    <n v="19"/>
    <b v="0"/>
    <s v="film &amp; video/drama"/>
    <n v="41.857142857142861"/>
    <n v="77.10526315789474"/>
    <x v="2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d v="2016-12-21T07:59:00"/>
    <n v="1479886966"/>
    <x v="745"/>
    <d v="1900-01-27T00:00:00"/>
    <n v="28"/>
    <b v="1"/>
    <n v="58"/>
    <b v="1"/>
    <s v="film &amp; video/documentary"/>
    <n v="123.07407407407408"/>
    <n v="114.58620689655173"/>
    <x v="2"/>
    <x v="22"/>
  </r>
  <r>
    <n v="428"/>
    <s v="Little Clay Bible - Zacchaeus"/>
    <s v="Fresh, fun, entertaining Bible stories on YouTube, stop-motion style."/>
    <n v="12000"/>
    <n v="676"/>
    <x v="0"/>
    <x v="0"/>
    <s v="USD"/>
    <n v="1402956000"/>
    <d v="2014-06-16T22:00:00"/>
    <n v="1400523845"/>
    <x v="746"/>
    <d v="1900-01-27T00:00:00"/>
    <n v="28"/>
    <b v="0"/>
    <n v="13"/>
    <b v="0"/>
    <s v="film &amp; video/animation"/>
    <n v="5.6333333333333329"/>
    <n v="52"/>
    <x v="2"/>
    <x v="15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d v="2015-07-01T00:40:46"/>
    <n v="1433292046"/>
    <x v="747"/>
    <d v="1900-01-27T00:00:00"/>
    <n v="28"/>
    <b v="0"/>
    <n v="10"/>
    <b v="0"/>
    <s v="technology/wearables"/>
    <n v="0.52"/>
    <n v="26"/>
    <x v="7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d v="2012-01-29T15:34:51"/>
    <n v="1325432091"/>
    <x v="748"/>
    <d v="1900-01-27T00:00:00"/>
    <n v="28"/>
    <b v="0"/>
    <n v="41"/>
    <b v="1"/>
    <s v="publishing/nonfiction"/>
    <n v="143.94736842105263"/>
    <n v="66.707317073170728"/>
    <x v="8"/>
    <x v="2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d v="2015-03-16T02:34:24"/>
    <n v="1424057664"/>
    <x v="749"/>
    <d v="1900-01-27T00:00:00"/>
    <n v="28"/>
    <b v="0"/>
    <n v="115"/>
    <b v="1"/>
    <s v="music/metal"/>
    <n v="119.9"/>
    <n v="41.704347826086959"/>
    <x v="1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750"/>
    <d v="1900-01-27T00:00:00"/>
    <n v="28"/>
    <b v="0"/>
    <n v="90"/>
    <b v="0"/>
    <s v="technology/wearables"/>
    <n v="34.527999999999999"/>
    <n v="95.911111111111111"/>
    <x v="7"/>
    <x v="1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3"/>
    <s v="GBP"/>
    <n v="1481564080"/>
    <d v="2016-12-12T17:34:40"/>
    <n v="1479144880"/>
    <x v="751"/>
    <d v="1900-01-27T00:00:00"/>
    <n v="28"/>
    <b v="0"/>
    <n v="27"/>
    <b v="1"/>
    <s v="music/electronic music"/>
    <n v="102.86144578313252"/>
    <n v="50.592592592592595"/>
    <x v="1"/>
    <x v="2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752"/>
    <d v="1900-01-27T00:00:00"/>
    <n v="28"/>
    <b v="0"/>
    <n v="0"/>
    <b v="0"/>
    <s v="journalism/audio"/>
    <n v="0"/>
    <n v="0"/>
    <x v="4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s v="AUD"/>
    <n v="1392800922"/>
    <d v="2014-02-19T09:08:42"/>
    <n v="1390381722"/>
    <x v="753"/>
    <d v="1900-01-27T00:00:00"/>
    <n v="28"/>
    <b v="0"/>
    <n v="5"/>
    <b v="0"/>
    <s v="games/video games"/>
    <n v="2.7"/>
    <n v="16.2"/>
    <x v="6"/>
    <x v="2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3"/>
    <s v="GBP"/>
    <n v="1480809600"/>
    <d v="2016-12-04T00:00:00"/>
    <n v="1478431488"/>
    <x v="754"/>
    <d v="1900-01-27T00:00:00"/>
    <n v="28"/>
    <b v="0"/>
    <n v="103"/>
    <b v="1"/>
    <s v="photography/photobooks"/>
    <n v="111.40954545454547"/>
    <n v="23.796213592233013"/>
    <x v="5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d v="2013-10-24T23:42:49"/>
    <n v="1380238969"/>
    <x v="755"/>
    <d v="1900-01-27T00:00:00"/>
    <n v="28"/>
    <b v="1"/>
    <n v="141"/>
    <b v="1"/>
    <s v="music/rock"/>
    <n v="137.65714285714284"/>
    <n v="34.170212765957444"/>
    <x v="1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d v="2014-12-18T12:08:53"/>
    <n v="1416485333"/>
    <x v="756"/>
    <d v="1900-01-27T00:00:00"/>
    <n v="28"/>
    <b v="0"/>
    <n v="26"/>
    <b v="1"/>
    <s v="publishing/nonfiction"/>
    <n v="101.8723404255319"/>
    <n v="230.19230769230768"/>
    <x v="8"/>
    <x v="27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d v="2012-08-02T21:37:00"/>
    <n v="1341524220"/>
    <x v="757"/>
    <d v="1900-01-27T00:00:00"/>
    <n v="28"/>
    <b v="0"/>
    <n v="81"/>
    <b v="1"/>
    <s v="publishing/nonfiction"/>
    <n v="173.2"/>
    <n v="32.074074074074076"/>
    <x v="8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3"/>
    <s v="GBP"/>
    <n v="1423185900"/>
    <d v="2015-02-06T01:25:00"/>
    <n v="1420766700"/>
    <x v="758"/>
    <d v="1900-01-27T00:00:00"/>
    <n v="28"/>
    <b v="0"/>
    <n v="3"/>
    <b v="0"/>
    <s v="publishing/translations"/>
    <n v="0.23333333333333336"/>
    <n v="2.3333333333333335"/>
    <x v="8"/>
    <x v="26"/>
  </r>
  <r>
    <n v="1459"/>
    <s v="Like all the others (Canceled)"/>
    <s v="What if you suddenly found out, that your life wasnÂ´t the life you thought you had? What if you were like all the others!"/>
    <n v="37000"/>
    <n v="0"/>
    <x v="1"/>
    <x v="1"/>
    <s v="DKK"/>
    <n v="1449077100"/>
    <d v="2015-12-02T17:25:00"/>
    <n v="1446612896"/>
    <x v="759"/>
    <d v="1900-01-27T00:00:00"/>
    <n v="28"/>
    <b v="0"/>
    <n v="0"/>
    <b v="0"/>
    <s v="publishing/translations"/>
    <n v="0"/>
    <n v="0"/>
    <x v="8"/>
    <x v="26"/>
  </r>
  <r>
    <n v="1502"/>
    <s v="Cosmic Surgery"/>
    <s v="Cosmic Surgery is a photo book, set in the not too distant future where the world of cosmetic surgery is about to be transformed"/>
    <n v="22000"/>
    <n v="22318"/>
    <x v="2"/>
    <x v="3"/>
    <s v="GBP"/>
    <n v="1458943200"/>
    <d v="2016-03-25T22:00:00"/>
    <n v="1456491680"/>
    <x v="760"/>
    <d v="1900-01-27T00:00:00"/>
    <n v="28"/>
    <b v="1"/>
    <n v="329"/>
    <b v="1"/>
    <s v="photography/photobooks"/>
    <n v="101.44545454545455"/>
    <n v="67.835866261398181"/>
    <x v="5"/>
    <x v="23"/>
  </r>
  <r>
    <n v="1504"/>
    <s v="RYU X RIO"/>
    <s v="A football photography book like no other about the 2014 World Cup in Brazil, by Ryu Voelkel."/>
    <n v="6500"/>
    <n v="18066"/>
    <x v="2"/>
    <x v="3"/>
    <s v="GBP"/>
    <n v="1402389180"/>
    <d v="2014-06-10T08:33:00"/>
    <n v="1399996024"/>
    <x v="761"/>
    <d v="1900-01-27T00:00:00"/>
    <n v="28"/>
    <b v="1"/>
    <n v="269"/>
    <b v="1"/>
    <s v="photography/photobooks"/>
    <n v="277.93846153846158"/>
    <n v="67.159851301115239"/>
    <x v="5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d v="2014-06-20T21:59:00"/>
    <n v="1400867283"/>
    <x v="762"/>
    <d v="1900-01-27T00:00:00"/>
    <n v="28"/>
    <b v="1"/>
    <n v="145"/>
    <b v="1"/>
    <s v="photography/photobooks"/>
    <n v="103.36388888888889"/>
    <n v="64.156896551724131"/>
    <x v="5"/>
    <x v="23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d v="2017-03-14T13:24:46"/>
    <n v="1487082286"/>
    <x v="763"/>
    <d v="1900-01-27T00:00:00"/>
    <n v="28"/>
    <b v="1"/>
    <n v="70"/>
    <b v="1"/>
    <s v="photography/photobooks"/>
    <n v="110.44428571428573"/>
    <n v="55.222142857142863"/>
    <x v="5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d v="2014-06-18T20:13:00"/>
    <n v="1400634728"/>
    <x v="764"/>
    <d v="1900-01-27T00:00:00"/>
    <n v="28"/>
    <b v="0"/>
    <n v="7"/>
    <b v="0"/>
    <s v="photography/places"/>
    <n v="0.27999999999999997"/>
    <n v="40"/>
    <x v="5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d v="2012-09-11T16:47:33"/>
    <n v="1344962853"/>
    <x v="765"/>
    <d v="1900-01-27T00:00:00"/>
    <n v="28"/>
    <b v="0"/>
    <n v="104"/>
    <b v="1"/>
    <s v="music/rock"/>
    <n v="155.33333333333331"/>
    <n v="112.01923076923077"/>
    <x v="1"/>
    <x v="2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d v="2012-01-16T05:00:00"/>
    <n v="1324329156"/>
    <x v="766"/>
    <d v="1900-01-27T00:00:00"/>
    <n v="28"/>
    <b v="0"/>
    <n v="58"/>
    <b v="1"/>
    <s v="music/rock"/>
    <n v="100"/>
    <n v="172.41379310344828"/>
    <x v="1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767"/>
    <d v="1900-01-27T00:00:00"/>
    <n v="28"/>
    <b v="0"/>
    <n v="101"/>
    <b v="0"/>
    <s v="music/faith"/>
    <n v="109.125"/>
    <n v="86.43564356435644"/>
    <x v="1"/>
    <x v="19"/>
  </r>
  <r>
    <n v="1816"/>
    <s v="Moments of Passion"/>
    <s v="A unique Photographic Book Project about the Passionate Moments and Strong Emotions that lie within Karate"/>
    <n v="25000"/>
    <n v="509"/>
    <x v="0"/>
    <x v="15"/>
    <s v="CHF"/>
    <n v="1469473200"/>
    <d v="2016-07-25T19:00:00"/>
    <n v="1467061303"/>
    <x v="768"/>
    <d v="1900-01-27T00:00:00"/>
    <n v="28"/>
    <b v="0"/>
    <n v="6"/>
    <b v="0"/>
    <s v="photography/photobooks"/>
    <n v="2.036"/>
    <n v="84.833333333333329"/>
    <x v="5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d v="2012-10-06T09:59:00"/>
    <n v="1347137731"/>
    <x v="769"/>
    <d v="1900-01-27T00:00:00"/>
    <n v="28"/>
    <b v="0"/>
    <n v="54"/>
    <b v="1"/>
    <s v="music/indie rock"/>
    <n v="109.3644"/>
    <n v="50.631666666666668"/>
    <x v="1"/>
    <x v="21"/>
  </r>
  <r>
    <n v="1920"/>
    <s v="Brightside - Side lighting for cyclists"/>
    <s v="A new concept in bike light safety, protecting cyclists from being hit in the side. Bright, amber sideways."/>
    <n v="10000"/>
    <n v="4303"/>
    <x v="0"/>
    <x v="3"/>
    <s v="GBP"/>
    <n v="1445468400"/>
    <d v="2015-10-21T23:00:00"/>
    <n v="1443042061"/>
    <x v="770"/>
    <d v="1900-01-27T00:00:00"/>
    <n v="28"/>
    <b v="0"/>
    <n v="105"/>
    <b v="0"/>
    <s v="technology/gadgets"/>
    <n v="43.03"/>
    <n v="40.980952380952381"/>
    <x v="7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d v="2014-01-15T19:33:00"/>
    <n v="1387390555"/>
    <x v="771"/>
    <d v="1900-01-27T00:00:00"/>
    <n v="28"/>
    <b v="0"/>
    <n v="33"/>
    <b v="1"/>
    <s v="music/indie rock"/>
    <n v="114.39999999999999"/>
    <n v="104"/>
    <x v="1"/>
    <x v="2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d v="2010-11-02T00:26:00"/>
    <n v="1286319256"/>
    <x v="772"/>
    <d v="1900-01-27T00:00:00"/>
    <n v="28"/>
    <b v="0"/>
    <n v="107"/>
    <b v="1"/>
    <s v="music/indie rock"/>
    <n v="195.37933333333334"/>
    <n v="27.3896261682243"/>
    <x v="1"/>
    <x v="2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d v="2013-10-16T03:59:00"/>
    <n v="1379532618"/>
    <x v="773"/>
    <d v="1900-01-27T00:00:00"/>
    <n v="28"/>
    <b v="1"/>
    <n v="191"/>
    <b v="1"/>
    <s v="technology/hardware"/>
    <n v="123.68010000000001"/>
    <n v="194.26193717277485"/>
    <x v="7"/>
    <x v="3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d v="2014-05-28T04:59:00"/>
    <n v="1398873969"/>
    <x v="774"/>
    <d v="1900-01-27T00:00:00"/>
    <n v="28"/>
    <b v="0"/>
    <n v="38"/>
    <b v="1"/>
    <s v="music/indie rock"/>
    <n v="100.35000000000001"/>
    <n v="52.815789473684212"/>
    <x v="1"/>
    <x v="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7"/>
    <s v="EUR"/>
    <n v="1451494210"/>
    <d v="2015-12-30T16:50:10"/>
    <n v="1449075010"/>
    <x v="775"/>
    <d v="1900-01-27T00:00:00"/>
    <n v="28"/>
    <b v="0"/>
    <n v="12"/>
    <b v="0"/>
    <s v="games/video games"/>
    <n v="5.7238095238095239"/>
    <n v="50.083333333333336"/>
    <x v="6"/>
    <x v="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3"/>
    <s v="GBP"/>
    <n v="1481842800"/>
    <d v="2016-12-15T23:00:00"/>
    <n v="1479414344"/>
    <x v="776"/>
    <d v="1900-01-27T00:00:00"/>
    <n v="28"/>
    <b v="0"/>
    <n v="3238"/>
    <b v="1"/>
    <s v="games/tabletop games"/>
    <n v="1081.2401666666667"/>
    <n v="40.070667078443485"/>
    <x v="6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3"/>
    <s v="GBP"/>
    <n v="1436151600"/>
    <d v="2015-07-06T03:00:00"/>
    <n v="1433775668"/>
    <x v="777"/>
    <d v="1900-01-27T00:00:00"/>
    <n v="28"/>
    <b v="0"/>
    <n v="263"/>
    <b v="1"/>
    <s v="games/tabletop games"/>
    <n v="542.15"/>
    <n v="41.228136882129277"/>
    <x v="6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d v="2016-10-29T19:00:00"/>
    <n v="1475337675"/>
    <x v="778"/>
    <d v="1900-01-27T00:00:00"/>
    <n v="28"/>
    <b v="0"/>
    <n v="296"/>
    <b v="1"/>
    <s v="games/tabletop games"/>
    <n v="243.15000000000003"/>
    <n v="82.145270270270274"/>
    <x v="6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779"/>
    <d v="1900-01-27T00:00:00"/>
    <n v="28"/>
    <b v="0"/>
    <n v="0"/>
    <b v="0"/>
    <s v="technology/web"/>
    <n v="0"/>
    <n v="0"/>
    <x v="7"/>
    <x v="24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d v="2016-04-20T18:45:50"/>
    <n v="1458758750"/>
    <x v="780"/>
    <d v="1900-01-27T00:00:00"/>
    <n v="28"/>
    <b v="0"/>
    <n v="16"/>
    <b v="1"/>
    <s v="food/small batch"/>
    <n v="182"/>
    <n v="34.125"/>
    <x v="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d v="2014-12-08T04:59:00"/>
    <n v="1415585474"/>
    <x v="781"/>
    <d v="1900-01-27T00:00:00"/>
    <n v="28"/>
    <b v="0"/>
    <n v="33"/>
    <b v="1"/>
    <s v="music/classical music"/>
    <n v="112.94999999999999"/>
    <n v="136.90909090909091"/>
    <x v="1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d v="2013-10-05T05:00:00"/>
    <n v="1378586179"/>
    <x v="782"/>
    <d v="1900-01-27T00:00:00"/>
    <n v="28"/>
    <b v="0"/>
    <n v="65"/>
    <b v="1"/>
    <s v="music/classical music"/>
    <n v="111.71428571428572"/>
    <n v="60.153846153846153"/>
    <x v="1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d v="2012-03-21T20:48:00"/>
    <n v="1329890585"/>
    <x v="783"/>
    <d v="1900-01-27T00:00:00"/>
    <n v="28"/>
    <b v="0"/>
    <n v="56"/>
    <b v="1"/>
    <s v="music/classical music"/>
    <n v="102.73469387755102"/>
    <n v="67.419642857142861"/>
    <x v="1"/>
    <x v="3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d v="2015-08-30T04:03:47"/>
    <n v="1438488227"/>
    <x v="784"/>
    <d v="1900-01-27T00:00:00"/>
    <n v="28"/>
    <b v="0"/>
    <n v="286"/>
    <b v="1"/>
    <s v="technology/space exploration"/>
    <n v="114.66525000000001"/>
    <n v="80.185489510489504"/>
    <x v="7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785"/>
    <d v="1900-01-27T00:00:00"/>
    <n v="28"/>
    <b v="0"/>
    <n v="17"/>
    <b v="0"/>
    <s v="technology/space exploration"/>
    <n v="1.8689285714285715"/>
    <n v="307.8235294117647"/>
    <x v="7"/>
    <x v="32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786"/>
    <d v="1900-01-27T00:00:00"/>
    <n v="28"/>
    <b v="0"/>
    <n v="43"/>
    <b v="0"/>
    <s v="technology/space exploration"/>
    <n v="21.033333333333335"/>
    <n v="73.372093023255815"/>
    <x v="7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2"/>
    <s v="AUD"/>
    <n v="1406593780"/>
    <d v="2014-07-29T00:29:40"/>
    <n v="1404174580"/>
    <x v="787"/>
    <d v="1900-01-27T00:00:00"/>
    <n v="28"/>
    <b v="1"/>
    <n v="60"/>
    <b v="0"/>
    <s v="technology/makerspaces"/>
    <n v="6.4158609339642041"/>
    <n v="41.583333333333336"/>
    <x v="7"/>
    <x v="40"/>
  </r>
  <r>
    <n v="2714"/>
    <s v="The Crane Theater"/>
    <s v="The Crane will be the new home for independent theater in Northeast Minneapolis"/>
    <n v="25000"/>
    <n v="29089"/>
    <x v="2"/>
    <x v="0"/>
    <s v="USD"/>
    <n v="1476486000"/>
    <d v="2016-10-14T23:00:00"/>
    <n v="1474040596"/>
    <x v="788"/>
    <d v="1900-01-27T00:00:00"/>
    <n v="28"/>
    <b v="1"/>
    <n v="305"/>
    <b v="1"/>
    <s v="theater/spaces"/>
    <n v="116.35599999999999"/>
    <n v="95.373770491803285"/>
    <x v="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d v="2016-05-03T23:00:00"/>
    <n v="1459865945"/>
    <x v="789"/>
    <d v="1900-01-27T00:00:00"/>
    <n v="28"/>
    <b v="1"/>
    <n v="148"/>
    <b v="1"/>
    <s v="theater/spaces"/>
    <n v="103.58333333333334"/>
    <n v="125.97972972972973"/>
    <x v="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3"/>
    <s v="GBP"/>
    <n v="1464863118"/>
    <d v="2016-06-02T10:25:18"/>
    <n v="1462443918"/>
    <x v="790"/>
    <d v="1900-01-27T00:00:00"/>
    <n v="28"/>
    <b v="0"/>
    <n v="76"/>
    <b v="1"/>
    <s v="theater/plays"/>
    <n v="106.52"/>
    <n v="35.03947368421052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3"/>
    <s v="GBP"/>
    <n v="1416780000"/>
    <d v="2014-11-23T22:00:00"/>
    <n v="1414342894"/>
    <x v="791"/>
    <d v="1900-01-27T00:00:00"/>
    <n v="28"/>
    <b v="0"/>
    <n v="95"/>
    <b v="1"/>
    <s v="theater/plays"/>
    <n v="114.71959999999999"/>
    <n v="30.189368421052631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d v="2016-01-29T23:34:00"/>
    <n v="1451607071"/>
    <x v="792"/>
    <d v="1900-01-27T00:00:00"/>
    <n v="28"/>
    <b v="0"/>
    <n v="5"/>
    <b v="0"/>
    <s v="theater/plays"/>
    <n v="50"/>
    <n v="60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d v="2015-10-29T15:06:47"/>
    <n v="1443712007"/>
    <x v="793"/>
    <d v="1900-01-27T00:00:00"/>
    <n v="28"/>
    <b v="0"/>
    <n v="20"/>
    <b v="0"/>
    <s v="theater/plays"/>
    <n v="27.24"/>
    <n v="68.099999999999994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d v="2015-03-26T04:00:00"/>
    <n v="1424927159"/>
    <x v="794"/>
    <d v="1900-01-27T00:00:00"/>
    <n v="28"/>
    <b v="0"/>
    <n v="108"/>
    <b v="1"/>
    <s v="theater/plays"/>
    <n v="109.62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d v="2015-03-01T06:59:00"/>
    <n v="1422769906"/>
    <x v="795"/>
    <d v="1900-01-27T00:00:00"/>
    <n v="28"/>
    <b v="0"/>
    <n v="20"/>
    <b v="1"/>
    <s v="theater/plays"/>
    <n v="121.8"/>
    <n v="60.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d v="2014-09-26T01:35:00"/>
    <n v="1409275671"/>
    <x v="796"/>
    <d v="1900-01-27T00:00:00"/>
    <n v="28"/>
    <b v="0"/>
    <n v="87"/>
    <b v="1"/>
    <s v="theater/plays"/>
    <n v="102"/>
    <n v="58.620689655172413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d v="2014-06-16T04:25:00"/>
    <n v="1400474329"/>
    <x v="797"/>
    <d v="1900-01-27T00:00:00"/>
    <n v="28"/>
    <b v="0"/>
    <n v="433"/>
    <b v="1"/>
    <s v="theater/spaces"/>
    <n v="103.029"/>
    <n v="118.97113163972287"/>
    <x v="0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d v="2014-11-05T05:00:00"/>
    <n v="1412737080"/>
    <x v="798"/>
    <d v="1900-01-27T00:00:00"/>
    <n v="28"/>
    <b v="0"/>
    <n v="557"/>
    <b v="1"/>
    <s v="theater/spaces"/>
    <n v="113.104"/>
    <n v="50.764811490125673"/>
    <x v="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d v="2014-05-27T03:00:00"/>
    <n v="1398801620"/>
    <x v="799"/>
    <d v="1900-01-27T00:00:00"/>
    <n v="28"/>
    <b v="0"/>
    <n v="226"/>
    <b v="1"/>
    <s v="theater/spaces"/>
    <n v="121.23333333333332"/>
    <n v="80.464601769911511"/>
    <x v="0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3"/>
    <s v="GBP"/>
    <n v="1401465600"/>
    <d v="2014-05-30T16:00:00"/>
    <n v="1399032813"/>
    <x v="800"/>
    <d v="1900-01-27T00:00:00"/>
    <n v="28"/>
    <b v="0"/>
    <n v="145"/>
    <b v="1"/>
    <s v="theater/spaces"/>
    <n v="302.2"/>
    <n v="52.103448275862071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d v="2014-07-07T02:00:00"/>
    <n v="1402331262"/>
    <x v="801"/>
    <d v="1900-01-27T00:00:00"/>
    <n v="28"/>
    <b v="1"/>
    <n v="63"/>
    <b v="1"/>
    <s v="theater/plays"/>
    <n v="127.15"/>
    <n v="80.730158730158735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3"/>
    <s v="GBP"/>
    <n v="1487286000"/>
    <d v="2017-02-16T23:00:00"/>
    <n v="1484843948"/>
    <x v="802"/>
    <d v="1900-01-27T00:00:00"/>
    <n v="28"/>
    <b v="0"/>
    <n v="34"/>
    <b v="1"/>
    <s v="theater/plays"/>
    <n v="100.56666666666668"/>
    <n v="88.735294117647058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3"/>
    <s v="GBP"/>
    <n v="1487580602"/>
    <d v="2017-02-20T08:50:02"/>
    <n v="1485161402"/>
    <x v="803"/>
    <d v="1900-01-27T00:00:00"/>
    <n v="28"/>
    <b v="0"/>
    <n v="25"/>
    <b v="1"/>
    <s v="theater/plays"/>
    <n v="133.04200000000003"/>
    <n v="26.608400000000003"/>
    <x v="0"/>
    <x v="0"/>
  </r>
  <r>
    <n v="3336"/>
    <s v="WILDE TALES"/>
    <s v="A theatrical adaptation of Oscar Wilde's short stories, presented by Suitcase Civilians at The Space, April 5-10 2016."/>
    <n v="250"/>
    <n v="250"/>
    <x v="2"/>
    <x v="3"/>
    <s v="GBP"/>
    <n v="1459845246"/>
    <d v="2016-04-05T08:34:06"/>
    <n v="1457429646"/>
    <x v="804"/>
    <d v="1900-01-27T00:00:00"/>
    <n v="28"/>
    <b v="0"/>
    <n v="9"/>
    <b v="1"/>
    <s v="theater/plays"/>
    <n v="100"/>
    <n v="27.777777777777779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d v="2015-12-02T20:59:25"/>
    <n v="1446670765"/>
    <x v="805"/>
    <d v="1900-01-27T00:00:00"/>
    <n v="28"/>
    <b v="0"/>
    <n v="9"/>
    <b v="1"/>
    <s v="theater/plays"/>
    <n v="138.5"/>
    <n v="30.777777777777779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3"/>
    <s v="GBP"/>
    <n v="1429813800"/>
    <d v="2015-04-23T18:30:00"/>
    <n v="1427363645"/>
    <x v="806"/>
    <d v="1900-01-27T00:00:00"/>
    <n v="28"/>
    <b v="0"/>
    <n v="30"/>
    <b v="1"/>
    <s v="theater/plays"/>
    <n v="119.6"/>
    <n v="159.46666666666667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3"/>
    <s v="GBP"/>
    <n v="1445604236"/>
    <d v="2015-10-23T12:43:56"/>
    <n v="1443185036"/>
    <x v="807"/>
    <d v="1900-01-27T00:00:00"/>
    <n v="28"/>
    <b v="0"/>
    <n v="31"/>
    <b v="1"/>
    <s v="theater/plays"/>
    <n v="100"/>
    <n v="64.516129032258064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d v="2016-07-09T04:00:00"/>
    <n v="1465607738"/>
    <x v="808"/>
    <d v="1900-01-27T00:00:00"/>
    <n v="28"/>
    <b v="0"/>
    <n v="20"/>
    <b v="1"/>
    <s v="theater/plays"/>
    <n v="170.625"/>
    <n v="68.25"/>
    <x v="0"/>
    <x v="0"/>
  </r>
  <r>
    <n v="3475"/>
    <s v="Score"/>
    <s v="Score is a musical play inspired by true stories of parents who have recovered from addiction and regained their children."/>
    <n v="300"/>
    <n v="340"/>
    <x v="2"/>
    <x v="3"/>
    <s v="GBP"/>
    <n v="1414972800"/>
    <d v="2014-11-03T00:00:00"/>
    <n v="1412629704"/>
    <x v="809"/>
    <d v="1900-01-27T00:00:00"/>
    <n v="28"/>
    <b v="0"/>
    <n v="17"/>
    <b v="1"/>
    <s v="theater/plays"/>
    <n v="113.33333333333333"/>
    <n v="20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3"/>
    <s v="GBP"/>
    <n v="1442311560"/>
    <d v="2015-09-15T10:06:00"/>
    <n v="1439924246"/>
    <x v="810"/>
    <d v="1900-01-27T00:00:00"/>
    <n v="28"/>
    <b v="0"/>
    <n v="34"/>
    <b v="1"/>
    <s v="theater/plays"/>
    <n v="100"/>
    <n v="41.02941176470588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d v="2016-04-28T05:59:00"/>
    <n v="1459411371"/>
    <x v="811"/>
    <d v="1900-01-27T00:00:00"/>
    <n v="28"/>
    <b v="0"/>
    <n v="34"/>
    <b v="1"/>
    <s v="theater/plays"/>
    <n v="102"/>
    <n v="9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3"/>
    <s v="GBP"/>
    <n v="1460318400"/>
    <d v="2016-04-10T20:00:00"/>
    <n v="1457881057"/>
    <x v="812"/>
    <d v="1900-01-27T00:00:00"/>
    <n v="28"/>
    <b v="0"/>
    <n v="22"/>
    <b v="1"/>
    <s v="theater/plays"/>
    <n v="100"/>
    <n v="12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3"/>
    <s v="GBP"/>
    <n v="1471428340"/>
    <d v="2016-08-17T10:05:40"/>
    <n v="1469009140"/>
    <x v="813"/>
    <d v="1900-01-27T00:00:00"/>
    <n v="28"/>
    <b v="0"/>
    <n v="83"/>
    <b v="1"/>
    <s v="theater/plays"/>
    <n v="128.44999999999999"/>
    <n v="30.951807228915662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3"/>
    <s v="GBP"/>
    <n v="1441358873"/>
    <d v="2015-09-04T09:27:53"/>
    <n v="1438939673"/>
    <x v="814"/>
    <d v="1900-01-27T00:00:00"/>
    <n v="28"/>
    <b v="0"/>
    <n v="42"/>
    <b v="1"/>
    <s v="theater/plays"/>
    <n v="102"/>
    <n v="24.28571428571428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d v="2014-05-22T22:07:00"/>
    <n v="1398342170"/>
    <x v="815"/>
    <d v="1900-01-27T00:00:00"/>
    <n v="28"/>
    <b v="0"/>
    <n v="25"/>
    <b v="1"/>
    <s v="theater/plays"/>
    <n v="101.83333333333333"/>
    <n v="61.1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3"/>
    <s v="GBP"/>
    <n v="1470078000"/>
    <d v="2016-08-01T19:00:00"/>
    <n v="1467648456"/>
    <x v="816"/>
    <d v="1900-01-27T00:00:00"/>
    <n v="28"/>
    <b v="0"/>
    <n v="25"/>
    <b v="1"/>
    <s v="theater/plays"/>
    <n v="105.49000000000002"/>
    <n v="21.098000000000003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d v="2014-12-31T07:00:00"/>
    <n v="1417593483"/>
    <x v="817"/>
    <d v="1900-01-27T00:00:00"/>
    <n v="28"/>
    <b v="0"/>
    <n v="26"/>
    <b v="1"/>
    <s v="theater/plays"/>
    <n v="114.35"/>
    <n v="87.961538461538467"/>
    <x v="0"/>
    <x v="0"/>
  </r>
  <r>
    <n v="3600"/>
    <s v="Pariah"/>
    <s v="The First Play From The Man Who Brought You The Black James Bond!"/>
    <n v="10"/>
    <n v="13"/>
    <x v="2"/>
    <x v="0"/>
    <s v="USD"/>
    <n v="1476390164"/>
    <d v="2016-10-13T20:22:44"/>
    <n v="1473970964"/>
    <x v="818"/>
    <d v="1900-01-27T00:00:00"/>
    <n v="28"/>
    <b v="0"/>
    <n v="4"/>
    <b v="1"/>
    <s v="theater/plays"/>
    <n v="130"/>
    <n v="3.2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d v="2016-03-08T04:59:00"/>
    <n v="1454996887"/>
    <x v="819"/>
    <d v="1900-01-27T00:00:00"/>
    <n v="28"/>
    <b v="0"/>
    <n v="12"/>
    <b v="0"/>
    <s v="theater/musical"/>
    <n v="16.420000000000002"/>
    <n v="68.416666666666671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d v="2015-04-09T04:00:00"/>
    <n v="1426199843"/>
    <x v="820"/>
    <d v="1900-01-27T00:00:00"/>
    <n v="28"/>
    <b v="0"/>
    <n v="14"/>
    <b v="1"/>
    <s v="theater/musical"/>
    <n v="100.25"/>
    <n v="143.21428571428572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d v="2015-12-23T16:18:00"/>
    <n v="1448469719"/>
    <x v="821"/>
    <d v="1900-01-27T00:00:00"/>
    <n v="28"/>
    <b v="0"/>
    <n v="1"/>
    <b v="0"/>
    <s v="theater/musical"/>
    <n v="0.66666666666666674"/>
    <n v="5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3"/>
    <s v="GBP"/>
    <n v="1428622271"/>
    <d v="2015-04-09T23:31:11"/>
    <n v="1426203071"/>
    <x v="822"/>
    <d v="1900-01-27T00:00:00"/>
    <n v="28"/>
    <b v="0"/>
    <n v="17"/>
    <b v="0"/>
    <s v="theater/plays"/>
    <n v="12.034782608695652"/>
    <n v="81.411764705882348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d v="2015-10-16T04:59:00"/>
    <n v="1442593427"/>
    <x v="823"/>
    <d v="1900-01-27T00:00:00"/>
    <n v="28"/>
    <b v="0"/>
    <n v="7"/>
    <b v="0"/>
    <s v="theater/plays"/>
    <n v="13.020000000000001"/>
    <n v="93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2"/>
    <s v="AUD"/>
    <n v="1459490400"/>
    <d v="2016-04-01T06:00:00"/>
    <n v="1457078868"/>
    <x v="824"/>
    <d v="1900-01-27T00:00:00"/>
    <n v="28"/>
    <b v="0"/>
    <n v="0"/>
    <b v="0"/>
    <s v="theater/plays"/>
    <n v="0"/>
    <n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d v="2016-07-11T15:09:20"/>
    <n v="1465830560"/>
    <x v="825"/>
    <d v="1900-01-27T00:00:00"/>
    <n v="28"/>
    <b v="0"/>
    <n v="10"/>
    <b v="0"/>
    <s v="theater/plays"/>
    <n v="86.135181975736558"/>
    <n v="248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d v="2014-11-25T01:00:00"/>
    <n v="1414505137"/>
    <x v="826"/>
    <d v="1900-01-27T00:00:00"/>
    <n v="28"/>
    <b v="0"/>
    <n v="2"/>
    <b v="0"/>
    <s v="theater/plays"/>
    <n v="0.90909090909090906"/>
    <n v="2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d v="2016-04-25T00:20:00"/>
    <n v="1459203727"/>
    <x v="827"/>
    <d v="1900-01-27T00:00:00"/>
    <n v="28"/>
    <b v="0"/>
    <n v="0"/>
    <b v="0"/>
    <s v="theater/plays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d v="2014-10-21T19:51:00"/>
    <n v="1411499149"/>
    <x v="828"/>
    <d v="1900-01-27T00:00:00"/>
    <n v="28"/>
    <b v="0"/>
    <n v="0"/>
    <b v="0"/>
    <s v="theater/plays"/>
    <n v="0"/>
    <n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4"/>
    <s v="EUR"/>
    <n v="1456617600"/>
    <d v="2016-02-28T00:00:00"/>
    <n v="1454280186"/>
    <x v="829"/>
    <d v="1900-01-27T00:00:00"/>
    <n v="28"/>
    <b v="0"/>
    <n v="1"/>
    <b v="0"/>
    <s v="theater/plays"/>
    <n v="0.04"/>
    <n v="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d v="2011-08-13T23:00:00"/>
    <n v="1310693986"/>
    <x v="830"/>
    <d v="1900-01-28T00:00:00"/>
    <n v="29"/>
    <b v="0"/>
    <n v="37"/>
    <b v="1"/>
    <s v="film &amp; video/shorts"/>
    <n v="104.55692307692308"/>
    <n v="91.840540540540545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d v="2015-10-01T05:00:00"/>
    <n v="1441157592"/>
    <x v="831"/>
    <d v="1900-01-28T00:00:00"/>
    <n v="29"/>
    <b v="0"/>
    <n v="33"/>
    <b v="0"/>
    <s v="film &amp; video/drama"/>
    <n v="25.25"/>
    <n v="91.818181818181813"/>
    <x v="2"/>
    <x v="14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d v="2014-01-02T08:00:00"/>
    <n v="1386123861"/>
    <x v="832"/>
    <d v="1900-01-28T00:00:00"/>
    <n v="29"/>
    <b v="1"/>
    <n v="287"/>
    <b v="1"/>
    <s v="film &amp; video/documentary"/>
    <n v="104.67999999999999"/>
    <n v="109.42160278745645"/>
    <x v="2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d v="2013-03-26T23:55:51"/>
    <n v="1361753751"/>
    <x v="833"/>
    <d v="1900-01-28T00:00:00"/>
    <n v="29"/>
    <b v="1"/>
    <n v="284"/>
    <b v="1"/>
    <s v="film &amp; video/documentary"/>
    <n v="283.32"/>
    <n v="49.880281690140848"/>
    <x v="2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3"/>
    <s v="GBP"/>
    <n v="1450825200"/>
    <d v="2015-12-22T23:00:00"/>
    <n v="1448284433"/>
    <x v="834"/>
    <d v="1900-01-28T00:00:00"/>
    <n v="29"/>
    <b v="1"/>
    <n v="158"/>
    <b v="1"/>
    <s v="film &amp; video/documentary"/>
    <n v="106.58000000000001"/>
    <n v="134.91139240506328"/>
    <x v="2"/>
    <x v="22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d v="2016-06-15T15:00:00"/>
    <n v="1463517521"/>
    <x v="835"/>
    <d v="1900-01-28T00:00:00"/>
    <n v="29"/>
    <b v="1"/>
    <n v="267"/>
    <b v="1"/>
    <s v="film &amp; video/documentary"/>
    <n v="103.08800000000001"/>
    <n v="193.04868913857678"/>
    <x v="2"/>
    <x v="22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d v="2014-02-05T23:04:00"/>
    <n v="1389107062"/>
    <x v="836"/>
    <d v="1900-01-28T00:00:00"/>
    <n v="29"/>
    <b v="0"/>
    <n v="271"/>
    <b v="1"/>
    <s v="film &amp; video/documentary"/>
    <n v="103.09142857142857"/>
    <n v="133.14391143911439"/>
    <x v="2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d v="2016-11-01T04:59:00"/>
    <n v="1475460819"/>
    <x v="837"/>
    <d v="1900-01-28T00:00:00"/>
    <n v="29"/>
    <b v="0"/>
    <n v="56"/>
    <b v="1"/>
    <s v="theater/plays"/>
    <n v="104.64"/>
    <n v="93.428571428571431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6"/>
    <s v="CAD"/>
    <n v="1464460329"/>
    <d v="2016-05-28T18:32:09"/>
    <n v="1461954729"/>
    <x v="838"/>
    <d v="1900-01-28T00:00:00"/>
    <n v="29"/>
    <b v="0"/>
    <n v="9"/>
    <b v="0"/>
    <s v="technology/web"/>
    <n v="1.38"/>
    <n v="76.666666666666671"/>
    <x v="7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3"/>
    <s v="GBP"/>
    <n v="1488063840"/>
    <d v="2017-02-25T23:04:00"/>
    <n v="1485558318"/>
    <x v="839"/>
    <d v="1900-01-28T00:00:00"/>
    <n v="29"/>
    <b v="0"/>
    <n v="0"/>
    <b v="0"/>
    <s v="technology/web"/>
    <n v="0"/>
    <n v="0"/>
    <x v="7"/>
    <x v="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d v="2010-07-08T22:40:00"/>
    <n v="1276043330"/>
    <x v="840"/>
    <d v="1900-01-28T00:00:00"/>
    <n v="29"/>
    <b v="0"/>
    <n v="0"/>
    <b v="0"/>
    <s v="music/jazz"/>
    <n v="0"/>
    <n v="0"/>
    <x v="1"/>
    <x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d v="2013-10-29T15:54:43"/>
    <n v="1380556483"/>
    <x v="841"/>
    <d v="1900-01-28T00:00:00"/>
    <n v="29"/>
    <b v="1"/>
    <n v="34"/>
    <b v="1"/>
    <s v="music/rock"/>
    <n v="166.46153846153845"/>
    <n v="31.823529411764707"/>
    <x v="1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d v="2014-06-25T02:00:00"/>
    <n v="1401196766"/>
    <x v="842"/>
    <d v="1900-01-28T00:00:00"/>
    <n v="29"/>
    <b v="1"/>
    <n v="190"/>
    <b v="1"/>
    <s v="music/rock"/>
    <n v="154.93846153846152"/>
    <n v="53.005263157894738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843"/>
    <d v="1900-01-28T00:00:00"/>
    <n v="29"/>
    <b v="0"/>
    <n v="86"/>
    <b v="0"/>
    <s v="technology/wearables"/>
    <n v="25.976666666666663"/>
    <n v="90.616279069767444"/>
    <x v="7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d v="2016-12-30T23:00:00"/>
    <n v="1480610046"/>
    <x v="844"/>
    <d v="1900-01-28T00:00:00"/>
    <n v="29"/>
    <b v="0"/>
    <n v="3"/>
    <b v="0"/>
    <s v="technology/wearables"/>
    <n v="0.503"/>
    <n v="167.66666666666666"/>
    <x v="7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6"/>
    <s v="CAD"/>
    <n v="1467313039"/>
    <d v="2016-06-30T18:57:19"/>
    <n v="1464807439"/>
    <x v="845"/>
    <d v="1900-01-28T00:00:00"/>
    <n v="29"/>
    <b v="0"/>
    <n v="139"/>
    <b v="1"/>
    <s v="publishing/nonfiction"/>
    <n v="377.73333333333335"/>
    <n v="40.762589928057551"/>
    <x v="8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d v="2013-10-02T13:27:54"/>
    <n v="1378214874"/>
    <x v="846"/>
    <d v="1900-01-28T00:00:00"/>
    <n v="29"/>
    <b v="0"/>
    <n v="19"/>
    <b v="0"/>
    <s v="publishing/fiction"/>
    <n v="30.862068965517242"/>
    <n v="47.10526315789474"/>
    <x v="8"/>
    <x v="3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7"/>
    <s v="EUR"/>
    <n v="1487113140"/>
    <d v="2017-02-14T22:59:00"/>
    <n v="1484570885"/>
    <x v="847"/>
    <d v="1900-01-28T00:00:00"/>
    <n v="29"/>
    <b v="1"/>
    <n v="196"/>
    <b v="1"/>
    <s v="photography/photobooks"/>
    <n v="123.64125714285714"/>
    <n v="110.39397959183674"/>
    <x v="5"/>
    <x v="2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d v="2016-05-23T22:00:00"/>
    <n v="1461527631"/>
    <x v="848"/>
    <d v="1900-01-28T00:00:00"/>
    <n v="29"/>
    <b v="1"/>
    <n v="110"/>
    <b v="1"/>
    <s v="photography/photobooks"/>
    <n v="132.42499999999998"/>
    <n v="48.154545454545456"/>
    <x v="5"/>
    <x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849"/>
    <d v="1900-01-28T00:00:00"/>
    <n v="29"/>
    <b v="0"/>
    <n v="59"/>
    <b v="0"/>
    <s v="publishing/art books"/>
    <n v="21.25"/>
    <n v="108.05084745762711"/>
    <x v="8"/>
    <x v="36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3"/>
    <s v="GBP"/>
    <n v="1387281600"/>
    <d v="2013-12-17T12:00:00"/>
    <n v="1384811721"/>
    <x v="850"/>
    <d v="1900-01-28T00:00:00"/>
    <n v="29"/>
    <b v="0"/>
    <n v="45"/>
    <b v="1"/>
    <s v="music/pop"/>
    <n v="112.79999999999998"/>
    <n v="12.533333333333333"/>
    <x v="1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851"/>
    <d v="1900-01-28T00:00:00"/>
    <n v="29"/>
    <b v="0"/>
    <n v="22"/>
    <b v="0"/>
    <s v="music/faith"/>
    <n v="20.208000000000002"/>
    <n v="114.81818181818181"/>
    <x v="1"/>
    <x v="19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d v="2014-06-27T22:04:24"/>
    <n v="1401401064"/>
    <x v="852"/>
    <d v="1900-01-28T00:00:00"/>
    <n v="29"/>
    <b v="0"/>
    <n v="16"/>
    <b v="0"/>
    <s v="music/faith"/>
    <n v="33.784615384615385"/>
    <n v="137.25"/>
    <x v="1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3"/>
    <s v="GBP"/>
    <n v="1447426800"/>
    <d v="2015-11-13T15:00:00"/>
    <n v="1444904830"/>
    <x v="853"/>
    <d v="1900-01-28T00:00:00"/>
    <n v="29"/>
    <b v="0"/>
    <n v="159"/>
    <b v="1"/>
    <s v="photography/photobooks"/>
    <n v="104.95555555555556"/>
    <n v="59.408805031446541"/>
    <x v="5"/>
    <x v="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3"/>
    <s v="GBP"/>
    <n v="1407065979"/>
    <d v="2014-08-03T11:39:39"/>
    <n v="1404560379"/>
    <x v="854"/>
    <d v="1900-01-28T00:00:00"/>
    <n v="29"/>
    <b v="1"/>
    <n v="39"/>
    <b v="0"/>
    <s v="photography/photobooks"/>
    <n v="19.600000000000001"/>
    <n v="55.282051282051285"/>
    <x v="5"/>
    <x v="23"/>
  </r>
  <r>
    <n v="1795"/>
    <s v="THE AFGHANS - A Photo Book"/>
    <s v="A photography book documenting the impact of the ISAF mission on the Afghan people of Mazar-e Sharif."/>
    <n v="28000"/>
    <n v="10846"/>
    <x v="0"/>
    <x v="7"/>
    <s v="EUR"/>
    <n v="1476460800"/>
    <d v="2016-10-14T16:00:00"/>
    <n v="1473922541"/>
    <x v="855"/>
    <d v="1900-01-28T00:00:00"/>
    <n v="29"/>
    <b v="1"/>
    <n v="81"/>
    <b v="0"/>
    <s v="photography/photobooks"/>
    <n v="38.735714285714288"/>
    <n v="133.90123456790124"/>
    <x v="5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d v="2011-10-01T03:00:00"/>
    <n v="1314989557"/>
    <x v="856"/>
    <d v="1900-01-28T00:00:00"/>
    <n v="29"/>
    <b v="0"/>
    <n v="28"/>
    <b v="1"/>
    <s v="music/rock"/>
    <n v="100.149"/>
    <n v="35.767499999999998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d v="2016-01-31T04:17:00"/>
    <n v="1451723535"/>
    <x v="857"/>
    <d v="1900-01-28T00:00:00"/>
    <n v="29"/>
    <b v="0"/>
    <n v="11"/>
    <b v="0"/>
    <s v="games/mobile games"/>
    <n v="10.314285714285715"/>
    <n v="32.81818181818182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0"/>
    <x v="6"/>
    <s v="CAD"/>
    <n v="1436373900"/>
    <d v="2015-07-08T16:45:00"/>
    <n v="1433861210"/>
    <x v="858"/>
    <d v="1900-01-28T00:00:00"/>
    <n v="29"/>
    <b v="0"/>
    <n v="2"/>
    <b v="0"/>
    <s v="games/mobile games"/>
    <n v="0.44999999999999996"/>
    <n v="18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d v="2015-03-01T00:42:05"/>
    <n v="1422664925"/>
    <x v="859"/>
    <d v="1900-01-28T00:00:00"/>
    <n v="29"/>
    <b v="0"/>
    <n v="0"/>
    <b v="0"/>
    <s v="games/mobile games"/>
    <n v="0"/>
    <n v="0"/>
    <x v="6"/>
    <x v="28"/>
  </r>
  <r>
    <n v="1880"/>
    <s v="Sim Betting Football"/>
    <s v="Sim Betting Football is the only football (soccer) betting simulation  game."/>
    <n v="5000"/>
    <n v="1004"/>
    <x v="0"/>
    <x v="3"/>
    <s v="GBP"/>
    <n v="1459341380"/>
    <d v="2016-03-30T12:36:20"/>
    <n v="1456839380"/>
    <x v="860"/>
    <d v="1900-01-28T00:00:00"/>
    <n v="29"/>
    <b v="0"/>
    <n v="24"/>
    <b v="0"/>
    <s v="games/mobile games"/>
    <n v="20.080000000000002"/>
    <n v="41.833333333333336"/>
    <x v="6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d v="2012-03-02T03:00:00"/>
    <n v="1328158065"/>
    <x v="861"/>
    <d v="1900-01-28T00:00:00"/>
    <n v="29"/>
    <b v="1"/>
    <n v="147"/>
    <b v="1"/>
    <s v="technology/hardware"/>
    <n v="225.94666666666666"/>
    <n v="230.55782312925169"/>
    <x v="7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3"/>
    <s v="GBP"/>
    <n v="1470178800"/>
    <d v="2016-08-02T23:00:00"/>
    <n v="1467650771"/>
    <x v="862"/>
    <d v="1900-01-28T00:00:00"/>
    <n v="29"/>
    <b v="0"/>
    <n v="4"/>
    <b v="0"/>
    <s v="photography/people"/>
    <n v="3.1875"/>
    <n v="12.75"/>
    <x v="5"/>
    <x v="3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d v="2015-04-03T03:59:00"/>
    <n v="1425531666"/>
    <x v="863"/>
    <d v="1900-01-28T00:00:00"/>
    <n v="29"/>
    <b v="1"/>
    <n v="3562"/>
    <b v="1"/>
    <s v="games/tabletop games"/>
    <n v="1014.6425"/>
    <n v="56.970381807973048"/>
    <x v="6"/>
    <x v="9"/>
  </r>
  <r>
    <n v="2235"/>
    <s v="Miniature Scenery Terrain for Tabletop gaming and Wargames"/>
    <s v="An amazing set of sceneries to create unique atmospheres for your tabletop gaming."/>
    <n v="13000"/>
    <n v="19931"/>
    <x v="2"/>
    <x v="6"/>
    <s v="CAD"/>
    <n v="1427585511"/>
    <d v="2015-03-28T23:31:51"/>
    <n v="1424997111"/>
    <x v="864"/>
    <d v="1900-01-28T00:00:00"/>
    <n v="29"/>
    <b v="0"/>
    <n v="147"/>
    <b v="1"/>
    <s v="games/tabletop games"/>
    <n v="153.3153846153846"/>
    <n v="135.58503401360545"/>
    <x v="6"/>
    <x v="9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d v="2014-03-26T23:24:10"/>
    <n v="1393287850"/>
    <x v="865"/>
    <d v="1900-01-28T00:00:00"/>
    <n v="29"/>
    <b v="0"/>
    <n v="84"/>
    <b v="1"/>
    <s v="games/tabletop games"/>
    <n v="326.92"/>
    <n v="97.297619047619051"/>
    <x v="6"/>
    <x v="9"/>
  </r>
  <r>
    <n v="2284"/>
    <s v="Make a record, write a song, take the Vinyl Skyway. "/>
    <s v="The Vinyl Skyway reunite to make a third album. "/>
    <n v="6000"/>
    <n v="6373.27"/>
    <x v="2"/>
    <x v="0"/>
    <s v="USD"/>
    <n v="1299902400"/>
    <d v="2011-03-12T04:00:00"/>
    <n v="1297451245"/>
    <x v="866"/>
    <d v="1900-01-28T00:00:00"/>
    <n v="29"/>
    <b v="0"/>
    <n v="59"/>
    <b v="1"/>
    <s v="music/rock"/>
    <n v="106.22116666666668"/>
    <n v="108.02152542372882"/>
    <x v="1"/>
    <x v="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d v="2013-09-06T03:59:00"/>
    <n v="1376003254"/>
    <x v="867"/>
    <d v="1900-01-28T00:00:00"/>
    <n v="29"/>
    <b v="0"/>
    <n v="14"/>
    <b v="1"/>
    <s v="music/rock"/>
    <n v="100.06666666666666"/>
    <n v="107.21428571428571"/>
    <x v="1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d v="2014-08-29T01:00:00"/>
    <n v="1406847996"/>
    <x v="868"/>
    <d v="1900-01-28T00:00:00"/>
    <n v="29"/>
    <b v="1"/>
    <n v="614"/>
    <b v="1"/>
    <s v="music/indie rock"/>
    <n v="101.30622"/>
    <n v="82.496921824104234"/>
    <x v="1"/>
    <x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869"/>
    <d v="1900-01-28T00:00:00"/>
    <n v="29"/>
    <b v="0"/>
    <n v="7"/>
    <b v="0"/>
    <s v="food/small batch"/>
    <n v="8"/>
    <n v="11.428571428571429"/>
    <x v="3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870"/>
    <d v="1900-01-28T00:00:00"/>
    <n v="29"/>
    <b v="0"/>
    <n v="0"/>
    <b v="0"/>
    <s v="technology/web"/>
    <n v="0"/>
    <n v="0"/>
    <x v="7"/>
    <x v="2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871"/>
    <d v="1900-01-28T00:00:00"/>
    <n v="29"/>
    <b v="0"/>
    <n v="0"/>
    <b v="0"/>
    <s v="technology/web"/>
    <n v="0"/>
    <n v="0"/>
    <x v="7"/>
    <x v="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d v="2015-12-29T23:00:00"/>
    <n v="1448914500"/>
    <x v="872"/>
    <d v="1900-01-28T00:00:00"/>
    <n v="29"/>
    <b v="0"/>
    <n v="15"/>
    <b v="1"/>
    <s v="food/small batch"/>
    <n v="133.5"/>
    <n v="53.4"/>
    <x v="3"/>
    <x v="5"/>
  </r>
  <r>
    <n v="2464"/>
    <s v="The Enemy Feathers NEW EP"/>
    <s v="The Enemy Feathers are passing the proverbial hat to see if we can raise enough money to complete Our NEW EP"/>
    <n v="2000"/>
    <n v="2222"/>
    <x v="2"/>
    <x v="6"/>
    <s v="CAD"/>
    <n v="1443641340"/>
    <d v="2015-09-30T19:29:00"/>
    <n v="1441143397"/>
    <x v="873"/>
    <d v="1900-01-28T00:00:00"/>
    <n v="29"/>
    <b v="0"/>
    <n v="43"/>
    <b v="1"/>
    <s v="music/indie rock"/>
    <n v="111.1"/>
    <n v="51.674418604651166"/>
    <x v="1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d v="2014-04-30T05:00:00"/>
    <n v="1396371612"/>
    <x v="874"/>
    <d v="1900-01-28T00:00:00"/>
    <n v="29"/>
    <b v="1"/>
    <n v="100"/>
    <b v="1"/>
    <s v="technology/space exploration"/>
    <n v="102"/>
    <n v="107.1"/>
    <x v="7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6"/>
    <s v="CAD"/>
    <n v="1441378800"/>
    <d v="2015-09-04T15:00:00"/>
    <n v="1438873007"/>
    <x v="875"/>
    <d v="1900-01-28T00:00:00"/>
    <n v="29"/>
    <b v="0"/>
    <n v="56"/>
    <b v="1"/>
    <s v="technology/makerspaces"/>
    <n v="104.59625"/>
    <n v="373.55803571428572"/>
    <x v="7"/>
    <x v="4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d v="2014-10-29T22:45:00"/>
    <n v="1412081999"/>
    <x v="876"/>
    <d v="1900-01-28T00:00:00"/>
    <n v="29"/>
    <b v="1"/>
    <n v="66"/>
    <b v="0"/>
    <s v="technology/makerspaces"/>
    <n v="27.58"/>
    <n v="167.15151515151516"/>
    <x v="7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d v="2014-10-16T06:59:00"/>
    <n v="1410937483"/>
    <x v="877"/>
    <d v="1900-01-28T00:00:00"/>
    <n v="29"/>
    <b v="1"/>
    <n v="263"/>
    <b v="1"/>
    <s v="theater/spaces"/>
    <n v="112.29714285714284"/>
    <n v="149.44486692015209"/>
    <x v="0"/>
    <x v="4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d v="2015-03-11T23:45:52"/>
    <n v="1423529152"/>
    <x v="878"/>
    <d v="1900-01-28T00:00:00"/>
    <n v="29"/>
    <b v="0"/>
    <n v="17"/>
    <b v="1"/>
    <s v="technology/hardware"/>
    <n v="103.33333333333334"/>
    <n v="18.235294117647058"/>
    <x v="7"/>
    <x v="31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d v="2012-05-30T19:00:00"/>
    <n v="1335855631"/>
    <x v="879"/>
    <d v="1900-01-28T00:00:00"/>
    <n v="29"/>
    <b v="0"/>
    <n v="4"/>
    <b v="0"/>
    <s v="publishing/children's books"/>
    <n v="1.125"/>
    <n v="11.25"/>
    <x v="8"/>
    <x v="17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d v="2015-02-12T07:00:00"/>
    <n v="1421274954"/>
    <x v="880"/>
    <d v="1900-01-28T00:00:00"/>
    <n v="29"/>
    <b v="0"/>
    <n v="28"/>
    <b v="1"/>
    <s v="theater/plays"/>
    <n v="105.28"/>
    <n v="47"/>
    <x v="0"/>
    <x v="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d v="2016-08-05T21:00:00"/>
    <n v="1467865967"/>
    <x v="881"/>
    <d v="1900-01-28T00:00:00"/>
    <n v="29"/>
    <b v="0"/>
    <n v="142"/>
    <b v="1"/>
    <s v="theater/plays"/>
    <n v="104.67999999999999"/>
    <n v="36.859154929577464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d v="2014-08-09T03:00:00"/>
    <n v="1405100992"/>
    <x v="882"/>
    <d v="1900-01-28T00:00:00"/>
    <n v="29"/>
    <b v="0"/>
    <n v="3"/>
    <b v="0"/>
    <s v="theater/plays"/>
    <n v="1.05"/>
    <n v="7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d v="2014-07-15T05:00:00"/>
    <n v="1402934629"/>
    <x v="883"/>
    <d v="1900-01-28T00:00:00"/>
    <n v="29"/>
    <b v="0"/>
    <n v="21"/>
    <b v="1"/>
    <s v="theater/musical"/>
    <n v="130.83333333333334"/>
    <n v="112.1428571428571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d v="2016-01-01T04:00:00"/>
    <n v="1449171508"/>
    <x v="884"/>
    <d v="1900-01-28T00:00:00"/>
    <n v="29"/>
    <b v="0"/>
    <n v="33"/>
    <b v="1"/>
    <s v="theater/plays"/>
    <n v="174.8"/>
    <n v="264.84848484848487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d v="2014-11-27T03:00:00"/>
    <n v="1414599886"/>
    <x v="885"/>
    <d v="1900-01-28T00:00:00"/>
    <n v="29"/>
    <b v="0"/>
    <n v="113"/>
    <b v="1"/>
    <s v="theater/plays"/>
    <n v="100.125"/>
    <n v="70.884955752212392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d v="2016-10-13T00:00:00"/>
    <n v="1473837751"/>
    <x v="886"/>
    <d v="1900-01-28T00:00:00"/>
    <n v="29"/>
    <b v="0"/>
    <n v="265"/>
    <b v="1"/>
    <s v="theater/spaces"/>
    <n v="110.4008"/>
    <n v="104.15169811320754"/>
    <x v="0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d v="2014-11-18T04:35:00"/>
    <n v="1413824447"/>
    <x v="887"/>
    <d v="1900-01-28T00:00:00"/>
    <n v="29"/>
    <b v="0"/>
    <n v="348"/>
    <b v="1"/>
    <s v="theater/spaces"/>
    <n v="109.67666666666666"/>
    <n v="94.548850574712645"/>
    <x v="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d v="2014-12-31T21:22:00"/>
    <n v="1417556262"/>
    <x v="888"/>
    <d v="1900-01-28T00:00:00"/>
    <n v="29"/>
    <b v="0"/>
    <n v="47"/>
    <b v="1"/>
    <s v="theater/spaces"/>
    <n v="166.4"/>
    <n v="177.02127659574469"/>
    <x v="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d v="2015-09-30T18:00:00"/>
    <n v="1441111892"/>
    <x v="889"/>
    <d v="1900-01-28T00:00:00"/>
    <n v="29"/>
    <b v="0"/>
    <n v="67"/>
    <b v="0"/>
    <s v="theater/spaces"/>
    <n v="66.84"/>
    <n v="99.761194029850742"/>
    <x v="0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d v="2015-05-05T18:48:00"/>
    <n v="1428340931"/>
    <x v="890"/>
    <d v="1900-01-28T00:00:00"/>
    <n v="29"/>
    <b v="0"/>
    <n v="6"/>
    <b v="0"/>
    <s v="theater/spaces"/>
    <n v="11.57920670115792"/>
    <n v="78.333333333333329"/>
    <x v="0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891"/>
    <d v="1900-01-28T00:00:00"/>
    <n v="29"/>
    <b v="0"/>
    <n v="17"/>
    <b v="0"/>
    <s v="theater/spaces"/>
    <n v="4.16"/>
    <n v="61.176470588235297"/>
    <x v="0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d v="2014-11-26T07:59:00"/>
    <n v="1414514153"/>
    <x v="892"/>
    <d v="1900-01-28T00:00:00"/>
    <n v="29"/>
    <b v="1"/>
    <n v="930"/>
    <b v="1"/>
    <s v="theater/plays"/>
    <n v="160.22808571428573"/>
    <n v="60.300892473118282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d v="2015-09-12T03:59:00"/>
    <n v="1439551200"/>
    <x v="893"/>
    <d v="1900-01-28T00:00:00"/>
    <n v="29"/>
    <b v="1"/>
    <n v="193"/>
    <b v="1"/>
    <s v="theater/plays"/>
    <n v="111.22000000000001"/>
    <n v="57.626943005181346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d v="2014-08-08T22:28:00"/>
    <n v="1404997548"/>
    <x v="894"/>
    <d v="1900-01-28T00:00:00"/>
    <n v="29"/>
    <b v="0"/>
    <n v="18"/>
    <b v="1"/>
    <s v="theater/plays"/>
    <n v="223"/>
    <n v="61.944444444444443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3"/>
    <s v="GBP"/>
    <n v="1450051200"/>
    <d v="2015-12-14T00:00:00"/>
    <n v="1447594176"/>
    <x v="895"/>
    <d v="1900-01-28T00:00:00"/>
    <n v="29"/>
    <b v="0"/>
    <n v="46"/>
    <b v="1"/>
    <s v="theater/plays"/>
    <n v="109.1"/>
    <n v="71.152173913043484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d v="2016-10-29T03:00:00"/>
    <n v="1475248279"/>
    <x v="896"/>
    <d v="1900-01-28T00:00:00"/>
    <n v="29"/>
    <b v="0"/>
    <n v="12"/>
    <b v="1"/>
    <s v="theater/plays"/>
    <n v="139"/>
    <n v="57.916666666666664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d v="2016-09-21T03:00:00"/>
    <n v="1471976529"/>
    <x v="897"/>
    <d v="1900-01-28T00:00:00"/>
    <n v="29"/>
    <b v="0"/>
    <n v="17"/>
    <b v="1"/>
    <s v="theater/plays"/>
    <n v="121.78"/>
    <n v="716.35294117647061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6"/>
    <s v="CAD"/>
    <n v="1414862280"/>
    <d v="2014-11-01T17:18:00"/>
    <n v="1412360309"/>
    <x v="898"/>
    <d v="1900-01-28T00:00:00"/>
    <n v="29"/>
    <b v="0"/>
    <n v="72"/>
    <b v="1"/>
    <s v="theater/plays"/>
    <n v="106.86"/>
    <n v="74.20833333333332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d v="2015-07-11T03:59:00"/>
    <n v="1434069205"/>
    <x v="899"/>
    <d v="1900-01-28T00:00:00"/>
    <n v="29"/>
    <b v="0"/>
    <n v="86"/>
    <b v="1"/>
    <s v="theater/plays"/>
    <n v="116.91666666666667"/>
    <n v="81.569767441860463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d v="2015-06-21T22:25:00"/>
    <n v="1432410639"/>
    <x v="900"/>
    <d v="1900-01-28T00:00:00"/>
    <n v="29"/>
    <b v="0"/>
    <n v="62"/>
    <b v="1"/>
    <s v="theater/plays"/>
    <n v="118.33333333333333"/>
    <n v="57.258064516129032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3"/>
    <s v="GBP"/>
    <n v="1448922600"/>
    <d v="2015-11-30T22:30:00"/>
    <n v="1446352529"/>
    <x v="901"/>
    <d v="1900-01-28T00:00:00"/>
    <n v="29"/>
    <b v="0"/>
    <n v="14"/>
    <b v="1"/>
    <s v="theater/plays"/>
    <n v="129.12912912912913"/>
    <n v="30.714285714285715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3"/>
    <s v="GBP"/>
    <n v="1462402800"/>
    <d v="2016-05-04T23:00:00"/>
    <n v="1459856860"/>
    <x v="902"/>
    <d v="1900-01-28T00:00:00"/>
    <n v="29"/>
    <b v="0"/>
    <n v="89"/>
    <b v="1"/>
    <s v="theater/plays"/>
    <n v="102.54767441860466"/>
    <n v="49.545505617977533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d v="2015-02-10T07:59:00"/>
    <n v="1421105608"/>
    <x v="903"/>
    <d v="1900-01-28T00:00:00"/>
    <n v="29"/>
    <b v="0"/>
    <n v="28"/>
    <b v="1"/>
    <s v="theater/musical"/>
    <n v="100.44999999999999"/>
    <n v="215.25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3"/>
    <s v="GBP"/>
    <n v="1469401200"/>
    <d v="2016-07-24T23:00:00"/>
    <n v="1466887297"/>
    <x v="904"/>
    <d v="1900-01-28T00:00:00"/>
    <n v="29"/>
    <b v="0"/>
    <n v="27"/>
    <b v="1"/>
    <s v="theater/musical"/>
    <n v="101.75"/>
    <n v="75.370370370370367"/>
    <x v="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d v="2015-07-11T03:59:00"/>
    <n v="1434113406"/>
    <x v="905"/>
    <d v="1900-01-28T00:00:00"/>
    <n v="29"/>
    <b v="0"/>
    <n v="10"/>
    <b v="1"/>
    <s v="theater/musical"/>
    <n v="100.28571428571429"/>
    <n v="35.1"/>
    <x v="0"/>
    <x v="1"/>
  </r>
  <r>
    <n v="3815"/>
    <s v="The Canterbury Shakespeare Festival - first season"/>
    <s v="Come and help us make the Canterbury Shakespeare Festival a reality"/>
    <n v="1000"/>
    <n v="1000.01"/>
    <x v="2"/>
    <x v="3"/>
    <s v="GBP"/>
    <n v="1440111600"/>
    <d v="2015-08-20T23:00:00"/>
    <n v="1437545657"/>
    <x v="906"/>
    <d v="1900-01-28T00:00:00"/>
    <n v="29"/>
    <b v="0"/>
    <n v="20"/>
    <b v="1"/>
    <s v="theater/plays"/>
    <n v="100.001"/>
    <n v="50.000500000000002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3"/>
    <s v="GBP"/>
    <n v="1453075200"/>
    <d v="2016-01-18T00:00:00"/>
    <n v="1450628773"/>
    <x v="907"/>
    <d v="1900-01-28T00:00:00"/>
    <n v="29"/>
    <b v="0"/>
    <n v="3"/>
    <b v="0"/>
    <s v="theater/plays"/>
    <n v="1.7999999999999998"/>
    <n v="30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d v="2016-04-08T18:35:00"/>
    <n v="1457628680"/>
    <x v="908"/>
    <d v="1900-01-28T00:00:00"/>
    <n v="29"/>
    <b v="0"/>
    <n v="1"/>
    <b v="0"/>
    <s v="theater/plays"/>
    <n v="0.625"/>
    <n v="2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3"/>
    <s v="GBP"/>
    <n v="1462539840"/>
    <d v="2016-05-06T13:04:00"/>
    <n v="1460034594"/>
    <x v="909"/>
    <d v="1900-01-28T00:00:00"/>
    <n v="29"/>
    <b v="0"/>
    <n v="13"/>
    <b v="0"/>
    <s v="theater/plays"/>
    <n v="9.76"/>
    <n v="37.53846153846154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d v="2014-08-26T16:28:00"/>
    <n v="1406572381"/>
    <x v="910"/>
    <d v="1900-01-28T00:00:00"/>
    <n v="29"/>
    <b v="0"/>
    <n v="1"/>
    <b v="0"/>
    <s v="theater/plays"/>
    <n v="0.25"/>
    <n v="5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d v="2016-02-03T18:49:00"/>
    <n v="1452008599"/>
    <x v="911"/>
    <d v="1900-01-28T00:00:00"/>
    <n v="29"/>
    <b v="0"/>
    <n v="6"/>
    <b v="0"/>
    <s v="theater/plays"/>
    <n v="16"/>
    <n v="66.666666666666671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d v="2015-01-20T19:16:00"/>
    <n v="1419213664"/>
    <x v="912"/>
    <d v="1900-01-28T00:00:00"/>
    <n v="29"/>
    <b v="0"/>
    <n v="3"/>
    <b v="0"/>
    <s v="theater/plays"/>
    <n v="0.21"/>
    <n v="7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d v="2015-03-24T03:59:00"/>
    <n v="1424701775"/>
    <x v="913"/>
    <d v="1900-01-28T00:00:00"/>
    <n v="29"/>
    <b v="0"/>
    <n v="1"/>
    <b v="0"/>
    <s v="theater/plays"/>
    <n v="0.2857142857142857"/>
    <n v="10"/>
    <x v="0"/>
    <x v="0"/>
  </r>
  <r>
    <n v="1"/>
    <s v="FannibalFest Fan Convention"/>
    <s v="A Hannibal TV Show Fan Convention and Art Collective"/>
    <n v="10275"/>
    <n v="14653"/>
    <x v="2"/>
    <x v="0"/>
    <s v="USD"/>
    <n v="1488464683"/>
    <d v="2017-03-02T14:24:43"/>
    <n v="1485872683"/>
    <x v="914"/>
    <d v="1900-01-29T00:00:00"/>
    <n v="30"/>
    <b v="0"/>
    <n v="79"/>
    <b v="1"/>
    <s v="film &amp; video/television"/>
    <n v="142.60827250608273"/>
    <n v="185.48101265822785"/>
    <x v="2"/>
    <x v="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d v="2014-08-07T12:21:47"/>
    <n v="1404822107"/>
    <x v="915"/>
    <d v="1900-01-29T00:00:00"/>
    <n v="30"/>
    <b v="0"/>
    <n v="150"/>
    <b v="1"/>
    <s v="film &amp; video/television"/>
    <n v="103.89999999999999"/>
    <n v="69.266666666666666"/>
    <x v="2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d v="2015-12-19T20:01:19"/>
    <n v="1447963279"/>
    <x v="916"/>
    <d v="1900-01-29T00:00:00"/>
    <n v="30"/>
    <b v="0"/>
    <n v="284"/>
    <b v="1"/>
    <s v="film &amp; video/television"/>
    <n v="122.99154545454545"/>
    <n v="190.55028169014085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d v="2016-04-17T02:29:04"/>
    <n v="1458268144"/>
    <x v="917"/>
    <d v="1900-01-29T00:00:00"/>
    <n v="30"/>
    <b v="0"/>
    <n v="20"/>
    <b v="1"/>
    <s v="film &amp; video/television"/>
    <n v="125.998"/>
    <n v="31.499500000000001"/>
    <x v="2"/>
    <x v="6"/>
  </r>
  <r>
    <n v="17"/>
    <s v="Humble Pie"/>
    <s v="Uplifting English sitcom, a love letter to youthful exuberance that proves once and for all that none of us are ready for real life."/>
    <n v="1500"/>
    <n v="1510"/>
    <x v="2"/>
    <x v="3"/>
    <s v="GBP"/>
    <n v="1415126022"/>
    <d v="2014-11-04T18:33:42"/>
    <n v="1412530422"/>
    <x v="918"/>
    <d v="1900-01-29T00:00:00"/>
    <n v="30"/>
    <b v="0"/>
    <n v="36"/>
    <b v="1"/>
    <s v="film &amp; video/television"/>
    <n v="100.66666666666666"/>
    <n v="41.944444444444443"/>
    <x v="2"/>
    <x v="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d v="2014-09-17T13:00:56"/>
    <n v="1408366856"/>
    <x v="919"/>
    <d v="1900-01-29T00:00:00"/>
    <n v="30"/>
    <b v="0"/>
    <n v="342"/>
    <b v="1"/>
    <s v="film &amp; video/television"/>
    <n v="106.32110000000002"/>
    <n v="93.264122807017543"/>
    <x v="2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d v="2015-07-20T19:35:34"/>
    <n v="1434828934"/>
    <x v="920"/>
    <d v="1900-01-29T00:00:00"/>
    <n v="30"/>
    <b v="0"/>
    <n v="22"/>
    <b v="1"/>
    <s v="film &amp; video/television"/>
    <n v="145.29411764705881"/>
    <n v="56.136363636363633"/>
    <x v="2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d v="2014-09-26T15:03:09"/>
    <n v="1409151789"/>
    <x v="921"/>
    <d v="1900-01-29T00:00:00"/>
    <n v="30"/>
    <b v="0"/>
    <n v="101"/>
    <b v="1"/>
    <s v="film &amp; video/television"/>
    <n v="109.13513513513513"/>
    <n v="199.9009900990099"/>
    <x v="2"/>
    <x v="6"/>
  </r>
  <r>
    <n v="27"/>
    <s v="B-Rabbit TV Comedy Pilot"/>
    <s v="B-Rabbit is a hilarious depiction of immigrating to New Zealand and the life you desperately tried to leave behind."/>
    <n v="20000"/>
    <n v="22345"/>
    <x v="2"/>
    <x v="12"/>
    <s v="NZD"/>
    <n v="1416113833"/>
    <d v="2014-11-16T04:57:13"/>
    <n v="1413518233"/>
    <x v="922"/>
    <d v="1900-01-29T00:00:00"/>
    <n v="30"/>
    <b v="0"/>
    <n v="150"/>
    <b v="1"/>
    <s v="film &amp; video/television"/>
    <n v="111.72500000000001"/>
    <n v="148.96666666666667"/>
    <x v="2"/>
    <x v="6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d v="2015-12-16T23:08:04"/>
    <n v="1447715284"/>
    <x v="923"/>
    <d v="1900-01-29T00:00:00"/>
    <n v="30"/>
    <b v="0"/>
    <n v="71"/>
    <b v="1"/>
    <s v="film &amp; video/television"/>
    <n v="100.35000000000001"/>
    <n v="169.6056338028169"/>
    <x v="2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x v="3"/>
    <s v="GBP"/>
    <n v="1406045368"/>
    <d v="2014-07-22T16:09:28"/>
    <n v="1403453368"/>
    <x v="924"/>
    <d v="1900-01-29T00:00:00"/>
    <n v="30"/>
    <b v="0"/>
    <n v="117"/>
    <b v="1"/>
    <s v="film &amp; video/television"/>
    <n v="123.33333333333334"/>
    <n v="31.623931623931625"/>
    <x v="2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d v="2014-08-21T07:01:55"/>
    <n v="1406012515"/>
    <x v="925"/>
    <d v="1900-01-29T00:00:00"/>
    <n v="30"/>
    <b v="0"/>
    <n v="53"/>
    <b v="1"/>
    <s v="film &amp; video/television"/>
    <n v="101.29975"/>
    <n v="76.45264150943396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d v="2015-11-08T16:51:41"/>
    <n v="1444405901"/>
    <x v="926"/>
    <d v="1900-01-29T00:00:00"/>
    <n v="30"/>
    <b v="0"/>
    <n v="64"/>
    <b v="1"/>
    <s v="film &amp; video/television"/>
    <n v="102.0952380952381"/>
    <n v="83.75"/>
    <x v="2"/>
    <x v="6"/>
  </r>
  <r>
    <n v="36"/>
    <s v="THE LISTENING BOX"/>
    <s v="A modern day priest makes an unusual discovery, setting off a chain of events."/>
    <n v="6000"/>
    <n v="8529"/>
    <x v="2"/>
    <x v="0"/>
    <s v="USD"/>
    <n v="1428128525"/>
    <d v="2015-04-04T06:22:05"/>
    <n v="1425540125"/>
    <x v="927"/>
    <d v="1900-01-29T00:00:00"/>
    <n v="30"/>
    <b v="0"/>
    <n v="44"/>
    <b v="1"/>
    <s v="film &amp; video/television"/>
    <n v="142.15"/>
    <n v="193.84090909090909"/>
    <x v="2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d v="2015-02-27T16:37:59"/>
    <n v="1422463079"/>
    <x v="928"/>
    <d v="1900-01-29T00:00:00"/>
    <n v="30"/>
    <b v="0"/>
    <n v="253"/>
    <b v="1"/>
    <s v="film &amp; video/television"/>
    <n v="183.44090909090909"/>
    <n v="159.51383399209487"/>
    <x v="2"/>
    <x v="6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d v="2013-05-11T01:22:24"/>
    <n v="1365643344"/>
    <x v="929"/>
    <d v="1900-01-29T00:00:00"/>
    <n v="30"/>
    <b v="0"/>
    <n v="66"/>
    <b v="1"/>
    <s v="film &amp; video/television"/>
    <n v="110.04"/>
    <n v="41.68181818181818"/>
    <x v="2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3"/>
    <s v="GBP"/>
    <n v="1401058740"/>
    <d v="2014-05-25T22:59:00"/>
    <n v="1398388068"/>
    <x v="930"/>
    <d v="1900-01-29T00:00:00"/>
    <n v="30"/>
    <b v="0"/>
    <n v="217"/>
    <b v="1"/>
    <s v="film &amp; video/television"/>
    <n v="130.98000000000002"/>
    <n v="150.89861751152074"/>
    <x v="2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d v="2014-10-05T13:39:14"/>
    <n v="1409924354"/>
    <x v="931"/>
    <d v="1900-01-29T00:00:00"/>
    <n v="30"/>
    <b v="0"/>
    <n v="19"/>
    <b v="1"/>
    <s v="film &amp; video/television"/>
    <n v="100"/>
    <n v="105.26315789473684"/>
    <x v="2"/>
    <x v="6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d v="2014-12-28T15:20:26"/>
    <n v="1417188026"/>
    <x v="932"/>
    <d v="1900-01-29T00:00:00"/>
    <n v="30"/>
    <b v="0"/>
    <n v="169"/>
    <b v="1"/>
    <s v="film &amp; video/television"/>
    <n v="141.85714285714286"/>
    <n v="117.51479289940828"/>
    <x v="2"/>
    <x v="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d v="2016-04-27T14:58:27"/>
    <n v="1459177107"/>
    <x v="933"/>
    <d v="1900-01-29T00:00:00"/>
    <n v="30"/>
    <b v="0"/>
    <n v="61"/>
    <b v="1"/>
    <s v="film &amp; video/television"/>
    <n v="120"/>
    <n v="98.360655737704917"/>
    <x v="2"/>
    <x v="6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d v="2015-12-15T23:09:34"/>
    <n v="1447628974"/>
    <x v="934"/>
    <d v="1900-01-29T00:00:00"/>
    <n v="30"/>
    <b v="0"/>
    <n v="45"/>
    <b v="1"/>
    <s v="film &amp; video/television"/>
    <n v="104.16666666666667"/>
    <n v="194.44444444444446"/>
    <x v="2"/>
    <x v="6"/>
  </r>
  <r>
    <n v="49"/>
    <s v="Driving Jersey - Season Five"/>
    <s v="Driving Jersey is real people telling real stories."/>
    <n v="12000"/>
    <n v="12000"/>
    <x v="2"/>
    <x v="0"/>
    <s v="USD"/>
    <n v="1445660045"/>
    <d v="2015-10-24T04:14:05"/>
    <n v="1443068045"/>
    <x v="935"/>
    <d v="1900-01-29T00:00:00"/>
    <n v="30"/>
    <b v="0"/>
    <n v="87"/>
    <b v="1"/>
    <s v="film &amp; video/television"/>
    <n v="100"/>
    <n v="137.93103448275863"/>
    <x v="2"/>
    <x v="6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d v="2015-08-10T22:17:17"/>
    <n v="1436653037"/>
    <x v="936"/>
    <d v="1900-01-29T00:00:00"/>
    <n v="30"/>
    <b v="0"/>
    <n v="119"/>
    <b v="1"/>
    <s v="film &amp; video/television"/>
    <n v="128.0181818181818"/>
    <n v="118.33613445378151"/>
    <x v="2"/>
    <x v="6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d v="2014-07-17T16:50:46"/>
    <n v="1403023846"/>
    <x v="937"/>
    <d v="1900-01-29T00:00:00"/>
    <n v="30"/>
    <b v="0"/>
    <n v="52"/>
    <b v="1"/>
    <s v="film &amp; video/television"/>
    <n v="116.21"/>
    <n v="223.48076923076923"/>
    <x v="2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d v="2015-12-25T17:07:01"/>
    <n v="1448471221"/>
    <x v="938"/>
    <d v="1900-01-29T00:00:00"/>
    <n v="30"/>
    <b v="0"/>
    <n v="52"/>
    <b v="1"/>
    <s v="film &amp; video/television"/>
    <n v="101"/>
    <n v="194.23076923076923"/>
    <x v="2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d v="2015-04-25T19:59:22"/>
    <n v="1427399962"/>
    <x v="939"/>
    <d v="1900-01-29T00:00:00"/>
    <n v="30"/>
    <b v="0"/>
    <n v="69"/>
    <b v="1"/>
    <s v="film &amp; video/television"/>
    <n v="101.89999999999999"/>
    <n v="221.52173913043478"/>
    <x v="2"/>
    <x v="6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d v="2014-11-19T18:52:52"/>
    <n v="1413827572"/>
    <x v="940"/>
    <d v="1900-01-29T00:00:00"/>
    <n v="30"/>
    <b v="0"/>
    <n v="75"/>
    <b v="1"/>
    <s v="film &amp; video/television"/>
    <n v="102.91"/>
    <n v="137.21333333333334"/>
    <x v="2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d v="2013-07-08T00:26:21"/>
    <n v="1370651181"/>
    <x v="941"/>
    <d v="1900-01-29T00:00:00"/>
    <n v="30"/>
    <b v="0"/>
    <n v="24"/>
    <b v="1"/>
    <s v="film &amp; video/shorts"/>
    <n v="173.33333333333334"/>
    <n v="86.666666666666671"/>
    <x v="2"/>
    <x v="3"/>
  </r>
  <r>
    <n v="66"/>
    <s v="A Stagnant Fever: Short Film"/>
    <s v="A dark comedy set in the '60s about clinical depression and one night stands."/>
    <n v="2000"/>
    <n v="2372"/>
    <x v="2"/>
    <x v="0"/>
    <s v="USD"/>
    <n v="1468873420"/>
    <d v="2016-07-18T20:23:40"/>
    <n v="1466281420"/>
    <x v="942"/>
    <d v="1900-01-29T00:00:00"/>
    <n v="30"/>
    <b v="0"/>
    <n v="26"/>
    <b v="1"/>
    <s v="film &amp; video/shorts"/>
    <n v="118.6"/>
    <n v="91.230769230769226"/>
    <x v="2"/>
    <x v="3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d v="2012-07-15T14:00:04"/>
    <n v="1339768804"/>
    <x v="943"/>
    <d v="1900-01-29T00:00:00"/>
    <n v="30"/>
    <b v="0"/>
    <n v="20"/>
    <b v="1"/>
    <s v="film &amp; video/shorts"/>
    <n v="116.25000000000001"/>
    <n v="116.25"/>
    <x v="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3"/>
    <s v="GBP"/>
    <n v="1393162791"/>
    <d v="2014-02-23T13:39:51"/>
    <n v="1390570791"/>
    <x v="944"/>
    <d v="1900-01-29T00:00:00"/>
    <n v="30"/>
    <b v="0"/>
    <n v="36"/>
    <b v="1"/>
    <s v="film &amp; video/shorts"/>
    <n v="127.16666666666667"/>
    <n v="21.194444444444443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5"/>
    <s v="EUR"/>
    <n v="1453376495"/>
    <d v="2016-01-21T11:41:35"/>
    <n v="1450784495"/>
    <x v="945"/>
    <d v="1900-01-29T00:00:00"/>
    <n v="30"/>
    <b v="0"/>
    <n v="29"/>
    <b v="1"/>
    <s v="film &amp; video/shorts"/>
    <n v="112.93199999999999"/>
    <n v="19.471034482758618"/>
    <x v="2"/>
    <x v="3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d v="2013-04-23T05:01:12"/>
    <n v="1364101272"/>
    <x v="946"/>
    <d v="1900-01-29T00:00:00"/>
    <n v="30"/>
    <b v="0"/>
    <n v="47"/>
    <b v="1"/>
    <s v="film &amp; video/shorts"/>
    <n v="115.42857142857143"/>
    <n v="85.957446808510639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x v="3"/>
    <s v="GBP"/>
    <n v="1398451093"/>
    <d v="2014-04-25T18:38:13"/>
    <n v="1395859093"/>
    <x v="947"/>
    <d v="1900-01-29T00:00:00"/>
    <n v="30"/>
    <b v="0"/>
    <n v="41"/>
    <b v="1"/>
    <s v="film &amp; video/shorts"/>
    <n v="127"/>
    <n v="40.268292682926827"/>
    <x v="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d v="2011-10-09T19:41:01"/>
    <n v="1315597261"/>
    <x v="948"/>
    <d v="1900-01-29T00:00:00"/>
    <n v="30"/>
    <b v="0"/>
    <n v="100"/>
    <b v="1"/>
    <s v="film &amp; video/shorts"/>
    <n v="100.01249999999999"/>
    <n v="40.005000000000003"/>
    <x v="2"/>
    <x v="3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d v="2011-05-15T18:11:26"/>
    <n v="1302891086"/>
    <x v="949"/>
    <d v="1900-01-29T00:00:00"/>
    <n v="30"/>
    <b v="0"/>
    <n v="7"/>
    <b v="1"/>
    <s v="film &amp; video/shorts"/>
    <n v="100"/>
    <n v="71.428571428571431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d v="2011-09-23T03:00:37"/>
    <n v="1314154837"/>
    <x v="950"/>
    <d v="1900-01-29T00:00:00"/>
    <n v="30"/>
    <b v="0"/>
    <n v="21"/>
    <b v="1"/>
    <s v="film &amp; video/shorts"/>
    <n v="125.49999999999999"/>
    <n v="71.714285714285708"/>
    <x v="2"/>
    <x v="3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d v="2011-07-12T07:08:19"/>
    <n v="1307862499"/>
    <x v="951"/>
    <d v="1900-01-29T00:00:00"/>
    <n v="30"/>
    <b v="0"/>
    <n v="16"/>
    <b v="1"/>
    <s v="film &amp; video/shorts"/>
    <n v="100.4"/>
    <n v="31.375"/>
    <x v="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d v="2012-02-26T00:07:21"/>
    <n v="1327622841"/>
    <x v="952"/>
    <d v="1900-01-29T00:00:00"/>
    <n v="30"/>
    <b v="0"/>
    <n v="21"/>
    <b v="1"/>
    <s v="film &amp; video/shorts"/>
    <n v="131.42857142857142"/>
    <n v="21.904761904761905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d v="2011-07-12T03:14:42"/>
    <n v="1307848482"/>
    <x v="953"/>
    <d v="1900-01-29T00:00:00"/>
    <n v="30"/>
    <b v="0"/>
    <n v="8"/>
    <b v="1"/>
    <s v="film &amp; video/shorts"/>
    <n v="106.25"/>
    <n v="53.125"/>
    <x v="2"/>
    <x v="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d v="2014-01-22T21:39:59"/>
    <n v="1387834799"/>
    <x v="954"/>
    <d v="1900-01-29T00:00:00"/>
    <n v="30"/>
    <b v="0"/>
    <n v="39"/>
    <b v="1"/>
    <s v="film &amp; video/shorts"/>
    <n v="106.01933333333334"/>
    <n v="40.776666666666664"/>
    <x v="2"/>
    <x v="3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d v="2010-12-23T03:08:53"/>
    <n v="1290481733"/>
    <x v="955"/>
    <d v="1900-01-29T00:00:00"/>
    <n v="30"/>
    <b v="0"/>
    <n v="65"/>
    <b v="1"/>
    <s v="film &amp; video/shorts"/>
    <n v="127.75000000000001"/>
    <n v="117.92307692307692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d v="2011-02-26T00:37:10"/>
    <n v="1296088630"/>
    <x v="956"/>
    <d v="1900-01-29T00:00:00"/>
    <n v="30"/>
    <b v="0"/>
    <n v="47"/>
    <b v="1"/>
    <s v="film &amp; video/shorts"/>
    <n v="219.49999999999997"/>
    <n v="46.702127659574465"/>
    <x v="2"/>
    <x v="3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d v="2015-05-31T07:59:47"/>
    <n v="1430467187"/>
    <x v="957"/>
    <d v="1900-01-29T00:00:00"/>
    <n v="30"/>
    <b v="0"/>
    <n v="53"/>
    <b v="1"/>
    <s v="film &amp; video/shorts"/>
    <n v="154.57142857142858"/>
    <n v="102.0754716981132"/>
    <x v="2"/>
    <x v="3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d v="2011-07-29T01:17:16"/>
    <n v="1309310236"/>
    <x v="958"/>
    <d v="1900-01-29T00:00:00"/>
    <n v="30"/>
    <b v="0"/>
    <n v="39"/>
    <b v="1"/>
    <s v="film &amp; video/shorts"/>
    <n v="113.03159999999998"/>
    <n v="144.91230769230768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6"/>
    <s v="HKD"/>
    <n v="1475457107"/>
    <d v="2016-10-03T01:11:47"/>
    <n v="1472865107"/>
    <x v="959"/>
    <d v="1900-01-29T00:00:00"/>
    <n v="30"/>
    <b v="0"/>
    <n v="1"/>
    <b v="0"/>
    <s v="film &amp; video/science fiction"/>
    <n v="1.4285714285714287E-2"/>
    <n v="10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960"/>
    <d v="1900-01-29T00:00:00"/>
    <n v="30"/>
    <b v="0"/>
    <n v="4"/>
    <b v="0"/>
    <s v="film &amp; video/science fiction"/>
    <n v="2.375"/>
    <n v="47.5"/>
    <x v="2"/>
    <x v="1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961"/>
    <d v="1900-01-29T00:00:00"/>
    <n v="30"/>
    <b v="0"/>
    <n v="0"/>
    <b v="0"/>
    <s v="film &amp; video/science fiction"/>
    <n v="0"/>
    <n v="0"/>
    <x v="2"/>
    <x v="13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962"/>
    <d v="1900-01-29T00:00:00"/>
    <n v="30"/>
    <b v="0"/>
    <n v="0"/>
    <b v="0"/>
    <s v="film &amp; video/science fiction"/>
    <n v="0"/>
    <n v="0"/>
    <x v="2"/>
    <x v="1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963"/>
    <d v="1900-01-29T00:00:00"/>
    <n v="30"/>
    <b v="0"/>
    <n v="0"/>
    <b v="0"/>
    <s v="film &amp; video/science fiction"/>
    <n v="0"/>
    <n v="0"/>
    <x v="2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964"/>
    <d v="1900-01-29T00:00:00"/>
    <n v="30"/>
    <b v="0"/>
    <n v="2"/>
    <b v="0"/>
    <s v="film &amp; video/science fiction"/>
    <n v="0.08"/>
    <n v="20"/>
    <x v="2"/>
    <x v="1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965"/>
    <d v="1900-01-29T00:00:00"/>
    <n v="30"/>
    <b v="0"/>
    <n v="6"/>
    <b v="0"/>
    <s v="film &amp; video/science fiction"/>
    <n v="0.91999999999999993"/>
    <n v="15.333333333333334"/>
    <x v="2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966"/>
    <d v="1900-01-29T00:00:00"/>
    <n v="30"/>
    <b v="0"/>
    <n v="2"/>
    <b v="0"/>
    <s v="film &amp; video/science fiction"/>
    <n v="7.8947368421052634E-3"/>
    <n v="15"/>
    <x v="2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967"/>
    <d v="1900-01-29T00:00:00"/>
    <n v="30"/>
    <b v="0"/>
    <n v="2"/>
    <b v="0"/>
    <s v="film &amp; video/science fiction"/>
    <n v="0.26711185308848079"/>
    <n v="4"/>
    <x v="2"/>
    <x v="1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968"/>
    <d v="1900-01-29T00:00:00"/>
    <n v="30"/>
    <b v="0"/>
    <n v="0"/>
    <b v="0"/>
    <s v="film &amp; video/science fiction"/>
    <n v="0"/>
    <n v="0"/>
    <x v="2"/>
    <x v="1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d v="2014-07-02T16:29:55"/>
    <n v="1401726595"/>
    <x v="969"/>
    <d v="1900-01-29T00:00:00"/>
    <n v="30"/>
    <b v="0"/>
    <n v="1"/>
    <b v="0"/>
    <s v="film &amp; video/drama"/>
    <n v="0.01"/>
    <n v="5"/>
    <x v="2"/>
    <x v="14"/>
  </r>
  <r>
    <n v="165"/>
    <s v="NET"/>
    <s v="A teacher. A boy. The beach and a heatwave that drove them all insane."/>
    <n v="17000"/>
    <n v="0"/>
    <x v="0"/>
    <x v="3"/>
    <s v="GBP"/>
    <n v="1452613724"/>
    <d v="2016-01-12T15:48:44"/>
    <n v="1450021724"/>
    <x v="970"/>
    <d v="1900-01-29T00:00:00"/>
    <n v="30"/>
    <b v="0"/>
    <n v="0"/>
    <b v="0"/>
    <s v="film &amp; video/drama"/>
    <n v="0"/>
    <n v="0"/>
    <x v="2"/>
    <x v="14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d v="2017-01-16T01:49:22"/>
    <n v="1481939362"/>
    <x v="971"/>
    <d v="1900-01-29T00:00:00"/>
    <n v="30"/>
    <b v="0"/>
    <n v="1"/>
    <b v="0"/>
    <s v="film &amp; video/drama"/>
    <n v="60"/>
    <n v="3000"/>
    <x v="2"/>
    <x v="14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d v="2015-03-19T19:02:50"/>
    <n v="1424203370"/>
    <x v="972"/>
    <d v="1900-01-29T00:00:00"/>
    <n v="30"/>
    <b v="0"/>
    <n v="3"/>
    <b v="0"/>
    <s v="film &amp; video/drama"/>
    <n v="4.0625"/>
    <n v="108.33333333333333"/>
    <x v="2"/>
    <x v="14"/>
  </r>
  <r>
    <n v="169"/>
    <s v="Family"/>
    <s v="Family is a short film about a father and son and two brothers who were separated by the Korean war and finally reunite after 60 years."/>
    <n v="2500"/>
    <n v="560"/>
    <x v="0"/>
    <x v="3"/>
    <s v="GBP"/>
    <n v="1413634059"/>
    <d v="2014-10-18T12:07:39"/>
    <n v="1411042059"/>
    <x v="973"/>
    <d v="1900-01-29T00:00:00"/>
    <n v="30"/>
    <b v="0"/>
    <n v="10"/>
    <b v="0"/>
    <s v="film &amp; video/drama"/>
    <n v="22.400000000000002"/>
    <n v="56"/>
    <x v="2"/>
    <x v="14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d v="2015-08-30T05:28:00"/>
    <n v="1438385283"/>
    <x v="974"/>
    <d v="1900-01-29T00:00:00"/>
    <n v="30"/>
    <b v="0"/>
    <n v="10"/>
    <b v="0"/>
    <s v="film &amp; video/drama"/>
    <n v="3.25"/>
    <n v="32.5"/>
    <x v="2"/>
    <x v="14"/>
  </r>
  <r>
    <n v="173"/>
    <s v="7 Sins"/>
    <s v="This is a film inspired by Quentin Tarantino, I want to make a film thats entertaining yet gritty. 7 Sins is in pre-production."/>
    <n v="1110"/>
    <n v="0"/>
    <x v="0"/>
    <x v="3"/>
    <s v="GBP"/>
    <n v="1425131108"/>
    <d v="2015-02-28T13:45:08"/>
    <n v="1422539108"/>
    <x v="975"/>
    <d v="1900-01-29T00:00:00"/>
    <n v="30"/>
    <b v="0"/>
    <n v="0"/>
    <b v="0"/>
    <s v="film &amp; video/drama"/>
    <n v="0"/>
    <n v="0"/>
    <x v="2"/>
    <x v="14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d v="2015-08-05T19:46:39"/>
    <n v="1436211999"/>
    <x v="976"/>
    <d v="1900-01-29T00:00:00"/>
    <n v="30"/>
    <b v="0"/>
    <n v="0"/>
    <b v="0"/>
    <s v="film &amp; video/drama"/>
    <n v="0"/>
    <n v="0"/>
    <x v="2"/>
    <x v="14"/>
  </r>
  <r>
    <n v="178"/>
    <s v="El viaje de LucÃ­a"/>
    <s v="El viaje de LucÃ­a es un largometraje de ficciÃ³n con temÃ¡tica sobre el cÃ¡ncer infantil."/>
    <n v="500000"/>
    <n v="0"/>
    <x v="0"/>
    <x v="8"/>
    <s v="EUR"/>
    <n v="1448582145"/>
    <d v="2015-11-26T23:55:45"/>
    <n v="1445986545"/>
    <x v="977"/>
    <d v="1900-01-29T00:00:00"/>
    <n v="30"/>
    <b v="0"/>
    <n v="0"/>
    <b v="0"/>
    <s v="film &amp; video/drama"/>
    <n v="0"/>
    <n v="0"/>
    <x v="2"/>
    <x v="14"/>
  </r>
  <r>
    <n v="179"/>
    <s v="Sustain: A Film About Survival"/>
    <s v="A feature-length film about how three people survive in a diseased world."/>
    <n v="1000"/>
    <n v="200"/>
    <x v="0"/>
    <x v="0"/>
    <s v="USD"/>
    <n v="1457056555"/>
    <d v="2016-03-04T01:55:55"/>
    <n v="1454464555"/>
    <x v="978"/>
    <d v="1900-01-29T00:00:00"/>
    <n v="30"/>
    <b v="0"/>
    <n v="2"/>
    <b v="0"/>
    <s v="film &amp; video/drama"/>
    <n v="20"/>
    <n v="100"/>
    <x v="2"/>
    <x v="14"/>
  </r>
  <r>
    <n v="181"/>
    <s v="Immemorial"/>
    <s v="Christina has been suffering with flash backs and some very disturbing nightmares and realises that it is more than just nightmares."/>
    <n v="3423"/>
    <n v="722"/>
    <x v="0"/>
    <x v="3"/>
    <s v="GBP"/>
    <n v="1434995295"/>
    <d v="2015-06-22T17:48:15"/>
    <n v="1432403295"/>
    <x v="979"/>
    <d v="1900-01-29T00:00:00"/>
    <n v="30"/>
    <b v="0"/>
    <n v="4"/>
    <b v="0"/>
    <s v="film &amp; video/drama"/>
    <n v="21.092608822670172"/>
    <n v="180.5"/>
    <x v="2"/>
    <x v="14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d v="2017-01-07T00:17:12"/>
    <n v="1481156232"/>
    <x v="980"/>
    <d v="1900-01-29T00:00:00"/>
    <n v="30"/>
    <b v="0"/>
    <n v="0"/>
    <b v="0"/>
    <s v="film &amp; video/drama"/>
    <n v="0"/>
    <n v="0"/>
    <x v="2"/>
    <x v="14"/>
  </r>
  <r>
    <n v="183"/>
    <s v="Three Little Words"/>
    <s v="Don't kill me until I meet my Dad"/>
    <n v="12500"/>
    <n v="4482"/>
    <x v="0"/>
    <x v="3"/>
    <s v="GBP"/>
    <n v="1417033610"/>
    <d v="2014-11-26T20:26:50"/>
    <n v="1414438010"/>
    <x v="981"/>
    <d v="1900-01-29T00:00:00"/>
    <n v="30"/>
    <b v="0"/>
    <n v="12"/>
    <b v="0"/>
    <s v="film &amp; video/drama"/>
    <n v="35.856000000000002"/>
    <n v="373.5"/>
    <x v="2"/>
    <x v="14"/>
  </r>
  <r>
    <n v="185"/>
    <s v="BLANK Short Movie"/>
    <s v="Love has no boundaries!"/>
    <n v="40000"/>
    <n v="2200"/>
    <x v="0"/>
    <x v="17"/>
    <s v="NOK"/>
    <n v="1471557139"/>
    <d v="2016-08-18T21:52:19"/>
    <n v="1468965139"/>
    <x v="982"/>
    <d v="1900-01-29T00:00:00"/>
    <n v="30"/>
    <b v="0"/>
    <n v="10"/>
    <b v="0"/>
    <s v="film &amp; video/drama"/>
    <n v="5.5"/>
    <n v="220"/>
    <x v="2"/>
    <x v="14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d v="2017-03-03T20:00:00"/>
    <n v="1485977434"/>
    <x v="983"/>
    <d v="1900-01-29T00:00:00"/>
    <n v="30"/>
    <b v="0"/>
    <n v="0"/>
    <b v="0"/>
    <s v="film &amp; video/drama"/>
    <n v="0"/>
    <n v="0"/>
    <x v="2"/>
    <x v="14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d v="2014-09-05T04:23:35"/>
    <n v="1407299015"/>
    <x v="984"/>
    <d v="1900-01-29T00:00:00"/>
    <n v="30"/>
    <b v="0"/>
    <n v="0"/>
    <b v="0"/>
    <s v="film &amp; video/drama"/>
    <n v="0"/>
    <n v="0"/>
    <x v="2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d v="2014-10-17T19:00:32"/>
    <n v="1410980432"/>
    <x v="985"/>
    <d v="1900-01-29T00:00:00"/>
    <n v="30"/>
    <b v="0"/>
    <n v="3"/>
    <b v="0"/>
    <s v="film &amp; video/drama"/>
    <n v="1.6999999999999999E-3"/>
    <n v="5.666666666666667"/>
    <x v="2"/>
    <x v="14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d v="2014-10-05T09:12:02"/>
    <n v="1409908322"/>
    <x v="986"/>
    <d v="1900-01-29T00:00:00"/>
    <n v="30"/>
    <b v="0"/>
    <n v="6"/>
    <b v="0"/>
    <s v="film &amp; video/drama"/>
    <n v="1.1159999999999999"/>
    <n v="46.5"/>
    <x v="2"/>
    <x v="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d v="2016-09-01T02:58:22"/>
    <n v="1470106702"/>
    <x v="987"/>
    <d v="1900-01-29T00:00:00"/>
    <n v="30"/>
    <b v="0"/>
    <n v="0"/>
    <b v="0"/>
    <s v="film &amp; video/drama"/>
    <n v="0"/>
    <n v="0"/>
    <x v="2"/>
    <x v="14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d v="2014-09-15T02:00:03"/>
    <n v="1408154403"/>
    <x v="988"/>
    <d v="1900-01-29T00:00:00"/>
    <n v="30"/>
    <b v="0"/>
    <n v="18"/>
    <b v="0"/>
    <s v="film &amp; video/drama"/>
    <n v="26.192500000000003"/>
    <n v="87.308333333333337"/>
    <x v="2"/>
    <x v="14"/>
  </r>
  <r>
    <n v="202"/>
    <s v="Modern Gangsters"/>
    <s v="new web series created by jonney terry"/>
    <n v="6000"/>
    <n v="0"/>
    <x v="0"/>
    <x v="0"/>
    <s v="USD"/>
    <n v="1444337940"/>
    <d v="2015-10-08T20:59:00"/>
    <n v="1441750564"/>
    <x v="989"/>
    <d v="1900-01-29T00:00:00"/>
    <n v="30"/>
    <b v="0"/>
    <n v="0"/>
    <b v="0"/>
    <s v="film &amp; video/drama"/>
    <n v="0"/>
    <n v="0"/>
    <x v="2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d v="2016-08-04T14:00:03"/>
    <n v="1467727203"/>
    <x v="990"/>
    <d v="1900-01-29T00:00:00"/>
    <n v="30"/>
    <b v="0"/>
    <n v="1293"/>
    <b v="0"/>
    <s v="film &amp; video/drama"/>
    <n v="50.721666666666664"/>
    <n v="117.68368136117556"/>
    <x v="2"/>
    <x v="14"/>
  </r>
  <r>
    <n v="207"/>
    <s v="M39 - Action film / Drama"/>
    <s v="To avoid bankruptcy, Vincent, a passionate young entrepreneur embarks  on an illicit affair in order to save his dream business."/>
    <n v="14000"/>
    <n v="2130"/>
    <x v="0"/>
    <x v="6"/>
    <s v="CAD"/>
    <n v="1420346638"/>
    <d v="2015-01-04T04:43:58"/>
    <n v="1417754638"/>
    <x v="991"/>
    <d v="1900-01-29T00:00:00"/>
    <n v="30"/>
    <b v="0"/>
    <n v="13"/>
    <b v="0"/>
    <s v="film &amp; video/drama"/>
    <n v="15.214285714285714"/>
    <n v="163.84615384615384"/>
    <x v="2"/>
    <x v="14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d v="2014-12-16T08:52:47"/>
    <n v="1416127967"/>
    <x v="992"/>
    <d v="1900-01-29T00:00:00"/>
    <n v="30"/>
    <b v="0"/>
    <n v="0"/>
    <b v="0"/>
    <s v="film &amp; video/drama"/>
    <n v="0"/>
    <n v="0"/>
    <x v="2"/>
    <x v="14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d v="2015-07-10T22:08:55"/>
    <n v="1433974135"/>
    <x v="993"/>
    <d v="1900-01-29T00:00:00"/>
    <n v="30"/>
    <b v="0"/>
    <n v="0"/>
    <b v="0"/>
    <s v="film &amp; video/drama"/>
    <n v="0"/>
    <n v="0"/>
    <x v="2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d v="2015-09-19T03:50:17"/>
    <n v="1440042617"/>
    <x v="994"/>
    <d v="1900-01-29T00:00:00"/>
    <n v="30"/>
    <b v="0"/>
    <n v="12"/>
    <b v="0"/>
    <s v="film &amp; video/drama"/>
    <n v="44.6"/>
    <n v="185.83333333333334"/>
    <x v="2"/>
    <x v="14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d v="2015-08-16T14:06:41"/>
    <n v="1437142547"/>
    <x v="995"/>
    <d v="1900-01-29T00:00:00"/>
    <n v="30"/>
    <b v="0"/>
    <n v="1"/>
    <b v="0"/>
    <s v="film &amp; video/drama"/>
    <n v="0.04"/>
    <n v="20"/>
    <x v="2"/>
    <x v="14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d v="2016-05-22T01:05:00"/>
    <n v="1461287350"/>
    <x v="996"/>
    <d v="1900-01-29T00:00:00"/>
    <n v="30"/>
    <b v="0"/>
    <n v="0"/>
    <b v="0"/>
    <s v="film &amp; video/drama"/>
    <n v="0"/>
    <n v="0"/>
    <x v="2"/>
    <x v="14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d v="2016-04-08T22:04:14"/>
    <n v="1457564654"/>
    <x v="997"/>
    <d v="1900-01-29T00:00:00"/>
    <n v="30"/>
    <b v="0"/>
    <n v="0"/>
    <b v="0"/>
    <s v="film &amp; video/drama"/>
    <n v="0"/>
    <n v="0"/>
    <x v="2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d v="2015-07-09T21:27:21"/>
    <n v="1433885241"/>
    <x v="998"/>
    <d v="1900-01-29T00:00:00"/>
    <n v="30"/>
    <b v="0"/>
    <n v="0"/>
    <b v="0"/>
    <s v="film &amp; video/drama"/>
    <n v="0"/>
    <n v="0"/>
    <x v="2"/>
    <x v="14"/>
  </r>
  <r>
    <n v="229"/>
    <s v="The Perfect Plan"/>
    <s v="I teenage girl that wants to go around the system. She does all she can to cheat and finds herself in a bad position when she messesup"/>
    <n v="3000"/>
    <n v="0"/>
    <x v="0"/>
    <x v="7"/>
    <s v="EUR"/>
    <n v="1455402297"/>
    <d v="2016-02-13T22:24:57"/>
    <n v="1452810297"/>
    <x v="999"/>
    <d v="1900-01-29T00:00:00"/>
    <n v="30"/>
    <b v="0"/>
    <n v="0"/>
    <b v="0"/>
    <s v="film &amp; video/drama"/>
    <n v="0"/>
    <n v="0"/>
    <x v="2"/>
    <x v="14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d v="2015-06-04T18:39:11"/>
    <n v="1430851151"/>
    <x v="1000"/>
    <d v="1900-01-29T00:00:00"/>
    <n v="30"/>
    <b v="0"/>
    <n v="2"/>
    <b v="0"/>
    <s v="film &amp; video/drama"/>
    <n v="0.4"/>
    <n v="30"/>
    <x v="2"/>
    <x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d v="2016-01-02T23:00:51"/>
    <n v="1449183651"/>
    <x v="1001"/>
    <d v="1900-01-29T00:00:00"/>
    <n v="30"/>
    <b v="0"/>
    <n v="0"/>
    <b v="0"/>
    <s v="film &amp; video/drama"/>
    <n v="0"/>
    <n v="0"/>
    <x v="2"/>
    <x v="14"/>
  </r>
  <r>
    <n v="232"/>
    <s v="#noblurredlines"/>
    <s v="A high-impact, high-quality resource to address, for young people and youth-related professionals, the issue of sexual consent."/>
    <n v="4000"/>
    <n v="110"/>
    <x v="0"/>
    <x v="3"/>
    <s v="GBP"/>
    <n v="1425066546"/>
    <d v="2015-02-27T19:49:06"/>
    <n v="1422474546"/>
    <x v="1002"/>
    <d v="1900-01-29T00:00:00"/>
    <n v="30"/>
    <b v="0"/>
    <n v="7"/>
    <b v="0"/>
    <s v="film &amp; video/drama"/>
    <n v="2.75"/>
    <n v="15.714285714285714"/>
    <x v="2"/>
    <x v="14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d v="2016-09-29T21:52:52"/>
    <n v="1472593972"/>
    <x v="1003"/>
    <d v="1900-01-29T00:00:00"/>
    <n v="30"/>
    <b v="0"/>
    <n v="0"/>
    <b v="0"/>
    <s v="film &amp; video/drama"/>
    <n v="0"/>
    <n v="0"/>
    <x v="2"/>
    <x v="14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d v="2015-07-09T21:48:17"/>
    <n v="1433886497"/>
    <x v="1004"/>
    <d v="1900-01-29T00:00:00"/>
    <n v="30"/>
    <b v="0"/>
    <n v="0"/>
    <b v="0"/>
    <s v="film &amp; video/drama"/>
    <n v="0"/>
    <n v="0"/>
    <x v="2"/>
    <x v="14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d v="2014-02-22T01:08:24"/>
    <n v="1390439304"/>
    <x v="1005"/>
    <d v="1900-01-29T00:00:00"/>
    <n v="30"/>
    <b v="1"/>
    <n v="328"/>
    <b v="1"/>
    <s v="film &amp; video/documentary"/>
    <n v="102.592"/>
    <n v="78.195121951219505"/>
    <x v="2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d v="2012-08-16T01:16:25"/>
    <n v="1342487785"/>
    <x v="1006"/>
    <d v="1900-01-29T00:00:00"/>
    <n v="30"/>
    <b v="1"/>
    <n v="96"/>
    <b v="1"/>
    <s v="film &amp; video/documentary"/>
    <n v="103.71999999999998"/>
    <n v="54.020833333333336"/>
    <x v="2"/>
    <x v="22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d v="2013-06-06T13:34:51"/>
    <n v="1367933691"/>
    <x v="1007"/>
    <d v="1900-01-29T00:00:00"/>
    <n v="30"/>
    <b v="1"/>
    <n v="437"/>
    <b v="1"/>
    <s v="film &amp; video/documentary"/>
    <n v="105.58333333333334"/>
    <n v="72.482837528604122"/>
    <x v="2"/>
    <x v="2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d v="2012-02-15T15:37:15"/>
    <n v="1326728235"/>
    <x v="1008"/>
    <d v="1900-01-29T00:00:00"/>
    <n v="30"/>
    <b v="1"/>
    <n v="7"/>
    <b v="1"/>
    <s v="film &amp; video/documentary"/>
    <n v="100.73333333333335"/>
    <n v="215.85714285714286"/>
    <x v="2"/>
    <x v="22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d v="2011-03-16T11:38:02"/>
    <n v="1297687082"/>
    <x v="1009"/>
    <d v="1900-01-29T00:00:00"/>
    <n v="30"/>
    <b v="1"/>
    <n v="188"/>
    <b v="1"/>
    <s v="film &amp; video/documentary"/>
    <n v="106.73325"/>
    <n v="45.418404255319146"/>
    <x v="2"/>
    <x v="2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d v="2013-03-16T18:27:47"/>
    <n v="1360866467"/>
    <x v="1010"/>
    <d v="1900-01-29T00:00:00"/>
    <n v="30"/>
    <b v="1"/>
    <n v="275"/>
    <b v="1"/>
    <s v="film &amp; video/documentary"/>
    <n v="139.1"/>
    <n v="65.756363636363631"/>
    <x v="2"/>
    <x v="2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d v="2016-05-19T15:02:42"/>
    <n v="1461078162"/>
    <x v="1011"/>
    <d v="1900-01-29T00:00:00"/>
    <n v="30"/>
    <b v="1"/>
    <n v="560"/>
    <b v="1"/>
    <s v="film &amp; video/documentary"/>
    <n v="106.72648571428572"/>
    <n v="66.70405357142856"/>
    <x v="2"/>
    <x v="2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d v="2011-06-18T01:14:26"/>
    <n v="1305767666"/>
    <x v="1012"/>
    <d v="1900-01-29T00:00:00"/>
    <n v="30"/>
    <b v="1"/>
    <n v="688"/>
    <b v="1"/>
    <s v="film &amp; video/documentary"/>
    <n v="191.14"/>
    <n v="83.345930232558146"/>
    <x v="2"/>
    <x v="2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d v="2015-04-08T17:42:49"/>
    <n v="1425922969"/>
    <x v="1013"/>
    <d v="1900-01-29T00:00:00"/>
    <n v="30"/>
    <b v="1"/>
    <n v="942"/>
    <b v="1"/>
    <s v="film &amp; video/documentary"/>
    <n v="131.93789333333334"/>
    <n v="105.04609341825902"/>
    <x v="2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d v="2012-09-27T22:54:54"/>
    <n v="1346194494"/>
    <x v="1014"/>
    <d v="1900-01-29T00:00:00"/>
    <n v="30"/>
    <b v="1"/>
    <n v="963"/>
    <b v="1"/>
    <s v="film &amp; video/documentary"/>
    <n v="118.08108"/>
    <n v="30.654485981308412"/>
    <x v="2"/>
    <x v="2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d v="2012-05-11T14:53:15"/>
    <n v="1334155995"/>
    <x v="1015"/>
    <d v="1900-01-29T00:00:00"/>
    <n v="30"/>
    <b v="1"/>
    <n v="91"/>
    <b v="1"/>
    <s v="film &amp; video/documentary"/>
    <n v="118.19999999999999"/>
    <n v="64.945054945054949"/>
    <x v="2"/>
    <x v="22"/>
  </r>
  <r>
    <n v="267"/>
    <s v="Uncharted Amazon"/>
    <s v="A visually stunning, feature length film chronicling life's challenges in the remote depths of the Amazon rainforest."/>
    <n v="9850"/>
    <n v="12965.44"/>
    <x v="2"/>
    <x v="3"/>
    <s v="GBP"/>
    <n v="1403693499"/>
    <d v="2014-06-25T10:51:39"/>
    <n v="1401101499"/>
    <x v="1016"/>
    <d v="1900-01-29T00:00:00"/>
    <n v="30"/>
    <b v="1"/>
    <n v="165"/>
    <b v="1"/>
    <s v="film &amp; video/documentary"/>
    <n v="131.62883248730967"/>
    <n v="78.578424242424248"/>
    <x v="2"/>
    <x v="2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d v="2017-02-22T04:43:42"/>
    <n v="1485146622"/>
    <x v="1017"/>
    <d v="1900-01-29T00:00:00"/>
    <n v="30"/>
    <b v="1"/>
    <n v="1596"/>
    <b v="1"/>
    <s v="film &amp; video/documentary"/>
    <n v="147.23376999999999"/>
    <n v="92.251735588972423"/>
    <x v="2"/>
    <x v="2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d v="2011-07-03T11:57:46"/>
    <n v="1307102266"/>
    <x v="1018"/>
    <d v="1900-01-29T00:00:00"/>
    <n v="30"/>
    <b v="1"/>
    <n v="118"/>
    <b v="1"/>
    <s v="film &amp; video/documentary"/>
    <n v="107.7758"/>
    <n v="45.667711864406776"/>
    <x v="2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d v="2012-11-10T01:46:06"/>
    <n v="1349916366"/>
    <x v="1019"/>
    <d v="1900-01-29T00:00:00"/>
    <n v="30"/>
    <b v="1"/>
    <n v="332"/>
    <b v="1"/>
    <s v="film &amp; video/documentary"/>
    <n v="108.395"/>
    <n v="65.298192771084331"/>
    <x v="2"/>
    <x v="2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d v="2015-05-23T21:23:39"/>
    <n v="1429824219"/>
    <x v="1020"/>
    <d v="1900-01-29T00:00:00"/>
    <n v="30"/>
    <b v="1"/>
    <n v="951"/>
    <b v="1"/>
    <s v="film &amp; video/documentary"/>
    <n v="110.38153846153847"/>
    <n v="75.444794952681391"/>
    <x v="2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d v="2012-10-12T00:58:59"/>
    <n v="1347411539"/>
    <x v="1021"/>
    <d v="1900-01-29T00:00:00"/>
    <n v="30"/>
    <b v="1"/>
    <n v="415"/>
    <b v="1"/>
    <s v="film &amp; video/documentary"/>
    <n v="150.34814814814814"/>
    <n v="97.816867469879512"/>
    <x v="2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d v="2013-09-19T18:08:48"/>
    <n v="1377022128"/>
    <x v="1022"/>
    <d v="1900-01-29T00:00:00"/>
    <n v="30"/>
    <b v="1"/>
    <n v="563"/>
    <b v="1"/>
    <s v="film &amp; video/documentary"/>
    <n v="228.82507142857142"/>
    <n v="56.901438721136763"/>
    <x v="2"/>
    <x v="2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3"/>
    <s v="GBP"/>
    <n v="1383389834"/>
    <d v="2013-11-02T10:57:14"/>
    <n v="1380797834"/>
    <x v="1023"/>
    <d v="1900-01-29T00:00:00"/>
    <n v="30"/>
    <b v="1"/>
    <n v="232"/>
    <b v="1"/>
    <s v="film &amp; video/documentary"/>
    <n v="104.82000000000001"/>
    <n v="67.771551724137936"/>
    <x v="2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d v="2014-04-20T16:01:54"/>
    <n v="1395417714"/>
    <x v="1024"/>
    <d v="1900-01-29T00:00:00"/>
    <n v="30"/>
    <b v="1"/>
    <n v="131"/>
    <b v="1"/>
    <s v="film &amp; video/documentary"/>
    <n v="101.38461538461539"/>
    <n v="201.22137404580153"/>
    <x v="2"/>
    <x v="2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d v="2010-11-17T06:24:20"/>
    <n v="1287379460"/>
    <x v="1025"/>
    <d v="1900-01-29T00:00:00"/>
    <n v="30"/>
    <b v="1"/>
    <n v="244"/>
    <b v="1"/>
    <s v="film &amp; video/documentary"/>
    <n v="178.95250000000001"/>
    <n v="73.341188524590166"/>
    <x v="2"/>
    <x v="22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d v="2012-02-24T20:33:58"/>
    <n v="1327523638"/>
    <x v="1026"/>
    <d v="1900-01-29T00:00:00"/>
    <n v="30"/>
    <b v="1"/>
    <n v="108"/>
    <b v="1"/>
    <s v="film &amp; video/documentary"/>
    <n v="100.46"/>
    <n v="93.018518518518519"/>
    <x v="2"/>
    <x v="22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d v="2012-06-02T01:42:26"/>
    <n v="1336009346"/>
    <x v="1027"/>
    <d v="1900-01-29T00:00:00"/>
    <n v="30"/>
    <b v="1"/>
    <n v="82"/>
    <b v="1"/>
    <s v="film &amp; video/documentary"/>
    <n v="137.46666666666667"/>
    <n v="50.292682926829265"/>
    <x v="2"/>
    <x v="2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d v="2012-03-10T15:07:29"/>
    <n v="1328800049"/>
    <x v="1028"/>
    <d v="1900-01-29T00:00:00"/>
    <n v="30"/>
    <b v="1"/>
    <n v="189"/>
    <b v="1"/>
    <s v="film &amp; video/documentary"/>
    <n v="130.33333333333331"/>
    <n v="51.719576719576722"/>
    <x v="2"/>
    <x v="22"/>
  </r>
  <r>
    <n v="307"/>
    <s v="Grammar Revolution"/>
    <s v="Why is grammar important?"/>
    <n v="22000"/>
    <n v="24490"/>
    <x v="2"/>
    <x v="0"/>
    <s v="USD"/>
    <n v="1360276801"/>
    <d v="2013-02-07T22:40:01"/>
    <n v="1357684801"/>
    <x v="1029"/>
    <d v="1900-01-29T00:00:00"/>
    <n v="30"/>
    <b v="1"/>
    <n v="576"/>
    <b v="1"/>
    <s v="film &amp; video/documentary"/>
    <n v="111.31818181818183"/>
    <n v="42.517361111111114"/>
    <x v="2"/>
    <x v="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d v="2013-04-14T21:03:52"/>
    <n v="1363381432"/>
    <x v="1030"/>
    <d v="1900-01-29T00:00:00"/>
    <n v="30"/>
    <b v="1"/>
    <n v="146"/>
    <b v="1"/>
    <s v="film &amp; video/documentary"/>
    <n v="111.87499999999999"/>
    <n v="61.301369863013697"/>
    <x v="2"/>
    <x v="2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d v="2013-03-01T19:59:48"/>
    <n v="1359575988"/>
    <x v="1031"/>
    <d v="1900-01-29T00:00:00"/>
    <n v="30"/>
    <b v="1"/>
    <n v="120"/>
    <b v="1"/>
    <s v="film &amp; video/documentary"/>
    <n v="385.15000000000003"/>
    <n v="32.095833333333331"/>
    <x v="2"/>
    <x v="22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d v="2012-08-22T18:32:14"/>
    <n v="1343068334"/>
    <x v="1032"/>
    <d v="1900-01-29T00:00:00"/>
    <n v="30"/>
    <b v="1"/>
    <n v="126"/>
    <b v="1"/>
    <s v="film &amp; video/documentary"/>
    <n v="101.248"/>
    <n v="200.88888888888889"/>
    <x v="2"/>
    <x v="2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d v="2013-12-11T16:14:43"/>
    <n v="1384186483"/>
    <x v="1033"/>
    <d v="1900-01-29T00:00:00"/>
    <n v="30"/>
    <b v="1"/>
    <n v="316"/>
    <b v="1"/>
    <s v="film &amp; video/documentary"/>
    <n v="100.80333333333333"/>
    <n v="95.699367088607602"/>
    <x v="2"/>
    <x v="22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d v="2016-05-13T13:40:48"/>
    <n v="1460554848"/>
    <x v="1034"/>
    <d v="1900-01-29T00:00:00"/>
    <n v="30"/>
    <b v="1"/>
    <n v="186"/>
    <b v="1"/>
    <s v="film &amp; video/documentary"/>
    <n v="107.91200000000001"/>
    <n v="145.04301075268816"/>
    <x v="2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d v="2016-04-07T14:16:31"/>
    <n v="1457450191"/>
    <x v="1035"/>
    <d v="1900-01-29T00:00:00"/>
    <n v="30"/>
    <b v="1"/>
    <n v="266"/>
    <b v="1"/>
    <s v="film &amp; video/documentary"/>
    <n v="125.22750000000001"/>
    <n v="188.31203007518798"/>
    <x v="2"/>
    <x v="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d v="2015-11-13T15:18:38"/>
    <n v="1444832318"/>
    <x v="1036"/>
    <d v="1900-01-29T00:00:00"/>
    <n v="30"/>
    <b v="1"/>
    <n v="493"/>
    <b v="1"/>
    <s v="film &amp; video/documentary"/>
    <n v="116.83911999999998"/>
    <n v="59.249046653144013"/>
    <x v="2"/>
    <x v="2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d v="2015-03-14T02:05:08"/>
    <n v="1423710308"/>
    <x v="1037"/>
    <d v="1900-01-29T00:00:00"/>
    <n v="30"/>
    <b v="1"/>
    <n v="31"/>
    <b v="1"/>
    <s v="film &amp; video/documentary"/>
    <n v="101.16833333333335"/>
    <n v="97.904838709677421"/>
    <x v="2"/>
    <x v="2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d v="2015-04-29T18:14:28"/>
    <n v="1427739268"/>
    <x v="1038"/>
    <d v="1900-01-29T00:00:00"/>
    <n v="30"/>
    <b v="1"/>
    <n v="89"/>
    <b v="1"/>
    <s v="film &amp; video/documentary"/>
    <n v="108.08333333333333"/>
    <n v="72.865168539325836"/>
    <x v="2"/>
    <x v="22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d v="2017-03-08T21:00:00"/>
    <n v="1486397007"/>
    <x v="1039"/>
    <d v="1900-01-29T00:00:00"/>
    <n v="30"/>
    <b v="1"/>
    <n v="299"/>
    <b v="1"/>
    <s v="film &amp; video/documentary"/>
    <n v="125.02285714285715"/>
    <n v="146.34782608695653"/>
    <x v="2"/>
    <x v="2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d v="2016-04-29T18:44:25"/>
    <n v="1459363465"/>
    <x v="1040"/>
    <d v="1900-01-29T00:00:00"/>
    <n v="30"/>
    <b v="1"/>
    <n v="325"/>
    <b v="1"/>
    <s v="film &amp; video/documentary"/>
    <n v="100.36639999999998"/>
    <n v="169.85083076923075"/>
    <x v="2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d v="2015-05-20T22:39:50"/>
    <n v="1429569590"/>
    <x v="1041"/>
    <d v="1900-01-29T00:00:00"/>
    <n v="30"/>
    <b v="1"/>
    <n v="179"/>
    <b v="1"/>
    <s v="film &amp; video/documentary"/>
    <n v="123.27586206896552"/>
    <n v="99.860335195530723"/>
    <x v="2"/>
    <x v="2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d v="2015-10-14T12:00:21"/>
    <n v="1442232021"/>
    <x v="1042"/>
    <d v="1900-01-29T00:00:00"/>
    <n v="30"/>
    <b v="1"/>
    <n v="188"/>
    <b v="1"/>
    <s v="film &amp; video/documentary"/>
    <n v="170.28880000000001"/>
    <n v="90.579148936170213"/>
    <x v="2"/>
    <x v="2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d v="2015-11-14T12:53:29"/>
    <n v="1444910009"/>
    <x v="1043"/>
    <d v="1900-01-29T00:00:00"/>
    <n v="30"/>
    <b v="1"/>
    <n v="379"/>
    <b v="1"/>
    <s v="film &amp; video/documentary"/>
    <n v="111.59049999999999"/>
    <n v="117.77361477572559"/>
    <x v="2"/>
    <x v="2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d v="2015-08-21T14:05:16"/>
    <n v="1437573916"/>
    <x v="1044"/>
    <d v="1900-01-29T00:00:00"/>
    <n v="30"/>
    <b v="1"/>
    <n v="119"/>
    <b v="1"/>
    <s v="film &amp; video/documentary"/>
    <n v="103"/>
    <n v="86.554621848739501"/>
    <x v="2"/>
    <x v="2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d v="2017-02-24T11:58:28"/>
    <n v="1485345508"/>
    <x v="1045"/>
    <d v="1900-01-29T00:00:00"/>
    <n v="30"/>
    <b v="1"/>
    <n v="167"/>
    <b v="1"/>
    <s v="film &amp; video/documentary"/>
    <n v="106.63570159857905"/>
    <n v="71.899281437125751"/>
    <x v="2"/>
    <x v="2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d v="2014-10-08T04:01:08"/>
    <n v="1410148868"/>
    <x v="1046"/>
    <d v="1900-01-29T00:00:00"/>
    <n v="30"/>
    <b v="1"/>
    <n v="286"/>
    <b v="1"/>
    <s v="film &amp; video/documentary"/>
    <n v="116.56"/>
    <n v="40.755244755244753"/>
    <x v="2"/>
    <x v="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d v="2015-11-19T20:00:19"/>
    <n v="1445367619"/>
    <x v="1047"/>
    <d v="1900-01-29T00:00:00"/>
    <n v="30"/>
    <b v="1"/>
    <n v="613"/>
    <b v="1"/>
    <s v="film &amp; video/documentary"/>
    <n v="108.61819426615318"/>
    <n v="103.52394779771615"/>
    <x v="2"/>
    <x v="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d v="2016-04-08T18:52:01"/>
    <n v="1457553121"/>
    <x v="1048"/>
    <d v="1900-01-29T00:00:00"/>
    <n v="30"/>
    <b v="1"/>
    <n v="29"/>
    <b v="1"/>
    <s v="film &amp; video/documentary"/>
    <n v="103.94285714285714"/>
    <n v="125.44827586206897"/>
    <x v="2"/>
    <x v="22"/>
  </r>
  <r>
    <n v="356"/>
    <s v="43 and 80"/>
    <s v="A documentary about halibut conservation and how it impacts communities of Southeast Alaska."/>
    <n v="7500"/>
    <n v="7701.93"/>
    <x v="2"/>
    <x v="0"/>
    <s v="USD"/>
    <n v="1458152193"/>
    <d v="2016-03-16T18:16:33"/>
    <n v="1455563793"/>
    <x v="1049"/>
    <d v="1900-01-29T00:00:00"/>
    <n v="30"/>
    <b v="1"/>
    <n v="97"/>
    <b v="1"/>
    <s v="film &amp; video/documentary"/>
    <n v="102.69239999999999"/>
    <n v="79.401340206185566"/>
    <x v="2"/>
    <x v="2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d v="2014-11-23T01:01:46"/>
    <n v="1414108906"/>
    <x v="1050"/>
    <d v="1900-01-29T00:00:00"/>
    <n v="30"/>
    <b v="0"/>
    <n v="354"/>
    <b v="1"/>
    <s v="film &amp; video/documentary"/>
    <n v="111.07699999999998"/>
    <n v="109.82189265536722"/>
    <x v="2"/>
    <x v="22"/>
  </r>
  <r>
    <n v="365"/>
    <s v="A QUEER COUNTRY"/>
    <s v="Please help us finish this documentary about how Tel Aviv in Israel became a gay friendly liberal hub in a religious state"/>
    <n v="15000"/>
    <n v="15596"/>
    <x v="2"/>
    <x v="3"/>
    <s v="GBP"/>
    <n v="1393597999"/>
    <d v="2014-02-28T14:33:19"/>
    <n v="1391005999"/>
    <x v="1051"/>
    <d v="1900-01-29T00:00:00"/>
    <n v="30"/>
    <b v="0"/>
    <n v="65"/>
    <b v="1"/>
    <s v="film &amp; video/documentary"/>
    <n v="103.97333333333334"/>
    <n v="239.93846153846152"/>
    <x v="2"/>
    <x v="22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d v="2012-05-20T19:01:58"/>
    <n v="1334948518"/>
    <x v="1052"/>
    <d v="1900-01-29T00:00:00"/>
    <n v="30"/>
    <b v="0"/>
    <n v="134"/>
    <b v="1"/>
    <s v="film &amp; video/documentary"/>
    <n v="101.31578947368421"/>
    <n v="287.31343283582089"/>
    <x v="2"/>
    <x v="2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d v="2012-01-15T13:14:29"/>
    <n v="1324041269"/>
    <x v="1053"/>
    <d v="1900-01-29T00:00:00"/>
    <n v="30"/>
    <b v="0"/>
    <n v="167"/>
    <b v="1"/>
    <s v="film &amp; video/documentary"/>
    <n v="110.15569230769231"/>
    <n v="42.874970059880241"/>
    <x v="2"/>
    <x v="2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d v="2017-01-06T19:05:00"/>
    <n v="1481137500"/>
    <x v="1054"/>
    <d v="1900-01-29T00:00:00"/>
    <n v="30"/>
    <b v="0"/>
    <n v="43"/>
    <b v="1"/>
    <s v="film &amp; video/documentary"/>
    <n v="122.02"/>
    <n v="709.41860465116281"/>
    <x v="2"/>
    <x v="2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d v="2012-07-18T21:53:18"/>
    <n v="1340056398"/>
    <x v="1055"/>
    <d v="1900-01-29T00:00:00"/>
    <n v="30"/>
    <b v="0"/>
    <n v="89"/>
    <b v="1"/>
    <s v="film &amp; video/documentary"/>
    <n v="106.66666666666667"/>
    <n v="89.887640449438209"/>
    <x v="2"/>
    <x v="2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d v="2015-11-14T07:01:00"/>
    <n v="1444888868"/>
    <x v="1056"/>
    <d v="1900-01-29T00:00:00"/>
    <n v="30"/>
    <b v="0"/>
    <n v="133"/>
    <b v="1"/>
    <s v="film &amp; video/documentary"/>
    <n v="114.39999999999999"/>
    <n v="103.21804511278195"/>
    <x v="2"/>
    <x v="22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d v="2015-01-06T18:45:47"/>
    <n v="1417977947"/>
    <x v="1057"/>
    <d v="1900-01-29T00:00:00"/>
    <n v="30"/>
    <b v="0"/>
    <n v="383"/>
    <b v="1"/>
    <s v="film &amp; video/documentary"/>
    <n v="112.105"/>
    <n v="58.540469973890339"/>
    <x v="2"/>
    <x v="2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d v="2014-11-21T15:01:41"/>
    <n v="1413986501"/>
    <x v="1058"/>
    <d v="1900-01-29T00:00:00"/>
    <n v="30"/>
    <b v="0"/>
    <n v="237"/>
    <b v="1"/>
    <s v="film &amp; video/documentary"/>
    <n v="105.982"/>
    <n v="111.79535864978902"/>
    <x v="2"/>
    <x v="22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d v="2016-07-28T01:49:40"/>
    <n v="1467078580"/>
    <x v="1059"/>
    <d v="1900-01-29T00:00:00"/>
    <n v="30"/>
    <b v="0"/>
    <n v="71"/>
    <b v="1"/>
    <s v="film &amp; video/documentary"/>
    <n v="126.16000000000001"/>
    <n v="88.845070422535215"/>
    <x v="2"/>
    <x v="22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d v="2011-12-18T00:59:00"/>
    <n v="1321578051"/>
    <x v="1060"/>
    <d v="1900-01-29T00:00:00"/>
    <n v="30"/>
    <b v="0"/>
    <n v="193"/>
    <b v="1"/>
    <s v="film &amp; video/documentary"/>
    <n v="100.61"/>
    <n v="104.25906735751295"/>
    <x v="2"/>
    <x v="2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d v="2011-08-07T20:12:50"/>
    <n v="1310155970"/>
    <x v="1061"/>
    <d v="1900-01-29T00:00:00"/>
    <n v="30"/>
    <b v="0"/>
    <n v="73"/>
    <b v="1"/>
    <s v="film &amp; video/documentary"/>
    <n v="103.812"/>
    <n v="711.04109589041093"/>
    <x v="2"/>
    <x v="22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d v="2014-03-06T02:02:19"/>
    <n v="1391479339"/>
    <x v="1062"/>
    <d v="1900-01-29T00:00:00"/>
    <n v="30"/>
    <b v="0"/>
    <n v="55"/>
    <b v="1"/>
    <s v="film &amp; video/documentary"/>
    <n v="107.65957446808511"/>
    <n v="55.2"/>
    <x v="2"/>
    <x v="22"/>
  </r>
  <r>
    <n v="409"/>
    <s v="The Lost Generation"/>
    <s v="I am working on a project that explores the relationship between education to work for youth within the European Union."/>
    <n v="500"/>
    <n v="684"/>
    <x v="2"/>
    <x v="3"/>
    <s v="GBP"/>
    <n v="1469220144"/>
    <d v="2016-07-22T20:42:24"/>
    <n v="1466628144"/>
    <x v="1063"/>
    <d v="1900-01-29T00:00:00"/>
    <n v="30"/>
    <b v="0"/>
    <n v="15"/>
    <b v="1"/>
    <s v="film &amp; video/documentary"/>
    <n v="136.80000000000001"/>
    <n v="45.6"/>
    <x v="2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d v="2012-07-19T21:03:31"/>
    <n v="1340139811"/>
    <x v="1064"/>
    <d v="1900-01-29T00:00:00"/>
    <n v="30"/>
    <b v="0"/>
    <n v="171"/>
    <b v="1"/>
    <s v="film &amp; video/documentary"/>
    <n v="105.0859375"/>
    <n v="78.660818713450297"/>
    <x v="2"/>
    <x v="2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d v="2013-10-12T01:31:05"/>
    <n v="1378949465"/>
    <x v="1065"/>
    <d v="1900-01-29T00:00:00"/>
    <n v="30"/>
    <b v="0"/>
    <n v="208"/>
    <b v="1"/>
    <s v="film &amp; video/documentary"/>
    <n v="102.85405405405406"/>
    <n v="91.480769230769226"/>
    <x v="2"/>
    <x v="2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d v="2014-02-08T09:30:31"/>
    <n v="1389259831"/>
    <x v="1066"/>
    <d v="1900-01-29T00:00:00"/>
    <n v="30"/>
    <b v="0"/>
    <n v="25"/>
    <b v="1"/>
    <s v="film &amp; video/documentary"/>
    <n v="120.21700000000001"/>
    <n v="48.086800000000004"/>
    <x v="2"/>
    <x v="22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d v="2015-07-23T06:46:37"/>
    <n v="1435041997"/>
    <x v="1067"/>
    <d v="1900-01-29T00:00:00"/>
    <n v="30"/>
    <b v="0"/>
    <n v="104"/>
    <b v="1"/>
    <s v="film &amp; video/documentary"/>
    <n v="100.63392857142857"/>
    <n v="216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d v="2014-03-14T04:40:31"/>
    <n v="1392183631"/>
    <x v="1068"/>
    <d v="1900-01-29T00:00:00"/>
    <n v="30"/>
    <b v="0"/>
    <n v="3"/>
    <b v="0"/>
    <s v="film &amp; video/animation"/>
    <n v="0.43939393939393934"/>
    <n v="4.833333333333333"/>
    <x v="2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d v="2014-09-11T06:14:57"/>
    <n v="1407824097"/>
    <x v="1069"/>
    <d v="1900-01-29T00:00:00"/>
    <n v="30"/>
    <b v="0"/>
    <n v="12"/>
    <b v="0"/>
    <s v="film &amp; video/animation"/>
    <n v="1.075"/>
    <n v="35.833333333333336"/>
    <x v="2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d v="2013-06-05T22:13:50"/>
    <n v="1367878430"/>
    <x v="1070"/>
    <d v="1900-01-29T00:00:00"/>
    <n v="30"/>
    <b v="0"/>
    <n v="13"/>
    <b v="0"/>
    <s v="film &amp; video/animation"/>
    <n v="0.76500000000000001"/>
    <n v="11.76923076923077"/>
    <x v="2"/>
    <x v="1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d v="2016-03-01T17:05:14"/>
    <n v="1454259914"/>
    <x v="1071"/>
    <d v="1900-01-29T00:00:00"/>
    <n v="30"/>
    <b v="0"/>
    <n v="8"/>
    <b v="0"/>
    <s v="film &amp; video/animation"/>
    <n v="1.3299999999999998"/>
    <n v="16.62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3"/>
    <s v="GBP"/>
    <n v="1467752083"/>
    <d v="2016-07-05T20:54:43"/>
    <n v="1465160083"/>
    <x v="1072"/>
    <d v="1900-01-29T00:00:00"/>
    <n v="30"/>
    <b v="0"/>
    <n v="8"/>
    <b v="0"/>
    <s v="film &amp; video/animation"/>
    <n v="13.833333333333334"/>
    <n v="51.875"/>
    <x v="2"/>
    <x v="15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d v="2013-09-13T17:56:20"/>
    <n v="1376502980"/>
    <x v="1073"/>
    <d v="1900-01-29T00:00:00"/>
    <n v="30"/>
    <b v="0"/>
    <n v="3"/>
    <b v="0"/>
    <s v="film &amp; video/animation"/>
    <n v="2.7272727272727275E-3"/>
    <n v="1"/>
    <x v="2"/>
    <x v="15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d v="2013-07-31T08:41:53"/>
    <n v="1372668113"/>
    <x v="1074"/>
    <d v="1900-01-29T00:00:00"/>
    <n v="30"/>
    <b v="0"/>
    <n v="0"/>
    <b v="0"/>
    <s v="film &amp; video/animation"/>
    <n v="0"/>
    <n v="0"/>
    <x v="2"/>
    <x v="15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d v="2015-11-18T07:15:58"/>
    <n v="1445235358"/>
    <x v="1075"/>
    <d v="1900-01-29T00:00:00"/>
    <n v="30"/>
    <b v="0"/>
    <n v="11"/>
    <b v="0"/>
    <s v="film &amp; video/animation"/>
    <n v="9.379999999999999"/>
    <n v="170.54545454545453"/>
    <x v="2"/>
    <x v="15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d v="2016-03-24T22:39:13"/>
    <n v="1456270753"/>
    <x v="1076"/>
    <d v="1900-01-29T00:00:00"/>
    <n v="30"/>
    <b v="0"/>
    <n v="1"/>
    <b v="0"/>
    <s v="film &amp; video/animation"/>
    <n v="0.1"/>
    <n v="5"/>
    <x v="2"/>
    <x v="15"/>
  </r>
  <r>
    <n v="441"/>
    <s v="Wolf Squad Lego Stop Motion"/>
    <s v="A group of specialist clones called Wolf Squad are the only clones left after order 66 and are searching the galaxy for survivors!"/>
    <n v="400"/>
    <n v="0"/>
    <x v="0"/>
    <x v="3"/>
    <s v="GBP"/>
    <n v="1383418996"/>
    <d v="2013-11-02T19:03:16"/>
    <n v="1380826996"/>
    <x v="1077"/>
    <d v="1900-01-29T00:00:00"/>
    <n v="30"/>
    <b v="0"/>
    <n v="0"/>
    <b v="0"/>
    <s v="film &amp; video/animation"/>
    <n v="0"/>
    <n v="0"/>
    <x v="2"/>
    <x v="15"/>
  </r>
  <r>
    <n v="442"/>
    <s v="The Paranormal Idiot"/>
    <s v="Doomsday is here"/>
    <n v="17000"/>
    <n v="6691"/>
    <x v="0"/>
    <x v="0"/>
    <s v="USD"/>
    <n v="1424380783"/>
    <d v="2015-02-19T21:19:43"/>
    <n v="1421788783"/>
    <x v="1078"/>
    <d v="1900-01-29T00:00:00"/>
    <n v="30"/>
    <b v="0"/>
    <n v="17"/>
    <b v="0"/>
    <s v="film &amp; video/animation"/>
    <n v="39.358823529411765"/>
    <n v="393.58823529411762"/>
    <x v="2"/>
    <x v="15"/>
  </r>
  <r>
    <n v="443"/>
    <s v="Bad Teddy Studios"/>
    <s v="We love cartoons!! We want to make more but it costs money to so. Be apart of your daily dose of WTF!?! Pledge now!!"/>
    <n v="10000"/>
    <n v="10"/>
    <x v="0"/>
    <x v="6"/>
    <s v="CAD"/>
    <n v="1391991701"/>
    <d v="2014-02-10T00:21:41"/>
    <n v="1389399701"/>
    <x v="1079"/>
    <d v="1900-01-29T00:00:00"/>
    <n v="30"/>
    <b v="0"/>
    <n v="2"/>
    <b v="0"/>
    <s v="film &amp; video/animation"/>
    <n v="0.1"/>
    <n v="5"/>
    <x v="2"/>
    <x v="15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d v="2015-03-04T02:00:20"/>
    <n v="1422842420"/>
    <x v="1080"/>
    <d v="1900-01-29T00:00:00"/>
    <n v="30"/>
    <b v="0"/>
    <n v="16"/>
    <b v="0"/>
    <s v="film &amp; video/animation"/>
    <n v="7.2952380952380951"/>
    <n v="47.875"/>
    <x v="2"/>
    <x v="15"/>
  </r>
  <r>
    <n v="449"/>
    <s v="Shell &amp; Paddy"/>
    <s v="Shell &amp; Paddy is a 2D animation cartoon with 4 minutes of slapstick surreal humour staring two animal characters in weird, wacky world."/>
    <n v="2000"/>
    <n v="45"/>
    <x v="0"/>
    <x v="3"/>
    <s v="GBP"/>
    <n v="1382017085"/>
    <d v="2013-10-17T13:38:05"/>
    <n v="1379425085"/>
    <x v="1081"/>
    <d v="1900-01-29T00:00:00"/>
    <n v="30"/>
    <b v="0"/>
    <n v="5"/>
    <b v="0"/>
    <s v="film &amp; video/animation"/>
    <n v="2.25"/>
    <n v="9"/>
    <x v="2"/>
    <x v="15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d v="2014-02-14T22:43:20"/>
    <n v="1389825800"/>
    <x v="1082"/>
    <d v="1900-01-29T00:00:00"/>
    <n v="30"/>
    <b v="0"/>
    <n v="7"/>
    <b v="0"/>
    <s v="film &amp; video/animation"/>
    <n v="0.79200000000000004"/>
    <n v="56.571428571428569"/>
    <x v="2"/>
    <x v="15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d v="2014-01-25T17:09:51"/>
    <n v="1388077791"/>
    <x v="1083"/>
    <d v="1900-01-29T00:00:00"/>
    <n v="30"/>
    <b v="0"/>
    <n v="0"/>
    <b v="0"/>
    <s v="film &amp; video/animation"/>
    <n v="0"/>
    <n v="0"/>
    <x v="2"/>
    <x v="15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d v="2015-05-13T16:53:35"/>
    <n v="1428944015"/>
    <x v="1084"/>
    <d v="1900-01-29T00:00:00"/>
    <n v="30"/>
    <b v="0"/>
    <n v="12"/>
    <b v="0"/>
    <s v="film &amp; video/animation"/>
    <n v="64"/>
    <n v="40"/>
    <x v="2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6"/>
    <s v="CAD"/>
    <n v="1408213512"/>
    <d v="2014-08-16T18:25:12"/>
    <n v="1405621512"/>
    <x v="1085"/>
    <d v="1900-01-29T00:00:00"/>
    <n v="30"/>
    <b v="0"/>
    <n v="0"/>
    <b v="0"/>
    <s v="film &amp; video/animation"/>
    <n v="0"/>
    <n v="0"/>
    <x v="2"/>
    <x v="15"/>
  </r>
  <r>
    <n v="458"/>
    <s v="DE_dust2: Hacker's Wrath"/>
    <s v="An animated parody of the game, Counter-Strike. The sequel to the very popular Counter-Strike: DE_dust2. Hacker is back!"/>
    <n v="10000"/>
    <n v="821"/>
    <x v="0"/>
    <x v="3"/>
    <s v="GBP"/>
    <n v="1368550060"/>
    <d v="2013-05-14T16:47:40"/>
    <n v="1365958060"/>
    <x v="1086"/>
    <d v="1900-01-29T00:00:00"/>
    <n v="30"/>
    <b v="0"/>
    <n v="49"/>
    <b v="0"/>
    <s v="film &amp; video/animation"/>
    <n v="8.2100000000000009"/>
    <n v="16.755102040816325"/>
    <x v="2"/>
    <x v="15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d v="2012-09-07T22:37:44"/>
    <n v="1344465464"/>
    <x v="1087"/>
    <d v="1900-01-29T00:00:00"/>
    <n v="30"/>
    <b v="0"/>
    <n v="5"/>
    <b v="0"/>
    <s v="film &amp; video/animation"/>
    <n v="0.76"/>
    <n v="15.2"/>
    <x v="2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d v="2014-08-23T22:08:38"/>
    <n v="1406239718"/>
    <x v="1088"/>
    <d v="1900-01-29T00:00:00"/>
    <n v="30"/>
    <b v="0"/>
    <n v="5"/>
    <b v="0"/>
    <s v="film &amp; video/animation"/>
    <n v="17.625"/>
    <n v="28.2"/>
    <x v="2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d v="2014-09-17T16:45:19"/>
    <n v="1408380319"/>
    <x v="1089"/>
    <d v="1900-01-29T00:00:00"/>
    <n v="30"/>
    <b v="0"/>
    <n v="14"/>
    <b v="0"/>
    <s v="film &amp; video/animation"/>
    <n v="2.87"/>
    <n v="61.5"/>
    <x v="2"/>
    <x v="15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d v="2017-02-17T07:53:49"/>
    <n v="1484726029"/>
    <x v="1090"/>
    <d v="1900-01-29T00:00:00"/>
    <n v="30"/>
    <b v="0"/>
    <n v="1"/>
    <b v="0"/>
    <s v="film &amp; video/animation"/>
    <n v="3.0303030303030304E-2"/>
    <n v="1"/>
    <x v="2"/>
    <x v="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d v="2015-05-06T02:04:03"/>
    <n v="1428285843"/>
    <x v="1091"/>
    <d v="1900-01-29T00:00:00"/>
    <n v="30"/>
    <b v="0"/>
    <n v="0"/>
    <b v="0"/>
    <s v="film &amp; video/animation"/>
    <n v="0"/>
    <n v="0"/>
    <x v="2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d v="2015-04-01T20:51:49"/>
    <n v="1425333109"/>
    <x v="1092"/>
    <d v="1900-01-29T00:00:00"/>
    <n v="30"/>
    <b v="0"/>
    <n v="0"/>
    <b v="0"/>
    <s v="film &amp; video/animation"/>
    <n v="0"/>
    <n v="0"/>
    <x v="2"/>
    <x v="15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d v="2013-08-09T12:00:15"/>
    <n v="1373457615"/>
    <x v="1093"/>
    <d v="1900-01-29T00:00:00"/>
    <n v="30"/>
    <b v="0"/>
    <n v="140"/>
    <b v="0"/>
    <s v="film &amp; video/animation"/>
    <n v="19.41"/>
    <n v="55.457142857142856"/>
    <x v="2"/>
    <x v="15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d v="2012-10-10T16:08:09"/>
    <n v="1347293289"/>
    <x v="1094"/>
    <d v="1900-01-29T00:00:00"/>
    <n v="30"/>
    <b v="0"/>
    <n v="21"/>
    <b v="0"/>
    <s v="film &amp; video/animation"/>
    <n v="6.1"/>
    <n v="87.142857142857139"/>
    <x v="2"/>
    <x v="15"/>
  </r>
  <r>
    <n v="485"/>
    <s v="The Lighthouse and the Lock cartoon - funny stuff for kids."/>
    <s v="Last few days to make this toon a reality! 5 funny toons for YOU! See the pilot episode here!"/>
    <n v="37956"/>
    <n v="8315.01"/>
    <x v="0"/>
    <x v="3"/>
    <s v="GBP"/>
    <n v="1368792499"/>
    <d v="2013-05-17T12:08:19"/>
    <n v="1366200499"/>
    <x v="1095"/>
    <d v="1900-01-29T00:00:00"/>
    <n v="30"/>
    <b v="0"/>
    <n v="125"/>
    <b v="0"/>
    <s v="film &amp; video/animation"/>
    <n v="21.906971229845084"/>
    <n v="66.520080000000007"/>
    <x v="2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s v="AUD"/>
    <n v="1401662239"/>
    <d v="2014-06-01T22:37:19"/>
    <n v="1399070239"/>
    <x v="1096"/>
    <d v="1900-01-29T00:00:00"/>
    <n v="30"/>
    <b v="0"/>
    <n v="1"/>
    <b v="0"/>
    <s v="film &amp; video/animation"/>
    <n v="9.0909090909090905E-3"/>
    <n v="50"/>
    <x v="2"/>
    <x v="15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d v="2017-01-09T01:18:20"/>
    <n v="1481332700"/>
    <x v="1097"/>
    <d v="1900-01-29T00:00:00"/>
    <n v="30"/>
    <b v="0"/>
    <n v="0"/>
    <b v="0"/>
    <s v="film &amp; video/animation"/>
    <n v="0"/>
    <n v="0"/>
    <x v="2"/>
    <x v="15"/>
  </r>
  <r>
    <n v="490"/>
    <s v="PROJECT IS CANCELLED"/>
    <s v="Cancelled"/>
    <n v="1000"/>
    <n v="0"/>
    <x v="0"/>
    <x v="0"/>
    <s v="USD"/>
    <n v="1345677285"/>
    <d v="2012-08-22T23:14:45"/>
    <n v="1343085285"/>
    <x v="1098"/>
    <d v="1900-01-29T00:00:00"/>
    <n v="30"/>
    <b v="0"/>
    <n v="0"/>
    <b v="0"/>
    <s v="film &amp; video/animation"/>
    <n v="0"/>
    <n v="0"/>
    <x v="2"/>
    <x v="15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d v="2016-01-27T23:34:59"/>
    <n v="1451345699"/>
    <x v="1099"/>
    <d v="1900-01-29T00:00:00"/>
    <n v="30"/>
    <b v="0"/>
    <n v="0"/>
    <b v="0"/>
    <s v="film &amp; video/animation"/>
    <n v="0"/>
    <n v="0"/>
    <x v="2"/>
    <x v="15"/>
  </r>
  <r>
    <n v="493"/>
    <s v="Joc Barrera The Chupacabra Hunter"/>
    <s v="The Chupacabra is not a myth and one man is on a mission to prove its existence no matter what, his name is Joc Barrera."/>
    <n v="30000"/>
    <n v="0"/>
    <x v="0"/>
    <x v="3"/>
    <s v="GBP"/>
    <n v="1432142738"/>
    <d v="2015-05-20T17:25:38"/>
    <n v="1429550738"/>
    <x v="1100"/>
    <d v="1900-01-29T00:00:00"/>
    <n v="30"/>
    <b v="0"/>
    <n v="0"/>
    <b v="0"/>
    <s v="film &amp; video/animation"/>
    <n v="0"/>
    <n v="0"/>
    <x v="2"/>
    <x v="15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d v="2015-07-16T19:51:45"/>
    <n v="1434484305"/>
    <x v="1101"/>
    <d v="1900-01-29T00:00:00"/>
    <n v="30"/>
    <b v="0"/>
    <n v="0"/>
    <b v="0"/>
    <s v="film &amp; video/animation"/>
    <n v="0"/>
    <n v="0"/>
    <x v="2"/>
    <x v="15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d v="2011-07-09T05:37:31"/>
    <n v="1307597851"/>
    <x v="1102"/>
    <d v="1900-01-29T00:00:00"/>
    <n v="30"/>
    <b v="0"/>
    <n v="0"/>
    <b v="0"/>
    <s v="film &amp; video/animation"/>
    <n v="0"/>
    <n v="0"/>
    <x v="2"/>
    <x v="15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d v="2012-03-18T12:17:05"/>
    <n v="1329484625"/>
    <x v="1103"/>
    <d v="1900-01-29T00:00:00"/>
    <n v="30"/>
    <b v="0"/>
    <n v="4"/>
    <b v="0"/>
    <s v="film &amp; video/animation"/>
    <n v="1.1499999999999999"/>
    <n v="57.5"/>
    <x v="2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3"/>
    <s v="GBP"/>
    <n v="1421498303"/>
    <d v="2015-01-17T12:38:23"/>
    <n v="1418906303"/>
    <x v="1104"/>
    <d v="1900-01-29T00:00:00"/>
    <n v="30"/>
    <b v="0"/>
    <n v="9"/>
    <b v="0"/>
    <s v="film &amp; video/animation"/>
    <n v="1.7538461538461538"/>
    <n v="12.666666666666666"/>
    <x v="2"/>
    <x v="15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d v="2013-08-10T13:15:20"/>
    <n v="1373548520"/>
    <x v="1105"/>
    <d v="1900-01-29T00:00:00"/>
    <n v="30"/>
    <b v="0"/>
    <n v="1"/>
    <b v="0"/>
    <s v="film &amp; video/animation"/>
    <n v="0.125"/>
    <n v="250"/>
    <x v="2"/>
    <x v="15"/>
  </r>
  <r>
    <n v="509"/>
    <s v="Indian in Chelsea - Web Animated series"/>
    <s v="A hilarious comedy podcast being turned into an animated series  about an indian servant and his boss."/>
    <n v="5000"/>
    <n v="10"/>
    <x v="0"/>
    <x v="3"/>
    <s v="GBP"/>
    <n v="1435504170"/>
    <d v="2015-06-28T15:09:30"/>
    <n v="1432912170"/>
    <x v="1106"/>
    <d v="1900-01-29T00:00:00"/>
    <n v="30"/>
    <b v="0"/>
    <n v="1"/>
    <b v="0"/>
    <s v="film &amp; video/animation"/>
    <n v="0.2"/>
    <n v="10"/>
    <x v="2"/>
    <x v="15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d v="2016-03-01T04:13:59"/>
    <n v="1454213639"/>
    <x v="1107"/>
    <d v="1900-01-29T00:00:00"/>
    <n v="30"/>
    <b v="0"/>
    <n v="0"/>
    <b v="0"/>
    <s v="film &amp; video/animation"/>
    <n v="0"/>
    <n v="0"/>
    <x v="2"/>
    <x v="15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d v="2013-04-06T06:16:22"/>
    <n v="1362640582"/>
    <x v="1108"/>
    <d v="1900-01-29T00:00:00"/>
    <n v="30"/>
    <b v="0"/>
    <n v="5"/>
    <b v="0"/>
    <s v="film &amp; video/animation"/>
    <n v="3"/>
    <n v="30"/>
    <x v="2"/>
    <x v="15"/>
  </r>
  <r>
    <n v="514"/>
    <s v="I'm Sticking With You."/>
    <s v="A film created entirely out of paper, visual effects and found objects depicts how one man created a new life for himself."/>
    <n v="1500"/>
    <n v="50"/>
    <x v="0"/>
    <x v="6"/>
    <s v="CAD"/>
    <n v="1407595447"/>
    <d v="2014-08-09T14:44:07"/>
    <n v="1405003447"/>
    <x v="1109"/>
    <d v="1900-01-29T00:00:00"/>
    <n v="30"/>
    <b v="0"/>
    <n v="3"/>
    <b v="0"/>
    <s v="film &amp; video/animation"/>
    <n v="3.3333333333333335"/>
    <n v="16.666666666666668"/>
    <x v="2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d v="2017-02-02T14:46:01"/>
    <n v="1483454761"/>
    <x v="1110"/>
    <d v="1900-01-29T00:00:00"/>
    <n v="30"/>
    <b v="0"/>
    <n v="3"/>
    <b v="0"/>
    <s v="film &amp; video/animation"/>
    <n v="1.3666666666666667"/>
    <n v="68.333333333333329"/>
    <x v="2"/>
    <x v="15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d v="2015-09-06T14:46:00"/>
    <n v="1438958824"/>
    <x v="1111"/>
    <d v="1900-01-29T00:00:00"/>
    <n v="30"/>
    <b v="0"/>
    <n v="0"/>
    <b v="0"/>
    <s v="film &amp; video/animation"/>
    <n v="0"/>
    <n v="0"/>
    <x v="2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d v="2012-12-05T09:23:41"/>
    <n v="1352107421"/>
    <x v="1112"/>
    <d v="1900-01-29T00:00:00"/>
    <n v="30"/>
    <b v="0"/>
    <n v="70"/>
    <b v="0"/>
    <s v="film &amp; video/animation"/>
    <n v="22.881426547787683"/>
    <n v="39.228571428571428"/>
    <x v="2"/>
    <x v="15"/>
  </r>
  <r>
    <n v="520"/>
    <s v="Darktales The Play"/>
    <s v="Tim Arthur's 21st anniversary sell-out production of his 'chilling' and 'sinister' ghostly thriller returns to the Edinburgh Fringe!"/>
    <n v="5000"/>
    <n v="5105"/>
    <x v="2"/>
    <x v="3"/>
    <s v="GBP"/>
    <n v="1449766261"/>
    <d v="2015-12-10T16:51:01"/>
    <n v="1447174261"/>
    <x v="1113"/>
    <d v="1900-01-29T00:00:00"/>
    <n v="30"/>
    <b v="0"/>
    <n v="34"/>
    <b v="1"/>
    <s v="theater/plays"/>
    <n v="102.1"/>
    <n v="150.14705882352942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d v="2015-09-21T03:11:16"/>
    <n v="1440213076"/>
    <x v="1114"/>
    <d v="1900-01-29T00:00:00"/>
    <n v="30"/>
    <b v="0"/>
    <n v="84"/>
    <b v="1"/>
    <s v="theater/plays"/>
    <n v="120.6"/>
    <n v="71.785714285714292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3"/>
    <s v="GBP"/>
    <n v="1464801169"/>
    <d v="2016-06-01T17:12:49"/>
    <n v="1462209169"/>
    <x v="1115"/>
    <d v="1900-01-29T00:00:00"/>
    <n v="30"/>
    <b v="0"/>
    <n v="130"/>
    <b v="1"/>
    <s v="theater/plays"/>
    <n v="108.67285714285715"/>
    <n v="29.25807692307692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d v="2017-02-17T16:05:00"/>
    <n v="1484715366"/>
    <x v="1116"/>
    <d v="1900-01-29T00:00:00"/>
    <n v="30"/>
    <b v="0"/>
    <n v="158"/>
    <b v="1"/>
    <s v="theater/plays"/>
    <n v="100.85"/>
    <n v="63.829113924050631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d v="2016-05-13T00:10:08"/>
    <n v="1460506208"/>
    <x v="1117"/>
    <d v="1900-01-29T00:00:00"/>
    <n v="30"/>
    <b v="0"/>
    <n v="173"/>
    <b v="1"/>
    <s v="theater/plays"/>
    <n v="123.25"/>
    <n v="71.242774566473983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3"/>
    <s v="GBP"/>
    <n v="1483707905"/>
    <d v="2017-01-06T13:05:05"/>
    <n v="1481115905"/>
    <x v="1118"/>
    <d v="1900-01-29T00:00:00"/>
    <n v="30"/>
    <b v="0"/>
    <n v="59"/>
    <b v="1"/>
    <s v="theater/plays"/>
    <n v="102.49999999999999"/>
    <n v="34.745762711864408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d v="2015-11-04T19:26:31"/>
    <n v="1444069591"/>
    <x v="1119"/>
    <d v="1900-01-29T00:00:00"/>
    <n v="30"/>
    <b v="0"/>
    <n v="59"/>
    <b v="1"/>
    <s v="theater/plays"/>
    <n v="120.5"/>
    <n v="40.847457627118644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d v="2016-05-13T19:04:23"/>
    <n v="1460574263"/>
    <x v="1120"/>
    <d v="1900-01-29T00:00:00"/>
    <n v="30"/>
    <b v="0"/>
    <n v="60"/>
    <b v="1"/>
    <s v="theater/plays"/>
    <n v="302.42"/>
    <n v="252.01666666666668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d v="2015-02-04T19:36:46"/>
    <n v="1420486606"/>
    <x v="1121"/>
    <d v="1900-01-29T00:00:00"/>
    <n v="30"/>
    <b v="0"/>
    <n v="1"/>
    <b v="0"/>
    <s v="technology/web"/>
    <n v="6.6666666666666671E-3"/>
    <n v="1"/>
    <x v="7"/>
    <x v="24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d v="2015-10-29T01:07:14"/>
    <n v="1443488834"/>
    <x v="1122"/>
    <d v="1900-01-29T00:00:00"/>
    <n v="30"/>
    <b v="0"/>
    <n v="1"/>
    <b v="0"/>
    <s v="technology/web"/>
    <n v="0.55555555555555558"/>
    <n v="25"/>
    <x v="7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s v="AUD"/>
    <n v="1414807962"/>
    <d v="2014-11-01T02:12:42"/>
    <n v="1412215962"/>
    <x v="1123"/>
    <d v="1900-01-29T00:00:00"/>
    <n v="30"/>
    <b v="0"/>
    <n v="2"/>
    <b v="0"/>
    <s v="technology/web"/>
    <n v="0.31818181818181818"/>
    <n v="35"/>
    <x v="7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d v="2016-07-04T15:46:00"/>
    <n v="1465055160"/>
    <x v="1124"/>
    <d v="1900-01-29T00:00:00"/>
    <n v="30"/>
    <b v="0"/>
    <n v="2"/>
    <b v="0"/>
    <s v="technology/web"/>
    <n v="1.2"/>
    <n v="3"/>
    <x v="7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3"/>
    <s v="GBP"/>
    <n v="1455122564"/>
    <d v="2016-02-10T16:42:44"/>
    <n v="1452530564"/>
    <x v="1125"/>
    <d v="1900-01-29T00:00:00"/>
    <n v="30"/>
    <b v="0"/>
    <n v="0"/>
    <b v="0"/>
    <s v="technology/web"/>
    <n v="0"/>
    <n v="0"/>
    <x v="7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3"/>
    <s v="GBP"/>
    <n v="1446154848"/>
    <d v="2015-10-29T21:40:48"/>
    <n v="1443562848"/>
    <x v="1126"/>
    <d v="1900-01-29T00:00:00"/>
    <n v="30"/>
    <b v="0"/>
    <n v="1"/>
    <b v="0"/>
    <s v="technology/web"/>
    <n v="0.09"/>
    <n v="9"/>
    <x v="7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3"/>
    <s v="GBP"/>
    <n v="1436368622"/>
    <d v="2015-07-08T15:17:02"/>
    <n v="1433776622"/>
    <x v="1127"/>
    <d v="1900-01-29T00:00:00"/>
    <n v="30"/>
    <b v="0"/>
    <n v="8"/>
    <b v="0"/>
    <s v="technology/web"/>
    <n v="2.7199999999999998"/>
    <n v="8.5"/>
    <x v="7"/>
    <x v="24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d v="2014-11-14T18:16:31"/>
    <n v="1413393391"/>
    <x v="1128"/>
    <d v="1900-01-29T00:00:00"/>
    <n v="30"/>
    <b v="0"/>
    <n v="6"/>
    <b v="0"/>
    <s v="technology/web"/>
    <n v="0.49199999999999999"/>
    <n v="20.5"/>
    <x v="7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d v="2014-10-19T16:26:12"/>
    <n v="1411143972"/>
    <x v="1129"/>
    <d v="1900-01-29T00:00:00"/>
    <n v="30"/>
    <b v="0"/>
    <n v="22"/>
    <b v="0"/>
    <s v="technology/web"/>
    <n v="36.589147286821706"/>
    <n v="64.36363636363636"/>
    <x v="7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3"/>
    <s v="GBP"/>
    <n v="1465720143"/>
    <d v="2016-06-12T08:29:03"/>
    <n v="1463128143"/>
    <x v="1130"/>
    <d v="1900-01-29T00:00:00"/>
    <n v="30"/>
    <b v="0"/>
    <n v="0"/>
    <b v="0"/>
    <s v="technology/web"/>
    <n v="0"/>
    <n v="0"/>
    <x v="7"/>
    <x v="24"/>
  </r>
  <r>
    <n v="556"/>
    <s v="Braille Academy"/>
    <s v="An educational platform for learning Unified English Braille Code"/>
    <n v="8000"/>
    <n v="200"/>
    <x v="0"/>
    <x v="0"/>
    <s v="USD"/>
    <n v="1452112717"/>
    <d v="2016-01-06T20:38:37"/>
    <n v="1449520717"/>
    <x v="1131"/>
    <d v="1900-01-29T00:00:00"/>
    <n v="30"/>
    <b v="0"/>
    <n v="1"/>
    <b v="0"/>
    <s v="technology/web"/>
    <n v="2.5"/>
    <n v="200"/>
    <x v="7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7"/>
    <s v="EUR"/>
    <n v="1480721803"/>
    <d v="2016-12-02T23:36:43"/>
    <n v="1478126203"/>
    <x v="1132"/>
    <d v="1900-01-29T00:00:00"/>
    <n v="30"/>
    <b v="0"/>
    <n v="20"/>
    <b v="0"/>
    <s v="technology/web"/>
    <n v="0.91066666666666674"/>
    <n v="68.3"/>
    <x v="7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d v="2015-03-24T20:11:45"/>
    <n v="1424639505"/>
    <x v="1133"/>
    <d v="1900-01-29T00:00:00"/>
    <n v="30"/>
    <b v="0"/>
    <n v="0"/>
    <b v="0"/>
    <s v="technology/web"/>
    <n v="0"/>
    <n v="0"/>
    <x v="7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d v="2015-12-13T06:47:40"/>
    <n v="1447397260"/>
    <x v="1134"/>
    <d v="1900-01-29T00:00:00"/>
    <n v="30"/>
    <b v="0"/>
    <n v="1"/>
    <b v="0"/>
    <s v="technology/web"/>
    <n v="2.0833333333333336E-2"/>
    <n v="50"/>
    <x v="7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6"/>
    <s v="CAD"/>
    <n v="1418841045"/>
    <d v="2014-12-17T18:30:45"/>
    <n v="1416249045"/>
    <x v="1135"/>
    <d v="1900-01-29T00:00:00"/>
    <n v="30"/>
    <b v="0"/>
    <n v="3"/>
    <b v="0"/>
    <s v="technology/web"/>
    <n v="1.2E-2"/>
    <n v="4"/>
    <x v="7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4"/>
    <s v="EUR"/>
    <n v="1482052815"/>
    <d v="2016-12-18T09:20:15"/>
    <n v="1479460815"/>
    <x v="1136"/>
    <d v="1900-01-29T00:00:00"/>
    <n v="30"/>
    <b v="0"/>
    <n v="0"/>
    <b v="0"/>
    <s v="technology/web"/>
    <n v="0"/>
    <n v="0"/>
    <x v="7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s v="AUD"/>
    <n v="1424137247"/>
    <d v="2015-02-17T01:40:47"/>
    <n v="1421545247"/>
    <x v="1137"/>
    <d v="1900-01-29T00:00:00"/>
    <n v="30"/>
    <b v="0"/>
    <n v="2"/>
    <b v="0"/>
    <s v="technology/web"/>
    <n v="9.0666666666666659E-2"/>
    <n v="34"/>
    <x v="7"/>
    <x v="24"/>
  </r>
  <r>
    <n v="564"/>
    <s v="TOC TOC TROC"/>
    <s v="Plateforme de troc gratuit et d'Ã©changes en tous genres par nature. Mieux s'entraider, Ã©changer, de donner, louer ou vendre Ã  distance."/>
    <n v="18000"/>
    <n v="1"/>
    <x v="0"/>
    <x v="5"/>
    <s v="EUR"/>
    <n v="1457822275"/>
    <d v="2016-03-12T22:37:55"/>
    <n v="1455230275"/>
    <x v="1138"/>
    <d v="1900-01-29T00:00:00"/>
    <n v="30"/>
    <b v="0"/>
    <n v="1"/>
    <b v="0"/>
    <s v="technology/web"/>
    <n v="5.5555555555555558E-3"/>
    <n v="1"/>
    <x v="7"/>
    <x v="24"/>
  </r>
  <r>
    <n v="565"/>
    <s v="EasyLearnings"/>
    <s v="Our objective is to provide a platform which helps teachers to provide courses to leaners in wide range of locations including Africa."/>
    <n v="25000"/>
    <n v="0"/>
    <x v="0"/>
    <x v="3"/>
    <s v="GBP"/>
    <n v="1436554249"/>
    <d v="2015-07-10T18:50:49"/>
    <n v="1433962249"/>
    <x v="1139"/>
    <d v="1900-01-29T00:00:00"/>
    <n v="30"/>
    <b v="0"/>
    <n v="0"/>
    <b v="0"/>
    <s v="technology/web"/>
    <n v="0"/>
    <n v="0"/>
    <x v="7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d v="2016-07-14T16:25:33"/>
    <n v="1465921533"/>
    <x v="1140"/>
    <d v="1900-01-29T00:00:00"/>
    <n v="30"/>
    <b v="0"/>
    <n v="1"/>
    <b v="0"/>
    <s v="technology/web"/>
    <n v="0.02"/>
    <n v="1"/>
    <x v="7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d v="2015-01-01T20:13:14"/>
    <n v="1417551194"/>
    <x v="1141"/>
    <d v="1900-01-29T00:00:00"/>
    <n v="30"/>
    <b v="0"/>
    <n v="0"/>
    <b v="0"/>
    <s v="technology/web"/>
    <n v="0"/>
    <n v="0"/>
    <x v="7"/>
    <x v="24"/>
  </r>
  <r>
    <n v="569"/>
    <s v="Mioti"/>
    <s v="Mioti is an indie game marketplace that doubles as a community for developers to join networks and discuss projects."/>
    <n v="2500"/>
    <n v="20"/>
    <x v="0"/>
    <x v="6"/>
    <s v="CAD"/>
    <n v="1451679612"/>
    <d v="2016-01-01T20:20:12"/>
    <n v="1449087612"/>
    <x v="1142"/>
    <d v="1900-01-29T00:00:00"/>
    <n v="30"/>
    <b v="0"/>
    <n v="1"/>
    <b v="0"/>
    <s v="technology/web"/>
    <n v="0.8"/>
    <n v="20"/>
    <x v="7"/>
    <x v="24"/>
  </r>
  <r>
    <n v="570"/>
    <s v="Relaunching in May"/>
    <s v="Humans have AM/FM/Satellite radio, kids have radio Disney, pets have DogCatRadio."/>
    <n v="85000"/>
    <n v="142"/>
    <x v="0"/>
    <x v="0"/>
    <s v="USD"/>
    <n v="1455822569"/>
    <d v="2016-02-18T19:09:29"/>
    <n v="1453230569"/>
    <x v="1143"/>
    <d v="1900-01-29T00:00:00"/>
    <n v="30"/>
    <b v="0"/>
    <n v="1"/>
    <b v="0"/>
    <s v="technology/web"/>
    <n v="0.16705882352941176"/>
    <n v="142"/>
    <x v="7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d v="2015-11-04T18:11:28"/>
    <n v="1444065088"/>
    <x v="1144"/>
    <d v="1900-01-29T00:00:00"/>
    <n v="30"/>
    <b v="0"/>
    <n v="0"/>
    <b v="0"/>
    <s v="technology/web"/>
    <n v="0"/>
    <n v="0"/>
    <x v="7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3"/>
    <s v="GBP"/>
    <n v="1476873507"/>
    <d v="2016-10-19T10:38:27"/>
    <n v="1474281507"/>
    <x v="1145"/>
    <d v="1900-01-29T00:00:00"/>
    <n v="30"/>
    <b v="0"/>
    <n v="4"/>
    <b v="0"/>
    <s v="technology/web"/>
    <n v="0.7155635062611807"/>
    <n v="20"/>
    <x v="7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7"/>
    <s v="EUR"/>
    <n v="1434213443"/>
    <d v="2015-06-13T16:37:23"/>
    <n v="1431621443"/>
    <x v="1146"/>
    <d v="1900-01-29T00:00:00"/>
    <n v="30"/>
    <b v="0"/>
    <n v="4"/>
    <b v="0"/>
    <s v="technology/web"/>
    <n v="0.43166666666666664"/>
    <n v="64.75"/>
    <x v="7"/>
    <x v="24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d v="2014-12-25T20:27:03"/>
    <n v="1416947223"/>
    <x v="1147"/>
    <d v="1900-01-29T00:00:00"/>
    <n v="30"/>
    <b v="0"/>
    <n v="5"/>
    <b v="0"/>
    <s v="technology/web"/>
    <n v="1.4583333333333333"/>
    <n v="35"/>
    <x v="7"/>
    <x v="24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d v="2016-09-22T21:47:47"/>
    <n v="1471988867"/>
    <x v="1148"/>
    <d v="1900-01-29T00:00:00"/>
    <n v="30"/>
    <b v="0"/>
    <n v="1"/>
    <b v="0"/>
    <s v="technology/web"/>
    <n v="3.3333333333333333E-2"/>
    <n v="1"/>
    <x v="7"/>
    <x v="24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d v="2015-08-02T00:18:24"/>
    <n v="1435882704"/>
    <x v="1149"/>
    <d v="1900-01-29T00:00:00"/>
    <n v="30"/>
    <b v="0"/>
    <n v="0"/>
    <b v="0"/>
    <s v="technology/web"/>
    <n v="0"/>
    <n v="0"/>
    <x v="7"/>
    <x v="24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d v="2015-03-19T21:31:27"/>
    <n v="1424212287"/>
    <x v="1150"/>
    <d v="1900-01-29T00:00:00"/>
    <n v="30"/>
    <b v="0"/>
    <n v="1"/>
    <b v="0"/>
    <s v="technology/web"/>
    <n v="1.1111111111111112E-2"/>
    <n v="1"/>
    <x v="7"/>
    <x v="24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d v="2015-03-16T16:11:56"/>
    <n v="1423933916"/>
    <x v="1151"/>
    <d v="1900-01-29T00:00:00"/>
    <n v="30"/>
    <b v="0"/>
    <n v="2"/>
    <b v="0"/>
    <s v="technology/web"/>
    <n v="1"/>
    <n v="5"/>
    <x v="7"/>
    <x v="24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d v="2015-02-15T20:30:07"/>
    <n v="1421440207"/>
    <x v="1152"/>
    <d v="1900-01-29T00:00:00"/>
    <n v="30"/>
    <b v="0"/>
    <n v="4"/>
    <b v="0"/>
    <s v="technology/web"/>
    <n v="0.55999999999999994"/>
    <n v="14"/>
    <x v="7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6"/>
    <s v="CAD"/>
    <n v="1429207833"/>
    <d v="2015-04-16T18:10:33"/>
    <n v="1426615833"/>
    <x v="1153"/>
    <d v="1900-01-29T00:00:00"/>
    <n v="30"/>
    <b v="0"/>
    <n v="7"/>
    <b v="0"/>
    <s v="technology/web"/>
    <n v="9.0833333333333339"/>
    <n v="389.28571428571428"/>
    <x v="7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d v="2015-07-22T13:02:10"/>
    <n v="1434978130"/>
    <x v="1154"/>
    <d v="1900-01-29T00:00:00"/>
    <n v="30"/>
    <b v="0"/>
    <n v="2"/>
    <b v="0"/>
    <s v="technology/web"/>
    <n v="6.0999999999999999E-2"/>
    <n v="30.5"/>
    <x v="7"/>
    <x v="24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d v="2014-12-03T05:34:20"/>
    <n v="1414992860"/>
    <x v="1155"/>
    <d v="1900-01-29T00:00:00"/>
    <n v="30"/>
    <b v="0"/>
    <n v="1"/>
    <b v="0"/>
    <s v="technology/web"/>
    <n v="3.3333333333333335"/>
    <n v="250"/>
    <x v="7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3"/>
    <s v="GBP"/>
    <n v="1428333345"/>
    <d v="2015-04-06T15:15:45"/>
    <n v="1425744945"/>
    <x v="1156"/>
    <d v="1900-01-29T00:00:00"/>
    <n v="30"/>
    <b v="0"/>
    <n v="7"/>
    <b v="0"/>
    <s v="technology/web"/>
    <n v="23"/>
    <n v="16.428571428571427"/>
    <x v="7"/>
    <x v="24"/>
  </r>
  <r>
    <n v="594"/>
    <s v="Unleashed Fitness"/>
    <s v="Creating a fitness site that will change the fitness game forever!"/>
    <n v="25000"/>
    <n v="26"/>
    <x v="0"/>
    <x v="0"/>
    <s v="USD"/>
    <n v="1460832206"/>
    <d v="2016-04-16T18:43:26"/>
    <n v="1458240206"/>
    <x v="1157"/>
    <d v="1900-01-29T00:00:00"/>
    <n v="30"/>
    <b v="0"/>
    <n v="2"/>
    <b v="0"/>
    <s v="technology/web"/>
    <n v="0.104"/>
    <n v="13"/>
    <x v="7"/>
    <x v="24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d v="2016-11-02T21:31:32"/>
    <n v="1475530292"/>
    <x v="1158"/>
    <d v="1900-01-29T00:00:00"/>
    <n v="30"/>
    <b v="0"/>
    <n v="2"/>
    <b v="0"/>
    <s v="technology/web"/>
    <n v="0.03"/>
    <n v="3"/>
    <x v="7"/>
    <x v="24"/>
  </r>
  <r>
    <n v="598"/>
    <s v="Goals not creeds"/>
    <s v="This is a project to create a crowd-funding site for Urantia Book readers worldwide."/>
    <n v="2500"/>
    <n v="850"/>
    <x v="0"/>
    <x v="0"/>
    <s v="USD"/>
    <n v="1417737781"/>
    <d v="2014-12-05T00:03:01"/>
    <n v="1415145781"/>
    <x v="1159"/>
    <d v="1900-01-29T00:00:00"/>
    <n v="30"/>
    <b v="0"/>
    <n v="7"/>
    <b v="0"/>
    <s v="technology/web"/>
    <n v="34"/>
    <n v="121.42857142857143"/>
    <x v="7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s v="CAD"/>
    <n v="1419626139"/>
    <d v="2014-12-26T20:35:39"/>
    <n v="1417034139"/>
    <x v="1160"/>
    <d v="1900-01-29T00:00:00"/>
    <n v="30"/>
    <b v="0"/>
    <n v="6"/>
    <b v="0"/>
    <s v="technology/web"/>
    <n v="1.4000000000000001"/>
    <n v="23.333333333333332"/>
    <x v="7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1161"/>
    <d v="1900-01-29T00:00:00"/>
    <n v="30"/>
    <b v="0"/>
    <n v="0"/>
    <b v="0"/>
    <s v="technology/web"/>
    <n v="0"/>
    <n v="0"/>
    <x v="7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1162"/>
    <d v="1900-01-29T00:00:00"/>
    <n v="30"/>
    <b v="0"/>
    <n v="13"/>
    <b v="0"/>
    <s v="technology/web"/>
    <n v="3.9334666666666664"/>
    <n v="45.386153846153846"/>
    <x v="7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1163"/>
    <d v="1900-01-29T00:00:00"/>
    <n v="30"/>
    <b v="0"/>
    <n v="0"/>
    <b v="0"/>
    <s v="technology/web"/>
    <n v="0"/>
    <n v="0"/>
    <x v="7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1164"/>
    <d v="1900-01-29T00:00:00"/>
    <n v="30"/>
    <b v="0"/>
    <n v="0"/>
    <b v="0"/>
    <s v="technology/web"/>
    <n v="0"/>
    <n v="0"/>
    <x v="7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1165"/>
    <d v="1900-01-29T00:00:00"/>
    <n v="30"/>
    <b v="0"/>
    <n v="5"/>
    <b v="0"/>
    <s v="technology/web"/>
    <n v="0.97400000000000009"/>
    <n v="292.2"/>
    <x v="7"/>
    <x v="24"/>
  </r>
  <r>
    <n v="609"/>
    <s v="Swap Anything (Canceled)"/>
    <s v="Can we swap, please? - everybody's said it. I want to create a website that enables anybody to trade their items, without money hassle."/>
    <n v="780"/>
    <n v="5"/>
    <x v="1"/>
    <x v="3"/>
    <s v="GBP"/>
    <n v="1448761744"/>
    <d v="2015-11-29T01:49:04"/>
    <n v="1446166144"/>
    <x v="1166"/>
    <d v="1900-01-29T00:00:00"/>
    <n v="30"/>
    <b v="0"/>
    <n v="1"/>
    <b v="0"/>
    <s v="technology/web"/>
    <n v="0.64102564102564097"/>
    <n v="5"/>
    <x v="7"/>
    <x v="2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1167"/>
    <d v="1900-01-29T00:00:00"/>
    <n v="30"/>
    <b v="0"/>
    <n v="0"/>
    <b v="0"/>
    <s v="technology/web"/>
    <n v="0"/>
    <n v="0"/>
    <x v="7"/>
    <x v="24"/>
  </r>
  <r>
    <n v="612"/>
    <s v="Web Streaming 2.0 (Canceled)"/>
    <s v="A Fast and Reliable new Web platform to stream videos from Internet"/>
    <n v="10000"/>
    <n v="0"/>
    <x v="1"/>
    <x v="11"/>
    <s v="EUR"/>
    <n v="1472777146"/>
    <d v="2016-09-02T00:45:46"/>
    <n v="1470185146"/>
    <x v="1168"/>
    <d v="1900-01-29T00:00:00"/>
    <n v="30"/>
    <b v="0"/>
    <n v="0"/>
    <b v="0"/>
    <s v="technology/web"/>
    <n v="0"/>
    <n v="0"/>
    <x v="7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1169"/>
    <d v="1900-01-29T00:00:00"/>
    <n v="30"/>
    <b v="0"/>
    <n v="0"/>
    <b v="0"/>
    <s v="technology/web"/>
    <n v="0"/>
    <n v="0"/>
    <x v="7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d v="2015-09-25T02:55:59"/>
    <n v="1440557759"/>
    <x v="1170"/>
    <d v="1900-01-29T00:00:00"/>
    <n v="30"/>
    <b v="0"/>
    <n v="0"/>
    <b v="0"/>
    <s v="technology/web"/>
    <n v="0"/>
    <n v="0"/>
    <x v="7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5"/>
    <s v="EUR"/>
    <n v="1488013307"/>
    <d v="2017-02-25T09:01:47"/>
    <n v="1485421307"/>
    <x v="1171"/>
    <d v="1900-01-29T00:00:00"/>
    <n v="30"/>
    <b v="0"/>
    <n v="0"/>
    <b v="0"/>
    <s v="technology/web"/>
    <n v="0"/>
    <n v="0"/>
    <x v="7"/>
    <x v="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1172"/>
    <d v="1900-01-29T00:00:00"/>
    <n v="30"/>
    <b v="0"/>
    <n v="0"/>
    <b v="0"/>
    <s v="technology/web"/>
    <n v="0"/>
    <n v="0"/>
    <x v="7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1173"/>
    <d v="1900-01-29T00:00:00"/>
    <n v="30"/>
    <b v="0"/>
    <n v="3"/>
    <b v="0"/>
    <s v="technology/web"/>
    <n v="1.044"/>
    <n v="87"/>
    <x v="7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1174"/>
    <d v="1900-01-29T00:00:00"/>
    <n v="30"/>
    <b v="0"/>
    <n v="0"/>
    <b v="0"/>
    <s v="technology/web"/>
    <n v="0"/>
    <n v="0"/>
    <x v="7"/>
    <x v="2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1175"/>
    <d v="1900-01-29T00:00:00"/>
    <n v="30"/>
    <b v="0"/>
    <n v="0"/>
    <b v="0"/>
    <s v="technology/web"/>
    <n v="0"/>
    <n v="0"/>
    <x v="7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6"/>
    <s v="CAD"/>
    <n v="1490560177"/>
    <d v="2017-03-26T20:29:37"/>
    <n v="1487971777"/>
    <x v="1176"/>
    <d v="1900-01-29T00:00:00"/>
    <n v="30"/>
    <b v="0"/>
    <n v="0"/>
    <b v="0"/>
    <s v="technology/web"/>
    <n v="0"/>
    <n v="0"/>
    <x v="7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1177"/>
    <d v="1900-01-29T00:00:00"/>
    <n v="30"/>
    <b v="0"/>
    <n v="0"/>
    <b v="0"/>
    <s v="technology/web"/>
    <n v="0"/>
    <n v="0"/>
    <x v="7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1178"/>
    <d v="1900-01-29T00:00:00"/>
    <n v="30"/>
    <b v="0"/>
    <n v="3"/>
    <b v="0"/>
    <s v="technology/web"/>
    <n v="0.17500000000000002"/>
    <n v="116.66666666666667"/>
    <x v="7"/>
    <x v="2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1179"/>
    <d v="1900-01-29T00:00:00"/>
    <n v="30"/>
    <b v="0"/>
    <n v="1"/>
    <b v="0"/>
    <s v="technology/web"/>
    <n v="8.3340278356529712E-2"/>
    <n v="10"/>
    <x v="7"/>
    <x v="24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d v="2015-11-25T16:49:25"/>
    <n v="1445874565"/>
    <x v="1180"/>
    <d v="1900-01-29T00:00:00"/>
    <n v="30"/>
    <b v="0"/>
    <n v="0"/>
    <b v="0"/>
    <s v="technology/web"/>
    <n v="0"/>
    <n v="0"/>
    <x v="7"/>
    <x v="2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1181"/>
    <d v="1900-01-29T00:00:00"/>
    <n v="30"/>
    <b v="0"/>
    <n v="1"/>
    <b v="0"/>
    <s v="technology/web"/>
    <n v="0.02"/>
    <n v="1"/>
    <x v="7"/>
    <x v="2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1182"/>
    <d v="1900-01-29T00:00:00"/>
    <n v="30"/>
    <b v="0"/>
    <n v="1"/>
    <b v="0"/>
    <s v="technology/web"/>
    <n v="8.0000000000000002E-3"/>
    <n v="2"/>
    <x v="7"/>
    <x v="24"/>
  </r>
  <r>
    <n v="636"/>
    <s v="Keto Advice (Canceled)"/>
    <s v="With no central location for keto knowledge, keto advice will be a community run knowledge base."/>
    <n v="2000"/>
    <n v="4"/>
    <x v="1"/>
    <x v="3"/>
    <s v="GBP"/>
    <n v="1433587620"/>
    <d v="2015-06-06T10:47:00"/>
    <n v="1430996150"/>
    <x v="1183"/>
    <d v="1900-01-29T00:00:00"/>
    <n v="30"/>
    <b v="0"/>
    <n v="1"/>
    <b v="0"/>
    <s v="technology/web"/>
    <n v="0.2"/>
    <n v="4"/>
    <x v="7"/>
    <x v="2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d v="2015-08-13T13:40:48"/>
    <n v="1436881248"/>
    <x v="1184"/>
    <d v="1900-01-29T00:00:00"/>
    <n v="30"/>
    <b v="0"/>
    <n v="315"/>
    <b v="1"/>
    <s v="technology/wearables"/>
    <n v="119.16249999999999"/>
    <n v="151.31746031746033"/>
    <x v="7"/>
    <x v="11"/>
  </r>
  <r>
    <n v="645"/>
    <s v="Carbon Fiber Collar Stays"/>
    <s v="Ever wanted to own something made out of carbon fiber? Now you can!"/>
    <n v="2000"/>
    <n v="5574"/>
    <x v="2"/>
    <x v="0"/>
    <s v="USD"/>
    <n v="1470962274"/>
    <d v="2016-08-12T00:37:54"/>
    <n v="1468370274"/>
    <x v="1185"/>
    <d v="1900-01-29T00:00:00"/>
    <n v="30"/>
    <b v="0"/>
    <n v="237"/>
    <b v="1"/>
    <s v="technology/wearables"/>
    <n v="278.7"/>
    <n v="23.518987341772153"/>
    <x v="7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d v="2014-08-11T20:27:47"/>
    <n v="1405196867"/>
    <x v="1186"/>
    <d v="1900-01-29T00:00:00"/>
    <n v="30"/>
    <b v="0"/>
    <n v="27"/>
    <b v="1"/>
    <s v="technology/wearables"/>
    <n v="131.87625"/>
    <n v="39.074444444444445"/>
    <x v="7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s v="CAD"/>
    <n v="1458235549"/>
    <d v="2016-03-17T17:25:49"/>
    <n v="1455647149"/>
    <x v="1187"/>
    <d v="1900-01-29T00:00:00"/>
    <n v="30"/>
    <b v="0"/>
    <n v="17"/>
    <b v="1"/>
    <s v="technology/wearables"/>
    <n v="107.05"/>
    <n v="125.94117647058823"/>
    <x v="7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d v="2014-12-13T00:25:11"/>
    <n v="1415838311"/>
    <x v="1188"/>
    <d v="1900-01-29T00:00:00"/>
    <n v="30"/>
    <b v="0"/>
    <n v="105"/>
    <b v="1"/>
    <s v="technology/wearables"/>
    <n v="100.52799999999999"/>
    <n v="239.35238095238094"/>
    <x v="7"/>
    <x v="11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d v="2016-12-01T17:34:10"/>
    <n v="1478018050"/>
    <x v="1189"/>
    <d v="1900-01-29T00:00:00"/>
    <n v="30"/>
    <b v="0"/>
    <n v="28"/>
    <b v="1"/>
    <s v="technology/wearables"/>
    <n v="100.46666666666665"/>
    <n v="107.64285714285714"/>
    <x v="7"/>
    <x v="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d v="2015-07-08T22:58:33"/>
    <n v="1433804313"/>
    <x v="1190"/>
    <d v="1900-01-29T00:00:00"/>
    <n v="30"/>
    <b v="0"/>
    <n v="1013"/>
    <b v="1"/>
    <s v="technology/wearables"/>
    <n v="267.29166666666669"/>
    <n v="31.663376110562684"/>
    <x v="7"/>
    <x v="1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d v="2015-03-12T21:58:32"/>
    <n v="1423609112"/>
    <x v="1191"/>
    <d v="1900-01-29T00:00:00"/>
    <n v="30"/>
    <b v="0"/>
    <n v="274"/>
    <b v="1"/>
    <s v="technology/wearables"/>
    <n v="146.88749999999999"/>
    <n v="42.886861313868614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d v="2015-12-23T20:17:52"/>
    <n v="1448309872"/>
    <x v="1192"/>
    <d v="1900-01-29T00:00:00"/>
    <n v="30"/>
    <b v="0"/>
    <n v="99"/>
    <b v="1"/>
    <s v="technology/wearables"/>
    <n v="125.69999999999999"/>
    <n v="190.45454545454547"/>
    <x v="7"/>
    <x v="11"/>
  </r>
  <r>
    <n v="659"/>
    <s v="Lulu Watch Designs - Apple Watch"/>
    <s v="Sync up your lifestyle"/>
    <n v="3000"/>
    <n v="3017"/>
    <x v="2"/>
    <x v="0"/>
    <s v="USD"/>
    <n v="1440339295"/>
    <d v="2015-08-23T14:14:55"/>
    <n v="1437747295"/>
    <x v="1193"/>
    <d v="1900-01-29T00:00:00"/>
    <n v="30"/>
    <b v="0"/>
    <n v="21"/>
    <b v="1"/>
    <s v="technology/wearables"/>
    <n v="100.56666666666668"/>
    <n v="143.66666666666666"/>
    <x v="7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d v="2014-11-09T18:47:59"/>
    <n v="1412963279"/>
    <x v="1194"/>
    <d v="1900-01-29T00:00:00"/>
    <n v="30"/>
    <b v="0"/>
    <n v="18"/>
    <b v="0"/>
    <s v="technology/wearables"/>
    <n v="3.0579999999999998"/>
    <n v="84.944444444444443"/>
    <x v="7"/>
    <x v="11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d v="2016-10-23T15:29:19"/>
    <n v="1474644559"/>
    <x v="1195"/>
    <d v="1900-01-29T00:00:00"/>
    <n v="30"/>
    <b v="0"/>
    <n v="9"/>
    <b v="0"/>
    <s v="technology/wearables"/>
    <n v="0.95"/>
    <n v="10.555555555555555"/>
    <x v="7"/>
    <x v="11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d v="2015-01-16T10:30:47"/>
    <n v="1418812247"/>
    <x v="1196"/>
    <d v="1900-01-29T00:00:00"/>
    <n v="30"/>
    <b v="0"/>
    <n v="4"/>
    <b v="0"/>
    <s v="technology/wearables"/>
    <n v="0.4"/>
    <n v="39"/>
    <x v="7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"/>
    <s v="DKK"/>
    <n v="1437250456"/>
    <d v="2015-07-18T20:14:16"/>
    <n v="1434658456"/>
    <x v="1197"/>
    <d v="1900-01-29T00:00:00"/>
    <n v="30"/>
    <b v="0"/>
    <n v="7"/>
    <b v="0"/>
    <s v="technology/wearables"/>
    <n v="0.35000000000000003"/>
    <n v="100"/>
    <x v="7"/>
    <x v="11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d v="2015-04-13T15:59:35"/>
    <n v="1426348775"/>
    <x v="1198"/>
    <d v="1900-01-29T00:00:00"/>
    <n v="30"/>
    <b v="0"/>
    <n v="29"/>
    <b v="0"/>
    <s v="technology/wearables"/>
    <n v="7.5333333333333332"/>
    <n v="31.172413793103448"/>
    <x v="7"/>
    <x v="11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d v="2014-08-17T19:58:18"/>
    <n v="1405713498"/>
    <x v="1199"/>
    <d v="1900-01-29T00:00:00"/>
    <n v="30"/>
    <b v="0"/>
    <n v="4"/>
    <b v="0"/>
    <s v="technology/wearables"/>
    <n v="4.0000000000000001E-3"/>
    <n v="2"/>
    <x v="7"/>
    <x v="11"/>
  </r>
  <r>
    <n v="669"/>
    <s v="Christian DiLusso Watches"/>
    <s v="Beautiful automatic watches, made for every moment._x000a_Sports, business, casual.....it fits every moment of your life."/>
    <n v="200000"/>
    <n v="43015"/>
    <x v="0"/>
    <x v="10"/>
    <s v="SEK"/>
    <n v="1467817258"/>
    <d v="2016-07-06T15:00:58"/>
    <n v="1465225258"/>
    <x v="1200"/>
    <d v="1900-01-29T00:00:00"/>
    <n v="30"/>
    <b v="0"/>
    <n v="28"/>
    <b v="0"/>
    <s v="technology/wearables"/>
    <n v="21.5075"/>
    <n v="1536.25"/>
    <x v="7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d v="2015-01-01T06:59:00"/>
    <n v="1417558804"/>
    <x v="1201"/>
    <d v="1900-01-29T00:00:00"/>
    <n v="30"/>
    <b v="0"/>
    <n v="26"/>
    <b v="0"/>
    <s v="technology/wearables"/>
    <n v="14.85"/>
    <n v="34.269230769230766"/>
    <x v="7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s v="CAD"/>
    <n v="1423333581"/>
    <d v="2015-02-07T18:26:21"/>
    <n v="1420741581"/>
    <x v="1202"/>
    <d v="1900-01-29T00:00:00"/>
    <n v="30"/>
    <b v="0"/>
    <n v="24"/>
    <b v="0"/>
    <s v="technology/wearables"/>
    <n v="1.4710000000000001"/>
    <n v="61.291666666666664"/>
    <x v="7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d v="2016-05-21T09:02:18"/>
    <n v="1461229338"/>
    <x v="1203"/>
    <d v="1900-01-29T00:00:00"/>
    <n v="30"/>
    <b v="0"/>
    <n v="17"/>
    <b v="0"/>
    <s v="technology/wearables"/>
    <n v="3.8206896551724134"/>
    <n v="65.17647058823529"/>
    <x v="7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d v="2016-10-26T19:20:04"/>
    <n v="1474917604"/>
    <x v="1204"/>
    <d v="1900-01-29T00:00:00"/>
    <n v="30"/>
    <b v="0"/>
    <n v="1"/>
    <b v="0"/>
    <s v="technology/wearables"/>
    <n v="0.04"/>
    <n v="1"/>
    <x v="7"/>
    <x v="11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d v="2017-03-14T17:22:02"/>
    <n v="1486923722"/>
    <x v="1205"/>
    <d v="1900-01-29T00:00:00"/>
    <n v="30"/>
    <b v="0"/>
    <n v="4"/>
    <b v="0"/>
    <s v="technology/wearables"/>
    <n v="0.106"/>
    <n v="13.25"/>
    <x v="7"/>
    <x v="11"/>
  </r>
  <r>
    <n v="686"/>
    <s v="Vivi di Cuore - Heart Rate Watch"/>
    <s v="La tua giornata sportiva monitorata nel tuo polso??!!!_x000a_Rendiamolo possibile... VIVI DI CUORE --- All MADE in ITALY"/>
    <n v="500000"/>
    <n v="0"/>
    <x v="0"/>
    <x v="11"/>
    <s v="EUR"/>
    <n v="1438618170"/>
    <d v="2015-08-03T16:09:30"/>
    <n v="1436026170"/>
    <x v="1206"/>
    <d v="1900-01-29T00:00:00"/>
    <n v="30"/>
    <b v="0"/>
    <n v="0"/>
    <b v="0"/>
    <s v="technology/wearables"/>
    <n v="0"/>
    <n v="0"/>
    <x v="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d v="2015-10-15T02:30:53"/>
    <n v="1442284253"/>
    <x v="1207"/>
    <d v="1900-01-29T00:00:00"/>
    <n v="30"/>
    <b v="0"/>
    <n v="36"/>
    <b v="0"/>
    <s v="technology/wearables"/>
    <n v="72.989999999999995"/>
    <n v="405.5"/>
    <x v="7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3"/>
    <s v="GBP"/>
    <n v="1482397263"/>
    <d v="2016-12-22T09:01:03"/>
    <n v="1479805263"/>
    <x v="1208"/>
    <d v="1900-01-29T00:00:00"/>
    <n v="30"/>
    <b v="0"/>
    <n v="201"/>
    <b v="0"/>
    <s v="technology/wearables"/>
    <n v="6.5299999999999994"/>
    <n v="6.4975124378109452"/>
    <x v="7"/>
    <x v="11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d v="2015-04-30T19:23:47"/>
    <n v="1427829827"/>
    <x v="1209"/>
    <d v="1900-01-29T00:00:00"/>
    <n v="30"/>
    <b v="0"/>
    <n v="296"/>
    <b v="0"/>
    <s v="technology/wearables"/>
    <n v="35.338000000000001"/>
    <n v="119.38513513513513"/>
    <x v="7"/>
    <x v="11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d v="2017-02-01T15:55:59"/>
    <n v="1483372559"/>
    <x v="1210"/>
    <d v="1900-01-29T00:00:00"/>
    <n v="30"/>
    <b v="0"/>
    <n v="7"/>
    <b v="0"/>
    <s v="technology/wearables"/>
    <n v="0.39333333333333331"/>
    <n v="84.285714285714292"/>
    <x v="7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d v="2014-10-31T12:30:20"/>
    <n v="1412166620"/>
    <x v="1211"/>
    <d v="1900-01-29T00:00:00"/>
    <n v="30"/>
    <b v="0"/>
    <n v="7"/>
    <b v="0"/>
    <s v="technology/wearables"/>
    <n v="1.06"/>
    <n v="90.857142857142861"/>
    <x v="7"/>
    <x v="11"/>
  </r>
  <r>
    <n v="696"/>
    <s v="trustee"/>
    <s v="Show your fidelity by wearing the Trustee rings! Show where you are (at)!"/>
    <n v="175000"/>
    <n v="1"/>
    <x v="0"/>
    <x v="14"/>
    <s v="EUR"/>
    <n v="1406326502"/>
    <d v="2014-07-25T22:15:02"/>
    <n v="1403734502"/>
    <x v="1212"/>
    <d v="1900-01-29T00:00:00"/>
    <n v="30"/>
    <b v="0"/>
    <n v="1"/>
    <b v="0"/>
    <s v="technology/wearables"/>
    <n v="5.7142857142857147E-4"/>
    <n v="1"/>
    <x v="7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8"/>
    <s v="EUR"/>
    <n v="1484065881"/>
    <d v="2017-01-10T16:31:21"/>
    <n v="1481473881"/>
    <x v="1213"/>
    <d v="1900-01-29T00:00:00"/>
    <n v="30"/>
    <b v="0"/>
    <n v="31"/>
    <b v="0"/>
    <s v="technology/wearables"/>
    <n v="2.6866666666666665"/>
    <n v="13"/>
    <x v="7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3"/>
    <s v="GBP"/>
    <n v="1406130880"/>
    <d v="2014-07-23T15:54:40"/>
    <n v="1403538880"/>
    <x v="1214"/>
    <d v="1900-01-29T00:00:00"/>
    <n v="30"/>
    <b v="0"/>
    <n v="21"/>
    <b v="0"/>
    <s v="technology/wearables"/>
    <n v="26.6"/>
    <n v="291.33333333333331"/>
    <x v="7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d v="2016-11-24T18:26:27"/>
    <n v="1477416387"/>
    <x v="1215"/>
    <d v="1900-01-29T00:00:00"/>
    <n v="30"/>
    <b v="0"/>
    <n v="37"/>
    <b v="0"/>
    <s v="technology/wearables"/>
    <n v="30.813400000000001"/>
    <n v="124.9191891891892"/>
    <x v="7"/>
    <x v="11"/>
  </r>
  <r>
    <n v="705"/>
    <s v="SomnoScope"/>
    <s v="The closest thing ever to the Holy Grail of wearables technology"/>
    <n v="100000"/>
    <n v="977"/>
    <x v="0"/>
    <x v="14"/>
    <s v="EUR"/>
    <n v="1484999278"/>
    <d v="2017-01-21T11:47:58"/>
    <n v="1482407278"/>
    <x v="1216"/>
    <d v="1900-01-29T00:00:00"/>
    <n v="30"/>
    <b v="0"/>
    <n v="5"/>
    <b v="0"/>
    <s v="technology/wearables"/>
    <n v="0.97699999999999987"/>
    <n v="195.4"/>
    <x v="7"/>
    <x v="11"/>
  </r>
  <r>
    <n v="709"/>
    <s v="lumiglove"/>
    <s v="A &quot;handheld&quot; light, which eases the way you illuminate objects and/or paths."/>
    <n v="15000"/>
    <n v="61"/>
    <x v="0"/>
    <x v="0"/>
    <s v="USD"/>
    <n v="1417741159"/>
    <d v="2014-12-05T00:59:19"/>
    <n v="1415149159"/>
    <x v="1217"/>
    <d v="1900-01-29T00:00:00"/>
    <n v="30"/>
    <b v="0"/>
    <n v="2"/>
    <b v="0"/>
    <s v="technology/wearables"/>
    <n v="0.40666666666666662"/>
    <n v="30.5"/>
    <x v="7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d v="2016-02-14T16:20:32"/>
    <n v="1452874832"/>
    <x v="1218"/>
    <d v="1900-01-29T00:00:00"/>
    <n v="30"/>
    <b v="0"/>
    <n v="4"/>
    <b v="0"/>
    <s v="technology/wearables"/>
    <n v="0.21649484536082475"/>
    <n v="26.25"/>
    <x v="7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1"/>
    <s v="EUR"/>
    <n v="1465130532"/>
    <d v="2016-06-05T12:42:12"/>
    <n v="1462538532"/>
    <x v="1219"/>
    <d v="1900-01-29T00:00:00"/>
    <n v="30"/>
    <b v="0"/>
    <n v="1"/>
    <b v="0"/>
    <s v="technology/wearables"/>
    <n v="0.79600000000000004"/>
    <n v="199"/>
    <x v="7"/>
    <x v="11"/>
  </r>
  <r>
    <n v="717"/>
    <s v="cool air belt"/>
    <s v="Cool air flowing under clothing keeps you cool."/>
    <n v="100000"/>
    <n v="305"/>
    <x v="0"/>
    <x v="0"/>
    <s v="USD"/>
    <n v="1409949002"/>
    <d v="2014-09-05T20:30:02"/>
    <n v="1407357002"/>
    <x v="1220"/>
    <d v="1900-01-29T00:00:00"/>
    <n v="30"/>
    <b v="0"/>
    <n v="4"/>
    <b v="0"/>
    <s v="technology/wearables"/>
    <n v="0.30499999999999999"/>
    <n v="76.25"/>
    <x v="7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d v="2012-04-08T18:19:38"/>
    <n v="1331320778"/>
    <x v="1221"/>
    <d v="1900-01-29T00:00:00"/>
    <n v="30"/>
    <b v="0"/>
    <n v="153"/>
    <b v="1"/>
    <s v="publishing/nonfiction"/>
    <n v="132.024"/>
    <n v="215.72549019607843"/>
    <x v="8"/>
    <x v="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d v="2011-06-30T15:19:23"/>
    <n v="1306855163"/>
    <x v="1222"/>
    <d v="1900-01-29T00:00:00"/>
    <n v="30"/>
    <b v="0"/>
    <n v="143"/>
    <b v="1"/>
    <s v="publishing/nonfiction"/>
    <n v="105.47157142857144"/>
    <n v="51.62944055944056"/>
    <x v="8"/>
    <x v="27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d v="2015-12-13T15:01:52"/>
    <n v="1447426912"/>
    <x v="1223"/>
    <d v="1900-01-29T00:00:00"/>
    <n v="30"/>
    <b v="0"/>
    <n v="140"/>
    <b v="1"/>
    <s v="publishing/nonfiction"/>
    <n v="100.35000000000001"/>
    <n v="143.35714285714286"/>
    <x v="8"/>
    <x v="27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d v="2013-04-12T01:01:27"/>
    <n v="1363136487"/>
    <x v="1224"/>
    <d v="1900-01-29T00:00:00"/>
    <n v="30"/>
    <b v="0"/>
    <n v="35"/>
    <b v="1"/>
    <s v="publishing/nonfiction"/>
    <n v="101.4"/>
    <n v="72.428571428571431"/>
    <x v="8"/>
    <x v="27"/>
  </r>
  <r>
    <n v="730"/>
    <s v="Encyclopedia of Surfing"/>
    <s v="A Massive but Cheerful Online Digital Archive of Surfing"/>
    <n v="20000"/>
    <n v="26438"/>
    <x v="2"/>
    <x v="0"/>
    <s v="USD"/>
    <n v="1323280391"/>
    <d v="2011-12-07T17:53:11"/>
    <n v="1320688391"/>
    <x v="1225"/>
    <d v="1900-01-29T00:00:00"/>
    <n v="30"/>
    <b v="0"/>
    <n v="265"/>
    <b v="1"/>
    <s v="publishing/nonfiction"/>
    <n v="132.19"/>
    <n v="99.766037735849054"/>
    <x v="8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3"/>
    <s v="GBP"/>
    <n v="1387533892"/>
    <d v="2013-12-20T10:04:52"/>
    <n v="1384941892"/>
    <x v="1226"/>
    <d v="1900-01-29T00:00:00"/>
    <n v="30"/>
    <b v="0"/>
    <n v="169"/>
    <b v="1"/>
    <s v="publishing/nonfiction"/>
    <n v="120.48"/>
    <n v="17.822485207100591"/>
    <x v="8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d v="2014-03-21T21:01:52"/>
    <n v="1392847312"/>
    <x v="1227"/>
    <d v="1900-01-29T00:00:00"/>
    <n v="30"/>
    <b v="0"/>
    <n v="23"/>
    <b v="1"/>
    <s v="publishing/nonfiction"/>
    <n v="110.71428571428572"/>
    <n v="67.391304347826093"/>
    <x v="8"/>
    <x v="27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d v="2012-12-13T22:58:23"/>
    <n v="1352847503"/>
    <x v="1228"/>
    <d v="1900-01-29T00:00:00"/>
    <n v="30"/>
    <b v="0"/>
    <n v="62"/>
    <b v="1"/>
    <s v="publishing/nonfiction"/>
    <n v="102.32000000000001"/>
    <n v="82.516129032258064"/>
    <x v="8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d v="2013-05-03T13:44:05"/>
    <n v="1364996645"/>
    <x v="1229"/>
    <d v="1900-01-29T00:00:00"/>
    <n v="30"/>
    <b v="0"/>
    <n v="74"/>
    <b v="1"/>
    <s v="publishing/nonfiction"/>
    <n v="179.09909909909908"/>
    <n v="53.729729729729726"/>
    <x v="8"/>
    <x v="2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d v="2014-08-10T20:19:26"/>
    <n v="1405109966"/>
    <x v="1230"/>
    <d v="1900-01-29T00:00:00"/>
    <n v="30"/>
    <b v="0"/>
    <n v="44"/>
    <b v="1"/>
    <s v="publishing/nonfiction"/>
    <n v="100.25"/>
    <n v="45.56818181818182"/>
    <x v="8"/>
    <x v="27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d v="2017-01-28T22:35:30"/>
    <n v="1483050930"/>
    <x v="1231"/>
    <d v="1900-01-29T00:00:00"/>
    <n v="30"/>
    <b v="0"/>
    <n v="110"/>
    <b v="1"/>
    <s v="publishing/nonfiction"/>
    <n v="105.56"/>
    <n v="95.963636363636368"/>
    <x v="8"/>
    <x v="2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d v="2013-02-24T21:04:32"/>
    <n v="1359147872"/>
    <x v="1232"/>
    <d v="1900-01-29T00:00:00"/>
    <n v="30"/>
    <b v="0"/>
    <n v="59"/>
    <b v="1"/>
    <s v="publishing/nonfiction"/>
    <n v="102.58775877587757"/>
    <n v="77.271186440677965"/>
    <x v="8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d v="2015-02-14T14:09:51"/>
    <n v="1421330991"/>
    <x v="1233"/>
    <d v="1900-01-29T00:00:00"/>
    <n v="30"/>
    <b v="0"/>
    <n v="26"/>
    <b v="1"/>
    <s v="publishing/nonfiction"/>
    <n v="128"/>
    <n v="492.30769230769232"/>
    <x v="8"/>
    <x v="2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d v="2013-01-05T17:58:41"/>
    <n v="1354816721"/>
    <x v="1234"/>
    <d v="1900-01-29T00:00:00"/>
    <n v="30"/>
    <b v="0"/>
    <n v="49"/>
    <b v="1"/>
    <s v="publishing/nonfiction"/>
    <n v="103.75000000000001"/>
    <n v="42.346938775510203"/>
    <x v="8"/>
    <x v="2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d v="2010-10-08T20:04:28"/>
    <n v="1283976268"/>
    <x v="1235"/>
    <d v="1900-01-29T00:00:00"/>
    <n v="30"/>
    <b v="0"/>
    <n v="19"/>
    <b v="1"/>
    <s v="publishing/nonfiction"/>
    <n v="102"/>
    <n v="134.21052631578948"/>
    <x v="8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d v="2016-11-26T19:20:13"/>
    <n v="1477592413"/>
    <x v="1236"/>
    <d v="1900-01-29T00:00:00"/>
    <n v="30"/>
    <b v="0"/>
    <n v="0"/>
    <b v="0"/>
    <s v="publishing/fiction"/>
    <n v="0"/>
    <n v="0"/>
    <x v="8"/>
    <x v="37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d v="2014-02-02T18:02:06"/>
    <n v="1388772126"/>
    <x v="1237"/>
    <d v="1900-01-29T00:00:00"/>
    <n v="30"/>
    <b v="0"/>
    <n v="6"/>
    <b v="0"/>
    <s v="publishing/fiction"/>
    <n v="4.7"/>
    <n v="39.166666666666664"/>
    <x v="8"/>
    <x v="37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3"/>
    <s v="GBP"/>
    <n v="1376563408"/>
    <d v="2013-08-15T10:43:28"/>
    <n v="1373971408"/>
    <x v="1238"/>
    <d v="1900-01-29T00:00:00"/>
    <n v="30"/>
    <b v="0"/>
    <n v="1"/>
    <b v="0"/>
    <s v="publishing/fiction"/>
    <n v="0.11655011655011654"/>
    <n v="5"/>
    <x v="8"/>
    <x v="37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d v="2015-09-10T04:09:21"/>
    <n v="1439266161"/>
    <x v="1239"/>
    <d v="1900-01-29T00:00:00"/>
    <n v="30"/>
    <b v="0"/>
    <n v="0"/>
    <b v="0"/>
    <s v="publishing/fiction"/>
    <n v="0"/>
    <n v="0"/>
    <x v="8"/>
    <x v="37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d v="2014-10-19T13:01:24"/>
    <n v="1411131684"/>
    <x v="1240"/>
    <d v="1900-01-29T00:00:00"/>
    <n v="30"/>
    <b v="0"/>
    <n v="44"/>
    <b v="0"/>
    <s v="publishing/fiction"/>
    <n v="36.014285714285712"/>
    <n v="57.295454545454547"/>
    <x v="8"/>
    <x v="37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6"/>
    <s v="CAD"/>
    <n v="1424112483"/>
    <d v="2015-02-16T18:48:03"/>
    <n v="1421520483"/>
    <x v="1241"/>
    <d v="1900-01-29T00:00:00"/>
    <n v="30"/>
    <b v="0"/>
    <n v="0"/>
    <b v="0"/>
    <s v="publishing/fiction"/>
    <n v="0"/>
    <n v="0"/>
    <x v="8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d v="2015-05-21T03:26:50"/>
    <n v="1429586810"/>
    <x v="1242"/>
    <d v="1900-01-29T00:00:00"/>
    <n v="30"/>
    <b v="0"/>
    <n v="3"/>
    <b v="0"/>
    <s v="publishing/fiction"/>
    <n v="3.54"/>
    <n v="59"/>
    <x v="8"/>
    <x v="37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d v="2013-12-16T04:58:10"/>
    <n v="1384577890"/>
    <x v="1243"/>
    <d v="1900-01-29T00:00:00"/>
    <n v="30"/>
    <b v="0"/>
    <n v="0"/>
    <b v="0"/>
    <s v="publishing/fiction"/>
    <n v="0"/>
    <n v="0"/>
    <x v="8"/>
    <x v="37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d v="2013-12-26T23:54:54"/>
    <n v="1385510094"/>
    <x v="1244"/>
    <d v="1900-01-29T00:00:00"/>
    <n v="30"/>
    <b v="0"/>
    <n v="52"/>
    <b v="0"/>
    <s v="publishing/fiction"/>
    <n v="41.4"/>
    <n v="31.846153846153847"/>
    <x v="8"/>
    <x v="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d v="2014-02-23T18:43:38"/>
    <n v="1390589018"/>
    <x v="1245"/>
    <d v="1900-01-29T00:00:00"/>
    <n v="30"/>
    <b v="0"/>
    <n v="9"/>
    <b v="0"/>
    <s v="publishing/fiction"/>
    <n v="70.199999999999989"/>
    <n v="39"/>
    <x v="8"/>
    <x v="37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d v="2011-12-16T01:26:35"/>
    <n v="1321406795"/>
    <x v="1246"/>
    <d v="1900-01-29T00:00:00"/>
    <n v="30"/>
    <b v="0"/>
    <n v="5"/>
    <b v="0"/>
    <s v="publishing/fiction"/>
    <n v="1.7000000000000002"/>
    <n v="34"/>
    <x v="8"/>
    <x v="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d v="2013-07-31T23:32:57"/>
    <n v="1372721577"/>
    <x v="1247"/>
    <d v="1900-01-29T00:00:00"/>
    <n v="30"/>
    <b v="0"/>
    <n v="3"/>
    <b v="0"/>
    <s v="publishing/fiction"/>
    <n v="0.70000000000000007"/>
    <n v="7"/>
    <x v="8"/>
    <x v="37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d v="2014-04-30T16:51:20"/>
    <n v="1396284680"/>
    <x v="1248"/>
    <d v="1900-01-29T00:00:00"/>
    <n v="30"/>
    <b v="0"/>
    <n v="1"/>
    <b v="0"/>
    <s v="publishing/fiction"/>
    <n v="0.4"/>
    <n v="2"/>
    <x v="8"/>
    <x v="37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d v="2010-10-15T04:00:00"/>
    <n v="1284567905"/>
    <x v="1249"/>
    <d v="1900-01-29T00:00:00"/>
    <n v="30"/>
    <b v="0"/>
    <n v="6"/>
    <b v="0"/>
    <s v="publishing/fiction"/>
    <n v="2.666666666666667"/>
    <n v="66.666666666666671"/>
    <x v="8"/>
    <x v="3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d v="2011-05-03T16:10:25"/>
    <n v="1301847025"/>
    <x v="1250"/>
    <d v="1900-01-29T00:00:00"/>
    <n v="30"/>
    <b v="0"/>
    <n v="27"/>
    <b v="1"/>
    <s v="music/rock"/>
    <n v="104"/>
    <n v="38.518518518518519"/>
    <x v="1"/>
    <x v="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d v="2013-06-08T00:01:14"/>
    <n v="1368057674"/>
    <x v="1251"/>
    <d v="1900-01-29T00:00:00"/>
    <n v="30"/>
    <b v="0"/>
    <n v="25"/>
    <b v="1"/>
    <s v="music/rock"/>
    <n v="133.15375"/>
    <n v="42.609200000000001"/>
    <x v="1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d v="2012-08-25T18:11:42"/>
    <n v="1343326302"/>
    <x v="1252"/>
    <d v="1900-01-29T00:00:00"/>
    <n v="30"/>
    <b v="0"/>
    <n v="14"/>
    <b v="1"/>
    <s v="music/rock"/>
    <n v="100"/>
    <n v="50"/>
    <x v="1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d v="2013-02-28T14:15:15"/>
    <n v="1359468915"/>
    <x v="1253"/>
    <d v="1900-01-29T00:00:00"/>
    <n v="30"/>
    <b v="0"/>
    <n v="29"/>
    <b v="1"/>
    <s v="music/rock"/>
    <n v="180.62799999999999"/>
    <n v="31.142758620689655"/>
    <x v="1"/>
    <x v="2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d v="2013-11-01T15:03:46"/>
    <n v="1380726226"/>
    <x v="1254"/>
    <d v="1900-01-29T00:00:00"/>
    <n v="30"/>
    <b v="0"/>
    <n v="17"/>
    <b v="1"/>
    <s v="music/rock"/>
    <n v="114.16666666666666"/>
    <n v="80.588235294117652"/>
    <x v="1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d v="2013-02-01T01:08:59"/>
    <n v="1357088939"/>
    <x v="1255"/>
    <d v="1900-01-29T00:00:00"/>
    <n v="30"/>
    <b v="0"/>
    <n v="156"/>
    <b v="1"/>
    <s v="music/rock"/>
    <n v="144.37459999999999"/>
    <n v="92.547820512820508"/>
    <x v="1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d v="2013-11-07T21:58:03"/>
    <n v="1381265883"/>
    <x v="1256"/>
    <d v="1900-01-29T00:00:00"/>
    <n v="30"/>
    <b v="0"/>
    <n v="60"/>
    <b v="1"/>
    <s v="music/rock"/>
    <n v="100.44440000000002"/>
    <n v="41.851833333333339"/>
    <x v="1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d v="2013-09-15T21:10:00"/>
    <n v="1376687485"/>
    <x v="1257"/>
    <d v="1900-01-29T00:00:00"/>
    <n v="30"/>
    <b v="0"/>
    <n v="90"/>
    <b v="1"/>
    <s v="music/rock"/>
    <n v="101.35000000000001"/>
    <n v="112.61111111111111"/>
    <x v="1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d v="2014-09-30T14:09:47"/>
    <n v="1409494187"/>
    <x v="1258"/>
    <d v="1900-01-29T00:00:00"/>
    <n v="30"/>
    <b v="0"/>
    <n v="87"/>
    <b v="1"/>
    <s v="music/rock"/>
    <n v="114.88571428571429"/>
    <n v="46.218390804597703"/>
    <x v="1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d v="2012-04-27T16:00:46"/>
    <n v="1332950446"/>
    <x v="1259"/>
    <d v="1900-01-29T00:00:00"/>
    <n v="30"/>
    <b v="0"/>
    <n v="28"/>
    <b v="1"/>
    <s v="music/rock"/>
    <n v="100.02"/>
    <n v="178.60714285714286"/>
    <x v="1"/>
    <x v="2"/>
  </r>
  <r>
    <n v="800"/>
    <s v="LF4 WildFire"/>
    <s v="Scotland's premier classic rock and metal festival, 3 days, 3-4 stages, family friendly,  for people of all ages"/>
    <n v="1500"/>
    <n v="2282"/>
    <x v="2"/>
    <x v="3"/>
    <s v="GBP"/>
    <n v="1410431054"/>
    <d v="2014-09-11T10:24:14"/>
    <n v="1407839054"/>
    <x v="1260"/>
    <d v="1900-01-29T00:00:00"/>
    <n v="30"/>
    <b v="0"/>
    <n v="56"/>
    <b v="1"/>
    <s v="music/rock"/>
    <n v="152.13333333333335"/>
    <n v="40.75"/>
    <x v="1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d v="2011-07-01T19:05:20"/>
    <n v="1306955120"/>
    <x v="1261"/>
    <d v="1900-01-29T00:00:00"/>
    <n v="30"/>
    <b v="0"/>
    <n v="51"/>
    <b v="1"/>
    <s v="music/rock"/>
    <n v="111.52149999999999"/>
    <n v="43.733921568627444"/>
    <x v="1"/>
    <x v="2"/>
  </r>
  <r>
    <n v="806"/>
    <s v="Golden Animals NEW Album!"/>
    <s v="Help Golden Animals finish their NEW Album!"/>
    <n v="8000"/>
    <n v="8355"/>
    <x v="2"/>
    <x v="0"/>
    <s v="USD"/>
    <n v="1315413339"/>
    <d v="2011-09-07T16:35:39"/>
    <n v="1312821339"/>
    <x v="1262"/>
    <d v="1900-01-29T00:00:00"/>
    <n v="30"/>
    <b v="0"/>
    <n v="71"/>
    <b v="1"/>
    <s v="music/rock"/>
    <n v="104.4375"/>
    <n v="117.67605633802818"/>
    <x v="1"/>
    <x v="2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d v="2014-01-19T20:00:30"/>
    <n v="1387569630"/>
    <x v="1263"/>
    <d v="1900-01-29T00:00:00"/>
    <n v="30"/>
    <b v="0"/>
    <n v="52"/>
    <b v="1"/>
    <s v="music/rock"/>
    <n v="103.77499999999999"/>
    <n v="79.82692307692308"/>
    <x v="1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d v="2012-09-01T01:21:02"/>
    <n v="1343870462"/>
    <x v="1264"/>
    <d v="1900-01-29T00:00:00"/>
    <n v="30"/>
    <b v="0"/>
    <n v="27"/>
    <b v="1"/>
    <s v="music/rock"/>
    <n v="105"/>
    <n v="58.333333333333336"/>
    <x v="1"/>
    <x v="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d v="2012-07-20T23:02:45"/>
    <n v="1340233365"/>
    <x v="1265"/>
    <d v="1900-01-29T00:00:00"/>
    <n v="30"/>
    <b v="0"/>
    <n v="96"/>
    <b v="1"/>
    <s v="music/rock"/>
    <n v="159.99600000000001"/>
    <n v="24.999375000000001"/>
    <x v="1"/>
    <x v="2"/>
  </r>
  <r>
    <n v="815"/>
    <s v="Some Late Help for The Early Reset"/>
    <s v="Be a part of helping The Early Reset finish their new 7 song EP."/>
    <n v="4000"/>
    <n v="4280"/>
    <x v="2"/>
    <x v="0"/>
    <s v="USD"/>
    <n v="1414879303"/>
    <d v="2014-11-01T22:01:43"/>
    <n v="1412287303"/>
    <x v="1266"/>
    <d v="1900-01-29T00:00:00"/>
    <n v="30"/>
    <b v="0"/>
    <n v="43"/>
    <b v="1"/>
    <s v="music/rock"/>
    <n v="107"/>
    <n v="99.534883720930239"/>
    <x v="1"/>
    <x v="2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d v="2012-10-05T22:44:10"/>
    <n v="1346885050"/>
    <x v="1267"/>
    <d v="1900-01-29T00:00:00"/>
    <n v="30"/>
    <b v="0"/>
    <n v="69"/>
    <b v="1"/>
    <s v="music/rock"/>
    <n v="119.16666666666667"/>
    <n v="51.811594202898547"/>
    <x v="1"/>
    <x v="2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d v="2015-03-22T22:20:52"/>
    <n v="1424474452"/>
    <x v="1268"/>
    <d v="1900-01-29T00:00:00"/>
    <n v="30"/>
    <b v="0"/>
    <n v="33"/>
    <b v="1"/>
    <s v="music/rock"/>
    <n v="179.5"/>
    <n v="43.515151515151516"/>
    <x v="1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d v="2013-03-22T11:37:05"/>
    <n v="1361363825"/>
    <x v="1269"/>
    <d v="1900-01-29T00:00:00"/>
    <n v="30"/>
    <b v="0"/>
    <n v="32"/>
    <b v="1"/>
    <s v="music/rock"/>
    <n v="107.83333333333334"/>
    <n v="60.65625"/>
    <x v="1"/>
    <x v="2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d v="2012-04-27T15:31:34"/>
    <n v="1332948694"/>
    <x v="1270"/>
    <d v="1900-01-29T00:00:00"/>
    <n v="30"/>
    <b v="0"/>
    <n v="20"/>
    <b v="1"/>
    <s v="music/rock"/>
    <n v="233.33333333333334"/>
    <n v="175"/>
    <x v="1"/>
    <x v="2"/>
  </r>
  <r>
    <n v="833"/>
    <s v="Ragman Rolls"/>
    <s v="This is an American rock album."/>
    <n v="6000"/>
    <n v="6100"/>
    <x v="2"/>
    <x v="0"/>
    <s v="USD"/>
    <n v="1397941475"/>
    <d v="2014-04-19T21:04:35"/>
    <n v="1395349475"/>
    <x v="1271"/>
    <d v="1900-01-29T00:00:00"/>
    <n v="30"/>
    <b v="0"/>
    <n v="41"/>
    <b v="1"/>
    <s v="music/rock"/>
    <n v="101.66666666666666"/>
    <n v="148.78048780487805"/>
    <x v="1"/>
    <x v="2"/>
  </r>
  <r>
    <n v="836"/>
    <s v="DESMADRE Full Album + Press Kit"/>
    <s v="An album you can bring home to mom."/>
    <n v="5000"/>
    <n v="5046.5200000000004"/>
    <x v="2"/>
    <x v="0"/>
    <s v="USD"/>
    <n v="1381108918"/>
    <d v="2013-10-07T01:21:58"/>
    <n v="1378516918"/>
    <x v="1272"/>
    <d v="1900-01-29T00:00:00"/>
    <n v="30"/>
    <b v="0"/>
    <n v="46"/>
    <b v="1"/>
    <s v="music/rock"/>
    <n v="100.93039999999999"/>
    <n v="109.70695652173914"/>
    <x v="1"/>
    <x v="2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d v="2014-05-01T23:57:42"/>
    <n v="1396396662"/>
    <x v="1273"/>
    <d v="1900-01-29T00:00:00"/>
    <n v="30"/>
    <b v="0"/>
    <n v="62"/>
    <b v="1"/>
    <s v="music/rock"/>
    <n v="121.8"/>
    <n v="49.112903225806448"/>
    <x v="1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d v="2012-01-17T21:33:05"/>
    <n v="1324243985"/>
    <x v="1274"/>
    <d v="1900-01-29T00:00:00"/>
    <n v="30"/>
    <b v="0"/>
    <n v="61"/>
    <b v="1"/>
    <s v="music/rock"/>
    <n v="145.4"/>
    <n v="47.672131147540981"/>
    <x v="1"/>
    <x v="2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d v="2012-09-22T18:19:16"/>
    <n v="1345745956"/>
    <x v="1275"/>
    <d v="1900-01-29T00:00:00"/>
    <n v="30"/>
    <b v="0"/>
    <n v="96"/>
    <b v="1"/>
    <s v="music/rock"/>
    <n v="116.61660000000001"/>
    <n v="60.737812499999997"/>
    <x v="1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d v="2016-09-24T05:26:27"/>
    <n v="1472102787"/>
    <x v="1276"/>
    <d v="1900-01-29T00:00:00"/>
    <n v="30"/>
    <b v="0"/>
    <n v="190"/>
    <b v="1"/>
    <s v="music/metal"/>
    <n v="120.4166"/>
    <n v="63.37715789473684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d v="2014-11-10T21:07:43"/>
    <n v="1413058063"/>
    <x v="1277"/>
    <d v="1900-01-29T00:00:00"/>
    <n v="30"/>
    <b v="1"/>
    <n v="94"/>
    <b v="1"/>
    <s v="music/metal"/>
    <n v="101.32000000000001"/>
    <n v="53.893617021276597"/>
    <x v="1"/>
    <x v="18"/>
  </r>
  <r>
    <n v="847"/>
    <s v="CENTROPYMUSIC"/>
    <s v="MUSIC WITH MEANING!  MUSIC THAT MATTERS!!!"/>
    <n v="10"/>
    <n v="10"/>
    <x v="2"/>
    <x v="0"/>
    <s v="USD"/>
    <n v="1436555376"/>
    <d v="2015-07-10T19:09:36"/>
    <n v="1433963376"/>
    <x v="1278"/>
    <d v="1900-01-29T00:00:00"/>
    <n v="30"/>
    <b v="0"/>
    <n v="1"/>
    <b v="1"/>
    <s v="music/metal"/>
    <n v="100"/>
    <n v="10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d v="2015-04-14T19:00:33"/>
    <n v="1426446033"/>
    <x v="1279"/>
    <d v="1900-01-29T00:00:00"/>
    <n v="30"/>
    <b v="0"/>
    <n v="16"/>
    <b v="1"/>
    <s v="music/metal"/>
    <n v="100"/>
    <n v="18.75"/>
    <x v="1"/>
    <x v="1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d v="2015-02-16T19:58:29"/>
    <n v="1421524709"/>
    <x v="1280"/>
    <d v="1900-01-29T00:00:00"/>
    <n v="30"/>
    <b v="0"/>
    <n v="10"/>
    <b v="1"/>
    <s v="music/metal"/>
    <n v="100"/>
    <n v="30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d v="2016-12-28T05:05:46"/>
    <n v="1480309546"/>
    <x v="1281"/>
    <d v="1900-01-29T00:00:00"/>
    <n v="30"/>
    <b v="0"/>
    <n v="499"/>
    <b v="1"/>
    <s v="music/metal"/>
    <n v="118.2205035971223"/>
    <n v="65.8623246492986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d v="2016-07-24T03:00:17"/>
    <n v="1466737217"/>
    <x v="1282"/>
    <d v="1900-01-29T00:00:00"/>
    <n v="30"/>
    <b v="0"/>
    <n v="47"/>
    <b v="1"/>
    <s v="music/metal"/>
    <n v="103.44827586206897"/>
    <n v="31.914893617021278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3"/>
    <s v="GBP"/>
    <n v="1429138740"/>
    <d v="2015-04-15T22:59:00"/>
    <n v="1426528418"/>
    <x v="1283"/>
    <d v="1900-01-29T00:00:00"/>
    <n v="30"/>
    <b v="0"/>
    <n v="76"/>
    <b v="1"/>
    <s v="music/metal"/>
    <n v="144.00583333333333"/>
    <n v="22.737763157894737"/>
    <x v="1"/>
    <x v="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d v="2013-11-22T12:35:13"/>
    <n v="1382528113"/>
    <x v="1284"/>
    <d v="1900-01-29T00:00:00"/>
    <n v="30"/>
    <b v="0"/>
    <n v="48"/>
    <b v="0"/>
    <s v="music/jazz"/>
    <n v="18.142857142857142"/>
    <n v="52.916666666666664"/>
    <x v="1"/>
    <x v="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d v="2016-09-16T23:10:04"/>
    <n v="1471475404"/>
    <x v="1285"/>
    <d v="1900-01-29T00:00:00"/>
    <n v="30"/>
    <b v="0"/>
    <n v="2"/>
    <b v="0"/>
    <s v="music/jazz"/>
    <n v="2.2444444444444445"/>
    <n v="50.5"/>
    <x v="1"/>
    <x v="39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3"/>
    <s v="GBP"/>
    <n v="1384179548"/>
    <d v="2013-11-11T14:19:08"/>
    <n v="1381583948"/>
    <x v="1286"/>
    <d v="1900-01-29T00:00:00"/>
    <n v="30"/>
    <b v="0"/>
    <n v="4"/>
    <b v="0"/>
    <s v="music/jazz"/>
    <n v="0.33999999999999997"/>
    <n v="42.5"/>
    <x v="1"/>
    <x v="39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d v="2012-02-12T02:49:26"/>
    <n v="1326422966"/>
    <x v="1287"/>
    <d v="1900-01-29T00:00:00"/>
    <n v="30"/>
    <b v="0"/>
    <n v="5"/>
    <b v="0"/>
    <s v="music/jazz"/>
    <n v="4.5"/>
    <n v="18"/>
    <x v="1"/>
    <x v="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d v="2014-01-07T00:39:58"/>
    <n v="1386463198"/>
    <x v="1288"/>
    <d v="1900-01-29T00:00:00"/>
    <n v="30"/>
    <b v="0"/>
    <n v="1"/>
    <b v="0"/>
    <s v="music/jazz"/>
    <n v="0.1111111111111111"/>
    <n v="50"/>
    <x v="1"/>
    <x v="39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d v="2013-04-08T19:17:37"/>
    <n v="1362860257"/>
    <x v="1289"/>
    <d v="1900-01-29T00:00:00"/>
    <n v="30"/>
    <b v="0"/>
    <n v="3"/>
    <b v="0"/>
    <s v="music/jazz"/>
    <n v="11.818181818181818"/>
    <n v="346.66666666666669"/>
    <x v="1"/>
    <x v="3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3"/>
    <s v="GBP"/>
    <n v="1377995523"/>
    <d v="2013-09-01T00:32:03"/>
    <n v="1375403523"/>
    <x v="1290"/>
    <d v="1900-01-29T00:00:00"/>
    <n v="30"/>
    <b v="0"/>
    <n v="5"/>
    <b v="0"/>
    <s v="music/jazz"/>
    <n v="0.31"/>
    <n v="12.4"/>
    <x v="1"/>
    <x v="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d v="2013-11-29T14:28:15"/>
    <n v="1383139695"/>
    <x v="1291"/>
    <d v="1900-01-29T00:00:00"/>
    <n v="30"/>
    <b v="0"/>
    <n v="12"/>
    <b v="0"/>
    <s v="music/jazz"/>
    <n v="5.416666666666667"/>
    <n v="27.083333333333332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d v="2013-05-04T14:00:34"/>
    <n v="1365084034"/>
    <x v="1292"/>
    <d v="1900-01-29T00:00:00"/>
    <n v="30"/>
    <b v="0"/>
    <n v="21"/>
    <b v="0"/>
    <s v="music/jazz"/>
    <n v="24.333333333333336"/>
    <n v="34.761904761904759"/>
    <x v="1"/>
    <x v="3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d v="2013-12-19T18:56:00"/>
    <n v="1384887360"/>
    <x v="1293"/>
    <d v="1900-01-29T00:00:00"/>
    <n v="30"/>
    <b v="0"/>
    <n v="29"/>
    <b v="0"/>
    <s v="music/jazz"/>
    <n v="67.55"/>
    <n v="46.586206896551722"/>
    <x v="1"/>
    <x v="39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d v="2010-12-23T05:35:24"/>
    <n v="1290490524"/>
    <x v="1294"/>
    <d v="1900-01-29T00:00:00"/>
    <n v="30"/>
    <b v="0"/>
    <n v="2"/>
    <b v="0"/>
    <s v="music/jazz"/>
    <n v="1.3"/>
    <n v="32.5"/>
    <x v="1"/>
    <x v="3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d v="2012-05-27T23:00:55"/>
    <n v="1335567655"/>
    <x v="1295"/>
    <d v="1900-01-29T00:00:00"/>
    <n v="30"/>
    <b v="0"/>
    <n v="0"/>
    <b v="0"/>
    <s v="music/indie rock"/>
    <n v="0"/>
    <n v="0"/>
    <x v="1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d v="2014-10-05T18:49:03"/>
    <n v="1409942943"/>
    <x v="1296"/>
    <d v="1900-01-29T00:00:00"/>
    <n v="30"/>
    <b v="0"/>
    <n v="32"/>
    <b v="0"/>
    <s v="music/indie rock"/>
    <n v="9.4412800000000008"/>
    <n v="73.760000000000005"/>
    <x v="1"/>
    <x v="2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d v="2013-11-21T17:46:19"/>
    <n v="1382460379"/>
    <x v="1297"/>
    <d v="1900-01-29T00:00:00"/>
    <n v="30"/>
    <b v="0"/>
    <n v="4"/>
    <b v="0"/>
    <s v="music/indie rock"/>
    <n v="4.1666666666666661"/>
    <n v="31.25"/>
    <x v="1"/>
    <x v="21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d v="2014-08-21T00:45:30"/>
    <n v="1405989930"/>
    <x v="1298"/>
    <d v="1900-01-29T00:00:00"/>
    <n v="30"/>
    <b v="0"/>
    <n v="9"/>
    <b v="0"/>
    <s v="music/indie rock"/>
    <n v="3.25"/>
    <n v="28.888888888888889"/>
    <x v="1"/>
    <x v="21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d v="2015-04-01T20:32:43"/>
    <n v="1425331963"/>
    <x v="1299"/>
    <d v="1900-01-29T00:00:00"/>
    <n v="30"/>
    <b v="0"/>
    <n v="5"/>
    <b v="0"/>
    <s v="music/indie rock"/>
    <n v="10"/>
    <n v="40"/>
    <x v="1"/>
    <x v="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d v="2016-06-05T23:33:30"/>
    <n v="1462577610"/>
    <x v="1300"/>
    <d v="1900-01-29T00:00:00"/>
    <n v="30"/>
    <b v="0"/>
    <n v="53"/>
    <b v="0"/>
    <s v="music/indie rock"/>
    <n v="39.17"/>
    <n v="147.81132075471697"/>
    <x v="1"/>
    <x v="21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d v="2012-11-28T17:31:48"/>
    <n v="1351528308"/>
    <x v="1301"/>
    <d v="1900-01-29T00:00:00"/>
    <n v="30"/>
    <b v="0"/>
    <n v="0"/>
    <b v="0"/>
    <s v="music/indie rock"/>
    <n v="0"/>
    <n v="0"/>
    <x v="1"/>
    <x v="21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d v="2016-03-30T19:23:22"/>
    <n v="1456777402"/>
    <x v="1302"/>
    <d v="1900-01-29T00:00:00"/>
    <n v="30"/>
    <b v="0"/>
    <n v="2"/>
    <b v="0"/>
    <s v="music/jazz"/>
    <n v="0.42"/>
    <n v="10.5"/>
    <x v="1"/>
    <x v="39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d v="2016-01-03T01:55:37"/>
    <n v="1449194137"/>
    <x v="1303"/>
    <d v="1900-01-29T00:00:00"/>
    <n v="30"/>
    <b v="0"/>
    <n v="3"/>
    <b v="0"/>
    <s v="music/jazz"/>
    <n v="0.30199999999999999"/>
    <n v="50.333333333333336"/>
    <x v="1"/>
    <x v="39"/>
  </r>
  <r>
    <n v="906"/>
    <s v="24th Music Presents Channeling Motown (Live)"/>
    <s v="The DMV's most respected saxophonist pay tribute to Motown."/>
    <n v="15000"/>
    <n v="0"/>
    <x v="0"/>
    <x v="0"/>
    <s v="USD"/>
    <n v="1394681590"/>
    <d v="2014-03-13T03:33:10"/>
    <n v="1392093190"/>
    <x v="1304"/>
    <d v="1900-01-29T00:00:00"/>
    <n v="30"/>
    <b v="0"/>
    <n v="0"/>
    <b v="0"/>
    <s v="music/jazz"/>
    <n v="0"/>
    <n v="0"/>
    <x v="1"/>
    <x v="39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d v="2011-09-11T04:37:03"/>
    <n v="1313123823"/>
    <x v="1305"/>
    <d v="1900-01-29T00:00:00"/>
    <n v="30"/>
    <b v="0"/>
    <n v="0"/>
    <b v="0"/>
    <s v="music/jazz"/>
    <n v="0"/>
    <n v="0"/>
    <x v="1"/>
    <x v="3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d v="2012-05-05T03:20:19"/>
    <n v="1333596019"/>
    <x v="1306"/>
    <d v="1900-01-29T00:00:00"/>
    <n v="30"/>
    <b v="0"/>
    <n v="24"/>
    <b v="0"/>
    <s v="music/jazz"/>
    <n v="6.6066666666666665"/>
    <n v="82.583333333333329"/>
    <x v="1"/>
    <x v="39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d v="2012-08-25T18:19:07"/>
    <n v="1343326747"/>
    <x v="1307"/>
    <d v="1900-01-29T00:00:00"/>
    <n v="30"/>
    <b v="0"/>
    <n v="0"/>
    <b v="0"/>
    <s v="music/jazz"/>
    <n v="0"/>
    <n v="0"/>
    <x v="1"/>
    <x v="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3"/>
    <s v="GBP"/>
    <n v="1417474761"/>
    <d v="2014-12-01T22:59:21"/>
    <n v="1414879161"/>
    <x v="1308"/>
    <d v="1900-01-29T00:00:00"/>
    <n v="30"/>
    <b v="0"/>
    <n v="10"/>
    <b v="0"/>
    <s v="music/jazz"/>
    <n v="5.0256410256410255"/>
    <n v="19.600000000000001"/>
    <x v="1"/>
    <x v="39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d v="2013-11-14T17:07:02"/>
    <n v="1381853222"/>
    <x v="1309"/>
    <d v="1900-01-29T00:00:00"/>
    <n v="30"/>
    <b v="0"/>
    <n v="0"/>
    <b v="0"/>
    <s v="music/jazz"/>
    <n v="0"/>
    <n v="0"/>
    <x v="1"/>
    <x v="39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d v="2013-02-13T22:37:49"/>
    <n v="1358203069"/>
    <x v="1310"/>
    <d v="1900-01-29T00:00:00"/>
    <n v="30"/>
    <b v="0"/>
    <n v="15"/>
    <b v="0"/>
    <s v="music/jazz"/>
    <n v="10.9"/>
    <n v="21.8"/>
    <x v="1"/>
    <x v="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d v="2013-11-27T22:08:31"/>
    <n v="1382994511"/>
    <x v="1311"/>
    <d v="1900-01-29T00:00:00"/>
    <n v="30"/>
    <b v="0"/>
    <n v="5"/>
    <b v="0"/>
    <s v="music/jazz"/>
    <n v="2.666666666666667"/>
    <n v="32"/>
    <x v="1"/>
    <x v="39"/>
  </r>
  <r>
    <n v="927"/>
    <s v="JETRO DA SILVA FUNK PROJECT"/>
    <s v="Studio CD/DVD Solo project of Pianist &amp; Keyboardist Jetro da Silva"/>
    <n v="20000"/>
    <n v="0"/>
    <x v="0"/>
    <x v="0"/>
    <s v="USD"/>
    <n v="1337024695"/>
    <d v="2012-05-14T19:44:55"/>
    <n v="1334432695"/>
    <x v="1312"/>
    <d v="1900-01-29T00:00:00"/>
    <n v="30"/>
    <b v="0"/>
    <n v="0"/>
    <b v="0"/>
    <s v="music/jazz"/>
    <n v="0"/>
    <n v="0"/>
    <x v="1"/>
    <x v="39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d v="2012-04-09T04:42:49"/>
    <n v="1331358169"/>
    <x v="1313"/>
    <d v="1900-01-29T00:00:00"/>
    <n v="30"/>
    <b v="0"/>
    <n v="0"/>
    <b v="0"/>
    <s v="music/jazz"/>
    <n v="0"/>
    <n v="0"/>
    <x v="1"/>
    <x v="39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6"/>
    <s v="CAD"/>
    <n v="1399183200"/>
    <d v="2014-05-04T06:00:00"/>
    <n v="1396633284"/>
    <x v="1314"/>
    <d v="1900-01-29T00:00:00"/>
    <n v="30"/>
    <b v="0"/>
    <n v="30"/>
    <b v="0"/>
    <s v="music/jazz"/>
    <n v="30.4"/>
    <n v="50.666666666666664"/>
    <x v="1"/>
    <x v="39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d v="2016-01-29T08:00:29"/>
    <n v="1451462429"/>
    <x v="1315"/>
    <d v="1900-01-29T00:00:00"/>
    <n v="30"/>
    <b v="0"/>
    <n v="2"/>
    <b v="0"/>
    <s v="music/jazz"/>
    <n v="1.4285714285714286"/>
    <n v="25"/>
    <x v="1"/>
    <x v="3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d v="2013-11-03T20:09:17"/>
    <n v="1380913757"/>
    <x v="1316"/>
    <d v="1900-01-29T00:00:00"/>
    <n v="30"/>
    <b v="0"/>
    <n v="2"/>
    <b v="0"/>
    <s v="music/jazz"/>
    <n v="1.1428571428571428"/>
    <n v="20"/>
    <x v="1"/>
    <x v="39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d v="2012-09-02T11:30:48"/>
    <n v="1343993448"/>
    <x v="1317"/>
    <d v="1900-01-29T00:00:00"/>
    <n v="30"/>
    <b v="0"/>
    <n v="1"/>
    <b v="0"/>
    <s v="music/jazz"/>
    <n v="0.35714285714285715"/>
    <n v="25"/>
    <x v="1"/>
    <x v="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d v="2017-02-10T02:19:05"/>
    <n v="1484101145"/>
    <x v="1318"/>
    <d v="1900-01-29T00:00:00"/>
    <n v="30"/>
    <b v="0"/>
    <n v="31"/>
    <b v="0"/>
    <s v="technology/wearables"/>
    <n v="2.3220000000000001"/>
    <n v="37.451612903225808"/>
    <x v="7"/>
    <x v="11"/>
  </r>
  <r>
    <n v="943"/>
    <s v="SleepMode"/>
    <s v="A mask for home or travel that will give you the best, undisturbed sleep of your life."/>
    <n v="3000"/>
    <n v="289"/>
    <x v="0"/>
    <x v="0"/>
    <s v="USD"/>
    <n v="1480438905"/>
    <d v="2016-11-29T17:01:45"/>
    <n v="1477843305"/>
    <x v="1319"/>
    <d v="1900-01-29T00:00:00"/>
    <n v="30"/>
    <b v="0"/>
    <n v="12"/>
    <b v="0"/>
    <s v="technology/wearables"/>
    <n v="9.6333333333333346"/>
    <n v="24.083333333333332"/>
    <x v="7"/>
    <x v="11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d v="2016-09-09T18:00:48"/>
    <n v="1470852048"/>
    <x v="1320"/>
    <d v="1900-01-29T00:00:00"/>
    <n v="30"/>
    <b v="0"/>
    <n v="5"/>
    <b v="0"/>
    <s v="technology/wearables"/>
    <n v="1.9066666666666665"/>
    <n v="57.2"/>
    <x v="7"/>
    <x v="11"/>
  </r>
  <r>
    <n v="948"/>
    <s v="Led Shirt - WiFi Controlled"/>
    <s v="T-Shirt with Led panel controlled by Android app over WiFi. _x000a_Multiple shirts, games, text, video effects support,"/>
    <n v="4000"/>
    <n v="480"/>
    <x v="0"/>
    <x v="14"/>
    <s v="EUR"/>
    <n v="1457812364"/>
    <d v="2016-03-12T19:52:44"/>
    <n v="1455220364"/>
    <x v="1321"/>
    <d v="1900-01-29T00:00:00"/>
    <n v="30"/>
    <b v="0"/>
    <n v="8"/>
    <b v="0"/>
    <s v="technology/wearables"/>
    <n v="12"/>
    <n v="60"/>
    <x v="7"/>
    <x v="11"/>
  </r>
  <r>
    <n v="950"/>
    <s v="EZC Smartlight"/>
    <s v="Rider worn tail light brake light. Adheres to virtually any coat, jacket or vest. Stays on even when you get off."/>
    <n v="5000"/>
    <n v="1402"/>
    <x v="0"/>
    <x v="6"/>
    <s v="CAD"/>
    <n v="1453053661"/>
    <d v="2016-01-17T18:01:01"/>
    <n v="1450461661"/>
    <x v="1322"/>
    <d v="1900-01-29T00:00:00"/>
    <n v="30"/>
    <b v="0"/>
    <n v="24"/>
    <b v="0"/>
    <s v="technology/wearables"/>
    <n v="28.04"/>
    <n v="58.416666666666664"/>
    <x v="7"/>
    <x v="11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d v="2016-11-18T15:43:32"/>
    <n v="1476888212"/>
    <x v="1323"/>
    <d v="1900-01-29T00:00:00"/>
    <n v="30"/>
    <b v="0"/>
    <n v="196"/>
    <b v="0"/>
    <s v="technology/wearables"/>
    <n v="39.942857142857143"/>
    <n v="99.857142857142861"/>
    <x v="7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d v="2015-01-25T03:56:39"/>
    <n v="1419566199"/>
    <x v="1324"/>
    <d v="1900-01-29T00:00:00"/>
    <n v="30"/>
    <b v="0"/>
    <n v="5"/>
    <b v="0"/>
    <s v="technology/wearables"/>
    <n v="0.84"/>
    <n v="25.2"/>
    <x v="7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d v="2015-01-19T04:11:05"/>
    <n v="1419048665"/>
    <x v="1325"/>
    <d v="1900-01-29T00:00:00"/>
    <n v="30"/>
    <b v="0"/>
    <n v="171"/>
    <b v="0"/>
    <s v="technology/wearables"/>
    <n v="38.86"/>
    <n v="113.62573099415205"/>
    <x v="7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d v="2016-10-06T15:15:32"/>
    <n v="1473174932"/>
    <x v="1326"/>
    <d v="1900-01-29T00:00:00"/>
    <n v="30"/>
    <b v="0"/>
    <n v="30"/>
    <b v="0"/>
    <s v="technology/wearables"/>
    <n v="14.799999999999999"/>
    <n v="59.2"/>
    <x v="7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d v="2014-08-15T20:20:34"/>
    <n v="1405542034"/>
    <x v="1327"/>
    <d v="1900-01-29T00:00:00"/>
    <n v="30"/>
    <b v="0"/>
    <n v="4"/>
    <b v="0"/>
    <s v="technology/wearables"/>
    <n v="1.325"/>
    <n v="26.5"/>
    <x v="7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d v="2014-09-04T06:59:00"/>
    <n v="1407271598"/>
    <x v="1328"/>
    <d v="1900-01-29T00:00:00"/>
    <n v="30"/>
    <b v="0"/>
    <n v="45"/>
    <b v="0"/>
    <s v="technology/wearables"/>
    <n v="34.625"/>
    <n v="153.88888888888889"/>
    <x v="7"/>
    <x v="11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d v="2016-03-25T16:59:16"/>
    <n v="1456336756"/>
    <x v="1329"/>
    <d v="1900-01-29T00:00:00"/>
    <n v="30"/>
    <b v="0"/>
    <n v="3"/>
    <b v="0"/>
    <s v="technology/wearables"/>
    <n v="0.55999999999999994"/>
    <n v="93.333333333333329"/>
    <x v="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s v="EUR"/>
    <n v="1456094197"/>
    <d v="2016-02-21T22:36:37"/>
    <n v="1453502197"/>
    <x v="1330"/>
    <d v="1900-01-29T00:00:00"/>
    <n v="30"/>
    <b v="0"/>
    <n v="12"/>
    <b v="0"/>
    <s v="technology/wearables"/>
    <n v="33.666666666666664"/>
    <n v="75.75"/>
    <x v="7"/>
    <x v="11"/>
  </r>
  <r>
    <n v="978"/>
    <s v="hidn tempo - a wearable stress coach"/>
    <s v="hidn tempo is an intelligent watch band that allows you to monitor your stress and manage it anywhere, anytime."/>
    <n v="172889"/>
    <n v="97273"/>
    <x v="0"/>
    <x v="10"/>
    <s v="SEK"/>
    <n v="1456385101"/>
    <d v="2016-02-25T07:25:01"/>
    <n v="1453793101"/>
    <x v="1331"/>
    <d v="1900-01-29T00:00:00"/>
    <n v="30"/>
    <b v="0"/>
    <n v="123"/>
    <b v="0"/>
    <s v="technology/wearables"/>
    <n v="56.263267182990241"/>
    <n v="790.83739837398377"/>
    <x v="7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d v="2014-08-09T22:43:42"/>
    <n v="1405032222"/>
    <x v="1332"/>
    <d v="1900-01-29T00:00:00"/>
    <n v="30"/>
    <b v="0"/>
    <n v="4"/>
    <b v="0"/>
    <s v="technology/wearables"/>
    <n v="1.2375123751237513E-2"/>
    <n v="2.75"/>
    <x v="7"/>
    <x v="11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d v="2016-10-02T18:04:46"/>
    <n v="1472839486"/>
    <x v="1333"/>
    <d v="1900-01-29T00:00:00"/>
    <n v="30"/>
    <b v="0"/>
    <n v="3"/>
    <b v="0"/>
    <s v="technology/wearables"/>
    <n v="1.7142857142857144E-2"/>
    <n v="1"/>
    <x v="7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d v="2015-03-28T01:46:48"/>
    <n v="1424918808"/>
    <x v="1334"/>
    <d v="1900-01-29T00:00:00"/>
    <n v="30"/>
    <b v="0"/>
    <n v="3"/>
    <b v="0"/>
    <s v="technology/wearables"/>
    <n v="1.06"/>
    <n v="35.333333333333336"/>
    <x v="7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7"/>
    <s v="EUR"/>
    <n v="1451602800"/>
    <d v="2015-12-31T23:00:00"/>
    <n v="1449011610"/>
    <x v="1335"/>
    <d v="1900-01-29T00:00:00"/>
    <n v="30"/>
    <b v="0"/>
    <n v="23"/>
    <b v="0"/>
    <s v="technology/wearables"/>
    <n v="6.293333333333333"/>
    <n v="82.086956521739125"/>
    <x v="7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1"/>
    <s v="EUR"/>
    <n v="1475310825"/>
    <d v="2016-10-01T08:33:45"/>
    <n v="1472718825"/>
    <x v="1336"/>
    <d v="1900-01-29T00:00:00"/>
    <n v="30"/>
    <b v="0"/>
    <n v="0"/>
    <b v="0"/>
    <s v="technology/wearables"/>
    <n v="0"/>
    <n v="0"/>
    <x v="7"/>
    <x v="11"/>
  </r>
  <r>
    <n v="989"/>
    <s v="Power Rope"/>
    <s v="The most useful phone charger you will ever buy"/>
    <n v="10000"/>
    <n v="1677"/>
    <x v="0"/>
    <x v="0"/>
    <s v="USD"/>
    <n v="1475101495"/>
    <d v="2016-09-28T22:24:55"/>
    <n v="1472509495"/>
    <x v="1337"/>
    <d v="1900-01-29T00:00:00"/>
    <n v="30"/>
    <b v="0"/>
    <n v="32"/>
    <b v="0"/>
    <s v="technology/wearables"/>
    <n v="16.77"/>
    <n v="52.40625"/>
    <x v="7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d v="2014-09-03T18:49:24"/>
    <n v="1407178164"/>
    <x v="1338"/>
    <d v="1900-01-29T00:00:00"/>
    <n v="30"/>
    <b v="0"/>
    <n v="2"/>
    <b v="0"/>
    <s v="technology/wearables"/>
    <n v="0.104"/>
    <n v="13"/>
    <x v="7"/>
    <x v="11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d v="2014-07-27T15:27:00"/>
    <n v="1403902060"/>
    <x v="1339"/>
    <d v="1900-01-29T00:00:00"/>
    <n v="30"/>
    <b v="0"/>
    <n v="5"/>
    <b v="0"/>
    <s v="technology/wearables"/>
    <n v="1.625"/>
    <n v="13"/>
    <x v="7"/>
    <x v="11"/>
  </r>
  <r>
    <n v="997"/>
    <s v="iPhanny"/>
    <s v="The iPhanny keeps your iPhone 6 safe from bending in those dangerous pants pockets."/>
    <n v="5000"/>
    <n v="65"/>
    <x v="0"/>
    <x v="0"/>
    <s v="USD"/>
    <n v="1417145297"/>
    <d v="2014-11-28T03:28:17"/>
    <n v="1414549697"/>
    <x v="1340"/>
    <d v="1900-01-29T00:00:00"/>
    <n v="30"/>
    <b v="0"/>
    <n v="8"/>
    <b v="0"/>
    <s v="technology/wearables"/>
    <n v="1.3"/>
    <n v="8.125"/>
    <x v="7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6"/>
    <s v="CAD"/>
    <n v="1415865720"/>
    <d v="2014-11-13T08:02:00"/>
    <n v="1413270690"/>
    <x v="1341"/>
    <d v="1900-01-29T00:00:00"/>
    <n v="30"/>
    <b v="0"/>
    <n v="40"/>
    <b v="0"/>
    <s v="technology/wearables"/>
    <n v="7.7886666666666677"/>
    <n v="292.07499999999999"/>
    <x v="7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342"/>
    <d v="1900-01-29T00:00:00"/>
    <n v="30"/>
    <b v="0"/>
    <n v="22"/>
    <b v="0"/>
    <s v="technology/wearables"/>
    <n v="29.6029602960296"/>
    <n v="134.54545454545453"/>
    <x v="7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5"/>
    <s v="EUR"/>
    <n v="1489680061"/>
    <d v="2017-03-16T16:01:01"/>
    <n v="1487091661"/>
    <x v="1343"/>
    <d v="1900-01-29T00:00:00"/>
    <n v="30"/>
    <b v="0"/>
    <n v="15"/>
    <b v="0"/>
    <s v="technology/wearables"/>
    <n v="16.055"/>
    <n v="214.06666666666666"/>
    <x v="7"/>
    <x v="1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344"/>
    <d v="1900-01-29T00:00:00"/>
    <n v="30"/>
    <b v="0"/>
    <n v="95"/>
    <b v="0"/>
    <s v="technology/wearables"/>
    <n v="82.207999999999998"/>
    <n v="216.33684210526314"/>
    <x v="7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9"/>
    <s v="MXN"/>
    <n v="1482953115"/>
    <d v="2016-12-28T19:25:15"/>
    <n v="1480361115"/>
    <x v="1345"/>
    <d v="1900-01-29T00:00:00"/>
    <n v="30"/>
    <b v="0"/>
    <n v="1"/>
    <b v="0"/>
    <s v="technology/wearables"/>
    <n v="0.26737967914438499"/>
    <n v="250"/>
    <x v="7"/>
    <x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346"/>
    <d v="1900-01-29T00:00:00"/>
    <n v="30"/>
    <b v="0"/>
    <n v="101"/>
    <b v="0"/>
    <s v="technology/wearables"/>
    <n v="13.13"/>
    <n v="65"/>
    <x v="7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d v="2015-11-25T22:04:55"/>
    <n v="1445893495"/>
    <x v="1347"/>
    <d v="1900-01-29T00:00:00"/>
    <n v="30"/>
    <b v="0"/>
    <n v="6"/>
    <b v="0"/>
    <s v="technology/wearables"/>
    <n v="2.666666666666667"/>
    <n v="40"/>
    <x v="7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348"/>
    <d v="1900-01-29T00:00:00"/>
    <n v="30"/>
    <b v="0"/>
    <n v="7"/>
    <b v="0"/>
    <s v="technology/wearables"/>
    <n v="3.105"/>
    <n v="88.714285714285708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349"/>
    <d v="1900-01-29T00:00:00"/>
    <n v="30"/>
    <b v="0"/>
    <n v="400"/>
    <b v="0"/>
    <s v="technology/wearables"/>
    <n v="47.333333333333336"/>
    <n v="53.25"/>
    <x v="7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s v="CAD"/>
    <n v="1433206020"/>
    <d v="2015-06-02T00:47:00"/>
    <n v="1430617209"/>
    <x v="1350"/>
    <d v="1900-01-29T00:00:00"/>
    <n v="30"/>
    <b v="0"/>
    <n v="30"/>
    <b v="1"/>
    <s v="music/electronic music"/>
    <n v="205.54838709677421"/>
    <n v="106.2"/>
    <x v="1"/>
    <x v="20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d v="2015-05-17T15:31:17"/>
    <n v="1429284677"/>
    <x v="1351"/>
    <d v="1900-01-29T00:00:00"/>
    <n v="30"/>
    <b v="1"/>
    <n v="74"/>
    <b v="1"/>
    <s v="music/electronic music"/>
    <n v="114.9"/>
    <n v="31.054054054054053"/>
    <x v="1"/>
    <x v="20"/>
  </r>
  <r>
    <n v="1023"/>
    <s v="'Pathfinder' - a High Five Spaceship album"/>
    <s v="A collaborative, electronic journey helmed by producer Christopher Bingham and guitarist Carlos Montero."/>
    <n v="2000"/>
    <n v="4743"/>
    <x v="2"/>
    <x v="3"/>
    <s v="GBP"/>
    <n v="1434837861"/>
    <d v="2015-06-20T22:04:21"/>
    <n v="1432245861"/>
    <x v="1352"/>
    <d v="1900-01-29T00:00:00"/>
    <n v="30"/>
    <b v="0"/>
    <n v="131"/>
    <b v="1"/>
    <s v="music/electronic music"/>
    <n v="237.15"/>
    <n v="36.206106870229007"/>
    <x v="1"/>
    <x v="2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0"/>
    <s v="SEK"/>
    <n v="1454248563"/>
    <d v="2016-01-31T13:56:03"/>
    <n v="1451656563"/>
    <x v="1353"/>
    <d v="1900-01-29T00:00:00"/>
    <n v="30"/>
    <b v="1"/>
    <n v="61"/>
    <b v="1"/>
    <s v="music/electronic music"/>
    <n v="118.63774999999998"/>
    <n v="388.9762295081967"/>
    <x v="1"/>
    <x v="2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d v="2015-03-16T19:00:37"/>
    <n v="1423944037"/>
    <x v="1354"/>
    <d v="1900-01-29T00:00:00"/>
    <n v="30"/>
    <b v="1"/>
    <n v="1071"/>
    <b v="1"/>
    <s v="music/electronic music"/>
    <n v="109.92831428571431"/>
    <n v="71.848571428571432"/>
    <x v="1"/>
    <x v="2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d v="2014-10-23T00:49:07"/>
    <n v="1411433347"/>
    <x v="1355"/>
    <d v="1900-01-29T00:00:00"/>
    <n v="30"/>
    <b v="1"/>
    <n v="111"/>
    <b v="1"/>
    <s v="music/electronic music"/>
    <n v="103.09292094387415"/>
    <n v="69.666666666666671"/>
    <x v="1"/>
    <x v="2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d v="2015-12-16T18:20:10"/>
    <n v="1447698010"/>
    <x v="1356"/>
    <d v="1900-01-29T00:00:00"/>
    <n v="30"/>
    <b v="0"/>
    <n v="99"/>
    <b v="1"/>
    <s v="music/electronic music"/>
    <n v="107.4"/>
    <n v="108.48484848484848"/>
    <x v="1"/>
    <x v="20"/>
  </r>
  <r>
    <n v="1032"/>
    <s v="Phantom Ship / Coastal (Album Preorder)"/>
    <s v="Ideal for living rooms and open spaces."/>
    <n v="5400"/>
    <n v="5858.84"/>
    <x v="2"/>
    <x v="0"/>
    <s v="USD"/>
    <n v="1466697625"/>
    <d v="2016-06-23T16:00:25"/>
    <n v="1464105625"/>
    <x v="1357"/>
    <d v="1900-01-29T00:00:00"/>
    <n v="30"/>
    <b v="0"/>
    <n v="96"/>
    <b v="1"/>
    <s v="music/electronic music"/>
    <n v="108.49703703703703"/>
    <n v="61.029583333333335"/>
    <x v="1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d v="2015-02-11T15:23:40"/>
    <n v="1421076220"/>
    <x v="1358"/>
    <d v="1900-01-29T00:00:00"/>
    <n v="30"/>
    <b v="0"/>
    <n v="76"/>
    <b v="1"/>
    <s v="music/electronic music"/>
    <n v="107.65217391304347"/>
    <n v="65.15789473684211"/>
    <x v="1"/>
    <x v="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d v="2016-03-19T04:33:43"/>
    <n v="1455773623"/>
    <x v="1359"/>
    <d v="1900-01-29T00:00:00"/>
    <n v="30"/>
    <b v="0"/>
    <n v="61"/>
    <b v="1"/>
    <s v="music/electronic music"/>
    <n v="145.33333333333334"/>
    <n v="35.73770491803279"/>
    <x v="1"/>
    <x v="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360"/>
    <d v="1900-01-29T00:00:00"/>
    <n v="30"/>
    <b v="0"/>
    <n v="1"/>
    <b v="0"/>
    <s v="journalism/audio"/>
    <n v="0.29411764705882354"/>
    <n v="250"/>
    <x v="4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361"/>
    <d v="1900-01-29T00:00:00"/>
    <n v="30"/>
    <b v="0"/>
    <n v="292"/>
    <b v="0"/>
    <s v="journalism/audio"/>
    <n v="8.5370000000000008"/>
    <n v="29.236301369863014"/>
    <x v="4"/>
    <x v="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362"/>
    <d v="1900-01-29T00:00:00"/>
    <n v="30"/>
    <b v="0"/>
    <n v="8"/>
    <b v="0"/>
    <s v="journalism/audio"/>
    <n v="2.6599999999999997"/>
    <n v="33.25"/>
    <x v="4"/>
    <x v="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363"/>
    <d v="1900-01-29T00:00:00"/>
    <n v="30"/>
    <b v="0"/>
    <n v="1"/>
    <b v="0"/>
    <s v="journalism/audio"/>
    <n v="0.05"/>
    <n v="1"/>
    <x v="4"/>
    <x v="7"/>
  </r>
  <r>
    <n v="1049"/>
    <s v="J1 (Canceled)"/>
    <s v="------"/>
    <n v="12000"/>
    <n v="0"/>
    <x v="1"/>
    <x v="0"/>
    <s v="USD"/>
    <n v="1455272445"/>
    <d v="2016-02-12T10:20:45"/>
    <n v="1452680445"/>
    <x v="1364"/>
    <d v="1900-01-29T00:00:00"/>
    <n v="30"/>
    <b v="0"/>
    <n v="0"/>
    <b v="0"/>
    <s v="journalism/audio"/>
    <n v="0"/>
    <n v="0"/>
    <x v="4"/>
    <x v="7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365"/>
    <d v="1900-01-29T00:00:00"/>
    <n v="30"/>
    <b v="0"/>
    <n v="0"/>
    <b v="0"/>
    <s v="journalism/audio"/>
    <n v="0"/>
    <n v="0"/>
    <x v="4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366"/>
    <d v="1900-01-29T00:00:00"/>
    <n v="30"/>
    <b v="0"/>
    <n v="0"/>
    <b v="0"/>
    <s v="journalism/audio"/>
    <n v="0"/>
    <n v="0"/>
    <x v="4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367"/>
    <d v="1900-01-29T00:00:00"/>
    <n v="30"/>
    <b v="0"/>
    <n v="0"/>
    <b v="0"/>
    <s v="journalism/audio"/>
    <n v="0"/>
    <n v="0"/>
    <x v="4"/>
    <x v="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368"/>
    <d v="1900-01-29T00:00:00"/>
    <n v="30"/>
    <b v="0"/>
    <n v="0"/>
    <b v="0"/>
    <s v="journalism/audio"/>
    <n v="0"/>
    <n v="0"/>
    <x v="4"/>
    <x v="7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369"/>
    <d v="1900-01-29T00:00:00"/>
    <n v="30"/>
    <b v="0"/>
    <n v="0"/>
    <b v="0"/>
    <s v="journalism/audio"/>
    <n v="0"/>
    <n v="0"/>
    <x v="4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370"/>
    <d v="1900-01-29T00:00:00"/>
    <n v="30"/>
    <b v="0"/>
    <n v="1"/>
    <b v="0"/>
    <s v="journalism/audio"/>
    <n v="1"/>
    <n v="50"/>
    <x v="4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371"/>
    <d v="1900-01-29T00:00:00"/>
    <n v="30"/>
    <b v="0"/>
    <n v="0"/>
    <b v="0"/>
    <s v="journalism/audio"/>
    <n v="0"/>
    <n v="0"/>
    <x v="4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d v="2013-12-21T20:32:11"/>
    <n v="1385065931"/>
    <x v="1372"/>
    <d v="1900-01-29T00:00:00"/>
    <n v="30"/>
    <b v="0"/>
    <n v="10"/>
    <b v="0"/>
    <s v="games/video games"/>
    <n v="26"/>
    <n v="13"/>
    <x v="6"/>
    <x v="25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d v="2016-04-10T07:54:24"/>
    <n v="1457686464"/>
    <x v="1373"/>
    <d v="1900-01-29T00:00:00"/>
    <n v="30"/>
    <b v="0"/>
    <n v="4"/>
    <b v="0"/>
    <s v="games/video games"/>
    <n v="0.15"/>
    <n v="11.25"/>
    <x v="6"/>
    <x v="25"/>
  </r>
  <r>
    <n v="1071"/>
    <s v="DJ's Bane"/>
    <s v="I'm making a game where you choose how you want to kill the DJ, so you yourself can decide what music will be played at the party."/>
    <n v="100"/>
    <n v="0"/>
    <x v="0"/>
    <x v="17"/>
    <s v="NOK"/>
    <n v="1447787093"/>
    <d v="2015-11-17T19:04:53"/>
    <n v="1445191493"/>
    <x v="1374"/>
    <d v="1900-01-29T00:00:00"/>
    <n v="30"/>
    <b v="0"/>
    <n v="0"/>
    <b v="0"/>
    <s v="games/video games"/>
    <n v="0"/>
    <n v="0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d v="2014-02-05T19:58:17"/>
    <n v="1389038297"/>
    <x v="1375"/>
    <d v="1900-01-29T00:00:00"/>
    <n v="30"/>
    <b v="0"/>
    <n v="4"/>
    <b v="0"/>
    <s v="games/video games"/>
    <n v="6.8000000000000005E-2"/>
    <n v="12.75"/>
    <x v="6"/>
    <x v="25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d v="2011-10-16T23:09:01"/>
    <n v="1316214541"/>
    <x v="1376"/>
    <d v="1900-01-29T00:00:00"/>
    <n v="30"/>
    <b v="0"/>
    <n v="1"/>
    <b v="0"/>
    <s v="games/video games"/>
    <n v="1.3333333333333335"/>
    <n v="10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d v="2014-01-04T04:09:05"/>
    <n v="1386216545"/>
    <x v="1377"/>
    <d v="1900-01-29T00:00:00"/>
    <n v="30"/>
    <b v="0"/>
    <n v="30"/>
    <b v="0"/>
    <s v="games/video games"/>
    <n v="6.3092592592592585"/>
    <n v="113.56666666666666"/>
    <x v="6"/>
    <x v="25"/>
  </r>
  <r>
    <n v="1075"/>
    <s v="Towers Of The Apocalypse"/>
    <s v="Fully 3D, post Apocalyptic themed tower defense video game. New take on the genre."/>
    <n v="1000"/>
    <n v="45"/>
    <x v="0"/>
    <x v="0"/>
    <s v="USD"/>
    <n v="1336340516"/>
    <d v="2012-05-06T21:41:56"/>
    <n v="1333748516"/>
    <x v="1378"/>
    <d v="1900-01-29T00:00:00"/>
    <n v="30"/>
    <b v="0"/>
    <n v="3"/>
    <b v="0"/>
    <s v="games/video games"/>
    <n v="4.5"/>
    <n v="15"/>
    <x v="6"/>
    <x v="25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d v="2016-01-14T04:00:11"/>
    <n v="1450152011"/>
    <x v="1379"/>
    <d v="1900-01-29T00:00:00"/>
    <n v="30"/>
    <b v="0"/>
    <n v="167"/>
    <b v="0"/>
    <s v="games/video games"/>
    <n v="29.376000000000001"/>
    <n v="43.976047904191617"/>
    <x v="6"/>
    <x v="25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d v="2014-05-11T03:18:53"/>
    <n v="1397186333"/>
    <x v="1380"/>
    <d v="1900-01-29T00:00:00"/>
    <n v="30"/>
    <b v="0"/>
    <n v="98"/>
    <b v="0"/>
    <s v="games/video games"/>
    <n v="9.1050000000000004"/>
    <n v="18.581632653061224"/>
    <x v="6"/>
    <x v="25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d v="2015-01-28T22:14:52"/>
    <n v="1419891292"/>
    <x v="1381"/>
    <d v="1900-01-29T00:00:00"/>
    <n v="30"/>
    <b v="0"/>
    <n v="4"/>
    <b v="0"/>
    <s v="games/video games"/>
    <n v="1.7647058823529412E-2"/>
    <n v="3"/>
    <x v="6"/>
    <x v="25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d v="2012-08-10T21:44:48"/>
    <n v="1342043088"/>
    <x v="1382"/>
    <d v="1900-01-29T00:00:00"/>
    <n v="30"/>
    <b v="0"/>
    <n v="3"/>
    <b v="0"/>
    <s v="games/video games"/>
    <n v="0.55999999999999994"/>
    <n v="18.666666666666668"/>
    <x v="6"/>
    <x v="25"/>
  </r>
  <r>
    <n v="1084"/>
    <s v="My own channel"/>
    <s v="I want to start my own channel for gaming"/>
    <n v="550"/>
    <n v="0"/>
    <x v="0"/>
    <x v="0"/>
    <s v="USD"/>
    <n v="1407534804"/>
    <d v="2014-08-08T21:53:24"/>
    <n v="1404942804"/>
    <x v="1383"/>
    <d v="1900-01-29T00:00:00"/>
    <n v="30"/>
    <b v="0"/>
    <n v="0"/>
    <b v="0"/>
    <s v="games/video games"/>
    <n v="0"/>
    <n v="0"/>
    <x v="6"/>
    <x v="25"/>
  </r>
  <r>
    <n v="1085"/>
    <s v="Sun Dryd Studios"/>
    <s v="The new kid on the block. Re-imagining old games and creating new ones. Ship, Lazer, Rock is first."/>
    <n v="30000"/>
    <n v="1026"/>
    <x v="0"/>
    <x v="6"/>
    <s v="CAD"/>
    <n v="1457967975"/>
    <d v="2016-03-14T15:06:15"/>
    <n v="1455379575"/>
    <x v="1384"/>
    <d v="1900-01-29T00:00:00"/>
    <n v="30"/>
    <b v="0"/>
    <n v="9"/>
    <b v="0"/>
    <s v="games/video games"/>
    <n v="3.42"/>
    <n v="114"/>
    <x v="6"/>
    <x v="25"/>
  </r>
  <r>
    <n v="1086"/>
    <s v="Cyber Universe Online"/>
    <s v="Humanity's future in the Galaxy"/>
    <n v="18000"/>
    <n v="15"/>
    <x v="0"/>
    <x v="0"/>
    <s v="USD"/>
    <n v="1408913291"/>
    <d v="2014-08-24T20:48:11"/>
    <n v="1406321291"/>
    <x v="1385"/>
    <d v="1900-01-29T00:00:00"/>
    <n v="30"/>
    <b v="0"/>
    <n v="2"/>
    <b v="0"/>
    <s v="games/video games"/>
    <n v="8.3333333333333343E-2"/>
    <n v="7.5"/>
    <x v="6"/>
    <x v="25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d v="2014-06-15T17:08:07"/>
    <n v="1400260087"/>
    <x v="1386"/>
    <d v="1900-01-29T00:00:00"/>
    <n v="30"/>
    <b v="0"/>
    <n v="0"/>
    <b v="0"/>
    <s v="games/video games"/>
    <n v="0"/>
    <n v="0"/>
    <x v="6"/>
    <x v="25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d v="2014-04-24T19:11:07"/>
    <n v="1395774667"/>
    <x v="1387"/>
    <d v="1900-01-29T00:00:00"/>
    <n v="30"/>
    <b v="0"/>
    <n v="147"/>
    <b v="0"/>
    <s v="games/video games"/>
    <n v="14.182977777777777"/>
    <n v="43.41727891156463"/>
    <x v="6"/>
    <x v="25"/>
  </r>
  <r>
    <n v="1089"/>
    <s v="Farabel"/>
    <s v="Farabel is a single player turn-based fantasy strategy game for Mac/PC/Linux"/>
    <n v="15000"/>
    <n v="1174"/>
    <x v="0"/>
    <x v="5"/>
    <s v="EUR"/>
    <n v="1435293175"/>
    <d v="2015-06-26T04:32:55"/>
    <n v="1432701175"/>
    <x v="1388"/>
    <d v="1900-01-29T00:00:00"/>
    <n v="30"/>
    <b v="0"/>
    <n v="49"/>
    <b v="0"/>
    <s v="games/video games"/>
    <n v="7.8266666666666662"/>
    <n v="23.959183673469386"/>
    <x v="6"/>
    <x v="25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2"/>
    <s v="AUD"/>
    <n v="1432873653"/>
    <d v="2015-05-29T04:27:33"/>
    <n v="1430281653"/>
    <x v="1389"/>
    <d v="1900-01-29T00:00:00"/>
    <n v="30"/>
    <b v="0"/>
    <n v="1"/>
    <b v="0"/>
    <s v="games/video games"/>
    <n v="3.8464497269020695E-2"/>
    <n v="5"/>
    <x v="6"/>
    <x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3"/>
    <s v="GBP"/>
    <n v="1460313672"/>
    <d v="2016-04-10T18:41:12"/>
    <n v="1457725272"/>
    <x v="1390"/>
    <d v="1900-01-29T00:00:00"/>
    <n v="30"/>
    <b v="0"/>
    <n v="2"/>
    <b v="0"/>
    <s v="games/video games"/>
    <n v="12.5"/>
    <n v="12.5"/>
    <x v="6"/>
    <x v="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d v="2013-01-06T00:37:18"/>
    <n v="1354840638"/>
    <x v="1391"/>
    <d v="1900-01-29T00:00:00"/>
    <n v="30"/>
    <b v="0"/>
    <n v="7"/>
    <b v="0"/>
    <s v="games/video games"/>
    <n v="1.05"/>
    <n v="3"/>
    <x v="6"/>
    <x v="25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d v="2011-10-09T17:07:13"/>
    <n v="1315588033"/>
    <x v="1392"/>
    <d v="1900-01-29T00:00:00"/>
    <n v="30"/>
    <b v="0"/>
    <n v="27"/>
    <b v="0"/>
    <s v="games/video games"/>
    <n v="18.300055555555556"/>
    <n v="122.00037037037038"/>
    <x v="6"/>
    <x v="25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d v="2013-08-30T12:53:40"/>
    <n v="1375275220"/>
    <x v="1393"/>
    <d v="1900-01-29T00:00:00"/>
    <n v="30"/>
    <b v="0"/>
    <n v="94"/>
    <b v="0"/>
    <s v="games/video games"/>
    <n v="5.0347999999999997"/>
    <n v="267.80851063829789"/>
    <x v="6"/>
    <x v="25"/>
  </r>
  <r>
    <n v="1098"/>
    <s v="Kick, Punch... Fireball"/>
    <s v="Kick, Punch... Fireball is an FPS type arena game set inside the fantasy world."/>
    <n v="25000"/>
    <n v="1803"/>
    <x v="0"/>
    <x v="0"/>
    <s v="USD"/>
    <n v="1397413095"/>
    <d v="2014-04-13T18:18:15"/>
    <n v="1394821095"/>
    <x v="1394"/>
    <d v="1900-01-29T00:00:00"/>
    <n v="30"/>
    <b v="0"/>
    <n v="22"/>
    <b v="0"/>
    <s v="games/video games"/>
    <n v="7.2120000000000006"/>
    <n v="81.954545454545453"/>
    <x v="6"/>
    <x v="25"/>
  </r>
  <r>
    <n v="1099"/>
    <s v="Xeno - A Sci-Fi FPS"/>
    <s v="Xeno is an FPS which combines all the best elements of old school and modern games to create a fresh and unique gameplay experience."/>
    <n v="5000"/>
    <n v="25"/>
    <x v="0"/>
    <x v="3"/>
    <s v="GBP"/>
    <n v="1431547468"/>
    <d v="2015-05-13T20:04:28"/>
    <n v="1428955468"/>
    <x v="1395"/>
    <d v="1900-01-29T00:00:00"/>
    <n v="30"/>
    <b v="0"/>
    <n v="1"/>
    <b v="0"/>
    <s v="games/video games"/>
    <n v="0.5"/>
    <n v="25"/>
    <x v="6"/>
    <x v="25"/>
  </r>
  <r>
    <n v="1100"/>
    <s v="Aeldengald Saga Book I"/>
    <s v="A retro style puzzle rpg with a dark story. Your decisions will influence the world and decide the outcome of the story."/>
    <n v="4000"/>
    <n v="100"/>
    <x v="0"/>
    <x v="7"/>
    <s v="EUR"/>
    <n v="1455417571"/>
    <d v="2016-02-14T02:39:31"/>
    <n v="1452825571"/>
    <x v="1396"/>
    <d v="1900-01-29T00:00:00"/>
    <n v="30"/>
    <b v="0"/>
    <n v="10"/>
    <b v="0"/>
    <s v="games/video games"/>
    <n v="2.5"/>
    <n v="10"/>
    <x v="6"/>
    <x v="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3"/>
    <s v="GBP"/>
    <n v="1402480221"/>
    <d v="2014-06-11T09:50:21"/>
    <n v="1399888221"/>
    <x v="1397"/>
    <d v="1900-01-29T00:00:00"/>
    <n v="30"/>
    <b v="0"/>
    <n v="37"/>
    <b v="0"/>
    <s v="games/video games"/>
    <n v="4.9516666666666671"/>
    <n v="80.297297297297291"/>
    <x v="6"/>
    <x v="25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d v="2014-03-24T02:15:27"/>
    <n v="1393038927"/>
    <x v="1398"/>
    <d v="1900-01-29T00:00:00"/>
    <n v="30"/>
    <b v="0"/>
    <n v="20"/>
    <b v="0"/>
    <s v="games/video games"/>
    <n v="0.159"/>
    <n v="71.55"/>
    <x v="6"/>
    <x v="25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d v="2012-04-04T16:46:15"/>
    <n v="1330969575"/>
    <x v="1399"/>
    <d v="1900-01-29T00:00:00"/>
    <n v="30"/>
    <b v="0"/>
    <n v="7"/>
    <b v="0"/>
    <s v="games/video games"/>
    <n v="41.25"/>
    <n v="23.571428571428573"/>
    <x v="6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d v="2014-07-23T20:40:24"/>
    <n v="1403556024"/>
    <x v="1400"/>
    <d v="1900-01-29T00:00:00"/>
    <n v="30"/>
    <b v="0"/>
    <n v="0"/>
    <b v="0"/>
    <s v="games/video games"/>
    <n v="0"/>
    <n v="0"/>
    <x v="6"/>
    <x v="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d v="2016-11-18T19:03:10"/>
    <n v="1476900190"/>
    <x v="1401"/>
    <d v="1900-01-29T00:00:00"/>
    <n v="30"/>
    <b v="0"/>
    <n v="3"/>
    <b v="0"/>
    <s v="games/video games"/>
    <n v="0.44999999999999996"/>
    <n v="15"/>
    <x v="6"/>
    <x v="25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d v="2012-12-07T22:23:42"/>
    <n v="1352327022"/>
    <x v="1402"/>
    <d v="1900-01-29T00:00:00"/>
    <n v="30"/>
    <b v="0"/>
    <n v="11"/>
    <b v="0"/>
    <s v="games/video games"/>
    <n v="0.51"/>
    <n v="23.181818181818183"/>
    <x v="6"/>
    <x v="25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d v="2016-01-08T04:53:10"/>
    <n v="1449636790"/>
    <x v="1403"/>
    <d v="1900-01-29T00:00:00"/>
    <n v="30"/>
    <b v="0"/>
    <n v="1"/>
    <b v="0"/>
    <s v="games/video games"/>
    <n v="0.04"/>
    <n v="1"/>
    <x v="6"/>
    <x v="25"/>
  </r>
  <r>
    <n v="1113"/>
    <s v="A YouTube Gaming Channel"/>
    <s v="A start up YouTube PC Gaming channel named ''Jeansie''. Comprised of witty banter and slightly above average  gaming skills :)"/>
    <n v="1000"/>
    <n v="5"/>
    <x v="0"/>
    <x v="3"/>
    <s v="GBP"/>
    <n v="1408058820"/>
    <d v="2014-08-14T23:27:00"/>
    <n v="1405466820"/>
    <x v="1404"/>
    <d v="1900-01-29T00:00:00"/>
    <n v="30"/>
    <b v="0"/>
    <n v="1"/>
    <b v="0"/>
    <s v="games/video games"/>
    <n v="0.5"/>
    <n v="5"/>
    <x v="6"/>
    <x v="25"/>
  </r>
  <r>
    <n v="1114"/>
    <s v="TeleRide"/>
    <s v="SciFi racing game for Android &amp; iOS platforms. Player gets a unique weapon which introduces an additional dimension to the competition."/>
    <n v="6000"/>
    <n v="10"/>
    <x v="0"/>
    <x v="3"/>
    <s v="GBP"/>
    <n v="1381306687"/>
    <d v="2013-10-09T08:18:07"/>
    <n v="1378714687"/>
    <x v="1405"/>
    <d v="1900-01-29T00:00:00"/>
    <n v="30"/>
    <b v="0"/>
    <n v="3"/>
    <b v="0"/>
    <s v="games/video games"/>
    <n v="0.16666666666666669"/>
    <n v="3.3333333333333335"/>
    <x v="6"/>
    <x v="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d v="2016-03-30T15:41:35"/>
    <n v="1456764095"/>
    <x v="1406"/>
    <d v="1900-01-29T00:00:00"/>
    <n v="30"/>
    <b v="0"/>
    <n v="4"/>
    <b v="0"/>
    <s v="games/video games"/>
    <n v="0.13250000000000001"/>
    <n v="13.25"/>
    <x v="6"/>
    <x v="25"/>
  </r>
  <r>
    <n v="1117"/>
    <s v="Medieval Village"/>
    <s v="Experience the Medieval in your own village. Increase your village into a city and walk through the streets."/>
    <n v="1000"/>
    <n v="83"/>
    <x v="0"/>
    <x v="7"/>
    <s v="EUR"/>
    <n v="1451053313"/>
    <d v="2015-12-25T14:21:53"/>
    <n v="1448461313"/>
    <x v="1407"/>
    <d v="1900-01-29T00:00:00"/>
    <n v="30"/>
    <b v="0"/>
    <n v="8"/>
    <b v="0"/>
    <s v="games/video games"/>
    <n v="8.3000000000000007"/>
    <n v="10.37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s v="AUD"/>
    <n v="1396666779"/>
    <d v="2014-04-05T02:59:39"/>
    <n v="1394078379"/>
    <x v="1408"/>
    <d v="1900-01-29T00:00:00"/>
    <n v="30"/>
    <b v="0"/>
    <n v="3"/>
    <b v="0"/>
    <s v="games/video games"/>
    <n v="2.4222222222222221"/>
    <n v="36.333333333333336"/>
    <x v="6"/>
    <x v="25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d v="2016-03-13T21:25:16"/>
    <n v="1455315916"/>
    <x v="1409"/>
    <d v="1900-01-29T00:00:00"/>
    <n v="30"/>
    <b v="0"/>
    <n v="5"/>
    <b v="0"/>
    <s v="games/video games"/>
    <n v="1.1599999999999999E-2"/>
    <n v="5.8"/>
    <x v="6"/>
    <x v="25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d v="2014-04-19T12:34:08"/>
    <n v="1395318848"/>
    <x v="1410"/>
    <d v="1900-01-29T00:00:00"/>
    <n v="30"/>
    <b v="0"/>
    <n v="3"/>
    <b v="0"/>
    <s v="games/video games"/>
    <n v="0.22"/>
    <n v="3.6666666666666665"/>
    <x v="6"/>
    <x v="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d v="2015-04-30T16:00:51"/>
    <n v="1427817651"/>
    <x v="1411"/>
    <d v="1900-01-29T00:00:00"/>
    <n v="30"/>
    <b v="0"/>
    <n v="7"/>
    <b v="0"/>
    <s v="games/mobile games"/>
    <n v="0.47222222222222221"/>
    <n v="60.714285714285715"/>
    <x v="6"/>
    <x v="28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d v="2016-07-14T07:51:34"/>
    <n v="1465890694"/>
    <x v="1412"/>
    <d v="1900-01-29T00:00:00"/>
    <n v="30"/>
    <b v="0"/>
    <n v="2"/>
    <b v="0"/>
    <s v="games/mobile games"/>
    <n v="0.5"/>
    <n v="5"/>
    <x v="6"/>
    <x v="28"/>
  </r>
  <r>
    <n v="1128"/>
    <s v="Flying Turds"/>
    <s v="#havingfunFTW"/>
    <n v="1000"/>
    <n v="1"/>
    <x v="0"/>
    <x v="3"/>
    <s v="GBP"/>
    <n v="1407425717"/>
    <d v="2014-08-07T15:35:17"/>
    <n v="1404833717"/>
    <x v="1413"/>
    <d v="1900-01-29T00:00:00"/>
    <n v="30"/>
    <b v="0"/>
    <n v="1"/>
    <b v="0"/>
    <s v="games/mobile games"/>
    <n v="0.1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d v="2016-06-05T06:21:33"/>
    <n v="1462515693"/>
    <x v="1414"/>
    <d v="1900-01-29T00:00:00"/>
    <n v="30"/>
    <b v="0"/>
    <n v="2"/>
    <b v="0"/>
    <s v="games/mobile games"/>
    <n v="0.105"/>
    <n v="10.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0"/>
    <x v="2"/>
    <s v="AUD"/>
    <n v="1450993668"/>
    <d v="2015-12-24T21:47:48"/>
    <n v="1448401668"/>
    <x v="1415"/>
    <d v="1900-01-29T00:00:00"/>
    <n v="30"/>
    <b v="0"/>
    <n v="0"/>
    <b v="0"/>
    <s v="games/mobile games"/>
    <n v="0"/>
    <n v="0"/>
    <x v="6"/>
    <x v="28"/>
  </r>
  <r>
    <n v="1132"/>
    <s v="One"/>
    <s v="One is a simple mobile game about exploring the connections between all living things. Featuring hand-painted art."/>
    <n v="10000"/>
    <n v="1438"/>
    <x v="0"/>
    <x v="6"/>
    <s v="CAD"/>
    <n v="1483238771"/>
    <d v="2017-01-01T02:46:11"/>
    <n v="1480646771"/>
    <x v="1416"/>
    <d v="1900-01-29T00:00:00"/>
    <n v="30"/>
    <b v="0"/>
    <n v="13"/>
    <b v="0"/>
    <s v="games/mobile games"/>
    <n v="14.38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0"/>
    <x v="3"/>
    <s v="GBP"/>
    <n v="1406799981"/>
    <d v="2014-07-31T09:46:21"/>
    <n v="1404207981"/>
    <x v="1417"/>
    <d v="1900-01-29T00:00:00"/>
    <n v="30"/>
    <b v="0"/>
    <n v="1"/>
    <b v="0"/>
    <s v="games/mobile games"/>
    <n v="0.66666666666666674"/>
    <n v="20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0"/>
    <x v="7"/>
    <s v="EUR"/>
    <n v="1470527094"/>
    <d v="2016-08-06T23:44:54"/>
    <n v="1467935094"/>
    <x v="1418"/>
    <d v="1900-01-29T00:00:00"/>
    <n v="30"/>
    <b v="0"/>
    <n v="1"/>
    <b v="0"/>
    <s v="games/mobile games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5"/>
    <s v="EUR"/>
    <n v="1450541229"/>
    <d v="2015-12-19T16:07:09"/>
    <n v="1447949229"/>
    <x v="1419"/>
    <d v="1900-01-29T00:00:00"/>
    <n v="30"/>
    <b v="0"/>
    <n v="6"/>
    <b v="0"/>
    <s v="games/mobile games"/>
    <n v="6.4439140811455857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d v="2016-04-23T19:40:21"/>
    <n v="1458848421"/>
    <x v="1420"/>
    <d v="1900-01-29T00:00:00"/>
    <n v="30"/>
    <b v="0"/>
    <n v="39"/>
    <b v="0"/>
    <s v="games/mobile games"/>
    <n v="39.5"/>
    <n v="253.2051282051282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d v="2015-01-01T08:20:26"/>
    <n v="1417508426"/>
    <x v="1421"/>
    <d v="1900-01-29T00:00:00"/>
    <n v="30"/>
    <b v="0"/>
    <n v="1"/>
    <b v="0"/>
    <s v="games/mobile games"/>
    <n v="6.25E-2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0"/>
    <x v="3"/>
    <s v="GBP"/>
    <n v="1438859121"/>
    <d v="2015-08-06T11:05:21"/>
    <n v="1436267121"/>
    <x v="1422"/>
    <d v="1900-01-29T00:00:00"/>
    <n v="30"/>
    <b v="0"/>
    <n v="0"/>
    <b v="0"/>
    <s v="games/mobile games"/>
    <n v="0"/>
    <n v="0"/>
    <x v="6"/>
    <x v="28"/>
  </r>
  <r>
    <n v="1141"/>
    <s v="Arena Z - Zombie Survival"/>
    <s v="I think this will be a great game!"/>
    <n v="500"/>
    <n v="0"/>
    <x v="0"/>
    <x v="7"/>
    <s v="EUR"/>
    <n v="1436460450"/>
    <d v="2015-07-09T16:47:30"/>
    <n v="1433868450"/>
    <x v="1423"/>
    <d v="1900-01-29T00:00:00"/>
    <n v="30"/>
    <b v="0"/>
    <n v="0"/>
    <b v="0"/>
    <s v="games/mobile games"/>
    <n v="0"/>
    <n v="0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d v="2015-02-17T00:08:47"/>
    <n v="1421539727"/>
    <x v="1424"/>
    <d v="1900-01-29T00:00:00"/>
    <n v="30"/>
    <b v="0"/>
    <n v="0"/>
    <b v="0"/>
    <s v="games/mobile games"/>
    <n v="0"/>
    <n v="0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d v="2015-12-17T04:38:46"/>
    <n v="1447735126"/>
    <x v="1425"/>
    <d v="1900-01-29T00:00:00"/>
    <n v="30"/>
    <b v="0"/>
    <n v="8"/>
    <b v="0"/>
    <s v="games/mobile games"/>
    <n v="0.41333333333333333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d v="2015-04-29T04:22:00"/>
    <n v="1427689320"/>
    <x v="1426"/>
    <d v="1900-01-29T00:00:00"/>
    <n v="30"/>
    <b v="0"/>
    <n v="0"/>
    <b v="0"/>
    <s v="food/food trucks"/>
    <n v="0"/>
    <n v="0"/>
    <x v="3"/>
    <x v="10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d v="2016-12-01T05:06:21"/>
    <n v="1477973181"/>
    <x v="1427"/>
    <d v="1900-01-29T00:00:00"/>
    <n v="30"/>
    <b v="0"/>
    <n v="3"/>
    <b v="0"/>
    <s v="food/food trucks"/>
    <n v="0.48666666666666669"/>
    <n v="24.333333333333332"/>
    <x v="3"/>
    <x v="10"/>
  </r>
  <r>
    <n v="1149"/>
    <s v="The Floridian Food Truck"/>
    <s v="Bringing culturally diverse Floridian cuisine to the people!"/>
    <n v="50000"/>
    <n v="75"/>
    <x v="0"/>
    <x v="0"/>
    <s v="USD"/>
    <n v="1466096566"/>
    <d v="2016-06-16T17:02:46"/>
    <n v="1463504566"/>
    <x v="1428"/>
    <d v="1900-01-29T00:00:00"/>
    <n v="30"/>
    <b v="0"/>
    <n v="2"/>
    <b v="0"/>
    <s v="food/food trucks"/>
    <n v="0.15"/>
    <n v="37.5"/>
    <x v="3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d v="2015-09-07T02:27:43"/>
    <n v="1439000863"/>
    <x v="1429"/>
    <d v="1900-01-29T00:00:00"/>
    <n v="30"/>
    <b v="0"/>
    <n v="0"/>
    <b v="0"/>
    <s v="food/food trucks"/>
    <n v="0"/>
    <n v="0"/>
    <x v="3"/>
    <x v="10"/>
  </r>
  <r>
    <n v="1152"/>
    <s v="Peruvian King Food Truck"/>
    <s v="Peruvian food truck with an LA twist."/>
    <n v="16000"/>
    <n v="911"/>
    <x v="0"/>
    <x v="0"/>
    <s v="USD"/>
    <n v="1431709312"/>
    <d v="2015-05-15T17:01:52"/>
    <n v="1429117312"/>
    <x v="1430"/>
    <d v="1900-01-29T00:00:00"/>
    <n v="30"/>
    <b v="0"/>
    <n v="15"/>
    <b v="0"/>
    <s v="food/food trucks"/>
    <n v="5.6937500000000005"/>
    <n v="60.733333333333334"/>
    <x v="3"/>
    <x v="10"/>
  </r>
  <r>
    <n v="1153"/>
    <s v="The Cold Spot Mobile Trailer"/>
    <s v="A mobile concession trailer for snow cones, ice cream, smoothies and more"/>
    <n v="8000"/>
    <n v="50"/>
    <x v="0"/>
    <x v="0"/>
    <s v="USD"/>
    <n v="1434647305"/>
    <d v="2015-06-18T17:08:25"/>
    <n v="1432055305"/>
    <x v="1431"/>
    <d v="1900-01-29T00:00:00"/>
    <n v="30"/>
    <b v="0"/>
    <n v="1"/>
    <b v="0"/>
    <s v="food/food trucks"/>
    <n v="0.625"/>
    <n v="50"/>
    <x v="3"/>
    <x v="10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d v="2015-09-06T02:36:46"/>
    <n v="1438915006"/>
    <x v="1432"/>
    <d v="1900-01-29T00:00:00"/>
    <n v="30"/>
    <b v="0"/>
    <n v="3"/>
    <b v="0"/>
    <s v="food/food trucks"/>
    <n v="6.5"/>
    <n v="108.33333333333333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d v="2014-08-14T18:20:08"/>
    <n v="1405448408"/>
    <x v="1433"/>
    <d v="1900-01-29T00:00:00"/>
    <n v="30"/>
    <b v="0"/>
    <n v="8"/>
    <b v="0"/>
    <s v="food/food trucks"/>
    <n v="0.752"/>
    <n v="23.5"/>
    <x v="3"/>
    <x v="10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d v="2015-02-24T01:42:42"/>
    <n v="1422150162"/>
    <x v="1434"/>
    <d v="1900-01-29T00:00:00"/>
    <n v="30"/>
    <b v="0"/>
    <n v="0"/>
    <b v="0"/>
    <s v="food/food trucks"/>
    <n v="0"/>
    <n v="0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d v="2014-12-09T02:12:08"/>
    <n v="1415499128"/>
    <x v="1435"/>
    <d v="1900-01-29T00:00:00"/>
    <n v="30"/>
    <b v="0"/>
    <n v="3"/>
    <b v="0"/>
    <s v="food/food trucks"/>
    <n v="0.46666666666666673"/>
    <n v="11.666666666666666"/>
    <x v="3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d v="2015-03-28T02:43:06"/>
    <n v="1424922186"/>
    <x v="1436"/>
    <d v="1900-01-29T00:00:00"/>
    <n v="30"/>
    <b v="0"/>
    <n v="19"/>
    <b v="0"/>
    <s v="food/food trucks"/>
    <n v="3.85"/>
    <n v="60.789473684210527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d v="2014-08-09T17:22:00"/>
    <n v="1405012920"/>
    <x v="1437"/>
    <d v="1900-01-29T00:00:00"/>
    <n v="30"/>
    <b v="0"/>
    <n v="0"/>
    <b v="0"/>
    <s v="food/food trucks"/>
    <n v="0"/>
    <n v="0"/>
    <x v="3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d v="2016-06-18T17:23:02"/>
    <n v="1463678582"/>
    <x v="1438"/>
    <d v="1900-01-29T00:00:00"/>
    <n v="30"/>
    <b v="0"/>
    <n v="0"/>
    <b v="0"/>
    <s v="food/food trucks"/>
    <n v="0"/>
    <n v="0"/>
    <x v="3"/>
    <x v="1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d v="2016-09-22T01:17:45"/>
    <n v="1471915065"/>
    <x v="1439"/>
    <d v="1900-01-29T00:00:00"/>
    <n v="30"/>
    <b v="0"/>
    <n v="3"/>
    <b v="0"/>
    <s v="food/food trucks"/>
    <n v="5.6666666666666661"/>
    <n v="340"/>
    <x v="3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d v="2015-02-22T08:29:23"/>
    <n v="1422001763"/>
    <x v="1440"/>
    <d v="1900-01-29T00:00:00"/>
    <n v="30"/>
    <b v="0"/>
    <n v="3"/>
    <b v="0"/>
    <s v="food/food trucks"/>
    <n v="0.16999999999999998"/>
    <n v="5.666666666666667"/>
    <x v="3"/>
    <x v="10"/>
  </r>
  <r>
    <n v="1170"/>
    <s v="Its A Rib Thing"/>
    <s v="They are sweet, sticky and incredibly addictive. People are left with a huge smile and a full stomach but still ask for more!!!"/>
    <n v="25000"/>
    <n v="100"/>
    <x v="0"/>
    <x v="3"/>
    <s v="GBP"/>
    <n v="1433021171"/>
    <d v="2015-05-30T21:26:11"/>
    <n v="1430429171"/>
    <x v="1441"/>
    <d v="1900-01-29T00:00:00"/>
    <n v="30"/>
    <b v="0"/>
    <n v="2"/>
    <b v="0"/>
    <s v="food/food trucks"/>
    <n v="0.4"/>
    <n v="50"/>
    <x v="3"/>
    <x v="10"/>
  </r>
  <r>
    <n v="1172"/>
    <s v="let your dayz take you to the dogs."/>
    <s v="Bringing YOUR favorite dog recipes to the streets."/>
    <n v="9000"/>
    <n v="0"/>
    <x v="0"/>
    <x v="0"/>
    <s v="USD"/>
    <n v="1408551752"/>
    <d v="2014-08-20T16:22:32"/>
    <n v="1405959752"/>
    <x v="1442"/>
    <d v="1900-01-29T00:00:00"/>
    <n v="30"/>
    <b v="0"/>
    <n v="0"/>
    <b v="0"/>
    <s v="food/food trucks"/>
    <n v="0"/>
    <n v="0"/>
    <x v="3"/>
    <x v="10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d v="2016-05-08T20:12:07"/>
    <n v="1460146327"/>
    <x v="1443"/>
    <d v="1900-01-29T00:00:00"/>
    <n v="30"/>
    <b v="0"/>
    <n v="19"/>
    <b v="0"/>
    <s v="food/food trucks"/>
    <n v="5.9066666666666672"/>
    <n v="46.631578947368418"/>
    <x v="3"/>
    <x v="10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d v="2015-07-15T17:28:59"/>
    <n v="1434389339"/>
    <x v="1444"/>
    <d v="1900-01-29T00:00:00"/>
    <n v="30"/>
    <b v="0"/>
    <n v="9"/>
    <b v="0"/>
    <s v="food/food trucks"/>
    <n v="2.9250000000000003"/>
    <n v="65"/>
    <x v="3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3"/>
    <s v="GBP"/>
    <n v="1413388296"/>
    <d v="2014-10-15T15:51:36"/>
    <n v="1410796296"/>
    <x v="1445"/>
    <d v="1900-01-29T00:00:00"/>
    <n v="30"/>
    <b v="0"/>
    <n v="0"/>
    <b v="0"/>
    <s v="food/food trucks"/>
    <n v="0"/>
    <n v="0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d v="2014-08-16T21:44:12"/>
    <n v="1405633452"/>
    <x v="1446"/>
    <d v="1900-01-29T00:00:00"/>
    <n v="30"/>
    <b v="0"/>
    <n v="1"/>
    <b v="0"/>
    <s v="food/food trucks"/>
    <n v="6.6666666666666671E-3"/>
    <n v="5"/>
    <x v="3"/>
    <x v="10"/>
  </r>
  <r>
    <n v="1179"/>
    <s v="El Camion Roja"/>
    <s v="Mexican Style Food Truck, run by a Red Seal Chef, in a town with NO MEXICAN FOOD! That is a culinary emergency situation!"/>
    <n v="60000"/>
    <n v="3200"/>
    <x v="0"/>
    <x v="6"/>
    <s v="CAD"/>
    <n v="1446052627"/>
    <d v="2015-10-28T17:17:07"/>
    <n v="1443460627"/>
    <x v="1447"/>
    <d v="1900-01-29T00:00:00"/>
    <n v="30"/>
    <b v="0"/>
    <n v="5"/>
    <b v="0"/>
    <s v="food/food trucks"/>
    <n v="5.3333333333333339"/>
    <n v="640"/>
    <x v="3"/>
    <x v="10"/>
  </r>
  <r>
    <n v="1181"/>
    <s v="Gringo Loco Tacos Food Truck"/>
    <s v="Bringing the best tacos to the streets of Chicago!"/>
    <n v="50000"/>
    <n v="4"/>
    <x v="0"/>
    <x v="0"/>
    <s v="USD"/>
    <n v="1425197321"/>
    <d v="2015-03-01T08:08:41"/>
    <n v="1422605321"/>
    <x v="1448"/>
    <d v="1900-01-29T00:00:00"/>
    <n v="30"/>
    <b v="0"/>
    <n v="3"/>
    <b v="0"/>
    <s v="food/food trucks"/>
    <n v="8.0000000000000002E-3"/>
    <n v="1.3333333333333333"/>
    <x v="3"/>
    <x v="1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d v="2014-08-31T15:58:45"/>
    <n v="1406908725"/>
    <x v="1449"/>
    <d v="1900-01-29T00:00:00"/>
    <n v="30"/>
    <b v="0"/>
    <n v="13"/>
    <b v="1"/>
    <s v="photography/photobooks"/>
    <n v="135"/>
    <n v="51.92307692307692"/>
    <x v="5"/>
    <x v="2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d v="2016-03-20T13:29:20"/>
    <n v="1455892160"/>
    <x v="1450"/>
    <d v="1900-01-29T00:00:00"/>
    <n v="30"/>
    <b v="0"/>
    <n v="33"/>
    <b v="1"/>
    <s v="photography/photobooks"/>
    <n v="109.07407407407408"/>
    <n v="89.242424242424249"/>
    <x v="5"/>
    <x v="23"/>
  </r>
  <r>
    <n v="1192"/>
    <s v="Other Worlds - A Make 100 Project"/>
    <s v="A macro landscape photography art book &amp; limited edition prints. A Make 100 project."/>
    <n v="100"/>
    <n v="290"/>
    <x v="2"/>
    <x v="3"/>
    <s v="GBP"/>
    <n v="1486814978"/>
    <d v="2017-02-11T12:09:38"/>
    <n v="1484222978"/>
    <x v="1451"/>
    <d v="1900-01-29T00:00:00"/>
    <n v="30"/>
    <b v="0"/>
    <n v="15"/>
    <b v="1"/>
    <s v="photography/photobooks"/>
    <n v="290"/>
    <n v="19.333333333333332"/>
    <x v="5"/>
    <x v="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4"/>
    <s v="EUR"/>
    <n v="1428493379"/>
    <d v="2015-04-08T11:42:59"/>
    <n v="1425901379"/>
    <x v="1452"/>
    <d v="1900-01-29T00:00:00"/>
    <n v="30"/>
    <b v="0"/>
    <n v="714"/>
    <b v="1"/>
    <s v="photography/photobooks"/>
    <n v="322.24"/>
    <n v="56.414565826330531"/>
    <x v="5"/>
    <x v="23"/>
  </r>
  <r>
    <n v="1196"/>
    <s v="NAKED IBIZA - A Large Scale Photography Book by Dylan Rosser"/>
    <s v="A book of male nudes photographed on location in Ibiza over the last 4 years."/>
    <n v="14500"/>
    <n v="39137"/>
    <x v="2"/>
    <x v="3"/>
    <s v="GBP"/>
    <n v="1450467539"/>
    <d v="2015-12-18T19:38:59"/>
    <n v="1447875539"/>
    <x v="1453"/>
    <d v="1900-01-29T00:00:00"/>
    <n v="30"/>
    <b v="0"/>
    <n v="512"/>
    <b v="1"/>
    <s v="photography/photobooks"/>
    <n v="269.91034482758624"/>
    <n v="76.439453125"/>
    <x v="5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3"/>
    <s v="GBP"/>
    <n v="1468593246"/>
    <d v="2016-07-15T14:34:06"/>
    <n v="1466001246"/>
    <x v="1454"/>
    <d v="1900-01-29T00:00:00"/>
    <n v="30"/>
    <b v="0"/>
    <n v="111"/>
    <b v="1"/>
    <s v="photography/photobooks"/>
    <n v="102.43783333333334"/>
    <n v="55.371801801801809"/>
    <x v="5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d v="2015-06-27T06:55:54"/>
    <n v="1432796154"/>
    <x v="1455"/>
    <d v="1900-01-29T00:00:00"/>
    <n v="30"/>
    <b v="0"/>
    <n v="271"/>
    <b v="1"/>
    <s v="photography/photobooks"/>
    <n v="199.244"/>
    <n v="183.80442804428046"/>
    <x v="5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d v="2015-05-31T14:45:27"/>
    <n v="1430491527"/>
    <x v="1456"/>
    <d v="1900-01-29T00:00:00"/>
    <n v="30"/>
    <b v="0"/>
    <n v="101"/>
    <b v="1"/>
    <s v="photography/photobooks"/>
    <n v="102.45398773006136"/>
    <n v="165.34653465346534"/>
    <x v="5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7"/>
    <s v="EUR"/>
    <n v="1434197351"/>
    <d v="2015-06-13T12:09:11"/>
    <n v="1431605351"/>
    <x v="1457"/>
    <d v="1900-01-29T00:00:00"/>
    <n v="30"/>
    <b v="0"/>
    <n v="62"/>
    <b v="1"/>
    <s v="photography/photobooks"/>
    <n v="100.86153846153847"/>
    <n v="211.48387096774192"/>
    <x v="5"/>
    <x v="23"/>
  </r>
  <r>
    <n v="1207"/>
    <s v="ITALIANA"/>
    <s v="A humanistic photo book about ancestral &amp; post-modern Italy."/>
    <n v="16700"/>
    <n v="17396"/>
    <x v="2"/>
    <x v="11"/>
    <s v="EUR"/>
    <n v="1459418400"/>
    <d v="2016-03-31T10:00:00"/>
    <n v="1456827573"/>
    <x v="1458"/>
    <d v="1900-01-29T00:00:00"/>
    <n v="30"/>
    <b v="0"/>
    <n v="141"/>
    <b v="1"/>
    <s v="photography/photobooks"/>
    <n v="104.16766467065868"/>
    <n v="123.37588652482269"/>
    <x v="5"/>
    <x v="23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d v="2016-03-24T16:01:04"/>
    <n v="1456246864"/>
    <x v="1459"/>
    <d v="1900-01-29T00:00:00"/>
    <n v="30"/>
    <b v="0"/>
    <n v="75"/>
    <b v="1"/>
    <s v="photography/photobooks"/>
    <n v="155.29999999999998"/>
    <n v="207.06666666666666"/>
    <x v="5"/>
    <x v="2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d v="2017-02-25T20:18:25"/>
    <n v="1485461905"/>
    <x v="1460"/>
    <d v="1900-01-29T00:00:00"/>
    <n v="30"/>
    <b v="0"/>
    <n v="46"/>
    <b v="1"/>
    <s v="photography/photobooks"/>
    <n v="106"/>
    <n v="138.2608695652174"/>
    <x v="5"/>
    <x v="2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d v="2014-05-30T22:09:16"/>
    <n v="1398895756"/>
    <x v="1461"/>
    <d v="1900-01-29T00:00:00"/>
    <n v="30"/>
    <b v="0"/>
    <n v="549"/>
    <b v="1"/>
    <s v="photography/photobooks"/>
    <n v="786.0802000000001"/>
    <n v="71.592003642987251"/>
    <x v="5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d v="2016-07-14T19:25:40"/>
    <n v="1465932340"/>
    <x v="1462"/>
    <d v="1900-01-29T00:00:00"/>
    <n v="30"/>
    <b v="0"/>
    <n v="183"/>
    <b v="1"/>
    <s v="photography/photobooks"/>
    <n v="102.60000000000001"/>
    <n v="148.57377049180329"/>
    <x v="5"/>
    <x v="23"/>
  </r>
  <r>
    <n v="1219"/>
    <s v="The Box"/>
    <s v="The Box is a fine art book of Ron Amato's innovative and seductive photography project."/>
    <n v="16350"/>
    <n v="26024"/>
    <x v="2"/>
    <x v="0"/>
    <s v="USD"/>
    <n v="1476961513"/>
    <d v="2016-10-20T11:05:13"/>
    <n v="1474369513"/>
    <x v="1463"/>
    <d v="1900-01-29T00:00:00"/>
    <n v="30"/>
    <b v="0"/>
    <n v="253"/>
    <b v="1"/>
    <s v="photography/photobooks"/>
    <n v="159.16819571865443"/>
    <n v="102.86166007905139"/>
    <x v="5"/>
    <x v="23"/>
  </r>
  <r>
    <n v="1220"/>
    <s v="All The People"/>
    <s v="A beautiful photo art book of portraits and conversations with people that may expand your idea of gender."/>
    <n v="15000"/>
    <n v="15565"/>
    <x v="2"/>
    <x v="7"/>
    <s v="EUR"/>
    <n v="1440515112"/>
    <d v="2015-08-25T15:05:12"/>
    <n v="1437923112"/>
    <x v="1464"/>
    <d v="1900-01-29T00:00:00"/>
    <n v="30"/>
    <b v="0"/>
    <n v="140"/>
    <b v="1"/>
    <s v="photography/photobooks"/>
    <n v="103.76666666666668"/>
    <n v="111.17857142857143"/>
    <x v="5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d v="2016-11-10T05:15:09"/>
    <n v="1476159309"/>
    <x v="1465"/>
    <d v="1900-01-29T00:00:00"/>
    <n v="30"/>
    <b v="0"/>
    <n v="191"/>
    <b v="1"/>
    <s v="photography/photobooks"/>
    <n v="112.10606060606061"/>
    <n v="116.21465968586388"/>
    <x v="5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466"/>
    <d v="1900-01-29T00:00:00"/>
    <n v="30"/>
    <b v="0"/>
    <n v="1"/>
    <b v="0"/>
    <s v="music/world music"/>
    <n v="0.90909090909090906"/>
    <n v="25"/>
    <x v="1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467"/>
    <d v="1900-01-29T00:00:00"/>
    <n v="30"/>
    <b v="0"/>
    <n v="0"/>
    <b v="0"/>
    <s v="music/world music"/>
    <n v="0"/>
    <n v="0"/>
    <x v="1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3"/>
    <s v="GBP"/>
    <n v="1422903342"/>
    <d v="2015-02-02T18:55:42"/>
    <n v="1420311342"/>
    <x v="1468"/>
    <d v="1900-01-29T00:00:00"/>
    <n v="30"/>
    <b v="0"/>
    <n v="0"/>
    <b v="0"/>
    <s v="music/world music"/>
    <n v="0"/>
    <n v="0"/>
    <x v="1"/>
    <x v="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469"/>
    <d v="1900-01-29T00:00:00"/>
    <n v="30"/>
    <b v="0"/>
    <n v="3"/>
    <b v="0"/>
    <s v="music/world music"/>
    <n v="17.8"/>
    <n v="59.333333333333336"/>
    <x v="1"/>
    <x v="1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470"/>
    <d v="1900-01-29T00:00:00"/>
    <n v="30"/>
    <b v="0"/>
    <n v="0"/>
    <b v="0"/>
    <s v="music/world music"/>
    <n v="0"/>
    <n v="0"/>
    <x v="1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d v="2014-06-14T14:23:54"/>
    <n v="1400163834"/>
    <x v="1471"/>
    <d v="1900-01-29T00:00:00"/>
    <n v="30"/>
    <b v="1"/>
    <n v="17"/>
    <b v="1"/>
    <s v="music/rock"/>
    <n v="120.24999999999999"/>
    <n v="141.47058823529412"/>
    <x v="1"/>
    <x v="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d v="2013-05-06T07:00:55"/>
    <n v="1365231655"/>
    <x v="1472"/>
    <d v="1900-01-29T00:00:00"/>
    <n v="30"/>
    <b v="1"/>
    <n v="50"/>
    <b v="1"/>
    <s v="music/rock"/>
    <n v="122.14285714285715"/>
    <n v="85.5"/>
    <x v="1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d v="2012-07-07T17:46:51"/>
    <n v="1339091211"/>
    <x v="1473"/>
    <d v="1900-01-29T00:00:00"/>
    <n v="30"/>
    <b v="1"/>
    <n v="81"/>
    <b v="1"/>
    <s v="music/rock"/>
    <n v="104.44"/>
    <n v="64.46913580246914"/>
    <x v="1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d v="2014-09-03T18:48:27"/>
    <n v="1407178107"/>
    <x v="1474"/>
    <d v="1900-01-29T00:00:00"/>
    <n v="30"/>
    <b v="1"/>
    <n v="711"/>
    <b v="1"/>
    <s v="music/rock"/>
    <n v="303833.2"/>
    <n v="42.73322081575246"/>
    <x v="1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d v="2013-12-01T21:17:32"/>
    <n v="1383337052"/>
    <x v="1475"/>
    <d v="1900-01-29T00:00:00"/>
    <n v="30"/>
    <b v="1"/>
    <n v="109"/>
    <b v="1"/>
    <s v="music/rock"/>
    <n v="202.36666666666667"/>
    <n v="55.697247706422019"/>
    <x v="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d v="2012-02-12T22:03:51"/>
    <n v="1326492231"/>
    <x v="1476"/>
    <d v="1900-01-29T00:00:00"/>
    <n v="30"/>
    <b v="1"/>
    <n v="361"/>
    <b v="1"/>
    <s v="music/rock"/>
    <n v="117.96376666666666"/>
    <n v="98.030831024930734"/>
    <x v="1"/>
    <x v="2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d v="2013-08-31T14:40:12"/>
    <n v="1375368012"/>
    <x v="1477"/>
    <d v="1900-01-29T00:00:00"/>
    <n v="30"/>
    <b v="1"/>
    <n v="670"/>
    <b v="1"/>
    <s v="music/rock"/>
    <n v="213.14633333333336"/>
    <n v="38.175462686567165"/>
    <x v="1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d v="2014-02-26T20:13:40"/>
    <n v="1390853620"/>
    <x v="1478"/>
    <d v="1900-01-29T00:00:00"/>
    <n v="30"/>
    <b v="1"/>
    <n v="74"/>
    <b v="1"/>
    <s v="music/rock"/>
    <n v="113.66666666666667"/>
    <n v="50.689189189189186"/>
    <x v="1"/>
    <x v="2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d v="2014-01-29T08:13:47"/>
    <n v="1388391227"/>
    <x v="1479"/>
    <d v="1900-01-29T00:00:00"/>
    <n v="30"/>
    <b v="1"/>
    <n v="52"/>
    <b v="1"/>
    <s v="music/rock"/>
    <n v="101.25"/>
    <n v="38.942307692307693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s v="CAD"/>
    <n v="1392574692"/>
    <d v="2014-02-16T18:18:12"/>
    <n v="1389982692"/>
    <x v="1480"/>
    <d v="1900-01-29T00:00:00"/>
    <n v="30"/>
    <b v="1"/>
    <n v="105"/>
    <b v="1"/>
    <s v="music/rock"/>
    <n v="125.41538461538462"/>
    <n v="77.638095238095232"/>
    <x v="1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d v="2014-01-11T21:02:25"/>
    <n v="1386882145"/>
    <x v="1481"/>
    <d v="1900-01-29T00:00:00"/>
    <n v="30"/>
    <b v="1"/>
    <n v="50"/>
    <b v="1"/>
    <s v="music/rock"/>
    <n v="100.47368421052632"/>
    <n v="190.9"/>
    <x v="1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d v="2013-07-24T14:02:38"/>
    <n v="1372082558"/>
    <x v="1482"/>
    <d v="1900-01-29T00:00:00"/>
    <n v="30"/>
    <b v="1"/>
    <n v="159"/>
    <b v="1"/>
    <s v="music/rock"/>
    <n v="101.8"/>
    <n v="140.85534591194968"/>
    <x v="1"/>
    <x v="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d v="2013-09-20T20:17:27"/>
    <n v="1377116247"/>
    <x v="1483"/>
    <d v="1900-01-29T00:00:00"/>
    <n v="30"/>
    <b v="1"/>
    <n v="182"/>
    <b v="1"/>
    <s v="music/rock"/>
    <n v="116.66666666666667"/>
    <n v="76.92307692307692"/>
    <x v="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d v="2013-11-13T17:24:19"/>
    <n v="1381767859"/>
    <x v="1484"/>
    <d v="1900-01-29T00:00:00"/>
    <n v="30"/>
    <b v="1"/>
    <n v="31"/>
    <b v="1"/>
    <s v="music/rock"/>
    <n v="101.8"/>
    <n v="246.29032258064515"/>
    <x v="1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6"/>
    <s v="CAD"/>
    <n v="1409506291"/>
    <d v="2014-08-31T17:31:31"/>
    <n v="1406914291"/>
    <x v="1485"/>
    <d v="1900-01-29T00:00:00"/>
    <n v="30"/>
    <b v="1"/>
    <n v="54"/>
    <b v="1"/>
    <s v="music/rock"/>
    <n v="103.49999999999999"/>
    <n v="76.666666666666671"/>
    <x v="1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d v="2017-01-04T03:14:05"/>
    <n v="1480907645"/>
    <x v="1486"/>
    <d v="1900-01-29T00:00:00"/>
    <n v="30"/>
    <b v="0"/>
    <n v="52"/>
    <b v="1"/>
    <s v="theater/plays"/>
    <n v="125.06666666666666"/>
    <n v="36.07692307692308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d v="2015-11-14T17:49:31"/>
    <n v="1444927771"/>
    <x v="1487"/>
    <d v="1900-01-29T00:00:00"/>
    <n v="30"/>
    <b v="0"/>
    <n v="120"/>
    <b v="1"/>
    <s v="theater/plays"/>
    <n v="102.23333333333333"/>
    <n v="127.79166666666667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3"/>
    <s v="GBP"/>
    <n v="1438189200"/>
    <d v="2015-07-29T17:00:00"/>
    <n v="1435585497"/>
    <x v="1488"/>
    <d v="1900-01-29T00:00:00"/>
    <n v="30"/>
    <b v="0"/>
    <n v="64"/>
    <b v="1"/>
    <s v="theater/plays"/>
    <n v="101.96000000000001"/>
    <n v="39.828125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d v="2016-05-01T17:55:58"/>
    <n v="1459533358"/>
    <x v="1489"/>
    <d v="1900-01-29T00:00:00"/>
    <n v="30"/>
    <b v="0"/>
    <n v="238"/>
    <b v="1"/>
    <s v="theater/plays"/>
    <n v="109.52500000000001"/>
    <n v="92.037815126050418"/>
    <x v="0"/>
    <x v="0"/>
  </r>
  <r>
    <n v="1298"/>
    <s v="Dinosaur Dreams"/>
    <s v="A play that raises awareness for mental health and explores the psychological effects childhood abuse can have on an adult."/>
    <n v="2000"/>
    <n v="2093"/>
    <x v="2"/>
    <x v="3"/>
    <s v="GBP"/>
    <n v="1461860432"/>
    <d v="2016-04-28T16:20:32"/>
    <n v="1459268432"/>
    <x v="1490"/>
    <d v="1900-01-29T00:00:00"/>
    <n v="30"/>
    <b v="0"/>
    <n v="33"/>
    <b v="1"/>
    <s v="theater/plays"/>
    <n v="104.65"/>
    <n v="63.424242424242422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d v="2015-07-14T19:32:39"/>
    <n v="1434310359"/>
    <x v="1491"/>
    <d v="1900-01-29T00:00:00"/>
    <n v="30"/>
    <b v="0"/>
    <n v="32"/>
    <b v="1"/>
    <s v="theater/plays"/>
    <n v="124"/>
    <n v="135.625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d v="2016-12-01T02:23:31"/>
    <n v="1477963411"/>
    <x v="1492"/>
    <d v="1900-01-29T00:00:00"/>
    <n v="30"/>
    <b v="0"/>
    <n v="50"/>
    <b v="1"/>
    <s v="theater/plays"/>
    <n v="100"/>
    <n v="50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493"/>
    <d v="1900-01-29T00:00:00"/>
    <n v="30"/>
    <b v="0"/>
    <n v="356"/>
    <b v="0"/>
    <s v="technology/wearables"/>
    <n v="65.24636363636364"/>
    <n v="201.60393258426967"/>
    <x v="7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494"/>
    <d v="1900-01-29T00:00:00"/>
    <n v="30"/>
    <b v="0"/>
    <n v="45"/>
    <b v="0"/>
    <s v="technology/wearables"/>
    <n v="11.514000000000001"/>
    <n v="127.93333333333334"/>
    <x v="7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495"/>
    <d v="1900-01-29T00:00:00"/>
    <n v="30"/>
    <b v="0"/>
    <n v="1"/>
    <b v="0"/>
    <s v="technology/wearables"/>
    <n v="0.60869565217391308"/>
    <n v="28"/>
    <x v="7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496"/>
    <d v="1900-01-29T00:00:00"/>
    <n v="30"/>
    <b v="0"/>
    <n v="122"/>
    <b v="0"/>
    <s v="technology/wearables"/>
    <n v="31.114999999999998"/>
    <n v="102.01639344262296"/>
    <x v="7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497"/>
    <d v="1900-01-29T00:00:00"/>
    <n v="30"/>
    <b v="0"/>
    <n v="135"/>
    <b v="0"/>
    <s v="technology/wearables"/>
    <n v="15.324999999999999"/>
    <n v="45.407407407407405"/>
    <x v="7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1498"/>
    <d v="1900-01-29T00:00:00"/>
    <n v="30"/>
    <b v="0"/>
    <n v="7"/>
    <b v="0"/>
    <s v="technology/wearables"/>
    <n v="1.3028138528138529"/>
    <n v="859.85714285714289"/>
    <x v="7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3"/>
    <s v="GBP"/>
    <n v="1432223125"/>
    <d v="2015-05-21T15:45:25"/>
    <n v="1429631125"/>
    <x v="1499"/>
    <d v="1900-01-29T00:00:00"/>
    <n v="30"/>
    <b v="0"/>
    <n v="4"/>
    <b v="0"/>
    <s v="technology/wearables"/>
    <n v="0.30285714285714288"/>
    <n v="26.5"/>
    <x v="7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500"/>
    <d v="1900-01-29T00:00:00"/>
    <n v="30"/>
    <b v="0"/>
    <n v="90"/>
    <b v="0"/>
    <s v="technology/wearables"/>
    <n v="9.84"/>
    <n v="54.666666666666664"/>
    <x v="7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501"/>
    <d v="1900-01-29T00:00:00"/>
    <n v="30"/>
    <b v="0"/>
    <n v="8"/>
    <b v="0"/>
    <s v="technology/wearables"/>
    <n v="2.4299999999999997"/>
    <n v="60.75"/>
    <x v="7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502"/>
    <d v="1900-01-29T00:00:00"/>
    <n v="30"/>
    <b v="0"/>
    <n v="41"/>
    <b v="0"/>
    <s v="technology/wearables"/>
    <n v="3.5520833333333335"/>
    <n v="41.585365853658537"/>
    <x v="7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503"/>
    <d v="1900-01-29T00:00:00"/>
    <n v="30"/>
    <b v="0"/>
    <n v="34"/>
    <b v="0"/>
    <s v="technology/wearables"/>
    <n v="1.3668"/>
    <n v="100.5"/>
    <x v="7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d v="2017-01-27T01:26:48"/>
    <n v="1482888408"/>
    <x v="1504"/>
    <d v="1900-01-29T00:00:00"/>
    <n v="30"/>
    <b v="0"/>
    <n v="0"/>
    <b v="0"/>
    <s v="technology/wearables"/>
    <n v="0"/>
    <n v="0"/>
    <x v="7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505"/>
    <d v="1900-01-29T00:00:00"/>
    <n v="30"/>
    <b v="0"/>
    <n v="0"/>
    <b v="0"/>
    <s v="technology/wearables"/>
    <n v="0"/>
    <n v="0"/>
    <x v="7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506"/>
    <d v="1900-01-29T00:00:00"/>
    <n v="30"/>
    <b v="0"/>
    <n v="276"/>
    <b v="0"/>
    <s v="technology/wearables"/>
    <n v="10.754135338345865"/>
    <n v="51.822463768115945"/>
    <x v="7"/>
    <x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507"/>
    <d v="1900-01-29T00:00:00"/>
    <n v="30"/>
    <b v="0"/>
    <n v="16"/>
    <b v="0"/>
    <s v="technology/wearables"/>
    <n v="19.759999999999998"/>
    <n v="308.75"/>
    <x v="7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508"/>
    <d v="1900-01-29T00:00:00"/>
    <n v="30"/>
    <b v="0"/>
    <n v="140"/>
    <b v="0"/>
    <s v="technology/wearables"/>
    <n v="49.381999999999998"/>
    <n v="176.36428571428573"/>
    <x v="7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509"/>
    <d v="1900-01-29T00:00:00"/>
    <n v="30"/>
    <b v="0"/>
    <n v="15"/>
    <b v="0"/>
    <s v="technology/wearables"/>
    <n v="3.3033333333333332"/>
    <n v="66.066666666666663"/>
    <x v="7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510"/>
    <d v="1900-01-29T00:00:00"/>
    <n v="30"/>
    <b v="0"/>
    <n v="0"/>
    <b v="0"/>
    <s v="technology/wearables"/>
    <n v="0"/>
    <n v="0"/>
    <x v="7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511"/>
    <d v="1900-01-29T00:00:00"/>
    <n v="30"/>
    <b v="0"/>
    <n v="1"/>
    <b v="0"/>
    <s v="technology/wearables"/>
    <n v="0.2"/>
    <n v="100"/>
    <x v="7"/>
    <x v="11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d v="2013-06-27T01:49:11"/>
    <n v="1369705751"/>
    <x v="1512"/>
    <d v="1900-01-29T00:00:00"/>
    <n v="30"/>
    <b v="0"/>
    <n v="149"/>
    <b v="1"/>
    <s v="publishing/nonfiction"/>
    <n v="147.32653061224491"/>
    <n v="48.449664429530202"/>
    <x v="8"/>
    <x v="2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d v="2015-03-07T15:18:45"/>
    <n v="1423149525"/>
    <x v="1513"/>
    <d v="1900-01-29T00:00:00"/>
    <n v="30"/>
    <b v="0"/>
    <n v="31"/>
    <b v="1"/>
    <s v="publishing/nonfiction"/>
    <n v="102.2"/>
    <n v="82.41935483870968"/>
    <x v="8"/>
    <x v="2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d v="2015-12-26T00:18:54"/>
    <n v="1448497134"/>
    <x v="1514"/>
    <d v="1900-01-29T00:00:00"/>
    <n v="30"/>
    <b v="0"/>
    <n v="78"/>
    <b v="1"/>
    <s v="publishing/nonfiction"/>
    <n v="104.05"/>
    <n v="66.698717948717942"/>
    <x v="8"/>
    <x v="27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d v="2016-02-12T17:45:44"/>
    <n v="1452707144"/>
    <x v="1515"/>
    <d v="1900-01-29T00:00:00"/>
    <n v="30"/>
    <b v="0"/>
    <n v="120"/>
    <b v="1"/>
    <s v="publishing/nonfiction"/>
    <n v="101.265"/>
    <n v="168.77500000000001"/>
    <x v="8"/>
    <x v="2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3"/>
    <s v="GBP"/>
    <n v="1465672979"/>
    <d v="2016-06-11T19:22:59"/>
    <n v="1463080979"/>
    <x v="1516"/>
    <d v="1900-01-29T00:00:00"/>
    <n v="30"/>
    <b v="0"/>
    <n v="64"/>
    <b v="1"/>
    <s v="publishing/nonfiction"/>
    <n v="130.25"/>
    <n v="24.421875"/>
    <x v="8"/>
    <x v="2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3"/>
    <s v="GBP"/>
    <n v="1354269600"/>
    <d v="2012-11-30T10:00:00"/>
    <n v="1351663605"/>
    <x v="1517"/>
    <d v="1900-01-29T00:00:00"/>
    <n v="30"/>
    <b v="0"/>
    <n v="121"/>
    <b v="1"/>
    <s v="publishing/nonfiction"/>
    <n v="122.67999999999999"/>
    <n v="25.347107438016529"/>
    <x v="8"/>
    <x v="2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d v="2013-07-05T00:56:00"/>
    <n v="1370393760"/>
    <x v="1518"/>
    <d v="1900-01-29T00:00:00"/>
    <n v="30"/>
    <b v="0"/>
    <n v="87"/>
    <b v="1"/>
    <s v="publishing/nonfiction"/>
    <n v="182.81058823529412"/>
    <n v="71.443218390804603"/>
    <x v="8"/>
    <x v="2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d v="2013-03-01T05:59:00"/>
    <n v="1359587137"/>
    <x v="1519"/>
    <d v="1900-01-29T00:00:00"/>
    <n v="30"/>
    <b v="0"/>
    <n v="65"/>
    <b v="1"/>
    <s v="publishing/nonfiction"/>
    <n v="125.29999999999998"/>
    <n v="38.553846153846152"/>
    <x v="8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d v="2011-06-25T13:42:03"/>
    <n v="1306417323"/>
    <x v="1520"/>
    <d v="1900-01-29T00:00:00"/>
    <n v="30"/>
    <b v="0"/>
    <n v="49"/>
    <b v="1"/>
    <s v="publishing/nonfiction"/>
    <n v="111.66666666666667"/>
    <n v="68.367346938775512"/>
    <x v="8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3"/>
    <s v="GBP"/>
    <n v="1403370772"/>
    <d v="2014-06-21T17:12:52"/>
    <n v="1400778772"/>
    <x v="1521"/>
    <d v="1900-01-29T00:00:00"/>
    <n v="30"/>
    <b v="0"/>
    <n v="264"/>
    <b v="1"/>
    <s v="publishing/nonfiction"/>
    <n v="125.98333333333333"/>
    <n v="28.632575757575758"/>
    <x v="8"/>
    <x v="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d v="2015-03-16T16:35:52"/>
    <n v="1423935352"/>
    <x v="1522"/>
    <d v="1900-01-29T00:00:00"/>
    <n v="30"/>
    <b v="0"/>
    <n v="92"/>
    <b v="1"/>
    <s v="music/rock"/>
    <n v="100.26666666666667"/>
    <n v="81.739130434782609"/>
    <x v="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d v="2015-11-14T01:04:10"/>
    <n v="1444867450"/>
    <x v="1523"/>
    <d v="1900-01-29T00:00:00"/>
    <n v="30"/>
    <b v="0"/>
    <n v="90"/>
    <b v="1"/>
    <s v="music/rock"/>
    <n v="114.26"/>
    <n v="63.477777777777774"/>
    <x v="1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d v="2014-04-11T14:15:46"/>
    <n v="1394633746"/>
    <x v="1524"/>
    <d v="1900-01-29T00:00:00"/>
    <n v="30"/>
    <b v="0"/>
    <n v="406"/>
    <b v="1"/>
    <s v="music/rock"/>
    <n v="105.34805315203954"/>
    <n v="83.967068965517228"/>
    <x v="1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d v="2015-05-07T18:12:22"/>
    <n v="1428430342"/>
    <x v="1525"/>
    <d v="1900-01-29T00:00:00"/>
    <n v="30"/>
    <b v="0"/>
    <n v="70"/>
    <b v="1"/>
    <s v="music/rock"/>
    <n v="107.08672667523933"/>
    <n v="107.07142857142857"/>
    <x v="1"/>
    <x v="2"/>
  </r>
  <r>
    <n v="1372"/>
    <s v="Ted Lukas &amp; the Misled new CD - &quot;FEED&quot;"/>
    <s v="Please help us raise funds to press our new CD!"/>
    <n v="500"/>
    <n v="620"/>
    <x v="2"/>
    <x v="0"/>
    <s v="USD"/>
    <n v="1342115132"/>
    <d v="2012-07-12T17:45:32"/>
    <n v="1339523132"/>
    <x v="1526"/>
    <d v="1900-01-29T00:00:00"/>
    <n v="30"/>
    <b v="0"/>
    <n v="16"/>
    <b v="1"/>
    <s v="music/rock"/>
    <n v="124"/>
    <n v="38.75"/>
    <x v="1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d v="2016-12-30T22:50:33"/>
    <n v="1480546233"/>
    <x v="1527"/>
    <d v="1900-01-29T00:00:00"/>
    <n v="30"/>
    <b v="0"/>
    <n v="52"/>
    <b v="1"/>
    <s v="music/rock"/>
    <n v="105.01"/>
    <n v="201.94230769230768"/>
    <x v="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d v="2016-03-25T02:53:08"/>
    <n v="1456285988"/>
    <x v="1528"/>
    <d v="1900-01-29T00:00:00"/>
    <n v="30"/>
    <b v="0"/>
    <n v="66"/>
    <b v="1"/>
    <s v="music/rock"/>
    <n v="189.46666666666667"/>
    <n v="43.060606060606062"/>
    <x v="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5"/>
    <s v="EUR"/>
    <n v="1484444119"/>
    <d v="2017-01-15T01:35:19"/>
    <n v="1481852119"/>
    <x v="1529"/>
    <d v="1900-01-29T00:00:00"/>
    <n v="30"/>
    <b v="0"/>
    <n v="109"/>
    <b v="1"/>
    <s v="music/rock"/>
    <n v="171.32499999999999"/>
    <n v="62.871559633027523"/>
    <x v="1"/>
    <x v="2"/>
  </r>
  <r>
    <n v="1376"/>
    <s v="Dead Pirates / HIGHMARE LP 2nd pressing"/>
    <s v="Dead Pirates are planning a second pressing of HIGHMARE LP, who wants one ?"/>
    <n v="3700"/>
    <n v="9342"/>
    <x v="2"/>
    <x v="3"/>
    <s v="GBP"/>
    <n v="1480784606"/>
    <d v="2016-12-03T17:03:26"/>
    <n v="1478189006"/>
    <x v="1530"/>
    <d v="1900-01-29T00:00:00"/>
    <n v="30"/>
    <b v="0"/>
    <n v="168"/>
    <b v="1"/>
    <s v="music/rock"/>
    <n v="252.48648648648651"/>
    <n v="55.607142857142854"/>
    <x v="1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d v="2015-06-05T11:47:56"/>
    <n v="1430912876"/>
    <x v="1531"/>
    <d v="1900-01-29T00:00:00"/>
    <n v="30"/>
    <b v="0"/>
    <n v="151"/>
    <b v="1"/>
    <s v="music/rock"/>
    <n v="111.60000000000001"/>
    <n v="73.907284768211923"/>
    <x v="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d v="2016-12-29T05:08:45"/>
    <n v="1480396125"/>
    <x v="1532"/>
    <d v="1900-01-29T00:00:00"/>
    <n v="30"/>
    <b v="0"/>
    <n v="73"/>
    <b v="1"/>
    <s v="music/rock"/>
    <n v="107.1"/>
    <n v="73.356164383561648"/>
    <x v="1"/>
    <x v="2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d v="2013-05-06T19:12:16"/>
    <n v="1365275536"/>
    <x v="1533"/>
    <d v="1900-01-29T00:00:00"/>
    <n v="30"/>
    <b v="0"/>
    <n v="148"/>
    <b v="1"/>
    <s v="music/rock"/>
    <n v="104.3625"/>
    <n v="56.412162162162161"/>
    <x v="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d v="2015-07-05T17:38:42"/>
    <n v="1433525922"/>
    <x v="1534"/>
    <d v="1900-01-29T00:00:00"/>
    <n v="30"/>
    <b v="0"/>
    <n v="63"/>
    <b v="1"/>
    <s v="music/rock"/>
    <n v="124.08571428571429"/>
    <n v="68.936507936507937"/>
    <x v="1"/>
    <x v="2"/>
  </r>
  <r>
    <n v="1386"/>
    <s v="MALTESE CROSS: The First Album"/>
    <s v="We are a classic hard rock/heavy metal band just trying to keep rock alive!"/>
    <n v="400"/>
    <n v="875"/>
    <x v="2"/>
    <x v="0"/>
    <s v="USD"/>
    <n v="1438183889"/>
    <d v="2015-07-29T15:31:29"/>
    <n v="1435591889"/>
    <x v="1535"/>
    <d v="1900-01-29T00:00:00"/>
    <n v="30"/>
    <b v="0"/>
    <n v="14"/>
    <b v="1"/>
    <s v="music/rock"/>
    <n v="218.75"/>
    <n v="62.5"/>
    <x v="1"/>
    <x v="2"/>
  </r>
  <r>
    <n v="1389"/>
    <s v="Pre-order DANCEHALL's first record!!!"/>
    <s v="Help fund the pressing of DANCEHALL's first record by pre-ordering it in advance!!!"/>
    <n v="500"/>
    <n v="727"/>
    <x v="2"/>
    <x v="3"/>
    <s v="GBP"/>
    <n v="1471087957"/>
    <d v="2016-08-13T11:32:37"/>
    <n v="1468495957"/>
    <x v="1536"/>
    <d v="1900-01-29T00:00:00"/>
    <n v="30"/>
    <b v="0"/>
    <n v="34"/>
    <b v="1"/>
    <s v="music/rock"/>
    <n v="145.4"/>
    <n v="21.382352941176471"/>
    <x v="1"/>
    <x v="2"/>
  </r>
  <r>
    <n v="1393"/>
    <s v="WolfHunt | Social Commentary Rock Project"/>
    <s v="Rock n' Roll tales of our times"/>
    <n v="10000"/>
    <n v="10235"/>
    <x v="2"/>
    <x v="0"/>
    <s v="USD"/>
    <n v="1470068523"/>
    <d v="2016-08-01T16:22:03"/>
    <n v="1467476523"/>
    <x v="1537"/>
    <d v="1900-01-29T00:00:00"/>
    <n v="30"/>
    <b v="0"/>
    <n v="52"/>
    <b v="1"/>
    <s v="music/rock"/>
    <n v="102.35000000000001"/>
    <n v="196.82692307692307"/>
    <x v="1"/>
    <x v="2"/>
  </r>
  <r>
    <n v="1395"/>
    <s v="Quiet Oaks Full Length Album"/>
    <s v="Help Quiet Oaks record their debut album!!!"/>
    <n v="3500"/>
    <n v="3916"/>
    <x v="2"/>
    <x v="0"/>
    <s v="USD"/>
    <n v="1484430481"/>
    <d v="2017-01-14T21:48:01"/>
    <n v="1481838481"/>
    <x v="1538"/>
    <d v="1900-01-29T00:00:00"/>
    <n v="30"/>
    <b v="0"/>
    <n v="82"/>
    <b v="1"/>
    <s v="music/rock"/>
    <n v="111.88571428571427"/>
    <n v="47.756097560975611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d v="2015-02-13T23:58:02"/>
    <n v="1421279882"/>
    <x v="1539"/>
    <d v="1900-01-29T00:00:00"/>
    <n v="30"/>
    <b v="0"/>
    <n v="73"/>
    <b v="1"/>
    <s v="music/rock"/>
    <n v="107.3"/>
    <n v="88.191780821917803"/>
    <x v="1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d v="2016-10-27T21:19:00"/>
    <n v="1475013710"/>
    <x v="1540"/>
    <d v="1900-01-29T00:00:00"/>
    <n v="30"/>
    <b v="0"/>
    <n v="158"/>
    <b v="1"/>
    <s v="music/rock"/>
    <n v="113.85000000000001"/>
    <n v="72.056962025316452"/>
    <x v="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d v="2016-07-05T20:58:54"/>
    <n v="1465160334"/>
    <x v="1541"/>
    <d v="1900-01-29T00:00:00"/>
    <n v="30"/>
    <b v="0"/>
    <n v="65"/>
    <b v="1"/>
    <s v="music/rock"/>
    <n v="109.68181818181819"/>
    <n v="74.246153846153845"/>
    <x v="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d v="2014-10-07T00:06:13"/>
    <n v="1410048373"/>
    <x v="1542"/>
    <d v="1900-01-29T00:00:00"/>
    <n v="30"/>
    <b v="0"/>
    <n v="184"/>
    <b v="1"/>
    <s v="music/rock"/>
    <n v="126.14444444444443"/>
    <n v="61.701086956521742"/>
    <x v="1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d v="2013-07-26T01:30:35"/>
    <n v="1372210235"/>
    <x v="1543"/>
    <d v="1900-01-29T00:00:00"/>
    <n v="30"/>
    <b v="0"/>
    <n v="66"/>
    <b v="1"/>
    <s v="music/rock"/>
    <n v="102.57499999999999"/>
    <n v="62.166666666666664"/>
    <x v="1"/>
    <x v="2"/>
  </r>
  <r>
    <n v="1405"/>
    <s v="The Bible translated into Emoticons"/>
    <s v="Will more people read the Bible if it were translated into Emoticons?"/>
    <n v="25000"/>
    <n v="105"/>
    <x v="0"/>
    <x v="0"/>
    <s v="USD"/>
    <n v="1417195201"/>
    <d v="2014-11-28T17:20:01"/>
    <n v="1414599601"/>
    <x v="1544"/>
    <d v="1900-01-29T00:00:00"/>
    <n v="30"/>
    <b v="1"/>
    <n v="17"/>
    <b v="0"/>
    <s v="publishing/translations"/>
    <n v="0.42"/>
    <n v="6.1764705882352944"/>
    <x v="8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3"/>
    <s v="GBP"/>
    <n v="1447451756"/>
    <d v="2015-11-13T21:55:56"/>
    <n v="1444856156"/>
    <x v="1545"/>
    <d v="1900-01-29T00:00:00"/>
    <n v="30"/>
    <b v="0"/>
    <n v="6"/>
    <b v="0"/>
    <s v="publishing/translations"/>
    <n v="7.1999999999999993"/>
    <n v="12"/>
    <x v="8"/>
    <x v="26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d v="2014-12-04T01:31:39"/>
    <n v="1415064699"/>
    <x v="1546"/>
    <d v="1900-01-29T00:00:00"/>
    <n v="30"/>
    <b v="0"/>
    <n v="13"/>
    <b v="0"/>
    <s v="publishing/translations"/>
    <n v="4.5714285714285712"/>
    <n v="24.615384615384617"/>
    <x v="8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d v="2017-01-03T06:04:27"/>
    <n v="1480831467"/>
    <x v="1547"/>
    <d v="1900-01-29T00:00:00"/>
    <n v="30"/>
    <b v="0"/>
    <n v="1"/>
    <b v="0"/>
    <s v="publishing/translations"/>
    <n v="0.2"/>
    <n v="1"/>
    <x v="8"/>
    <x v="26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d v="2015-11-21T23:13:39"/>
    <n v="1445552019"/>
    <x v="1548"/>
    <d v="1900-01-29T00:00:00"/>
    <n v="30"/>
    <b v="0"/>
    <n v="0"/>
    <b v="0"/>
    <s v="publishing/translations"/>
    <n v="0"/>
    <n v="0"/>
    <x v="8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d v="2015-09-15T11:11:00"/>
    <n v="1439696174"/>
    <x v="1549"/>
    <d v="1900-01-29T00:00:00"/>
    <n v="30"/>
    <b v="0"/>
    <n v="2"/>
    <b v="0"/>
    <s v="publishing/translations"/>
    <n v="1.2222222222222223"/>
    <n v="27.5"/>
    <x v="8"/>
    <x v="26"/>
  </r>
  <r>
    <n v="1418"/>
    <s v="Realidades del Hombre"/>
    <s v="Â¿Y si hubiera una camino intermedio entre ciencia y religion?_x000a_Descubre la respuesta ayudando a publicar y traducir este libro."/>
    <n v="3000"/>
    <n v="6"/>
    <x v="0"/>
    <x v="8"/>
    <s v="EUR"/>
    <n v="1456397834"/>
    <d v="2016-02-25T10:57:14"/>
    <n v="1453805834"/>
    <x v="1550"/>
    <d v="1900-01-29T00:00:00"/>
    <n v="30"/>
    <b v="0"/>
    <n v="1"/>
    <b v="0"/>
    <s v="publishing/translations"/>
    <n v="0.2"/>
    <n v="6"/>
    <x v="8"/>
    <x v="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d v="2016-10-09T10:56:59"/>
    <n v="1473418619"/>
    <x v="1551"/>
    <d v="1900-01-29T00:00:00"/>
    <n v="30"/>
    <b v="0"/>
    <n v="10"/>
    <b v="0"/>
    <s v="publishing/translations"/>
    <n v="7.0634920634920633"/>
    <n v="44.5"/>
    <x v="8"/>
    <x v="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0"/>
    <s v="SEK"/>
    <n v="1423432709"/>
    <d v="2015-02-08T21:58:29"/>
    <n v="1420840709"/>
    <x v="1552"/>
    <d v="1900-01-29T00:00:00"/>
    <n v="30"/>
    <b v="0"/>
    <n v="2"/>
    <b v="0"/>
    <s v="publishing/translations"/>
    <n v="0.1"/>
    <n v="100"/>
    <x v="8"/>
    <x v="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d v="2016-09-21T05:45:04"/>
    <n v="1471844704"/>
    <x v="1553"/>
    <d v="1900-01-29T00:00:00"/>
    <n v="30"/>
    <b v="0"/>
    <n v="2"/>
    <b v="0"/>
    <s v="publishing/translations"/>
    <n v="0.104"/>
    <n v="13"/>
    <x v="8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2"/>
    <s v="AUD"/>
    <n v="1451637531"/>
    <d v="2016-01-01T08:38:51"/>
    <n v="1449045531"/>
    <x v="1554"/>
    <d v="1900-01-29T00:00:00"/>
    <n v="30"/>
    <b v="0"/>
    <n v="1"/>
    <b v="0"/>
    <s v="publishing/translations"/>
    <n v="0.33333333333333337"/>
    <n v="100"/>
    <x v="8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d v="2015-04-29T03:09:19"/>
    <n v="1427684959"/>
    <x v="1555"/>
    <d v="1900-01-29T00:00:00"/>
    <n v="30"/>
    <b v="0"/>
    <n v="0"/>
    <b v="0"/>
    <s v="publishing/translations"/>
    <n v="0"/>
    <n v="0"/>
    <x v="8"/>
    <x v="26"/>
  </r>
  <r>
    <n v="1427"/>
    <s v="WHAT CAN I DO?..."/>
    <s v="The book with advices that can save many lives._x000a_You will find here many case studies, extreme situations and solutions."/>
    <n v="5000"/>
    <n v="419"/>
    <x v="0"/>
    <x v="7"/>
    <s v="EUR"/>
    <n v="1474230385"/>
    <d v="2016-09-18T20:26:25"/>
    <n v="1471638385"/>
    <x v="1556"/>
    <d v="1900-01-29T00:00:00"/>
    <n v="30"/>
    <b v="0"/>
    <n v="4"/>
    <b v="0"/>
    <s v="publishing/translations"/>
    <n v="8.3800000000000008"/>
    <n v="104.75"/>
    <x v="8"/>
    <x v="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8"/>
    <s v="EUR"/>
    <n v="1459584417"/>
    <d v="2016-04-02T08:06:57"/>
    <n v="1456996017"/>
    <x v="1557"/>
    <d v="1900-01-29T00:00:00"/>
    <n v="30"/>
    <b v="0"/>
    <n v="3"/>
    <b v="0"/>
    <s v="publishing/translations"/>
    <n v="4.5"/>
    <n v="15"/>
    <x v="8"/>
    <x v="26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d v="2015-04-10T01:27:22"/>
    <n v="1426037242"/>
    <x v="1558"/>
    <d v="1900-01-29T00:00:00"/>
    <n v="30"/>
    <b v="0"/>
    <n v="0"/>
    <b v="0"/>
    <s v="publishing/translations"/>
    <n v="0"/>
    <n v="0"/>
    <x v="8"/>
    <x v="2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d v="2015-11-26T06:03:36"/>
    <n v="1445922216"/>
    <x v="1559"/>
    <d v="1900-01-29T00:00:00"/>
    <n v="30"/>
    <b v="0"/>
    <n v="47"/>
    <b v="0"/>
    <s v="publishing/translations"/>
    <n v="31.94705882352941"/>
    <n v="115.55319148936171"/>
    <x v="8"/>
    <x v="2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d v="2015-07-20T18:43:48"/>
    <n v="1434825828"/>
    <x v="1560"/>
    <d v="1900-01-29T00:00:00"/>
    <n v="30"/>
    <b v="0"/>
    <n v="0"/>
    <b v="0"/>
    <s v="publishing/translations"/>
    <n v="0"/>
    <n v="0"/>
    <x v="8"/>
    <x v="26"/>
  </r>
  <r>
    <n v="1435"/>
    <s v="Trilogy of Crystals, book 1, translation"/>
    <s v="English translation of the first book from a sword and sorcery Fantasy trilogy, by Paolo Parente"/>
    <n v="15000"/>
    <n v="15"/>
    <x v="0"/>
    <x v="11"/>
    <s v="EUR"/>
    <n v="1444589020"/>
    <d v="2015-10-11T18:43:40"/>
    <n v="1441997020"/>
    <x v="1561"/>
    <d v="1900-01-29T00:00:00"/>
    <n v="30"/>
    <b v="0"/>
    <n v="2"/>
    <b v="0"/>
    <s v="publishing/translations"/>
    <n v="0.1"/>
    <n v="7.5"/>
    <x v="8"/>
    <x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7"/>
    <s v="EUR"/>
    <n v="1456043057"/>
    <d v="2016-02-21T08:24:17"/>
    <n v="1453451057"/>
    <x v="1562"/>
    <d v="1900-01-29T00:00:00"/>
    <n v="30"/>
    <b v="0"/>
    <n v="2"/>
    <b v="0"/>
    <s v="publishing/translations"/>
    <n v="0.77"/>
    <n v="38.5"/>
    <x v="8"/>
    <x v="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"/>
    <s v="DKK"/>
    <n v="1461765300"/>
    <d v="2016-04-27T13:55:00"/>
    <n v="1459198499"/>
    <x v="1563"/>
    <d v="1900-01-29T00:00:00"/>
    <n v="30"/>
    <b v="0"/>
    <n v="8"/>
    <b v="0"/>
    <s v="publishing/translations"/>
    <n v="3"/>
    <n v="75"/>
    <x v="8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s v="CAD"/>
    <n v="1425758101"/>
    <d v="2015-03-07T19:55:01"/>
    <n v="1423166101"/>
    <x v="1564"/>
    <d v="1900-01-29T00:00:00"/>
    <n v="30"/>
    <b v="0"/>
    <n v="6"/>
    <b v="0"/>
    <s v="publishing/translations"/>
    <n v="6.6055045871559637"/>
    <n v="30"/>
    <x v="8"/>
    <x v="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1"/>
    <s v="EUR"/>
    <n v="1464285463"/>
    <d v="2016-05-26T17:57:43"/>
    <n v="1461693463"/>
    <x v="1565"/>
    <d v="1900-01-29T00:00:00"/>
    <n v="30"/>
    <b v="0"/>
    <n v="1"/>
    <b v="0"/>
    <s v="publishing/translations"/>
    <n v="7.6923076923076927E-3"/>
    <n v="1"/>
    <x v="8"/>
    <x v="2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d v="2016-05-25T15:29:18"/>
    <n v="1461598158"/>
    <x v="1566"/>
    <d v="1900-01-29T00:00:00"/>
    <n v="30"/>
    <b v="0"/>
    <n v="0"/>
    <b v="0"/>
    <s v="publishing/translations"/>
    <n v="0"/>
    <n v="0"/>
    <x v="8"/>
    <x v="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5"/>
    <s v="EUR"/>
    <n v="1483395209"/>
    <d v="2017-01-02T22:13:29"/>
    <n v="1480803209"/>
    <x v="1567"/>
    <d v="1900-01-29T00:00:00"/>
    <n v="30"/>
    <b v="0"/>
    <n v="0"/>
    <b v="0"/>
    <s v="publishing/translations"/>
    <n v="0"/>
    <n v="0"/>
    <x v="8"/>
    <x v="2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7"/>
    <s v="EUR"/>
    <n v="1434286855"/>
    <d v="2015-06-14T13:00:55"/>
    <n v="1431694855"/>
    <x v="1568"/>
    <d v="1900-01-29T00:00:00"/>
    <n v="30"/>
    <b v="0"/>
    <n v="0"/>
    <b v="0"/>
    <s v="publishing/translations"/>
    <n v="0"/>
    <n v="0"/>
    <x v="8"/>
    <x v="26"/>
  </r>
  <r>
    <n v="1447"/>
    <s v="Indian Language Dictionary"/>
    <s v="I'm creating a dictionary of multiple Indian languages."/>
    <n v="500000"/>
    <n v="75"/>
    <x v="0"/>
    <x v="0"/>
    <s v="USD"/>
    <n v="1467999134"/>
    <d v="2016-07-08T17:32:14"/>
    <n v="1465407134"/>
    <x v="1569"/>
    <d v="1900-01-29T00:00:00"/>
    <n v="30"/>
    <b v="0"/>
    <n v="3"/>
    <b v="0"/>
    <s v="publishing/translations"/>
    <n v="1.4999999999999999E-2"/>
    <n v="25"/>
    <x v="8"/>
    <x v="26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d v="2016-02-20T04:06:37"/>
    <n v="1453349197"/>
    <x v="1570"/>
    <d v="1900-01-29T00:00:00"/>
    <n v="30"/>
    <b v="0"/>
    <n v="1"/>
    <b v="0"/>
    <s v="publishing/translations"/>
    <n v="1E-3"/>
    <n v="1"/>
    <x v="8"/>
    <x v="2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571"/>
    <d v="1900-01-29T00:00:00"/>
    <n v="30"/>
    <b v="0"/>
    <n v="0"/>
    <b v="0"/>
    <s v="publishing/translations"/>
    <n v="0"/>
    <n v="0"/>
    <x v="8"/>
    <x v="26"/>
  </r>
  <r>
    <n v="1456"/>
    <s v="Sometimes you don't need love (Canceled)"/>
    <s v="English Version of my auto-published novel"/>
    <n v="5000"/>
    <n v="145"/>
    <x v="1"/>
    <x v="11"/>
    <s v="EUR"/>
    <n v="1483459365"/>
    <d v="2017-01-03T16:02:45"/>
    <n v="1480867365"/>
    <x v="1572"/>
    <d v="1900-01-29T00:00:00"/>
    <n v="30"/>
    <b v="0"/>
    <n v="3"/>
    <b v="0"/>
    <s v="publishing/translations"/>
    <n v="2.9000000000000004"/>
    <n v="48.333333333333336"/>
    <x v="8"/>
    <x v="2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573"/>
    <d v="1900-01-29T00:00:00"/>
    <n v="30"/>
    <b v="0"/>
    <n v="0"/>
    <b v="0"/>
    <s v="publishing/translations"/>
    <n v="0"/>
    <n v="0"/>
    <x v="8"/>
    <x v="2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d v="2013-04-10T15:54:31"/>
    <n v="1363017271"/>
    <x v="1574"/>
    <d v="1900-01-29T00:00:00"/>
    <n v="30"/>
    <b v="1"/>
    <n v="150"/>
    <b v="1"/>
    <s v="publishing/radio &amp; podcasts"/>
    <n v="108.5175"/>
    <n v="28.937999999999999"/>
    <x v="8"/>
    <x v="29"/>
  </r>
  <r>
    <n v="1464"/>
    <s v="Science Studio"/>
    <s v="The Best Science Media on the Web"/>
    <n v="5000"/>
    <n v="8160"/>
    <x v="2"/>
    <x v="0"/>
    <s v="USD"/>
    <n v="1361029958"/>
    <d v="2013-02-16T15:52:38"/>
    <n v="1358437958"/>
    <x v="1575"/>
    <d v="1900-01-29T00:00:00"/>
    <n v="30"/>
    <b v="1"/>
    <n v="234"/>
    <b v="1"/>
    <s v="publishing/radio &amp; podcasts"/>
    <n v="163.19999999999999"/>
    <n v="34.871794871794869"/>
    <x v="8"/>
    <x v="29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d v="2013-02-15T14:21:49"/>
    <n v="1358346109"/>
    <x v="1576"/>
    <d v="1900-01-29T00:00:00"/>
    <n v="30"/>
    <b v="1"/>
    <n v="321"/>
    <b v="1"/>
    <s v="publishing/radio &amp; podcasts"/>
    <n v="108.42485875706214"/>
    <n v="149.46417445482865"/>
    <x v="8"/>
    <x v="29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d v="2015-04-09T22:58:54"/>
    <n v="1426028334"/>
    <x v="1577"/>
    <d v="1900-01-29T00:00:00"/>
    <n v="30"/>
    <b v="1"/>
    <n v="343"/>
    <b v="1"/>
    <s v="publishing/radio &amp; podcasts"/>
    <n v="103.840625"/>
    <n v="96.877551020408163"/>
    <x v="8"/>
    <x v="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d v="2013-10-16T13:01:43"/>
    <n v="1379336503"/>
    <x v="1578"/>
    <d v="1900-01-29T00:00:00"/>
    <n v="30"/>
    <b v="1"/>
    <n v="336"/>
    <b v="1"/>
    <s v="publishing/radio &amp; podcasts"/>
    <n v="138.70400000000001"/>
    <n v="103.20238095238095"/>
    <x v="8"/>
    <x v="29"/>
  </r>
  <r>
    <n v="1473"/>
    <s v="ONE LOVES ONLY FORM"/>
    <s v="Public Radio Project"/>
    <n v="1500"/>
    <n v="1807.74"/>
    <x v="2"/>
    <x v="0"/>
    <s v="USD"/>
    <n v="1330644639"/>
    <d v="2012-03-01T23:30:39"/>
    <n v="1328052639"/>
    <x v="1579"/>
    <d v="1900-01-29T00:00:00"/>
    <n v="30"/>
    <b v="1"/>
    <n v="47"/>
    <b v="1"/>
    <s v="publishing/radio &amp; podcasts"/>
    <n v="120.51600000000001"/>
    <n v="38.462553191489363"/>
    <x v="8"/>
    <x v="2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d v="2013-09-13T17:28:12"/>
    <n v="1376501292"/>
    <x v="1580"/>
    <d v="1900-01-29T00:00:00"/>
    <n v="30"/>
    <b v="1"/>
    <n v="76"/>
    <b v="1"/>
    <s v="publishing/radio &amp; podcasts"/>
    <n v="112.26666666666667"/>
    <n v="44.315789473684212"/>
    <x v="8"/>
    <x v="29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d v="2011-09-10T01:00:22"/>
    <n v="1313024422"/>
    <x v="1581"/>
    <d v="1900-01-29T00:00:00"/>
    <n v="30"/>
    <b v="1"/>
    <n v="916"/>
    <b v="1"/>
    <s v="publishing/radio &amp; podcasts"/>
    <n v="661.55466666666666"/>
    <n v="43.333275109170302"/>
    <x v="8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s v="CAD"/>
    <n v="1383430145"/>
    <d v="2013-11-02T22:09:05"/>
    <n v="1380838145"/>
    <x v="1582"/>
    <d v="1900-01-29T00:00:00"/>
    <n v="30"/>
    <b v="0"/>
    <n v="6"/>
    <b v="0"/>
    <s v="publishing/fiction"/>
    <n v="2.1"/>
    <n v="17.5"/>
    <x v="8"/>
    <x v="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d v="2015-02-27T04:02:41"/>
    <n v="1422417761"/>
    <x v="1583"/>
    <d v="1900-01-29T00:00:00"/>
    <n v="30"/>
    <b v="0"/>
    <n v="3"/>
    <b v="0"/>
    <s v="publishing/fiction"/>
    <n v="0.24"/>
    <n v="16"/>
    <x v="8"/>
    <x v="37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d v="2016-08-02T22:01:11"/>
    <n v="1467583271"/>
    <x v="1584"/>
    <d v="1900-01-29T00:00:00"/>
    <n v="30"/>
    <b v="0"/>
    <n v="0"/>
    <b v="0"/>
    <s v="publishing/fiction"/>
    <n v="0"/>
    <n v="0"/>
    <x v="8"/>
    <x v="37"/>
  </r>
  <r>
    <n v="1488"/>
    <s v="Nanolution"/>
    <s v="A blockbuster sci-fi adventure. What would you do if one day your life changed to beyond the imaginable?"/>
    <n v="15000"/>
    <n v="360"/>
    <x v="0"/>
    <x v="2"/>
    <s v="AUD"/>
    <n v="1388928660"/>
    <d v="2014-01-05T13:31:00"/>
    <n v="1386336660"/>
    <x v="1585"/>
    <d v="1900-01-29T00:00:00"/>
    <n v="30"/>
    <b v="0"/>
    <n v="6"/>
    <b v="0"/>
    <s v="publishing/fiction"/>
    <n v="2.4"/>
    <n v="60"/>
    <x v="8"/>
    <x v="3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d v="2012-11-15T15:40:52"/>
    <n v="1350398452"/>
    <x v="1586"/>
    <d v="1900-01-29T00:00:00"/>
    <n v="30"/>
    <b v="0"/>
    <n v="0"/>
    <b v="0"/>
    <s v="publishing/fiction"/>
    <n v="0"/>
    <n v="0"/>
    <x v="8"/>
    <x v="37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d v="2011-06-18T21:14:06"/>
    <n v="1305839646"/>
    <x v="1587"/>
    <d v="1900-01-29T00:00:00"/>
    <n v="30"/>
    <b v="0"/>
    <n v="2"/>
    <b v="0"/>
    <s v="publishing/fiction"/>
    <n v="0.75"/>
    <n v="15"/>
    <x v="8"/>
    <x v="37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d v="2013-06-16T20:47:55"/>
    <n v="1368823675"/>
    <x v="1588"/>
    <d v="1900-01-29T00:00:00"/>
    <n v="30"/>
    <b v="0"/>
    <n v="0"/>
    <b v="0"/>
    <s v="publishing/fiction"/>
    <n v="0"/>
    <n v="0"/>
    <x v="8"/>
    <x v="3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d v="2015-04-03T15:38:00"/>
    <n v="1425489613"/>
    <x v="1589"/>
    <d v="1900-01-29T00:00:00"/>
    <n v="30"/>
    <b v="0"/>
    <n v="11"/>
    <b v="0"/>
    <s v="publishing/fiction"/>
    <n v="8.9"/>
    <n v="40.454545454545453"/>
    <x v="8"/>
    <x v="37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d v="2011-08-27T18:57:11"/>
    <n v="1311879431"/>
    <x v="1590"/>
    <d v="1900-01-29T00:00:00"/>
    <n v="30"/>
    <b v="0"/>
    <n v="0"/>
    <b v="0"/>
    <s v="publishing/fiction"/>
    <n v="0"/>
    <n v="0"/>
    <x v="8"/>
    <x v="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d v="2013-05-01T21:42:37"/>
    <n v="1364852557"/>
    <x v="1591"/>
    <d v="1900-01-29T00:00:00"/>
    <n v="30"/>
    <b v="0"/>
    <n v="15"/>
    <b v="0"/>
    <s v="publishing/fiction"/>
    <n v="25.035714285714285"/>
    <n v="46.733333333333334"/>
    <x v="8"/>
    <x v="37"/>
  </r>
  <r>
    <n v="1501"/>
    <s v="This is Nowhere"/>
    <s v="A hardcover book of surf, outdoor and nature photos from the British Columbia coast."/>
    <n v="52000"/>
    <n v="86492"/>
    <x v="2"/>
    <x v="6"/>
    <s v="CAD"/>
    <n v="1436364023"/>
    <d v="2015-07-08T14:00:23"/>
    <n v="1433772023"/>
    <x v="1592"/>
    <d v="1900-01-29T00:00:00"/>
    <n v="30"/>
    <b v="1"/>
    <n v="885"/>
    <b v="1"/>
    <s v="photography/photobooks"/>
    <n v="166.33076923076925"/>
    <n v="97.731073446327684"/>
    <x v="5"/>
    <x v="23"/>
  </r>
  <r>
    <n v="1506"/>
    <s v="Holden Lane High School photobook"/>
    <s v="A photographic book consisting of 36 colour photographs that explore Holden Lane High School in its final state."/>
    <n v="1500"/>
    <n v="1671"/>
    <x v="2"/>
    <x v="3"/>
    <s v="GBP"/>
    <n v="1406227904"/>
    <d v="2014-07-24T18:51:44"/>
    <n v="1403635904"/>
    <x v="1593"/>
    <d v="1900-01-29T00:00:00"/>
    <n v="30"/>
    <b v="1"/>
    <n v="43"/>
    <b v="1"/>
    <s v="photography/photobooks"/>
    <n v="111.4"/>
    <n v="38.860465116279073"/>
    <x v="5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3"/>
    <s v="GBP"/>
    <n v="1405761278"/>
    <d v="2014-07-19T09:14:38"/>
    <n v="1403169278"/>
    <x v="1594"/>
    <d v="1900-01-29T00:00:00"/>
    <n v="30"/>
    <b v="1"/>
    <n v="405"/>
    <b v="1"/>
    <s v="photography/photobooks"/>
    <n v="101.03500000000001"/>
    <n v="39.91506172839506"/>
    <x v="5"/>
    <x v="2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d v="2015-11-18T15:00:04"/>
    <n v="1445263204"/>
    <x v="1595"/>
    <d v="1900-01-29T00:00:00"/>
    <n v="30"/>
    <b v="1"/>
    <n v="206"/>
    <b v="1"/>
    <s v="photography/photobooks"/>
    <n v="111.79285714285714"/>
    <n v="75.975728155339809"/>
    <x v="5"/>
    <x v="2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d v="2017-02-05T16:25:39"/>
    <n v="1483719939"/>
    <x v="1596"/>
    <d v="1900-01-29T00:00:00"/>
    <n v="30"/>
    <b v="1"/>
    <n v="335"/>
    <b v="1"/>
    <s v="photography/photobooks"/>
    <n v="558.7714285714286"/>
    <n v="58.379104477611939"/>
    <x v="5"/>
    <x v="23"/>
  </r>
  <r>
    <n v="1513"/>
    <s v="Russian Interiors"/>
    <s v="An intimate portrait of Russian women in their private spaces by late photographer Andy Rocchelli published by Cesura."/>
    <n v="8000"/>
    <n v="12001.5"/>
    <x v="2"/>
    <x v="3"/>
    <s v="GBP"/>
    <n v="1405523866"/>
    <d v="2014-07-16T15:17:46"/>
    <n v="1402931866"/>
    <x v="1597"/>
    <d v="1900-01-29T00:00:00"/>
    <n v="30"/>
    <b v="1"/>
    <n v="215"/>
    <b v="1"/>
    <s v="photography/photobooks"/>
    <n v="150.01875000000001"/>
    <n v="55.82093023255814"/>
    <x v="5"/>
    <x v="2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d v="2016-03-16T05:04:57"/>
    <n v="1455516297"/>
    <x v="1598"/>
    <d v="1900-01-29T00:00:00"/>
    <n v="30"/>
    <b v="1"/>
    <n v="555"/>
    <b v="1"/>
    <s v="photography/photobooks"/>
    <n v="157.18899999999999"/>
    <n v="849.67027027027029"/>
    <x v="5"/>
    <x v="2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d v="2016-10-06T14:00:00"/>
    <n v="1473160292"/>
    <x v="1599"/>
    <d v="1900-01-29T00:00:00"/>
    <n v="30"/>
    <b v="1"/>
    <n v="116"/>
    <b v="1"/>
    <s v="photography/photobooks"/>
    <n v="108.65882352941176"/>
    <n v="159.24137931034483"/>
    <x v="5"/>
    <x v="2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d v="2014-05-31T19:40:52"/>
    <n v="1398973252"/>
    <x v="1600"/>
    <d v="1900-01-29T00:00:00"/>
    <n v="30"/>
    <b v="1"/>
    <n v="236"/>
    <b v="1"/>
    <s v="photography/photobooks"/>
    <n v="205.36666666666665"/>
    <n v="130.52966101694915"/>
    <x v="5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d v="2014-10-17T19:55:39"/>
    <n v="1410983739"/>
    <x v="1601"/>
    <d v="1900-01-29T00:00:00"/>
    <n v="30"/>
    <b v="1"/>
    <n v="452"/>
    <b v="1"/>
    <s v="photography/photobooks"/>
    <n v="138.96574712643678"/>
    <n v="133.7391592920354"/>
    <x v="5"/>
    <x v="23"/>
  </r>
  <r>
    <n v="1524"/>
    <s v="Heath - Limited Edition Split Zine - Make 100"/>
    <s v="Limited edition split zine by photographers AdeY and Kersti K. 100 signed and hand numbered copies!"/>
    <n v="3000"/>
    <n v="6210"/>
    <x v="2"/>
    <x v="10"/>
    <s v="SEK"/>
    <n v="1487592090"/>
    <d v="2017-02-20T12:01:30"/>
    <n v="1485000090"/>
    <x v="1602"/>
    <d v="1900-01-29T00:00:00"/>
    <n v="30"/>
    <b v="1"/>
    <n v="28"/>
    <b v="1"/>
    <s v="photography/photobooks"/>
    <n v="206.99999999999997"/>
    <n v="221.78571428571428"/>
    <x v="5"/>
    <x v="2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d v="2016-08-18T16:52:18"/>
    <n v="1468947138"/>
    <x v="1603"/>
    <d v="1900-01-29T00:00:00"/>
    <n v="30"/>
    <b v="1"/>
    <n v="140"/>
    <b v="1"/>
    <s v="photography/photobooks"/>
    <n v="174.00576923076923"/>
    <n v="32.315357142857138"/>
    <x v="5"/>
    <x v="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d v="2015-03-19T14:05:20"/>
    <n v="1424185520"/>
    <x v="1604"/>
    <d v="1900-01-29T00:00:00"/>
    <n v="30"/>
    <b v="1"/>
    <n v="141"/>
    <b v="1"/>
    <s v="photography/photobooks"/>
    <n v="100.67894736842105"/>
    <n v="135.66666666666666"/>
    <x v="5"/>
    <x v="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d v="2015-09-04T16:11:02"/>
    <n v="1438791062"/>
    <x v="1605"/>
    <d v="1900-01-29T00:00:00"/>
    <n v="30"/>
    <b v="1"/>
    <n v="369"/>
    <b v="1"/>
    <s v="photography/photobooks"/>
    <n v="417.73333333333335"/>
    <n v="84.905149051490511"/>
    <x v="5"/>
    <x v="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d v="2015-08-27T19:15:10"/>
    <n v="1438110910"/>
    <x v="1606"/>
    <d v="1900-01-29T00:00:00"/>
    <n v="30"/>
    <b v="1"/>
    <n v="455"/>
    <b v="1"/>
    <s v="photography/photobooks"/>
    <n v="250.30841666666666"/>
    <n v="66.015406593406595"/>
    <x v="5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d v="2014-11-26T01:15:00"/>
    <n v="1414368616"/>
    <x v="1607"/>
    <d v="1900-01-29T00:00:00"/>
    <n v="30"/>
    <b v="1"/>
    <n v="98"/>
    <b v="1"/>
    <s v="photography/photobooks"/>
    <n v="117.86666666666667"/>
    <n v="180.40816326530611"/>
    <x v="5"/>
    <x v="23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d v="2014-12-31T17:05:38"/>
    <n v="1417453538"/>
    <x v="1608"/>
    <d v="1900-01-29T00:00:00"/>
    <n v="30"/>
    <b v="0"/>
    <n v="2"/>
    <b v="0"/>
    <s v="photography/nature"/>
    <n v="3.3333333333333333E-2"/>
    <n v="3"/>
    <x v="5"/>
    <x v="8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d v="2014-11-22T13:13:54"/>
    <n v="1414066434"/>
    <x v="1609"/>
    <d v="1900-01-29T00:00:00"/>
    <n v="30"/>
    <b v="0"/>
    <n v="1"/>
    <b v="0"/>
    <s v="photography/nature"/>
    <n v="0.44444444444444442"/>
    <n v="10"/>
    <x v="5"/>
    <x v="8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d v="2015-11-08T22:10:20"/>
    <n v="1444425020"/>
    <x v="1610"/>
    <d v="1900-01-29T00:00:00"/>
    <n v="30"/>
    <b v="0"/>
    <n v="1"/>
    <b v="0"/>
    <s v="photography/nature"/>
    <n v="8.5714285714285712"/>
    <n v="60"/>
    <x v="5"/>
    <x v="8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d v="2015-11-03T04:15:59"/>
    <n v="1443928559"/>
    <x v="1611"/>
    <d v="1900-01-29T00:00:00"/>
    <n v="30"/>
    <b v="0"/>
    <n v="6"/>
    <b v="0"/>
    <s v="photography/nature"/>
    <n v="34"/>
    <n v="28.333333333333332"/>
    <x v="5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3"/>
    <s v="GBP"/>
    <n v="1463050034"/>
    <d v="2016-05-12T10:47:14"/>
    <n v="1460458034"/>
    <x v="1612"/>
    <d v="1900-01-29T00:00:00"/>
    <n v="30"/>
    <b v="0"/>
    <n v="7"/>
    <b v="0"/>
    <s v="photography/nature"/>
    <n v="13.466666666666665"/>
    <n v="14.428571428571429"/>
    <x v="5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d v="2015-05-27T19:47:19"/>
    <n v="1430164039"/>
    <x v="1613"/>
    <d v="1900-01-29T00:00:00"/>
    <n v="30"/>
    <b v="0"/>
    <n v="0"/>
    <b v="0"/>
    <s v="photography/nature"/>
    <n v="0"/>
    <n v="0"/>
    <x v="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d v="2015-09-02T06:47:27"/>
    <n v="1438584447"/>
    <x v="1614"/>
    <d v="1900-01-29T00:00:00"/>
    <n v="30"/>
    <b v="0"/>
    <n v="0"/>
    <b v="0"/>
    <s v="photography/nature"/>
    <n v="0"/>
    <n v="0"/>
    <x v="5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2"/>
    <s v="AUD"/>
    <n v="1438495390"/>
    <d v="2015-08-02T06:03:10"/>
    <n v="1435903390"/>
    <x v="1615"/>
    <d v="1900-01-29T00:00:00"/>
    <n v="30"/>
    <b v="0"/>
    <n v="0"/>
    <b v="0"/>
    <s v="photography/nature"/>
    <n v="0"/>
    <n v="0"/>
    <x v="5"/>
    <x v="8"/>
  </r>
  <r>
    <n v="1556"/>
    <s v="West Canada - A Coffee Table Book"/>
    <s v="To gather a collection of photographs for a coffee table book that displays the beauty of Canada's west."/>
    <n v="1500"/>
    <n v="677"/>
    <x v="0"/>
    <x v="6"/>
    <s v="CAD"/>
    <n v="1467603624"/>
    <d v="2016-07-04T03:40:24"/>
    <n v="1465011624"/>
    <x v="1616"/>
    <d v="1900-01-29T00:00:00"/>
    <n v="30"/>
    <b v="0"/>
    <n v="12"/>
    <b v="0"/>
    <s v="photography/nature"/>
    <n v="45.133333333333333"/>
    <n v="56.416666666666664"/>
    <x v="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617"/>
    <d v="1900-01-29T00:00:00"/>
    <n v="30"/>
    <b v="0"/>
    <n v="1"/>
    <b v="0"/>
    <s v="publishing/art books"/>
    <n v="0.67"/>
    <n v="67"/>
    <x v="8"/>
    <x v="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618"/>
    <d v="1900-01-29T00:00:00"/>
    <n v="30"/>
    <b v="0"/>
    <n v="1"/>
    <b v="0"/>
    <s v="publishing/art books"/>
    <n v="2.5"/>
    <n v="100"/>
    <x v="8"/>
    <x v="36"/>
  </r>
  <r>
    <n v="1569"/>
    <s v="to be removed (Canceled)"/>
    <s v="to be removed"/>
    <n v="30000"/>
    <n v="0"/>
    <x v="1"/>
    <x v="0"/>
    <s v="USD"/>
    <n v="1369498714"/>
    <d v="2013-05-25T16:18:34"/>
    <n v="1366906714"/>
    <x v="1619"/>
    <d v="1900-01-29T00:00:00"/>
    <n v="30"/>
    <b v="0"/>
    <n v="0"/>
    <b v="0"/>
    <s v="publishing/art books"/>
    <n v="0"/>
    <n v="0"/>
    <x v="8"/>
    <x v="3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620"/>
    <d v="1900-01-29T00:00:00"/>
    <n v="30"/>
    <b v="0"/>
    <n v="52"/>
    <b v="0"/>
    <s v="publishing/art books"/>
    <n v="41.4"/>
    <n v="47.769230769230766"/>
    <x v="8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3"/>
    <s v="GBP"/>
    <n v="1434738483"/>
    <d v="2015-06-19T18:28:03"/>
    <n v="1432146483"/>
    <x v="1621"/>
    <d v="1900-01-29T00:00:00"/>
    <n v="30"/>
    <b v="0"/>
    <n v="4"/>
    <b v="0"/>
    <s v="publishing/art books"/>
    <n v="0.66115702479338845"/>
    <n v="20"/>
    <x v="8"/>
    <x v="3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622"/>
    <d v="1900-01-29T00:00:00"/>
    <n v="30"/>
    <b v="0"/>
    <n v="35"/>
    <b v="0"/>
    <s v="publishing/art books"/>
    <n v="22.91"/>
    <n v="65.457142857142856"/>
    <x v="8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3"/>
    <s v="GBP"/>
    <n v="1411681391"/>
    <d v="2014-09-25T21:43:11"/>
    <n v="1409089391"/>
    <x v="1623"/>
    <d v="1900-01-29T00:00:00"/>
    <n v="30"/>
    <b v="0"/>
    <n v="1"/>
    <b v="0"/>
    <s v="photography/places"/>
    <n v="7.4999999999999997E-2"/>
    <n v="15"/>
    <x v="5"/>
    <x v="16"/>
  </r>
  <r>
    <n v="1586"/>
    <s v="Missouri In Pictures"/>
    <s v="Show the world the beauty that is in all of our back yards!"/>
    <n v="1500"/>
    <n v="0"/>
    <x v="0"/>
    <x v="0"/>
    <s v="USD"/>
    <n v="1428197422"/>
    <d v="2015-04-05T01:30:22"/>
    <n v="1425609022"/>
    <x v="1624"/>
    <d v="1900-01-29T00:00:00"/>
    <n v="30"/>
    <b v="0"/>
    <n v="0"/>
    <b v="0"/>
    <s v="photography/places"/>
    <n v="0"/>
    <n v="0"/>
    <x v="5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d v="2014-12-13T22:49:25"/>
    <n v="1415918965"/>
    <x v="1625"/>
    <d v="1900-01-29T00:00:00"/>
    <n v="30"/>
    <b v="0"/>
    <n v="1"/>
    <b v="0"/>
    <s v="photography/places"/>
    <n v="1.3333333333333334E-2"/>
    <n v="1"/>
    <x v="5"/>
    <x v="16"/>
  </r>
  <r>
    <n v="1588"/>
    <s v="The Right Side of Texas"/>
    <s v="Southeast Texas as seen through the lens of a cell phone camera"/>
    <n v="516"/>
    <n v="0"/>
    <x v="0"/>
    <x v="0"/>
    <s v="USD"/>
    <n v="1422735120"/>
    <d v="2015-01-31T20:12:00"/>
    <n v="1420091999"/>
    <x v="1626"/>
    <d v="1900-01-29T00:00:00"/>
    <n v="30"/>
    <b v="0"/>
    <n v="0"/>
    <b v="0"/>
    <s v="photography/places"/>
    <n v="0"/>
    <n v="0"/>
    <x v="5"/>
    <x v="16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d v="2015-10-09T23:38:06"/>
    <n v="1441841886"/>
    <x v="1627"/>
    <d v="1900-01-29T00:00:00"/>
    <n v="30"/>
    <b v="0"/>
    <n v="0"/>
    <b v="0"/>
    <s v="photography/places"/>
    <n v="0"/>
    <n v="0"/>
    <x v="5"/>
    <x v="16"/>
  </r>
  <r>
    <n v="1590"/>
    <s v="An Italian Adventure"/>
    <s v="Discover Italy through photography."/>
    <n v="60000"/>
    <n v="1020"/>
    <x v="0"/>
    <x v="11"/>
    <s v="EUR"/>
    <n v="1443040464"/>
    <d v="2015-09-23T20:34:24"/>
    <n v="1440448464"/>
    <x v="1628"/>
    <d v="1900-01-29T00:00:00"/>
    <n v="30"/>
    <b v="0"/>
    <n v="2"/>
    <b v="0"/>
    <s v="photography/places"/>
    <n v="1.7000000000000002"/>
    <n v="510"/>
    <x v="5"/>
    <x v="1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3"/>
    <s v="GBP"/>
    <n v="1459700741"/>
    <d v="2016-04-03T16:25:41"/>
    <n v="1457112341"/>
    <x v="1629"/>
    <d v="1900-01-29T00:00:00"/>
    <n v="30"/>
    <b v="0"/>
    <n v="92"/>
    <b v="0"/>
    <s v="photography/places"/>
    <n v="29.228571428571428"/>
    <n v="44.478260869565219"/>
    <x v="5"/>
    <x v="16"/>
  </r>
  <r>
    <n v="1593"/>
    <s v="Picturing Italy"/>
    <s v="A trip to fulfill a dream of capturing the wonders and history of ancient Italy in person."/>
    <n v="22000"/>
    <n v="3"/>
    <x v="0"/>
    <x v="0"/>
    <s v="USD"/>
    <n v="1425154655"/>
    <d v="2015-02-28T20:17:35"/>
    <n v="1422562655"/>
    <x v="1630"/>
    <d v="1900-01-29T00:00:00"/>
    <n v="30"/>
    <b v="0"/>
    <n v="3"/>
    <b v="0"/>
    <s v="photography/places"/>
    <n v="1.3636363636363637E-2"/>
    <n v="1"/>
    <x v="5"/>
    <x v="16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d v="2016-09-20T08:29:57"/>
    <n v="1471768197"/>
    <x v="1631"/>
    <d v="1900-01-29T00:00:00"/>
    <n v="30"/>
    <b v="0"/>
    <n v="0"/>
    <b v="0"/>
    <s v="photography/places"/>
    <n v="0"/>
    <n v="0"/>
    <x v="5"/>
    <x v="16"/>
  </r>
  <r>
    <n v="1599"/>
    <s v="The Londoner: Prints &amp; Canvas"/>
    <s v="A London photographer trekking 5,895m up Africa's Mount Kilimanjaro to pursue and enrich a career."/>
    <n v="500"/>
    <n v="0"/>
    <x v="0"/>
    <x v="3"/>
    <s v="GBP"/>
    <n v="1460116576"/>
    <d v="2016-04-08T11:56:16"/>
    <n v="1457528176"/>
    <x v="1632"/>
    <d v="1900-01-29T00:00:00"/>
    <n v="30"/>
    <b v="0"/>
    <n v="0"/>
    <b v="0"/>
    <s v="photography/places"/>
    <n v="0"/>
    <n v="0"/>
    <x v="5"/>
    <x v="16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d v="2011-05-05T02:13:53"/>
    <n v="1301969633"/>
    <x v="1633"/>
    <d v="1900-01-29T00:00:00"/>
    <n v="30"/>
    <b v="0"/>
    <n v="56"/>
    <b v="1"/>
    <s v="music/rock"/>
    <n v="108.2492"/>
    <n v="48.325535714285714"/>
    <x v="1"/>
    <x v="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d v="2012-12-15T22:11:50"/>
    <n v="1353017510"/>
    <x v="1634"/>
    <d v="1900-01-29T00:00:00"/>
    <n v="30"/>
    <b v="0"/>
    <n v="112"/>
    <b v="1"/>
    <s v="music/rock"/>
    <n v="271.85000000000002"/>
    <n v="48.544642857142854"/>
    <x v="1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d v="2013-01-02T20:59:44"/>
    <n v="1354568384"/>
    <x v="1635"/>
    <d v="1900-01-29T00:00:00"/>
    <n v="30"/>
    <b v="0"/>
    <n v="11"/>
    <b v="1"/>
    <s v="music/rock"/>
    <n v="110.00000000000001"/>
    <n v="50"/>
    <x v="1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d v="2012-07-22T01:40:02"/>
    <n v="1340329202"/>
    <x v="1636"/>
    <d v="1900-01-29T00:00:00"/>
    <n v="30"/>
    <b v="0"/>
    <n v="26"/>
    <b v="1"/>
    <s v="music/rock"/>
    <n v="101.49999999999999"/>
    <n v="39.03846153846154"/>
    <x v="1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d v="2013-12-01T21:21:07"/>
    <n v="1383337267"/>
    <x v="1637"/>
    <d v="1900-01-29T00:00:00"/>
    <n v="30"/>
    <b v="0"/>
    <n v="108"/>
    <b v="1"/>
    <s v="music/rock"/>
    <n v="101.18750000000001"/>
    <n v="74.953703703703709"/>
    <x v="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d v="2012-10-12T20:37:41"/>
    <n v="1347482261"/>
    <x v="1638"/>
    <d v="1900-01-29T00:00:00"/>
    <n v="30"/>
    <b v="0"/>
    <n v="133"/>
    <b v="1"/>
    <s v="music/rock"/>
    <n v="155.91"/>
    <n v="117.22556390977444"/>
    <x v="1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d v="2012-03-03T15:39:25"/>
    <n v="1328197165"/>
    <x v="1639"/>
    <d v="1900-01-29T00:00:00"/>
    <n v="30"/>
    <b v="0"/>
    <n v="19"/>
    <b v="1"/>
    <s v="music/rock"/>
    <n v="100"/>
    <n v="94.736842105263165"/>
    <x v="1"/>
    <x v="2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d v="2014-12-19T14:19:04"/>
    <n v="1416406744"/>
    <x v="1640"/>
    <d v="1900-01-29T00:00:00"/>
    <n v="30"/>
    <b v="0"/>
    <n v="26"/>
    <b v="1"/>
    <s v="music/pop"/>
    <n v="101.4"/>
    <n v="97.5"/>
    <x v="1"/>
    <x v="3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d v="2012-09-24T19:46:52"/>
    <n v="1345924012"/>
    <x v="1641"/>
    <d v="1900-01-29T00:00:00"/>
    <n v="30"/>
    <b v="0"/>
    <n v="37"/>
    <b v="1"/>
    <s v="music/pop"/>
    <n v="124.70000000000002"/>
    <n v="168.51351351351352"/>
    <x v="1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d v="2012-06-09T09:49:37"/>
    <n v="1336643377"/>
    <x v="1642"/>
    <d v="1900-01-29T00:00:00"/>
    <n v="30"/>
    <b v="0"/>
    <n v="46"/>
    <b v="1"/>
    <s v="music/pop"/>
    <n v="104.71999999999998"/>
    <n v="113.82608695652173"/>
    <x v="1"/>
    <x v="3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d v="2011-03-20T15:54:42"/>
    <n v="1298048082"/>
    <x v="1643"/>
    <d v="1900-01-29T00:00:00"/>
    <n v="30"/>
    <b v="0"/>
    <n v="90"/>
    <b v="1"/>
    <s v="music/pop"/>
    <n v="125.26086956521738"/>
    <n v="32.011111111111113"/>
    <x v="1"/>
    <x v="3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d v="2013-10-09T10:27:17"/>
    <n v="1378722437"/>
    <x v="1644"/>
    <d v="1900-01-29T00:00:00"/>
    <n v="30"/>
    <b v="0"/>
    <n v="32"/>
    <b v="1"/>
    <s v="music/pop"/>
    <n v="141.55000000000001"/>
    <n v="88.46875"/>
    <x v="1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d v="2013-11-24T12:49:53"/>
    <n v="1382701793"/>
    <x v="1645"/>
    <d v="1900-01-29T00:00:00"/>
    <n v="30"/>
    <b v="0"/>
    <n v="70"/>
    <b v="1"/>
    <s v="music/pop"/>
    <n v="100.66666666666666"/>
    <n v="64.714285714285708"/>
    <x v="1"/>
    <x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d v="2012-04-18T21:22:40"/>
    <n v="1332192160"/>
    <x v="1646"/>
    <d v="1900-01-29T00:00:00"/>
    <n v="30"/>
    <b v="0"/>
    <n v="34"/>
    <b v="1"/>
    <s v="music/pop"/>
    <n v="119.90909090909089"/>
    <n v="38.794117647058826"/>
    <x v="1"/>
    <x v="30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d v="2012-04-05T18:00:20"/>
    <n v="1331060420"/>
    <x v="1647"/>
    <d v="1900-01-29T00:00:00"/>
    <n v="30"/>
    <b v="0"/>
    <n v="48"/>
    <b v="1"/>
    <s v="music/pop"/>
    <n v="142.86666666666667"/>
    <n v="44.645833333333336"/>
    <x v="1"/>
    <x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d v="2012-12-13T22:17:32"/>
    <n v="1352845052"/>
    <x v="1648"/>
    <d v="1900-01-29T00:00:00"/>
    <n v="30"/>
    <b v="0"/>
    <n v="48"/>
    <b v="1"/>
    <s v="music/pop"/>
    <n v="100.33493333333334"/>
    <n v="156.77333333333334"/>
    <x v="1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d v="2012-05-24T18:46:08"/>
    <n v="1335293168"/>
    <x v="1649"/>
    <d v="1900-01-29T00:00:00"/>
    <n v="30"/>
    <b v="0"/>
    <n v="221"/>
    <b v="1"/>
    <s v="music/pop"/>
    <n v="104.93380000000001"/>
    <n v="118.70339366515837"/>
    <x v="1"/>
    <x v="3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d v="2015-02-01T00:31:47"/>
    <n v="1420158707"/>
    <x v="1650"/>
    <d v="1900-01-29T00:00:00"/>
    <n v="30"/>
    <b v="0"/>
    <n v="32"/>
    <b v="1"/>
    <s v="music/pop"/>
    <n v="108"/>
    <n v="33.75"/>
    <x v="1"/>
    <x v="3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d v="2013-03-28T05:04:33"/>
    <n v="1361858673"/>
    <x v="1651"/>
    <d v="1900-01-29T00:00:00"/>
    <n v="30"/>
    <b v="0"/>
    <n v="98"/>
    <b v="1"/>
    <s v="music/pop"/>
    <n v="160.88"/>
    <n v="41.04081632653061"/>
    <x v="1"/>
    <x v="3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d v="2011-11-28T04:35:39"/>
    <n v="1319859339"/>
    <x v="1652"/>
    <d v="1900-01-29T00:00:00"/>
    <n v="30"/>
    <b v="0"/>
    <n v="116"/>
    <b v="1"/>
    <s v="music/pop"/>
    <n v="102.6375"/>
    <n v="70.784482758620683"/>
    <x v="1"/>
    <x v="3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d v="2016-08-01T13:03:34"/>
    <n v="1467464614"/>
    <x v="1653"/>
    <d v="1900-01-29T00:00:00"/>
    <n v="30"/>
    <b v="0"/>
    <n v="77"/>
    <b v="1"/>
    <s v="music/pop"/>
    <n v="100.67349999999999"/>
    <n v="26.148961038961041"/>
    <x v="1"/>
    <x v="3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d v="2012-06-04T15:45:30"/>
    <n v="1336232730"/>
    <x v="1654"/>
    <d v="1900-01-29T00:00:00"/>
    <n v="30"/>
    <b v="0"/>
    <n v="49"/>
    <b v="1"/>
    <s v="music/pop"/>
    <n v="112.94117647058823"/>
    <n v="39.183673469387756"/>
    <x v="1"/>
    <x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d v="2015-03-06T21:04:52"/>
    <n v="1423083892"/>
    <x v="1655"/>
    <d v="1900-01-29T00:00:00"/>
    <n v="30"/>
    <b v="0"/>
    <n v="59"/>
    <b v="1"/>
    <s v="music/pop"/>
    <n v="128.09523809523807"/>
    <n v="45.593220338983052"/>
    <x v="1"/>
    <x v="3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d v="2011-10-16T22:03:00"/>
    <n v="1316194540"/>
    <x v="1656"/>
    <d v="1900-01-29T00:00:00"/>
    <n v="30"/>
    <b v="0"/>
    <n v="34"/>
    <b v="1"/>
    <s v="music/pop"/>
    <n v="137.416"/>
    <n v="40.416470588235299"/>
    <x v="1"/>
    <x v="30"/>
  </r>
  <r>
    <n v="1680"/>
    <s v="Kick Out a Record"/>
    <s v="Working Musician dilemma #164: how the taxman put Kick the Record 2.0 on hold"/>
    <n v="1000"/>
    <n v="1175"/>
    <x v="2"/>
    <x v="0"/>
    <s v="USD"/>
    <n v="1405188667"/>
    <d v="2014-07-12T18:11:07"/>
    <n v="1402596667"/>
    <x v="1657"/>
    <d v="1900-01-29T00:00:00"/>
    <n v="30"/>
    <b v="0"/>
    <n v="25"/>
    <b v="1"/>
    <s v="music/pop"/>
    <n v="117.5"/>
    <n v="47"/>
    <x v="1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58"/>
    <d v="1900-01-29T00:00:00"/>
    <n v="30"/>
    <b v="0"/>
    <n v="15"/>
    <b v="0"/>
    <s v="music/faith"/>
    <n v="102.85714285714285"/>
    <n v="24"/>
    <x v="1"/>
    <x v="1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59"/>
    <d v="1900-01-29T00:00:00"/>
    <n v="30"/>
    <b v="0"/>
    <n v="7"/>
    <b v="0"/>
    <s v="music/faith"/>
    <n v="44.3"/>
    <n v="253.14285714285714"/>
    <x v="1"/>
    <x v="19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60"/>
    <d v="1900-01-29T00:00:00"/>
    <n v="30"/>
    <b v="0"/>
    <n v="14"/>
    <b v="0"/>
    <s v="music/faith"/>
    <n v="100"/>
    <n v="171.42857142857142"/>
    <x v="1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61"/>
    <d v="1900-01-29T00:00:00"/>
    <n v="30"/>
    <b v="0"/>
    <n v="11"/>
    <b v="0"/>
    <s v="music/faith"/>
    <n v="25.4"/>
    <n v="57.727272727272727"/>
    <x v="1"/>
    <x v="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62"/>
    <d v="1900-01-29T00:00:00"/>
    <n v="30"/>
    <b v="0"/>
    <n v="1"/>
    <b v="0"/>
    <s v="music/faith"/>
    <n v="0.05"/>
    <n v="5"/>
    <x v="1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63"/>
    <d v="1900-01-29T00:00:00"/>
    <n v="30"/>
    <b v="0"/>
    <n v="0"/>
    <b v="0"/>
    <s v="music/faith"/>
    <n v="0"/>
    <n v="0"/>
    <x v="1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64"/>
    <d v="1900-01-29T00:00:00"/>
    <n v="30"/>
    <b v="0"/>
    <n v="4"/>
    <b v="0"/>
    <s v="music/faith"/>
    <n v="4.2311459353574925"/>
    <n v="54"/>
    <x v="1"/>
    <x v="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665"/>
    <d v="1900-01-29T00:00:00"/>
    <n v="30"/>
    <b v="0"/>
    <n v="79"/>
    <b v="0"/>
    <s v="music/faith"/>
    <n v="26.06"/>
    <n v="65.974683544303801"/>
    <x v="1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d v="2015-01-15T15:56:45"/>
    <n v="1418745405"/>
    <x v="1666"/>
    <d v="1900-01-29T00:00:00"/>
    <n v="30"/>
    <b v="0"/>
    <n v="2"/>
    <b v="0"/>
    <s v="music/faith"/>
    <n v="0.19801980198019803"/>
    <n v="5"/>
    <x v="1"/>
    <x v="19"/>
  </r>
  <r>
    <n v="1702"/>
    <s v="lyndale lewis and new vision prosper cd release"/>
    <s v="I can do all things through christ jesus"/>
    <n v="16500"/>
    <n v="1"/>
    <x v="0"/>
    <x v="0"/>
    <s v="USD"/>
    <n v="1427745150"/>
    <d v="2015-03-30T19:52:30"/>
    <n v="1425156750"/>
    <x v="1667"/>
    <d v="1900-01-29T00:00:00"/>
    <n v="30"/>
    <b v="0"/>
    <n v="1"/>
    <b v="0"/>
    <s v="music/faith"/>
    <n v="6.0606060606060606E-3"/>
    <n v="1"/>
    <x v="1"/>
    <x v="19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d v="2015-02-16T03:21:13"/>
    <n v="1421464873"/>
    <x v="1668"/>
    <d v="1900-01-29T00:00:00"/>
    <n v="30"/>
    <b v="0"/>
    <n v="11"/>
    <b v="0"/>
    <s v="music/faith"/>
    <n v="65.100000000000009"/>
    <n v="118.36363636363636"/>
    <x v="1"/>
    <x v="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d v="2016-03-28T16:18:15"/>
    <n v="1456593495"/>
    <x v="1669"/>
    <d v="1900-01-29T00:00:00"/>
    <n v="30"/>
    <b v="0"/>
    <n v="9"/>
    <b v="0"/>
    <s v="music/faith"/>
    <n v="9.74"/>
    <n v="54.111111111111114"/>
    <x v="1"/>
    <x v="19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d v="2014-10-05T19:13:32"/>
    <n v="1409944412"/>
    <x v="1670"/>
    <d v="1900-01-29T00:00:00"/>
    <n v="30"/>
    <b v="0"/>
    <n v="1"/>
    <b v="0"/>
    <s v="music/faith"/>
    <n v="1.6666666666666667"/>
    <n v="50"/>
    <x v="1"/>
    <x v="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d v="2015-05-01T22:02:41"/>
    <n v="1427925761"/>
    <x v="1671"/>
    <d v="1900-01-29T00:00:00"/>
    <n v="30"/>
    <b v="0"/>
    <n v="17"/>
    <b v="0"/>
    <s v="music/faith"/>
    <n v="7.8680000000000003"/>
    <n v="115.70588235294117"/>
    <x v="1"/>
    <x v="19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d v="2015-03-31T03:22:00"/>
    <n v="1425186785"/>
    <x v="1672"/>
    <d v="1900-01-29T00:00:00"/>
    <n v="30"/>
    <b v="0"/>
    <n v="2"/>
    <b v="0"/>
    <s v="music/faith"/>
    <n v="0.22"/>
    <n v="5.5"/>
    <x v="1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d v="2014-09-17T12:49:51"/>
    <n v="1408366191"/>
    <x v="1673"/>
    <d v="1900-01-29T00:00:00"/>
    <n v="30"/>
    <b v="0"/>
    <n v="3"/>
    <b v="0"/>
    <s v="music/faith"/>
    <n v="0.87500000000000011"/>
    <n v="11.666666666666666"/>
    <x v="1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d v="2014-11-09T19:47:51"/>
    <n v="1412966871"/>
    <x v="1674"/>
    <d v="1900-01-29T00:00:00"/>
    <n v="30"/>
    <b v="0"/>
    <n v="8"/>
    <b v="0"/>
    <s v="music/faith"/>
    <n v="5.625"/>
    <n v="28.125"/>
    <x v="1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d v="2015-12-11T11:04:23"/>
    <n v="1447239863"/>
    <x v="1675"/>
    <d v="1900-01-29T00:00:00"/>
    <n v="30"/>
    <b v="0"/>
    <n v="0"/>
    <b v="0"/>
    <s v="music/faith"/>
    <n v="0"/>
    <n v="0"/>
    <x v="1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d v="2014-10-30T22:22:42"/>
    <n v="1412115762"/>
    <x v="1676"/>
    <d v="1900-01-29T00:00:00"/>
    <n v="30"/>
    <b v="0"/>
    <n v="4"/>
    <b v="0"/>
    <s v="music/faith"/>
    <n v="0.58333333333333337"/>
    <n v="8.75"/>
    <x v="1"/>
    <x v="19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d v="2014-08-24T23:14:09"/>
    <n v="1406330049"/>
    <x v="1677"/>
    <d v="1900-01-29T00:00:00"/>
    <n v="30"/>
    <b v="0"/>
    <n v="9"/>
    <b v="0"/>
    <s v="music/faith"/>
    <n v="10.181818181818182"/>
    <n v="62.222222222222221"/>
    <x v="1"/>
    <x v="19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d v="2015-10-21T15:01:14"/>
    <n v="1442847674"/>
    <x v="1678"/>
    <d v="1900-01-29T00:00:00"/>
    <n v="30"/>
    <b v="0"/>
    <n v="7"/>
    <b v="0"/>
    <s v="music/faith"/>
    <n v="68.400000000000006"/>
    <n v="122.14285714285714"/>
    <x v="1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d v="2015-10-25T02:06:23"/>
    <n v="1443146783"/>
    <x v="1679"/>
    <d v="1900-01-29T00:00:00"/>
    <n v="30"/>
    <b v="0"/>
    <n v="0"/>
    <b v="0"/>
    <s v="music/faith"/>
    <n v="0"/>
    <n v="0"/>
    <x v="1"/>
    <x v="19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d v="2015-05-08T00:52:36"/>
    <n v="1428454356"/>
    <x v="1680"/>
    <d v="1900-01-29T00:00:00"/>
    <n v="30"/>
    <b v="0"/>
    <n v="1"/>
    <b v="0"/>
    <s v="music/faith"/>
    <n v="2.2222222222222223E-2"/>
    <n v="1"/>
    <x v="1"/>
    <x v="19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d v="2016-08-07T19:32:25"/>
    <n v="1468006345"/>
    <x v="1681"/>
    <d v="1900-01-29T00:00:00"/>
    <n v="30"/>
    <b v="0"/>
    <n v="2"/>
    <b v="0"/>
    <s v="music/faith"/>
    <n v="11"/>
    <n v="55"/>
    <x v="1"/>
    <x v="19"/>
  </r>
  <r>
    <n v="1736"/>
    <s v="In His Presence"/>
    <s v="A unique meditative album reflecting on the life of Christ, inviting Him into your presence"/>
    <n v="3000"/>
    <n v="22"/>
    <x v="0"/>
    <x v="0"/>
    <s v="USD"/>
    <n v="1447018833"/>
    <d v="2015-11-08T21:40:33"/>
    <n v="1444423233"/>
    <x v="1682"/>
    <d v="1900-01-29T00:00:00"/>
    <n v="30"/>
    <b v="0"/>
    <n v="1"/>
    <b v="0"/>
    <s v="music/faith"/>
    <n v="0.73333333333333328"/>
    <n v="22"/>
    <x v="1"/>
    <x v="19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d v="2015-07-20T22:46:32"/>
    <n v="1434840392"/>
    <x v="1683"/>
    <d v="1900-01-29T00:00:00"/>
    <n v="30"/>
    <b v="0"/>
    <n v="15"/>
    <b v="0"/>
    <s v="music/faith"/>
    <n v="21.25"/>
    <n v="56.666666666666664"/>
    <x v="1"/>
    <x v="19"/>
  </r>
  <r>
    <n v="1738"/>
    <s v="The Flashing Lights"/>
    <s v="Music that inspires and gives hope for overcoming and change. And it is good music."/>
    <n v="5000"/>
    <n v="20"/>
    <x v="0"/>
    <x v="0"/>
    <s v="USD"/>
    <n v="1412283542"/>
    <d v="2014-10-02T20:59:02"/>
    <n v="1409691542"/>
    <x v="1684"/>
    <d v="1900-01-29T00:00:00"/>
    <n v="30"/>
    <b v="0"/>
    <n v="1"/>
    <b v="0"/>
    <s v="music/faith"/>
    <n v="0.4"/>
    <n v="20"/>
    <x v="1"/>
    <x v="19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d v="2015-07-16T19:37:02"/>
    <n v="1434483422"/>
    <x v="1685"/>
    <d v="1900-01-29T00:00:00"/>
    <n v="30"/>
    <b v="0"/>
    <n v="0"/>
    <b v="0"/>
    <s v="music/faith"/>
    <n v="0"/>
    <n v="0"/>
    <x v="1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d v="2016-11-24T02:00:00"/>
    <n v="1477368867"/>
    <x v="1686"/>
    <d v="1900-01-29T00:00:00"/>
    <n v="30"/>
    <b v="0"/>
    <n v="107"/>
    <b v="1"/>
    <s v="photography/photobooks"/>
    <n v="148.10000000000002"/>
    <n v="207.61682242990653"/>
    <x v="5"/>
    <x v="23"/>
  </r>
  <r>
    <n v="1748"/>
    <s v="So It Is: Vancouver"/>
    <s v="Telling the story of the city through remarkable people who live in Vancouver today."/>
    <n v="50000"/>
    <n v="64974"/>
    <x v="2"/>
    <x v="6"/>
    <s v="CAD"/>
    <n v="1441234143"/>
    <d v="2015-09-02T22:49:03"/>
    <n v="1438642143"/>
    <x v="1687"/>
    <d v="1900-01-29T00:00:00"/>
    <n v="30"/>
    <b v="0"/>
    <n v="181"/>
    <b v="1"/>
    <s v="photography/photobooks"/>
    <n v="129.94800000000001"/>
    <n v="358.97237569060775"/>
    <x v="5"/>
    <x v="2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d v="2015-03-19T17:45:23"/>
    <n v="1424198723"/>
    <x v="1688"/>
    <d v="1900-01-29T00:00:00"/>
    <n v="30"/>
    <b v="0"/>
    <n v="61"/>
    <b v="1"/>
    <s v="photography/photobooks"/>
    <n v="102.89999999999999"/>
    <n v="168.68852459016392"/>
    <x v="5"/>
    <x v="23"/>
  </r>
  <r>
    <n v="1752"/>
    <s v="Adfectus Book"/>
    <s v="A little book of calm, in picture form, that will soothe the soul and un-furrow the brow."/>
    <n v="1200"/>
    <n v="3122"/>
    <x v="2"/>
    <x v="3"/>
    <s v="GBP"/>
    <n v="1476425082"/>
    <d v="2016-10-14T06:04:42"/>
    <n v="1473833082"/>
    <x v="1689"/>
    <d v="1900-01-29T00:00:00"/>
    <n v="30"/>
    <b v="0"/>
    <n v="90"/>
    <b v="1"/>
    <s v="photography/photobooks"/>
    <n v="260.16666666666663"/>
    <n v="34.68888888888889"/>
    <x v="5"/>
    <x v="2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"/>
    <s v="DKK"/>
    <n v="1458579568"/>
    <d v="2016-03-21T16:59:28"/>
    <n v="1455991168"/>
    <x v="1690"/>
    <d v="1900-01-29T00:00:00"/>
    <n v="30"/>
    <b v="0"/>
    <n v="35"/>
    <b v="1"/>
    <s v="photography/photobooks"/>
    <n v="108"/>
    <n v="462.85714285714283"/>
    <x v="5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6"/>
    <s v="CAD"/>
    <n v="1428091353"/>
    <d v="2015-04-03T20:02:33"/>
    <n v="1425502953"/>
    <x v="1691"/>
    <d v="1900-01-29T00:00:00"/>
    <n v="30"/>
    <b v="0"/>
    <n v="90"/>
    <b v="1"/>
    <s v="photography/photobooks"/>
    <n v="110.52941176470587"/>
    <n v="104.38888888888889"/>
    <x v="5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d v="2015-10-05T18:56:01"/>
    <n v="1441479361"/>
    <x v="1692"/>
    <d v="1900-01-29T00:00:00"/>
    <n v="30"/>
    <b v="0"/>
    <n v="4"/>
    <b v="1"/>
    <s v="photography/photobooks"/>
    <n v="120"/>
    <n v="7.5"/>
    <x v="5"/>
    <x v="2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d v="2017-01-28T19:29:00"/>
    <n v="1483041083"/>
    <x v="1693"/>
    <d v="1900-01-29T00:00:00"/>
    <n v="30"/>
    <b v="0"/>
    <n v="14"/>
    <b v="1"/>
    <s v="photography/photobooks"/>
    <n v="115.99999999999999"/>
    <n v="414.28571428571428"/>
    <x v="5"/>
    <x v="23"/>
  </r>
  <r>
    <n v="1762"/>
    <s v="&quot;The Naked Pixel&quot; Ali Pakele"/>
    <s v="Project rewards $25 gets you 190+ digital images"/>
    <n v="100"/>
    <n v="885"/>
    <x v="2"/>
    <x v="0"/>
    <s v="USD"/>
    <n v="1457739245"/>
    <d v="2016-03-11T23:34:05"/>
    <n v="1455147245"/>
    <x v="1694"/>
    <d v="1900-01-29T00:00:00"/>
    <n v="30"/>
    <b v="0"/>
    <n v="25"/>
    <b v="1"/>
    <s v="photography/photobooks"/>
    <n v="885"/>
    <n v="35.4"/>
    <x v="5"/>
    <x v="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d v="2016-10-23T20:50:40"/>
    <n v="1474663840"/>
    <x v="1695"/>
    <d v="1900-01-29T00:00:00"/>
    <n v="30"/>
    <b v="0"/>
    <n v="118"/>
    <b v="1"/>
    <s v="photography/photobooks"/>
    <n v="101.90833333333333"/>
    <n v="103.63559322033899"/>
    <x v="5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d v="2014-08-13T23:31:52"/>
    <n v="1405380712"/>
    <x v="1696"/>
    <d v="1900-01-29T00:00:00"/>
    <n v="30"/>
    <b v="1"/>
    <n v="103"/>
    <b v="0"/>
    <s v="photography/photobooks"/>
    <n v="59.467839999999995"/>
    <n v="72.16970873786407"/>
    <x v="5"/>
    <x v="23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d v="2014-08-03T15:48:04"/>
    <n v="1404488884"/>
    <x v="1697"/>
    <d v="1900-01-29T00:00:00"/>
    <n v="30"/>
    <b v="1"/>
    <n v="39"/>
    <b v="0"/>
    <s v="photography/photobooks"/>
    <n v="45.72"/>
    <n v="58.615384615384613"/>
    <x v="5"/>
    <x v="23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d v="2015-01-13T19:39:19"/>
    <n v="1418585959"/>
    <x v="1698"/>
    <d v="1900-01-29T00:00:00"/>
    <n v="30"/>
    <b v="1"/>
    <n v="22"/>
    <b v="0"/>
    <s v="photography/photobooks"/>
    <n v="2.7025000000000001"/>
    <n v="49.136363636363633"/>
    <x v="5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3"/>
    <s v="GBP"/>
    <n v="1414107040"/>
    <d v="2014-10-23T23:30:40"/>
    <n v="1411515040"/>
    <x v="1699"/>
    <d v="1900-01-29T00:00:00"/>
    <n v="30"/>
    <b v="1"/>
    <n v="25"/>
    <b v="0"/>
    <s v="photography/photobooks"/>
    <n v="21.30952380952381"/>
    <n v="35.799999999999997"/>
    <x v="5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4"/>
    <s v="EUR"/>
    <n v="1424421253"/>
    <d v="2015-02-20T08:34:13"/>
    <n v="1421829253"/>
    <x v="1700"/>
    <d v="1900-01-29T00:00:00"/>
    <n v="30"/>
    <b v="1"/>
    <n v="10"/>
    <b v="0"/>
    <s v="photography/photobooks"/>
    <n v="13.5625"/>
    <n v="65.099999999999994"/>
    <x v="5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d v="2016-09-02T16:36:20"/>
    <n v="1470242180"/>
    <x v="1701"/>
    <d v="1900-01-29T00:00:00"/>
    <n v="30"/>
    <b v="1"/>
    <n v="38"/>
    <b v="0"/>
    <s v="photography/photobooks"/>
    <n v="36.236363636363642"/>
    <n v="104.89473684210526"/>
    <x v="5"/>
    <x v="23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d v="2015-05-21T22:47:58"/>
    <n v="1429656478"/>
    <x v="1702"/>
    <d v="1900-01-29T00:00:00"/>
    <n v="30"/>
    <b v="1"/>
    <n v="185"/>
    <b v="0"/>
    <s v="photography/photobooks"/>
    <n v="23.692499999999999"/>
    <n v="51.227027027027027"/>
    <x v="5"/>
    <x v="23"/>
  </r>
  <r>
    <n v="1786"/>
    <s v="Observations in 6x6"/>
    <s v="A photo book that shows a timeless trip from Portugal to Sri Lanka in a subjective point of view through an old Hasselblad objective."/>
    <n v="1900"/>
    <n v="905"/>
    <x v="0"/>
    <x v="14"/>
    <s v="EUR"/>
    <n v="1418649177"/>
    <d v="2014-12-15T13:12:57"/>
    <n v="1416057177"/>
    <x v="1703"/>
    <d v="1900-01-29T00:00:00"/>
    <n v="30"/>
    <b v="1"/>
    <n v="29"/>
    <b v="0"/>
    <s v="photography/photobooks"/>
    <n v="47.631578947368418"/>
    <n v="31.206896551724139"/>
    <x v="5"/>
    <x v="23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d v="2015-04-04T14:43:57"/>
    <n v="1425570237"/>
    <x v="1704"/>
    <d v="1900-01-29T00:00:00"/>
    <n v="30"/>
    <b v="1"/>
    <n v="24"/>
    <b v="0"/>
    <s v="photography/photobooks"/>
    <n v="15.329999999999998"/>
    <n v="63.875"/>
    <x v="5"/>
    <x v="23"/>
  </r>
  <r>
    <n v="1788"/>
    <s v="Beyond the Pale"/>
    <s v="A photo book celebrating Goths, exploring their lives and giving an insight into what Goth is for them."/>
    <n v="5500"/>
    <n v="76"/>
    <x v="0"/>
    <x v="3"/>
    <s v="GBP"/>
    <n v="1414795542"/>
    <d v="2014-10-31T22:45:42"/>
    <n v="1412203542"/>
    <x v="1705"/>
    <d v="1900-01-29T00:00:00"/>
    <n v="30"/>
    <b v="1"/>
    <n v="4"/>
    <b v="0"/>
    <s v="photography/photobooks"/>
    <n v="1.3818181818181818"/>
    <n v="19"/>
    <x v="5"/>
    <x v="23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d v="2015-02-05T16:11:18"/>
    <n v="1420560678"/>
    <x v="1706"/>
    <d v="1900-01-29T00:00:00"/>
    <n v="30"/>
    <b v="1"/>
    <n v="15"/>
    <b v="0"/>
    <s v="photography/photobooks"/>
    <n v="4.957575757575758"/>
    <n v="109.06666666666666"/>
    <x v="5"/>
    <x v="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2"/>
    <s v="AUD"/>
    <n v="1417127040"/>
    <d v="2014-11-27T22:24:00"/>
    <n v="1414531440"/>
    <x v="1707"/>
    <d v="1900-01-29T00:00:00"/>
    <n v="30"/>
    <b v="1"/>
    <n v="2"/>
    <b v="0"/>
    <s v="photography/photobooks"/>
    <n v="1.3333333333333335"/>
    <n v="20"/>
    <x v="5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d v="2016-12-15T13:39:49"/>
    <n v="1479217189"/>
    <x v="1708"/>
    <d v="1900-01-29T00:00:00"/>
    <n v="30"/>
    <b v="1"/>
    <n v="140"/>
    <b v="0"/>
    <s v="photography/photobooks"/>
    <n v="67.55"/>
    <n v="48.25"/>
    <x v="5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3"/>
    <s v="GBP"/>
    <n v="1476109970"/>
    <d v="2016-10-10T14:32:50"/>
    <n v="1473517970"/>
    <x v="1709"/>
    <d v="1900-01-29T00:00:00"/>
    <n v="30"/>
    <b v="1"/>
    <n v="113"/>
    <b v="0"/>
    <s v="photography/photobooks"/>
    <n v="20.44963251188932"/>
    <n v="83.716814159292042"/>
    <x v="5"/>
    <x v="23"/>
  </r>
  <r>
    <n v="1807"/>
    <s v="Anywhere but Here"/>
    <s v="I want to explore alternative cultures and lifestyles in America."/>
    <n v="5000"/>
    <n v="553"/>
    <x v="0"/>
    <x v="0"/>
    <s v="USD"/>
    <n v="1411868313"/>
    <d v="2014-09-28T01:38:33"/>
    <n v="1409276313"/>
    <x v="1710"/>
    <d v="1900-01-29T00:00:00"/>
    <n v="30"/>
    <b v="1"/>
    <n v="8"/>
    <b v="0"/>
    <s v="photography/photobooks"/>
    <n v="11.06"/>
    <n v="69.125"/>
    <x v="5"/>
    <x v="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3"/>
    <s v="GBP"/>
    <n v="1467531536"/>
    <d v="2016-07-03T07:38:56"/>
    <n v="1464939536"/>
    <x v="1711"/>
    <d v="1900-01-29T00:00:00"/>
    <n v="30"/>
    <b v="0"/>
    <n v="23"/>
    <b v="0"/>
    <s v="photography/photobooks"/>
    <n v="13.307692307692307"/>
    <n v="37.608695652173914"/>
    <x v="5"/>
    <x v="23"/>
  </r>
  <r>
    <n v="1813"/>
    <s v="Libya : The Lost Days"/>
    <s v="This project aims to document, Libyan photographic history; through both print and artisan mediums ."/>
    <n v="8750"/>
    <n v="0"/>
    <x v="0"/>
    <x v="3"/>
    <s v="GBP"/>
    <n v="1407532812"/>
    <d v="2014-08-08T21:20:12"/>
    <n v="1404940812"/>
    <x v="1712"/>
    <d v="1900-01-29T00:00:00"/>
    <n v="30"/>
    <b v="0"/>
    <n v="0"/>
    <b v="0"/>
    <s v="photography/photobooks"/>
    <n v="0"/>
    <n v="0"/>
    <x v="5"/>
    <x v="23"/>
  </r>
  <r>
    <n v="1814"/>
    <s v="My Favourite Colour Was Yellow"/>
    <s v="A self published photo book documenting the overwhelming presence of the colour pink, in young girls lives here in the UK."/>
    <n v="12000"/>
    <n v="5902"/>
    <x v="0"/>
    <x v="3"/>
    <s v="GBP"/>
    <n v="1425108736"/>
    <d v="2015-02-28T07:32:16"/>
    <n v="1422516736"/>
    <x v="1713"/>
    <d v="1900-01-29T00:00:00"/>
    <n v="30"/>
    <b v="0"/>
    <n v="140"/>
    <b v="0"/>
    <s v="photography/photobooks"/>
    <n v="49.183333333333337"/>
    <n v="42.157142857142858"/>
    <x v="5"/>
    <x v="2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d v="2015-04-03T04:37:30"/>
    <n v="1425447450"/>
    <x v="1714"/>
    <d v="1900-01-29T00:00:00"/>
    <n v="30"/>
    <b v="0"/>
    <n v="0"/>
    <b v="0"/>
    <s v="photography/photobooks"/>
    <n v="0"/>
    <n v="0"/>
    <x v="5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d v="2014-07-30T18:03:16"/>
    <n v="1404151396"/>
    <x v="1715"/>
    <d v="1900-01-29T00:00:00"/>
    <n v="30"/>
    <b v="0"/>
    <n v="4"/>
    <b v="0"/>
    <s v="photography/photobooks"/>
    <n v="2.083333333333333"/>
    <n v="6.25"/>
    <x v="5"/>
    <x v="2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d v="2015-04-01T01:01:30"/>
    <n v="1425261690"/>
    <x v="1716"/>
    <d v="1900-01-29T00:00:00"/>
    <n v="30"/>
    <b v="0"/>
    <n v="8"/>
    <b v="0"/>
    <s v="photography/photobooks"/>
    <n v="6.565384615384616"/>
    <n v="213.375"/>
    <x v="5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d v="2012-10-24T16:26:16"/>
    <n v="1348503976"/>
    <x v="1717"/>
    <d v="1900-01-29T00:00:00"/>
    <n v="30"/>
    <b v="0"/>
    <n v="33"/>
    <b v="1"/>
    <s v="music/rock"/>
    <n v="115.85714285714286"/>
    <n v="24.575757575757574"/>
    <x v="1"/>
    <x v="2"/>
  </r>
  <r>
    <n v="1826"/>
    <s v="BEAR GHOST! Professional Recording! Yay!"/>
    <s v="Hear your favorite Bear Ghost in eargasmic quality!"/>
    <n v="2000"/>
    <n v="2020"/>
    <x v="2"/>
    <x v="0"/>
    <s v="USD"/>
    <n v="1392675017"/>
    <d v="2014-02-17T22:10:17"/>
    <n v="1390083017"/>
    <x v="1718"/>
    <d v="1900-01-29T00:00:00"/>
    <n v="30"/>
    <b v="0"/>
    <n v="38"/>
    <b v="1"/>
    <s v="music/rock"/>
    <n v="101"/>
    <n v="53.157894736842103"/>
    <x v="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d v="2014-02-24T16:25:07"/>
    <n v="1390667107"/>
    <x v="1719"/>
    <d v="1900-01-29T00:00:00"/>
    <n v="30"/>
    <b v="0"/>
    <n v="226"/>
    <b v="1"/>
    <s v="music/rock"/>
    <n v="101.53333333333335"/>
    <n v="67.389380530973455"/>
    <x v="1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d v="2011-03-04T12:57:07"/>
    <n v="1296651427"/>
    <x v="1720"/>
    <d v="1900-01-29T00:00:00"/>
    <n v="30"/>
    <b v="0"/>
    <n v="20"/>
    <b v="1"/>
    <s v="music/rock"/>
    <n v="142.85714285714286"/>
    <n v="25"/>
    <x v="1"/>
    <x v="2"/>
  </r>
  <r>
    <n v="1835"/>
    <s v="DIRTY LITTLE REBEL EP"/>
    <s v="WE ARE A HARD ROCK/PUNK BAND SEEKING FUNDS TO RECORD A NEW EP. _x000a__x000a_https://www.reverbnation.com/dirtylittlerebel"/>
    <n v="500"/>
    <n v="520"/>
    <x v="2"/>
    <x v="3"/>
    <s v="GBP"/>
    <n v="1459439471"/>
    <d v="2016-03-31T15:51:11"/>
    <n v="1456851071"/>
    <x v="1721"/>
    <d v="1900-01-29T00:00:00"/>
    <n v="30"/>
    <b v="0"/>
    <n v="11"/>
    <b v="1"/>
    <s v="music/rock"/>
    <n v="104"/>
    <n v="47.272727272727273"/>
    <x v="1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d v="2016-10-01T17:19:42"/>
    <n v="1472750382"/>
    <x v="1722"/>
    <d v="1900-01-29T00:00:00"/>
    <n v="30"/>
    <b v="0"/>
    <n v="45"/>
    <b v="1"/>
    <s v="music/rock"/>
    <n v="205.29999999999998"/>
    <n v="45.62222222222222"/>
    <x v="1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d v="2011-02-20T23:52:34"/>
    <n v="1295653954"/>
    <x v="1723"/>
    <d v="1900-01-29T00:00:00"/>
    <n v="30"/>
    <b v="0"/>
    <n v="134"/>
    <b v="1"/>
    <s v="music/rock"/>
    <n v="124.0061"/>
    <n v="92.541865671641801"/>
    <x v="1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d v="2012-12-15T15:36:17"/>
    <n v="1352993777"/>
    <x v="1724"/>
    <d v="1900-01-29T00:00:00"/>
    <n v="30"/>
    <b v="0"/>
    <n v="209"/>
    <b v="1"/>
    <s v="music/rock"/>
    <n v="137.92666666666668"/>
    <n v="98.990430622009569"/>
    <x v="1"/>
    <x v="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d v="2012-10-17T20:17:39"/>
    <n v="1347913059"/>
    <x v="1725"/>
    <d v="1900-01-29T00:00:00"/>
    <n v="30"/>
    <b v="0"/>
    <n v="8"/>
    <b v="1"/>
    <s v="music/rock"/>
    <n v="100.33333333333334"/>
    <n v="37.625"/>
    <x v="1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d v="2014-07-10T23:01:40"/>
    <n v="1402441300"/>
    <x v="1726"/>
    <d v="1900-01-29T00:00:00"/>
    <n v="30"/>
    <b v="0"/>
    <n v="179"/>
    <b v="1"/>
    <s v="music/rock"/>
    <n v="101.52222222222223"/>
    <n v="51.044692737430168"/>
    <x v="1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d v="2013-05-24T00:30:37"/>
    <n v="1366763437"/>
    <x v="1727"/>
    <d v="1900-01-29T00:00:00"/>
    <n v="30"/>
    <b v="0"/>
    <n v="174"/>
    <b v="1"/>
    <s v="music/rock"/>
    <n v="102.12366666666665"/>
    <n v="88.037643678160919"/>
    <x v="1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d v="2014-09-12T18:26:53"/>
    <n v="1407954413"/>
    <x v="1728"/>
    <d v="1900-01-29T00:00:00"/>
    <n v="30"/>
    <b v="0"/>
    <n v="22"/>
    <b v="1"/>
    <s v="music/rock"/>
    <n v="100"/>
    <n v="136.36363636363637"/>
    <x v="1"/>
    <x v="2"/>
  </r>
  <r>
    <n v="1859"/>
    <s v="Queen Kwong Tour to London and Paris"/>
    <s v="Queen Kwong is going ON TOUR to London and Paris!"/>
    <n v="3000"/>
    <n v="3955"/>
    <x v="2"/>
    <x v="0"/>
    <s v="USD"/>
    <n v="1316716129"/>
    <d v="2011-09-22T18:28:49"/>
    <n v="1314124129"/>
    <x v="1729"/>
    <d v="1900-01-29T00:00:00"/>
    <n v="30"/>
    <b v="0"/>
    <n v="56"/>
    <b v="1"/>
    <s v="music/rock"/>
    <n v="131.83333333333334"/>
    <n v="70.625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3"/>
    <s v="GBP"/>
    <n v="1422256341"/>
    <d v="2015-01-26T07:12:21"/>
    <n v="1419664341"/>
    <x v="1730"/>
    <d v="1900-01-29T00:00:00"/>
    <n v="30"/>
    <b v="0"/>
    <n v="0"/>
    <b v="0"/>
    <s v="games/mobile games"/>
    <n v="0"/>
    <n v="0"/>
    <x v="6"/>
    <x v="28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d v="2014-06-12T19:08:05"/>
    <n v="1400008085"/>
    <x v="1731"/>
    <d v="1900-01-29T00:00:00"/>
    <n v="30"/>
    <b v="0"/>
    <n v="2"/>
    <b v="0"/>
    <s v="games/mobile games"/>
    <n v="0.4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d v="2014-05-04T17:11:40"/>
    <n v="1396631500"/>
    <x v="1732"/>
    <d v="1900-01-29T00:00:00"/>
    <n v="30"/>
    <b v="0"/>
    <n v="48"/>
    <b v="0"/>
    <s v="games/mobile games"/>
    <n v="42.892307692307689"/>
    <n v="58.083333333333336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d v="2016-11-05T22:11:52"/>
    <n v="1475791912"/>
    <x v="1733"/>
    <d v="1900-01-29T00:00:00"/>
    <n v="30"/>
    <b v="0"/>
    <n v="1"/>
    <b v="0"/>
    <s v="games/mobile games"/>
    <n v="0.05"/>
    <n v="10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d v="2017-01-04T00:04:09"/>
    <n v="1480896249"/>
    <x v="1734"/>
    <d v="1900-01-29T00:00:00"/>
    <n v="30"/>
    <b v="0"/>
    <n v="0"/>
    <b v="0"/>
    <s v="games/mobile games"/>
    <n v="0"/>
    <n v="0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d v="2015-06-30T03:06:42"/>
    <n v="1433041602"/>
    <x v="1735"/>
    <d v="1900-01-29T00:00:00"/>
    <n v="30"/>
    <b v="0"/>
    <n v="13"/>
    <b v="0"/>
    <s v="games/mobile games"/>
    <n v="1.06"/>
    <n v="16.30769230769230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s v="AUD"/>
    <n v="1402901405"/>
    <d v="2014-06-16T06:50:05"/>
    <n v="1400309405"/>
    <x v="1736"/>
    <d v="1900-01-29T00:00:00"/>
    <n v="30"/>
    <b v="0"/>
    <n v="0"/>
    <b v="0"/>
    <s v="games/mobile games"/>
    <n v="0"/>
    <n v="0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s v="AUD"/>
    <n v="1402618355"/>
    <d v="2014-06-13T00:12:35"/>
    <n v="1400026355"/>
    <x v="1737"/>
    <d v="1900-01-29T00:00:00"/>
    <n v="30"/>
    <b v="0"/>
    <n v="0"/>
    <b v="0"/>
    <s v="games/mobile games"/>
    <n v="0"/>
    <n v="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0"/>
    <x v="8"/>
    <s v="EUR"/>
    <n v="1457966129"/>
    <d v="2016-03-14T14:35:29"/>
    <n v="1455377729"/>
    <x v="1738"/>
    <d v="1900-01-29T00:00:00"/>
    <n v="30"/>
    <b v="0"/>
    <n v="2"/>
    <b v="0"/>
    <s v="games/mobile games"/>
    <n v="0.12"/>
    <n v="3"/>
    <x v="6"/>
    <x v="28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d v="2015-03-10T02:39:49"/>
    <n v="1423366789"/>
    <x v="1739"/>
    <d v="1900-01-29T00:00:00"/>
    <n v="30"/>
    <b v="0"/>
    <n v="70"/>
    <b v="1"/>
    <s v="music/indie rock"/>
    <n v="172.68449999999999"/>
    <n v="49.338428571428572"/>
    <x v="1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d v="2012-04-08T21:45:08"/>
    <n v="1331333108"/>
    <x v="1740"/>
    <d v="1900-01-29T00:00:00"/>
    <n v="30"/>
    <b v="0"/>
    <n v="32"/>
    <b v="1"/>
    <s v="music/indie rock"/>
    <n v="104.8048048048048"/>
    <n v="32.71875"/>
    <x v="1"/>
    <x v="2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d v="2014-11-12T22:45:38"/>
    <n v="1413236738"/>
    <x v="1741"/>
    <d v="1900-01-29T00:00:00"/>
    <n v="30"/>
    <b v="0"/>
    <n v="29"/>
    <b v="1"/>
    <s v="music/indie rock"/>
    <n v="102.08333333333333"/>
    <n v="42.241379310344826"/>
    <x v="1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d v="2012-12-15T18:52:08"/>
    <n v="1353005528"/>
    <x v="1742"/>
    <d v="1900-01-29T00:00:00"/>
    <n v="30"/>
    <b v="0"/>
    <n v="246"/>
    <b v="1"/>
    <s v="music/indie rock"/>
    <n v="144.58441666666667"/>
    <n v="70.5289837398374"/>
    <x v="1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d v="2011-06-07T15:18:01"/>
    <n v="1304867881"/>
    <x v="1743"/>
    <d v="1900-01-29T00:00:00"/>
    <n v="30"/>
    <b v="0"/>
    <n v="26"/>
    <b v="1"/>
    <s v="music/indie rock"/>
    <n v="136.60000000000002"/>
    <n v="26.26923076923077"/>
    <x v="1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d v="2015-10-20T17:55:22"/>
    <n v="1442771722"/>
    <x v="1744"/>
    <d v="1900-01-29T00:00:00"/>
    <n v="30"/>
    <b v="0"/>
    <n v="47"/>
    <b v="1"/>
    <s v="music/indie rock"/>
    <n v="101.71957671957672"/>
    <n v="196.34042553191489"/>
    <x v="1"/>
    <x v="21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d v="2012-04-12T17:02:45"/>
    <n v="1331658165"/>
    <x v="1745"/>
    <d v="1900-01-29T00:00:00"/>
    <n v="30"/>
    <b v="0"/>
    <n v="13"/>
    <b v="1"/>
    <s v="music/indie rock"/>
    <n v="123.94678492239468"/>
    <n v="43"/>
    <x v="1"/>
    <x v="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d v="2015-03-25T21:36:06"/>
    <n v="1424730966"/>
    <x v="1746"/>
    <d v="1900-01-29T00:00:00"/>
    <n v="30"/>
    <b v="0"/>
    <n v="42"/>
    <b v="1"/>
    <s v="music/indie rock"/>
    <n v="133.33333333333331"/>
    <n v="28.571428571428573"/>
    <x v="1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3"/>
    <s v="GBP"/>
    <n v="1432299600"/>
    <d v="2015-05-22T13:00:00"/>
    <n v="1429707729"/>
    <x v="1747"/>
    <d v="1900-01-29T00:00:00"/>
    <n v="30"/>
    <b v="0"/>
    <n v="25"/>
    <b v="0"/>
    <s v="technology/gadgets"/>
    <n v="2.6969696969696968"/>
    <n v="106.8"/>
    <x v="7"/>
    <x v="33"/>
  </r>
  <r>
    <n v="1902"/>
    <s v="Cardboard reality"/>
    <s v="Virtual reality is expensive, here is the solution. I've created a VR device out of cardboard. I present: World's cheapest VR Device."/>
    <n v="1000"/>
    <n v="12"/>
    <x v="0"/>
    <x v="14"/>
    <s v="EUR"/>
    <n v="1425495447"/>
    <d v="2015-03-04T18:57:27"/>
    <n v="1422903447"/>
    <x v="1748"/>
    <d v="1900-01-29T00:00:00"/>
    <n v="30"/>
    <b v="0"/>
    <n v="3"/>
    <b v="0"/>
    <s v="technology/gadgets"/>
    <n v="1.2"/>
    <n v="4"/>
    <x v="7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d v="2014-09-07T22:13:14"/>
    <n v="1407535994"/>
    <x v="1749"/>
    <d v="1900-01-29T00:00:00"/>
    <n v="30"/>
    <b v="0"/>
    <n v="4"/>
    <b v="0"/>
    <s v="technology/gadgets"/>
    <n v="0.16800000000000001"/>
    <n v="10.5"/>
    <x v="7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d v="2016-06-23T16:06:23"/>
    <n v="1464105983"/>
    <x v="1750"/>
    <d v="1900-01-29T00:00:00"/>
    <n v="30"/>
    <b v="0"/>
    <n v="99"/>
    <b v="0"/>
    <s v="technology/gadgets"/>
    <n v="42.76"/>
    <n v="215.95959595959596"/>
    <x v="7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d v="2016-12-29T22:01:40"/>
    <n v="1480456900"/>
    <x v="1751"/>
    <d v="1900-01-29T00:00:00"/>
    <n v="30"/>
    <b v="0"/>
    <n v="4"/>
    <b v="0"/>
    <s v="technology/gadgets"/>
    <n v="1.7319999999999998"/>
    <n v="108.25"/>
    <x v="7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d v="2014-10-23T10:17:59"/>
    <n v="1411467479"/>
    <x v="1752"/>
    <d v="1900-01-29T00:00:00"/>
    <n v="30"/>
    <b v="0"/>
    <n v="38"/>
    <b v="0"/>
    <s v="technology/gadgets"/>
    <n v="14.111428571428572"/>
    <n v="129.97368421052633"/>
    <x v="7"/>
    <x v="33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d v="2014-08-09T00:48:54"/>
    <n v="1404953334"/>
    <x v="1753"/>
    <d v="1900-01-29T00:00:00"/>
    <n v="30"/>
    <b v="0"/>
    <n v="1"/>
    <b v="0"/>
    <s v="technology/gadgets"/>
    <n v="2.3529411764705882E-2"/>
    <n v="10"/>
    <x v="7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d v="2015-06-04T05:26:00"/>
    <n v="1430803560"/>
    <x v="1754"/>
    <d v="1900-01-29T00:00:00"/>
    <n v="30"/>
    <b v="0"/>
    <n v="42"/>
    <b v="0"/>
    <s v="technology/gadgets"/>
    <n v="59.3"/>
    <n v="70.595238095238102"/>
    <x v="7"/>
    <x v="33"/>
  </r>
  <r>
    <n v="1913"/>
    <s v="Tibio - Spreading warmth in everyones home"/>
    <s v="Tibio is a revolutionary new product designed to solve an age old problem."/>
    <n v="48000"/>
    <n v="637"/>
    <x v="0"/>
    <x v="3"/>
    <s v="GBP"/>
    <n v="1412770578"/>
    <d v="2014-10-08T12:16:18"/>
    <n v="1410178578"/>
    <x v="1755"/>
    <d v="1900-01-29T00:00:00"/>
    <n v="30"/>
    <b v="0"/>
    <n v="26"/>
    <b v="0"/>
    <s v="technology/gadgets"/>
    <n v="1.3270833333333334"/>
    <n v="24.5"/>
    <x v="7"/>
    <x v="33"/>
  </r>
  <r>
    <n v="1917"/>
    <s v="Chronovisor:The MOST innovative watch for night time reading"/>
    <s v="Let's build a legendary brand altogether"/>
    <n v="390000"/>
    <n v="205025"/>
    <x v="0"/>
    <x v="16"/>
    <s v="HKD"/>
    <n v="1486708133"/>
    <d v="2017-02-10T06:28:53"/>
    <n v="1484116133"/>
    <x v="1756"/>
    <d v="1900-01-29T00:00:00"/>
    <n v="30"/>
    <b v="0"/>
    <n v="70"/>
    <b v="0"/>
    <s v="technology/gadgets"/>
    <n v="52.570512820512818"/>
    <n v="2928.9285714285716"/>
    <x v="7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d v="2015-05-19T21:00:49"/>
    <n v="1429477249"/>
    <x v="1757"/>
    <d v="1900-01-29T00:00:00"/>
    <n v="30"/>
    <b v="0"/>
    <n v="8"/>
    <b v="0"/>
    <s v="technology/gadgets"/>
    <n v="47.4"/>
    <n v="29.625"/>
    <x v="7"/>
    <x v="33"/>
  </r>
  <r>
    <n v="1921"/>
    <s v="The Fine Spirits are making an album!"/>
    <s v="The Fine Spirits are making an album, but we need your help!"/>
    <n v="1500"/>
    <n v="2052"/>
    <x v="2"/>
    <x v="0"/>
    <s v="USD"/>
    <n v="1342243143"/>
    <d v="2012-07-14T05:19:03"/>
    <n v="1339651143"/>
    <x v="1758"/>
    <d v="1900-01-29T00:00:00"/>
    <n v="30"/>
    <b v="0"/>
    <n v="38"/>
    <b v="1"/>
    <s v="music/indie rock"/>
    <n v="136.80000000000001"/>
    <n v="54"/>
    <x v="1"/>
    <x v="2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d v="2013-12-12T06:08:27"/>
    <n v="1384236507"/>
    <x v="1759"/>
    <d v="1900-01-29T00:00:00"/>
    <n v="30"/>
    <b v="0"/>
    <n v="64"/>
    <b v="1"/>
    <s v="music/indie rock"/>
    <n v="115.55"/>
    <n v="36.109375"/>
    <x v="1"/>
    <x v="21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d v="2013-05-07T15:33:14"/>
    <n v="1365348794"/>
    <x v="1760"/>
    <d v="1900-01-29T00:00:00"/>
    <n v="30"/>
    <b v="0"/>
    <n v="34"/>
    <b v="1"/>
    <s v="music/indie rock"/>
    <n v="103.1372549019608"/>
    <n v="77.352941176470594"/>
    <x v="1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d v="2014-09-27T03:08:27"/>
    <n v="1409195307"/>
    <x v="1761"/>
    <d v="1900-01-29T00:00:00"/>
    <n v="30"/>
    <b v="0"/>
    <n v="110"/>
    <b v="1"/>
    <s v="music/indie rock"/>
    <n v="172.43333333333334"/>
    <n v="94.054545454545448"/>
    <x v="1"/>
    <x v="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d v="2013-03-10T22:38:28"/>
    <n v="1360366708"/>
    <x v="1762"/>
    <d v="1900-01-29T00:00:00"/>
    <n v="30"/>
    <b v="0"/>
    <n v="96"/>
    <b v="1"/>
    <s v="music/indie rock"/>
    <n v="110.7"/>
    <n v="115.3125"/>
    <x v="1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d v="2014-05-15T06:58:51"/>
    <n v="1397545131"/>
    <x v="1763"/>
    <d v="1900-01-29T00:00:00"/>
    <n v="30"/>
    <b v="1"/>
    <n v="4883"/>
    <b v="1"/>
    <s v="technology/hardware"/>
    <n v="126.11835600000001"/>
    <n v="64.570118779438872"/>
    <x v="7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d v="2014-05-01T14:01:30"/>
    <n v="1396360890"/>
    <x v="1764"/>
    <d v="1900-01-29T00:00:00"/>
    <n v="30"/>
    <b v="1"/>
    <n v="1789"/>
    <b v="1"/>
    <s v="technology/hardware"/>
    <n v="788.05550000000005"/>
    <n v="176.200223588597"/>
    <x v="7"/>
    <x v="31"/>
  </r>
  <r>
    <n v="1949"/>
    <s v="Shake Your Power"/>
    <s v="#ShakeYourPower brings clean energy to places in the world without electricity through the power of music."/>
    <n v="50000"/>
    <n v="53001.3"/>
    <x v="2"/>
    <x v="3"/>
    <s v="GBP"/>
    <n v="1404986951"/>
    <d v="2014-07-10T10:09:11"/>
    <n v="1402394951"/>
    <x v="1765"/>
    <d v="1900-01-29T00:00:00"/>
    <n v="30"/>
    <b v="1"/>
    <n v="943"/>
    <b v="1"/>
    <s v="technology/hardware"/>
    <n v="106.00260000000002"/>
    <n v="56.204984093319197"/>
    <x v="7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d v="2016-11-07T11:05:37"/>
    <n v="1475921137"/>
    <x v="1766"/>
    <d v="1900-01-29T00:00:00"/>
    <n v="30"/>
    <b v="1"/>
    <n v="834"/>
    <b v="1"/>
    <s v="technology/hardware"/>
    <n v="212.44399999999999"/>
    <n v="127.36450839328538"/>
    <x v="7"/>
    <x v="31"/>
  </r>
  <r>
    <n v="1957"/>
    <s v="freeSoC and freeSoC Mini"/>
    <s v="An open hardware platform for the best microcontroller in the world."/>
    <n v="30000"/>
    <n v="50251.41"/>
    <x v="2"/>
    <x v="0"/>
    <s v="USD"/>
    <n v="1351304513"/>
    <d v="2012-10-27T02:21:53"/>
    <n v="1348712513"/>
    <x v="1767"/>
    <d v="1900-01-29T00:00:00"/>
    <n v="30"/>
    <b v="1"/>
    <n v="660"/>
    <b v="1"/>
    <s v="technology/hardware"/>
    <n v="167.50470000000001"/>
    <n v="76.138500000000008"/>
    <x v="7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d v="2013-03-23T22:42:41"/>
    <n v="1361490161"/>
    <x v="1768"/>
    <d v="1900-01-29T00:00:00"/>
    <n v="30"/>
    <b v="1"/>
    <n v="1356"/>
    <b v="1"/>
    <s v="technology/hardware"/>
    <n v="1435.5717142857143"/>
    <n v="74.107684365781708"/>
    <x v="7"/>
    <x v="31"/>
  </r>
  <r>
    <n v="1960"/>
    <s v="TREKKAYAK"/>
    <s v="Trekkayak is an ultralight, durable and inflatable boat to be carried in your backpack to cross a lake or paddle down a river."/>
    <n v="70000"/>
    <n v="82532"/>
    <x v="2"/>
    <x v="10"/>
    <s v="SEK"/>
    <n v="1419151341"/>
    <d v="2014-12-21T08:42:21"/>
    <n v="1416559341"/>
    <x v="1769"/>
    <d v="1900-01-29T00:00:00"/>
    <n v="30"/>
    <b v="1"/>
    <n v="33"/>
    <b v="1"/>
    <s v="technology/hardware"/>
    <n v="117.90285714285716"/>
    <n v="2500.969696969697"/>
    <x v="7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d v="2014-05-13T18:43:56"/>
    <n v="1397414636"/>
    <x v="1770"/>
    <d v="1900-01-29T00:00:00"/>
    <n v="30"/>
    <b v="1"/>
    <n v="306"/>
    <b v="1"/>
    <s v="technology/hardware"/>
    <n v="192.92499999999998"/>
    <n v="63.04738562091503"/>
    <x v="7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1"/>
    <s v="EUR"/>
    <n v="1461306772"/>
    <d v="2016-04-22T06:32:52"/>
    <n v="1458714772"/>
    <x v="1771"/>
    <d v="1900-01-29T00:00:00"/>
    <n v="30"/>
    <b v="1"/>
    <n v="1281"/>
    <b v="1"/>
    <s v="technology/hardware"/>
    <n v="259.57748878923763"/>
    <n v="180.75185011709601"/>
    <x v="7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d v="2014-08-14T12:58:18"/>
    <n v="1405429098"/>
    <x v="1772"/>
    <d v="1900-01-29T00:00:00"/>
    <n v="30"/>
    <b v="1"/>
    <n v="1513"/>
    <b v="1"/>
    <s v="technology/hardware"/>
    <n v="206.74309000000002"/>
    <n v="136.6444745538665"/>
    <x v="7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d v="2014-05-01T15:55:29"/>
    <n v="1396367729"/>
    <x v="1773"/>
    <d v="1900-01-29T00:00:00"/>
    <n v="30"/>
    <b v="1"/>
    <n v="405"/>
    <b v="1"/>
    <s v="technology/hardware"/>
    <n v="370.13"/>
    <n v="182.78024691358024"/>
    <x v="7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3"/>
    <s v="GBP"/>
    <n v="1470423668"/>
    <d v="2016-08-05T19:01:08"/>
    <n v="1467831668"/>
    <x v="1774"/>
    <d v="1900-01-29T00:00:00"/>
    <n v="30"/>
    <b v="1"/>
    <n v="1887"/>
    <b v="1"/>
    <s v="technology/hardware"/>
    <n v="579.08000000000004"/>
    <n v="61.375728669846318"/>
    <x v="7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d v="2012-11-18T01:17:24"/>
    <n v="1350605844"/>
    <x v="1775"/>
    <d v="1900-01-29T00:00:00"/>
    <n v="30"/>
    <b v="1"/>
    <n v="238"/>
    <b v="1"/>
    <s v="technology/hardware"/>
    <n v="674.48"/>
    <n v="70.848739495798313"/>
    <x v="7"/>
    <x v="31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d v="2013-03-10T18:07:31"/>
    <n v="1360346851"/>
    <x v="1776"/>
    <d v="1900-01-29T00:00:00"/>
    <n v="30"/>
    <b v="1"/>
    <n v="253"/>
    <b v="1"/>
    <s v="technology/hardware"/>
    <n v="208.70837499999996"/>
    <n v="131.98948616600788"/>
    <x v="7"/>
    <x v="31"/>
  </r>
  <r>
    <n v="1976"/>
    <s v="Pi Lite white - Bright white LED display for Raspberry Pi"/>
    <s v="Can you help us make an ultra bright white one a reality?"/>
    <n v="4000"/>
    <n v="13864"/>
    <x v="2"/>
    <x v="3"/>
    <s v="GBP"/>
    <n v="1373751325"/>
    <d v="2013-07-13T21:35:25"/>
    <n v="1371159325"/>
    <x v="1777"/>
    <d v="1900-01-29T00:00:00"/>
    <n v="30"/>
    <b v="1"/>
    <n v="473"/>
    <b v="1"/>
    <s v="technology/hardware"/>
    <n v="346.6"/>
    <n v="29.310782241014799"/>
    <x v="7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6"/>
    <s v="CAD"/>
    <n v="1404926665"/>
    <d v="2014-07-09T17:24:25"/>
    <n v="1402334665"/>
    <x v="1778"/>
    <d v="1900-01-29T00:00:00"/>
    <n v="30"/>
    <b v="0"/>
    <n v="12"/>
    <b v="0"/>
    <s v="photography/people"/>
    <n v="5.08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0"/>
    <x v="16"/>
    <s v="HKD"/>
    <n v="1480863887"/>
    <d v="2016-12-04T15:04:47"/>
    <n v="1478268287"/>
    <x v="1779"/>
    <d v="1900-01-29T00:00:00"/>
    <n v="30"/>
    <b v="0"/>
    <n v="0"/>
    <b v="0"/>
    <s v="photography/people"/>
    <n v="0"/>
    <n v="0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3"/>
    <s v="GBP"/>
    <n v="1457947483"/>
    <d v="2016-03-14T09:24:43"/>
    <n v="1455359083"/>
    <x v="1780"/>
    <d v="1900-01-29T00:00:00"/>
    <n v="30"/>
    <b v="0"/>
    <n v="1"/>
    <b v="0"/>
    <s v="photography/people"/>
    <n v="0.05"/>
    <n v="1"/>
    <x v="5"/>
    <x v="34"/>
  </r>
  <r>
    <n v="1987"/>
    <s v="Ethiopia: Beheld"/>
    <s v="A collection of images that depicts the beauty and diversity within Ethiopia"/>
    <n v="5500"/>
    <n v="2336"/>
    <x v="0"/>
    <x v="3"/>
    <s v="GBP"/>
    <n v="1425223276"/>
    <d v="2015-03-01T15:21:16"/>
    <n v="1422631276"/>
    <x v="1781"/>
    <d v="1900-01-29T00:00:00"/>
    <n v="30"/>
    <b v="0"/>
    <n v="28"/>
    <b v="0"/>
    <s v="photography/people"/>
    <n v="42.472727272727276"/>
    <n v="83.428571428571431"/>
    <x v="5"/>
    <x v="34"/>
  </r>
  <r>
    <n v="1988"/>
    <s v="Phillip Michael Photography"/>
    <s v="Expressing art in an image!"/>
    <n v="6000"/>
    <n v="25"/>
    <x v="0"/>
    <x v="0"/>
    <s v="USD"/>
    <n v="1440094742"/>
    <d v="2015-08-20T18:19:02"/>
    <n v="1437502742"/>
    <x v="1782"/>
    <d v="1900-01-29T00:00:00"/>
    <n v="30"/>
    <b v="0"/>
    <n v="1"/>
    <b v="0"/>
    <s v="photography/people"/>
    <n v="0.41666666666666669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d v="2016-12-11T16:20:08"/>
    <n v="1478881208"/>
    <x v="1783"/>
    <d v="1900-01-29T00:00:00"/>
    <n v="30"/>
    <b v="0"/>
    <n v="1"/>
    <b v="0"/>
    <s v="photography/people"/>
    <n v="1"/>
    <n v="50"/>
    <x v="5"/>
    <x v="34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d v="2015-02-18T03:26:31"/>
    <n v="1421637991"/>
    <x v="1784"/>
    <d v="1900-01-29T00:00:00"/>
    <n v="30"/>
    <b v="0"/>
    <n v="2"/>
    <b v="0"/>
    <s v="photography/people"/>
    <n v="0.1333333333333333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3"/>
    <s v="GBP"/>
    <n v="1450706837"/>
    <d v="2015-12-21T14:07:17"/>
    <n v="1448114837"/>
    <x v="1785"/>
    <d v="1900-01-29T00:00:00"/>
    <n v="30"/>
    <b v="0"/>
    <n v="0"/>
    <b v="0"/>
    <s v="photography/people"/>
    <n v="0"/>
    <n v="0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d v="2014-07-10T19:40:11"/>
    <n v="1402429211"/>
    <x v="1786"/>
    <d v="1900-01-29T00:00:00"/>
    <n v="30"/>
    <b v="0"/>
    <n v="0"/>
    <b v="0"/>
    <s v="photography/people"/>
    <n v="0"/>
    <n v="0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d v="2014-08-26T22:20:12"/>
    <n v="1406499612"/>
    <x v="1787"/>
    <d v="1900-01-29T00:00:00"/>
    <n v="30"/>
    <b v="0"/>
    <n v="0"/>
    <b v="0"/>
    <s v="photography/people"/>
    <n v="0"/>
    <n v="0"/>
    <x v="5"/>
    <x v="34"/>
  </r>
  <r>
    <n v="1999"/>
    <s v="Planet Venus"/>
    <s v="This is a portrait photo project aiming to inspire women to explore themselves and live their passion"/>
    <n v="31000"/>
    <n v="236"/>
    <x v="0"/>
    <x v="3"/>
    <s v="GBP"/>
    <n v="1415882108"/>
    <d v="2014-11-13T12:35:08"/>
    <n v="1413286508"/>
    <x v="1788"/>
    <d v="1900-01-29T00:00:00"/>
    <n v="30"/>
    <b v="0"/>
    <n v="7"/>
    <b v="0"/>
    <s v="photography/people"/>
    <n v="0.76129032258064511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0"/>
    <x v="6"/>
    <s v="CAD"/>
    <n v="1452120613"/>
    <d v="2016-01-06T22:50:13"/>
    <n v="1449528613"/>
    <x v="1789"/>
    <d v="1900-01-29T00:00:00"/>
    <n v="30"/>
    <b v="0"/>
    <n v="25"/>
    <b v="0"/>
    <s v="photography/people"/>
    <n v="12.5"/>
    <n v="25"/>
    <x v="5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d v="2017-01-23T17:05:43"/>
    <n v="1482599143"/>
    <x v="1790"/>
    <d v="1900-01-29T00:00:00"/>
    <n v="30"/>
    <b v="1"/>
    <n v="1375"/>
    <b v="1"/>
    <s v="technology/hardware"/>
    <n v="216.79422000000002"/>
    <n v="78.834261818181815"/>
    <x v="7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d v="2014-07-10T14:31:03"/>
    <n v="1402410663"/>
    <x v="1791"/>
    <d v="1900-01-29T00:00:00"/>
    <n v="30"/>
    <b v="1"/>
    <n v="354"/>
    <b v="1"/>
    <s v="technology/hardware"/>
    <n v="234.42048"/>
    <n v="331.10237288135596"/>
    <x v="7"/>
    <x v="31"/>
  </r>
  <r>
    <n v="2010"/>
    <s v="Weighitz: Weigh Smarter"/>
    <s v="Weighitz are miniature smart scales designed to weigh anything in the home."/>
    <n v="30000"/>
    <n v="96015.9"/>
    <x v="2"/>
    <x v="0"/>
    <s v="USD"/>
    <n v="1471564491"/>
    <d v="2016-08-18T23:54:51"/>
    <n v="1468972491"/>
    <x v="1792"/>
    <d v="1900-01-29T00:00:00"/>
    <n v="30"/>
    <b v="1"/>
    <n v="1737"/>
    <b v="1"/>
    <s v="technology/hardware"/>
    <n v="320.05299999999994"/>
    <n v="55.276856649395505"/>
    <x v="7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d v="2015-02-05T19:44:01"/>
    <n v="1420573441"/>
    <x v="1793"/>
    <d v="1900-01-29T00:00:00"/>
    <n v="30"/>
    <b v="1"/>
    <n v="183"/>
    <b v="1"/>
    <s v="technology/hardware"/>
    <n v="234.90000000000003"/>
    <n v="64.180327868852459"/>
    <x v="7"/>
    <x v="3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d v="2011-09-09T21:02:43"/>
    <n v="1313010163"/>
    <x v="1794"/>
    <d v="1900-01-29T00:00:00"/>
    <n v="30"/>
    <b v="1"/>
    <n v="162"/>
    <b v="1"/>
    <s v="technology/hardware"/>
    <n v="113.00013888888888"/>
    <n v="50.222283950617282"/>
    <x v="7"/>
    <x v="31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d v="2013-03-09T21:08:19"/>
    <n v="1360271299"/>
    <x v="1795"/>
    <d v="1900-01-29T00:00:00"/>
    <n v="30"/>
    <b v="1"/>
    <n v="479"/>
    <b v="1"/>
    <s v="technology/hardware"/>
    <n v="921.54219999999998"/>
    <n v="192.38876826722338"/>
    <x v="7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4"/>
    <s v="EUR"/>
    <n v="1439455609"/>
    <d v="2015-08-13T08:46:49"/>
    <n v="1436863609"/>
    <x v="1796"/>
    <d v="1900-01-29T00:00:00"/>
    <n v="30"/>
    <b v="1"/>
    <n v="450"/>
    <b v="1"/>
    <s v="technology/hardware"/>
    <n v="102.24343076923077"/>
    <n v="147.68495555555555"/>
    <x v="7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d v="2016-09-22T17:00:21"/>
    <n v="1471971621"/>
    <x v="1797"/>
    <d v="1900-01-29T00:00:00"/>
    <n v="30"/>
    <b v="1"/>
    <n v="1780"/>
    <b v="1"/>
    <s v="technology/hardware"/>
    <n v="484.90975000000003"/>
    <n v="108.96848314606741"/>
    <x v="7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d v="2016-06-11T13:39:32"/>
    <n v="1463060372"/>
    <x v="1798"/>
    <d v="1900-01-29T00:00:00"/>
    <n v="30"/>
    <b v="1"/>
    <n v="325"/>
    <b v="1"/>
    <s v="technology/hardware"/>
    <n v="125.13700000000001"/>
    <n v="385.03692307692307"/>
    <x v="7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d v="2015-06-11T10:05:53"/>
    <n v="1431425153"/>
    <x v="1799"/>
    <d v="1900-01-29T00:00:00"/>
    <n v="30"/>
    <b v="1"/>
    <n v="353"/>
    <b v="1"/>
    <s v="technology/hardware"/>
    <n v="161.459"/>
    <n v="457.39093484419266"/>
    <x v="7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7"/>
    <s v="EUR"/>
    <n v="1433996746"/>
    <d v="2015-06-11T04:25:46"/>
    <n v="1431404746"/>
    <x v="1800"/>
    <d v="1900-01-29T00:00:00"/>
    <n v="30"/>
    <b v="1"/>
    <n v="729"/>
    <b v="1"/>
    <s v="technology/hardware"/>
    <n v="201.14999999999998"/>
    <n v="220.74074074074073"/>
    <x v="7"/>
    <x v="3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d v="2014-08-27T00:31:21"/>
    <n v="1406507481"/>
    <x v="1801"/>
    <d v="1900-01-29T00:00:00"/>
    <n v="30"/>
    <b v="1"/>
    <n v="94"/>
    <b v="1"/>
    <s v="technology/hardware"/>
    <n v="361.2"/>
    <n v="96.063829787234042"/>
    <x v="7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3"/>
    <s v="GBP"/>
    <n v="1354233296"/>
    <d v="2012-11-29T23:54:56"/>
    <n v="1351641296"/>
    <x v="1802"/>
    <d v="1900-01-29T00:00:00"/>
    <n v="30"/>
    <b v="1"/>
    <n v="625"/>
    <b v="1"/>
    <s v="technology/hardware"/>
    <n v="226.239013671875"/>
    <n v="118.6144"/>
    <x v="7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d v="2016-12-15T05:00:00"/>
    <n v="1479216874"/>
    <x v="1803"/>
    <d v="1900-01-29T00:00:00"/>
    <n v="30"/>
    <b v="1"/>
    <n v="531"/>
    <b v="1"/>
    <s v="technology/hardware"/>
    <n v="304.18799999999999"/>
    <n v="143.21468926553672"/>
    <x v="7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d v="2014-04-26T01:58:38"/>
    <n v="1395885518"/>
    <x v="1804"/>
    <d v="1900-01-29T00:00:00"/>
    <n v="30"/>
    <b v="1"/>
    <n v="158"/>
    <b v="1"/>
    <s v="technology/hardware"/>
    <n v="178.67599999999999"/>
    <n v="282.71518987341773"/>
    <x v="7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d v="2014-05-09T20:45:19"/>
    <n v="1397076319"/>
    <x v="1805"/>
    <d v="1900-01-29T00:00:00"/>
    <n v="30"/>
    <b v="1"/>
    <n v="848"/>
    <b v="1"/>
    <s v="technology/hardware"/>
    <n v="131.66833333333335"/>
    <n v="46.580778301886795"/>
    <x v="7"/>
    <x v="3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d v="2016-12-01T04:59:00"/>
    <n v="1477996325"/>
    <x v="1806"/>
    <d v="1900-01-29T00:00:00"/>
    <n v="30"/>
    <b v="1"/>
    <n v="379"/>
    <b v="1"/>
    <s v="technology/hardware"/>
    <n v="136.21680000000001"/>
    <n v="449.26385224274406"/>
    <x v="7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d v="2016-11-10T13:37:07"/>
    <n v="1476189427"/>
    <x v="1807"/>
    <d v="1900-01-29T00:00:00"/>
    <n v="30"/>
    <b v="0"/>
    <n v="120"/>
    <b v="1"/>
    <s v="technology/hardware"/>
    <n v="181.86315789473684"/>
    <n v="143.97499999999999"/>
    <x v="7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d v="2015-06-13T16:25:14"/>
    <n v="1431620714"/>
    <x v="1808"/>
    <d v="1900-01-29T00:00:00"/>
    <n v="30"/>
    <b v="0"/>
    <n v="180"/>
    <b v="1"/>
    <s v="technology/hardware"/>
    <n v="108.21333333333334"/>
    <n v="90.177777777777777"/>
    <x v="7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d v="2012-07-09T02:07:27"/>
    <n v="1339207647"/>
    <x v="1809"/>
    <d v="1900-01-29T00:00:00"/>
    <n v="30"/>
    <b v="0"/>
    <n v="263"/>
    <b v="1"/>
    <s v="technology/hardware"/>
    <n v="819.18387755102037"/>
    <n v="152.62361216730039"/>
    <x v="7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d v="2013-05-23T04:07:24"/>
    <n v="1366690044"/>
    <x v="1810"/>
    <d v="1900-01-29T00:00:00"/>
    <n v="30"/>
    <b v="0"/>
    <n v="217"/>
    <b v="1"/>
    <s v="technology/hardware"/>
    <n v="121.10000000000001"/>
    <n v="55.806451612903224"/>
    <x v="7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d v="2015-04-17T00:00:00"/>
    <n v="1426714870"/>
    <x v="1811"/>
    <d v="1900-01-29T00:00:00"/>
    <n v="30"/>
    <b v="0"/>
    <n v="443"/>
    <b v="1"/>
    <s v="technology/hardware"/>
    <n v="102.99897959183673"/>
    <n v="227.85327313769753"/>
    <x v="7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d v="2013-05-23T15:38:11"/>
    <n v="1366731491"/>
    <x v="1812"/>
    <d v="1900-01-29T00:00:00"/>
    <n v="30"/>
    <b v="0"/>
    <n v="1373"/>
    <b v="1"/>
    <s v="technology/hardware"/>
    <n v="148.33229411764705"/>
    <n v="91.82989803350327"/>
    <x v="7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d v="2013-12-26T00:32:17"/>
    <n v="1385425937"/>
    <x v="1813"/>
    <d v="1900-01-29T00:00:00"/>
    <n v="30"/>
    <b v="0"/>
    <n v="242"/>
    <b v="1"/>
    <s v="technology/hardware"/>
    <n v="130.36250000000001"/>
    <n v="43.095041322314053"/>
    <x v="7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d v="2015-11-25T15:49:11"/>
    <n v="1445870951"/>
    <x v="1814"/>
    <d v="1900-01-29T00:00:00"/>
    <n v="30"/>
    <b v="0"/>
    <n v="121"/>
    <b v="1"/>
    <s v="technology/hardware"/>
    <n v="101.02"/>
    <n v="41.743801652892564"/>
    <x v="7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3"/>
    <s v="GBP"/>
    <n v="1399033810"/>
    <d v="2014-05-02T12:30:10"/>
    <n v="1396441810"/>
    <x v="1815"/>
    <d v="1900-01-29T00:00:00"/>
    <n v="30"/>
    <b v="0"/>
    <n v="621"/>
    <b v="1"/>
    <s v="technology/hardware"/>
    <n v="113.59142857142857"/>
    <n v="64.020933977455712"/>
    <x v="7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d v="2014-12-03T04:00:00"/>
    <n v="1415031043"/>
    <x v="1816"/>
    <d v="1900-01-29T00:00:00"/>
    <n v="30"/>
    <b v="0"/>
    <n v="101"/>
    <b v="1"/>
    <s v="technology/hardware"/>
    <n v="167.41666666666666"/>
    <n v="99.455445544554451"/>
    <x v="7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d v="2013-04-17T18:15:42"/>
    <n v="1363630542"/>
    <x v="1817"/>
    <d v="1900-01-29T00:00:00"/>
    <n v="30"/>
    <b v="0"/>
    <n v="554"/>
    <b v="1"/>
    <s v="technology/hardware"/>
    <n v="153.452"/>
    <n v="138.49458483754512"/>
    <x v="7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3"/>
    <s v="GBP"/>
    <n v="1456487532"/>
    <d v="2016-02-26T11:52:12"/>
    <n v="1453895532"/>
    <x v="1818"/>
    <d v="1900-01-29T00:00:00"/>
    <n v="30"/>
    <b v="0"/>
    <n v="666"/>
    <b v="1"/>
    <s v="technology/hardware"/>
    <n v="202.23220000000001"/>
    <n v="45.547792792792798"/>
    <x v="7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d v="2016-12-31T18:20:54"/>
    <n v="1480616454"/>
    <x v="1819"/>
    <d v="1900-01-29T00:00:00"/>
    <n v="30"/>
    <b v="0"/>
    <n v="35"/>
    <b v="1"/>
    <s v="technology/hardware"/>
    <n v="107.91999999999999"/>
    <n v="154.17142857142858"/>
    <x v="7"/>
    <x v="31"/>
  </r>
  <r>
    <n v="2062"/>
    <s v="Rho Board"/>
    <s v="4K HEVC Android TV Media Player with optional DIY electronics, ideal for app development, home control, software developement, learning"/>
    <n v="100000"/>
    <n v="114977"/>
    <x v="2"/>
    <x v="1"/>
    <s v="DKK"/>
    <n v="1458807098"/>
    <d v="2016-03-24T08:11:38"/>
    <n v="1456218698"/>
    <x v="1820"/>
    <d v="1900-01-29T00:00:00"/>
    <n v="30"/>
    <b v="0"/>
    <n v="203"/>
    <b v="1"/>
    <s v="technology/hardware"/>
    <n v="114.97699999999999"/>
    <n v="566.38916256157631"/>
    <x v="7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3"/>
    <s v="GBP"/>
    <n v="1387958429"/>
    <d v="2013-12-25T08:00:29"/>
    <n v="1385366429"/>
    <x v="1821"/>
    <d v="1900-01-29T00:00:00"/>
    <n v="30"/>
    <b v="0"/>
    <n v="1556"/>
    <b v="1"/>
    <s v="technology/hardware"/>
    <n v="199.215125"/>
    <n v="51.212114395886893"/>
    <x v="7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d v="2014-08-23T18:31:23"/>
    <n v="1406226683"/>
    <x v="1822"/>
    <d v="1900-01-29T00:00:00"/>
    <n v="30"/>
    <b v="0"/>
    <n v="65"/>
    <b v="1"/>
    <s v="technology/hardware"/>
    <n v="218.6"/>
    <n v="67.261538461538464"/>
    <x v="7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d v="2016-10-20T20:11:55"/>
    <n v="1474402315"/>
    <x v="1823"/>
    <d v="1900-01-29T00:00:00"/>
    <n v="30"/>
    <b v="0"/>
    <n v="76"/>
    <b v="1"/>
    <s v="technology/hardware"/>
    <n v="105.22388000000001"/>
    <n v="346.13118421052633"/>
    <x v="7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7"/>
    <s v="EUR"/>
    <n v="1467128723"/>
    <d v="2016-06-28T15:45:23"/>
    <n v="1464536723"/>
    <x v="1824"/>
    <d v="1900-01-29T00:00:00"/>
    <n v="30"/>
    <b v="0"/>
    <n v="1530"/>
    <b v="1"/>
    <s v="technology/hardware"/>
    <n v="317.3272"/>
    <n v="259.25424836601309"/>
    <x v="7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d v="2016-05-07T13:57:12"/>
    <n v="1460037432"/>
    <x v="1825"/>
    <d v="1900-01-29T00:00:00"/>
    <n v="30"/>
    <b v="0"/>
    <n v="350"/>
    <b v="1"/>
    <s v="technology/hardware"/>
    <n v="110.73146853146854"/>
    <n v="226.20857142857142"/>
    <x v="7"/>
    <x v="31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d v="2016-05-06T19:49:42"/>
    <n v="1459972182"/>
    <x v="1826"/>
    <d v="1900-01-29T00:00:00"/>
    <n v="30"/>
    <b v="0"/>
    <n v="3"/>
    <b v="1"/>
    <s v="technology/hardware"/>
    <n v="102.49999999999999"/>
    <n v="205"/>
    <x v="7"/>
    <x v="3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d v="2013-07-25T16:21:28"/>
    <n v="1372177288"/>
    <x v="1827"/>
    <d v="1900-01-29T00:00:00"/>
    <n v="30"/>
    <b v="0"/>
    <n v="8200"/>
    <b v="1"/>
    <s v="technology/hardware"/>
    <n v="1678.3738373837384"/>
    <n v="20.465926829268295"/>
    <x v="7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8"/>
    <s v="EUR"/>
    <n v="1482085857"/>
    <d v="2016-12-18T18:30:57"/>
    <n v="1479493857"/>
    <x v="1828"/>
    <d v="1900-01-29T00:00:00"/>
    <n v="30"/>
    <b v="0"/>
    <n v="48"/>
    <b v="1"/>
    <s v="technology/hardware"/>
    <n v="131.20499999999998"/>
    <n v="546.6875"/>
    <x v="7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3"/>
    <s v="GBP"/>
    <n v="1435258800"/>
    <d v="2015-06-25T19:00:00"/>
    <n v="1432659793"/>
    <x v="1829"/>
    <d v="1900-01-29T00:00:00"/>
    <n v="30"/>
    <b v="0"/>
    <n v="607"/>
    <b v="1"/>
    <s v="technology/hardware"/>
    <n v="288.17"/>
    <n v="47.474464579901152"/>
    <x v="7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d v="2015-11-11T23:58:20"/>
    <n v="1444690700"/>
    <x v="1830"/>
    <d v="1900-01-29T00:00:00"/>
    <n v="30"/>
    <b v="0"/>
    <n v="50"/>
    <b v="1"/>
    <s v="technology/hardware"/>
    <n v="507.8"/>
    <n v="101.56"/>
    <x v="7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d v="2012-06-04T17:19:55"/>
    <n v="1336238395"/>
    <x v="1831"/>
    <d v="1900-01-29T00:00:00"/>
    <n v="30"/>
    <b v="0"/>
    <n v="25"/>
    <b v="1"/>
    <s v="music/indie rock"/>
    <n v="113.33333333333333"/>
    <n v="34"/>
    <x v="1"/>
    <x v="2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d v="2012-07-15T20:03:07"/>
    <n v="1339790587"/>
    <x v="1832"/>
    <d v="1900-01-29T00:00:00"/>
    <n v="30"/>
    <b v="0"/>
    <n v="83"/>
    <b v="1"/>
    <s v="music/indie rock"/>
    <n v="123.53333333333335"/>
    <n v="89.301204819277103"/>
    <x v="1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d v="2011-09-08T04:54:18"/>
    <n v="1312865658"/>
    <x v="1833"/>
    <d v="1900-01-29T00:00:00"/>
    <n v="30"/>
    <b v="0"/>
    <n v="25"/>
    <b v="1"/>
    <s v="music/indie rock"/>
    <n v="103.53333333333335"/>
    <n v="62.12"/>
    <x v="1"/>
    <x v="2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d v="2013-02-24T09:09:15"/>
    <n v="1359104955"/>
    <x v="1834"/>
    <d v="1900-01-29T00:00:00"/>
    <n v="30"/>
    <b v="0"/>
    <n v="160"/>
    <b v="1"/>
    <s v="music/indie rock"/>
    <n v="115.040375"/>
    <n v="57.520187499999999"/>
    <x v="1"/>
    <x v="21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d v="2012-03-08T02:43:55"/>
    <n v="1328582635"/>
    <x v="1835"/>
    <d v="1900-01-29T00:00:00"/>
    <n v="30"/>
    <b v="0"/>
    <n v="32"/>
    <b v="1"/>
    <s v="music/indie rock"/>
    <n v="100.33333333333334"/>
    <n v="188.125"/>
    <x v="1"/>
    <x v="2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d v="2011-05-05T20:50:48"/>
    <n v="1302036648"/>
    <x v="1836"/>
    <d v="1900-01-29T00:00:00"/>
    <n v="30"/>
    <b v="0"/>
    <n v="38"/>
    <b v="1"/>
    <s v="music/indie rock"/>
    <n v="136"/>
    <n v="35.789473684210527"/>
    <x v="1"/>
    <x v="21"/>
  </r>
  <r>
    <n v="2103"/>
    <s v="Matthew Moon's New Album"/>
    <s v="Indie rocker, Matthew Moon, has something to share with you..."/>
    <n v="7777"/>
    <n v="11364"/>
    <x v="2"/>
    <x v="0"/>
    <s v="USD"/>
    <n v="1352488027"/>
    <d v="2012-11-09T19:07:07"/>
    <n v="1349892427"/>
    <x v="1837"/>
    <d v="1900-01-29T00:00:00"/>
    <n v="30"/>
    <b v="0"/>
    <n v="115"/>
    <b v="1"/>
    <s v="music/indie rock"/>
    <n v="146.12318374694613"/>
    <n v="98.817391304347822"/>
    <x v="1"/>
    <x v="2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d v="2013-01-26T05:09:34"/>
    <n v="1356584974"/>
    <x v="1838"/>
    <d v="1900-01-29T00:00:00"/>
    <n v="30"/>
    <b v="0"/>
    <n v="44"/>
    <b v="1"/>
    <s v="music/indie rock"/>
    <n v="107.04545454545456"/>
    <n v="53.522727272727273"/>
    <x v="1"/>
    <x v="2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d v="2015-07-05T17:00:17"/>
    <n v="1433523617"/>
    <x v="1839"/>
    <d v="1900-01-29T00:00:00"/>
    <n v="30"/>
    <b v="0"/>
    <n v="40"/>
    <b v="1"/>
    <s v="music/indie rock"/>
    <n v="106.52500000000001"/>
    <n v="106.52500000000001"/>
    <x v="1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d v="2011-02-20T01:56:41"/>
    <n v="1295575001"/>
    <x v="1840"/>
    <d v="1900-01-29T00:00:00"/>
    <n v="30"/>
    <b v="0"/>
    <n v="36"/>
    <b v="1"/>
    <s v="music/indie rock"/>
    <n v="225.66666666666669"/>
    <n v="94.027777777777771"/>
    <x v="1"/>
    <x v="21"/>
  </r>
  <r>
    <n v="2118"/>
    <s v="PORCHES. vs. THE U.S.A."/>
    <s v="PORCHES.  and Documentarians tour from New York to San Francisco and back."/>
    <n v="1000"/>
    <n v="1346.11"/>
    <x v="2"/>
    <x v="0"/>
    <s v="USD"/>
    <n v="1311538136"/>
    <d v="2011-07-24T20:08:56"/>
    <n v="1308946136"/>
    <x v="1841"/>
    <d v="1900-01-29T00:00:00"/>
    <n v="30"/>
    <b v="0"/>
    <n v="17"/>
    <b v="1"/>
    <s v="music/indie rock"/>
    <n v="134.61099999999999"/>
    <n v="79.182941176470578"/>
    <x v="1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d v="2012-08-16T03:07:25"/>
    <n v="1342494445"/>
    <x v="1842"/>
    <d v="1900-01-29T00:00:00"/>
    <n v="30"/>
    <b v="0"/>
    <n v="22"/>
    <b v="1"/>
    <s v="music/indie rock"/>
    <n v="100.75"/>
    <n v="91.590909090909093"/>
    <x v="1"/>
    <x v="21"/>
  </r>
  <r>
    <n v="2121"/>
    <s v="Legend of Decay"/>
    <s v="Join us on an epic journey to discover a millennia old secret which will change the world forever."/>
    <n v="50000"/>
    <n v="284"/>
    <x v="0"/>
    <x v="15"/>
    <s v="CHF"/>
    <n v="1484156948"/>
    <d v="2017-01-11T17:49:08"/>
    <n v="1481564948"/>
    <x v="1843"/>
    <d v="1900-01-29T00:00:00"/>
    <n v="30"/>
    <b v="0"/>
    <n v="10"/>
    <b v="0"/>
    <s v="games/video games"/>
    <n v="0.56800000000000006"/>
    <n v="28.4"/>
    <x v="6"/>
    <x v="25"/>
  </r>
  <r>
    <n v="2122"/>
    <s v="CapitÃ¡n Kalani y el sindicato robÃ³tico"/>
    <s v="Captain Kalani it's a retro game full of nostalgia for the old gamers but interesting for the new ones"/>
    <n v="80000"/>
    <n v="310"/>
    <x v="0"/>
    <x v="9"/>
    <s v="MXN"/>
    <n v="1483773169"/>
    <d v="2017-01-07T07:12:49"/>
    <n v="1481181169"/>
    <x v="1844"/>
    <d v="1900-01-29T00:00:00"/>
    <n v="30"/>
    <b v="0"/>
    <n v="3"/>
    <b v="0"/>
    <s v="games/video games"/>
    <n v="0.38750000000000001"/>
    <n v="103.33333333333333"/>
    <x v="6"/>
    <x v="2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d v="2015-08-05T00:33:53"/>
    <n v="1436142833"/>
    <x v="1845"/>
    <d v="1900-01-29T00:00:00"/>
    <n v="30"/>
    <b v="0"/>
    <n v="27"/>
    <b v="0"/>
    <s v="games/video games"/>
    <n v="1.4200000000000002"/>
    <n v="31.555555555555557"/>
    <x v="6"/>
    <x v="25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d v="2014-12-08T23:21:27"/>
    <n v="1415488887"/>
    <x v="1846"/>
    <d v="1900-01-29T00:00:00"/>
    <n v="30"/>
    <b v="0"/>
    <n v="2"/>
    <b v="0"/>
    <s v="games/video games"/>
    <n v="0.05"/>
    <n v="5"/>
    <x v="6"/>
    <x v="25"/>
  </r>
  <r>
    <n v="2127"/>
    <s v="Three Monkeys - Part 1: Into the Abyss"/>
    <s v="Three Monkeys is an audio adventure game for PC."/>
    <n v="28000"/>
    <n v="8076"/>
    <x v="0"/>
    <x v="3"/>
    <s v="GBP"/>
    <n v="1426158463"/>
    <d v="2015-03-12T11:07:43"/>
    <n v="1423570063"/>
    <x v="1847"/>
    <d v="1900-01-29T00:00:00"/>
    <n v="30"/>
    <b v="0"/>
    <n v="236"/>
    <b v="0"/>
    <s v="games/video games"/>
    <n v="28.842857142857142"/>
    <n v="34.220338983050844"/>
    <x v="6"/>
    <x v="25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d v="2016-03-10T00:35:00"/>
    <n v="1454978100"/>
    <x v="1848"/>
    <d v="1900-01-29T00:00:00"/>
    <n v="30"/>
    <b v="0"/>
    <n v="12"/>
    <b v="0"/>
    <s v="games/video games"/>
    <n v="11.799999999999999"/>
    <n v="19.666666666666668"/>
    <x v="6"/>
    <x v="25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d v="2015-07-12T04:58:11"/>
    <n v="1434085091"/>
    <x v="1849"/>
    <d v="1900-01-29T00:00:00"/>
    <n v="30"/>
    <b v="0"/>
    <n v="3"/>
    <b v="0"/>
    <s v="games/video games"/>
    <n v="5"/>
    <n v="8.3333333333333339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d v="2014-02-03T11:41:32"/>
    <n v="1388835692"/>
    <x v="1850"/>
    <d v="1900-01-29T00:00:00"/>
    <n v="30"/>
    <b v="0"/>
    <n v="99"/>
    <b v="0"/>
    <s v="games/video games"/>
    <n v="2.1129899999999995"/>
    <n v="21.34333333333333"/>
    <x v="6"/>
    <x v="25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d v="2013-04-27T21:16:31"/>
    <n v="1364505391"/>
    <x v="1851"/>
    <d v="1900-01-29T00:00:00"/>
    <n v="30"/>
    <b v="0"/>
    <n v="3"/>
    <b v="0"/>
    <s v="games/video games"/>
    <n v="1.7333333333333332"/>
    <n v="34.666666666666664"/>
    <x v="6"/>
    <x v="25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d v="2012-10-04T23:07:13"/>
    <n v="1346800033"/>
    <x v="1852"/>
    <d v="1900-01-29T00:00:00"/>
    <n v="30"/>
    <b v="0"/>
    <n v="22"/>
    <b v="0"/>
    <s v="games/video games"/>
    <n v="9.56"/>
    <n v="21.727272727272727"/>
    <x v="6"/>
    <x v="25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d v="2013-10-19T12:13:06"/>
    <n v="1379592786"/>
    <x v="1853"/>
    <d v="1900-01-29T00:00:00"/>
    <n v="30"/>
    <b v="0"/>
    <n v="4"/>
    <b v="0"/>
    <s v="games/video games"/>
    <n v="5.9612499999999999E-2"/>
    <n v="11.922499999999999"/>
    <x v="6"/>
    <x v="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6"/>
    <s v="CAD"/>
    <n v="1417804229"/>
    <d v="2014-12-05T18:30:29"/>
    <n v="1415212229"/>
    <x v="1854"/>
    <d v="1900-01-29T00:00:00"/>
    <n v="30"/>
    <b v="0"/>
    <n v="534"/>
    <b v="0"/>
    <s v="games/video games"/>
    <n v="28.405999999999999"/>
    <n v="26.59737827715356"/>
    <x v="6"/>
    <x v="25"/>
  </r>
  <r>
    <n v="2138"/>
    <s v="Tales Of Tameria - Dawning Light"/>
    <s v="A game with a mixture of a few genres from RPG, Simulation and to adventure elements."/>
    <n v="1000"/>
    <n v="128"/>
    <x v="0"/>
    <x v="3"/>
    <s v="GBP"/>
    <n v="1383959939"/>
    <d v="2013-11-09T01:18:59"/>
    <n v="1381364339"/>
    <x v="1855"/>
    <d v="1900-01-29T00:00:00"/>
    <n v="30"/>
    <b v="0"/>
    <n v="12"/>
    <b v="0"/>
    <s v="games/video games"/>
    <n v="12.8"/>
    <n v="10.666666666666666"/>
    <x v="6"/>
    <x v="25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d v="2016-11-03T18:00:08"/>
    <n v="1475604008"/>
    <x v="1856"/>
    <d v="1900-01-29T00:00:00"/>
    <n v="30"/>
    <b v="0"/>
    <n v="56"/>
    <b v="0"/>
    <s v="games/video games"/>
    <n v="5.42"/>
    <n v="29.035714285714285"/>
    <x v="6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d v="2013-01-11T20:00:24"/>
    <n v="1355342424"/>
    <x v="1857"/>
    <d v="1900-01-29T00:00:00"/>
    <n v="30"/>
    <b v="0"/>
    <n v="11"/>
    <b v="0"/>
    <s v="games/video games"/>
    <n v="0.11199999999999999"/>
    <n v="50.909090909090907"/>
    <x v="6"/>
    <x v="25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d v="2014-11-14T06:39:19"/>
    <n v="1413351559"/>
    <x v="1858"/>
    <d v="1900-01-29T00:00:00"/>
    <n v="30"/>
    <b v="0"/>
    <n v="0"/>
    <b v="0"/>
    <s v="games/video games"/>
    <n v="0"/>
    <n v="0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d v="2013-11-27T06:41:54"/>
    <n v="1382938914"/>
    <x v="1859"/>
    <d v="1900-01-29T00:00:00"/>
    <n v="30"/>
    <b v="0"/>
    <n v="89"/>
    <b v="0"/>
    <s v="games/video games"/>
    <n v="30.433333333333334"/>
    <n v="51.292134831460672"/>
    <x v="6"/>
    <x v="25"/>
  </r>
  <r>
    <n v="2148"/>
    <s v="ZomBlock's"/>
    <s v="zomblock's is a online zombie survival game where you can craft new weapons,find food and water to keep yourself alive."/>
    <n v="100"/>
    <n v="2"/>
    <x v="0"/>
    <x v="3"/>
    <s v="GBP"/>
    <n v="1427992582"/>
    <d v="2015-04-02T16:36:22"/>
    <n v="1425404182"/>
    <x v="1860"/>
    <d v="1900-01-29T00:00:00"/>
    <n v="30"/>
    <b v="0"/>
    <n v="2"/>
    <b v="0"/>
    <s v="games/video games"/>
    <n v="2"/>
    <n v="1"/>
    <x v="6"/>
    <x v="25"/>
  </r>
  <r>
    <n v="2150"/>
    <s v="The Unknown Door"/>
    <s v="A pixel styled open world detective game."/>
    <n v="50000"/>
    <n v="405"/>
    <x v="0"/>
    <x v="17"/>
    <s v="NOK"/>
    <n v="1468392599"/>
    <d v="2016-07-13T06:49:59"/>
    <n v="1465800599"/>
    <x v="1861"/>
    <d v="1900-01-29T00:00:00"/>
    <n v="30"/>
    <b v="0"/>
    <n v="4"/>
    <b v="0"/>
    <s v="games/video games"/>
    <n v="0.80999999999999994"/>
    <n v="101.25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d v="2016-06-29T20:20:14"/>
    <n v="1464639614"/>
    <x v="1862"/>
    <d v="1900-01-29T00:00:00"/>
    <n v="30"/>
    <b v="0"/>
    <n v="6"/>
    <b v="0"/>
    <s v="games/video games"/>
    <n v="0.26222222222222225"/>
    <n v="19.666666666666668"/>
    <x v="6"/>
    <x v="25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d v="2014-03-15T18:58:29"/>
    <n v="1392321509"/>
    <x v="1863"/>
    <d v="1900-01-29T00:00:00"/>
    <n v="30"/>
    <b v="0"/>
    <n v="4"/>
    <b v="0"/>
    <s v="games/video games"/>
    <n v="0.16666666666666669"/>
    <n v="12.5"/>
    <x v="6"/>
    <x v="25"/>
  </r>
  <r>
    <n v="2155"/>
    <s v="VoxelMaze"/>
    <s v="A Level Editor, Turned up to eleven. Infinite creativity in one package, solo or with up to 16 of your friends."/>
    <n v="5000"/>
    <n v="115"/>
    <x v="0"/>
    <x v="3"/>
    <s v="GBP"/>
    <n v="1459443385"/>
    <d v="2016-03-31T16:56:25"/>
    <n v="1456854985"/>
    <x v="1864"/>
    <d v="1900-01-29T00:00:00"/>
    <n v="30"/>
    <b v="0"/>
    <n v="5"/>
    <b v="0"/>
    <s v="games/video games"/>
    <n v="2.2999999999999998"/>
    <n v="23"/>
    <x v="6"/>
    <x v="2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d v="2011-07-16T17:32:54"/>
    <n v="1308245574"/>
    <x v="1865"/>
    <d v="1900-01-29T00:00:00"/>
    <n v="30"/>
    <b v="0"/>
    <n v="2"/>
    <b v="0"/>
    <s v="games/video games"/>
    <n v="0.72222222222222221"/>
    <n v="13"/>
    <x v="6"/>
    <x v="25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d v="2012-05-19T17:05:05"/>
    <n v="1334855105"/>
    <x v="1866"/>
    <d v="1900-01-29T00:00:00"/>
    <n v="30"/>
    <b v="0"/>
    <n v="16"/>
    <b v="0"/>
    <s v="games/video games"/>
    <n v="0.85000000000000009"/>
    <n v="5.3125"/>
    <x v="6"/>
    <x v="25"/>
  </r>
  <r>
    <n v="2161"/>
    <s v="CallMeGhost DEBUT ALBUM preorder!"/>
    <s v="We're trying to fund hard copies of our debut album!"/>
    <n v="400"/>
    <n v="463"/>
    <x v="2"/>
    <x v="0"/>
    <s v="USD"/>
    <n v="1443040059"/>
    <d v="2015-09-23T20:27:39"/>
    <n v="1440448059"/>
    <x v="1867"/>
    <d v="1900-01-29T00:00:00"/>
    <n v="30"/>
    <b v="0"/>
    <n v="13"/>
    <b v="1"/>
    <s v="music/rock"/>
    <n v="115.75"/>
    <n v="35.615384615384613"/>
    <x v="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5"/>
    <s v="EUR"/>
    <n v="1460127635"/>
    <d v="2016-04-08T15:00:35"/>
    <n v="1457539235"/>
    <x v="1868"/>
    <d v="1900-01-29T00:00:00"/>
    <n v="30"/>
    <b v="0"/>
    <n v="117"/>
    <b v="1"/>
    <s v="music/rock"/>
    <n v="138.64000000000001"/>
    <n v="29.623931623931625"/>
    <x v="1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d v="2015-04-18T13:55:20"/>
    <n v="1426773320"/>
    <x v="1869"/>
    <d v="1900-01-29T00:00:00"/>
    <n v="30"/>
    <b v="0"/>
    <n v="13"/>
    <b v="1"/>
    <s v="music/rock"/>
    <n v="100"/>
    <n v="76.92307692307692"/>
    <x v="1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x v="3"/>
    <s v="GBP"/>
    <n v="1462453307"/>
    <d v="2016-05-05T13:01:47"/>
    <n v="1459861307"/>
    <x v="1870"/>
    <d v="1900-01-29T00:00:00"/>
    <n v="30"/>
    <b v="0"/>
    <n v="63"/>
    <b v="1"/>
    <s v="music/rock"/>
    <n v="102.97499999999999"/>
    <n v="65.38095238095238"/>
    <x v="1"/>
    <x v="2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d v="2015-05-02T15:11:49"/>
    <n v="1427987509"/>
    <x v="1871"/>
    <d v="1900-01-29T00:00:00"/>
    <n v="30"/>
    <b v="0"/>
    <n v="71"/>
    <b v="1"/>
    <s v="music/rock"/>
    <n v="126.02"/>
    <n v="88.7464788732394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d v="2017-01-18T15:16:37"/>
    <n v="1482160597"/>
    <x v="1872"/>
    <d v="1900-01-29T00:00:00"/>
    <n v="30"/>
    <b v="0"/>
    <n v="859"/>
    <b v="1"/>
    <s v="music/rock"/>
    <n v="138.64000000000001"/>
    <n v="40.349243306169967"/>
    <x v="1"/>
    <x v="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d v="2015-04-11T04:06:32"/>
    <n v="1426133192"/>
    <x v="1873"/>
    <d v="1900-01-29T00:00:00"/>
    <n v="30"/>
    <b v="0"/>
    <n v="21"/>
    <b v="1"/>
    <s v="music/rock"/>
    <n v="161.4"/>
    <n v="76.857142857142861"/>
    <x v="1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d v="2017-02-09T05:00:00"/>
    <n v="1484037977"/>
    <x v="1874"/>
    <d v="1900-01-29T00:00:00"/>
    <n v="30"/>
    <b v="0"/>
    <n v="279"/>
    <b v="1"/>
    <s v="games/tabletop games"/>
    <n v="489.27777777777777"/>
    <n v="31.566308243727597"/>
    <x v="6"/>
    <x v="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d v="2016-03-26T17:11:30"/>
    <n v="1456423890"/>
    <x v="1875"/>
    <d v="1900-01-29T00:00:00"/>
    <n v="30"/>
    <b v="0"/>
    <n v="878"/>
    <b v="1"/>
    <s v="games/tabletop games"/>
    <n v="537.37"/>
    <n v="61.203872437357631"/>
    <x v="6"/>
    <x v="9"/>
  </r>
  <r>
    <n v="2195"/>
    <s v="Purgatoria: City of Angels"/>
    <s v="A gritty, noir tabletop RPG with a fast-paced combo-based battle system."/>
    <n v="4600"/>
    <n v="5535"/>
    <x v="2"/>
    <x v="0"/>
    <s v="USD"/>
    <n v="1439317900"/>
    <d v="2015-08-11T18:31:40"/>
    <n v="1436725900"/>
    <x v="1876"/>
    <d v="1900-01-29T00:00:00"/>
    <n v="30"/>
    <b v="0"/>
    <n v="115"/>
    <b v="1"/>
    <s v="games/tabletop games"/>
    <n v="120.32608695652173"/>
    <n v="48.130434782608695"/>
    <x v="6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d v="2015-02-28T14:00:59"/>
    <n v="1422540059"/>
    <x v="1877"/>
    <d v="1900-01-29T00:00:00"/>
    <n v="30"/>
    <b v="0"/>
    <n v="4330"/>
    <b v="1"/>
    <s v="games/tabletop games"/>
    <n v="951.03109999999992"/>
    <n v="65.891300230946882"/>
    <x v="6"/>
    <x v="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d v="2015-11-14T13:20:00"/>
    <n v="1444911600"/>
    <x v="1878"/>
    <d v="1900-01-29T00:00:00"/>
    <n v="30"/>
    <b v="0"/>
    <n v="651"/>
    <b v="1"/>
    <s v="games/tabletop games"/>
    <n v="132.89249999999998"/>
    <n v="81.654377880184327"/>
    <x v="6"/>
    <x v="9"/>
  </r>
  <r>
    <n v="2199"/>
    <s v="Decadolo. Flip it!"/>
    <s v="A new strategic board game designed to flip out your opponent."/>
    <n v="9000"/>
    <n v="13228"/>
    <x v="2"/>
    <x v="4"/>
    <s v="EUR"/>
    <n v="1444903198"/>
    <d v="2015-10-15T09:59:58"/>
    <n v="1442311198"/>
    <x v="1879"/>
    <d v="1900-01-29T00:00:00"/>
    <n v="30"/>
    <b v="1"/>
    <n v="251"/>
    <b v="1"/>
    <s v="games/tabletop games"/>
    <n v="146.97777777777779"/>
    <n v="52.701195219123505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d v="2012-11-01T20:22:48"/>
    <n v="1349209368"/>
    <x v="1880"/>
    <d v="1900-01-29T00:00:00"/>
    <n v="30"/>
    <b v="0"/>
    <n v="721"/>
    <b v="1"/>
    <s v="music/electronic music"/>
    <n v="704.18124999999998"/>
    <n v="39.066920943134534"/>
    <x v="1"/>
    <x v="2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6"/>
    <s v="CAD"/>
    <n v="1443127082"/>
    <d v="2015-09-24T20:38:02"/>
    <n v="1440535082"/>
    <x v="1881"/>
    <d v="1900-01-29T00:00:00"/>
    <n v="30"/>
    <b v="0"/>
    <n v="50"/>
    <b v="1"/>
    <s v="music/electronic music"/>
    <n v="109.55"/>
    <n v="43.82"/>
    <x v="1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d v="2013-03-09T07:28:39"/>
    <n v="1360222119"/>
    <x v="1882"/>
    <d v="1900-01-29T00:00:00"/>
    <n v="30"/>
    <b v="0"/>
    <n v="73"/>
    <b v="1"/>
    <s v="music/electronic music"/>
    <n v="132.86666666666667"/>
    <n v="27.301369863013697"/>
    <x v="1"/>
    <x v="2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d v="2012-06-01T19:43:09"/>
    <n v="1335987789"/>
    <x v="1883"/>
    <d v="1900-01-29T00:00:00"/>
    <n v="30"/>
    <b v="0"/>
    <n v="27"/>
    <b v="1"/>
    <s v="music/electronic music"/>
    <n v="152"/>
    <n v="42.222222222222221"/>
    <x v="1"/>
    <x v="2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d v="2013-11-16T05:39:33"/>
    <n v="1381984773"/>
    <x v="1884"/>
    <d v="1900-01-29T00:00:00"/>
    <n v="30"/>
    <b v="0"/>
    <n v="7"/>
    <b v="1"/>
    <s v="music/electronic music"/>
    <n v="100"/>
    <n v="285.71428571428572"/>
    <x v="1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d v="2015-05-15T19:49:39"/>
    <n v="1429127379"/>
    <x v="1885"/>
    <d v="1900-01-29T00:00:00"/>
    <n v="30"/>
    <b v="0"/>
    <n v="1"/>
    <b v="1"/>
    <s v="music/electronic music"/>
    <n v="200"/>
    <n v="10"/>
    <x v="1"/>
    <x v="2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d v="2014-02-06T19:00:48"/>
    <n v="1389121248"/>
    <x v="1886"/>
    <d v="1900-01-29T00:00:00"/>
    <n v="30"/>
    <b v="0"/>
    <n v="24"/>
    <b v="1"/>
    <s v="music/electronic music"/>
    <n v="292.50166666666667"/>
    <n v="73.125416666666666"/>
    <x v="1"/>
    <x v="2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d v="2015-08-19T17:15:12"/>
    <n v="1437412512"/>
    <x v="1887"/>
    <d v="1900-01-29T00:00:00"/>
    <n v="30"/>
    <b v="0"/>
    <n v="19"/>
    <b v="1"/>
    <s v="music/electronic music"/>
    <n v="101.49999999999999"/>
    <n v="53.421052631578945"/>
    <x v="1"/>
    <x v="2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d v="2013-07-27T01:27:16"/>
    <n v="1372296436"/>
    <x v="1888"/>
    <d v="1900-01-29T00:00:00"/>
    <n v="30"/>
    <b v="0"/>
    <n v="69"/>
    <b v="1"/>
    <s v="music/electronic music"/>
    <n v="101.14285714285714"/>
    <n v="51.304347826086953"/>
    <x v="1"/>
    <x v="2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d v="2012-01-28T18:54:07"/>
    <n v="1325184847"/>
    <x v="1889"/>
    <d v="1900-01-29T00:00:00"/>
    <n v="30"/>
    <b v="0"/>
    <n v="30"/>
    <b v="1"/>
    <s v="games/tabletop games"/>
    <n v="162.6"/>
    <n v="27.1"/>
    <x v="6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6"/>
    <s v="CAD"/>
    <n v="1435418568"/>
    <d v="2015-06-27T15:22:48"/>
    <n v="1432826568"/>
    <x v="1890"/>
    <d v="1900-01-29T00:00:00"/>
    <n v="30"/>
    <b v="0"/>
    <n v="100"/>
    <b v="1"/>
    <s v="games/tabletop games"/>
    <n v="105.80000000000001"/>
    <n v="206.31"/>
    <x v="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3"/>
    <s v="GBP"/>
    <n v="1411326015"/>
    <d v="2014-09-21T19:00:15"/>
    <n v="1408734015"/>
    <x v="1891"/>
    <d v="1900-01-29T00:00:00"/>
    <n v="30"/>
    <b v="0"/>
    <n v="1204"/>
    <b v="1"/>
    <s v="games/tabletop games"/>
    <n v="944.83338095238094"/>
    <n v="164.79651993355483"/>
    <x v="6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3"/>
    <s v="GBP"/>
    <n v="1384374155"/>
    <d v="2013-11-13T20:22:35"/>
    <n v="1381778555"/>
    <x v="1892"/>
    <d v="1900-01-29T00:00:00"/>
    <n v="30"/>
    <b v="0"/>
    <n v="301"/>
    <b v="1"/>
    <s v="games/tabletop games"/>
    <n v="157.37692307692308"/>
    <n v="67.970099667774093"/>
    <x v="6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7"/>
    <s v="EUR"/>
    <n v="1439707236"/>
    <d v="2015-08-16T06:40:36"/>
    <n v="1437115236"/>
    <x v="1893"/>
    <d v="1900-01-29T00:00:00"/>
    <n v="30"/>
    <b v="0"/>
    <n v="144"/>
    <b v="1"/>
    <s v="games/tabletop games"/>
    <n v="1174.49"/>
    <n v="81.561805555555551"/>
    <x v="6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d v="2014-04-25T21:08:47"/>
    <n v="1395868127"/>
    <x v="1894"/>
    <d v="1900-01-29T00:00:00"/>
    <n v="30"/>
    <b v="0"/>
    <n v="498"/>
    <b v="1"/>
    <s v="games/tabletop games"/>
    <n v="125.95294117647057"/>
    <n v="21.497991967871485"/>
    <x v="6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d v="2017-01-05T19:47:27"/>
    <n v="1481053647"/>
    <x v="1895"/>
    <d v="1900-01-29T00:00:00"/>
    <n v="30"/>
    <b v="0"/>
    <n v="28"/>
    <b v="1"/>
    <s v="games/tabletop games"/>
    <n v="1165"/>
    <n v="41.607142857142854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d v="2016-02-01T14:48:43"/>
    <n v="1451746123"/>
    <x v="1896"/>
    <d v="1900-01-29T00:00:00"/>
    <n v="30"/>
    <b v="0"/>
    <n v="680"/>
    <b v="1"/>
    <s v="games/tabletop games"/>
    <n v="537.10714285714289"/>
    <n v="22.116176470588236"/>
    <x v="6"/>
    <x v="9"/>
  </r>
  <r>
    <n v="2238"/>
    <s v="28mm Fantasy Miniature range Feral Orcs!"/>
    <s v="28mm Fantasy Miniature Range in leadfree white metal: Orcs, wolves and more."/>
    <n v="4000"/>
    <n v="5496"/>
    <x v="2"/>
    <x v="7"/>
    <s v="EUR"/>
    <n v="1489157716"/>
    <d v="2017-03-10T14:55:16"/>
    <n v="1486565716"/>
    <x v="1897"/>
    <d v="1900-01-29T00:00:00"/>
    <n v="30"/>
    <b v="0"/>
    <n v="79"/>
    <b v="1"/>
    <s v="games/tabletop games"/>
    <n v="137.4"/>
    <n v="69.569620253164558"/>
    <x v="6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d v="2016-04-22T19:49:04"/>
    <n v="1458762544"/>
    <x v="1898"/>
    <d v="1900-01-29T00:00:00"/>
    <n v="30"/>
    <b v="0"/>
    <n v="96"/>
    <b v="1"/>
    <s v="games/tabletop games"/>
    <n v="270.68"/>
    <n v="140.97916666666666"/>
    <x v="6"/>
    <x v="9"/>
  </r>
  <r>
    <n v="2241"/>
    <s v="Savage Worlds Zombie Squad"/>
    <s v="You are Ex- Military criminals sent on suicide missions on the edge of space. Science Fiction Tabletop RPG using Savage Worlds"/>
    <n v="1000"/>
    <n v="8064"/>
    <x v="2"/>
    <x v="3"/>
    <s v="GBP"/>
    <n v="1488484300"/>
    <d v="2017-03-02T19:51:40"/>
    <n v="1485892300"/>
    <x v="1899"/>
    <d v="1900-01-29T00:00:00"/>
    <n v="30"/>
    <b v="0"/>
    <n v="163"/>
    <b v="1"/>
    <s v="games/tabletop games"/>
    <n v="806.4"/>
    <n v="49.472392638036808"/>
    <x v="6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3"/>
    <s v="GBP"/>
    <n v="1441393210"/>
    <d v="2015-09-04T19:00:10"/>
    <n v="1438801210"/>
    <x v="1900"/>
    <d v="1900-01-29T00:00:00"/>
    <n v="30"/>
    <b v="0"/>
    <n v="57"/>
    <b v="1"/>
    <s v="games/tabletop games"/>
    <n v="100.12"/>
    <n v="43.912280701754383"/>
    <x v="6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3"/>
    <s v="GBP"/>
    <n v="1481749278"/>
    <d v="2016-12-14T21:01:18"/>
    <n v="1479157278"/>
    <x v="1901"/>
    <d v="1900-01-29T00:00:00"/>
    <n v="30"/>
    <b v="0"/>
    <n v="128"/>
    <b v="1"/>
    <s v="games/tabletop games"/>
    <n v="107.21428571428571"/>
    <n v="58.6328125"/>
    <x v="6"/>
    <x v="9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d v="2013-04-02T15:52:45"/>
    <n v="1362329565"/>
    <x v="1902"/>
    <d v="1900-01-29T00:00:00"/>
    <n v="30"/>
    <b v="0"/>
    <n v="180"/>
    <b v="1"/>
    <s v="games/tabletop games"/>
    <n v="168.77142857142857"/>
    <n v="32.81666666666667"/>
    <x v="6"/>
    <x v="9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d v="2016-12-03T01:07:53"/>
    <n v="1478131673"/>
    <x v="1903"/>
    <d v="1900-01-29T00:00:00"/>
    <n v="30"/>
    <b v="0"/>
    <n v="571"/>
    <b v="1"/>
    <s v="games/tabletop games"/>
    <n v="975.11200000000008"/>
    <n v="426.93169877408059"/>
    <x v="6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d v="2015-11-18T16:09:07"/>
    <n v="1445267347"/>
    <x v="1904"/>
    <d v="1900-01-29T00:00:00"/>
    <n v="30"/>
    <b v="0"/>
    <n v="84"/>
    <b v="1"/>
    <s v="games/tabletop games"/>
    <n v="112.6875"/>
    <n v="107.32142857142857"/>
    <x v="6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d v="2016-05-07T22:50:51"/>
    <n v="1460069451"/>
    <x v="1905"/>
    <d v="1900-01-29T00:00:00"/>
    <n v="30"/>
    <b v="0"/>
    <n v="271"/>
    <b v="1"/>
    <s v="games/tabletop games"/>
    <n v="286.65822784810126"/>
    <n v="41.782287822878232"/>
    <x v="6"/>
    <x v="9"/>
  </r>
  <r>
    <n v="2258"/>
    <s v="A Sundered World"/>
    <s v="A Dungeon World campaign setting that takes place after the end of the worlds."/>
    <n v="2200"/>
    <n v="3223"/>
    <x v="2"/>
    <x v="0"/>
    <s v="USD"/>
    <n v="1434045687"/>
    <d v="2015-06-11T18:01:27"/>
    <n v="1431453687"/>
    <x v="1906"/>
    <d v="1900-01-29T00:00:00"/>
    <n v="30"/>
    <b v="0"/>
    <n v="205"/>
    <b v="1"/>
    <s v="games/tabletop games"/>
    <n v="146.5"/>
    <n v="15.721951219512196"/>
    <x v="6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d v="2017-03-12T01:58:35"/>
    <n v="1486691915"/>
    <x v="1907"/>
    <d v="1900-01-29T00:00:00"/>
    <n v="30"/>
    <b v="0"/>
    <n v="194"/>
    <b v="1"/>
    <s v="games/tabletop games"/>
    <n v="102.60000000000001"/>
    <n v="148.08247422680412"/>
    <x v="6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d v="2016-12-10T00:00:04"/>
    <n v="1478736004"/>
    <x v="1908"/>
    <d v="1900-01-29T00:00:00"/>
    <n v="30"/>
    <b v="0"/>
    <n v="1328"/>
    <b v="1"/>
    <s v="games/tabletop games"/>
    <n v="283.09000000000003"/>
    <n v="42.63403614457831"/>
    <x v="6"/>
    <x v="9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d v="2015-12-07T16:47:16"/>
    <n v="1446914836"/>
    <x v="1909"/>
    <d v="1900-01-29T00:00:00"/>
    <n v="30"/>
    <b v="0"/>
    <n v="944"/>
    <b v="1"/>
    <s v="games/tabletop games"/>
    <n v="1356.6000000000001"/>
    <n v="14.370762711864407"/>
    <x v="6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d v="2014-02-23T12:00:57"/>
    <n v="1390564857"/>
    <x v="1910"/>
    <d v="1900-01-29T00:00:00"/>
    <n v="30"/>
    <b v="0"/>
    <n v="99"/>
    <b v="1"/>
    <s v="games/tabletop games"/>
    <n v="119.6"/>
    <n v="30.202020202020201"/>
    <x v="6"/>
    <x v="9"/>
  </r>
  <r>
    <n v="2275"/>
    <s v="Samurai Dwarves (Korobokuru)"/>
    <s v="The aim of this project is to extend our existing Samurai Dwarf range from 6 to 9. The new sculpts will be done by Bob Olley."/>
    <n v="650"/>
    <n v="2650.5"/>
    <x v="2"/>
    <x v="3"/>
    <s v="GBP"/>
    <n v="1419259679"/>
    <d v="2014-12-22T14:47:59"/>
    <n v="1416667679"/>
    <x v="1911"/>
    <d v="1900-01-29T00:00:00"/>
    <n v="30"/>
    <b v="0"/>
    <n v="79"/>
    <b v="1"/>
    <s v="games/tabletop games"/>
    <n v="407.76923076923077"/>
    <n v="33.550632911392405"/>
    <x v="6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d v="2014-01-05T15:38:09"/>
    <n v="1386344289"/>
    <x v="1912"/>
    <d v="1900-01-29T00:00:00"/>
    <n v="30"/>
    <b v="0"/>
    <n v="75"/>
    <b v="1"/>
    <s v="games/tabletop games"/>
    <n v="105.81826105905425"/>
    <n v="64.74666666666667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d v="2012-02-27T16:17:03"/>
    <n v="1327767423"/>
    <x v="1913"/>
    <d v="1900-01-29T00:00:00"/>
    <n v="30"/>
    <b v="0"/>
    <n v="207"/>
    <b v="1"/>
    <s v="games/tabletop games"/>
    <n v="141.08235294117648"/>
    <n v="57.932367149758456"/>
    <x v="6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d v="2015-09-17T14:59:51"/>
    <n v="1439909991"/>
    <x v="1914"/>
    <d v="1900-01-29T00:00:00"/>
    <n v="30"/>
    <b v="0"/>
    <n v="480"/>
    <b v="1"/>
    <s v="games/tabletop games"/>
    <n v="403.57653061224488"/>
    <n v="82.396874999999994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d v="2012-06-29T04:27:23"/>
    <n v="1338352043"/>
    <x v="1915"/>
    <d v="1900-01-29T00:00:00"/>
    <n v="30"/>
    <b v="0"/>
    <n v="79"/>
    <b v="1"/>
    <s v="music/rock"/>
    <n v="121.36666666666667"/>
    <n v="46.088607594936711"/>
    <x v="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d v="2012-04-18T16:44:36"/>
    <n v="1332175476"/>
    <x v="1916"/>
    <d v="1900-01-29T00:00:00"/>
    <n v="30"/>
    <b v="0"/>
    <n v="46"/>
    <b v="1"/>
    <s v="music/rock"/>
    <n v="107.2505"/>
    <n v="46.630652173913049"/>
    <x v="1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d v="2013-01-20T17:21:20"/>
    <n v="1356110480"/>
    <x v="1917"/>
    <d v="1900-01-29T00:00:00"/>
    <n v="30"/>
    <b v="0"/>
    <n v="112"/>
    <b v="1"/>
    <s v="music/rock"/>
    <n v="146.08079999999998"/>
    <n v="65.214642857142863"/>
    <x v="1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d v="2013-01-26T22:54:16"/>
    <n v="1356648856"/>
    <x v="1918"/>
    <d v="1900-01-29T00:00:00"/>
    <n v="30"/>
    <b v="0"/>
    <n v="34"/>
    <b v="1"/>
    <s v="music/rock"/>
    <n v="125.25"/>
    <n v="44.205882352941174"/>
    <x v="1"/>
    <x v="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d v="2014-03-26T19:10:33"/>
    <n v="1393272633"/>
    <x v="1919"/>
    <d v="1900-01-29T00:00:00"/>
    <n v="30"/>
    <b v="0"/>
    <n v="288"/>
    <b v="1"/>
    <s v="music/rock"/>
    <n v="105.07333333333332"/>
    <n v="109.45138888888889"/>
    <x v="1"/>
    <x v="2"/>
  </r>
  <r>
    <n v="2301"/>
    <s v="Time Crash"/>
    <s v="We are America's first trock band, and we're ready to bring you our first album!"/>
    <n v="5000"/>
    <n v="6680.22"/>
    <x v="2"/>
    <x v="0"/>
    <s v="USD"/>
    <n v="1371785496"/>
    <d v="2013-06-21T03:31:36"/>
    <n v="1369193496"/>
    <x v="1920"/>
    <d v="1900-01-29T00:00:00"/>
    <n v="30"/>
    <b v="1"/>
    <n v="211"/>
    <b v="1"/>
    <s v="music/indie rock"/>
    <n v="133.6044"/>
    <n v="31.659810426540286"/>
    <x v="1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d v="2012-03-10T04:02:09"/>
    <n v="1328760129"/>
    <x v="1921"/>
    <d v="1900-01-29T00:00:00"/>
    <n v="30"/>
    <b v="1"/>
    <n v="73"/>
    <b v="1"/>
    <s v="music/indie rock"/>
    <n v="106.75857142857143"/>
    <n v="51.185616438356163"/>
    <x v="1"/>
    <x v="2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d v="2012-05-05T19:15:28"/>
    <n v="1333653333"/>
    <x v="1922"/>
    <d v="1900-01-29T00:00:00"/>
    <n v="30"/>
    <b v="1"/>
    <n v="75"/>
    <b v="1"/>
    <s v="music/indie rock"/>
    <n v="106.65777537961894"/>
    <n v="27.936800000000002"/>
    <x v="1"/>
    <x v="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d v="2013-03-21T18:03:35"/>
    <n v="1361300615"/>
    <x v="1923"/>
    <d v="1900-01-29T00:00:00"/>
    <n v="30"/>
    <b v="1"/>
    <n v="1224"/>
    <b v="1"/>
    <s v="music/indie rock"/>
    <n v="428.83978378378379"/>
    <n v="64.816470588235291"/>
    <x v="1"/>
    <x v="21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d v="2014-05-07T00:06:29"/>
    <n v="1396829189"/>
    <x v="1924"/>
    <d v="1900-01-29T00:00:00"/>
    <n v="30"/>
    <b v="1"/>
    <n v="104"/>
    <b v="1"/>
    <s v="music/indie rock"/>
    <n v="104.11111111111111"/>
    <n v="90.09615384615384"/>
    <x v="1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d v="2012-05-03T23:00:26"/>
    <n v="1333494026"/>
    <x v="1925"/>
    <d v="1900-01-29T00:00:00"/>
    <n v="30"/>
    <b v="1"/>
    <n v="157"/>
    <b v="1"/>
    <s v="music/indie rock"/>
    <n v="175.84040000000002"/>
    <n v="56.000127388535034"/>
    <x v="1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d v="2012-06-07T13:14:17"/>
    <n v="1336482857"/>
    <x v="1926"/>
    <d v="1900-01-29T00:00:00"/>
    <n v="30"/>
    <b v="1"/>
    <n v="50"/>
    <b v="1"/>
    <s v="music/indie rock"/>
    <n v="156.97"/>
    <n v="37.672800000000002"/>
    <x v="1"/>
    <x v="2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d v="2012-05-05T17:25:43"/>
    <n v="1333646743"/>
    <x v="1927"/>
    <d v="1900-01-29T00:00:00"/>
    <n v="30"/>
    <b v="1"/>
    <n v="64"/>
    <b v="1"/>
    <s v="music/indie rock"/>
    <n v="102.60000000000001"/>
    <n v="40.078125"/>
    <x v="1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d v="2013-12-15T01:58:05"/>
    <n v="1384480685"/>
    <x v="1928"/>
    <d v="1900-01-29T00:00:00"/>
    <n v="30"/>
    <b v="1"/>
    <n v="77"/>
    <b v="1"/>
    <s v="music/indie rock"/>
    <n v="107.69999999999999"/>
    <n v="41.961038961038959"/>
    <x v="1"/>
    <x v="21"/>
  </r>
  <r>
    <n v="2321"/>
    <s v="WienerWÃ¼rze"/>
    <s v="Universal organic liquid seasoning brewed all natural from lupine, oat, salt and water for soups, salads, stews and more"/>
    <n v="10557"/>
    <n v="4130"/>
    <x v="3"/>
    <x v="18"/>
    <s v="EUR"/>
    <n v="1491282901"/>
    <d v="2017-04-04T05:15:01"/>
    <n v="1488694501"/>
    <x v="1929"/>
    <d v="1900-01-29T00:00:00"/>
    <n v="30"/>
    <b v="0"/>
    <n v="64"/>
    <b v="0"/>
    <s v="food/small batch"/>
    <n v="39.120962394619681"/>
    <n v="64.53125"/>
    <x v="3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1930"/>
    <d v="1900-01-29T00:00:00"/>
    <n v="30"/>
    <b v="0"/>
    <n v="4"/>
    <b v="0"/>
    <s v="food/small batch"/>
    <n v="3.1481481481481479"/>
    <n v="21.25"/>
    <x v="3"/>
    <x v="5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d v="2017-03-26T20:14:45"/>
    <n v="1487970885"/>
    <x v="1931"/>
    <d v="1900-01-29T00:00:00"/>
    <n v="30"/>
    <b v="0"/>
    <n v="61"/>
    <b v="0"/>
    <s v="food/small batch"/>
    <n v="20.733333333333334"/>
    <n v="25.491803278688526"/>
    <x v="3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d v="2015-06-14T18:45:37"/>
    <n v="1431715537"/>
    <x v="1932"/>
    <d v="1900-01-29T00:00:00"/>
    <n v="30"/>
    <b v="1"/>
    <n v="537"/>
    <b v="1"/>
    <s v="food/small batch"/>
    <n v="254.45000000000002"/>
    <n v="47.383612662942269"/>
    <x v="3"/>
    <x v="5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d v="2014-07-17T14:59:06"/>
    <n v="1403017146"/>
    <x v="1933"/>
    <d v="1900-01-29T00:00:00"/>
    <n v="30"/>
    <b v="1"/>
    <n v="125"/>
    <b v="1"/>
    <s v="food/small batch"/>
    <n v="105.91999999999999"/>
    <n v="211.84"/>
    <x v="3"/>
    <x v="5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d v="2014-08-18T00:08:10"/>
    <n v="1405728490"/>
    <x v="1934"/>
    <d v="1900-01-29T00:00:00"/>
    <n v="30"/>
    <b v="1"/>
    <n v="283"/>
    <b v="1"/>
    <s v="food/small batch"/>
    <n v="144.31375"/>
    <n v="40.795406360424032"/>
    <x v="3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d v="2015-02-06T15:04:31"/>
    <n v="1420643071"/>
    <x v="1935"/>
    <d v="1900-01-29T00:00:00"/>
    <n v="30"/>
    <b v="1"/>
    <n v="352"/>
    <b v="1"/>
    <s v="food/small batch"/>
    <n v="106.30800000000001"/>
    <n v="75.502840909090907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d v="2014-11-05T17:34:00"/>
    <n v="1412611498"/>
    <x v="1936"/>
    <d v="1900-01-29T00:00:00"/>
    <n v="30"/>
    <b v="1"/>
    <n v="67"/>
    <b v="1"/>
    <s v="food/small batch"/>
    <n v="101.95"/>
    <n v="60.865671641791046"/>
    <x v="3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d v="2014-06-11T13:44:03"/>
    <n v="1399902243"/>
    <x v="1937"/>
    <d v="1900-01-29T00:00:00"/>
    <n v="30"/>
    <b v="1"/>
    <n v="221"/>
    <b v="1"/>
    <s v="food/small batch"/>
    <n v="102.27200000000001"/>
    <n v="115.69230769230769"/>
    <x v="3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d v="2014-06-26T15:22:23"/>
    <n v="1401204143"/>
    <x v="1938"/>
    <d v="1900-01-29T00:00:00"/>
    <n v="30"/>
    <b v="1"/>
    <n v="179"/>
    <b v="1"/>
    <s v="food/small batch"/>
    <n v="110.65833333333333"/>
    <n v="74.184357541899445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d v="2014-06-29T21:31:24"/>
    <n v="1401485484"/>
    <x v="1939"/>
    <d v="1900-01-29T00:00:00"/>
    <n v="30"/>
    <b v="1"/>
    <n v="123"/>
    <b v="1"/>
    <s v="food/small batch"/>
    <n v="101.14333333333335"/>
    <n v="123.34552845528455"/>
    <x v="3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d v="2016-10-30T15:25:38"/>
    <n v="1475249138"/>
    <x v="1940"/>
    <d v="1900-01-29T00:00:00"/>
    <n v="30"/>
    <b v="1"/>
    <n v="403"/>
    <b v="1"/>
    <s v="food/small batch"/>
    <n v="105.77749999999999"/>
    <n v="104.99007444168734"/>
    <x v="3"/>
    <x v="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1941"/>
    <d v="1900-01-29T00:00:00"/>
    <n v="30"/>
    <b v="0"/>
    <n v="0"/>
    <b v="0"/>
    <s v="technology/web"/>
    <n v="0"/>
    <n v="0"/>
    <x v="7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s v="CAD"/>
    <n v="1466789269"/>
    <d v="2016-06-24T17:27:49"/>
    <n v="1464197269"/>
    <x v="1942"/>
    <d v="1900-01-29T00:00:00"/>
    <n v="30"/>
    <b v="0"/>
    <n v="1"/>
    <b v="0"/>
    <s v="technology/web"/>
    <n v="0.1"/>
    <n v="1"/>
    <x v="7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1943"/>
    <d v="1900-01-29T00:00:00"/>
    <n v="30"/>
    <b v="0"/>
    <n v="1"/>
    <b v="0"/>
    <s v="technology/web"/>
    <n v="1.5"/>
    <n v="15"/>
    <x v="7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4"/>
    <s v="EUR"/>
    <n v="1483474370"/>
    <d v="2017-01-03T20:12:50"/>
    <n v="1480882370"/>
    <x v="1944"/>
    <d v="1900-01-29T00:00:00"/>
    <n v="30"/>
    <b v="0"/>
    <n v="0"/>
    <b v="0"/>
    <s v="technology/web"/>
    <n v="0"/>
    <n v="0"/>
    <x v="7"/>
    <x v="24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d v="2015-04-30T02:25:39"/>
    <n v="1427768739"/>
    <x v="1945"/>
    <d v="1900-01-29T00:00:00"/>
    <n v="30"/>
    <b v="0"/>
    <n v="7"/>
    <b v="0"/>
    <s v="technology/web"/>
    <n v="0.5714285714285714"/>
    <n v="15.428571428571429"/>
    <x v="7"/>
    <x v="2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1946"/>
    <d v="1900-01-29T00:00:00"/>
    <n v="30"/>
    <b v="0"/>
    <n v="2"/>
    <b v="0"/>
    <s v="technology/web"/>
    <n v="0.6875"/>
    <n v="27.5"/>
    <x v="7"/>
    <x v="24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d v="2015-06-05T18:48:24"/>
    <n v="1430938104"/>
    <x v="1947"/>
    <d v="1900-01-29T00:00:00"/>
    <n v="30"/>
    <b v="0"/>
    <n v="0"/>
    <b v="0"/>
    <s v="technology/web"/>
    <n v="0"/>
    <n v="0"/>
    <x v="7"/>
    <x v="24"/>
  </r>
  <r>
    <n v="2357"/>
    <s v="Online therapist directory - Click For Therapy (Canceled)"/>
    <s v="Click For Therapy is a website that was created to connect consumers and therapists across the UK."/>
    <n v="27000"/>
    <n v="0"/>
    <x v="1"/>
    <x v="3"/>
    <s v="GBP"/>
    <n v="1445093578"/>
    <d v="2015-10-17T14:52:58"/>
    <n v="1442501578"/>
    <x v="1948"/>
    <d v="1900-01-29T00:00:00"/>
    <n v="30"/>
    <b v="0"/>
    <n v="0"/>
    <b v="0"/>
    <s v="technology/web"/>
    <n v="0"/>
    <n v="0"/>
    <x v="7"/>
    <x v="24"/>
  </r>
  <r>
    <n v="2360"/>
    <s v="Bee Bay Microjobs (Canceled)"/>
    <s v="Welcome to Bee Bay Canada, your commission free microjobs website.  Sell at any price and keep 100% of what you earn!"/>
    <n v="5000"/>
    <n v="2"/>
    <x v="1"/>
    <x v="6"/>
    <s v="CAD"/>
    <n v="1454864280"/>
    <d v="2016-02-07T16:58:00"/>
    <n v="1452272280"/>
    <x v="1949"/>
    <d v="1900-01-29T00:00:00"/>
    <n v="30"/>
    <b v="0"/>
    <n v="1"/>
    <b v="0"/>
    <s v="technology/web"/>
    <n v="0.04"/>
    <n v="2"/>
    <x v="7"/>
    <x v="2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1950"/>
    <d v="1900-01-29T00:00:00"/>
    <n v="30"/>
    <b v="0"/>
    <n v="2"/>
    <b v="0"/>
    <s v="technology/web"/>
    <n v="28.571428571428569"/>
    <n v="60"/>
    <x v="7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3"/>
    <s v="GBP"/>
    <n v="1445431533"/>
    <d v="2015-10-21T12:45:33"/>
    <n v="1442839533"/>
    <x v="1951"/>
    <d v="1900-01-29T00:00:00"/>
    <n v="30"/>
    <b v="0"/>
    <n v="27"/>
    <b v="0"/>
    <s v="technology/web"/>
    <n v="10.52"/>
    <n v="97.407407407407405"/>
    <x v="7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1952"/>
    <d v="1900-01-29T00:00:00"/>
    <n v="30"/>
    <b v="0"/>
    <n v="0"/>
    <b v="0"/>
    <s v="technology/web"/>
    <n v="0"/>
    <n v="0"/>
    <x v="7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1953"/>
    <d v="1900-01-29T00:00:00"/>
    <n v="30"/>
    <b v="0"/>
    <n v="4"/>
    <b v="0"/>
    <s v="technology/web"/>
    <n v="0.32800000000000001"/>
    <n v="20.5"/>
    <x v="7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1954"/>
    <d v="1900-01-29T00:00:00"/>
    <n v="30"/>
    <b v="0"/>
    <n v="0"/>
    <b v="0"/>
    <s v="technology/web"/>
    <n v="0"/>
    <n v="0"/>
    <x v="7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1955"/>
    <d v="1900-01-29T00:00:00"/>
    <n v="30"/>
    <b v="0"/>
    <n v="6"/>
    <b v="0"/>
    <s v="technology/web"/>
    <n v="3.2727272727272729"/>
    <n v="30"/>
    <x v="7"/>
    <x v="24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1956"/>
    <d v="1900-01-29T00:00:00"/>
    <n v="30"/>
    <b v="0"/>
    <n v="1"/>
    <b v="0"/>
    <s v="technology/web"/>
    <n v="5.8823529411764705E-3"/>
    <n v="50"/>
    <x v="7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1957"/>
    <d v="1900-01-29T00:00:00"/>
    <n v="30"/>
    <b v="0"/>
    <n v="1"/>
    <b v="0"/>
    <s v="technology/web"/>
    <n v="4.5454545454545456E-2"/>
    <n v="10"/>
    <x v="7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1958"/>
    <d v="1900-01-29T00:00:00"/>
    <n v="30"/>
    <b v="0"/>
    <n v="0"/>
    <b v="0"/>
    <s v="technology/web"/>
    <n v="0"/>
    <n v="0"/>
    <x v="7"/>
    <x v="2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1959"/>
    <d v="1900-01-29T00:00:00"/>
    <n v="30"/>
    <b v="0"/>
    <n v="4"/>
    <b v="0"/>
    <s v="technology/web"/>
    <n v="10.877666666666666"/>
    <n v="81.582499999999996"/>
    <x v="7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6"/>
    <s v="CAD"/>
    <n v="1480110783"/>
    <d v="2016-11-25T21:53:03"/>
    <n v="1477515183"/>
    <x v="1960"/>
    <d v="1900-01-29T00:00:00"/>
    <n v="30"/>
    <b v="0"/>
    <n v="0"/>
    <b v="0"/>
    <s v="technology/web"/>
    <n v="0"/>
    <n v="0"/>
    <x v="7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1961"/>
    <d v="1900-01-29T00:00:00"/>
    <n v="30"/>
    <b v="0"/>
    <n v="3"/>
    <b v="0"/>
    <s v="technology/web"/>
    <n v="0.36666666666666664"/>
    <n v="18.333333333333332"/>
    <x v="7"/>
    <x v="2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1962"/>
    <d v="1900-01-29T00:00:00"/>
    <n v="30"/>
    <b v="0"/>
    <n v="7"/>
    <b v="0"/>
    <s v="technology/web"/>
    <n v="1.8193398957730169"/>
    <n v="224.42857142857142"/>
    <x v="7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d v="2015-02-22T01:21:47"/>
    <n v="1421976107"/>
    <x v="1963"/>
    <d v="1900-01-29T00:00:00"/>
    <n v="30"/>
    <b v="0"/>
    <n v="3"/>
    <b v="0"/>
    <s v="technology/web"/>
    <n v="4.3499999999999996"/>
    <n v="145"/>
    <x v="7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1964"/>
    <d v="1900-01-29T00:00:00"/>
    <n v="30"/>
    <b v="0"/>
    <n v="8"/>
    <b v="0"/>
    <s v="technology/web"/>
    <n v="0.8"/>
    <n v="1"/>
    <x v="7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1965"/>
    <d v="1900-01-29T00:00:00"/>
    <n v="30"/>
    <b v="0"/>
    <n v="7"/>
    <b v="0"/>
    <s v="technology/web"/>
    <n v="1.2123076923076923"/>
    <n v="112.57142857142857"/>
    <x v="7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1966"/>
    <d v="1900-01-29T00:00:00"/>
    <n v="30"/>
    <b v="0"/>
    <n v="8"/>
    <b v="0"/>
    <s v="technology/web"/>
    <n v="1.2513513513513512"/>
    <n v="57.875"/>
    <x v="7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1967"/>
    <d v="1900-01-29T00:00:00"/>
    <n v="30"/>
    <b v="0"/>
    <n v="1"/>
    <b v="0"/>
    <s v="technology/web"/>
    <n v="0.125"/>
    <n v="25"/>
    <x v="7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1968"/>
    <d v="1900-01-29T00:00:00"/>
    <n v="30"/>
    <b v="0"/>
    <n v="0"/>
    <b v="0"/>
    <s v="technology/web"/>
    <n v="0"/>
    <n v="0"/>
    <x v="7"/>
    <x v="2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1969"/>
    <d v="1900-01-29T00:00:00"/>
    <n v="30"/>
    <b v="0"/>
    <n v="1"/>
    <b v="0"/>
    <s v="technology/web"/>
    <n v="0.05"/>
    <n v="50"/>
    <x v="7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4"/>
    <s v="EUR"/>
    <n v="1424940093"/>
    <d v="2015-02-26T08:41:33"/>
    <n v="1422348093"/>
    <x v="1970"/>
    <d v="1900-01-29T00:00:00"/>
    <n v="30"/>
    <b v="0"/>
    <n v="2"/>
    <b v="0"/>
    <s v="technology/web"/>
    <n v="0.06"/>
    <n v="1.5"/>
    <x v="7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d v="2015-10-15T20:22:38"/>
    <n v="1442348558"/>
    <x v="1971"/>
    <d v="1900-01-29T00:00:00"/>
    <n v="30"/>
    <b v="0"/>
    <n v="1"/>
    <b v="0"/>
    <s v="technology/web"/>
    <n v="0.2"/>
    <n v="10"/>
    <x v="7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1972"/>
    <d v="1900-01-29T00:00:00"/>
    <n v="30"/>
    <b v="0"/>
    <n v="0"/>
    <b v="0"/>
    <s v="technology/web"/>
    <n v="0"/>
    <n v="0"/>
    <x v="7"/>
    <x v="2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1973"/>
    <d v="1900-01-29T00:00:00"/>
    <n v="30"/>
    <b v="0"/>
    <n v="0"/>
    <b v="0"/>
    <s v="technology/web"/>
    <n v="0"/>
    <n v="0"/>
    <x v="7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1974"/>
    <d v="1900-01-29T00:00:00"/>
    <n v="30"/>
    <b v="0"/>
    <n v="0"/>
    <b v="0"/>
    <s v="technology/web"/>
    <n v="0"/>
    <n v="0"/>
    <x v="7"/>
    <x v="24"/>
  </r>
  <r>
    <n v="2402"/>
    <s v="Cupcake Truck Unite"/>
    <s v="Small town, delicious treats, and a mobile truck"/>
    <n v="12000"/>
    <n v="52"/>
    <x v="0"/>
    <x v="0"/>
    <s v="USD"/>
    <n v="1431533931"/>
    <d v="2015-05-13T16:18:51"/>
    <n v="1428941931"/>
    <x v="1975"/>
    <d v="1900-01-29T00:00:00"/>
    <n v="30"/>
    <b v="0"/>
    <n v="1"/>
    <b v="0"/>
    <s v="food/food trucks"/>
    <n v="0.43333333333333329"/>
    <n v="52"/>
    <x v="3"/>
    <x v="10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d v="2016-01-03T00:56:47"/>
    <n v="1449190607"/>
    <x v="1976"/>
    <d v="1900-01-29T00:00:00"/>
    <n v="30"/>
    <b v="0"/>
    <n v="0"/>
    <b v="0"/>
    <s v="food/food trucks"/>
    <n v="0"/>
    <n v="0"/>
    <x v="3"/>
    <x v="10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d v="2014-11-06T04:22:37"/>
    <n v="1412652157"/>
    <x v="1977"/>
    <d v="1900-01-29T00:00:00"/>
    <n v="30"/>
    <b v="0"/>
    <n v="2"/>
    <b v="0"/>
    <s v="food/food trucks"/>
    <n v="0.2"/>
    <n v="15"/>
    <x v="3"/>
    <x v="10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d v="2015-08-18T21:01:15"/>
    <n v="1437339675"/>
    <x v="1978"/>
    <d v="1900-01-29T00:00:00"/>
    <n v="30"/>
    <b v="0"/>
    <n v="6"/>
    <b v="0"/>
    <s v="food/food trucks"/>
    <n v="1.8399999999999999"/>
    <n v="76.666666666666671"/>
    <x v="3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2"/>
    <s v="AUD"/>
    <n v="1441619275"/>
    <d v="2015-09-07T09:47:55"/>
    <n v="1439027275"/>
    <x v="1979"/>
    <d v="1900-01-29T00:00:00"/>
    <n v="30"/>
    <b v="0"/>
    <n v="0"/>
    <b v="0"/>
    <s v="food/food trucks"/>
    <n v="0"/>
    <n v="0"/>
    <x v="3"/>
    <x v="10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d v="2015-08-25T17:34:42"/>
    <n v="1437932082"/>
    <x v="1980"/>
    <d v="1900-01-29T00:00:00"/>
    <n v="30"/>
    <b v="0"/>
    <n v="3"/>
    <b v="0"/>
    <s v="food/food trucks"/>
    <n v="0.60399999999999998"/>
    <n v="50.333333333333336"/>
    <x v="3"/>
    <x v="1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d v="2014-05-31T23:30:00"/>
    <n v="1398911882"/>
    <x v="1981"/>
    <d v="1900-01-29T00:00:00"/>
    <n v="30"/>
    <b v="0"/>
    <n v="3"/>
    <b v="0"/>
    <s v="food/food trucks"/>
    <n v="0.83333333333333337"/>
    <n v="8.3333333333333339"/>
    <x v="3"/>
    <x v="10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d v="2016-07-15T20:42:26"/>
    <n v="1466023346"/>
    <x v="1982"/>
    <d v="1900-01-29T00:00:00"/>
    <n v="30"/>
    <b v="0"/>
    <n v="6"/>
    <b v="0"/>
    <s v="food/food trucks"/>
    <n v="0.55833333333333335"/>
    <n v="55.833333333333336"/>
    <x v="3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d v="2014-08-10T21:13:07"/>
    <n v="1405113187"/>
    <x v="1983"/>
    <d v="1900-01-29T00:00:00"/>
    <n v="30"/>
    <b v="0"/>
    <n v="0"/>
    <b v="0"/>
    <s v="food/food trucks"/>
    <n v="0"/>
    <n v="0"/>
    <x v="3"/>
    <x v="10"/>
  </r>
  <r>
    <n v="2421"/>
    <s v="hot dog cart"/>
    <s v="help me start Merrill's first hot dog cart in this empty lot"/>
    <n v="6000"/>
    <n v="1"/>
    <x v="0"/>
    <x v="0"/>
    <s v="USD"/>
    <n v="1424536196"/>
    <d v="2015-02-21T16:29:56"/>
    <n v="1421944196"/>
    <x v="1984"/>
    <d v="1900-01-29T00:00:00"/>
    <n v="30"/>
    <b v="0"/>
    <n v="1"/>
    <b v="0"/>
    <s v="food/food trucks"/>
    <n v="1.6666666666666666E-2"/>
    <n v="1"/>
    <x v="3"/>
    <x v="10"/>
  </r>
  <r>
    <n v="2422"/>
    <s v="Help starting a family owned food truck"/>
    <s v="Family owned business serving BBQ and seafood to the public"/>
    <n v="500"/>
    <n v="1"/>
    <x v="0"/>
    <x v="0"/>
    <s v="USD"/>
    <n v="1426091036"/>
    <d v="2015-03-11T16:23:56"/>
    <n v="1423502636"/>
    <x v="1985"/>
    <d v="1900-01-29T00:00:00"/>
    <n v="30"/>
    <b v="0"/>
    <n v="1"/>
    <b v="0"/>
    <s v="food/food trucks"/>
    <n v="0.2"/>
    <n v="1"/>
    <x v="3"/>
    <x v="10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d v="2014-12-31T16:54:50"/>
    <n v="1417452890"/>
    <x v="1986"/>
    <d v="1900-01-29T00:00:00"/>
    <n v="30"/>
    <b v="0"/>
    <n v="1"/>
    <b v="0"/>
    <s v="food/food trucks"/>
    <n v="1.3333333333333334E-2"/>
    <n v="8"/>
    <x v="3"/>
    <x v="10"/>
  </r>
  <r>
    <n v="2424"/>
    <s v="Lily and Memphs"/>
    <s v="Great and creative food from the heart in the form of a sweet food truck!"/>
    <n v="25000"/>
    <n v="310"/>
    <x v="0"/>
    <x v="0"/>
    <s v="USD"/>
    <n v="1414445108"/>
    <d v="2014-10-27T21:25:08"/>
    <n v="1411853108"/>
    <x v="1987"/>
    <d v="1900-01-29T00:00:00"/>
    <n v="30"/>
    <b v="0"/>
    <n v="9"/>
    <b v="0"/>
    <s v="food/food trucks"/>
    <n v="1.24"/>
    <n v="34.444444444444443"/>
    <x v="3"/>
    <x v="10"/>
  </r>
  <r>
    <n v="2428"/>
    <s v="Premium Burgers"/>
    <s v="From Moo 2 You! We want to offer premium burgers to a taco flooded environment."/>
    <n v="35000"/>
    <n v="1"/>
    <x v="0"/>
    <x v="0"/>
    <s v="USD"/>
    <n v="1426182551"/>
    <d v="2015-03-12T17:49:11"/>
    <n v="1423594151"/>
    <x v="1988"/>
    <d v="1900-01-29T00:00:00"/>
    <n v="30"/>
    <b v="0"/>
    <n v="1"/>
    <b v="0"/>
    <s v="food/food trucks"/>
    <n v="2.8571428571428571E-3"/>
    <n v="1"/>
    <x v="3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d v="2016-02-12T03:08:24"/>
    <n v="1452654504"/>
    <x v="1989"/>
    <d v="1900-01-29T00:00:00"/>
    <n v="30"/>
    <b v="0"/>
    <n v="2"/>
    <b v="0"/>
    <s v="food/food trucks"/>
    <n v="0.70000000000000007"/>
    <n v="10.5"/>
    <x v="3"/>
    <x v="10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d v="2015-03-08T05:14:57"/>
    <n v="1423199697"/>
    <x v="1990"/>
    <d v="1900-01-29T00:00:00"/>
    <n v="30"/>
    <b v="0"/>
    <n v="2"/>
    <b v="0"/>
    <s v="food/food trucks"/>
    <n v="1.4285714285714287E-2"/>
    <n v="1"/>
    <x v="3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d v="2016-02-27T21:35:43"/>
    <n v="1454016943"/>
    <x v="1991"/>
    <d v="1900-01-29T00:00:00"/>
    <n v="30"/>
    <b v="0"/>
    <n v="0"/>
    <b v="0"/>
    <s v="food/food trucks"/>
    <n v="0"/>
    <n v="0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0"/>
    <s v="SEK"/>
    <n v="1444027186"/>
    <d v="2015-10-05T06:39:46"/>
    <n v="1441435186"/>
    <x v="1992"/>
    <d v="1900-01-29T00:00:00"/>
    <n v="30"/>
    <b v="0"/>
    <n v="4"/>
    <b v="0"/>
    <s v="food/food trucks"/>
    <n v="0.48960000000000004"/>
    <n v="306"/>
    <x v="3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d v="2015-10-18T19:38:49"/>
    <n v="1442605129"/>
    <x v="1993"/>
    <d v="1900-01-29T00:00:00"/>
    <n v="30"/>
    <b v="0"/>
    <n v="0"/>
    <b v="0"/>
    <s v="food/food trucks"/>
    <n v="0"/>
    <n v="0"/>
    <x v="3"/>
    <x v="10"/>
  </r>
  <r>
    <n v="2440"/>
    <s v="The first green Food Truck in Phnom Penh"/>
    <s v="Starting a entire clean energy food truck and set a new standard for Cambodia"/>
    <n v="5000"/>
    <n v="10"/>
    <x v="0"/>
    <x v="19"/>
    <s v="EUR"/>
    <n v="1455399313"/>
    <d v="2016-02-13T21:35:13"/>
    <n v="1452807313"/>
    <x v="1994"/>
    <d v="1900-01-29T00:00:00"/>
    <n v="30"/>
    <b v="0"/>
    <n v="2"/>
    <b v="0"/>
    <s v="food/food trucks"/>
    <n v="0.2"/>
    <n v="5"/>
    <x v="3"/>
    <x v="1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d v="2015-03-19T15:00:28"/>
    <n v="1424188828"/>
    <x v="1995"/>
    <d v="1900-01-29T00:00:00"/>
    <n v="30"/>
    <b v="0"/>
    <n v="372"/>
    <b v="1"/>
    <s v="food/small batch"/>
    <n v="125.94166666666666"/>
    <n v="81.252688172043008"/>
    <x v="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d v="2014-08-15T15:00:22"/>
    <n v="1405522822"/>
    <x v="1996"/>
    <d v="1900-01-29T00:00:00"/>
    <n v="30"/>
    <b v="0"/>
    <n v="311"/>
    <b v="1"/>
    <s v="food/small batch"/>
    <n v="202.51495"/>
    <n v="130.23469453376205"/>
    <x v="3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d v="2016-05-25T18:06:31"/>
    <n v="1461607591"/>
    <x v="1997"/>
    <d v="1900-01-29T00:00:00"/>
    <n v="30"/>
    <b v="0"/>
    <n v="61"/>
    <b v="1"/>
    <s v="food/small batch"/>
    <n v="108.60000000000001"/>
    <n v="53.409836065573771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d v="2015-09-26T04:33:41"/>
    <n v="1440650021"/>
    <x v="1998"/>
    <d v="1900-01-29T00:00:00"/>
    <n v="30"/>
    <b v="0"/>
    <n v="115"/>
    <b v="1"/>
    <s v="food/small batch"/>
    <n v="172.8"/>
    <n v="75.130434782608702"/>
    <x v="3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d v="2016-11-26T15:27:51"/>
    <n v="1477578471"/>
    <x v="1999"/>
    <d v="1900-01-29T00:00:00"/>
    <n v="30"/>
    <b v="0"/>
    <n v="111"/>
    <b v="1"/>
    <s v="food/small batch"/>
    <n v="167.98"/>
    <n v="75.666666666666671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d v="2014-11-30T04:25:15"/>
    <n v="1414725915"/>
    <x v="2000"/>
    <d v="1900-01-29T00:00:00"/>
    <n v="30"/>
    <b v="0"/>
    <n v="120"/>
    <b v="1"/>
    <s v="food/small batch"/>
    <n v="108"/>
    <n v="90"/>
    <x v="3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d v="2017-02-02T16:36:49"/>
    <n v="1483461409"/>
    <x v="2001"/>
    <d v="1900-01-29T00:00:00"/>
    <n v="30"/>
    <b v="0"/>
    <n v="67"/>
    <b v="1"/>
    <s v="food/small batch"/>
    <n v="154.69999999999999"/>
    <n v="69.268656716417908"/>
    <x v="3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d v="2017-02-25T23:03:59"/>
    <n v="1485471839"/>
    <x v="2002"/>
    <d v="1900-01-29T00:00:00"/>
    <n v="30"/>
    <b v="0"/>
    <n v="67"/>
    <b v="1"/>
    <s v="food/small batch"/>
    <n v="180.86666666666667"/>
    <n v="40.492537313432834"/>
    <x v="3"/>
    <x v="5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d v="2016-03-24T13:27:36"/>
    <n v="1456237656"/>
    <x v="2003"/>
    <d v="1900-01-29T00:00:00"/>
    <n v="30"/>
    <b v="0"/>
    <n v="124"/>
    <b v="1"/>
    <s v="food/small batch"/>
    <n v="102.30434782608695"/>
    <n v="189.75806451612902"/>
    <x v="3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d v="2012-09-23T17:15:48"/>
    <n v="1345828548"/>
    <x v="2004"/>
    <d v="1900-01-29T00:00:00"/>
    <n v="30"/>
    <b v="0"/>
    <n v="48"/>
    <b v="1"/>
    <s v="music/indie rock"/>
    <n v="180.14285714285714"/>
    <n v="26.270833333333332"/>
    <x v="1"/>
    <x v="2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d v="2013-05-09T02:27:33"/>
    <n v="1365474453"/>
    <x v="2005"/>
    <d v="1900-01-29T00:00:00"/>
    <n v="30"/>
    <b v="0"/>
    <n v="52"/>
    <b v="1"/>
    <s v="music/indie rock"/>
    <n v="100"/>
    <n v="48.07692307692308"/>
    <x v="1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d v="2012-05-24T01:47:35"/>
    <n v="1335232055"/>
    <x v="2006"/>
    <d v="1900-01-29T00:00:00"/>
    <n v="30"/>
    <b v="0"/>
    <n v="36"/>
    <b v="1"/>
    <s v="music/indie rock"/>
    <n v="103.16400000000002"/>
    <n v="28.65666666666667"/>
    <x v="1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d v="2012-11-10T18:57:49"/>
    <n v="1349978269"/>
    <x v="2007"/>
    <d v="1900-01-29T00:00:00"/>
    <n v="30"/>
    <b v="0"/>
    <n v="47"/>
    <b v="1"/>
    <s v="music/indie rock"/>
    <n v="100"/>
    <n v="42.553191489361701"/>
    <x v="1"/>
    <x v="2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d v="2013-01-13T22:48:33"/>
    <n v="1355525313"/>
    <x v="2008"/>
    <d v="1900-01-29T00:00:00"/>
    <n v="30"/>
    <b v="0"/>
    <n v="79"/>
    <b v="1"/>
    <s v="music/indie rock"/>
    <n v="127.49999999999999"/>
    <n v="129.1139240506329"/>
    <x v="1"/>
    <x v="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d v="2012-04-30T15:30:08"/>
    <n v="1333207808"/>
    <x v="2009"/>
    <d v="1900-01-29T00:00:00"/>
    <n v="30"/>
    <b v="0"/>
    <n v="95"/>
    <b v="1"/>
    <s v="music/indie rock"/>
    <n v="112.91099999999999"/>
    <n v="47.541473684210523"/>
    <x v="1"/>
    <x v="2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d v="2011-09-15T22:00:03"/>
    <n v="1313532003"/>
    <x v="2010"/>
    <d v="1900-01-29T00:00:00"/>
    <n v="30"/>
    <b v="0"/>
    <n v="90"/>
    <b v="1"/>
    <s v="music/indie rock"/>
    <n v="119.31742857142855"/>
    <n v="46.401222222222216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d v="2012-04-22T16:59:36"/>
    <n v="1332521976"/>
    <x v="2011"/>
    <d v="1900-01-29T00:00:00"/>
    <n v="30"/>
    <b v="0"/>
    <n v="30"/>
    <b v="1"/>
    <s v="music/indie rock"/>
    <n v="265.66666666666669"/>
    <n v="26.566666666666666"/>
    <x v="1"/>
    <x v="2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d v="2012-05-27T01:59:57"/>
    <n v="1335491997"/>
    <x v="2012"/>
    <d v="1900-01-29T00:00:00"/>
    <n v="30"/>
    <b v="0"/>
    <n v="38"/>
    <b v="1"/>
    <s v="music/indie rock"/>
    <n v="100.05066666666667"/>
    <n v="39.493684210526318"/>
    <x v="1"/>
    <x v="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d v="2011-11-16T16:11:48"/>
    <n v="1318864308"/>
    <x v="2013"/>
    <d v="1900-01-29T00:00:00"/>
    <n v="30"/>
    <b v="0"/>
    <n v="65"/>
    <b v="1"/>
    <s v="music/indie rock"/>
    <n v="106.69999999999999"/>
    <n v="49.246153846153845"/>
    <x v="1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d v="2013-05-09T16:33:59"/>
    <n v="1365525239"/>
    <x v="2014"/>
    <d v="1900-01-29T00:00:00"/>
    <n v="30"/>
    <b v="0"/>
    <n v="75"/>
    <b v="1"/>
    <s v="music/indie rock"/>
    <n v="133.67142857142858"/>
    <n v="62.38"/>
    <x v="1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d v="2012-05-23T15:29:04"/>
    <n v="1335194944"/>
    <x v="2015"/>
    <d v="1900-01-29T00:00:00"/>
    <n v="30"/>
    <b v="0"/>
    <n v="39"/>
    <b v="1"/>
    <s v="music/indie rock"/>
    <n v="101.00533333333333"/>
    <n v="38.848205128205123"/>
    <x v="1"/>
    <x v="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d v="2012-06-06T22:42:55"/>
    <n v="1336430575"/>
    <x v="2016"/>
    <d v="1900-01-29T00:00:00"/>
    <n v="30"/>
    <b v="0"/>
    <n v="42"/>
    <b v="1"/>
    <s v="music/indie rock"/>
    <n v="127.53666666666665"/>
    <n v="45.548809523809524"/>
    <x v="1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d v="2011-08-05T21:05:38"/>
    <n v="1309986338"/>
    <x v="2017"/>
    <d v="1900-01-29T00:00:00"/>
    <n v="30"/>
    <b v="0"/>
    <n v="56"/>
    <b v="1"/>
    <s v="music/indie rock"/>
    <n v="112.7715"/>
    <n v="80.551071428571419"/>
    <x v="1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d v="2012-06-23T18:32:55"/>
    <n v="1337884375"/>
    <x v="2018"/>
    <d v="1900-01-29T00:00:00"/>
    <n v="30"/>
    <b v="0"/>
    <n v="29"/>
    <b v="1"/>
    <s v="music/indie rock"/>
    <n v="113.33333333333333"/>
    <n v="23.448275862068964"/>
    <x v="1"/>
    <x v="2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s v="CAD"/>
    <n v="1443379104"/>
    <d v="2015-09-27T18:38:24"/>
    <n v="1440787104"/>
    <x v="2019"/>
    <d v="1900-01-29T00:00:00"/>
    <n v="30"/>
    <b v="0"/>
    <n v="7"/>
    <b v="0"/>
    <s v="food/restaurants"/>
    <n v="2.5545454545454547"/>
    <n v="40.142857142857146"/>
    <x v="3"/>
    <x v="35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d v="2016-06-07T21:06:00"/>
    <n v="1462743308"/>
    <x v="2020"/>
    <d v="1900-01-29T00:00:00"/>
    <n v="30"/>
    <b v="0"/>
    <n v="0"/>
    <b v="0"/>
    <s v="food/restaurants"/>
    <n v="0"/>
    <n v="0"/>
    <x v="3"/>
    <x v="35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d v="2014-11-15T01:22:14"/>
    <n v="1413418934"/>
    <x v="2021"/>
    <d v="1900-01-29T00:00:00"/>
    <n v="30"/>
    <b v="0"/>
    <n v="0"/>
    <b v="0"/>
    <s v="food/restaurants"/>
    <n v="0"/>
    <n v="0"/>
    <x v="3"/>
    <x v="35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d v="2015-03-14T00:20:16"/>
    <n v="1423704016"/>
    <x v="2022"/>
    <d v="1900-01-29T00:00:00"/>
    <n v="30"/>
    <b v="0"/>
    <n v="0"/>
    <b v="0"/>
    <s v="food/restaurants"/>
    <n v="0"/>
    <n v="0"/>
    <x v="3"/>
    <x v="35"/>
  </r>
  <r>
    <n v="2507"/>
    <s v="Help Cafe Talavera get a New Kitchen!"/>
    <s v="Unique dishes for a unique city!."/>
    <n v="42850"/>
    <n v="0"/>
    <x v="0"/>
    <x v="0"/>
    <s v="USD"/>
    <n v="1431308704"/>
    <d v="2015-05-11T01:45:04"/>
    <n v="1428716704"/>
    <x v="2023"/>
    <d v="1900-01-29T00:00:00"/>
    <n v="30"/>
    <b v="0"/>
    <n v="0"/>
    <b v="0"/>
    <s v="food/restaurants"/>
    <n v="0"/>
    <n v="0"/>
    <x v="3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d v="2014-08-14T22:50:34"/>
    <n v="1405464634"/>
    <x v="2024"/>
    <d v="1900-01-29T00:00:00"/>
    <n v="30"/>
    <b v="0"/>
    <n v="0"/>
    <b v="0"/>
    <s v="food/restaurants"/>
    <n v="0"/>
    <n v="0"/>
    <x v="3"/>
    <x v="35"/>
  </r>
  <r>
    <n v="2511"/>
    <s v="loluli's"/>
    <s v="Fresh Fast Food. A bbq ramen bar thats healthy, tasty and made to order right in front of your eyes....... From flame to bowl"/>
    <n v="100000"/>
    <n v="0"/>
    <x v="0"/>
    <x v="3"/>
    <s v="GBP"/>
    <n v="1454323413"/>
    <d v="2016-02-01T10:43:33"/>
    <n v="1451731413"/>
    <x v="2025"/>
    <d v="1900-01-29T00:00:00"/>
    <n v="30"/>
    <b v="0"/>
    <n v="0"/>
    <b v="0"/>
    <s v="food/restaurants"/>
    <n v="0"/>
    <n v="0"/>
    <x v="3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d v="2015-02-22T20:09:13"/>
    <n v="1422043753"/>
    <x v="2026"/>
    <d v="1900-01-29T00:00:00"/>
    <n v="30"/>
    <b v="0"/>
    <n v="12"/>
    <b v="0"/>
    <s v="food/restaurants"/>
    <n v="18.600000000000001"/>
    <n v="77.5"/>
    <x v="3"/>
    <x v="35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d v="2014-11-29T16:40:52"/>
    <n v="1414683652"/>
    <x v="2027"/>
    <d v="1900-01-29T00:00:00"/>
    <n v="30"/>
    <b v="0"/>
    <n v="0"/>
    <b v="0"/>
    <s v="food/restaurants"/>
    <n v="0"/>
    <n v="0"/>
    <x v="3"/>
    <x v="35"/>
  </r>
  <r>
    <n v="2517"/>
    <s v="The Canteen"/>
    <s v="KICK START US! Chef-driven dining experience offering a multi-course tasteful and playful menu that hems in familiar seasonal comfort."/>
    <n v="18000"/>
    <n v="1767"/>
    <x v="0"/>
    <x v="6"/>
    <s v="CAD"/>
    <n v="1426788930"/>
    <d v="2015-03-19T18:15:30"/>
    <n v="1424200530"/>
    <x v="2028"/>
    <d v="1900-01-29T00:00:00"/>
    <n v="30"/>
    <b v="0"/>
    <n v="33"/>
    <b v="0"/>
    <s v="food/restaurants"/>
    <n v="9.8166666666666664"/>
    <n v="53.545454545454547"/>
    <x v="3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d v="2014-11-13T17:20:28"/>
    <n v="1413303628"/>
    <x v="2029"/>
    <d v="1900-01-29T00:00:00"/>
    <n v="30"/>
    <b v="0"/>
    <n v="0"/>
    <b v="0"/>
    <s v="food/restaurants"/>
    <n v="0"/>
    <n v="0"/>
    <x v="3"/>
    <x v="35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d v="2014-07-19T03:43:24"/>
    <n v="1403149404"/>
    <x v="2030"/>
    <d v="1900-01-29T00:00:00"/>
    <n v="30"/>
    <b v="0"/>
    <n v="4"/>
    <b v="0"/>
    <s v="food/restaurants"/>
    <n v="4.3333333333333335E-2"/>
    <n v="16.25"/>
    <x v="3"/>
    <x v="3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d v="2012-06-28T20:16:11"/>
    <n v="1338322571"/>
    <x v="2031"/>
    <d v="1900-01-29T00:00:00"/>
    <n v="30"/>
    <b v="0"/>
    <n v="80"/>
    <b v="1"/>
    <s v="music/classical music"/>
    <n v="100.325"/>
    <n v="100.325"/>
    <x v="1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d v="2012-08-16T20:22:46"/>
    <n v="1342556566"/>
    <x v="2032"/>
    <d v="1900-01-29T00:00:00"/>
    <n v="30"/>
    <b v="0"/>
    <n v="60"/>
    <b v="1"/>
    <s v="music/classical music"/>
    <n v="126.125"/>
    <n v="84.083333333333329"/>
    <x v="1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d v="2013-03-01T18:01:08"/>
    <n v="1359568911"/>
    <x v="2033"/>
    <d v="1900-01-29T00:00:00"/>
    <n v="30"/>
    <b v="0"/>
    <n v="136"/>
    <b v="1"/>
    <s v="music/classical music"/>
    <n v="110.66666666666667"/>
    <n v="61.029411764705884"/>
    <x v="1"/>
    <x v="3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d v="2012-07-08T12:29:29"/>
    <n v="1339158569"/>
    <x v="2034"/>
    <d v="1900-01-29T00:00:00"/>
    <n v="30"/>
    <b v="0"/>
    <n v="57"/>
    <b v="1"/>
    <s v="music/classical music"/>
    <n v="100.82"/>
    <n v="88.438596491228068"/>
    <x v="1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d v="2012-04-04T17:33:23"/>
    <n v="1330972403"/>
    <x v="2035"/>
    <d v="1900-01-29T00:00:00"/>
    <n v="30"/>
    <b v="0"/>
    <n v="134"/>
    <b v="1"/>
    <s v="music/classical music"/>
    <n v="119.85454545454546"/>
    <n v="49.194029850746269"/>
    <x v="1"/>
    <x v="3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d v="2017-03-05T19:26:21"/>
    <n v="1486149981"/>
    <x v="2036"/>
    <d v="1900-01-29T00:00:00"/>
    <n v="30"/>
    <b v="0"/>
    <n v="18"/>
    <b v="1"/>
    <s v="music/classical music"/>
    <n v="106.5"/>
    <n v="177.5"/>
    <x v="1"/>
    <x v="38"/>
  </r>
  <r>
    <n v="2557"/>
    <s v="European Tour"/>
    <s v="Raising money for our concert tour of Switzerland and Germany in June/July 2014"/>
    <n v="900"/>
    <n v="1066"/>
    <x v="2"/>
    <x v="3"/>
    <s v="GBP"/>
    <n v="1400176386"/>
    <d v="2014-05-15T17:53:06"/>
    <n v="1397584386"/>
    <x v="2037"/>
    <d v="1900-01-29T00:00:00"/>
    <n v="30"/>
    <b v="0"/>
    <n v="36"/>
    <b v="1"/>
    <s v="music/classical music"/>
    <n v="118.44444444444444"/>
    <n v="29.611111111111111"/>
    <x v="1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3"/>
    <s v="GBP"/>
    <n v="1425682174"/>
    <d v="2015-03-06T22:49:34"/>
    <n v="1423090174"/>
    <x v="2038"/>
    <d v="1900-01-29T00:00:00"/>
    <n v="30"/>
    <b v="0"/>
    <n v="21"/>
    <b v="1"/>
    <s v="music/classical music"/>
    <n v="100.1"/>
    <n v="143"/>
    <x v="1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6"/>
    <s v="CAD"/>
    <n v="1444740089"/>
    <d v="2015-10-13T12:41:29"/>
    <n v="1442148089"/>
    <x v="2039"/>
    <d v="1900-01-29T00:00:00"/>
    <n v="30"/>
    <b v="0"/>
    <n v="0"/>
    <b v="0"/>
    <s v="food/food trucks"/>
    <n v="0"/>
    <n v="0"/>
    <x v="3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6"/>
    <s v="CAD"/>
    <n v="1406854699"/>
    <d v="2014-08-01T00:58:19"/>
    <n v="1404262699"/>
    <x v="2040"/>
    <d v="1900-01-29T00:00:00"/>
    <n v="30"/>
    <b v="0"/>
    <n v="0"/>
    <b v="0"/>
    <s v="food/food trucks"/>
    <n v="0"/>
    <n v="0"/>
    <x v="3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041"/>
    <d v="1900-01-29T00:00:00"/>
    <n v="30"/>
    <b v="0"/>
    <n v="0"/>
    <b v="0"/>
    <s v="food/food trucks"/>
    <n v="0"/>
    <n v="0"/>
    <x v="3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042"/>
    <d v="1900-01-29T00:00:00"/>
    <n v="30"/>
    <b v="0"/>
    <n v="2"/>
    <b v="0"/>
    <s v="food/food trucks"/>
    <n v="0.26666666666666666"/>
    <n v="60"/>
    <x v="3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3"/>
    <s v="GBP"/>
    <n v="1472745594"/>
    <d v="2016-09-01T15:59:54"/>
    <n v="1470153594"/>
    <x v="2043"/>
    <d v="1900-01-29T00:00:00"/>
    <n v="30"/>
    <b v="0"/>
    <n v="1"/>
    <b v="0"/>
    <s v="food/food trucks"/>
    <n v="0.5"/>
    <n v="50"/>
    <x v="3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044"/>
    <d v="1900-01-29T00:00:00"/>
    <n v="30"/>
    <b v="0"/>
    <n v="2"/>
    <b v="0"/>
    <s v="food/food trucks"/>
    <n v="2.2307692307692308"/>
    <n v="72.5"/>
    <x v="3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045"/>
    <d v="1900-01-29T00:00:00"/>
    <n v="30"/>
    <b v="0"/>
    <n v="2"/>
    <b v="0"/>
    <s v="food/food trucks"/>
    <n v="0.84285714285714297"/>
    <n v="29.5"/>
    <x v="3"/>
    <x v="1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046"/>
    <d v="1900-01-29T00:00:00"/>
    <n v="30"/>
    <b v="0"/>
    <n v="0"/>
    <b v="0"/>
    <s v="food/food trucks"/>
    <n v="0"/>
    <n v="0"/>
    <x v="3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047"/>
    <d v="1900-01-29T00:00:00"/>
    <n v="30"/>
    <b v="0"/>
    <n v="0"/>
    <b v="0"/>
    <s v="food/food trucks"/>
    <n v="0"/>
    <n v="0"/>
    <x v="3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048"/>
    <d v="1900-01-29T00:00:00"/>
    <n v="30"/>
    <b v="0"/>
    <n v="2"/>
    <b v="0"/>
    <s v="food/food trucks"/>
    <n v="0.6"/>
    <n v="25.5"/>
    <x v="3"/>
    <x v="10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d v="2015-11-16T16:04:58"/>
    <n v="1445094298"/>
    <x v="2049"/>
    <d v="1900-01-29T00:00:00"/>
    <n v="30"/>
    <b v="0"/>
    <n v="11"/>
    <b v="0"/>
    <s v="food/food trucks"/>
    <n v="10.6"/>
    <n v="48.18181818181818"/>
    <x v="3"/>
    <x v="10"/>
  </r>
  <r>
    <n v="2582"/>
    <s v="Drunken Wings"/>
    <s v="The place where chicken meets liquor for the first time!"/>
    <n v="90000"/>
    <n v="1"/>
    <x v="0"/>
    <x v="0"/>
    <s v="USD"/>
    <n v="1477784634"/>
    <d v="2016-10-29T23:43:54"/>
    <n v="1475192634"/>
    <x v="2050"/>
    <d v="1900-01-29T00:00:00"/>
    <n v="30"/>
    <b v="0"/>
    <n v="1"/>
    <b v="0"/>
    <s v="food/food trucks"/>
    <n v="1.1111111111111111E-3"/>
    <n v="1"/>
    <x v="3"/>
    <x v="1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d v="2015-06-15T04:09:29"/>
    <n v="1431749369"/>
    <x v="2051"/>
    <d v="1900-01-29T00:00:00"/>
    <n v="30"/>
    <b v="0"/>
    <n v="0"/>
    <b v="0"/>
    <s v="food/food trucks"/>
    <n v="0"/>
    <n v="0"/>
    <x v="3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d v="2014-07-05T23:07:12"/>
    <n v="1402009632"/>
    <x v="2052"/>
    <d v="1900-01-29T00:00:00"/>
    <n v="30"/>
    <b v="0"/>
    <n v="1"/>
    <b v="0"/>
    <s v="food/food trucks"/>
    <n v="0.16666666666666669"/>
    <n v="50"/>
    <x v="3"/>
    <x v="10"/>
  </r>
  <r>
    <n v="2586"/>
    <s v="Inspire Healthy Eating"/>
    <s v="I would like to bring fresh salad and food to the streets of London at a reasonable price."/>
    <n v="3000"/>
    <n v="5"/>
    <x v="0"/>
    <x v="3"/>
    <s v="GBP"/>
    <n v="1451030136"/>
    <d v="2015-12-25T07:55:36"/>
    <n v="1448438136"/>
    <x v="2053"/>
    <d v="1900-01-29T00:00:00"/>
    <n v="30"/>
    <b v="0"/>
    <n v="1"/>
    <b v="0"/>
    <s v="food/food trucks"/>
    <n v="0.16666666666666669"/>
    <n v="5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d v="2015-12-30T16:12:33"/>
    <n v="1448899953"/>
    <x v="2054"/>
    <d v="1900-01-29T00:00:00"/>
    <n v="30"/>
    <b v="0"/>
    <n v="6"/>
    <b v="0"/>
    <s v="food/food trucks"/>
    <n v="2.4340000000000002"/>
    <n v="202.83333333333334"/>
    <x v="3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"/>
    <s v="DKK"/>
    <n v="1458733927"/>
    <d v="2016-03-23T11:52:07"/>
    <n v="1456145527"/>
    <x v="2055"/>
    <d v="1900-01-29T00:00:00"/>
    <n v="30"/>
    <b v="0"/>
    <n v="1"/>
    <b v="0"/>
    <s v="food/food trucks"/>
    <n v="0.01"/>
    <n v="5"/>
    <x v="3"/>
    <x v="10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d v="2014-10-05T19:13:41"/>
    <n v="1409944421"/>
    <x v="2056"/>
    <d v="1900-01-29T00:00:00"/>
    <n v="30"/>
    <b v="0"/>
    <n v="1"/>
    <b v="0"/>
    <s v="food/food trucks"/>
    <n v="0.16666666666666669"/>
    <n v="50"/>
    <x v="3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d v="2015-04-25T20:17:06"/>
    <n v="1427401026"/>
    <x v="2057"/>
    <d v="1900-01-29T00:00:00"/>
    <n v="30"/>
    <b v="0"/>
    <n v="0"/>
    <b v="0"/>
    <s v="food/food trucks"/>
    <n v="0"/>
    <n v="0"/>
    <x v="3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d v="2014-08-07T23:13:48"/>
    <n v="1404861228"/>
    <x v="2058"/>
    <d v="1900-01-29T00:00:00"/>
    <n v="30"/>
    <b v="0"/>
    <n v="1"/>
    <b v="0"/>
    <s v="food/food trucks"/>
    <n v="1.25E-3"/>
    <n v="1"/>
    <x v="3"/>
    <x v="10"/>
  </r>
  <r>
    <n v="2595"/>
    <s v="Food Truck for Little Fox Bakery"/>
    <s v="Looking to put the best baked goods in Bowling Green on wheels"/>
    <n v="15000"/>
    <n v="1825"/>
    <x v="0"/>
    <x v="0"/>
    <s v="USD"/>
    <n v="1487915500"/>
    <d v="2017-02-24T05:51:40"/>
    <n v="1485323500"/>
    <x v="2059"/>
    <d v="1900-01-29T00:00:00"/>
    <n v="30"/>
    <b v="0"/>
    <n v="19"/>
    <b v="0"/>
    <s v="food/food trucks"/>
    <n v="12.166666666666668"/>
    <n v="96.05263157894737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6"/>
    <s v="CAD"/>
    <n v="1407427009"/>
    <d v="2014-08-07T15:56:49"/>
    <n v="1404835009"/>
    <x v="2060"/>
    <d v="1900-01-29T00:00:00"/>
    <n v="30"/>
    <b v="0"/>
    <n v="27"/>
    <b v="0"/>
    <s v="food/food trucks"/>
    <n v="23.588571428571427"/>
    <n v="305.77777777777777"/>
    <x v="3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3"/>
    <s v="GBP"/>
    <n v="1466323917"/>
    <d v="2016-06-19T08:11:57"/>
    <n v="1463731917"/>
    <x v="2061"/>
    <d v="1900-01-29T00:00:00"/>
    <n v="30"/>
    <b v="0"/>
    <n v="7"/>
    <b v="0"/>
    <s v="food/food trucks"/>
    <n v="5.6666666666666661"/>
    <n v="12.142857142857142"/>
    <x v="3"/>
    <x v="10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d v="2015-09-23T20:10:01"/>
    <n v="1440447001"/>
    <x v="2062"/>
    <d v="1900-01-29T00:00:00"/>
    <n v="30"/>
    <b v="0"/>
    <n v="14"/>
    <b v="0"/>
    <s v="food/food trucks"/>
    <n v="39"/>
    <n v="83.571428571428569"/>
    <x v="3"/>
    <x v="1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d v="2012-04-29T01:13:43"/>
    <n v="1333070023"/>
    <x v="2063"/>
    <d v="1900-01-29T00:00:00"/>
    <n v="30"/>
    <b v="1"/>
    <n v="321"/>
    <b v="1"/>
    <s v="technology/space exploration"/>
    <n v="104.21799999999999"/>
    <n v="64.933333333333323"/>
    <x v="7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d v="2016-06-17T12:59:50"/>
    <n v="1463576390"/>
    <x v="2064"/>
    <d v="1900-01-29T00:00:00"/>
    <n v="30"/>
    <b v="1"/>
    <n v="1762"/>
    <b v="1"/>
    <s v="technology/space exploration"/>
    <n v="107.42157000000002"/>
    <n v="60.965703745743475"/>
    <x v="7"/>
    <x v="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d v="2012-07-15T05:42:31"/>
    <n v="1339738951"/>
    <x v="2065"/>
    <d v="1900-01-29T00:00:00"/>
    <n v="30"/>
    <b v="1"/>
    <n v="676"/>
    <b v="1"/>
    <s v="technology/space exploration"/>
    <n v="303.80111428571428"/>
    <n v="157.29347633136095"/>
    <x v="7"/>
    <x v="32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d v="2012-09-21T19:38:14"/>
    <n v="1345664294"/>
    <x v="2066"/>
    <d v="1900-01-29T00:00:00"/>
    <n v="30"/>
    <b v="1"/>
    <n v="28"/>
    <b v="1"/>
    <s v="technology/space exploration"/>
    <n v="101.01333333333334"/>
    <n v="270.57142857142856"/>
    <x v="7"/>
    <x v="32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d v="2015-08-25T23:52:09"/>
    <n v="1437954729"/>
    <x v="2067"/>
    <d v="1900-01-29T00:00:00"/>
    <n v="30"/>
    <b v="1"/>
    <n v="238"/>
    <b v="1"/>
    <s v="technology/space exploration"/>
    <n v="114.53400000000001"/>
    <n v="120.30882352941177"/>
    <x v="7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d v="2014-10-20T20:59:11"/>
    <n v="1411246751"/>
    <x v="2068"/>
    <d v="1900-01-29T00:00:00"/>
    <n v="30"/>
    <b v="1"/>
    <n v="159"/>
    <b v="1"/>
    <s v="technology/space exploration"/>
    <n v="877.6"/>
    <n v="27.59748427672956"/>
    <x v="7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d v="2015-05-21T17:56:28"/>
    <n v="1429638988"/>
    <x v="2069"/>
    <d v="1900-01-29T00:00:00"/>
    <n v="30"/>
    <b v="1"/>
    <n v="465"/>
    <b v="1"/>
    <s v="technology/space exploration"/>
    <n v="145.88"/>
    <n v="47.058064516129029"/>
    <x v="7"/>
    <x v="3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d v="2015-06-03T15:04:29"/>
    <n v="1430751869"/>
    <x v="2070"/>
    <d v="1900-01-29T00:00:00"/>
    <n v="30"/>
    <b v="0"/>
    <n v="50"/>
    <b v="1"/>
    <s v="technology/space exploration"/>
    <n v="112.00000000000001"/>
    <n v="56"/>
    <x v="7"/>
    <x v="3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d v="2015-11-26T20:54:21"/>
    <n v="1445975661"/>
    <x v="2071"/>
    <d v="1900-01-29T00:00:00"/>
    <n v="30"/>
    <b v="0"/>
    <n v="45"/>
    <b v="1"/>
    <s v="technology/space exploration"/>
    <n v="646.66666666666663"/>
    <n v="21.555555555555557"/>
    <x v="7"/>
    <x v="32"/>
  </r>
  <r>
    <n v="2629"/>
    <s v="Project Dragonfly - Sail to the Stars"/>
    <s v="The first international contest to let students shape the future of interstellar travel."/>
    <n v="5000"/>
    <n v="6387"/>
    <x v="2"/>
    <x v="3"/>
    <s v="GBP"/>
    <n v="1431608122"/>
    <d v="2015-05-14T12:55:22"/>
    <n v="1429016122"/>
    <x v="2072"/>
    <d v="1900-01-29T00:00:00"/>
    <n v="30"/>
    <b v="0"/>
    <n v="100"/>
    <b v="1"/>
    <s v="technology/space exploration"/>
    <n v="127.74000000000001"/>
    <n v="63.87"/>
    <x v="7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d v="2014-02-27T23:00:00"/>
    <n v="1390938332"/>
    <x v="2073"/>
    <d v="1900-01-29T00:00:00"/>
    <n v="30"/>
    <b v="0"/>
    <n v="199"/>
    <b v="1"/>
    <s v="technology/space exploration"/>
    <n v="354.62"/>
    <n v="89.100502512562812"/>
    <x v="7"/>
    <x v="32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d v="2016-09-29T15:45:21"/>
    <n v="1472571921"/>
    <x v="2074"/>
    <d v="1900-01-29T00:00:00"/>
    <n v="30"/>
    <b v="0"/>
    <n v="25"/>
    <b v="1"/>
    <s v="technology/space exploration"/>
    <n v="106.02150537634409"/>
    <n v="39.44"/>
    <x v="7"/>
    <x v="3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d v="2015-01-15T21:54:55"/>
    <n v="1418766895"/>
    <x v="2075"/>
    <d v="1900-01-29T00:00:00"/>
    <n v="30"/>
    <b v="0"/>
    <n v="14"/>
    <b v="1"/>
    <s v="technology/space exploration"/>
    <n v="101.72910662824208"/>
    <n v="25.214285714285715"/>
    <x v="7"/>
    <x v="32"/>
  </r>
  <r>
    <n v="2639"/>
    <s v="Mission Space"/>
    <s v="Mission Space is run by me, a teenager who has a passion for space! I will fly a weather balloon to the edge of space with your help."/>
    <n v="300"/>
    <n v="492"/>
    <x v="2"/>
    <x v="3"/>
    <s v="GBP"/>
    <n v="1424378748"/>
    <d v="2015-02-19T20:45:48"/>
    <n v="1421786748"/>
    <x v="2076"/>
    <d v="1900-01-29T00:00:00"/>
    <n v="30"/>
    <b v="0"/>
    <n v="49"/>
    <b v="1"/>
    <s v="technology/space exploration"/>
    <n v="164"/>
    <n v="10.040816326530612"/>
    <x v="7"/>
    <x v="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7"/>
    <s v="EUR"/>
    <n v="1468565820"/>
    <d v="2016-07-15T06:57:00"/>
    <n v="1465970108"/>
    <x v="2077"/>
    <d v="1900-01-29T00:00:00"/>
    <n v="30"/>
    <b v="0"/>
    <n v="0"/>
    <b v="0"/>
    <s v="technology/space exploration"/>
    <n v="0"/>
    <n v="0"/>
    <x v="7"/>
    <x v="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078"/>
    <d v="1900-01-29T00:00:00"/>
    <n v="30"/>
    <b v="1"/>
    <n v="52"/>
    <b v="0"/>
    <s v="technology/space exploration"/>
    <n v="2.0529999999999999"/>
    <n v="39.480769230769234"/>
    <x v="7"/>
    <x v="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079"/>
    <d v="1900-01-29T00:00:00"/>
    <n v="30"/>
    <b v="1"/>
    <n v="23"/>
    <b v="0"/>
    <s v="technology/space exploration"/>
    <n v="10.5"/>
    <n v="91.304347826086953"/>
    <x v="7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080"/>
    <d v="1900-01-29T00:00:00"/>
    <n v="30"/>
    <b v="1"/>
    <n v="535"/>
    <b v="0"/>
    <s v="technology/space exploration"/>
    <n v="8.4172840000000004"/>
    <n v="78.666205607476627"/>
    <x v="7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s v="CAD"/>
    <n v="1439533019"/>
    <d v="2015-08-14T06:16:59"/>
    <n v="1436941019"/>
    <x v="2081"/>
    <d v="1900-01-29T00:00:00"/>
    <n v="30"/>
    <b v="0"/>
    <n v="3"/>
    <b v="0"/>
    <s v="technology/space exploration"/>
    <n v="1.44"/>
    <n v="12"/>
    <x v="7"/>
    <x v="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082"/>
    <d v="1900-01-29T00:00:00"/>
    <n v="30"/>
    <b v="0"/>
    <n v="6"/>
    <b v="0"/>
    <s v="technology/space exploration"/>
    <n v="0.88333333333333341"/>
    <n v="17.666666666666668"/>
    <x v="7"/>
    <x v="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083"/>
    <d v="1900-01-29T00:00:00"/>
    <n v="30"/>
    <b v="0"/>
    <n v="5"/>
    <b v="0"/>
    <s v="technology/space exploration"/>
    <n v="0.59666666666666668"/>
    <n v="71.599999999999994"/>
    <x v="7"/>
    <x v="3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084"/>
    <d v="1900-01-29T00:00:00"/>
    <n v="30"/>
    <b v="0"/>
    <n v="11"/>
    <b v="0"/>
    <s v="technology/space exploration"/>
    <n v="0.88500000000000001"/>
    <n v="80.454545454545453"/>
    <x v="7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085"/>
    <d v="1900-01-29T00:00:00"/>
    <n v="30"/>
    <b v="0"/>
    <n v="4"/>
    <b v="0"/>
    <s v="technology/space exploration"/>
    <n v="9.285714285714286E-2"/>
    <n v="22.75"/>
    <x v="7"/>
    <x v="32"/>
  </r>
  <r>
    <n v="2659"/>
    <s v="test (Canceled)"/>
    <s v="test"/>
    <n v="49000"/>
    <n v="1333"/>
    <x v="1"/>
    <x v="0"/>
    <s v="USD"/>
    <n v="1429321210"/>
    <d v="2015-04-18T01:40:10"/>
    <n v="1426729210"/>
    <x v="2086"/>
    <d v="1900-01-29T00:00:00"/>
    <n v="30"/>
    <b v="0"/>
    <n v="10"/>
    <b v="0"/>
    <s v="technology/space exploration"/>
    <n v="2.7204081632653061"/>
    <n v="133.30000000000001"/>
    <x v="7"/>
    <x v="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d v="2013-10-25T23:00:10"/>
    <n v="1380150010"/>
    <x v="2087"/>
    <d v="1900-01-29T00:00:00"/>
    <n v="30"/>
    <b v="0"/>
    <n v="60"/>
    <b v="1"/>
    <s v="technology/makerspaces"/>
    <n v="102.89999999999999"/>
    <n v="85.75"/>
    <x v="7"/>
    <x v="4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d v="2015-08-21T17:55:13"/>
    <n v="1437587713"/>
    <x v="2088"/>
    <d v="1900-01-29T00:00:00"/>
    <n v="30"/>
    <b v="0"/>
    <n v="80"/>
    <b v="1"/>
    <s v="technology/makerspaces"/>
    <n v="106.80000000000001"/>
    <n v="267"/>
    <x v="7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d v="2016-02-10T22:13:36"/>
    <n v="1452550416"/>
    <x v="2089"/>
    <d v="1900-01-29T00:00:00"/>
    <n v="30"/>
    <b v="0"/>
    <n v="18"/>
    <b v="1"/>
    <s v="technology/makerspaces"/>
    <n v="110.66666666666667"/>
    <n v="92.222222222222229"/>
    <x v="7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d v="2014-12-19T19:38:00"/>
    <n v="1416419916"/>
    <x v="2090"/>
    <d v="1900-01-29T00:00:00"/>
    <n v="30"/>
    <b v="1"/>
    <n v="84"/>
    <b v="0"/>
    <s v="technology/makerspaces"/>
    <n v="11.343999999999999"/>
    <n v="33.761904761904759"/>
    <x v="7"/>
    <x v="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d v="2014-11-10T21:34:49"/>
    <n v="1413059689"/>
    <x v="2091"/>
    <d v="1900-01-29T00:00:00"/>
    <n v="30"/>
    <b v="1"/>
    <n v="29"/>
    <b v="0"/>
    <s v="technology/makerspaces"/>
    <n v="7.5880000000000001"/>
    <n v="65.41379310344827"/>
    <x v="7"/>
    <x v="40"/>
  </r>
  <r>
    <n v="2676"/>
    <s v="Toronto VR Co-Op"/>
    <s v="Our aim is to provide high-end equipment and space for Toronto coders, filmmakers, and artists to develop cutting-edge VR content."/>
    <n v="2100"/>
    <n v="1058"/>
    <x v="0"/>
    <x v="6"/>
    <s v="CAD"/>
    <n v="1463929174"/>
    <d v="2016-05-22T14:59:34"/>
    <n v="1461337174"/>
    <x v="2092"/>
    <d v="1900-01-29T00:00:00"/>
    <n v="30"/>
    <b v="0"/>
    <n v="9"/>
    <b v="0"/>
    <s v="technology/makerspaces"/>
    <n v="50.38095238095238"/>
    <n v="117.55555555555556"/>
    <x v="7"/>
    <x v="40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d v="2014-07-03T00:42:23"/>
    <n v="1401756143"/>
    <x v="2093"/>
    <d v="1900-01-29T00:00:00"/>
    <n v="30"/>
    <b v="0"/>
    <n v="27"/>
    <b v="0"/>
    <s v="technology/makerspaces"/>
    <n v="17.512820512820511"/>
    <n v="126.48148148148148"/>
    <x v="7"/>
    <x v="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8"/>
    <s v="EUR"/>
    <n v="1443121765"/>
    <d v="2015-09-24T19:09:25"/>
    <n v="1440529765"/>
    <x v="2094"/>
    <d v="1900-01-29T00:00:00"/>
    <n v="30"/>
    <b v="0"/>
    <n v="2"/>
    <b v="0"/>
    <s v="technology/makerspaces"/>
    <n v="1.375E-2"/>
    <n v="550"/>
    <x v="7"/>
    <x v="40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d v="2015-02-28T00:01:34"/>
    <n v="1422489694"/>
    <x v="2095"/>
    <d v="1900-01-29T00:00:00"/>
    <n v="30"/>
    <b v="0"/>
    <n v="3"/>
    <b v="0"/>
    <s v="technology/makerspaces"/>
    <n v="0.33"/>
    <n v="44"/>
    <x v="7"/>
    <x v="40"/>
  </r>
  <r>
    <n v="2680"/>
    <s v="iHeart Pillow"/>
    <s v="iHeartPillow, Connecting loved ones"/>
    <n v="32000"/>
    <n v="276"/>
    <x v="0"/>
    <x v="8"/>
    <s v="EUR"/>
    <n v="1459915491"/>
    <d v="2016-04-06T04:04:51"/>
    <n v="1457327091"/>
    <x v="2096"/>
    <d v="1900-01-29T00:00:00"/>
    <n v="30"/>
    <b v="0"/>
    <n v="4"/>
    <b v="0"/>
    <s v="technology/makerspaces"/>
    <n v="0.86250000000000004"/>
    <n v="69"/>
    <x v="7"/>
    <x v="4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d v="2015-03-01T18:07:20"/>
    <n v="1422641240"/>
    <x v="2097"/>
    <d v="1900-01-29T00:00:00"/>
    <n v="30"/>
    <b v="0"/>
    <n v="3"/>
    <b v="0"/>
    <s v="food/food trucks"/>
    <n v="0.24"/>
    <n v="12"/>
    <x v="3"/>
    <x v="10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d v="2015-06-29T15:21:58"/>
    <n v="1432999318"/>
    <x v="2098"/>
    <d v="1900-01-29T00:00:00"/>
    <n v="30"/>
    <b v="0"/>
    <n v="0"/>
    <b v="0"/>
    <s v="food/food trucks"/>
    <n v="0"/>
    <n v="0"/>
    <x v="3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d v="2016-07-30T23:04:50"/>
    <n v="1467327890"/>
    <x v="2099"/>
    <d v="1900-01-29T00:00:00"/>
    <n v="30"/>
    <b v="0"/>
    <n v="1"/>
    <b v="0"/>
    <s v="food/food trucks"/>
    <n v="2.8571428571428571E-3"/>
    <n v="1"/>
    <x v="3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d v="2015-03-25T07:01:00"/>
    <n v="1424678460"/>
    <x v="2100"/>
    <d v="1900-01-29T00:00:00"/>
    <n v="30"/>
    <b v="0"/>
    <n v="1"/>
    <b v="0"/>
    <s v="food/food trucks"/>
    <n v="0.7142857142857143"/>
    <n v="25"/>
    <x v="3"/>
    <x v="1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d v="2014-08-13T03:19:26"/>
    <n v="1405307966"/>
    <x v="2101"/>
    <d v="1900-01-29T00:00:00"/>
    <n v="30"/>
    <b v="0"/>
    <n v="3"/>
    <b v="0"/>
    <s v="food/food trucks"/>
    <n v="0.8"/>
    <n v="13.333333333333334"/>
    <x v="3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d v="2014-09-26T03:22:19"/>
    <n v="1409109739"/>
    <x v="2102"/>
    <d v="1900-01-29T00:00:00"/>
    <n v="30"/>
    <b v="0"/>
    <n v="1"/>
    <b v="0"/>
    <s v="food/food trucks"/>
    <n v="3.3333333333333335E-3"/>
    <n v="1"/>
    <x v="3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d v="2014-06-27T21:33:28"/>
    <n v="1401312808"/>
    <x v="2103"/>
    <d v="1900-01-29T00:00:00"/>
    <n v="30"/>
    <b v="0"/>
    <n v="2"/>
    <b v="0"/>
    <s v="food/food trucks"/>
    <n v="0.325125"/>
    <n v="13.005000000000001"/>
    <x v="3"/>
    <x v="10"/>
  </r>
  <r>
    <n v="2699"/>
    <s v="my bakery truck"/>
    <s v="Hi, I want make my first bakery. Food truck was great, but I not have a car licence. So, help me to be my dream!"/>
    <n v="2"/>
    <n v="0"/>
    <x v="0"/>
    <x v="6"/>
    <s v="CAD"/>
    <n v="1407533463"/>
    <d v="2014-08-08T21:31:03"/>
    <n v="1404941463"/>
    <x v="2104"/>
    <d v="1900-01-29T00:00:00"/>
    <n v="30"/>
    <b v="0"/>
    <n v="0"/>
    <b v="0"/>
    <s v="food/food trucks"/>
    <n v="0"/>
    <n v="0"/>
    <x v="3"/>
    <x v="10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d v="2014-09-18T20:59:32"/>
    <n v="1408481972"/>
    <x v="2105"/>
    <d v="1900-01-29T00:00:00"/>
    <n v="30"/>
    <b v="0"/>
    <n v="4"/>
    <b v="0"/>
    <s v="food/food trucks"/>
    <n v="0.7000700070007001"/>
    <n v="17.5"/>
    <x v="3"/>
    <x v="1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106"/>
    <d v="1900-01-29T00:00:00"/>
    <n v="30"/>
    <b v="1"/>
    <n v="26"/>
    <b v="0"/>
    <s v="theater/spaces"/>
    <n v="34.410000000000004"/>
    <n v="132.34615384615384"/>
    <x v="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d v="2013-05-27T06:59:00"/>
    <n v="1367088443"/>
    <x v="2107"/>
    <d v="1900-01-29T00:00:00"/>
    <n v="30"/>
    <b v="1"/>
    <n v="394"/>
    <b v="1"/>
    <s v="theater/spaces"/>
    <n v="350.84462500000001"/>
    <n v="71.237487309644663"/>
    <x v="0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3"/>
    <s v="GBP"/>
    <n v="1403301660"/>
    <d v="2014-06-20T22:01:00"/>
    <n v="1400694790"/>
    <x v="2108"/>
    <d v="1900-01-29T00:00:00"/>
    <n v="30"/>
    <b v="1"/>
    <n v="73"/>
    <b v="1"/>
    <s v="theater/spaces"/>
    <n v="100.7161125319693"/>
    <n v="53.945205479452056"/>
    <x v="0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7"/>
    <s v="EUR"/>
    <n v="1444291193"/>
    <d v="2015-10-08T07:59:53"/>
    <n v="1441699193"/>
    <x v="2109"/>
    <d v="1900-01-29T00:00:00"/>
    <n v="30"/>
    <b v="1"/>
    <n v="187"/>
    <b v="1"/>
    <s v="theater/spaces"/>
    <n v="119.98010000000001"/>
    <n v="64.160481283422456"/>
    <x v="0"/>
    <x v="4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d v="2016-11-11T12:10:53"/>
    <n v="1476270653"/>
    <x v="2110"/>
    <d v="1900-01-29T00:00:00"/>
    <n v="30"/>
    <b v="0"/>
    <n v="173"/>
    <b v="1"/>
    <s v="theater/spaces"/>
    <n v="118.12400000000001"/>
    <n v="170.69942196531792"/>
    <x v="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3"/>
    <s v="GBP"/>
    <n v="1378494000"/>
    <d v="2013-09-06T19:00:00"/>
    <n v="1375880598"/>
    <x v="2111"/>
    <d v="1900-01-29T00:00:00"/>
    <n v="30"/>
    <b v="0"/>
    <n v="269"/>
    <b v="1"/>
    <s v="technology/hardware"/>
    <n v="1462"/>
    <n v="40.762081784386616"/>
    <x v="7"/>
    <x v="31"/>
  </r>
  <r>
    <n v="2726"/>
    <s v="Krimston TWO - Dual SIM case for iPhone"/>
    <s v="Krimston TWO: iPhone Dual SIM Case"/>
    <n v="100000"/>
    <n v="105745"/>
    <x v="2"/>
    <x v="0"/>
    <s v="USD"/>
    <n v="1461333311"/>
    <d v="2016-04-22T13:55:11"/>
    <n v="1458741311"/>
    <x v="2112"/>
    <d v="1900-01-29T00:00:00"/>
    <n v="30"/>
    <b v="0"/>
    <n v="404"/>
    <b v="1"/>
    <s v="technology/hardware"/>
    <n v="105.745"/>
    <n v="261.74504950495049"/>
    <x v="7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d v="2015-05-01T05:46:37"/>
    <n v="1427867197"/>
    <x v="2113"/>
    <d v="1900-01-29T00:00:00"/>
    <n v="30"/>
    <b v="0"/>
    <n v="23"/>
    <b v="1"/>
    <s v="technology/hardware"/>
    <n v="104.44"/>
    <n v="340.56521739130437"/>
    <x v="7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d v="2016-10-13T21:59:00"/>
    <n v="1473782592"/>
    <x v="2114"/>
    <d v="1900-01-29T00:00:00"/>
    <n v="30"/>
    <b v="0"/>
    <n v="163"/>
    <b v="1"/>
    <s v="technology/hardware"/>
    <n v="2260300"/>
    <n v="138.66871165644173"/>
    <x v="7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3"/>
    <s v="GBP"/>
    <n v="1363204800"/>
    <d v="2013-03-13T20:00:00"/>
    <n v="1360551250"/>
    <x v="2115"/>
    <d v="1900-01-29T00:00:00"/>
    <n v="30"/>
    <b v="0"/>
    <n v="339"/>
    <b v="1"/>
    <s v="technology/hardware"/>
    <n v="978.13466666666682"/>
    <n v="21.640147492625371"/>
    <x v="7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s v="CAD"/>
    <n v="1398268773"/>
    <d v="2014-04-23T15:59:33"/>
    <n v="1395676773"/>
    <x v="2116"/>
    <d v="1900-01-29T00:00:00"/>
    <n v="30"/>
    <b v="0"/>
    <n v="58"/>
    <b v="1"/>
    <s v="technology/hardware"/>
    <n v="122.9"/>
    <n v="169.51724137931035"/>
    <x v="7"/>
    <x v="31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d v="2016-10-19T07:53:27"/>
    <n v="1474271607"/>
    <x v="2117"/>
    <d v="1900-01-29T00:00:00"/>
    <n v="30"/>
    <b v="0"/>
    <n v="0"/>
    <b v="0"/>
    <s v="publishing/children's books"/>
    <n v="0"/>
    <n v="0"/>
    <x v="8"/>
    <x v="1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d v="2012-02-29T01:29:58"/>
    <n v="1327886998"/>
    <x v="2118"/>
    <d v="1900-01-29T00:00:00"/>
    <n v="30"/>
    <b v="0"/>
    <n v="22"/>
    <b v="0"/>
    <s v="publishing/children's books"/>
    <n v="5.21875"/>
    <n v="37.954545454545453"/>
    <x v="8"/>
    <x v="1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d v="2014-08-29T18:45:11"/>
    <n v="1406745911"/>
    <x v="2119"/>
    <d v="1900-01-29T00:00:00"/>
    <n v="30"/>
    <b v="0"/>
    <n v="19"/>
    <b v="0"/>
    <s v="publishing/children's books"/>
    <n v="26.700000000000003"/>
    <n v="42.157894736842103"/>
    <x v="8"/>
    <x v="1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d v="2016-09-02T17:03:22"/>
    <n v="1470243802"/>
    <x v="2120"/>
    <d v="1900-01-29T00:00:00"/>
    <n v="30"/>
    <b v="0"/>
    <n v="4"/>
    <b v="0"/>
    <s v="publishing/children's books"/>
    <n v="1.06"/>
    <n v="13.25"/>
    <x v="8"/>
    <x v="17"/>
  </r>
  <r>
    <n v="2749"/>
    <s v="A Tree is a Tree, no matter what you see.  CHILDREN'S BOOK"/>
    <s v="Self-publishing my children's book."/>
    <n v="10000"/>
    <n v="110"/>
    <x v="0"/>
    <x v="0"/>
    <s v="USD"/>
    <n v="1428171037"/>
    <d v="2015-04-04T18:10:37"/>
    <n v="1425582637"/>
    <x v="2121"/>
    <d v="1900-01-29T00:00:00"/>
    <n v="30"/>
    <b v="0"/>
    <n v="2"/>
    <b v="0"/>
    <s v="publishing/children's books"/>
    <n v="1.0999999999999999"/>
    <n v="55"/>
    <x v="8"/>
    <x v="1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d v="2012-08-26T21:37:03"/>
    <n v="1343425023"/>
    <x v="2122"/>
    <d v="1900-01-29T00:00:00"/>
    <n v="30"/>
    <b v="0"/>
    <n v="8"/>
    <b v="0"/>
    <s v="publishing/children's books"/>
    <n v="19"/>
    <n v="47.5"/>
    <x v="8"/>
    <x v="1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d v="2014-09-11T15:15:51"/>
    <n v="1407856551"/>
    <x v="2123"/>
    <d v="1900-01-29T00:00:00"/>
    <n v="30"/>
    <b v="0"/>
    <n v="0"/>
    <b v="0"/>
    <s v="publishing/children's books"/>
    <n v="0"/>
    <n v="0"/>
    <x v="8"/>
    <x v="17"/>
  </r>
  <r>
    <n v="2755"/>
    <s v="Children's book app: &quot;The story of Setanta&quot;"/>
    <s v="Colourful and imaginative book app for children, will be relished especially by those with Irish roots."/>
    <n v="500"/>
    <n v="260"/>
    <x v="0"/>
    <x v="4"/>
    <s v="EUR"/>
    <n v="1428519527"/>
    <d v="2015-04-08T18:58:47"/>
    <n v="1425927527"/>
    <x v="2124"/>
    <d v="1900-01-29T00:00:00"/>
    <n v="30"/>
    <b v="0"/>
    <n v="15"/>
    <b v="0"/>
    <s v="publishing/children's books"/>
    <n v="52"/>
    <n v="17.333333333333332"/>
    <x v="8"/>
    <x v="1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d v="2014-01-11T21:36:41"/>
    <n v="1386884201"/>
    <x v="2125"/>
    <d v="1900-01-29T00:00:00"/>
    <n v="30"/>
    <b v="0"/>
    <n v="33"/>
    <b v="0"/>
    <s v="publishing/children's books"/>
    <n v="10.48"/>
    <n v="31.757575757575758"/>
    <x v="8"/>
    <x v="1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3"/>
    <s v="GBP"/>
    <n v="1371726258"/>
    <d v="2013-06-20T11:04:18"/>
    <n v="1369134258"/>
    <x v="2126"/>
    <d v="1900-01-29T00:00:00"/>
    <n v="30"/>
    <b v="0"/>
    <n v="0"/>
    <b v="0"/>
    <s v="publishing/children's books"/>
    <n v="0"/>
    <n v="0"/>
    <x v="8"/>
    <x v="1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d v="2013-01-03T01:31:33"/>
    <n v="1354584693"/>
    <x v="2127"/>
    <d v="1900-01-29T00:00:00"/>
    <n v="30"/>
    <b v="0"/>
    <n v="4"/>
    <b v="0"/>
    <s v="publishing/children's books"/>
    <n v="0.72"/>
    <n v="9"/>
    <x v="8"/>
    <x v="1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d v="2011-08-11T16:01:58"/>
    <n v="1310486518"/>
    <x v="2128"/>
    <d v="1900-01-29T00:00:00"/>
    <n v="30"/>
    <b v="0"/>
    <n v="4"/>
    <b v="0"/>
    <s v="publishing/children's books"/>
    <n v="2"/>
    <n v="25"/>
    <x v="8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d v="2012-03-29T13:45:23"/>
    <n v="1330440323"/>
    <x v="2129"/>
    <d v="1900-01-29T00:00:00"/>
    <n v="30"/>
    <b v="0"/>
    <n v="34"/>
    <b v="0"/>
    <s v="publishing/children's books"/>
    <n v="14.314285714285715"/>
    <n v="29.470588235294116"/>
    <x v="8"/>
    <x v="1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d v="2014-03-18T15:55:30"/>
    <n v="1392569730"/>
    <x v="2130"/>
    <d v="1900-01-29T00:00:00"/>
    <n v="30"/>
    <b v="0"/>
    <n v="33"/>
    <b v="0"/>
    <s v="publishing/children's books"/>
    <n v="10.411249999999999"/>
    <n v="63.098484848484851"/>
    <x v="8"/>
    <x v="1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d v="2013-03-08T03:02:08"/>
    <n v="1360119728"/>
    <x v="2131"/>
    <d v="1900-01-29T00:00:00"/>
    <n v="30"/>
    <b v="0"/>
    <n v="13"/>
    <b v="0"/>
    <s v="publishing/children's books"/>
    <n v="14.249999999999998"/>
    <n v="43.846153846153847"/>
    <x v="8"/>
    <x v="1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d v="2011-12-16T00:19:14"/>
    <n v="1321402754"/>
    <x v="2132"/>
    <d v="1900-01-29T00:00:00"/>
    <n v="30"/>
    <b v="0"/>
    <n v="2"/>
    <b v="0"/>
    <s v="publishing/children's books"/>
    <n v="3"/>
    <n v="75"/>
    <x v="8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d v="2015-07-17T16:03:24"/>
    <n v="1434557004"/>
    <x v="2133"/>
    <d v="1900-01-29T00:00:00"/>
    <n v="30"/>
    <b v="0"/>
    <n v="1"/>
    <b v="0"/>
    <s v="publishing/children's books"/>
    <n v="0.33333333333333337"/>
    <n v="10"/>
    <x v="8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d v="2014-08-25T23:28:26"/>
    <n v="1406417306"/>
    <x v="2134"/>
    <d v="1900-01-29T00:00:00"/>
    <n v="30"/>
    <b v="0"/>
    <n v="15"/>
    <b v="0"/>
    <s v="publishing/children's books"/>
    <n v="25.545454545454543"/>
    <n v="93.666666666666671"/>
    <x v="8"/>
    <x v="1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d v="2015-11-22T15:03:41"/>
    <n v="1445609021"/>
    <x v="2135"/>
    <d v="1900-01-29T00:00:00"/>
    <n v="30"/>
    <b v="0"/>
    <n v="1"/>
    <b v="0"/>
    <s v="publishing/children's books"/>
    <n v="2.12"/>
    <n v="53"/>
    <x v="8"/>
    <x v="17"/>
  </r>
  <r>
    <n v="2780"/>
    <s v="Travel with baby"/>
    <s v="Turn the World with my kids, and then write a book with the advice for traveling with baby"/>
    <n v="100000"/>
    <n v="0"/>
    <x v="0"/>
    <x v="11"/>
    <s v="EUR"/>
    <n v="1489142688"/>
    <d v="2017-03-10T10:44:48"/>
    <n v="1486550688"/>
    <x v="2136"/>
    <d v="1900-01-29T00:00:00"/>
    <n v="30"/>
    <b v="0"/>
    <n v="0"/>
    <b v="0"/>
    <s v="publishing/children's books"/>
    <n v="0"/>
    <n v="0"/>
    <x v="8"/>
    <x v="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d v="2014-07-18T04:45:52"/>
    <n v="1403066752"/>
    <x v="2137"/>
    <d v="1900-01-29T00:00:00"/>
    <n v="30"/>
    <b v="0"/>
    <n v="38"/>
    <b v="1"/>
    <s v="theater/plays"/>
    <n v="119.7"/>
    <n v="31.5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d v="2016-07-29T16:50:43"/>
    <n v="1467219043"/>
    <x v="2138"/>
    <d v="1900-01-29T00:00:00"/>
    <n v="30"/>
    <b v="0"/>
    <n v="20"/>
    <b v="1"/>
    <s v="theater/plays"/>
    <n v="102.49999999999999"/>
    <n v="102.5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d v="2015-02-11T22:31:43"/>
    <n v="1421101903"/>
    <x v="2139"/>
    <d v="1900-01-29T00:00:00"/>
    <n v="30"/>
    <b v="0"/>
    <n v="66"/>
    <b v="1"/>
    <s v="theater/plays"/>
    <n v="105.33333333333333"/>
    <n v="47.878787878787875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d v="2015-07-21T10:03:25"/>
    <n v="1434881005"/>
    <x v="2140"/>
    <d v="1900-01-29T00:00:00"/>
    <n v="30"/>
    <b v="0"/>
    <n v="73"/>
    <b v="1"/>
    <s v="theater/plays"/>
    <n v="110.5675"/>
    <n v="151.4623287671233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3"/>
    <s v="GBP"/>
    <n v="1404564028"/>
    <d v="2014-07-05T12:40:28"/>
    <n v="1401972028"/>
    <x v="2141"/>
    <d v="1900-01-29T00:00:00"/>
    <n v="30"/>
    <b v="0"/>
    <n v="21"/>
    <b v="1"/>
    <s v="theater/plays"/>
    <n v="115.5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3"/>
    <s v="GBP"/>
    <n v="1404858840"/>
    <d v="2014-07-08T22:34:00"/>
    <n v="1402266840"/>
    <x v="2142"/>
    <d v="1900-01-29T00:00:00"/>
    <n v="30"/>
    <b v="0"/>
    <n v="94"/>
    <b v="1"/>
    <s v="theater/plays"/>
    <n v="102.64512500000001"/>
    <n v="87.35755319148937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3"/>
    <s v="GBP"/>
    <n v="1438875107"/>
    <d v="2015-08-06T15:31:47"/>
    <n v="1436283107"/>
    <x v="2143"/>
    <d v="1900-01-29T00:00:00"/>
    <n v="30"/>
    <b v="0"/>
    <n v="90"/>
    <b v="1"/>
    <s v="theater/plays"/>
    <n v="101.83333333333333"/>
    <n v="33.94444444444444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3"/>
    <s v="GBP"/>
    <n v="1411987990"/>
    <d v="2014-09-29T10:53:10"/>
    <n v="1409395990"/>
    <x v="2144"/>
    <d v="1900-01-29T00:00:00"/>
    <n v="30"/>
    <b v="0"/>
    <n v="23"/>
    <b v="1"/>
    <s v="theater/plays"/>
    <n v="114.99999999999999"/>
    <n v="50"/>
    <x v="0"/>
    <x v="0"/>
  </r>
  <r>
    <n v="2807"/>
    <s v="The Commission Theatre Co."/>
    <s v="Bringing Shakespeare back to the Playwrights"/>
    <n v="5000"/>
    <n v="6300"/>
    <x v="2"/>
    <x v="0"/>
    <s v="USD"/>
    <n v="1435611438"/>
    <d v="2015-06-29T20:57:18"/>
    <n v="1433019438"/>
    <x v="2145"/>
    <d v="1900-01-29T00:00:00"/>
    <n v="30"/>
    <b v="0"/>
    <n v="93"/>
    <b v="1"/>
    <s v="theater/plays"/>
    <n v="126"/>
    <n v="67.741935483870961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d v="2015-08-22T20:18:55"/>
    <n v="1437682735"/>
    <x v="2146"/>
    <d v="1900-01-29T00:00:00"/>
    <n v="30"/>
    <b v="0"/>
    <n v="69"/>
    <b v="1"/>
    <s v="theater/plays"/>
    <n v="100.24444444444444"/>
    <n v="65.376811594202906"/>
    <x v="0"/>
    <x v="0"/>
  </r>
  <r>
    <n v="2811"/>
    <s v="Ray Gunn and Starburst"/>
    <s v="Ray Gunn and Starburst is an audio sci-fi/comedy sending up the tropes of classic and pulp science-fiction."/>
    <n v="10000"/>
    <n v="10027"/>
    <x v="2"/>
    <x v="3"/>
    <s v="GBP"/>
    <n v="1424692503"/>
    <d v="2015-02-23T11:55:03"/>
    <n v="1422100503"/>
    <x v="2147"/>
    <d v="1900-01-29T00:00:00"/>
    <n v="30"/>
    <b v="0"/>
    <n v="108"/>
    <b v="1"/>
    <s v="theater/plays"/>
    <n v="100.27"/>
    <n v="92.84259259259259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3"/>
    <s v="GBP"/>
    <n v="1431164115"/>
    <d v="2015-05-09T09:35:15"/>
    <n v="1428572115"/>
    <x v="2148"/>
    <d v="1900-01-29T00:00:00"/>
    <n v="30"/>
    <b v="0"/>
    <n v="64"/>
    <b v="1"/>
    <s v="theater/plays"/>
    <n v="107.73333333333332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2"/>
    <x v="6"/>
    <s v="CAD"/>
    <n v="1470595109"/>
    <d v="2016-08-07T18:38:29"/>
    <n v="1468003109"/>
    <x v="2149"/>
    <d v="1900-01-29T00:00:00"/>
    <n v="30"/>
    <b v="0"/>
    <n v="14"/>
    <b v="1"/>
    <s v="theater/plays"/>
    <n v="242"/>
    <n v="43.214285714285715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3"/>
    <s v="GBP"/>
    <n v="1438531200"/>
    <d v="2015-08-02T16:00:00"/>
    <n v="1435921992"/>
    <x v="2150"/>
    <d v="1900-01-29T00:00:00"/>
    <n v="30"/>
    <b v="0"/>
    <n v="169"/>
    <b v="1"/>
    <s v="theater/plays"/>
    <n v="141.56666666666666"/>
    <n v="25.130177514792898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3"/>
    <s v="GBP"/>
    <n v="1434285409"/>
    <d v="2015-06-14T12:36:49"/>
    <n v="1431693409"/>
    <x v="2151"/>
    <d v="1900-01-29T00:00:00"/>
    <n v="30"/>
    <b v="0"/>
    <n v="104"/>
    <b v="1"/>
    <s v="theater/plays"/>
    <n v="104.80000000000001"/>
    <n v="50.384615384615387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3"/>
    <s v="GBP"/>
    <n v="1411510135"/>
    <d v="2014-09-23T22:08:55"/>
    <n v="1408918135"/>
    <x v="2152"/>
    <d v="1900-01-29T00:00:00"/>
    <n v="30"/>
    <b v="0"/>
    <n v="35"/>
    <b v="1"/>
    <s v="theater/plays"/>
    <n v="100"/>
    <n v="28.57142857142857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d v="2015-03-27T15:24:52"/>
    <n v="1424881492"/>
    <x v="2153"/>
    <d v="1900-01-29T00:00:00"/>
    <n v="30"/>
    <b v="0"/>
    <n v="94"/>
    <b v="1"/>
    <s v="theater/plays"/>
    <n v="100"/>
    <n v="63.829787234042556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3"/>
    <s v="GBP"/>
    <n v="1449255686"/>
    <d v="2015-12-04T19:01:26"/>
    <n v="1446663686"/>
    <x v="2154"/>
    <d v="1900-01-29T00:00:00"/>
    <n v="30"/>
    <b v="0"/>
    <n v="51"/>
    <b v="1"/>
    <s v="theater/plays"/>
    <n v="103.33333333333334"/>
    <n v="60.784313725490193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d v="2016-06-03T16:30:00"/>
    <n v="1462379066"/>
    <x v="2155"/>
    <d v="1900-01-29T00:00:00"/>
    <n v="30"/>
    <b v="0"/>
    <n v="23"/>
    <b v="1"/>
    <s v="theater/plays"/>
    <n v="120.24999999999999"/>
    <n v="104.56521739130434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d v="2015-07-16T19:47:50"/>
    <n v="1434484070"/>
    <x v="2156"/>
    <d v="1900-01-29T00:00:00"/>
    <n v="30"/>
    <b v="0"/>
    <n v="52"/>
    <b v="1"/>
    <s v="theater/plays"/>
    <n v="110.66666666666667"/>
    <n v="63.846153846153847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2"/>
    <x v="3"/>
    <s v="GBP"/>
    <n v="1449273600"/>
    <d v="2015-12-05T00:00:00"/>
    <n v="1446742417"/>
    <x v="2157"/>
    <d v="1900-01-29T00:00:00"/>
    <n v="30"/>
    <b v="0"/>
    <n v="93"/>
    <b v="1"/>
    <s v="theater/plays"/>
    <n v="187.09899999999999"/>
    <n v="20.118172043010752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8"/>
    <s v="EUR"/>
    <n v="1483535180"/>
    <d v="2017-01-04T13:06:20"/>
    <n v="1480943180"/>
    <x v="2158"/>
    <d v="1900-01-29T00:00:00"/>
    <n v="30"/>
    <b v="0"/>
    <n v="1"/>
    <b v="0"/>
    <s v="theater/plays"/>
    <n v="5.4545454545454541"/>
    <n v="3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d v="2015-05-29T15:34:19"/>
    <n v="1430321659"/>
    <x v="2159"/>
    <d v="1900-01-29T00:00:00"/>
    <n v="30"/>
    <b v="0"/>
    <n v="3"/>
    <b v="0"/>
    <s v="theater/plays"/>
    <n v="0.2"/>
    <n v="23.333333333333332"/>
    <x v="0"/>
    <x v="0"/>
  </r>
  <r>
    <n v="2849"/>
    <s v="100, Acre Wood"/>
    <s v="NonSens!cal tackles the struggles of four people with mental health issues/disorders inspired by A.A Milne's Winnie the Pooh"/>
    <n v="500"/>
    <n v="5"/>
    <x v="0"/>
    <x v="3"/>
    <s v="GBP"/>
    <n v="1461406600"/>
    <d v="2016-04-23T10:16:40"/>
    <n v="1458814600"/>
    <x v="2160"/>
    <d v="1900-01-29T00:00:00"/>
    <n v="30"/>
    <b v="0"/>
    <n v="1"/>
    <b v="0"/>
    <s v="theater/plays"/>
    <n v="1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d v="2014-09-06T00:10:11"/>
    <n v="1407370211"/>
    <x v="2161"/>
    <d v="1900-01-29T00:00:00"/>
    <n v="30"/>
    <b v="0"/>
    <n v="13"/>
    <b v="0"/>
    <s v="theater/plays"/>
    <n v="3.8875000000000002"/>
    <n v="23.923076923076923"/>
    <x v="0"/>
    <x v="0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d v="2014-06-21T01:05:03"/>
    <n v="1400720703"/>
    <x v="2162"/>
    <d v="1900-01-29T00:00:00"/>
    <n v="30"/>
    <b v="0"/>
    <n v="6"/>
    <b v="0"/>
    <s v="theater/plays"/>
    <n v="1.9"/>
    <n v="15.833333333333334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d v="2014-06-24T18:57:09"/>
    <n v="1401044229"/>
    <x v="2163"/>
    <d v="1900-01-29T00:00:00"/>
    <n v="30"/>
    <b v="0"/>
    <n v="3"/>
    <b v="0"/>
    <s v="theater/plays"/>
    <n v="0.43307086614173229"/>
    <n v="18.333333333333332"/>
    <x v="0"/>
    <x v="0"/>
  </r>
  <r>
    <n v="2864"/>
    <s v="'Haunting Julia' by Alan Ayckbourn"/>
    <s v="Accessible, original theatre for all!"/>
    <n v="2500"/>
    <n v="40"/>
    <x v="0"/>
    <x v="3"/>
    <s v="GBP"/>
    <n v="1437139080"/>
    <d v="2015-07-17T13:18:00"/>
    <n v="1434552207"/>
    <x v="2164"/>
    <d v="1900-01-29T00:00:00"/>
    <n v="30"/>
    <b v="0"/>
    <n v="3"/>
    <b v="0"/>
    <s v="theater/plays"/>
    <n v="1.6"/>
    <n v="13.333333333333334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d v="2016-10-14T22:00:00"/>
    <n v="1473893721"/>
    <x v="2165"/>
    <d v="1900-01-29T00:00:00"/>
    <n v="30"/>
    <b v="0"/>
    <n v="2"/>
    <b v="0"/>
    <s v="theater/plays"/>
    <n v="0.89999999999999991"/>
    <n v="22.5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d v="2016-10-05T19:50:54"/>
    <n v="1473105054"/>
    <x v="2166"/>
    <d v="1900-01-29T00:00:00"/>
    <n v="30"/>
    <b v="0"/>
    <n v="60"/>
    <b v="0"/>
    <s v="theater/plays"/>
    <n v="42.011733333333332"/>
    <n v="105.0293333333333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d v="2016-07-19T14:14:41"/>
    <n v="1466345681"/>
    <x v="2167"/>
    <d v="1900-01-29T00:00:00"/>
    <n v="30"/>
    <b v="0"/>
    <n v="5"/>
    <b v="0"/>
    <s v="theater/plays"/>
    <n v="0.88500000000000001"/>
    <n v="35.4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d v="2014-05-17T04:32:45"/>
    <n v="1397709165"/>
    <x v="2168"/>
    <d v="1900-01-29T00:00:00"/>
    <n v="30"/>
    <b v="0"/>
    <n v="9"/>
    <b v="0"/>
    <s v="theater/plays"/>
    <n v="15"/>
    <n v="83.333333333333329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d v="2015-01-28T19:37:11"/>
    <n v="1419881831"/>
    <x v="2169"/>
    <d v="1900-01-29T00:00:00"/>
    <n v="30"/>
    <b v="0"/>
    <n v="8"/>
    <b v="0"/>
    <s v="theater/plays"/>
    <n v="38.119999999999997"/>
    <n v="119.125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d v="2017-01-17T20:16:26"/>
    <n v="1482092186"/>
    <x v="2170"/>
    <d v="1900-01-29T00:00:00"/>
    <n v="30"/>
    <b v="0"/>
    <n v="3"/>
    <b v="0"/>
    <s v="theater/plays"/>
    <n v="5.42"/>
    <n v="90.333333333333329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d v="2016-05-05T03:04:53"/>
    <n v="1459825493"/>
    <x v="2171"/>
    <d v="1900-01-29T00:00:00"/>
    <n v="30"/>
    <b v="0"/>
    <n v="3"/>
    <b v="0"/>
    <s v="theater/plays"/>
    <n v="3.4999999999999996E-2"/>
    <n v="2.3333333333333335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d v="2015-07-16T17:51:19"/>
    <n v="1434477079"/>
    <x v="2172"/>
    <d v="1900-01-29T00:00:00"/>
    <n v="30"/>
    <b v="0"/>
    <n v="0"/>
    <b v="0"/>
    <s v="theater/plays"/>
    <n v="0"/>
    <n v="0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d v="2016-01-20T17:24:21"/>
    <n v="1450718661"/>
    <x v="2173"/>
    <d v="1900-01-29T00:00:00"/>
    <n v="30"/>
    <b v="0"/>
    <n v="1"/>
    <b v="0"/>
    <s v="theater/plays"/>
    <n v="0.2589285714285714"/>
    <n v="29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d v="2016-05-01T14:18:38"/>
    <n v="1459520318"/>
    <x v="2174"/>
    <d v="1900-01-29T00:00:00"/>
    <n v="30"/>
    <b v="0"/>
    <n v="4"/>
    <b v="0"/>
    <s v="theater/plays"/>
    <n v="33.6"/>
    <n v="63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d v="2014-12-05T17:27:15"/>
    <n v="1415208435"/>
    <x v="2175"/>
    <d v="1900-01-29T00:00:00"/>
    <n v="30"/>
    <b v="0"/>
    <n v="4"/>
    <b v="0"/>
    <s v="theater/plays"/>
    <n v="0.41111111111111115"/>
    <n v="46.25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d v="2015-03-14T00:50:01"/>
    <n v="1423705801"/>
    <x v="2176"/>
    <d v="1900-01-29T00:00:00"/>
    <n v="30"/>
    <b v="0"/>
    <n v="5"/>
    <b v="0"/>
    <s v="theater/plays"/>
    <n v="32.5"/>
    <n v="26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d v="2015-01-11T10:15:24"/>
    <n v="1418379324"/>
    <x v="2177"/>
    <d v="1900-01-29T00:00:00"/>
    <n v="30"/>
    <b v="0"/>
    <n v="1"/>
    <b v="0"/>
    <s v="theater/plays"/>
    <n v="0.16666666666666669"/>
    <n v="5"/>
    <x v="0"/>
    <x v="0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d v="2014-08-29T20:43:05"/>
    <n v="1406752985"/>
    <x v="2178"/>
    <d v="1900-01-29T00:00:00"/>
    <n v="30"/>
    <b v="0"/>
    <n v="14"/>
    <b v="0"/>
    <s v="theater/plays"/>
    <n v="38.066666666666663"/>
    <n v="81.571428571428569"/>
    <x v="0"/>
    <x v="0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d v="2015-10-11T15:29:05"/>
    <n v="1441985458"/>
    <x v="2179"/>
    <d v="1900-01-29T00:00:00"/>
    <n v="30"/>
    <b v="0"/>
    <n v="3"/>
    <b v="0"/>
    <s v="theater/plays"/>
    <n v="4.583333333333333"/>
    <n v="183.33333333333334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d v="2015-10-31T15:57:33"/>
    <n v="1443715053"/>
    <x v="2180"/>
    <d v="1900-01-29T00:00:00"/>
    <n v="30"/>
    <b v="0"/>
    <n v="12"/>
    <b v="0"/>
    <s v="theater/plays"/>
    <n v="4.2133333333333338"/>
    <n v="26.333333333333332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d v="2014-08-09T05:37:12"/>
    <n v="1404970632"/>
    <x v="2181"/>
    <d v="1900-01-29T00:00:00"/>
    <n v="30"/>
    <b v="0"/>
    <n v="7"/>
    <b v="0"/>
    <s v="theater/plays"/>
    <n v="61.909090909090914"/>
    <n v="486.42857142857144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d v="2015-08-24T10:33:16"/>
    <n v="1437820396"/>
    <x v="2182"/>
    <d v="1900-01-29T00:00:00"/>
    <n v="30"/>
    <b v="0"/>
    <n v="1"/>
    <b v="0"/>
    <s v="theater/plays"/>
    <n v="1.6666666666666666E-2"/>
    <n v="25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d v="2016-06-08T17:33:39"/>
    <n v="1462815219"/>
    <x v="2183"/>
    <d v="1900-01-29T00:00:00"/>
    <n v="30"/>
    <b v="0"/>
    <n v="5"/>
    <b v="0"/>
    <s v="theater/plays"/>
    <n v="2.75"/>
    <n v="52.8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d v="2016-01-15T03:09:34"/>
    <n v="1450235374"/>
    <x v="2184"/>
    <d v="1900-01-29T00:00:00"/>
    <n v="30"/>
    <b v="0"/>
    <n v="26"/>
    <b v="0"/>
    <s v="theater/plays"/>
    <n v="14.058171745152354"/>
    <n v="78.07692307692308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3"/>
    <s v="GBP"/>
    <n v="1458117190"/>
    <d v="2016-03-16T08:33:10"/>
    <n v="1455528790"/>
    <x v="2185"/>
    <d v="1900-01-29T00:00:00"/>
    <n v="30"/>
    <b v="0"/>
    <n v="3"/>
    <b v="0"/>
    <s v="theater/plays"/>
    <n v="61.1"/>
    <n v="203.66666666666666"/>
    <x v="0"/>
    <x v="0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d v="2014-08-05T14:52:09"/>
    <n v="1404658329"/>
    <x v="2186"/>
    <d v="1900-01-29T00:00:00"/>
    <n v="30"/>
    <b v="0"/>
    <n v="6"/>
    <b v="0"/>
    <s v="theater/plays"/>
    <n v="8.5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6"/>
    <s v="CAD"/>
    <n v="1427306470"/>
    <d v="2015-03-25T18:01:10"/>
    <n v="1424718070"/>
    <x v="2187"/>
    <d v="1900-01-29T00:00:00"/>
    <n v="30"/>
    <b v="0"/>
    <n v="13"/>
    <b v="0"/>
    <s v="theater/plays"/>
    <n v="26.840000000000003"/>
    <n v="51.615384615384613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d v="2014-09-25T21:16:44"/>
    <n v="1409087804"/>
    <x v="2188"/>
    <d v="1900-01-29T00:00:00"/>
    <n v="30"/>
    <b v="0"/>
    <n v="3"/>
    <b v="1"/>
    <s v="theater/musical"/>
    <n v="129"/>
    <n v="43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d v="2015-05-09T03:59:00"/>
    <n v="1428585710"/>
    <x v="2189"/>
    <d v="1900-01-29T00:00:00"/>
    <n v="30"/>
    <b v="0"/>
    <n v="147"/>
    <b v="1"/>
    <s v="theater/musical"/>
    <n v="103.2"/>
    <n v="175.51020408163265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d v="2014-09-11T14:01:08"/>
    <n v="1407852068"/>
    <x v="2190"/>
    <d v="1900-01-29T00:00:00"/>
    <n v="30"/>
    <b v="0"/>
    <n v="199"/>
    <b v="1"/>
    <s v="theater/musical"/>
    <n v="102.44597777777777"/>
    <n v="231.66175879396985"/>
    <x v="0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d v="2016-03-04T23:57:26"/>
    <n v="1454543846"/>
    <x v="2191"/>
    <d v="1900-01-29T00:00:00"/>
    <n v="30"/>
    <b v="0"/>
    <n v="24"/>
    <b v="1"/>
    <s v="theater/musical"/>
    <n v="100"/>
    <n v="41.666666666666664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d v="2014-05-25T13:32:38"/>
    <n v="1398432758"/>
    <x v="2192"/>
    <d v="1900-01-29T00:00:00"/>
    <n v="30"/>
    <b v="0"/>
    <n v="32"/>
    <b v="1"/>
    <s v="theater/musical"/>
    <n v="102.06937499999999"/>
    <n v="255.17343750000001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3"/>
    <s v="GBP"/>
    <n v="1431007264"/>
    <d v="2015-05-07T14:01:04"/>
    <n v="1428415264"/>
    <x v="2193"/>
    <d v="1900-01-29T00:00:00"/>
    <n v="30"/>
    <b v="0"/>
    <n v="62"/>
    <b v="1"/>
    <s v="theater/musical"/>
    <n v="100.92000000000002"/>
    <n v="162.774193548387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d v="2016-06-04T22:57:33"/>
    <n v="1462489053"/>
    <x v="2194"/>
    <d v="1900-01-29T00:00:00"/>
    <n v="30"/>
    <b v="0"/>
    <n v="54"/>
    <b v="1"/>
    <s v="theater/musical"/>
    <n v="102.76"/>
    <n v="47.574074074074076"/>
    <x v="0"/>
    <x v="1"/>
  </r>
  <r>
    <n v="2934"/>
    <s v="Songs for a New World"/>
    <s v="Powerful community theatre production of Jason Robert Brown's &quot;Songs for a New World&quot; in London, Ontario."/>
    <n v="2500"/>
    <n v="2700"/>
    <x v="2"/>
    <x v="6"/>
    <s v="CAD"/>
    <n v="1402845364"/>
    <d v="2014-06-15T15:16:04"/>
    <n v="1400253364"/>
    <x v="2195"/>
    <d v="1900-01-29T00:00:00"/>
    <n v="30"/>
    <b v="0"/>
    <n v="37"/>
    <b v="1"/>
    <s v="theater/musical"/>
    <n v="108"/>
    <n v="72.972972972972968"/>
    <x v="0"/>
    <x v="1"/>
  </r>
  <r>
    <n v="2937"/>
    <s v="UCAS"/>
    <s v="UCAS is a new British musical premiering at the Edinburgh Fringe Festival 2014."/>
    <n v="1500"/>
    <n v="2000"/>
    <x v="2"/>
    <x v="3"/>
    <s v="GBP"/>
    <n v="1405249113"/>
    <d v="2014-07-13T10:58:33"/>
    <n v="1402657113"/>
    <x v="2196"/>
    <d v="1900-01-29T00:00:00"/>
    <n v="30"/>
    <b v="0"/>
    <n v="55"/>
    <b v="1"/>
    <s v="theater/musical"/>
    <n v="133.33333333333331"/>
    <n v="36.363636363636367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d v="2015-01-30T16:53:34"/>
    <n v="1420044814"/>
    <x v="2197"/>
    <d v="1900-01-29T00:00:00"/>
    <n v="30"/>
    <b v="0"/>
    <n v="32"/>
    <b v="1"/>
    <s v="theater/musical"/>
    <n v="101.375"/>
    <n v="126.71875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d v="2015-03-01T23:02:35"/>
    <n v="1422658955"/>
    <x v="2198"/>
    <d v="1900-01-29T00:00:00"/>
    <n v="30"/>
    <b v="0"/>
    <n v="1"/>
    <b v="0"/>
    <s v="theater/spaces"/>
    <n v="4.0000000000000001E-3"/>
    <n v="1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d v="2015-04-13T03:06:20"/>
    <n v="1426302380"/>
    <x v="2199"/>
    <d v="1900-01-29T00:00:00"/>
    <n v="30"/>
    <b v="0"/>
    <n v="0"/>
    <b v="0"/>
    <s v="theater/spaces"/>
    <n v="0"/>
    <n v="0"/>
    <x v="0"/>
    <x v="4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d v="2015-06-07T21:56:38"/>
    <n v="1431122198"/>
    <x v="2200"/>
    <d v="1900-01-29T00:00:00"/>
    <n v="30"/>
    <b v="0"/>
    <n v="1"/>
    <b v="0"/>
    <s v="theater/spaces"/>
    <n v="1"/>
    <n v="100"/>
    <x v="0"/>
    <x v="4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d v="2015-05-24T03:21:00"/>
    <n v="1429845660"/>
    <x v="2201"/>
    <d v="1900-01-29T00:00:00"/>
    <n v="30"/>
    <b v="0"/>
    <n v="0"/>
    <b v="0"/>
    <s v="theater/spaces"/>
    <n v="0"/>
    <n v="0"/>
    <x v="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0"/>
    <x v="3"/>
    <s v="GBP"/>
    <n v="1471265092"/>
    <d v="2016-08-15T12:44:52"/>
    <n v="1468673092"/>
    <x v="2202"/>
    <d v="1900-01-29T00:00:00"/>
    <n v="30"/>
    <b v="0"/>
    <n v="2"/>
    <b v="0"/>
    <s v="theater/spaces"/>
    <n v="0.1"/>
    <n v="1"/>
    <x v="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d v="2015-11-19T20:45:17"/>
    <n v="1445370317"/>
    <x v="2203"/>
    <d v="1900-01-29T00:00:00"/>
    <n v="30"/>
    <b v="0"/>
    <n v="2"/>
    <b v="0"/>
    <s v="theater/spaces"/>
    <n v="2.5"/>
    <n v="12.5"/>
    <x v="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d v="2016-01-23T08:45:52"/>
    <n v="1450946752"/>
    <x v="2204"/>
    <d v="1900-01-29T00:00:00"/>
    <n v="30"/>
    <b v="0"/>
    <n v="0"/>
    <b v="0"/>
    <s v="theater/spaces"/>
    <n v="0"/>
    <n v="0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205"/>
    <d v="1900-01-29T00:00:00"/>
    <n v="30"/>
    <b v="0"/>
    <n v="3"/>
    <b v="0"/>
    <s v="theater/spaces"/>
    <n v="0.15125"/>
    <n v="201.66666666666666"/>
    <x v="0"/>
    <x v="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206"/>
    <d v="1900-01-29T00:00:00"/>
    <n v="30"/>
    <b v="0"/>
    <n v="11"/>
    <b v="0"/>
    <s v="theater/spaces"/>
    <n v="59.583333333333336"/>
    <n v="65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207"/>
    <d v="1900-01-29T00:00:00"/>
    <n v="30"/>
    <b v="0"/>
    <n v="20"/>
    <b v="0"/>
    <s v="theater/spaces"/>
    <n v="16.734177215189874"/>
    <n v="66.099999999999994"/>
    <x v="0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3"/>
    <s v="GBP"/>
    <n v="1465258325"/>
    <d v="2016-06-07T00:12:05"/>
    <n v="1462666325"/>
    <x v="2208"/>
    <d v="1900-01-29T00:00:00"/>
    <n v="30"/>
    <b v="0"/>
    <n v="0"/>
    <b v="0"/>
    <s v="theater/spaces"/>
    <n v="0"/>
    <n v="0"/>
    <x v="0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209"/>
    <d v="1900-01-29T00:00:00"/>
    <n v="30"/>
    <b v="0"/>
    <n v="0"/>
    <b v="0"/>
    <s v="theater/spaces"/>
    <n v="0"/>
    <n v="0"/>
    <x v="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d v="2015-07-02T11:17:04"/>
    <n v="1433243824"/>
    <x v="2210"/>
    <d v="1900-01-29T00:00:00"/>
    <n v="30"/>
    <b v="0"/>
    <n v="98"/>
    <b v="1"/>
    <s v="theater/plays"/>
    <n v="106.85"/>
    <n v="109.03061224489795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d v="2014-08-06T21:32:00"/>
    <n v="1404769819"/>
    <x v="2211"/>
    <d v="1900-01-29T00:00:00"/>
    <n v="30"/>
    <b v="0"/>
    <n v="196"/>
    <b v="1"/>
    <s v="theater/plays"/>
    <n v="100.71379999999999"/>
    <n v="25.69229591836734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d v="2015-07-07T17:30:33"/>
    <n v="1433698233"/>
    <x v="2212"/>
    <d v="1900-01-29T00:00:00"/>
    <n v="30"/>
    <b v="0"/>
    <n v="39"/>
    <b v="1"/>
    <s v="theater/plays"/>
    <n v="109.00000000000001"/>
    <n v="41.92307692307692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d v="2015-09-16T17:43:32"/>
    <n v="1439833412"/>
    <x v="2213"/>
    <d v="1900-01-29T00:00:00"/>
    <n v="30"/>
    <b v="0"/>
    <n v="128"/>
    <b v="1"/>
    <s v="theater/plays"/>
    <n v="113.63000000000001"/>
    <n v="88.773437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d v="2015-03-09T03:44:52"/>
    <n v="1423284292"/>
    <x v="2214"/>
    <d v="1900-01-29T00:00:00"/>
    <n v="30"/>
    <b v="0"/>
    <n v="71"/>
    <b v="1"/>
    <s v="theater/plays"/>
    <n v="113.92"/>
    <n v="80.225352112676063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6"/>
    <s v="CAD"/>
    <n v="1430693460"/>
    <d v="2015-05-03T22:51:00"/>
    <n v="1428087153"/>
    <x v="2215"/>
    <d v="1900-01-29T00:00:00"/>
    <n v="30"/>
    <b v="0"/>
    <n v="17"/>
    <b v="1"/>
    <s v="theater/plays"/>
    <n v="162.5"/>
    <n v="95.588235294117652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d v="2014-07-18T16:04:11"/>
    <n v="1403107451"/>
    <x v="2216"/>
    <d v="1900-01-29T00:00:00"/>
    <n v="30"/>
    <b v="0"/>
    <n v="91"/>
    <b v="1"/>
    <s v="theater/plays"/>
    <n v="106"/>
    <n v="69.89010989010988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d v="2014-08-31T15:47:58"/>
    <n v="1406908078"/>
    <x v="2217"/>
    <d v="1900-01-29T00:00:00"/>
    <n v="30"/>
    <b v="0"/>
    <n v="43"/>
    <b v="1"/>
    <s v="theater/plays"/>
    <n v="100.15624999999999"/>
    <n v="74.534883720930239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2"/>
    <x v="3"/>
    <s v="GBP"/>
    <n v="1455208143"/>
    <d v="2016-02-11T16:29:03"/>
    <n v="1452616143"/>
    <x v="2218"/>
    <d v="1900-01-29T00:00:00"/>
    <n v="30"/>
    <b v="1"/>
    <n v="59"/>
    <b v="1"/>
    <s v="theater/spaces"/>
    <n v="102.06"/>
    <n v="86.491525423728817"/>
    <x v="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d v="2016-08-24T06:41:21"/>
    <n v="1469428881"/>
    <x v="2219"/>
    <d v="1900-01-29T00:00:00"/>
    <n v="30"/>
    <b v="1"/>
    <n v="218"/>
    <b v="1"/>
    <s v="theater/spaces"/>
    <n v="100.352"/>
    <n v="115.08256880733946"/>
    <x v="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3"/>
    <s v="GBP"/>
    <n v="1466412081"/>
    <d v="2016-06-20T08:41:21"/>
    <n v="1463820081"/>
    <x v="2220"/>
    <d v="1900-01-29T00:00:00"/>
    <n v="30"/>
    <b v="0"/>
    <n v="28"/>
    <b v="1"/>
    <s v="theater/spaces"/>
    <n v="100"/>
    <n v="35.714285714285715"/>
    <x v="0"/>
    <x v="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d v="2016-10-09T18:25:10"/>
    <n v="1473445510"/>
    <x v="2221"/>
    <d v="1900-01-29T00:00:00"/>
    <n v="30"/>
    <b v="0"/>
    <n v="64"/>
    <b v="1"/>
    <s v="theater/spaces"/>
    <n v="104.5"/>
    <n v="48.984375"/>
    <x v="0"/>
    <x v="4"/>
  </r>
  <r>
    <n v="2993"/>
    <s v="TRUE WEST: Think, Dog! Productions"/>
    <s v="Help us build the Kitchen from Hell!"/>
    <n v="1000"/>
    <n v="1003"/>
    <x v="2"/>
    <x v="0"/>
    <s v="USD"/>
    <n v="1455998867"/>
    <d v="2016-02-20T20:07:47"/>
    <n v="1453406867"/>
    <x v="2222"/>
    <d v="1900-01-29T00:00:00"/>
    <n v="30"/>
    <b v="0"/>
    <n v="22"/>
    <b v="1"/>
    <s v="theater/spaces"/>
    <n v="100.29999999999998"/>
    <n v="45.590909090909093"/>
    <x v="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3"/>
    <s v="GBP"/>
    <n v="1412335772"/>
    <d v="2014-10-03T11:29:32"/>
    <n v="1409743772"/>
    <x v="2223"/>
    <d v="1900-01-29T00:00:00"/>
    <n v="30"/>
    <b v="0"/>
    <n v="59"/>
    <b v="1"/>
    <s v="theater/spaces"/>
    <n v="457.74666666666673"/>
    <n v="23.275254237288134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d v="2017-01-19T15:57:51"/>
    <n v="1482249471"/>
    <x v="2224"/>
    <d v="1900-01-29T00:00:00"/>
    <n v="30"/>
    <b v="0"/>
    <n v="249"/>
    <b v="1"/>
    <s v="theater/spaces"/>
    <n v="104.96000000000001"/>
    <n v="63.2289156626506"/>
    <x v="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d v="2016-07-13T21:29:42"/>
    <n v="1465853382"/>
    <x v="2225"/>
    <d v="1900-01-29T00:00:00"/>
    <n v="30"/>
    <b v="0"/>
    <n v="175"/>
    <b v="1"/>
    <s v="theater/spaces"/>
    <n v="318.69988910451895"/>
    <n v="131.37719999999999"/>
    <x v="0"/>
    <x v="4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d v="2012-12-26T20:04:12"/>
    <n v="1353960252"/>
    <x v="2226"/>
    <d v="1900-01-29T00:00:00"/>
    <n v="30"/>
    <b v="0"/>
    <n v="104"/>
    <b v="1"/>
    <s v="theater/spaces"/>
    <n v="108.50614285714286"/>
    <n v="73.032980769230775"/>
    <x v="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d v="2014-11-15T22:08:44"/>
    <n v="1413493724"/>
    <x v="2227"/>
    <d v="1900-01-29T00:00:00"/>
    <n v="30"/>
    <b v="0"/>
    <n v="277"/>
    <b v="1"/>
    <s v="theater/spaces"/>
    <n v="112.815"/>
    <n v="162.90974729241879"/>
    <x v="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d v="2014-10-06T16:11:45"/>
    <n v="1410019905"/>
    <x v="2228"/>
    <d v="1900-01-29T00:00:00"/>
    <n v="30"/>
    <b v="0"/>
    <n v="118"/>
    <b v="1"/>
    <s v="theater/spaces"/>
    <n v="120.49622641509434"/>
    <n v="108.24237288135593"/>
    <x v="0"/>
    <x v="4"/>
  </r>
  <r>
    <n v="3006"/>
    <s v="ONTARIO STREET THEATRE in Port Hope."/>
    <s v="We're an affordable theatre and rental space that can be molded into anything by anyone."/>
    <n v="8000"/>
    <n v="8620"/>
    <x v="2"/>
    <x v="6"/>
    <s v="CAD"/>
    <n v="1418580591"/>
    <d v="2014-12-14T18:09:51"/>
    <n v="1415988591"/>
    <x v="2229"/>
    <d v="1900-01-29T00:00:00"/>
    <n v="30"/>
    <b v="0"/>
    <n v="97"/>
    <b v="1"/>
    <s v="theater/spaces"/>
    <n v="107.74999999999999"/>
    <n v="88.865979381443296"/>
    <x v="0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d v="2016-01-21T05:05:19"/>
    <n v="1450760719"/>
    <x v="2230"/>
    <d v="1900-01-29T00:00:00"/>
    <n v="30"/>
    <b v="0"/>
    <n v="26"/>
    <b v="1"/>
    <s v="theater/spaces"/>
    <n v="101.16666666666667"/>
    <n v="116.73076923076923"/>
    <x v="0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d v="2014-11-26T14:40:40"/>
    <n v="1414417240"/>
    <x v="2231"/>
    <d v="1900-01-29T00:00:00"/>
    <n v="30"/>
    <b v="0"/>
    <n v="128"/>
    <b v="1"/>
    <s v="theater/spaces"/>
    <n v="119.756"/>
    <n v="233.8984375"/>
    <x v="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d v="2015-06-21T20:04:09"/>
    <n v="1432325049"/>
    <x v="2232"/>
    <d v="1900-01-29T00:00:00"/>
    <n v="30"/>
    <b v="0"/>
    <n v="107"/>
    <b v="1"/>
    <s v="theater/spaces"/>
    <n v="156.96"/>
    <n v="146.69158878504672"/>
    <x v="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d v="2014-08-20T20:24:03"/>
    <n v="1405974243"/>
    <x v="2233"/>
    <d v="1900-01-29T00:00:00"/>
    <n v="30"/>
    <b v="0"/>
    <n v="159"/>
    <b v="1"/>
    <s v="theater/spaces"/>
    <n v="105.84090909090908"/>
    <n v="146.44654088050314"/>
    <x v="0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d v="2012-10-06T23:51:15"/>
    <n v="1346975475"/>
    <x v="2234"/>
    <d v="1900-01-29T00:00:00"/>
    <n v="30"/>
    <b v="0"/>
    <n v="182"/>
    <b v="1"/>
    <s v="theater/spaces"/>
    <n v="246.42"/>
    <n v="67.697802197802204"/>
    <x v="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d v="2015-03-20T15:54:11"/>
    <n v="1424278451"/>
    <x v="2235"/>
    <d v="1900-01-29T00:00:00"/>
    <n v="30"/>
    <b v="0"/>
    <n v="320"/>
    <b v="1"/>
    <s v="theater/spaces"/>
    <n v="131.44"/>
    <n v="164.3"/>
    <x v="0"/>
    <x v="4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d v="2016-08-15T06:20:25"/>
    <n v="1468650025"/>
    <x v="2236"/>
    <d v="1900-01-29T00:00:00"/>
    <n v="30"/>
    <b v="0"/>
    <n v="99"/>
    <b v="1"/>
    <s v="theater/spaces"/>
    <n v="168.01999999999998"/>
    <n v="84.858585858585855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d v="2015-09-16T17:56:11"/>
    <n v="1439834171"/>
    <x v="2237"/>
    <d v="1900-01-29T00:00:00"/>
    <n v="30"/>
    <b v="0"/>
    <n v="41"/>
    <b v="1"/>
    <s v="theater/spaces"/>
    <n v="106.6857142857143"/>
    <n v="45.536585365853661"/>
    <x v="0"/>
    <x v="4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d v="2015-09-11T01:04:19"/>
    <n v="1439341459"/>
    <x v="2238"/>
    <d v="1900-01-29T00:00:00"/>
    <n v="30"/>
    <b v="0"/>
    <n v="25"/>
    <b v="1"/>
    <s v="theater/spaces"/>
    <n v="127.2"/>
    <n v="50.88"/>
    <x v="0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d v="2016-08-18T02:38:45"/>
    <n v="1468895925"/>
    <x v="2239"/>
    <d v="1900-01-29T00:00:00"/>
    <n v="30"/>
    <b v="0"/>
    <n v="23"/>
    <b v="1"/>
    <s v="theater/spaces"/>
    <n v="146.53333333333333"/>
    <n v="191.13043478260869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d v="2013-05-04T13:26:49"/>
    <n v="1365082009"/>
    <x v="2240"/>
    <d v="1900-01-29T00:00:00"/>
    <n v="30"/>
    <b v="0"/>
    <n v="307"/>
    <b v="1"/>
    <s v="theater/spaces"/>
    <n v="108.78684000000001"/>
    <n v="88.588631921824103"/>
    <x v="0"/>
    <x v="4"/>
  </r>
  <r>
    <n v="3041"/>
    <s v="Lend a Hand in Our Home"/>
    <s v="Privet! Hello! Bon Jour! We are the Arlekin Players Theatre and we need a home."/>
    <n v="8300"/>
    <n v="9170"/>
    <x v="2"/>
    <x v="0"/>
    <s v="USD"/>
    <n v="1453323048"/>
    <d v="2016-01-20T20:50:48"/>
    <n v="1450731048"/>
    <x v="2241"/>
    <d v="1900-01-29T00:00:00"/>
    <n v="30"/>
    <b v="0"/>
    <n v="95"/>
    <b v="1"/>
    <s v="theater/spaces"/>
    <n v="110.48192771084338"/>
    <n v="96.526315789473685"/>
    <x v="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3"/>
    <s v="GBP"/>
    <n v="1444149047"/>
    <d v="2015-10-06T16:30:47"/>
    <n v="1441557047"/>
    <x v="2242"/>
    <d v="1900-01-29T00:00:00"/>
    <n v="30"/>
    <b v="0"/>
    <n v="37"/>
    <b v="1"/>
    <s v="theater/spaces"/>
    <n v="128"/>
    <n v="51.891891891891895"/>
    <x v="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d v="2014-08-22T03:44:15"/>
    <n v="1406087055"/>
    <x v="2243"/>
    <d v="1900-01-29T00:00:00"/>
    <n v="30"/>
    <b v="0"/>
    <n v="64"/>
    <b v="1"/>
    <s v="theater/spaces"/>
    <n v="132.70650000000001"/>
    <n v="82.941562500000003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d v="2014-09-10T04:52:00"/>
    <n v="1407784586"/>
    <x v="2244"/>
    <d v="1900-01-29T00:00:00"/>
    <n v="30"/>
    <b v="0"/>
    <n v="58"/>
    <b v="1"/>
    <s v="theater/spaces"/>
    <n v="190.84810126582278"/>
    <n v="259.94827586206895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d v="2015-06-14T00:20:55"/>
    <n v="1431649255"/>
    <x v="2245"/>
    <d v="1900-01-29T00:00:00"/>
    <n v="30"/>
    <b v="0"/>
    <n v="54"/>
    <b v="1"/>
    <s v="theater/spaces"/>
    <n v="106.66666666666667"/>
    <n v="74.074074074074076"/>
    <x v="0"/>
    <x v="4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d v="2016-05-05T04:02:40"/>
    <n v="1459828960"/>
    <x v="2246"/>
    <d v="1900-01-29T00:00:00"/>
    <n v="30"/>
    <b v="0"/>
    <n v="9"/>
    <b v="1"/>
    <s v="theater/spaces"/>
    <n v="106"/>
    <n v="70.666666666666671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x v="3"/>
    <s v="GBP"/>
    <n v="1486547945"/>
    <d v="2017-02-08T09:59:05"/>
    <n v="1483955945"/>
    <x v="2247"/>
    <d v="1900-01-29T00:00:00"/>
    <n v="30"/>
    <b v="1"/>
    <n v="35"/>
    <b v="0"/>
    <s v="theater/spaces"/>
    <n v="23.62857142857143"/>
    <n v="23.62857142857143"/>
    <x v="0"/>
    <x v="4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d v="2015-05-28T15:59:00"/>
    <n v="1430237094"/>
    <x v="2248"/>
    <d v="1900-01-29T00:00:00"/>
    <n v="30"/>
    <b v="0"/>
    <n v="2"/>
    <b v="0"/>
    <s v="theater/spaces"/>
    <n v="0.15"/>
    <n v="37.5"/>
    <x v="0"/>
    <x v="4"/>
  </r>
  <r>
    <n v="3057"/>
    <s v="1 World Educational Theme Parks"/>
    <s v="A series of 6 educational theme parks. This project is to fund the plans and 3D designs required to build the first park."/>
    <n v="50000"/>
    <n v="0"/>
    <x v="0"/>
    <x v="3"/>
    <s v="GBP"/>
    <n v="1459694211"/>
    <d v="2016-04-03T14:36:51"/>
    <n v="1457105811"/>
    <x v="2249"/>
    <d v="1900-01-29T00:00:00"/>
    <n v="30"/>
    <b v="0"/>
    <n v="0"/>
    <b v="0"/>
    <s v="theater/spaces"/>
    <n v="0"/>
    <n v="0"/>
    <x v="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d v="2014-08-08T22:27:26"/>
    <n v="1404944846"/>
    <x v="2250"/>
    <d v="1900-01-29T00:00:00"/>
    <n v="30"/>
    <b v="0"/>
    <n v="11"/>
    <b v="0"/>
    <s v="theater/spaces"/>
    <n v="3.0066666666666664"/>
    <n v="41"/>
    <x v="0"/>
    <x v="4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d v="2015-09-28T06:35:34"/>
    <n v="1440830134"/>
    <x v="2251"/>
    <d v="1900-01-29T00:00:00"/>
    <n v="30"/>
    <b v="0"/>
    <n v="6"/>
    <b v="0"/>
    <s v="theater/spaces"/>
    <n v="0.15227272727272728"/>
    <n v="55.833333333333336"/>
    <x v="0"/>
    <x v="4"/>
  </r>
  <r>
    <n v="3061"/>
    <s v="Help Save Parkway Cinemas!"/>
    <s v="Save a historic Local theater."/>
    <n v="1000000"/>
    <n v="0"/>
    <x v="0"/>
    <x v="0"/>
    <s v="USD"/>
    <n v="1407955748"/>
    <d v="2014-08-13T18:49:08"/>
    <n v="1405363748"/>
    <x v="2252"/>
    <d v="1900-01-29T00:00:00"/>
    <n v="30"/>
    <b v="0"/>
    <n v="0"/>
    <b v="0"/>
    <s v="theater/spaces"/>
    <n v="0"/>
    <n v="0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0"/>
    <x v="2"/>
    <s v="AUD"/>
    <n v="1468128537"/>
    <d v="2016-07-10T05:28:57"/>
    <n v="1465536537"/>
    <x v="2253"/>
    <d v="1900-01-29T00:00:00"/>
    <n v="30"/>
    <b v="0"/>
    <n v="15"/>
    <b v="0"/>
    <s v="theater/spaces"/>
    <n v="11.985714285714286"/>
    <n v="2796.6666666666665"/>
    <x v="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d v="2015-09-09T22:31:19"/>
    <n v="1439245879"/>
    <x v="2254"/>
    <d v="1900-01-29T00:00:00"/>
    <n v="30"/>
    <b v="0"/>
    <n v="1"/>
    <b v="0"/>
    <s v="theater/spaces"/>
    <n v="2.5"/>
    <n v="200"/>
    <x v="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d v="2015-10-16T16:35:52"/>
    <n v="1442421352"/>
    <x v="2255"/>
    <d v="1900-01-29T00:00:00"/>
    <n v="30"/>
    <b v="0"/>
    <n v="2"/>
    <b v="0"/>
    <s v="theater/spaces"/>
    <n v="6.9999999999999993E-2"/>
    <n v="87.5"/>
    <x v="0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d v="2014-12-14T20:00:34"/>
    <n v="1415995234"/>
    <x v="2256"/>
    <d v="1900-01-29T00:00:00"/>
    <n v="30"/>
    <b v="0"/>
    <n v="7"/>
    <b v="0"/>
    <s v="theater/spaces"/>
    <n v="14.099999999999998"/>
    <n v="20.142857142857142"/>
    <x v="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5"/>
    <s v="EUR"/>
    <n v="1457617359"/>
    <d v="2016-03-10T13:42:39"/>
    <n v="1455025359"/>
    <x v="2257"/>
    <d v="1900-01-29T00:00:00"/>
    <n v="30"/>
    <b v="0"/>
    <n v="3"/>
    <b v="0"/>
    <s v="theater/spaces"/>
    <n v="8.8000000000000009E-2"/>
    <n v="7.333333333333333"/>
    <x v="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s v="CAD"/>
    <n v="1488495478"/>
    <d v="2017-03-02T22:57:58"/>
    <n v="1485903478"/>
    <x v="2258"/>
    <d v="1900-01-29T00:00:00"/>
    <n v="30"/>
    <b v="0"/>
    <n v="2"/>
    <b v="0"/>
    <s v="theater/spaces"/>
    <n v="0.47727272727272729"/>
    <n v="52.5"/>
    <x v="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d v="2015-02-26T03:19:55"/>
    <n v="1422328795"/>
    <x v="2259"/>
    <d v="1900-01-29T00:00:00"/>
    <n v="30"/>
    <b v="0"/>
    <n v="3"/>
    <b v="0"/>
    <s v="theater/spaces"/>
    <n v="0.11833333333333333"/>
    <n v="23.666666666666668"/>
    <x v="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d v="2015-03-22T16:07:15"/>
    <n v="1424452035"/>
    <x v="2260"/>
    <d v="1900-01-29T00:00:00"/>
    <n v="30"/>
    <b v="0"/>
    <n v="27"/>
    <b v="0"/>
    <s v="theater/spaces"/>
    <n v="0.8417399858735245"/>
    <n v="415.77777777777777"/>
    <x v="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d v="2015-09-20T04:21:31"/>
    <n v="1440130891"/>
    <x v="2261"/>
    <d v="1900-01-29T00:00:00"/>
    <n v="30"/>
    <b v="0"/>
    <n v="5"/>
    <b v="0"/>
    <s v="theater/spaces"/>
    <n v="0.21029999999999999"/>
    <n v="420.6"/>
    <x v="0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d v="2015-11-15T23:09:06"/>
    <n v="1445033346"/>
    <x v="2262"/>
    <d v="1900-01-29T00:00:00"/>
    <n v="30"/>
    <b v="0"/>
    <n v="0"/>
    <b v="0"/>
    <s v="theater/spaces"/>
    <n v="0"/>
    <n v="0"/>
    <x v="0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d v="2014-09-01T05:00:00"/>
    <n v="1406986278"/>
    <x v="2263"/>
    <d v="1900-01-29T00:00:00"/>
    <n v="30"/>
    <b v="0"/>
    <n v="3"/>
    <b v="0"/>
    <s v="theater/spaces"/>
    <n v="0.27999999999999997"/>
    <n v="18.666666666666668"/>
    <x v="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d v="2015-09-29T21:12:39"/>
    <n v="1440969159"/>
    <x v="2264"/>
    <d v="1900-01-29T00:00:00"/>
    <n v="30"/>
    <b v="0"/>
    <n v="9"/>
    <b v="0"/>
    <s v="theater/spaces"/>
    <n v="2.44"/>
    <n v="67.777777777777771"/>
    <x v="0"/>
    <x v="4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d v="2016-08-14T22:45:43"/>
    <n v="1468622743"/>
    <x v="2265"/>
    <d v="1900-01-29T00:00:00"/>
    <n v="30"/>
    <b v="0"/>
    <n v="9"/>
    <b v="0"/>
    <s v="theater/spaces"/>
    <n v="15.920000000000002"/>
    <n v="88.444444444444443"/>
    <x v="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d v="2015-05-20T19:48:46"/>
    <n v="1429559326"/>
    <x v="2266"/>
    <d v="1900-01-29T00:00:00"/>
    <n v="30"/>
    <b v="0"/>
    <n v="14"/>
    <b v="0"/>
    <s v="theater/spaces"/>
    <n v="3.9750000000000001"/>
    <n v="56.785714285714285"/>
    <x v="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d v="2016-02-12T04:33:11"/>
    <n v="1452659591"/>
    <x v="2267"/>
    <d v="1900-01-29T00:00:00"/>
    <n v="30"/>
    <b v="0"/>
    <n v="5"/>
    <b v="0"/>
    <s v="theater/spaces"/>
    <n v="13.900000000000002"/>
    <n v="55.6"/>
    <x v="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d v="2014-10-20T14:56:15"/>
    <n v="1411224975"/>
    <x v="2268"/>
    <d v="1900-01-29T00:00:00"/>
    <n v="30"/>
    <b v="0"/>
    <n v="13"/>
    <b v="0"/>
    <s v="theater/spaces"/>
    <n v="15.225"/>
    <n v="140.53846153846155"/>
    <x v="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5"/>
    <s v="EUR"/>
    <n v="1437033360"/>
    <d v="2015-07-16T07:56:00"/>
    <n v="1434445937"/>
    <x v="2269"/>
    <d v="1900-01-29T00:00:00"/>
    <n v="30"/>
    <b v="0"/>
    <n v="12"/>
    <b v="0"/>
    <s v="theater/spaces"/>
    <n v="12"/>
    <n v="25"/>
    <x v="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d v="2015-04-17T17:33:02"/>
    <n v="1426699982"/>
    <x v="2270"/>
    <d v="1900-01-29T00:00:00"/>
    <n v="30"/>
    <b v="0"/>
    <n v="37"/>
    <b v="0"/>
    <s v="theater/spaces"/>
    <n v="4.2435339894712749"/>
    <n v="125.27027027027027"/>
    <x v="0"/>
    <x v="4"/>
  </r>
  <r>
    <n v="3115"/>
    <s v="spoken word pop-up:"/>
    <s v="We are creating a mobile community devoted to the spreading and sharing of spoken word and other kinds of storytelling."/>
    <n v="10000"/>
    <n v="300"/>
    <x v="0"/>
    <x v="10"/>
    <s v="SEK"/>
    <n v="1465123427"/>
    <d v="2016-06-05T10:43:47"/>
    <n v="1462531427"/>
    <x v="2271"/>
    <d v="1900-01-29T00:00:00"/>
    <n v="30"/>
    <b v="0"/>
    <n v="1"/>
    <b v="0"/>
    <s v="theater/spaces"/>
    <n v="3"/>
    <n v="300"/>
    <x v="0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d v="2015-03-27T00:05:32"/>
    <n v="1424826332"/>
    <x v="2272"/>
    <d v="1900-01-29T00:00:00"/>
    <n v="30"/>
    <b v="0"/>
    <n v="1"/>
    <b v="0"/>
    <s v="theater/spaces"/>
    <n v="0.05"/>
    <n v="5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2273"/>
    <d v="1900-01-29T00:00:00"/>
    <n v="30"/>
    <b v="0"/>
    <n v="348"/>
    <b v="0"/>
    <s v="theater/spaces"/>
    <n v="68.153599999999997"/>
    <n v="244.80459770114942"/>
    <x v="0"/>
    <x v="4"/>
  </r>
  <r>
    <n v="3125"/>
    <s v="N/A (Canceled)"/>
    <s v="N/A"/>
    <n v="1500000"/>
    <n v="0"/>
    <x v="1"/>
    <x v="0"/>
    <s v="USD"/>
    <n v="1452142672"/>
    <d v="2016-01-07T04:57:52"/>
    <n v="1449550672"/>
    <x v="2274"/>
    <d v="1900-01-29T00:00:00"/>
    <n v="30"/>
    <b v="0"/>
    <n v="0"/>
    <b v="0"/>
    <s v="theater/spaces"/>
    <n v="0"/>
    <n v="0"/>
    <x v="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2275"/>
    <d v="1900-01-29T00:00:00"/>
    <n v="30"/>
    <b v="0"/>
    <n v="0"/>
    <b v="0"/>
    <s v="theater/spaces"/>
    <n v="0"/>
    <n v="0"/>
    <x v="0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2276"/>
    <d v="1900-01-29T00:00:00"/>
    <n v="30"/>
    <b v="0"/>
    <n v="117"/>
    <b v="0"/>
    <s v="theater/plays"/>
    <n v="108.60666666666667"/>
    <n v="139.23931623931625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2277"/>
    <d v="1900-01-29T00:00:00"/>
    <n v="30"/>
    <b v="0"/>
    <n v="12"/>
    <b v="0"/>
    <s v="theater/plays"/>
    <n v="15.731707317073171"/>
    <n v="53.75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d v="2017-03-24T12:33:54"/>
    <n v="1487770434"/>
    <x v="2278"/>
    <d v="1900-01-29T00:00:00"/>
    <n v="30"/>
    <b v="0"/>
    <n v="16"/>
    <b v="0"/>
    <s v="theater/plays"/>
    <n v="108"/>
    <n v="33.75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5"/>
    <s v="EUR"/>
    <n v="1491581703"/>
    <d v="2017-04-07T16:15:03"/>
    <n v="1488993303"/>
    <x v="2279"/>
    <d v="1900-01-29T00:00:00"/>
    <n v="30"/>
    <b v="0"/>
    <n v="4"/>
    <b v="0"/>
    <s v="theater/plays"/>
    <n v="0.96"/>
    <n v="24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d v="2017-03-19T11:18:59"/>
    <n v="1487333939"/>
    <x v="2280"/>
    <d v="1900-01-29T00:00:00"/>
    <n v="30"/>
    <b v="0"/>
    <n v="3"/>
    <b v="0"/>
    <s v="theater/plays"/>
    <n v="1.6363636363636365"/>
    <n v="15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d v="2014-09-10T20:09:34"/>
    <n v="1407787774"/>
    <x v="2281"/>
    <d v="1900-01-29T00:00:00"/>
    <n v="30"/>
    <b v="1"/>
    <n v="34"/>
    <b v="1"/>
    <s v="theater/plays"/>
    <n v="100.4"/>
    <n v="103.35294117647059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3"/>
    <s v="GBP"/>
    <n v="1383425367"/>
    <d v="2013-11-02T20:49:27"/>
    <n v="1380833367"/>
    <x v="2282"/>
    <d v="1900-01-29T00:00:00"/>
    <n v="30"/>
    <b v="1"/>
    <n v="67"/>
    <b v="1"/>
    <s v="theater/plays"/>
    <n v="105.95454545454545"/>
    <n v="34.791044776119406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d v="2012-04-01T20:00:58"/>
    <n v="1330722058"/>
    <x v="2283"/>
    <d v="1900-01-29T00:00:00"/>
    <n v="30"/>
    <b v="1"/>
    <n v="123"/>
    <b v="1"/>
    <s v="theater/plays"/>
    <n v="112.92857142857142"/>
    <n v="64.2682926829268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3"/>
    <s v="GBP"/>
    <n v="1356004725"/>
    <d v="2012-12-20T11:58:45"/>
    <n v="1353412725"/>
    <x v="2284"/>
    <d v="1900-01-29T00:00:00"/>
    <n v="30"/>
    <b v="1"/>
    <n v="302"/>
    <b v="1"/>
    <s v="theater/plays"/>
    <n v="188.50460000000001"/>
    <n v="31.209370860927152"/>
    <x v="0"/>
    <x v="0"/>
  </r>
  <r>
    <n v="3158"/>
    <s v="Nursery Crimes"/>
    <s v="A 40s crime-noir play using nursery rhyme characters."/>
    <n v="5000"/>
    <n v="5700"/>
    <x v="2"/>
    <x v="0"/>
    <s v="USD"/>
    <n v="1374523752"/>
    <d v="2013-07-22T20:09:12"/>
    <n v="1371931752"/>
    <x v="2285"/>
    <d v="1900-01-29T00:00:00"/>
    <n v="30"/>
    <b v="1"/>
    <n v="69"/>
    <b v="1"/>
    <s v="theater/plays"/>
    <n v="113.99999999999999"/>
    <n v="82.60869565217390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3"/>
    <s v="GBP"/>
    <n v="1413377522"/>
    <d v="2014-10-15T12:52:02"/>
    <n v="1410785522"/>
    <x v="2286"/>
    <d v="1900-01-29T00:00:00"/>
    <n v="30"/>
    <b v="1"/>
    <n v="74"/>
    <b v="1"/>
    <s v="theater/plays"/>
    <n v="105.1"/>
    <n v="28.405405405405407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d v="2014-06-15T18:05:25"/>
    <n v="1400263525"/>
    <x v="2287"/>
    <d v="1900-01-29T00:00:00"/>
    <n v="30"/>
    <b v="1"/>
    <n v="72"/>
    <b v="1"/>
    <s v="theater/plays"/>
    <n v="111.15384615384616"/>
    <n v="200.69444444444446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d v="2013-12-13T04:59:00"/>
    <n v="1384364561"/>
    <x v="2288"/>
    <d v="1900-01-29T00:00:00"/>
    <n v="30"/>
    <b v="1"/>
    <n v="82"/>
    <b v="1"/>
    <s v="theater/plays"/>
    <n v="103.01249999999999"/>
    <n v="100.5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3"/>
    <s v="GBP"/>
    <n v="1462545358"/>
    <d v="2016-05-06T14:35:58"/>
    <n v="1459953358"/>
    <x v="2289"/>
    <d v="1900-01-29T00:00:00"/>
    <n v="30"/>
    <b v="1"/>
    <n v="117"/>
    <b v="1"/>
    <s v="theater/plays"/>
    <n v="108.8142857142857"/>
    <n v="65.10256410256410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d v="2012-02-14T17:31:08"/>
    <n v="1326648668"/>
    <x v="2290"/>
    <d v="1900-01-29T00:00:00"/>
    <n v="30"/>
    <b v="1"/>
    <n v="29"/>
    <b v="1"/>
    <s v="theater/plays"/>
    <n v="114.99999999999999"/>
    <n v="79.310344827586206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d v="2014-09-26T21:04:52"/>
    <n v="1409173492"/>
    <x v="2291"/>
    <d v="1900-01-29T00:00:00"/>
    <n v="30"/>
    <b v="1"/>
    <n v="74"/>
    <b v="1"/>
    <s v="theater/plays"/>
    <n v="103"/>
    <n v="139.18918918918919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d v="2014-06-21T16:00:09"/>
    <n v="1400774409"/>
    <x v="2292"/>
    <d v="1900-01-29T00:00:00"/>
    <n v="30"/>
    <b v="1"/>
    <n v="51"/>
    <b v="1"/>
    <s v="theater/plays"/>
    <n v="117.39999999999999"/>
    <n v="57.54901960784313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3"/>
    <s v="GBP"/>
    <n v="1405521075"/>
    <d v="2014-07-16T14:31:15"/>
    <n v="1402929075"/>
    <x v="2293"/>
    <d v="1900-01-29T00:00:00"/>
    <n v="30"/>
    <b v="1"/>
    <n v="78"/>
    <b v="1"/>
    <s v="theater/plays"/>
    <n v="171.73333333333335"/>
    <n v="33.025641025641029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3"/>
    <s v="GBP"/>
    <n v="1403258049"/>
    <d v="2014-06-20T09:54:09"/>
    <n v="1400666049"/>
    <x v="2294"/>
    <d v="1900-01-29T00:00:00"/>
    <n v="30"/>
    <b v="1"/>
    <n v="45"/>
    <b v="1"/>
    <s v="theater/plays"/>
    <n v="119.75"/>
    <n v="31.933333333333334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d v="2014-07-01T23:50:31"/>
    <n v="1401666631"/>
    <x v="2295"/>
    <d v="1900-01-29T00:00:00"/>
    <n v="30"/>
    <b v="1"/>
    <n v="46"/>
    <b v="1"/>
    <s v="theater/plays"/>
    <n v="107.20930232558139"/>
    <n v="100.21739130434783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3"/>
    <s v="GBP"/>
    <n v="1410901200"/>
    <d v="2014-09-16T21:00:00"/>
    <n v="1408313438"/>
    <x v="2296"/>
    <d v="1900-01-29T00:00:00"/>
    <n v="30"/>
    <b v="1"/>
    <n v="70"/>
    <b v="1"/>
    <s v="theater/plays"/>
    <n v="102.18750000000001"/>
    <n v="46.714285714285715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10"/>
    <s v="SEK"/>
    <n v="1432455532"/>
    <d v="2015-05-24T08:18:52"/>
    <n v="1429863532"/>
    <x v="2297"/>
    <d v="1900-01-29T00:00:00"/>
    <n v="30"/>
    <b v="0"/>
    <n v="19"/>
    <b v="0"/>
    <s v="theater/musical"/>
    <n v="12.327272727272726"/>
    <n v="356.84210526315792"/>
    <x v="0"/>
    <x v="1"/>
  </r>
  <r>
    <n v="3190"/>
    <s v="Call It A Day Productions - THE LIFE"/>
    <s v="Call It A Day Productions is putting on their first full production in December and every little bit helps!"/>
    <n v="4000"/>
    <n v="0"/>
    <x v="0"/>
    <x v="6"/>
    <s v="CAD"/>
    <n v="1481258275"/>
    <d v="2016-12-09T04:37:55"/>
    <n v="1478662675"/>
    <x v="2298"/>
    <d v="1900-01-29T00:00:00"/>
    <n v="30"/>
    <b v="0"/>
    <n v="0"/>
    <b v="0"/>
    <s v="theater/musical"/>
    <n v="0"/>
    <n v="0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d v="2015-07-27T01:29:58"/>
    <n v="1435368598"/>
    <x v="2299"/>
    <d v="1900-01-29T00:00:00"/>
    <n v="30"/>
    <b v="0"/>
    <n v="0"/>
    <b v="0"/>
    <s v="theater/musical"/>
    <n v="0"/>
    <n v="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d v="2015-02-12T14:15:42"/>
    <n v="1421158542"/>
    <x v="2300"/>
    <d v="1900-01-29T00:00:00"/>
    <n v="30"/>
    <b v="0"/>
    <n v="39"/>
    <b v="0"/>
    <s v="theater/musical"/>
    <n v="59.142857142857139"/>
    <n v="53.07692307692308"/>
    <x v="0"/>
    <x v="1"/>
  </r>
  <r>
    <n v="3197"/>
    <s v="Mirror, mirror on the wall"/>
    <s v="This years most important stage project for young artists in our region. www.ungespor.no"/>
    <n v="10000"/>
    <n v="1145"/>
    <x v="0"/>
    <x v="17"/>
    <s v="NOK"/>
    <n v="1423050618"/>
    <d v="2015-02-04T11:50:18"/>
    <n v="1420458618"/>
    <x v="2301"/>
    <d v="1900-01-29T00:00:00"/>
    <n v="30"/>
    <b v="0"/>
    <n v="4"/>
    <b v="0"/>
    <s v="theater/musical"/>
    <n v="11.450000000000001"/>
    <n v="286.25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d v="2014-09-06T21:00:00"/>
    <n v="1407435418"/>
    <x v="2302"/>
    <d v="1900-01-29T00:00:00"/>
    <n v="30"/>
    <b v="0"/>
    <n v="53"/>
    <b v="0"/>
    <s v="theater/musical"/>
    <n v="52.16"/>
    <n v="49.20754716981132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d v="2016-04-30T05:34:00"/>
    <n v="1459410101"/>
    <x v="2303"/>
    <d v="1900-01-29T00:00:00"/>
    <n v="30"/>
    <b v="0"/>
    <n v="1"/>
    <b v="0"/>
    <s v="theater/musical"/>
    <n v="2E-3"/>
    <n v="1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d v="2015-09-25T23:43:42"/>
    <n v="1440632622"/>
    <x v="2304"/>
    <d v="1900-01-29T00:00:00"/>
    <n v="30"/>
    <b v="0"/>
    <n v="6"/>
    <b v="0"/>
    <s v="theater/musical"/>
    <n v="25"/>
    <n v="41.666666666666664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d v="2015-07-17T16:14:00"/>
    <n v="1434558479"/>
    <x v="2305"/>
    <d v="1900-01-29T00:00:00"/>
    <n v="30"/>
    <b v="0"/>
    <n v="0"/>
    <b v="0"/>
    <s v="theater/musical"/>
    <n v="0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3"/>
    <s v="GBP"/>
    <n v="1430470772"/>
    <d v="2015-05-01T08:59:32"/>
    <n v="1427878772"/>
    <x v="2306"/>
    <d v="1900-01-29T00:00:00"/>
    <n v="30"/>
    <b v="0"/>
    <n v="12"/>
    <b v="0"/>
    <s v="theater/musical"/>
    <n v="3.4125000000000001"/>
    <n v="22.75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d v="2015-09-19T06:37:31"/>
    <n v="1440052651"/>
    <x v="2307"/>
    <d v="1900-01-29T00:00:00"/>
    <n v="30"/>
    <b v="0"/>
    <n v="0"/>
    <b v="0"/>
    <s v="theater/musical"/>
    <n v="0"/>
    <n v="0"/>
    <x v="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d v="2014-08-08T19:05:51"/>
    <n v="1404932751"/>
    <x v="2308"/>
    <d v="1900-01-29T00:00:00"/>
    <n v="30"/>
    <b v="1"/>
    <n v="94"/>
    <b v="1"/>
    <s v="theater/plays"/>
    <n v="126.25"/>
    <n v="53.723404255319146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d v="2016-11-04T13:06:24"/>
    <n v="1475672784"/>
    <x v="2309"/>
    <d v="1900-01-29T00:00:00"/>
    <n v="30"/>
    <b v="1"/>
    <n v="104"/>
    <b v="1"/>
    <s v="theater/plays"/>
    <n v="116.02222222222223"/>
    <n v="50.20192307692308"/>
    <x v="0"/>
    <x v="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d v="2015-08-20T20:02:56"/>
    <n v="1437508976"/>
    <x v="2310"/>
    <d v="1900-01-29T00:00:00"/>
    <n v="30"/>
    <b v="1"/>
    <n v="74"/>
    <b v="1"/>
    <s v="theater/plays"/>
    <n v="109.51612903225806"/>
    <n v="45.87837837837837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3"/>
    <s v="GBP"/>
    <n v="1446213612"/>
    <d v="2015-10-30T14:00:12"/>
    <n v="1443621612"/>
    <x v="2311"/>
    <d v="1900-01-29T00:00:00"/>
    <n v="30"/>
    <b v="1"/>
    <n v="21"/>
    <b v="1"/>
    <s v="theater/plays"/>
    <n v="104.16666666666667"/>
    <n v="59.523809523809526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3"/>
    <s v="GBP"/>
    <n v="1484687436"/>
    <d v="2017-01-17T21:10:36"/>
    <n v="1482095436"/>
    <x v="2312"/>
    <d v="1900-01-29T00:00:00"/>
    <n v="30"/>
    <b v="0"/>
    <n v="30"/>
    <b v="1"/>
    <s v="theater/plays"/>
    <n v="125"/>
    <n v="50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d v="2014-11-20T07:59:58"/>
    <n v="1413874798"/>
    <x v="2313"/>
    <d v="1900-01-29T00:00:00"/>
    <n v="30"/>
    <b v="1"/>
    <n v="202"/>
    <b v="1"/>
    <s v="theater/plays"/>
    <n v="107.86500000000001"/>
    <n v="106.79702970297029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d v="2016-04-16T22:39:07"/>
    <n v="1458254347"/>
    <x v="2314"/>
    <d v="1900-01-29T00:00:00"/>
    <n v="30"/>
    <b v="0"/>
    <n v="28"/>
    <b v="1"/>
    <s v="theater/plays"/>
    <n v="161"/>
    <n v="57.5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d v="2017-03-02T19:19:15"/>
    <n v="1485890355"/>
    <x v="2315"/>
    <d v="1900-01-29T00:00:00"/>
    <n v="30"/>
    <b v="0"/>
    <n v="61"/>
    <b v="1"/>
    <s v="theater/plays"/>
    <n v="118.8"/>
    <n v="97.377049180327873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d v="2016-07-01T08:20:51"/>
    <n v="1464769251"/>
    <x v="2316"/>
    <d v="1900-01-29T00:00:00"/>
    <n v="30"/>
    <b v="1"/>
    <n v="181"/>
    <b v="1"/>
    <s v="theater/plays"/>
    <n v="103.20666666666666"/>
    <n v="85.530386740331494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d v="2016-12-28T22:00:33"/>
    <n v="1480370433"/>
    <x v="2317"/>
    <d v="1900-01-29T00:00:00"/>
    <n v="30"/>
    <b v="0"/>
    <n v="110"/>
    <b v="1"/>
    <s v="theater/plays"/>
    <n v="100.6"/>
    <n v="182.90909090909091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3"/>
    <s v="GBP"/>
    <n v="1435752898"/>
    <d v="2015-07-01T12:14:58"/>
    <n v="1433160898"/>
    <x v="2318"/>
    <d v="1900-01-29T00:00:00"/>
    <n v="30"/>
    <b v="1"/>
    <n v="79"/>
    <b v="1"/>
    <s v="theater/plays"/>
    <n v="112.32142857142857"/>
    <n v="39.810126582278478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d v="2014-09-19T18:08:12"/>
    <n v="1408558092"/>
    <x v="2319"/>
    <d v="1900-01-29T00:00:00"/>
    <n v="30"/>
    <b v="1"/>
    <n v="183"/>
    <b v="1"/>
    <s v="theater/plays"/>
    <n v="127.30419999999999"/>
    <n v="69.56513661202186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3"/>
    <s v="GBP"/>
    <n v="1480613982"/>
    <d v="2016-12-01T17:39:42"/>
    <n v="1478018382"/>
    <x v="2320"/>
    <d v="1900-01-29T00:00:00"/>
    <n v="30"/>
    <b v="0"/>
    <n v="69"/>
    <b v="1"/>
    <s v="theater/plays"/>
    <n v="102.9375"/>
    <n v="23.869565217391305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3"/>
    <s v="GBP"/>
    <n v="1436696712"/>
    <d v="2015-07-12T10:25:12"/>
    <n v="1434104712"/>
    <x v="2321"/>
    <d v="1900-01-29T00:00:00"/>
    <n v="30"/>
    <b v="1"/>
    <n v="57"/>
    <b v="1"/>
    <s v="theater/plays"/>
    <n v="105.86"/>
    <n v="46.429824561403507"/>
    <x v="0"/>
    <x v="0"/>
  </r>
  <r>
    <n v="3248"/>
    <s v="Honest Accomplice Theatre 2015-16 Season"/>
    <s v="Honest Accomplice Theatre produces theatre for social change."/>
    <n v="12000"/>
    <n v="12095"/>
    <x v="2"/>
    <x v="0"/>
    <s v="USD"/>
    <n v="1428178757"/>
    <d v="2015-04-04T20:19:17"/>
    <n v="1425590357"/>
    <x v="2322"/>
    <d v="1900-01-29T00:00:00"/>
    <n v="30"/>
    <b v="1"/>
    <n v="200"/>
    <b v="1"/>
    <s v="theater/plays"/>
    <n v="100.79166666666666"/>
    <n v="60.475000000000001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d v="2015-06-20T17:55:14"/>
    <n v="1432230914"/>
    <x v="2323"/>
    <d v="1900-01-29T00:00:00"/>
    <n v="30"/>
    <b v="1"/>
    <n v="88"/>
    <b v="1"/>
    <s v="theater/plays"/>
    <n v="104.92727272727274"/>
    <n v="65.579545454545453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d v="2014-11-05T18:48:44"/>
    <n v="1412617724"/>
    <x v="2324"/>
    <d v="1900-01-29T00:00:00"/>
    <n v="30"/>
    <b v="1"/>
    <n v="213"/>
    <b v="1"/>
    <s v="theater/plays"/>
    <n v="101.55199999999999"/>
    <n v="119.192488262910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d v="2015-06-21T17:32:46"/>
    <n v="1432315966"/>
    <x v="2325"/>
    <d v="1900-01-29T00:00:00"/>
    <n v="30"/>
    <b v="1"/>
    <n v="20"/>
    <b v="1"/>
    <s v="theater/plays"/>
    <n v="110.73333333333333"/>
    <n v="83.05"/>
    <x v="0"/>
    <x v="0"/>
  </r>
  <r>
    <n v="3252"/>
    <s v="Modern Love"/>
    <s v="How do we navigate the boundaries between friendship, sexual intimacy and obsessive desire?"/>
    <n v="2250"/>
    <n v="2876"/>
    <x v="2"/>
    <x v="3"/>
    <s v="GBP"/>
    <n v="1473247240"/>
    <d v="2016-09-07T11:20:40"/>
    <n v="1470655240"/>
    <x v="2326"/>
    <d v="1900-01-29T00:00:00"/>
    <n v="30"/>
    <b v="1"/>
    <n v="50"/>
    <b v="1"/>
    <s v="theater/plays"/>
    <n v="127.82222222222221"/>
    <n v="57.52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3"/>
    <s v="GBP"/>
    <n v="1427331809"/>
    <d v="2015-03-26T01:03:29"/>
    <n v="1424743409"/>
    <x v="2327"/>
    <d v="1900-01-29T00:00:00"/>
    <n v="30"/>
    <b v="1"/>
    <n v="186"/>
    <b v="1"/>
    <s v="theater/plays"/>
    <n v="101.25769230769231"/>
    <n v="70.77150537634408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3"/>
    <s v="GBP"/>
    <n v="1412706375"/>
    <d v="2014-10-07T18:26:15"/>
    <n v="1410114375"/>
    <x v="2328"/>
    <d v="1900-01-29T00:00:00"/>
    <n v="30"/>
    <b v="1"/>
    <n v="18"/>
    <b v="1"/>
    <s v="theater/plays"/>
    <n v="175"/>
    <n v="29.166666666666668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3"/>
    <s v="GBP"/>
    <n v="1487769952"/>
    <d v="2017-02-22T13:25:52"/>
    <n v="1485177952"/>
    <x v="2329"/>
    <d v="1900-01-29T00:00:00"/>
    <n v="30"/>
    <b v="0"/>
    <n v="41"/>
    <b v="1"/>
    <s v="theater/plays"/>
    <n v="106.29949999999999"/>
    <n v="51.853414634146333"/>
    <x v="0"/>
    <x v="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d v="2015-01-08T21:17:41"/>
    <n v="1418159861"/>
    <x v="2330"/>
    <d v="1900-01-29T00:00:00"/>
    <n v="30"/>
    <b v="1"/>
    <n v="75"/>
    <b v="1"/>
    <s v="theater/plays"/>
    <n v="105.21428571428571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d v="2016-10-01T03:59:00"/>
    <n v="1472753745"/>
    <x v="2331"/>
    <d v="1900-01-29T00:00:00"/>
    <n v="30"/>
    <b v="1"/>
    <n v="97"/>
    <b v="1"/>
    <s v="theater/plays"/>
    <n v="106.16782608695652"/>
    <n v="251.7381443298969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d v="2015-07-16T17:24:36"/>
    <n v="1434475476"/>
    <x v="2332"/>
    <d v="1900-01-29T00:00:00"/>
    <n v="30"/>
    <b v="1"/>
    <n v="49"/>
    <b v="1"/>
    <s v="theater/plays"/>
    <n v="100.45454545454547"/>
    <n v="67.65306122448979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4"/>
    <s v="EUR"/>
    <n v="1449162000"/>
    <d v="2015-12-03T17:00:00"/>
    <n v="1446570315"/>
    <x v="2333"/>
    <d v="1900-01-29T00:00:00"/>
    <n v="30"/>
    <b v="1"/>
    <n v="63"/>
    <b v="1"/>
    <s v="theater/plays"/>
    <n v="164"/>
    <n v="70.285714285714292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d v="2015-07-17T18:11:00"/>
    <n v="1434564660"/>
    <x v="2334"/>
    <d v="1900-01-29T00:00:00"/>
    <n v="30"/>
    <b v="1"/>
    <n v="288"/>
    <b v="1"/>
    <s v="theater/plays"/>
    <n v="102.1"/>
    <n v="53.17708333333333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3"/>
    <s v="GBP"/>
    <n v="1436705265"/>
    <d v="2015-07-12T12:47:45"/>
    <n v="1434113265"/>
    <x v="2335"/>
    <d v="1900-01-29T00:00:00"/>
    <n v="30"/>
    <b v="1"/>
    <n v="30"/>
    <b v="1"/>
    <s v="theater/plays"/>
    <n v="101.66666666666666"/>
    <n v="61"/>
    <x v="0"/>
    <x v="0"/>
  </r>
  <r>
    <n v="3271"/>
    <s v="Saxon Court at Southwark Playhouse"/>
    <s v="A razor sharp satire to darken your Christmas."/>
    <n v="1500"/>
    <n v="1950"/>
    <x v="2"/>
    <x v="3"/>
    <s v="GBP"/>
    <n v="1414927775"/>
    <d v="2014-11-02T11:29:35"/>
    <n v="1412332175"/>
    <x v="2336"/>
    <d v="1900-01-29T00:00:00"/>
    <n v="30"/>
    <b v="1"/>
    <n v="51"/>
    <b v="1"/>
    <s v="theater/plays"/>
    <n v="130"/>
    <n v="38.23529411764705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d v="2015-11-06T13:00:09"/>
    <n v="1444219209"/>
    <x v="2337"/>
    <d v="1900-01-29T00:00:00"/>
    <n v="30"/>
    <b v="1"/>
    <n v="145"/>
    <b v="1"/>
    <s v="theater/plays"/>
    <n v="154.43"/>
    <n v="106.50344827586207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3"/>
    <s v="GBP"/>
    <n v="1416331406"/>
    <d v="2014-11-18T17:23:26"/>
    <n v="1413735806"/>
    <x v="2338"/>
    <d v="1900-01-29T00:00:00"/>
    <n v="30"/>
    <b v="1"/>
    <n v="100"/>
    <b v="1"/>
    <s v="theater/plays"/>
    <n v="108.60000000000001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3"/>
    <s v="GBP"/>
    <n v="1433017303"/>
    <d v="2015-05-30T20:21:43"/>
    <n v="1430425303"/>
    <x v="2339"/>
    <d v="1900-01-29T00:00:00"/>
    <n v="30"/>
    <b v="1"/>
    <n v="34"/>
    <b v="1"/>
    <s v="theater/plays"/>
    <n v="103.4"/>
    <n v="76.029411764705884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d v="2016-04-01T01:27:39"/>
    <n v="1456885659"/>
    <x v="2340"/>
    <d v="1900-01-29T00:00:00"/>
    <n v="30"/>
    <b v="0"/>
    <n v="63"/>
    <b v="1"/>
    <s v="theater/plays"/>
    <n v="114.27586206896552"/>
    <n v="105.2063492063492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d v="2015-09-02T00:28:25"/>
    <n v="1438561705"/>
    <x v="2341"/>
    <d v="1900-01-29T00:00:00"/>
    <n v="30"/>
    <b v="0"/>
    <n v="47"/>
    <b v="1"/>
    <s v="theater/plays"/>
    <n v="121.6"/>
    <n v="129.36170212765958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d v="2016-08-15T20:09:42"/>
    <n v="1468699782"/>
    <x v="2342"/>
    <d v="1900-01-29T00:00:00"/>
    <n v="30"/>
    <b v="0"/>
    <n v="122"/>
    <b v="1"/>
    <s v="theater/plays"/>
    <n v="101.76666666666667"/>
    <n v="125.12295081967213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3"/>
    <s v="GBP"/>
    <n v="1489234891"/>
    <d v="2017-03-11T12:21:31"/>
    <n v="1486642891"/>
    <x v="2343"/>
    <d v="1900-01-29T00:00:00"/>
    <n v="30"/>
    <b v="0"/>
    <n v="72"/>
    <b v="1"/>
    <s v="theater/plays"/>
    <n v="121.2"/>
    <n v="33.666666666666664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2"/>
    <s v="NZD"/>
    <n v="1488622352"/>
    <d v="2017-03-04T10:12:32"/>
    <n v="1486030352"/>
    <x v="2344"/>
    <d v="1900-01-29T00:00:00"/>
    <n v="30"/>
    <b v="0"/>
    <n v="91"/>
    <b v="1"/>
    <s v="theater/plays"/>
    <n v="170.44444444444446"/>
    <n v="84.285714285714292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3"/>
    <s v="GBP"/>
    <n v="1434459554"/>
    <d v="2015-06-16T12:59:14"/>
    <n v="1431867554"/>
    <x v="2345"/>
    <d v="1900-01-29T00:00:00"/>
    <n v="30"/>
    <b v="0"/>
    <n v="24"/>
    <b v="1"/>
    <s v="theater/plays"/>
    <n v="118.33333333333333"/>
    <n v="29.583333333333332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3"/>
    <s v="GBP"/>
    <n v="1474886229"/>
    <d v="2016-09-26T10:37:09"/>
    <n v="1472294229"/>
    <x v="2346"/>
    <d v="1900-01-29T00:00:00"/>
    <n v="30"/>
    <b v="0"/>
    <n v="27"/>
    <b v="1"/>
    <s v="theater/plays"/>
    <n v="102.85857142857142"/>
    <n v="26.66703703703703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d v="2015-10-14T22:01:03"/>
    <n v="1442268063"/>
    <x v="2347"/>
    <d v="1900-01-29T00:00:00"/>
    <n v="30"/>
    <b v="0"/>
    <n v="63"/>
    <b v="1"/>
    <s v="theater/plays"/>
    <n v="116.19999999999999"/>
    <n v="55.333333333333336"/>
    <x v="0"/>
    <x v="0"/>
  </r>
  <r>
    <n v="3302"/>
    <s v="El muro de BorÃ­s KiÃ©n"/>
    <s v="FilosofÃ­a de los anÃ³nimos"/>
    <n v="8400"/>
    <n v="8685"/>
    <x v="2"/>
    <x v="8"/>
    <s v="EUR"/>
    <n v="1481099176"/>
    <d v="2016-12-07T08:26:16"/>
    <n v="1478507176"/>
    <x v="2348"/>
    <d v="1900-01-29T00:00:00"/>
    <n v="30"/>
    <b v="0"/>
    <n v="50"/>
    <b v="1"/>
    <s v="theater/plays"/>
    <n v="103.39285714285715"/>
    <n v="173.7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d v="2016-12-22T14:59:12"/>
    <n v="1479826752"/>
    <x v="2349"/>
    <d v="1900-01-29T00:00:00"/>
    <n v="30"/>
    <b v="0"/>
    <n v="175"/>
    <b v="1"/>
    <s v="theater/plays"/>
    <n v="104.51666666666665"/>
    <n v="89.58571428571428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d v="2015-07-31T20:32:28"/>
    <n v="1435782748"/>
    <x v="2350"/>
    <d v="1900-01-29T00:00:00"/>
    <n v="30"/>
    <b v="0"/>
    <n v="20"/>
    <b v="1"/>
    <s v="theater/plays"/>
    <n v="102.02500000000001"/>
    <n v="204.05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d v="2016-05-15T01:22:19"/>
    <n v="1460683339"/>
    <x v="2351"/>
    <d v="1900-01-29T00:00:00"/>
    <n v="30"/>
    <b v="0"/>
    <n v="20"/>
    <b v="1"/>
    <s v="theater/plays"/>
    <n v="106.67999999999999"/>
    <n v="53.339999999999996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d v="2015-10-06T22:17:05"/>
    <n v="1441577825"/>
    <x v="2352"/>
    <d v="1900-01-29T00:00:00"/>
    <n v="30"/>
    <b v="0"/>
    <n v="31"/>
    <b v="1"/>
    <s v="theater/plays"/>
    <n v="100.07692307692308"/>
    <n v="209.83870967741936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d v="2015-10-17T07:00:10"/>
    <n v="1442473210"/>
    <x v="2353"/>
    <d v="1900-01-29T00:00:00"/>
    <n v="30"/>
    <b v="0"/>
    <n v="45"/>
    <b v="1"/>
    <s v="theater/plays"/>
    <n v="109.84"/>
    <n v="61.022222222222226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3"/>
    <s v="GBP"/>
    <n v="1462519041"/>
    <d v="2016-05-06T07:17:21"/>
    <n v="1459927041"/>
    <x v="2354"/>
    <d v="1900-01-29T00:00:00"/>
    <n v="30"/>
    <b v="0"/>
    <n v="89"/>
    <b v="1"/>
    <s v="theater/plays"/>
    <n v="110.00000000000001"/>
    <n v="49.43820224719101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d v="2016-06-08T00:57:04"/>
    <n v="1462755424"/>
    <x v="2355"/>
    <d v="1900-01-29T00:00:00"/>
    <n v="30"/>
    <b v="0"/>
    <n v="18"/>
    <b v="1"/>
    <s v="theater/plays"/>
    <n v="106.19047619047619"/>
    <n v="61.944444444444443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d v="2016-06-22T01:05:57"/>
    <n v="1463965557"/>
    <x v="2356"/>
    <d v="1900-01-29T00:00:00"/>
    <n v="30"/>
    <b v="0"/>
    <n v="38"/>
    <b v="1"/>
    <s v="theater/plays"/>
    <n v="101"/>
    <n v="66.44736842105263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3"/>
    <s v="GBP"/>
    <n v="1474793208"/>
    <d v="2016-09-25T08:46:48"/>
    <n v="1472201208"/>
    <x v="2357"/>
    <d v="1900-01-29T00:00:00"/>
    <n v="30"/>
    <b v="0"/>
    <n v="49"/>
    <b v="1"/>
    <s v="theater/plays"/>
    <n v="125.89999999999999"/>
    <n v="25.69387755102040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d v="2015-03-08T16:08:25"/>
    <n v="1423242505"/>
    <x v="2358"/>
    <d v="1900-01-29T00:00:00"/>
    <n v="30"/>
    <b v="0"/>
    <n v="57"/>
    <b v="1"/>
    <s v="theater/plays"/>
    <n v="101.375"/>
    <n v="142.28070175438597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3"/>
    <s v="GBP"/>
    <n v="1462697966"/>
    <d v="2016-05-08T08:59:26"/>
    <n v="1460105966"/>
    <x v="2359"/>
    <d v="1900-01-29T00:00:00"/>
    <n v="30"/>
    <b v="0"/>
    <n v="33"/>
    <b v="1"/>
    <s v="theater/plays"/>
    <n v="101.25"/>
    <n v="24.545454545454547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3"/>
    <s v="GBP"/>
    <n v="1427919468"/>
    <d v="2015-04-01T20:17:48"/>
    <n v="1425331068"/>
    <x v="2360"/>
    <d v="1900-01-29T00:00:00"/>
    <n v="30"/>
    <b v="0"/>
    <n v="69"/>
    <b v="1"/>
    <s v="theater/plays"/>
    <n v="106.26666666666667"/>
    <n v="23.10144927536232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d v="2014-07-19T20:38:50"/>
    <n v="1403210330"/>
    <x v="2361"/>
    <d v="1900-01-29T00:00:00"/>
    <n v="30"/>
    <b v="0"/>
    <n v="83"/>
    <b v="1"/>
    <s v="theater/plays"/>
    <n v="100"/>
    <n v="72.289156626506028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d v="2015-07-30T12:30:22"/>
    <n v="1435667422"/>
    <x v="2362"/>
    <d v="1900-01-29T00:00:00"/>
    <n v="30"/>
    <b v="0"/>
    <n v="46"/>
    <b v="1"/>
    <s v="theater/plays"/>
    <n v="138.62051149573753"/>
    <n v="116.65217391304348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d v="2016-07-28T15:58:38"/>
    <n v="1467129518"/>
    <x v="2363"/>
    <d v="1900-01-29T00:00:00"/>
    <n v="30"/>
    <b v="0"/>
    <n v="47"/>
    <b v="1"/>
    <s v="theater/plays"/>
    <n v="104.35000000000001"/>
    <n v="177.61702127659575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d v="2014-08-30T04:48:13"/>
    <n v="1406782093"/>
    <x v="2364"/>
    <d v="1900-01-29T00:00:00"/>
    <n v="30"/>
    <b v="0"/>
    <n v="40"/>
    <b v="1"/>
    <s v="theater/plays"/>
    <n v="101.44444444444444"/>
    <n v="114.125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3"/>
    <s v="GBP"/>
    <n v="1468611272"/>
    <d v="2016-07-15T19:34:32"/>
    <n v="1466019272"/>
    <x v="2365"/>
    <d v="1900-01-29T00:00:00"/>
    <n v="30"/>
    <b v="0"/>
    <n v="27"/>
    <b v="1"/>
    <s v="theater/plays"/>
    <n v="101.4"/>
    <n v="56.333333333333336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3"/>
    <s v="GBP"/>
    <n v="1406887310"/>
    <d v="2014-08-01T10:01:50"/>
    <n v="1404295310"/>
    <x v="2366"/>
    <d v="1900-01-29T00:00:00"/>
    <n v="30"/>
    <b v="0"/>
    <n v="21"/>
    <b v="1"/>
    <s v="theater/plays"/>
    <n v="101"/>
    <n v="96.190476190476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d v="2014-11-19T08:27:59"/>
    <n v="1413790079"/>
    <x v="2367"/>
    <d v="1900-01-29T00:00:00"/>
    <n v="30"/>
    <b v="0"/>
    <n v="162"/>
    <b v="1"/>
    <s v="theater/plays"/>
    <n v="102.99000000000001"/>
    <n v="63.574074074074076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d v="2015-12-13T02:26:32"/>
    <n v="1447381592"/>
    <x v="2368"/>
    <d v="1900-01-29T00:00:00"/>
    <n v="30"/>
    <b v="0"/>
    <n v="3"/>
    <b v="1"/>
    <s v="theater/plays"/>
    <n v="104"/>
    <n v="866.66666666666663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d v="2015-05-13T01:37:17"/>
    <n v="1428889037"/>
    <x v="2369"/>
    <d v="1900-01-29T00:00:00"/>
    <n v="30"/>
    <b v="0"/>
    <n v="18"/>
    <b v="1"/>
    <s v="theater/plays"/>
    <n v="221"/>
    <n v="61.38888888888888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6"/>
    <s v="CAD"/>
    <n v="1446053616"/>
    <d v="2015-10-28T17:33:36"/>
    <n v="1443461616"/>
    <x v="2370"/>
    <d v="1900-01-29T00:00:00"/>
    <n v="30"/>
    <b v="0"/>
    <n v="52"/>
    <b v="1"/>
    <s v="theater/plays"/>
    <n v="106.57142857142856"/>
    <n v="71.730769230769226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3"/>
    <s v="GBP"/>
    <n v="1426870560"/>
    <d v="2015-03-20T16:56:00"/>
    <n v="1424280899"/>
    <x v="2371"/>
    <d v="1900-01-29T00:00:00"/>
    <n v="30"/>
    <b v="0"/>
    <n v="77"/>
    <b v="1"/>
    <s v="theater/plays"/>
    <n v="101.05"/>
    <n v="104.9870129870129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d v="2015-03-11T03:26:23"/>
    <n v="1423455983"/>
    <x v="2372"/>
    <d v="1900-01-29T00:00:00"/>
    <n v="30"/>
    <b v="0"/>
    <n v="48"/>
    <b v="1"/>
    <s v="theater/plays"/>
    <n v="102.25"/>
    <n v="85.208333333333329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d v="2014-12-10T20:49:12"/>
    <n v="1415652552"/>
    <x v="2373"/>
    <d v="1900-01-29T00:00:00"/>
    <n v="30"/>
    <b v="0"/>
    <n v="15"/>
    <b v="1"/>
    <s v="theater/plays"/>
    <n v="100"/>
    <n v="133.33333333333334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d v="2014-12-03T15:28:26"/>
    <n v="1415028506"/>
    <x v="2374"/>
    <d v="1900-01-29T00:00:00"/>
    <n v="30"/>
    <b v="0"/>
    <n v="41"/>
    <b v="1"/>
    <s v="theater/plays"/>
    <n v="105"/>
    <n v="51.219512195121951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3"/>
    <s v="GBP"/>
    <n v="1434625441"/>
    <d v="2015-06-18T11:04:01"/>
    <n v="1432033441"/>
    <x v="2375"/>
    <d v="1900-01-29T00:00:00"/>
    <n v="30"/>
    <b v="0"/>
    <n v="45"/>
    <b v="1"/>
    <s v="theater/plays"/>
    <n v="103.8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d v="2016-06-03T13:31:22"/>
    <n v="1462368682"/>
    <x v="2376"/>
    <d v="1900-01-29T00:00:00"/>
    <n v="30"/>
    <b v="0"/>
    <n v="62"/>
    <b v="1"/>
    <s v="theater/plays"/>
    <n v="114.5"/>
    <n v="184.6774193548387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3"/>
    <s v="GBP"/>
    <n v="1406470645"/>
    <d v="2014-07-27T14:17:25"/>
    <n v="1403878645"/>
    <x v="2377"/>
    <d v="1900-01-29T00:00:00"/>
    <n v="30"/>
    <b v="0"/>
    <n v="27"/>
    <b v="1"/>
    <s v="theater/plays"/>
    <n v="142.36363636363635"/>
    <n v="2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3"/>
    <s v="GBP"/>
    <n v="1424556325"/>
    <d v="2015-02-21T22:05:25"/>
    <n v="1421964325"/>
    <x v="2378"/>
    <d v="1900-01-29T00:00:00"/>
    <n v="30"/>
    <b v="0"/>
    <n v="46"/>
    <b v="1"/>
    <s v="theater/plays"/>
    <n v="103.75000000000001"/>
    <n v="27.06521739130434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3"/>
    <s v="GBP"/>
    <n v="1438968146"/>
    <d v="2015-08-07T17:22:26"/>
    <n v="1436376146"/>
    <x v="2379"/>
    <d v="1900-01-29T00:00:00"/>
    <n v="30"/>
    <b v="0"/>
    <n v="66"/>
    <b v="1"/>
    <s v="theater/plays"/>
    <n v="101.86206896551724"/>
    <n v="44.757575757575758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d v="2015-11-12T02:31:00"/>
    <n v="1444747843"/>
    <x v="2380"/>
    <d v="1900-01-29T00:00:00"/>
    <n v="30"/>
    <b v="0"/>
    <n v="165"/>
    <b v="1"/>
    <s v="theater/plays"/>
    <n v="109.76666666666665"/>
    <n v="99.787878787878782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3"/>
    <s v="GBP"/>
    <n v="1435230324"/>
    <d v="2015-06-25T11:05:24"/>
    <n v="1432638324"/>
    <x v="2381"/>
    <d v="1900-01-29T00:00:00"/>
    <n v="30"/>
    <b v="0"/>
    <n v="17"/>
    <b v="1"/>
    <s v="theater/plays"/>
    <n v="100"/>
    <n v="117.64705882352941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3"/>
    <s v="GBP"/>
    <n v="1404641289"/>
    <d v="2014-07-06T10:08:09"/>
    <n v="1402049289"/>
    <x v="2382"/>
    <d v="1900-01-29T00:00:00"/>
    <n v="30"/>
    <b v="0"/>
    <n v="67"/>
    <b v="1"/>
    <s v="theater/plays"/>
    <n v="107.1"/>
    <n v="31.970149253731343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d v="2014-07-18T23:48:24"/>
    <n v="1403135304"/>
    <x v="2383"/>
    <d v="1900-01-29T00:00:00"/>
    <n v="30"/>
    <b v="0"/>
    <n v="18"/>
    <b v="1"/>
    <s v="theater/plays"/>
    <n v="211"/>
    <n v="58.611111111111114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3"/>
    <s v="GBP"/>
    <n v="1411858862"/>
    <d v="2014-09-27T23:01:02"/>
    <n v="1409266862"/>
    <x v="2384"/>
    <d v="1900-01-29T00:00:00"/>
    <n v="30"/>
    <b v="0"/>
    <n v="26"/>
    <b v="1"/>
    <s v="theater/plays"/>
    <n v="100"/>
    <n v="115.38461538461539"/>
    <x v="0"/>
    <x v="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d v="2016-12-01T07:59:00"/>
    <n v="1478030325"/>
    <x v="2385"/>
    <d v="1900-01-29T00:00:00"/>
    <n v="30"/>
    <b v="0"/>
    <n v="44"/>
    <b v="1"/>
    <s v="theater/plays"/>
    <n v="103.49999999999999"/>
    <n v="70.568181818181813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d v="2014-05-23T20:01:47"/>
    <n v="1398283307"/>
    <x v="2386"/>
    <d v="1900-01-29T00:00:00"/>
    <n v="30"/>
    <b v="0"/>
    <n v="56"/>
    <b v="1"/>
    <s v="theater/plays"/>
    <n v="100.875"/>
    <n v="72.05357142857143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d v="2015-03-04T18:59:23"/>
    <n v="1422903563"/>
    <x v="2387"/>
    <d v="1900-01-29T00:00:00"/>
    <n v="30"/>
    <b v="0"/>
    <n v="98"/>
    <b v="1"/>
    <s v="theater/plays"/>
    <n v="101.15"/>
    <n v="103.21428571428571"/>
    <x v="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d v="2015-04-24T21:52:21"/>
    <n v="1427320341"/>
    <x v="2388"/>
    <d v="1900-01-29T00:00:00"/>
    <n v="30"/>
    <b v="0"/>
    <n v="10"/>
    <b v="1"/>
    <s v="theater/plays"/>
    <n v="140"/>
    <n v="35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3"/>
    <s v="GBP"/>
    <n v="1404314952"/>
    <d v="2014-07-02T15:29:12"/>
    <n v="1401722952"/>
    <x v="2389"/>
    <d v="1900-01-29T00:00:00"/>
    <n v="30"/>
    <b v="0"/>
    <n v="29"/>
    <b v="1"/>
    <s v="theater/plays"/>
    <n v="100"/>
    <n v="51.724137931034484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3"/>
    <s v="GBP"/>
    <n v="1406760101"/>
    <d v="2014-07-30T22:41:41"/>
    <n v="1404168101"/>
    <x v="2390"/>
    <d v="1900-01-29T00:00:00"/>
    <n v="30"/>
    <b v="0"/>
    <n v="72"/>
    <b v="1"/>
    <s v="theater/plays"/>
    <n v="108.54949999999999"/>
    <n v="30.152638888888887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d v="2014-08-18T17:32:33"/>
    <n v="1405791153"/>
    <x v="2391"/>
    <d v="1900-01-29T00:00:00"/>
    <n v="30"/>
    <b v="0"/>
    <n v="21"/>
    <b v="1"/>
    <s v="theater/plays"/>
    <n v="100"/>
    <n v="95.238095238095241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d v="2014-07-10T09:07:49"/>
    <n v="1402391269"/>
    <x v="2392"/>
    <d v="1900-01-29T00:00:00"/>
    <n v="30"/>
    <b v="0"/>
    <n v="168"/>
    <b v="1"/>
    <s v="theater/plays"/>
    <n v="105.55000000000001"/>
    <n v="62.82738095238094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d v="2015-08-19T17:03:40"/>
    <n v="1437411820"/>
    <x v="2393"/>
    <d v="1900-01-29T00:00:00"/>
    <n v="30"/>
    <b v="0"/>
    <n v="36"/>
    <b v="1"/>
    <s v="theater/plays"/>
    <n v="101"/>
    <n v="84.166666666666671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d v="2015-05-30T20:11:12"/>
    <n v="1430424672"/>
    <x v="2394"/>
    <d v="1900-01-29T00:00:00"/>
    <n v="30"/>
    <b v="0"/>
    <n v="8"/>
    <b v="1"/>
    <s v="theater/plays"/>
    <n v="100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d v="2014-09-09T12:35:46"/>
    <n v="1407674146"/>
    <x v="2395"/>
    <d v="1900-01-29T00:00:00"/>
    <n v="30"/>
    <b v="0"/>
    <n v="45"/>
    <b v="1"/>
    <s v="theater/plays"/>
    <n v="185.5"/>
    <n v="41.222222222222221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d v="2014-12-17T02:51:29"/>
    <n v="1416192689"/>
    <x v="2396"/>
    <d v="1900-01-29T00:00:00"/>
    <n v="30"/>
    <b v="0"/>
    <n v="45"/>
    <b v="1"/>
    <s v="theater/plays"/>
    <n v="109.76190476190477"/>
    <n v="51.222222222222221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3"/>
    <s v="GBP"/>
    <n v="1406825159"/>
    <d v="2014-07-31T16:45:59"/>
    <n v="1404233159"/>
    <x v="2397"/>
    <d v="1900-01-29T00:00:00"/>
    <n v="30"/>
    <b v="0"/>
    <n v="21"/>
    <b v="1"/>
    <s v="theater/plays"/>
    <n v="100.71428571428571"/>
    <n v="33.571428571428569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d v="2016-10-13T18:00:27"/>
    <n v="1473789627"/>
    <x v="2398"/>
    <d v="1900-01-29T00:00:00"/>
    <n v="30"/>
    <b v="0"/>
    <n v="69"/>
    <b v="1"/>
    <s v="theater/plays"/>
    <n v="100.64999999999999"/>
    <n v="145.8695652173913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3"/>
    <s v="GBP"/>
    <n v="1463743860"/>
    <d v="2016-05-20T11:31:00"/>
    <n v="1461151860"/>
    <x v="2399"/>
    <d v="1900-01-29T00:00:00"/>
    <n v="30"/>
    <b v="0"/>
    <n v="36"/>
    <b v="1"/>
    <s v="theater/plays"/>
    <n v="126.2"/>
    <n v="17.527777777777779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d v="2016-08-23T03:07:17"/>
    <n v="1469329637"/>
    <x v="2400"/>
    <d v="1900-01-29T00:00:00"/>
    <n v="30"/>
    <b v="0"/>
    <n v="93"/>
    <b v="1"/>
    <s v="theater/plays"/>
    <n v="102.3236"/>
    <n v="55.012688172043013"/>
    <x v="0"/>
    <x v="0"/>
  </r>
  <r>
    <n v="3467"/>
    <s v="Venus in Fur, Los Angeles."/>
    <s v="Venus in Fur, By David Ives."/>
    <n v="3000"/>
    <n v="3030"/>
    <x v="2"/>
    <x v="0"/>
    <s v="USD"/>
    <n v="1426864032"/>
    <d v="2015-03-20T15:07:12"/>
    <n v="1424275632"/>
    <x v="2401"/>
    <d v="1900-01-29T00:00:00"/>
    <n v="30"/>
    <b v="0"/>
    <n v="47"/>
    <b v="1"/>
    <s v="theater/plays"/>
    <n v="101"/>
    <n v="64.468085106382972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d v="2016-04-28T15:24:05"/>
    <n v="1459265045"/>
    <x v="2402"/>
    <d v="1900-01-29T00:00:00"/>
    <n v="30"/>
    <b v="0"/>
    <n v="63"/>
    <b v="1"/>
    <s v="theater/plays"/>
    <n v="113.39285714285714"/>
    <n v="50.396825396825399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3"/>
    <s v="GBP"/>
    <n v="1469016131"/>
    <d v="2016-07-20T12:02:11"/>
    <n v="1466424131"/>
    <x v="2403"/>
    <d v="1900-01-29T00:00:00"/>
    <n v="30"/>
    <b v="0"/>
    <n v="39"/>
    <b v="1"/>
    <s v="theater/plays"/>
    <n v="101"/>
    <n v="51.794871794871796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3"/>
    <s v="GBP"/>
    <n v="1403382680"/>
    <d v="2014-06-21T20:31:20"/>
    <n v="1400790680"/>
    <x v="2404"/>
    <d v="1900-01-29T00:00:00"/>
    <n v="30"/>
    <b v="0"/>
    <n v="56"/>
    <b v="1"/>
    <s v="theater/plays"/>
    <n v="127.86666666666666"/>
    <n v="34.2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3"/>
    <s v="GBP"/>
    <n v="1404671466"/>
    <d v="2014-07-06T18:31:06"/>
    <n v="1402079466"/>
    <x v="2405"/>
    <d v="1900-01-29T00:00:00"/>
    <n v="30"/>
    <b v="0"/>
    <n v="80"/>
    <b v="1"/>
    <s v="theater/plays"/>
    <n v="138.33333333333334"/>
    <n v="51.875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d v="2014-07-03T16:03:01"/>
    <n v="1401811381"/>
    <x v="2406"/>
    <d v="1900-01-29T00:00:00"/>
    <n v="30"/>
    <b v="0"/>
    <n v="133"/>
    <b v="1"/>
    <s v="theater/plays"/>
    <n v="159.9402985074627"/>
    <n v="40.285714285714285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d v="2016-06-15T18:14:59"/>
    <n v="1463422499"/>
    <x v="2407"/>
    <d v="1900-01-29T00:00:00"/>
    <n v="30"/>
    <b v="0"/>
    <n v="44"/>
    <b v="1"/>
    <s v="theater/plays"/>
    <n v="114.24000000000001"/>
    <n v="64.909090909090907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d v="2016-02-02T16:38:00"/>
    <n v="1451839080"/>
    <x v="2408"/>
    <d v="1900-01-29T00:00:00"/>
    <n v="30"/>
    <b v="0"/>
    <n v="30"/>
    <b v="1"/>
    <s v="theater/plays"/>
    <n v="100.60606060606061"/>
    <n v="55.333333333333336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3"/>
    <s v="GBP"/>
    <n v="1435185252"/>
    <d v="2015-06-24T22:34:12"/>
    <n v="1432593252"/>
    <x v="2409"/>
    <d v="1900-01-29T00:00:00"/>
    <n v="30"/>
    <b v="0"/>
    <n v="66"/>
    <b v="1"/>
    <s v="theater/plays"/>
    <n v="127.75000000000001"/>
    <n v="38.71212121212121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3"/>
    <s v="GBP"/>
    <n v="1400965200"/>
    <d v="2014-05-24T21:00:00"/>
    <n v="1398352531"/>
    <x v="2410"/>
    <d v="1900-01-29T00:00:00"/>
    <n v="30"/>
    <b v="0"/>
    <n v="72"/>
    <b v="1"/>
    <s v="theater/plays"/>
    <n v="112.7"/>
    <n v="78.26388888888888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d v="2016-04-13T19:15:24"/>
    <n v="1457982924"/>
    <x v="2411"/>
    <d v="1900-01-29T00:00:00"/>
    <n v="30"/>
    <b v="0"/>
    <n v="27"/>
    <b v="1"/>
    <s v="theater/plays"/>
    <n v="127.49999999999999"/>
    <n v="47.222222222222221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3"/>
    <s v="GBP"/>
    <n v="1469359728"/>
    <d v="2016-07-24T11:28:48"/>
    <n v="1466767728"/>
    <x v="2412"/>
    <d v="1900-01-29T00:00:00"/>
    <n v="30"/>
    <b v="0"/>
    <n v="38"/>
    <b v="1"/>
    <s v="theater/plays"/>
    <n v="107.55999999999999"/>
    <n v="70.76315789473683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d v="2015-11-19T18:58:11"/>
    <n v="1445363891"/>
    <x v="2413"/>
    <d v="1900-01-29T00:00:00"/>
    <n v="30"/>
    <b v="0"/>
    <n v="8"/>
    <b v="1"/>
    <s v="theater/plays"/>
    <n v="100"/>
    <n v="12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d v="2016-05-31T22:08:57"/>
    <n v="1462140537"/>
    <x v="2414"/>
    <d v="1900-01-29T00:00:00"/>
    <n v="30"/>
    <b v="0"/>
    <n v="72"/>
    <b v="1"/>
    <s v="theater/plays"/>
    <n v="104.4"/>
    <n v="14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d v="2015-05-31T18:32:51"/>
    <n v="1430505171"/>
    <x v="2415"/>
    <d v="1900-01-29T00:00:00"/>
    <n v="30"/>
    <b v="0"/>
    <n v="46"/>
    <b v="1"/>
    <s v="theater/plays"/>
    <n v="102.66666666666666"/>
    <n v="66.95652173913043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3"/>
    <s v="GBP"/>
    <n v="1404471600"/>
    <d v="2014-07-04T11:00:00"/>
    <n v="1401910634"/>
    <x v="2416"/>
    <d v="1900-01-29T00:00:00"/>
    <n v="30"/>
    <b v="0"/>
    <n v="13"/>
    <b v="1"/>
    <s v="theater/plays"/>
    <n v="100"/>
    <n v="307.69230769230768"/>
    <x v="0"/>
    <x v="0"/>
  </r>
  <r>
    <n v="3519"/>
    <s v="Bookstory"/>
    <s v="Bookstory is a tiny puppet musical with some very big ideas that tells the story of the story in the digital age"/>
    <n v="2000"/>
    <n v="2027"/>
    <x v="2"/>
    <x v="3"/>
    <s v="GBP"/>
    <n v="1425478950"/>
    <d v="2015-03-04T14:22:30"/>
    <n v="1422886950"/>
    <x v="2417"/>
    <d v="1900-01-29T00:00:00"/>
    <n v="30"/>
    <b v="0"/>
    <n v="28"/>
    <b v="1"/>
    <s v="theater/plays"/>
    <n v="101.35000000000001"/>
    <n v="72.392857142857139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d v="2014-09-29T08:40:20"/>
    <n v="1409388020"/>
    <x v="2418"/>
    <d v="1900-01-29T00:00:00"/>
    <n v="30"/>
    <b v="0"/>
    <n v="13"/>
    <b v="1"/>
    <s v="theater/plays"/>
    <n v="169.42857142857144"/>
    <n v="45.615384615384613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d v="2016-06-30T15:42:14"/>
    <n v="1464709334"/>
    <x v="2419"/>
    <d v="1900-01-29T00:00:00"/>
    <n v="30"/>
    <b v="0"/>
    <n v="26"/>
    <b v="1"/>
    <s v="theater/plays"/>
    <n v="128"/>
    <n v="49.230769230769234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d v="2015-11-11T19:16:07"/>
    <n v="1444673767"/>
    <x v="2420"/>
    <d v="1900-01-29T00:00:00"/>
    <n v="30"/>
    <b v="0"/>
    <n v="8"/>
    <b v="1"/>
    <s v="theater/plays"/>
    <n v="126.2"/>
    <n v="78.87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3"/>
    <s v="GBP"/>
    <n v="1450612740"/>
    <d v="2015-12-20T11:59:00"/>
    <n v="1448040425"/>
    <x v="2421"/>
    <d v="1900-01-29T00:00:00"/>
    <n v="30"/>
    <b v="0"/>
    <n v="17"/>
    <b v="1"/>
    <s v="theater/plays"/>
    <n v="153.33333333333334"/>
    <n v="13.52941176470588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3"/>
    <s v="GBP"/>
    <n v="1466899491"/>
    <d v="2016-06-26T00:04:51"/>
    <n v="1464307491"/>
    <x v="2422"/>
    <d v="1900-01-29T00:00:00"/>
    <n v="30"/>
    <b v="0"/>
    <n v="8"/>
    <b v="1"/>
    <s v="theater/plays"/>
    <n v="123"/>
    <n v="46.125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7"/>
    <s v="EUR"/>
    <n v="1435255659"/>
    <d v="2015-06-25T18:07:39"/>
    <n v="1432663659"/>
    <x v="2423"/>
    <d v="1900-01-29T00:00:00"/>
    <n v="30"/>
    <b v="0"/>
    <n v="29"/>
    <b v="1"/>
    <s v="theater/plays"/>
    <n v="104.66666666666666"/>
    <n v="54.137931034482762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d v="2015-03-07T19:57:37"/>
    <n v="1423166257"/>
    <x v="2424"/>
    <d v="1900-01-29T00:00:00"/>
    <n v="30"/>
    <b v="0"/>
    <n v="24"/>
    <b v="1"/>
    <s v="theater/plays"/>
    <n v="100"/>
    <n v="104.1666666666666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d v="2015-04-11T19:22:39"/>
    <n v="1426188159"/>
    <x v="2425"/>
    <d v="1900-01-29T00:00:00"/>
    <n v="30"/>
    <b v="0"/>
    <n v="8"/>
    <b v="1"/>
    <s v="theater/plays"/>
    <n v="100.4"/>
    <n v="31.375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3"/>
    <s v="GBP"/>
    <n v="1462224398"/>
    <d v="2016-05-02T21:26:38"/>
    <n v="1459632398"/>
    <x v="2426"/>
    <d v="1900-01-29T00:00:00"/>
    <n v="30"/>
    <b v="0"/>
    <n v="64"/>
    <b v="1"/>
    <s v="theater/plays"/>
    <n v="104.80000000000001"/>
    <n v="40.9375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3"/>
    <s v="GBP"/>
    <n v="1403964324"/>
    <d v="2014-06-28T14:05:24"/>
    <n v="1401372324"/>
    <x v="2427"/>
    <d v="1900-01-29T00:00:00"/>
    <n v="30"/>
    <b v="0"/>
    <n v="20"/>
    <b v="1"/>
    <s v="theater/plays"/>
    <n v="100"/>
    <n v="38.65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d v="2015-02-11T17:00:00"/>
    <n v="1421025159"/>
    <x v="2428"/>
    <d v="1900-01-29T00:00:00"/>
    <n v="30"/>
    <b v="0"/>
    <n v="53"/>
    <b v="1"/>
    <s v="theater/plays"/>
    <n v="113.42219999999999"/>
    <n v="107.00207547169811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1"/>
    <s v="EUR"/>
    <n v="1479382594"/>
    <d v="2016-11-17T11:36:34"/>
    <n v="1476786994"/>
    <x v="2429"/>
    <d v="1900-01-29T00:00:00"/>
    <n v="30"/>
    <b v="0"/>
    <n v="14"/>
    <b v="1"/>
    <s v="theater/plays"/>
    <n v="100"/>
    <n v="171.4285714285714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d v="2014-12-31T17:50:08"/>
    <n v="1417456208"/>
    <x v="2430"/>
    <d v="1900-01-29T00:00:00"/>
    <n v="30"/>
    <b v="0"/>
    <n v="12"/>
    <b v="1"/>
    <s v="theater/plays"/>
    <n v="130.55555555555557"/>
    <n v="97.916666666666671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3"/>
    <s v="GBP"/>
    <n v="1422015083"/>
    <d v="2015-01-23T12:11:23"/>
    <n v="1419423083"/>
    <x v="2431"/>
    <d v="1900-01-29T00:00:00"/>
    <n v="30"/>
    <b v="0"/>
    <n v="38"/>
    <b v="1"/>
    <s v="theater/plays"/>
    <n v="104.75000000000001"/>
    <n v="55.131578947368418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3"/>
    <s v="GBP"/>
    <n v="1433964444"/>
    <d v="2015-06-10T19:27:24"/>
    <n v="1431372444"/>
    <x v="2432"/>
    <d v="1900-01-29T00:00:00"/>
    <n v="30"/>
    <b v="0"/>
    <n v="41"/>
    <b v="1"/>
    <s v="theater/plays"/>
    <n v="108.80000000000001"/>
    <n v="26.536585365853657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d v="2014-09-17T17:46:34"/>
    <n v="1408383994"/>
    <x v="2433"/>
    <d v="1900-01-29T00:00:00"/>
    <n v="30"/>
    <b v="0"/>
    <n v="19"/>
    <b v="1"/>
    <s v="theater/plays"/>
    <n v="111.00000000000001"/>
    <n v="58.42105263157894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d v="2015-01-08T16:31:36"/>
    <n v="1418142696"/>
    <x v="2434"/>
    <d v="1900-01-29T00:00:00"/>
    <n v="30"/>
    <b v="0"/>
    <n v="41"/>
    <b v="1"/>
    <s v="theater/plays"/>
    <n v="100.47999999999999"/>
    <n v="122.53658536585365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3"/>
    <s v="GBP"/>
    <n v="1414701413"/>
    <d v="2014-10-30T20:36:53"/>
    <n v="1412109413"/>
    <x v="2435"/>
    <d v="1900-01-29T00:00:00"/>
    <n v="30"/>
    <b v="0"/>
    <n v="25"/>
    <b v="1"/>
    <s v="theater/plays"/>
    <n v="122.06666666666666"/>
    <n v="73.239999999999995"/>
    <x v="0"/>
    <x v="0"/>
  </r>
  <r>
    <n v="3572"/>
    <s v="Monster"/>
    <s v="A darkly comic one woman show by Abram Rooney as part of The Camden Fringe 2015."/>
    <n v="500"/>
    <n v="500"/>
    <x v="2"/>
    <x v="3"/>
    <s v="GBP"/>
    <n v="1434894082"/>
    <d v="2015-06-21T13:41:22"/>
    <n v="1432302082"/>
    <x v="2436"/>
    <d v="1900-01-29T00:00:00"/>
    <n v="30"/>
    <b v="0"/>
    <n v="9"/>
    <b v="1"/>
    <s v="theater/plays"/>
    <n v="100"/>
    <n v="55.555555555555557"/>
    <x v="0"/>
    <x v="0"/>
  </r>
  <r>
    <n v="3573"/>
    <s v="Licensed To Ill"/>
    <s v="London based theatre makers collaborating to create a new show about the history of HipHop."/>
    <n v="3000"/>
    <n v="3084"/>
    <x v="2"/>
    <x v="3"/>
    <s v="GBP"/>
    <n v="1415440846"/>
    <d v="2014-11-08T10:00:46"/>
    <n v="1412845246"/>
    <x v="2437"/>
    <d v="1900-01-29T00:00:00"/>
    <n v="30"/>
    <b v="0"/>
    <n v="78"/>
    <b v="1"/>
    <s v="theater/plays"/>
    <n v="102.8"/>
    <n v="39.5384615384615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d v="2014-11-13T23:37:28"/>
    <n v="1413326248"/>
    <x v="2438"/>
    <d v="1900-01-29T00:00:00"/>
    <n v="30"/>
    <b v="0"/>
    <n v="45"/>
    <b v="1"/>
    <s v="theater/plays"/>
    <n v="106.12068965517241"/>
    <n v="136.77777777777777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3"/>
    <s v="GBP"/>
    <n v="1462037777"/>
    <d v="2016-04-30T17:36:17"/>
    <n v="1459445777"/>
    <x v="2439"/>
    <d v="1900-01-29T00:00:00"/>
    <n v="30"/>
    <b v="0"/>
    <n v="37"/>
    <b v="1"/>
    <s v="theater/plays"/>
    <n v="100.01333333333334"/>
    <n v="40.545945945945945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3"/>
    <s v="GBP"/>
    <n v="1459444656"/>
    <d v="2016-03-31T17:17:36"/>
    <n v="1456856256"/>
    <x v="2440"/>
    <d v="1900-01-29T00:00:00"/>
    <n v="30"/>
    <b v="0"/>
    <n v="14"/>
    <b v="1"/>
    <s v="theater/plays"/>
    <n v="100"/>
    <n v="35.714285714285715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3"/>
    <s v="GBP"/>
    <n v="1436772944"/>
    <d v="2015-07-13T07:35:44"/>
    <n v="1434180944"/>
    <x v="2441"/>
    <d v="1900-01-29T00:00:00"/>
    <n v="30"/>
    <b v="0"/>
    <n v="112"/>
    <b v="1"/>
    <s v="theater/plays"/>
    <n v="115.5"/>
    <n v="30.937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d v="2014-12-21T17:11:30"/>
    <n v="1416589890"/>
    <x v="2442"/>
    <d v="1900-01-29T00:00:00"/>
    <n v="30"/>
    <b v="0"/>
    <n v="23"/>
    <b v="1"/>
    <s v="theater/plays"/>
    <n v="119.11764705882352"/>
    <n v="176.08695652173913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3"/>
    <s v="GBP"/>
    <n v="1413792034"/>
    <d v="2014-10-20T08:00:34"/>
    <n v="1411200034"/>
    <x v="2443"/>
    <d v="1900-01-29T00:00:00"/>
    <n v="30"/>
    <b v="0"/>
    <n v="73"/>
    <b v="1"/>
    <s v="theater/plays"/>
    <n v="100.05999999999999"/>
    <n v="68.53424657534246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3"/>
    <s v="GBP"/>
    <n v="1421452682"/>
    <d v="2015-01-16T23:58:02"/>
    <n v="1418860682"/>
    <x v="2444"/>
    <d v="1900-01-29T00:00:00"/>
    <n v="30"/>
    <b v="0"/>
    <n v="53"/>
    <b v="1"/>
    <s v="theater/plays"/>
    <n v="104.35000000000001"/>
    <n v="39.377358490566039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d v="2015-11-05T21:44:40"/>
    <n v="1444164280"/>
    <x v="2445"/>
    <d v="1900-01-29T00:00:00"/>
    <n v="30"/>
    <b v="0"/>
    <n v="57"/>
    <b v="1"/>
    <s v="theater/plays"/>
    <n v="170.66666666666669"/>
    <n v="44.912280701754383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3"/>
    <s v="GBP"/>
    <n v="1455390126"/>
    <d v="2016-02-13T19:02:06"/>
    <n v="1452798126"/>
    <x v="2446"/>
    <d v="1900-01-29T00:00:00"/>
    <n v="30"/>
    <b v="0"/>
    <n v="15"/>
    <b v="1"/>
    <s v="theater/plays"/>
    <n v="184"/>
    <n v="30.666666666666668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3"/>
    <s v="GBP"/>
    <n v="1471185057"/>
    <d v="2016-08-14T14:30:57"/>
    <n v="1468593057"/>
    <x v="2447"/>
    <d v="1900-01-29T00:00:00"/>
    <n v="30"/>
    <b v="0"/>
    <n v="64"/>
    <b v="1"/>
    <s v="theater/plays"/>
    <n v="130.26666666666665"/>
    <n v="61.0625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3"/>
    <s v="GBP"/>
    <n v="1459378085"/>
    <d v="2016-03-30T22:48:05"/>
    <n v="1456789685"/>
    <x v="2448"/>
    <d v="1900-01-29T00:00:00"/>
    <n v="30"/>
    <b v="0"/>
    <n v="21"/>
    <b v="1"/>
    <s v="theater/plays"/>
    <n v="153.31632653061226"/>
    <n v="143.095238095238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3"/>
    <s v="GBP"/>
    <n v="1439806936"/>
    <d v="2015-08-17T10:22:16"/>
    <n v="1437214936"/>
    <x v="2449"/>
    <d v="1900-01-29T00:00:00"/>
    <n v="30"/>
    <b v="0"/>
    <n v="31"/>
    <b v="1"/>
    <s v="theater/plays"/>
    <n v="162.30000000000001"/>
    <n v="52.35483870967741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3"/>
    <s v="GBP"/>
    <n v="1428483201"/>
    <d v="2015-04-08T08:53:21"/>
    <n v="1425891201"/>
    <x v="2450"/>
    <d v="1900-01-29T00:00:00"/>
    <n v="30"/>
    <b v="0"/>
    <n v="51"/>
    <b v="1"/>
    <s v="theater/plays"/>
    <n v="136"/>
    <n v="66.666666666666671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d v="2014-06-28T14:09:34"/>
    <n v="1401372574"/>
    <x v="2451"/>
    <d v="1900-01-29T00:00:00"/>
    <n v="30"/>
    <b v="0"/>
    <n v="20"/>
    <b v="1"/>
    <s v="theater/plays"/>
    <n v="100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d v="2015-06-19T01:00:16"/>
    <n v="1432083616"/>
    <x v="2452"/>
    <d v="1900-01-29T00:00:00"/>
    <n v="30"/>
    <b v="0"/>
    <n v="71"/>
    <b v="1"/>
    <s v="theater/plays"/>
    <n v="100.8"/>
    <n v="35.492957746478872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3"/>
    <s v="GBP"/>
    <n v="1449756896"/>
    <d v="2015-12-10T14:14:56"/>
    <n v="1447164896"/>
    <x v="2453"/>
    <d v="1900-01-29T00:00:00"/>
    <n v="30"/>
    <b v="0"/>
    <n v="72"/>
    <b v="1"/>
    <s v="theater/plays"/>
    <n v="106.80000000000001"/>
    <n v="37.08333333333333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3"/>
    <s v="GBP"/>
    <n v="1426801664"/>
    <d v="2015-03-19T21:47:44"/>
    <n v="1424213264"/>
    <x v="2454"/>
    <d v="1900-01-29T00:00:00"/>
    <n v="30"/>
    <b v="0"/>
    <n v="45"/>
    <b v="1"/>
    <s v="theater/plays"/>
    <n v="124.8"/>
    <n v="69.333333333333329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3"/>
    <s v="GBP"/>
    <n v="1433343850"/>
    <d v="2015-06-03T15:04:10"/>
    <n v="1430751850"/>
    <x v="2455"/>
    <d v="1900-01-29T00:00:00"/>
    <n v="30"/>
    <b v="0"/>
    <n v="56"/>
    <b v="1"/>
    <s v="theater/plays"/>
    <n v="101"/>
    <n v="36.071428571428569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3"/>
    <s v="GBP"/>
    <n v="1435851577"/>
    <d v="2015-07-02T15:39:37"/>
    <n v="1433259577"/>
    <x v="2456"/>
    <d v="1900-01-29T00:00:00"/>
    <n v="30"/>
    <b v="0"/>
    <n v="78"/>
    <b v="1"/>
    <s v="theater/plays"/>
    <n v="102.66666666666666"/>
    <n v="39.48717948717948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3"/>
    <s v="GBP"/>
    <n v="1417295990"/>
    <d v="2014-11-29T21:19:50"/>
    <n v="1414700390"/>
    <x v="2457"/>
    <d v="1900-01-29T00:00:00"/>
    <n v="30"/>
    <b v="0"/>
    <n v="1"/>
    <b v="0"/>
    <s v="theater/musical"/>
    <n v="3.3333333333333333E-2"/>
    <n v="1"/>
    <x v="0"/>
    <x v="1"/>
  </r>
  <r>
    <n v="3635"/>
    <s v="Mary's Son"/>
    <s v="Mary's Son is a pop opera about Jesus and the hope he brings to all people."/>
    <n v="3500"/>
    <n v="1276"/>
    <x v="0"/>
    <x v="0"/>
    <s v="USD"/>
    <n v="1461186676"/>
    <d v="2016-04-20T21:11:16"/>
    <n v="1458594676"/>
    <x v="2458"/>
    <d v="1900-01-29T00:00:00"/>
    <n v="30"/>
    <b v="0"/>
    <n v="10"/>
    <b v="0"/>
    <s v="theater/musical"/>
    <n v="36.457142857142856"/>
    <n v="127.6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d v="2015-01-01T16:48:55"/>
    <n v="1417538935"/>
    <x v="2459"/>
    <d v="1900-01-29T00:00:00"/>
    <n v="30"/>
    <b v="0"/>
    <n v="14"/>
    <b v="0"/>
    <s v="theater/musical"/>
    <n v="30.866666666666664"/>
    <n v="66.142857142857139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d v="2015-05-10T18:45:30"/>
    <n v="1428691530"/>
    <x v="2460"/>
    <d v="1900-01-29T00:00:00"/>
    <n v="30"/>
    <b v="0"/>
    <n v="3"/>
    <b v="0"/>
    <s v="theater/musical"/>
    <n v="5.5"/>
    <n v="18.333333333333332"/>
    <x v="0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d v="2014-10-05T07:00:45"/>
    <n v="1409900445"/>
    <x v="2461"/>
    <d v="1900-01-29T00:00:00"/>
    <n v="30"/>
    <b v="0"/>
    <n v="73"/>
    <b v="1"/>
    <s v="theater/plays"/>
    <n v="100.38249999999999"/>
    <n v="550.04109589041093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3"/>
    <s v="GBP"/>
    <n v="1438764207"/>
    <d v="2015-08-05T08:43:27"/>
    <n v="1436172207"/>
    <x v="2462"/>
    <d v="1900-01-29T00:00:00"/>
    <n v="30"/>
    <b v="0"/>
    <n v="33"/>
    <b v="1"/>
    <s v="theater/plays"/>
    <n v="100.49999999999999"/>
    <n v="60.909090909090907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d v="2015-07-18T06:59:00"/>
    <n v="1434654998"/>
    <x v="2463"/>
    <d v="1900-01-29T00:00:00"/>
    <n v="30"/>
    <b v="0"/>
    <n v="79"/>
    <b v="1"/>
    <s v="theater/plays"/>
    <n v="116.26"/>
    <n v="73.58227848101266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d v="2017-02-01T22:59:00"/>
    <n v="1483393836"/>
    <x v="2464"/>
    <d v="1900-01-29T00:00:00"/>
    <n v="30"/>
    <b v="0"/>
    <n v="46"/>
    <b v="1"/>
    <s v="theater/plays"/>
    <n v="105.82000000000001"/>
    <n v="115.02173913043478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s v="CAD"/>
    <n v="1427775414"/>
    <d v="2015-03-31T04:16:54"/>
    <n v="1425187014"/>
    <x v="2465"/>
    <d v="1900-01-29T00:00:00"/>
    <n v="30"/>
    <b v="0"/>
    <n v="40"/>
    <b v="1"/>
    <s v="theater/plays"/>
    <n v="101.42500000000001"/>
    <n v="202.85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3"/>
    <s v="GBP"/>
    <n v="1437261419"/>
    <d v="2015-07-18T23:16:59"/>
    <n v="1434669419"/>
    <x v="2466"/>
    <d v="1900-01-29T00:00:00"/>
    <n v="30"/>
    <b v="0"/>
    <n v="58"/>
    <b v="1"/>
    <s v="theater/plays"/>
    <n v="103.17033333333335"/>
    <n v="53.36396551724138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3"/>
    <s v="GBP"/>
    <n v="1434039137"/>
    <d v="2015-06-11T16:12:17"/>
    <n v="1431447137"/>
    <x v="2467"/>
    <d v="1900-01-29T00:00:00"/>
    <n v="30"/>
    <b v="0"/>
    <n v="17"/>
    <b v="1"/>
    <s v="theater/plays"/>
    <n v="138.19999999999999"/>
    <n v="81.29411764705882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3"/>
    <s v="GBP"/>
    <n v="1411771384"/>
    <d v="2014-09-26T22:43:04"/>
    <n v="1409179384"/>
    <x v="2468"/>
    <d v="1900-01-29T00:00:00"/>
    <n v="30"/>
    <b v="0"/>
    <n v="57"/>
    <b v="1"/>
    <s v="theater/plays"/>
    <n v="101.53333333333335"/>
    <n v="53.438596491228068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d v="2016-10-20T02:48:16"/>
    <n v="1474339696"/>
    <x v="2469"/>
    <d v="1900-01-29T00:00:00"/>
    <n v="30"/>
    <b v="0"/>
    <n v="66"/>
    <b v="1"/>
    <s v="theater/plays"/>
    <n v="110.85714285714286"/>
    <n v="58.78787878787878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d v="2015-09-02T04:19:46"/>
    <n v="1438575586"/>
    <x v="2470"/>
    <d v="1900-01-29T00:00:00"/>
    <n v="30"/>
    <b v="0"/>
    <n v="23"/>
    <b v="1"/>
    <s v="theater/plays"/>
    <n v="139.06666666666666"/>
    <n v="45.34782608695652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d v="2014-06-27T05:14:15"/>
    <n v="1401254055"/>
    <x v="2471"/>
    <d v="1900-01-29T00:00:00"/>
    <n v="30"/>
    <b v="0"/>
    <n v="25"/>
    <b v="1"/>
    <s v="theater/plays"/>
    <n v="100.245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3"/>
    <s v="GBP"/>
    <n v="1407524004"/>
    <d v="2014-08-08T18:53:24"/>
    <n v="1404932004"/>
    <x v="2472"/>
    <d v="1900-01-29T00:00:00"/>
    <n v="30"/>
    <b v="0"/>
    <n v="39"/>
    <b v="1"/>
    <s v="theater/plays"/>
    <n v="109.16666666666666"/>
    <n v="83.974358974358978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d v="2014-11-27T15:21:23"/>
    <n v="1414506083"/>
    <x v="2473"/>
    <d v="1900-01-29T00:00:00"/>
    <n v="30"/>
    <b v="0"/>
    <n v="31"/>
    <b v="1"/>
    <s v="theater/plays"/>
    <n v="120"/>
    <n v="58.06451612903225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d v="2016-03-02T19:21:27"/>
    <n v="1454354487"/>
    <x v="2474"/>
    <d v="1900-01-29T00:00:00"/>
    <n v="30"/>
    <b v="0"/>
    <n v="136"/>
    <b v="1"/>
    <s v="theater/plays"/>
    <n v="110.52"/>
    <n v="40.632352941176471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d v="2014-10-15T14:26:56"/>
    <n v="1410791216"/>
    <x v="2475"/>
    <d v="1900-01-29T00:00:00"/>
    <n v="30"/>
    <b v="0"/>
    <n v="40"/>
    <b v="1"/>
    <s v="theater/plays"/>
    <n v="100.8"/>
    <n v="63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d v="2014-09-30T16:00:00"/>
    <n v="1409493800"/>
    <x v="2476"/>
    <d v="1900-01-29T00:00:00"/>
    <n v="30"/>
    <b v="0"/>
    <n v="18"/>
    <b v="1"/>
    <s v="theater/plays"/>
    <n v="121.2"/>
    <n v="33.666666666666664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3"/>
    <s v="GBP"/>
    <n v="1433422793"/>
    <d v="2015-06-04T12:59:53"/>
    <n v="1430830793"/>
    <x v="2477"/>
    <d v="1900-01-29T00:00:00"/>
    <n v="30"/>
    <b v="0"/>
    <n v="39"/>
    <b v="1"/>
    <s v="theater/plays"/>
    <n v="100.33333333333334"/>
    <n v="38.589743589743591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3"/>
    <s v="GBP"/>
    <n v="1403715546"/>
    <d v="2014-06-25T16:59:06"/>
    <n v="1401123546"/>
    <x v="2478"/>
    <d v="1900-01-29T00:00:00"/>
    <n v="30"/>
    <b v="0"/>
    <n v="35"/>
    <b v="1"/>
    <s v="theater/plays"/>
    <n v="108.25"/>
    <n v="30.928571428571427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d v="2016-01-21T21:18:29"/>
    <n v="1450819109"/>
    <x v="2479"/>
    <d v="1900-01-29T00:00:00"/>
    <n v="30"/>
    <b v="0"/>
    <n v="24"/>
    <b v="1"/>
    <s v="theater/plays"/>
    <n v="155.75"/>
    <n v="51.916666666666664"/>
    <x v="0"/>
    <x v="0"/>
  </r>
  <r>
    <n v="3718"/>
    <s v="PUNK ROCK"/>
    <s v="William Carlisle has the world at his feet but its weight on his shoulders. He is intelligent, articulate and fucked."/>
    <n v="500"/>
    <n v="1197"/>
    <x v="2"/>
    <x v="3"/>
    <s v="GBP"/>
    <n v="1425057075"/>
    <d v="2015-02-27T17:11:15"/>
    <n v="1422465075"/>
    <x v="2480"/>
    <d v="1900-01-29T00:00:00"/>
    <n v="30"/>
    <b v="0"/>
    <n v="46"/>
    <b v="1"/>
    <s v="theater/plays"/>
    <n v="239.4"/>
    <n v="26.021739130434781"/>
    <x v="0"/>
    <x v="0"/>
  </r>
  <r>
    <n v="3719"/>
    <s v="Corium"/>
    <s v="A new piece of physical theatre about love, regret and longing."/>
    <n v="200"/>
    <n v="420"/>
    <x v="2"/>
    <x v="3"/>
    <s v="GBP"/>
    <n v="1434994266"/>
    <d v="2015-06-22T17:31:06"/>
    <n v="1432402266"/>
    <x v="2481"/>
    <d v="1900-01-29T00:00:00"/>
    <n v="30"/>
    <b v="0"/>
    <n v="4"/>
    <b v="1"/>
    <s v="theater/plays"/>
    <n v="210"/>
    <n v="105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s v="CAD"/>
    <n v="1455231540"/>
    <d v="2016-02-11T22:59:00"/>
    <n v="1452614847"/>
    <x v="2482"/>
    <d v="1900-01-29T00:00:00"/>
    <n v="30"/>
    <b v="0"/>
    <n v="35"/>
    <b v="1"/>
    <s v="theater/plays"/>
    <n v="111.20000000000002"/>
    <n v="47.657142857142858"/>
    <x v="0"/>
    <x v="0"/>
  </r>
  <r>
    <n v="3723"/>
    <s v="Beauty and the Beast"/>
    <s v="Saltmine Theatre Company present Beauty and the Beast:"/>
    <n v="4500"/>
    <n v="4592"/>
    <x v="2"/>
    <x v="3"/>
    <s v="GBP"/>
    <n v="1417374262"/>
    <d v="2014-11-30T19:04:22"/>
    <n v="1414778662"/>
    <x v="2483"/>
    <d v="1900-01-29T00:00:00"/>
    <n v="30"/>
    <b v="0"/>
    <n v="63"/>
    <b v="1"/>
    <s v="theater/plays"/>
    <n v="102.04444444444445"/>
    <n v="72.888888888888886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d v="2015-08-19T04:06:16"/>
    <n v="1437365176"/>
    <x v="2484"/>
    <d v="1900-01-29T00:00:00"/>
    <n v="30"/>
    <b v="0"/>
    <n v="31"/>
    <b v="0"/>
    <s v="theater/plays"/>
    <n v="9.31"/>
    <n v="60.064516129032256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d v="2015-08-17T16:15:59"/>
    <n v="1437236159"/>
    <x v="2485"/>
    <d v="1900-01-29T00:00:00"/>
    <n v="30"/>
    <b v="0"/>
    <n v="1"/>
    <b v="0"/>
    <s v="theater/plays"/>
    <n v="10"/>
    <n v="100"/>
    <x v="0"/>
    <x v="0"/>
  </r>
  <r>
    <n v="3735"/>
    <s v="Women Beware Women"/>
    <s v="Young Actor's taking on a Jacobean tragedy. Family, betrayal, love, lust, sex and death."/>
    <n v="150"/>
    <n v="20"/>
    <x v="0"/>
    <x v="3"/>
    <s v="GBP"/>
    <n v="1432831089"/>
    <d v="2015-05-28T16:38:09"/>
    <n v="1430239089"/>
    <x v="2486"/>
    <d v="1900-01-29T00:00:00"/>
    <n v="30"/>
    <b v="0"/>
    <n v="2"/>
    <b v="0"/>
    <s v="theater/plays"/>
    <n v="13.333333333333334"/>
    <n v="1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d v="2014-08-12T01:53:58"/>
    <n v="1405217355"/>
    <x v="2487"/>
    <d v="1900-01-29T00:00:00"/>
    <n v="30"/>
    <b v="0"/>
    <n v="14"/>
    <b v="0"/>
    <s v="theater/plays"/>
    <n v="17.899999999999999"/>
    <n v="25.571428571428573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d v="2015-12-17T22:05:50"/>
    <n v="1447797950"/>
    <x v="2488"/>
    <d v="1900-01-29T00:00:00"/>
    <n v="30"/>
    <b v="0"/>
    <n v="0"/>
    <b v="0"/>
    <s v="theater/plays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d v="2014-09-06T05:09:04"/>
    <n v="1407388144"/>
    <x v="2489"/>
    <d v="1900-01-29T00:00:00"/>
    <n v="30"/>
    <b v="0"/>
    <n v="4"/>
    <b v="0"/>
    <s v="theater/plays"/>
    <n v="2"/>
    <n v="25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d v="2014-07-03T17:02:44"/>
    <n v="1401814964"/>
    <x v="2490"/>
    <d v="1900-01-29T00:00:00"/>
    <n v="30"/>
    <b v="0"/>
    <n v="0"/>
    <b v="0"/>
    <s v="theater/plays"/>
    <n v="0"/>
    <n v="0"/>
    <x v="0"/>
    <x v="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d v="2014-08-10T16:45:02"/>
    <n v="1405097102"/>
    <x v="2491"/>
    <d v="1900-01-29T00:00:00"/>
    <n v="30"/>
    <b v="0"/>
    <n v="1"/>
    <b v="0"/>
    <s v="theater/plays"/>
    <n v="10"/>
    <n v="10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d v="2016-10-08T09:20:39"/>
    <n v="1473326439"/>
    <x v="2492"/>
    <d v="1900-01-29T00:00:00"/>
    <n v="30"/>
    <b v="0"/>
    <n v="1"/>
    <b v="0"/>
    <s v="theater/plays"/>
    <n v="2.3764705882352941"/>
    <n v="202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d v="2015-06-03T00:00:00"/>
    <n v="1430768800"/>
    <x v="2493"/>
    <d v="1900-01-29T00:00:00"/>
    <n v="30"/>
    <b v="0"/>
    <n v="30"/>
    <b v="1"/>
    <s v="theater/musical"/>
    <n v="103.34"/>
    <n v="172.23333333333332"/>
    <x v="0"/>
    <x v="1"/>
  </r>
  <r>
    <n v="3755"/>
    <s v="Retro Rhapsody"/>
    <s v="We have formed an innovative company that aims to create musical comedic performances suitable for a range of venues."/>
    <n v="550"/>
    <n v="713"/>
    <x v="2"/>
    <x v="3"/>
    <s v="GBP"/>
    <n v="1460753307"/>
    <d v="2016-04-15T20:48:27"/>
    <n v="1458161307"/>
    <x v="2494"/>
    <d v="1900-01-29T00:00:00"/>
    <n v="30"/>
    <b v="0"/>
    <n v="28"/>
    <b v="1"/>
    <s v="theater/musical"/>
    <n v="129.63636363636363"/>
    <n v="25.464285714285715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d v="2014-06-11T19:33:18"/>
    <n v="1399923198"/>
    <x v="2495"/>
    <d v="1900-01-29T00:00:00"/>
    <n v="30"/>
    <b v="0"/>
    <n v="17"/>
    <b v="1"/>
    <s v="theater/musical"/>
    <n v="101.11111111111111"/>
    <n v="267.64705882352939"/>
    <x v="0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d v="2015-04-01T17:00:26"/>
    <n v="1425319226"/>
    <x v="2496"/>
    <d v="1900-01-29T00:00:00"/>
    <n v="30"/>
    <b v="0"/>
    <n v="77"/>
    <b v="1"/>
    <s v="theater/musical"/>
    <n v="100"/>
    <n v="64.935064935064929"/>
    <x v="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d v="2014-07-30T18:38:02"/>
    <n v="1404153482"/>
    <x v="2497"/>
    <d v="1900-01-29T00:00:00"/>
    <n v="30"/>
    <b v="0"/>
    <n v="107"/>
    <b v="1"/>
    <s v="theater/musical"/>
    <n v="113.45714285714286"/>
    <n v="74.224299065420567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d v="2014-06-12T17:28:10"/>
    <n v="1400002090"/>
    <x v="2498"/>
    <d v="1900-01-29T00:00:00"/>
    <n v="30"/>
    <b v="0"/>
    <n v="58"/>
    <b v="1"/>
    <s v="theater/musical"/>
    <n v="107.65274999999998"/>
    <n v="74.243275862068955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d v="2016-04-15T14:21:19"/>
    <n v="1458138079"/>
    <x v="2499"/>
    <d v="1900-01-29T00:00:00"/>
    <n v="30"/>
    <b v="0"/>
    <n v="15"/>
    <b v="1"/>
    <s v="theater/musical"/>
    <n v="100"/>
    <n v="73.333333333333329"/>
    <x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3"/>
    <s v="GBP"/>
    <n v="1434234010"/>
    <d v="2015-06-13T22:20:10"/>
    <n v="1431642010"/>
    <x v="2500"/>
    <d v="1900-01-29T00:00:00"/>
    <n v="30"/>
    <b v="0"/>
    <n v="20"/>
    <b v="1"/>
    <s v="theater/musical"/>
    <n v="100"/>
    <n v="100"/>
    <x v="0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d v="2016-03-26T16:39:00"/>
    <n v="1456421940"/>
    <x v="2501"/>
    <d v="1900-01-29T00:00:00"/>
    <n v="30"/>
    <b v="0"/>
    <n v="115"/>
    <b v="1"/>
    <s v="theater/musical"/>
    <n v="103.98"/>
    <n v="135.62608695652173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s v="CAD"/>
    <n v="1468193532"/>
    <d v="2016-07-10T23:32:12"/>
    <n v="1465601532"/>
    <x v="2502"/>
    <d v="1900-01-29T00:00:00"/>
    <n v="30"/>
    <b v="0"/>
    <n v="10"/>
    <b v="1"/>
    <s v="theater/musical"/>
    <n v="114.99999999999999"/>
    <n v="115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d v="2016-05-27T00:54:35"/>
    <n v="1461718475"/>
    <x v="2503"/>
    <d v="1900-01-29T00:00:00"/>
    <n v="30"/>
    <b v="0"/>
    <n v="71"/>
    <b v="1"/>
    <s v="theater/musical"/>
    <n v="110.96666666666665"/>
    <n v="93.774647887323937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d v="2016-11-22T17:00:23"/>
    <n v="1477238423"/>
    <x v="2504"/>
    <d v="1900-01-29T00:00:00"/>
    <n v="30"/>
    <b v="0"/>
    <n v="0"/>
    <b v="0"/>
    <s v="theater/musical"/>
    <n v="0"/>
    <n v="0"/>
    <x v="0"/>
    <x v="1"/>
  </r>
  <r>
    <n v="3792"/>
    <s v="BorikÃ©n: The Show"/>
    <s v="A cultural and historic journey through Puerto Rico's music and dance!"/>
    <n v="12500"/>
    <n v="35"/>
    <x v="0"/>
    <x v="0"/>
    <s v="USD"/>
    <n v="1436957022"/>
    <d v="2015-07-15T10:43:42"/>
    <n v="1434365022"/>
    <x v="2505"/>
    <d v="1900-01-29T00:00:00"/>
    <n v="30"/>
    <b v="0"/>
    <n v="2"/>
    <b v="0"/>
    <s v="theater/musical"/>
    <n v="0.27999999999999997"/>
    <n v="17.5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3"/>
    <s v="GBP"/>
    <n v="1433685354"/>
    <d v="2015-06-07T13:55:54"/>
    <n v="1431093354"/>
    <x v="2506"/>
    <d v="1900-01-29T00:00:00"/>
    <n v="30"/>
    <b v="0"/>
    <n v="1"/>
    <b v="0"/>
    <s v="theater/musical"/>
    <n v="1"/>
    <n v="50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d v="2015-04-20T21:09:25"/>
    <n v="1426972165"/>
    <x v="2507"/>
    <d v="1900-01-29T00:00:00"/>
    <n v="30"/>
    <b v="0"/>
    <n v="37"/>
    <b v="0"/>
    <s v="theater/musical"/>
    <n v="89.666666666666657"/>
    <n v="145.40540540540542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d v="2014-08-10T17:20:48"/>
    <n v="1405099248"/>
    <x v="2508"/>
    <d v="1900-01-29T00:00:00"/>
    <n v="30"/>
    <b v="0"/>
    <n v="5"/>
    <b v="0"/>
    <s v="theater/musical"/>
    <n v="1.4642857142857144"/>
    <n v="205"/>
    <x v="0"/>
    <x v="1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d v="2016-03-11T22:20:43"/>
    <n v="1455142843"/>
    <x v="2509"/>
    <d v="1900-01-29T00:00:00"/>
    <n v="30"/>
    <b v="0"/>
    <n v="4"/>
    <b v="0"/>
    <s v="theater/musical"/>
    <n v="4.0199999999999996"/>
    <n v="100.5"/>
    <x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d v="2015-10-22T03:01:46"/>
    <n v="1442890906"/>
    <x v="2510"/>
    <d v="1900-01-29T00:00:00"/>
    <n v="30"/>
    <b v="0"/>
    <n v="0"/>
    <b v="0"/>
    <s v="theater/musical"/>
    <n v="0"/>
    <n v="0"/>
    <x v="0"/>
    <x v="1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d v="2016-03-04T23:19:28"/>
    <n v="1454541568"/>
    <x v="2511"/>
    <d v="1900-01-29T00:00:00"/>
    <n v="30"/>
    <b v="0"/>
    <n v="40"/>
    <b v="0"/>
    <s v="theater/musical"/>
    <n v="19.650000000000002"/>
    <n v="58.95"/>
    <x v="0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d v="2015-03-21T19:22:38"/>
    <n v="1424377358"/>
    <x v="2512"/>
    <d v="1900-01-29T00:00:00"/>
    <n v="30"/>
    <b v="0"/>
    <n v="26"/>
    <b v="1"/>
    <s v="theater/plays"/>
    <n v="121.73333333333333"/>
    <n v="70.23076923076922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d v="2014-07-17T16:33:43"/>
    <n v="1403022823"/>
    <x v="2513"/>
    <d v="1900-01-29T00:00:00"/>
    <n v="30"/>
    <b v="0"/>
    <n v="37"/>
    <b v="1"/>
    <s v="theater/plays"/>
    <n v="119.238"/>
    <n v="48.339729729729726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d v="2015-03-12T19:13:02"/>
    <n v="1423599182"/>
    <x v="2514"/>
    <d v="1900-01-29T00:00:00"/>
    <n v="30"/>
    <b v="0"/>
    <n v="10"/>
    <b v="1"/>
    <s v="theater/plays"/>
    <n v="227.99999999999997"/>
    <n v="57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3"/>
    <s v="GBP"/>
    <n v="1436110717"/>
    <d v="2015-07-05T15:38:37"/>
    <n v="1433518717"/>
    <x v="2515"/>
    <d v="1900-01-29T00:00:00"/>
    <n v="30"/>
    <b v="0"/>
    <n v="20"/>
    <b v="1"/>
    <s v="theater/plays"/>
    <n v="143.33333333333334"/>
    <n v="21.5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3"/>
    <s v="GBP"/>
    <n v="1430993394"/>
    <d v="2015-05-07T10:09:54"/>
    <n v="1428401394"/>
    <x v="2516"/>
    <d v="1900-01-29T00:00:00"/>
    <n v="30"/>
    <b v="0"/>
    <n v="26"/>
    <b v="1"/>
    <s v="theater/plays"/>
    <n v="119.16666666666667"/>
    <n v="27.5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3"/>
    <s v="GBP"/>
    <n v="1434624067"/>
    <d v="2015-06-18T10:41:07"/>
    <n v="1432032067"/>
    <x v="2517"/>
    <d v="1900-01-29T00:00:00"/>
    <n v="30"/>
    <b v="0"/>
    <n v="57"/>
    <b v="1"/>
    <s v="theater/plays"/>
    <n v="109.03333333333333"/>
    <n v="57.38596491228069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0"/>
    <s v="SEK"/>
    <n v="1432314209"/>
    <d v="2015-05-22T17:03:29"/>
    <n v="1429722209"/>
    <x v="2518"/>
    <d v="1900-01-29T00:00:00"/>
    <n v="30"/>
    <b v="0"/>
    <n v="100"/>
    <b v="1"/>
    <s v="theater/plays"/>
    <n v="100.824"/>
    <n v="1008.24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3"/>
    <s v="GBP"/>
    <n v="1399809052"/>
    <d v="2014-05-11T11:50:52"/>
    <n v="1397217052"/>
    <x v="2519"/>
    <d v="1900-01-29T00:00:00"/>
    <n v="30"/>
    <b v="1"/>
    <n v="23"/>
    <b v="0"/>
    <s v="theater/plays"/>
    <n v="21.94"/>
    <n v="47.695652173913047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d v="2015-10-01T15:02:54"/>
    <n v="1441119774"/>
    <x v="2520"/>
    <d v="1900-01-29T00:00:00"/>
    <n v="30"/>
    <b v="1"/>
    <n v="12"/>
    <b v="0"/>
    <s v="theater/plays"/>
    <n v="2.105"/>
    <n v="70.16666666666667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d v="2015-10-18T19:36:29"/>
    <n v="1442604989"/>
    <x v="2521"/>
    <d v="1900-01-29T00:00:00"/>
    <n v="30"/>
    <b v="1"/>
    <n v="43"/>
    <b v="0"/>
    <s v="theater/plays"/>
    <n v="16.376923076923077"/>
    <n v="49.511627906976742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7"/>
    <s v="EUR"/>
    <n v="1434047084"/>
    <d v="2015-06-11T18:24:44"/>
    <n v="1431455084"/>
    <x v="2522"/>
    <d v="1900-01-29T00:00:00"/>
    <n v="30"/>
    <b v="1"/>
    <n v="28"/>
    <b v="0"/>
    <s v="theater/plays"/>
    <n v="7.043333333333333"/>
    <n v="75.464285714285708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d v="2015-01-01T02:59:03"/>
    <n v="1417489143"/>
    <x v="2523"/>
    <d v="1900-01-29T00:00:00"/>
    <n v="30"/>
    <b v="1"/>
    <n v="4"/>
    <b v="0"/>
    <s v="theater/plays"/>
    <n v="3.8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3"/>
    <s v="GBP"/>
    <n v="1437129179"/>
    <d v="2015-07-17T10:32:59"/>
    <n v="1434537179"/>
    <x v="2524"/>
    <d v="1900-01-29T00:00:00"/>
    <n v="30"/>
    <b v="1"/>
    <n v="24"/>
    <b v="0"/>
    <s v="theater/plays"/>
    <n v="34.08"/>
    <n v="35.5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d v="2015-05-09T21:14:18"/>
    <n v="1428614058"/>
    <x v="2525"/>
    <d v="1900-01-29T00:00:00"/>
    <n v="30"/>
    <b v="0"/>
    <n v="20"/>
    <b v="0"/>
    <s v="theater/plays"/>
    <n v="16.254545454545454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d v="2015-03-26T22:17:51"/>
    <n v="1424819871"/>
    <x v="2526"/>
    <d v="1900-01-29T00:00:00"/>
    <n v="30"/>
    <b v="0"/>
    <n v="1"/>
    <b v="0"/>
    <s v="theater/plays"/>
    <n v="2.5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d v="2015-03-08T16:50:03"/>
    <n v="1423245003"/>
    <x v="2527"/>
    <d v="1900-01-29T00:00:00"/>
    <n v="30"/>
    <b v="0"/>
    <n v="1"/>
    <b v="0"/>
    <s v="theater/plays"/>
    <n v="0.02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d v="2014-08-12T15:51:50"/>
    <n v="1405266710"/>
    <x v="2528"/>
    <d v="1900-01-29T00:00:00"/>
    <n v="30"/>
    <b v="0"/>
    <n v="13"/>
    <b v="0"/>
    <s v="theater/plays"/>
    <n v="17.666666666666668"/>
    <n v="81.538461538461533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d v="2015-11-17T22:24:14"/>
    <n v="1445203454"/>
    <x v="2529"/>
    <d v="1900-01-29T00:00:00"/>
    <n v="30"/>
    <b v="0"/>
    <n v="3"/>
    <b v="0"/>
    <s v="theater/plays"/>
    <n v="1.2"/>
    <n v="20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d v="2016-06-18T19:32:19"/>
    <n v="1463686339"/>
    <x v="2530"/>
    <d v="1900-01-29T00:00:00"/>
    <n v="30"/>
    <b v="0"/>
    <n v="5"/>
    <b v="0"/>
    <s v="theater/plays"/>
    <n v="12.55"/>
    <n v="50.2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531"/>
    <d v="1900-01-29T00:00:00"/>
    <n v="30"/>
    <b v="0"/>
    <n v="15"/>
    <b v="0"/>
    <s v="theater/musical"/>
    <n v="3.4474868431088401"/>
    <n v="30.133333333333333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532"/>
    <d v="1900-01-29T00:00:00"/>
    <n v="30"/>
    <b v="0"/>
    <n v="10"/>
    <b v="0"/>
    <s v="theater/musical"/>
    <n v="15"/>
    <n v="15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2533"/>
    <d v="1900-01-29T00:00:00"/>
    <n v="30"/>
    <b v="0"/>
    <n v="0"/>
    <b v="0"/>
    <s v="theater/musical"/>
    <n v="0"/>
    <n v="0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3"/>
    <s v="GBP"/>
    <n v="1454425128"/>
    <d v="2016-02-02T14:58:48"/>
    <n v="1451833128"/>
    <x v="2534"/>
    <d v="1900-01-29T00:00:00"/>
    <n v="30"/>
    <b v="0"/>
    <n v="46"/>
    <b v="0"/>
    <s v="theater/musical"/>
    <n v="52.794871794871788"/>
    <n v="44.760869565217391"/>
    <x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535"/>
    <d v="1900-01-29T00:00:00"/>
    <n v="30"/>
    <b v="0"/>
    <n v="14"/>
    <b v="0"/>
    <s v="theater/musical"/>
    <n v="4.9639999999999995"/>
    <n v="88.642857142857139"/>
    <x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P"/>
    <n v="1422218396"/>
    <d v="2015-01-25T20:39:56"/>
    <n v="1419626396"/>
    <x v="2536"/>
    <d v="1900-01-29T00:00:00"/>
    <n v="30"/>
    <b v="0"/>
    <n v="0"/>
    <b v="0"/>
    <s v="theater/musical"/>
    <n v="0"/>
    <n v="0"/>
    <x v="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2537"/>
    <d v="1900-01-29T00:00:00"/>
    <n v="30"/>
    <b v="0"/>
    <n v="1"/>
    <b v="0"/>
    <s v="theater/musical"/>
    <n v="5"/>
    <n v="25"/>
    <x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P"/>
    <n v="1409668069"/>
    <d v="2014-09-02T14:27:49"/>
    <n v="1407076069"/>
    <x v="2538"/>
    <d v="1900-01-29T00:00:00"/>
    <n v="30"/>
    <b v="0"/>
    <n v="0"/>
    <b v="0"/>
    <s v="theater/musical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2539"/>
    <d v="1900-01-29T00:00:00"/>
    <n v="30"/>
    <b v="0"/>
    <n v="0"/>
    <b v="0"/>
    <s v="theater/musical"/>
    <n v="0"/>
    <n v="0"/>
    <x v="0"/>
    <x v="1"/>
  </r>
  <r>
    <n v="3886"/>
    <s v="a (Canceled)"/>
    <n v="1"/>
    <n v="10000"/>
    <n v="0"/>
    <x v="1"/>
    <x v="2"/>
    <s v="AUD"/>
    <n v="1418275702"/>
    <d v="2014-12-11T05:28:22"/>
    <n v="1415683702"/>
    <x v="2540"/>
    <d v="1900-01-29T00:00:00"/>
    <n v="30"/>
    <b v="0"/>
    <n v="0"/>
    <b v="0"/>
    <s v="theater/musical"/>
    <n v="0"/>
    <n v="0"/>
    <x v="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3"/>
    <s v="GBP"/>
    <n v="1488114358"/>
    <d v="2017-02-26T13:05:58"/>
    <n v="1485522358"/>
    <x v="2541"/>
    <d v="1900-01-29T00:00:00"/>
    <n v="30"/>
    <b v="0"/>
    <n v="14"/>
    <b v="0"/>
    <s v="theater/plays"/>
    <n v="27.1"/>
    <n v="38.714285714285715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d v="2015-03-23T04:59:00"/>
    <n v="1424488244"/>
    <x v="2542"/>
    <d v="1900-01-29T00:00:00"/>
    <n v="30"/>
    <b v="0"/>
    <n v="7"/>
    <b v="0"/>
    <s v="theater/plays"/>
    <n v="32.5"/>
    <n v="37.142857142857146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d v="2015-01-08T20:58:03"/>
    <n v="1418158683"/>
    <x v="2543"/>
    <d v="1900-01-29T00:00:00"/>
    <n v="30"/>
    <b v="0"/>
    <n v="10"/>
    <b v="0"/>
    <s v="theater/plays"/>
    <n v="17.599999999999998"/>
    <n v="44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d v="2015-06-11T02:13:11"/>
    <n v="1431396791"/>
    <x v="2544"/>
    <d v="1900-01-29T00:00:00"/>
    <n v="30"/>
    <b v="0"/>
    <n v="5"/>
    <b v="0"/>
    <s v="theater/plays"/>
    <n v="5.4"/>
    <n v="27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d v="2014-09-11T08:37:22"/>
    <n v="1407832642"/>
    <x v="2545"/>
    <d v="1900-01-29T00:00:00"/>
    <n v="30"/>
    <b v="0"/>
    <n v="4"/>
    <b v="0"/>
    <s v="theater/plays"/>
    <n v="0.22499999999999998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d v="2015-09-07T18:09:57"/>
    <n v="1439057397"/>
    <x v="2546"/>
    <d v="1900-01-29T00:00:00"/>
    <n v="30"/>
    <b v="0"/>
    <n v="3"/>
    <b v="0"/>
    <s v="theater/plays"/>
    <n v="3.0833333333333335"/>
    <n v="61.666666666666664"/>
    <x v="0"/>
    <x v="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d v="2014-11-26T20:29:37"/>
    <n v="1414438177"/>
    <x v="2547"/>
    <d v="1900-01-29T00:00:00"/>
    <n v="30"/>
    <b v="0"/>
    <n v="36"/>
    <b v="0"/>
    <s v="theater/plays"/>
    <n v="37.412500000000001"/>
    <n v="83.138888888888886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d v="2015-11-30T06:04:09"/>
    <n v="1446267849"/>
    <x v="2548"/>
    <d v="1900-01-29T00:00:00"/>
    <n v="30"/>
    <b v="0"/>
    <n v="7"/>
    <b v="0"/>
    <s v="theater/plays"/>
    <n v="10"/>
    <n v="142.85714285714286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3"/>
    <s v="GBP"/>
    <n v="1464824309"/>
    <d v="2016-06-01T23:38:29"/>
    <n v="1462232309"/>
    <x v="2549"/>
    <d v="1900-01-29T00:00:00"/>
    <n v="30"/>
    <b v="0"/>
    <n v="1"/>
    <b v="0"/>
    <s v="theater/plays"/>
    <n v="0.33333333333333337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1"/>
    <s v="DKK"/>
    <n v="1464952752"/>
    <d v="2016-06-03T11:19:12"/>
    <n v="1462360752"/>
    <x v="2550"/>
    <d v="1900-01-29T00:00:00"/>
    <n v="30"/>
    <b v="0"/>
    <n v="0"/>
    <b v="0"/>
    <s v="theater/plays"/>
    <n v="0"/>
    <n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3"/>
    <s v="GBP"/>
    <n v="1410439161"/>
    <d v="2014-09-11T12:39:21"/>
    <n v="1407847161"/>
    <x v="2551"/>
    <d v="1900-01-29T00:00:00"/>
    <n v="30"/>
    <b v="0"/>
    <n v="1"/>
    <b v="0"/>
    <s v="theater/plays"/>
    <n v="0.2857142857142857"/>
    <n v="1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3"/>
    <s v="GBP"/>
    <n v="1479032260"/>
    <d v="2016-11-13T10:17:40"/>
    <n v="1476436660"/>
    <x v="2552"/>
    <d v="1900-01-29T00:00:00"/>
    <n v="30"/>
    <b v="0"/>
    <n v="3"/>
    <b v="0"/>
    <s v="theater/plays"/>
    <n v="5.4"/>
    <n v="4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d v="2014-06-26T23:02:02"/>
    <n v="1401231722"/>
    <x v="2553"/>
    <d v="1900-01-29T00:00:00"/>
    <n v="30"/>
    <b v="0"/>
    <n v="40"/>
    <b v="0"/>
    <s v="theater/plays"/>
    <n v="15.26666666666666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d v="2014-07-30T20:53:59"/>
    <n v="1404161639"/>
    <x v="2554"/>
    <d v="1900-01-29T00:00:00"/>
    <n v="30"/>
    <b v="0"/>
    <n v="3"/>
    <b v="0"/>
    <s v="theater/plays"/>
    <n v="10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2"/>
    <s v="AUD"/>
    <n v="1419645748"/>
    <d v="2014-12-27T02:02:28"/>
    <n v="1417053748"/>
    <x v="2555"/>
    <d v="1900-01-29T00:00:00"/>
    <n v="30"/>
    <b v="0"/>
    <n v="1"/>
    <b v="0"/>
    <s v="theater/plays"/>
    <n v="0.3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3"/>
    <s v="GBP"/>
    <n v="1407565504"/>
    <d v="2014-08-09T06:25:04"/>
    <n v="1404973504"/>
    <x v="2556"/>
    <d v="1900-01-29T00:00:00"/>
    <n v="30"/>
    <b v="0"/>
    <n v="2"/>
    <b v="0"/>
    <s v="theater/plays"/>
    <n v="1"/>
    <n v="12.5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d v="2016-09-18T19:51:05"/>
    <n v="1471636265"/>
    <x v="2557"/>
    <d v="1900-01-29T00:00:00"/>
    <n v="30"/>
    <b v="0"/>
    <n v="14"/>
    <b v="0"/>
    <s v="theater/plays"/>
    <n v="2.2650000000000001"/>
    <n v="32.357142857142854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d v="2016-03-16T03:02:44"/>
    <n v="1455508964"/>
    <x v="2558"/>
    <d v="1900-01-29T00:00:00"/>
    <n v="30"/>
    <b v="0"/>
    <n v="1"/>
    <b v="0"/>
    <s v="theater/plays"/>
    <n v="8.3333333333333332E-3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d v="2016-07-17T00:43:00"/>
    <n v="1466205262"/>
    <x v="2559"/>
    <d v="1900-01-29T00:00:00"/>
    <n v="30"/>
    <b v="0"/>
    <n v="12"/>
    <b v="0"/>
    <s v="theater/plays"/>
    <n v="15.742857142857142"/>
    <n v="91.833333333333329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d v="2016-12-01T07:18:40"/>
    <n v="1477981120"/>
    <x v="2560"/>
    <d v="1900-01-29T00:00:00"/>
    <n v="30"/>
    <b v="0"/>
    <n v="0"/>
    <b v="0"/>
    <s v="theater/plays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d v="2015-08-27T15:54:35"/>
    <n v="1438098875"/>
    <x v="2561"/>
    <d v="1900-01-29T00:00:00"/>
    <n v="30"/>
    <b v="0"/>
    <n v="0"/>
    <b v="0"/>
    <s v="theater/plays"/>
    <n v="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d v="2015-05-15T19:14:28"/>
    <n v="1429125268"/>
    <x v="2562"/>
    <d v="1900-01-29T00:00:00"/>
    <n v="30"/>
    <b v="0"/>
    <n v="1"/>
    <b v="0"/>
    <s v="theater/plays"/>
    <n v="0.25"/>
    <n v="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d v="2016-10-02T03:25:44"/>
    <n v="1472786744"/>
    <x v="2563"/>
    <d v="1900-01-29T00:00:00"/>
    <n v="30"/>
    <b v="0"/>
    <n v="2"/>
    <b v="0"/>
    <s v="theater/plays"/>
    <n v="3.3666666666666663"/>
    <n v="50.5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s v="AUD"/>
    <n v="1423623221"/>
    <d v="2015-02-11T02:53:41"/>
    <n v="1421031221"/>
    <x v="2564"/>
    <d v="1900-01-29T00:00:00"/>
    <n v="30"/>
    <b v="0"/>
    <n v="32"/>
    <b v="0"/>
    <s v="theater/plays"/>
    <n v="15.770000000000001"/>
    <n v="49.28125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d v="2016-07-29T23:29:00"/>
    <n v="1467162586"/>
    <x v="2565"/>
    <d v="1900-01-29T00:00:00"/>
    <n v="30"/>
    <b v="0"/>
    <n v="0"/>
    <b v="0"/>
    <s v="theater/plays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d v="2015-11-28T21:22:21"/>
    <n v="1446150141"/>
    <x v="2566"/>
    <d v="1900-01-29T00:00:00"/>
    <n v="30"/>
    <b v="0"/>
    <n v="8"/>
    <b v="0"/>
    <s v="theater/plays"/>
    <n v="24.285714285714285"/>
    <n v="53.1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d v="2014-09-28T18:55:56"/>
    <n v="1409338556"/>
    <x v="2567"/>
    <d v="1900-01-29T00:00:00"/>
    <n v="30"/>
    <b v="0"/>
    <n v="12"/>
    <b v="0"/>
    <s v="theater/plays"/>
    <n v="24.333333333333336"/>
    <n v="24.333333333333332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d v="2016-01-03T20:17:36"/>
    <n v="1449260256"/>
    <x v="2568"/>
    <d v="1900-01-29T00:00:00"/>
    <n v="30"/>
    <b v="0"/>
    <n v="4"/>
    <b v="0"/>
    <s v="theater/plays"/>
    <n v="1.5"/>
    <n v="11.2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6"/>
    <s v="CAD"/>
    <n v="1447821717"/>
    <d v="2015-11-18T04:41:57"/>
    <n v="1445226117"/>
    <x v="2569"/>
    <d v="1900-01-29T00:00:00"/>
    <n v="30"/>
    <b v="0"/>
    <n v="0"/>
    <b v="0"/>
    <s v="theater/plays"/>
    <n v="0"/>
    <n v="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d v="2017-03-06T06:58:27"/>
    <n v="1486191507"/>
    <x v="2570"/>
    <d v="1900-01-29T00:00:00"/>
    <n v="30"/>
    <b v="0"/>
    <n v="10"/>
    <b v="0"/>
    <s v="theater/plays"/>
    <n v="24.117647058823529"/>
    <n v="4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d v="2016-04-17T20:43:31"/>
    <n v="1458333811"/>
    <x v="2571"/>
    <d v="1900-01-29T00:00:00"/>
    <n v="30"/>
    <b v="0"/>
    <n v="2"/>
    <b v="0"/>
    <s v="theater/plays"/>
    <n v="7.3333333333333334E-2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d v="2014-07-21T12:52:06"/>
    <n v="1403355126"/>
    <x v="2572"/>
    <d v="1900-01-29T00:00:00"/>
    <n v="30"/>
    <b v="0"/>
    <n v="6"/>
    <b v="0"/>
    <s v="theater/plays"/>
    <n v="0.97142857142857131"/>
    <n v="22.66666666666666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d v="2016-05-09T04:00:00"/>
    <n v="1460219110"/>
    <x v="2573"/>
    <d v="1900-01-29T00:00:00"/>
    <n v="30"/>
    <b v="0"/>
    <n v="37"/>
    <b v="0"/>
    <s v="theater/plays"/>
    <n v="78.100000000000009"/>
    <n v="105.5405405405405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3"/>
    <s v="GBP"/>
    <n v="1464872848"/>
    <d v="2016-06-02T13:07:28"/>
    <n v="1462280848"/>
    <x v="2574"/>
    <d v="1900-01-29T00:00:00"/>
    <n v="30"/>
    <b v="0"/>
    <n v="11"/>
    <b v="0"/>
    <s v="theater/plays"/>
    <n v="32"/>
    <n v="29.090909090909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d v="2016-07-13T20:48:18"/>
    <n v="1465850898"/>
    <x v="2575"/>
    <d v="1900-01-29T00:00:00"/>
    <n v="30"/>
    <b v="0"/>
    <n v="0"/>
    <b v="0"/>
    <s v="theater/plays"/>
    <n v="0"/>
    <n v="0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d v="2016-07-22T18:55:32"/>
    <n v="1466621732"/>
    <x v="2576"/>
    <d v="1900-01-29T00:00:00"/>
    <n v="30"/>
    <b v="0"/>
    <n v="6"/>
    <b v="0"/>
    <s v="theater/plays"/>
    <n v="1.4500000000000002"/>
    <n v="217.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d v="2014-07-05T14:22:27"/>
    <n v="1401978147"/>
    <x v="2577"/>
    <d v="1900-01-29T00:00:00"/>
    <n v="30"/>
    <b v="0"/>
    <n v="7"/>
    <b v="0"/>
    <s v="theater/plays"/>
    <n v="18"/>
    <n v="64.285714285714292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d v="2015-11-08T18:59:41"/>
    <n v="1444413581"/>
    <x v="2578"/>
    <d v="1900-01-29T00:00:00"/>
    <n v="30"/>
    <b v="0"/>
    <n v="0"/>
    <b v="0"/>
    <s v="theater/plays"/>
    <n v="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3"/>
    <s v="GBP"/>
    <n v="1456934893"/>
    <d v="2016-03-02T16:08:13"/>
    <n v="1454342893"/>
    <x v="2579"/>
    <d v="1900-01-29T00:00:00"/>
    <n v="30"/>
    <b v="0"/>
    <n v="3"/>
    <b v="0"/>
    <s v="theater/plays"/>
    <n v="4.1818181818181817"/>
    <n v="23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d v="2015-05-31T15:28:02"/>
    <n v="1430494082"/>
    <x v="2580"/>
    <d v="1900-01-29T00:00:00"/>
    <n v="30"/>
    <b v="0"/>
    <n v="1"/>
    <b v="0"/>
    <s v="theater/plays"/>
    <n v="20"/>
    <n v="100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d v="2015-05-13T20:45:12"/>
    <n v="1428957912"/>
    <x v="2581"/>
    <d v="1900-01-29T00:00:00"/>
    <n v="30"/>
    <b v="0"/>
    <n v="1"/>
    <b v="0"/>
    <s v="theater/plays"/>
    <n v="6.0000000000000001E-3"/>
    <n v="3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d v="2014-07-19T09:21:30"/>
    <n v="1403169690"/>
    <x v="2582"/>
    <d v="1900-01-29T00:00:00"/>
    <n v="30"/>
    <b v="0"/>
    <n v="1"/>
    <b v="0"/>
    <s v="theater/plays"/>
    <n v="0.25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3"/>
    <s v="GBP"/>
    <n v="1423913220"/>
    <d v="2015-02-14T11:27:00"/>
    <n v="1421339077"/>
    <x v="2583"/>
    <d v="1900-01-29T00:00:00"/>
    <n v="30"/>
    <b v="0"/>
    <n v="4"/>
    <b v="0"/>
    <s v="theater/plays"/>
    <n v="35"/>
    <n v="17.5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3"/>
    <s v="GBP"/>
    <n v="1428222221"/>
    <d v="2015-04-05T08:23:41"/>
    <n v="1425633821"/>
    <x v="2584"/>
    <d v="1900-01-29T00:00:00"/>
    <n v="30"/>
    <b v="0"/>
    <n v="0"/>
    <b v="0"/>
    <s v="theater/plays"/>
    <n v="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d v="2015-03-28T22:07:06"/>
    <n v="1424992026"/>
    <x v="2585"/>
    <d v="1900-01-29T00:00:00"/>
    <n v="30"/>
    <b v="0"/>
    <n v="12"/>
    <b v="0"/>
    <s v="theater/plays"/>
    <n v="57.199999999999996"/>
    <n v="59.58333333333333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d v="2014-09-27T01:02:41"/>
    <n v="1409187761"/>
    <x v="2586"/>
    <d v="1900-01-29T00:00:00"/>
    <n v="30"/>
    <b v="0"/>
    <n v="4"/>
    <b v="0"/>
    <s v="theater/plays"/>
    <n v="1.8399999999999999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d v="2015-02-15T14:05:47"/>
    <n v="1421417147"/>
    <x v="2587"/>
    <d v="1900-01-29T00:00:00"/>
    <n v="30"/>
    <b v="0"/>
    <n v="2"/>
    <b v="0"/>
    <s v="theater/plays"/>
    <n v="10.050000000000001"/>
    <n v="100.5"/>
    <x v="0"/>
    <x v="0"/>
  </r>
  <r>
    <n v="4004"/>
    <s v="South Florida Tours"/>
    <s v="Help Launch The Queen Into South Florida!"/>
    <n v="500"/>
    <n v="1"/>
    <x v="0"/>
    <x v="0"/>
    <s v="USD"/>
    <n v="1412740457"/>
    <d v="2014-10-08T03:54:17"/>
    <n v="1410148457"/>
    <x v="2588"/>
    <d v="1900-01-29T00:00:00"/>
    <n v="30"/>
    <b v="0"/>
    <n v="1"/>
    <b v="0"/>
    <s v="theater/plays"/>
    <n v="0.2"/>
    <n v="1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3"/>
    <s v="GBP"/>
    <n v="1437606507"/>
    <d v="2015-07-22T23:08:27"/>
    <n v="1435014507"/>
    <x v="2589"/>
    <d v="1900-01-29T00:00:00"/>
    <n v="30"/>
    <b v="0"/>
    <n v="4"/>
    <b v="0"/>
    <s v="theater/plays"/>
    <n v="6"/>
    <n v="15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3"/>
    <s v="GBP"/>
    <n v="1422450278"/>
    <d v="2015-01-28T13:04:38"/>
    <n v="1419858278"/>
    <x v="2590"/>
    <d v="1900-01-29T00:00:00"/>
    <n v="30"/>
    <b v="0"/>
    <n v="4"/>
    <b v="0"/>
    <s v="theater/plays"/>
    <n v="7.6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3"/>
    <s v="GBP"/>
    <n v="1430571849"/>
    <d v="2015-05-02T13:04:09"/>
    <n v="1427979849"/>
    <x v="2591"/>
    <d v="1900-01-29T00:00:00"/>
    <n v="30"/>
    <b v="0"/>
    <n v="0"/>
    <b v="0"/>
    <s v="theater/plays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d v="2015-02-16T07:13:43"/>
    <n v="1421478823"/>
    <x v="2592"/>
    <d v="1900-01-29T00:00:00"/>
    <n v="30"/>
    <b v="0"/>
    <n v="2"/>
    <b v="0"/>
    <s v="theater/plays"/>
    <n v="1.3"/>
    <n v="13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d v="2015-07-19T18:44:23"/>
    <n v="1434739463"/>
    <x v="2593"/>
    <d v="1900-01-29T00:00:00"/>
    <n v="30"/>
    <b v="0"/>
    <n v="1"/>
    <b v="0"/>
    <s v="theater/plays"/>
    <n v="1.4285714285714287E-2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3"/>
    <s v="GBP"/>
    <n v="1410987400"/>
    <d v="2014-09-17T20:56:40"/>
    <n v="1408395400"/>
    <x v="2594"/>
    <d v="1900-01-29T00:00:00"/>
    <n v="30"/>
    <b v="0"/>
    <n v="7"/>
    <b v="0"/>
    <s v="theater/plays"/>
    <n v="14.000000000000002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d v="2014-09-04T16:07:54"/>
    <n v="1407254874"/>
    <x v="2595"/>
    <d v="1900-01-29T00:00:00"/>
    <n v="30"/>
    <b v="0"/>
    <n v="2"/>
    <b v="0"/>
    <s v="theater/plays"/>
    <n v="1.05"/>
    <n v="52.5"/>
    <x v="0"/>
    <x v="0"/>
  </r>
  <r>
    <n v="4018"/>
    <s v="Time Please Fringe"/>
    <s v="Funding for a production of Time Please at the Brighton Fringe 2017... and beyond."/>
    <n v="1500"/>
    <n v="130"/>
    <x v="0"/>
    <x v="3"/>
    <s v="GBP"/>
    <n v="1475877108"/>
    <d v="2016-10-07T21:51:48"/>
    <n v="1473285108"/>
    <x v="2596"/>
    <d v="1900-01-29T00:00:00"/>
    <n v="30"/>
    <b v="0"/>
    <n v="4"/>
    <b v="0"/>
    <s v="theater/plays"/>
    <n v="8.6666666666666679"/>
    <n v="32.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d v="2015-03-24T03:34:59"/>
    <n v="1424579699"/>
    <x v="2597"/>
    <d v="1900-01-29T00:00:00"/>
    <n v="30"/>
    <b v="0"/>
    <n v="3"/>
    <b v="0"/>
    <s v="theater/plays"/>
    <n v="16.666666666666664"/>
    <n v="33.333333333333336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d v="2015-08-31T16:04:57"/>
    <n v="1438445097"/>
    <x v="2598"/>
    <d v="1900-01-29T00:00:00"/>
    <n v="30"/>
    <b v="0"/>
    <n v="1"/>
    <b v="0"/>
    <s v="theater/plays"/>
    <n v="1.25"/>
    <n v="1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d v="2014-06-05T22:31:40"/>
    <n v="1399415500"/>
    <x v="2599"/>
    <d v="1900-01-29T00:00:00"/>
    <n v="30"/>
    <b v="0"/>
    <n v="11"/>
    <b v="0"/>
    <s v="theater/plays"/>
    <n v="28.050000000000004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d v="2015-12-14T00:36:10"/>
    <n v="1447461370"/>
    <x v="2600"/>
    <d v="1900-01-29T00:00:00"/>
    <n v="30"/>
    <b v="0"/>
    <n v="0"/>
    <b v="0"/>
    <s v="theater/plays"/>
    <n v="0"/>
    <n v="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d v="2015-04-03T21:44:10"/>
    <n v="1425509050"/>
    <x v="2601"/>
    <d v="1900-01-29T00:00:00"/>
    <n v="30"/>
    <b v="0"/>
    <n v="2"/>
    <b v="0"/>
    <s v="theater/plays"/>
    <n v="1.4814814814814816"/>
    <n v="100"/>
    <x v="0"/>
    <x v="0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d v="2014-10-21T21:11:27"/>
    <n v="1411333887"/>
    <x v="2602"/>
    <d v="1900-01-29T00:00:00"/>
    <n v="30"/>
    <b v="0"/>
    <n v="25"/>
    <b v="0"/>
    <s v="theater/plays"/>
    <n v="36.85"/>
    <n v="147.4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d v="2015-04-10T05:00:00"/>
    <n v="1426050982"/>
    <x v="2603"/>
    <d v="1900-01-29T00:00:00"/>
    <n v="30"/>
    <b v="0"/>
    <n v="4"/>
    <b v="0"/>
    <s v="theater/plays"/>
    <n v="37.5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s v="AUD"/>
    <n v="1408596589"/>
    <d v="2014-08-21T04:49:49"/>
    <n v="1406004589"/>
    <x v="2604"/>
    <d v="1900-01-29T00:00:00"/>
    <n v="30"/>
    <b v="0"/>
    <n v="1"/>
    <b v="0"/>
    <s v="theater/plays"/>
    <n v="0.02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d v="2014-10-22T15:36:50"/>
    <n v="1411400210"/>
    <x v="2605"/>
    <d v="1900-01-29T00:00:00"/>
    <n v="30"/>
    <b v="0"/>
    <n v="12"/>
    <b v="0"/>
    <s v="theater/plays"/>
    <n v="8.2142857142857135"/>
    <n v="38.333333333333336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d v="2015-07-14T23:00:15"/>
    <n v="1434322815"/>
    <x v="2606"/>
    <d v="1900-01-29T00:00:00"/>
    <n v="30"/>
    <b v="0"/>
    <n v="1"/>
    <b v="0"/>
    <s v="theater/plays"/>
    <n v="0.08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d v="2014-10-23T15:16:31"/>
    <n v="1411485391"/>
    <x v="2607"/>
    <d v="1900-01-29T00:00:00"/>
    <n v="30"/>
    <b v="0"/>
    <n v="1"/>
    <b v="0"/>
    <s v="theater/plays"/>
    <n v="6.6666666666666666E-2"/>
    <n v="1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3"/>
    <s v="GBP"/>
    <n v="1416081600"/>
    <d v="2014-11-15T20:00:00"/>
    <n v="1413477228"/>
    <x v="2608"/>
    <d v="1900-01-29T00:00:00"/>
    <n v="30"/>
    <b v="0"/>
    <n v="2"/>
    <b v="0"/>
    <s v="theater/plays"/>
    <n v="22"/>
    <n v="55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3"/>
    <s v="GBP"/>
    <n v="1403192031"/>
    <d v="2014-06-19T15:33:51"/>
    <n v="1400600031"/>
    <x v="2609"/>
    <d v="1900-01-29T00:00:00"/>
    <n v="30"/>
    <b v="0"/>
    <n v="21"/>
    <b v="0"/>
    <s v="theater/plays"/>
    <n v="17.62"/>
    <n v="41.952380952380949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d v="2016-07-02T17:44:28"/>
    <n v="1464889468"/>
    <x v="2610"/>
    <d v="1900-01-29T00:00:00"/>
    <n v="30"/>
    <b v="0"/>
    <n v="3"/>
    <b v="0"/>
    <s v="theater/plays"/>
    <n v="2.4500000000000002"/>
    <n v="163.33333333333334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3"/>
    <s v="GBP"/>
    <n v="1403886084"/>
    <d v="2014-06-27T16:21:24"/>
    <n v="1401294084"/>
    <x v="2611"/>
    <d v="1900-01-29T00:00:00"/>
    <n v="30"/>
    <b v="0"/>
    <n v="9"/>
    <b v="0"/>
    <s v="theater/plays"/>
    <n v="1.4210526315789473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s v="AUD"/>
    <n v="1430316426"/>
    <d v="2015-04-29T14:07:06"/>
    <n v="1427724426"/>
    <x v="2612"/>
    <d v="1900-01-29T00:00:00"/>
    <n v="30"/>
    <b v="0"/>
    <n v="6"/>
    <b v="0"/>
    <s v="theater/plays"/>
    <n v="19.25"/>
    <n v="64.166666666666671"/>
    <x v="0"/>
    <x v="0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d v="2014-08-12T22:50:11"/>
    <n v="1405291811"/>
    <x v="2613"/>
    <d v="1900-01-29T00:00:00"/>
    <n v="30"/>
    <b v="0"/>
    <n v="4"/>
    <b v="0"/>
    <s v="theater/plays"/>
    <n v="0.67500000000000004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d v="2016-05-19T00:56:28"/>
    <n v="1461027388"/>
    <x v="2614"/>
    <d v="1900-01-29T00:00:00"/>
    <n v="30"/>
    <b v="0"/>
    <n v="1"/>
    <b v="0"/>
    <s v="theater/plays"/>
    <n v="0.16666666666666669"/>
    <n v="25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d v="2017-01-13T23:05:00"/>
    <n v="1481756855"/>
    <x v="2615"/>
    <d v="1900-01-29T00:00:00"/>
    <n v="30"/>
    <b v="0"/>
    <n v="1"/>
    <b v="0"/>
    <s v="theater/plays"/>
    <n v="1"/>
    <n v="34.950000000000003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9"/>
    <s v="MXN"/>
    <n v="1482779931"/>
    <d v="2016-12-26T19:18:51"/>
    <n v="1480187931"/>
    <x v="2616"/>
    <d v="1900-01-29T00:00:00"/>
    <n v="30"/>
    <b v="0"/>
    <n v="0"/>
    <b v="0"/>
    <s v="theater/plays"/>
    <n v="0"/>
    <n v="0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3"/>
    <s v="GBP"/>
    <n v="1446732975"/>
    <d v="2015-11-05T14:16:15"/>
    <n v="1444137375"/>
    <x v="2617"/>
    <d v="1900-01-29T00:00:00"/>
    <n v="30"/>
    <b v="0"/>
    <n v="21"/>
    <b v="0"/>
    <s v="theater/plays"/>
    <n v="26.727272727272727"/>
    <n v="35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d v="2016-12-21T17:03:14"/>
    <n v="1479747794"/>
    <x v="2618"/>
    <d v="1900-01-29T00:00:00"/>
    <n v="30"/>
    <b v="0"/>
    <n v="6"/>
    <b v="0"/>
    <s v="theater/plays"/>
    <n v="8.9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0"/>
    <x v="3"/>
    <s v="GBP"/>
    <n v="1485543242"/>
    <d v="2017-01-27T18:54:02"/>
    <n v="1482951242"/>
    <x v="2619"/>
    <d v="1900-01-29T00:00:00"/>
    <n v="30"/>
    <b v="0"/>
    <n v="0"/>
    <b v="0"/>
    <s v="theater/plays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d v="2016-06-19T22:32:01"/>
    <n v="1463783521"/>
    <x v="2620"/>
    <d v="1900-01-29T00:00:00"/>
    <n v="30"/>
    <b v="0"/>
    <n v="1"/>
    <b v="0"/>
    <s v="theater/plays"/>
    <n v="0.16666666666666669"/>
    <n v="5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d v="2015-03-08T12:57:05"/>
    <n v="1423231025"/>
    <x v="2621"/>
    <d v="1900-01-29T00:00:00"/>
    <n v="30"/>
    <b v="0"/>
    <n v="12"/>
    <b v="0"/>
    <s v="theater/plays"/>
    <n v="15.737410071942445"/>
    <n v="29.166666666666668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d v="2016-01-14T18:16:56"/>
    <n v="1450203416"/>
    <x v="2622"/>
    <d v="1900-01-29T00:00:00"/>
    <n v="30"/>
    <b v="0"/>
    <n v="6"/>
    <b v="0"/>
    <s v="theater/plays"/>
    <n v="21.685714285714287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1"/>
    <s v="EUR"/>
    <n v="1476008906"/>
    <d v="2016-10-09T10:28:26"/>
    <n v="1473416906"/>
    <x v="2623"/>
    <d v="1900-01-29T00:00:00"/>
    <n v="30"/>
    <b v="0"/>
    <n v="1"/>
    <b v="0"/>
    <s v="theater/plays"/>
    <n v="0.33333333333333337"/>
    <n v="10"/>
    <x v="0"/>
    <x v="0"/>
  </r>
  <r>
    <n v="4087"/>
    <s v="Stage Production &quot;The Nail Shop&quot;"/>
    <s v="Comedy Stage Play"/>
    <n v="9600"/>
    <n v="0"/>
    <x v="0"/>
    <x v="0"/>
    <s v="USD"/>
    <n v="1468777786"/>
    <d v="2016-07-17T17:49:46"/>
    <n v="1466185786"/>
    <x v="2624"/>
    <d v="1900-01-29T00:00:00"/>
    <n v="30"/>
    <b v="0"/>
    <n v="0"/>
    <b v="0"/>
    <s v="theater/plays"/>
    <n v="0"/>
    <n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3"/>
    <s v="GBP"/>
    <n v="1421403960"/>
    <d v="2015-01-16T10:26:00"/>
    <n v="1418827324"/>
    <x v="2625"/>
    <d v="1900-01-29T00:00:00"/>
    <n v="30"/>
    <b v="0"/>
    <n v="3"/>
    <b v="0"/>
    <s v="theater/plays"/>
    <n v="10.8"/>
    <n v="72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d v="2015-01-16T12:09:11"/>
    <n v="1418818151"/>
    <x v="2626"/>
    <d v="1900-01-29T00:00:00"/>
    <n v="30"/>
    <b v="0"/>
    <n v="8"/>
    <b v="0"/>
    <s v="theater/plays"/>
    <n v="12.75"/>
    <n v="25.5"/>
    <x v="0"/>
    <x v="0"/>
  </r>
  <r>
    <n v="4095"/>
    <s v="LOPE ENAMORADO"/>
    <s v="Proyecto teatral dirigido por MartÃ­n Acosta que habla y reflexiona sobre el amor y su naturaleza."/>
    <n v="30000"/>
    <n v="800"/>
    <x v="0"/>
    <x v="9"/>
    <s v="MXN"/>
    <n v="1482108350"/>
    <d v="2016-12-19T00:45:50"/>
    <n v="1479516350"/>
    <x v="2627"/>
    <d v="1900-01-29T00:00:00"/>
    <n v="30"/>
    <b v="0"/>
    <n v="1"/>
    <b v="0"/>
    <s v="theater/plays"/>
    <n v="2.666666666666667"/>
    <n v="80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d v="2016-06-04T17:19:57"/>
    <n v="1462468797"/>
    <x v="2628"/>
    <d v="1900-01-29T00:00:00"/>
    <n v="30"/>
    <b v="0"/>
    <n v="0"/>
    <b v="0"/>
    <s v="theater/plays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d v="2017-01-25T21:41:22"/>
    <n v="1482788482"/>
    <x v="2629"/>
    <d v="1900-01-29T00:00:00"/>
    <n v="30"/>
    <b v="0"/>
    <n v="0"/>
    <b v="0"/>
    <s v="theater/plays"/>
    <n v="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d v="2016-05-15T20:21:13"/>
    <n v="1460751673"/>
    <x v="2630"/>
    <d v="1900-01-29T00:00:00"/>
    <n v="30"/>
    <b v="0"/>
    <n v="6"/>
    <b v="0"/>
    <s v="theater/plays"/>
    <n v="27.400000000000002"/>
    <n v="22.83333333333333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s v="AUD"/>
    <n v="1477550434"/>
    <d v="2016-10-27T06:40:34"/>
    <n v="1474958434"/>
    <x v="2631"/>
    <d v="1900-01-29T00:00:00"/>
    <n v="30"/>
    <b v="0"/>
    <n v="14"/>
    <b v="0"/>
    <s v="theater/plays"/>
    <n v="21.366666666666667"/>
    <n v="45.78571428571428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d v="2017-03-03T05:00:00"/>
    <n v="1485909937"/>
    <x v="2632"/>
    <d v="1900-01-29T00:00:00"/>
    <n v="30"/>
    <b v="0"/>
    <n v="1"/>
    <b v="0"/>
    <s v="theater/plays"/>
    <n v="1.9666666666666666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0"/>
    <x v="3"/>
    <s v="GBP"/>
    <n v="1448805404"/>
    <d v="2015-11-29T13:56:44"/>
    <n v="1446209804"/>
    <x v="2633"/>
    <d v="1900-01-29T00:00:00"/>
    <n v="30"/>
    <b v="0"/>
    <n v="0"/>
    <b v="0"/>
    <s v="theater/plays"/>
    <n v="0"/>
    <n v="0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d v="2015-02-24T03:15:40"/>
    <n v="1422155740"/>
    <x v="2634"/>
    <d v="1900-01-29T00:00:00"/>
    <n v="30"/>
    <b v="0"/>
    <n v="6"/>
    <b v="0"/>
    <s v="theater/plays"/>
    <n v="3.1333333333333333"/>
    <n v="15.666666666666666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d v="2015-07-23T03:00:00"/>
    <n v="1434931811"/>
    <x v="2635"/>
    <d v="1900-01-30T00:00:00"/>
    <n v="31"/>
    <b v="0"/>
    <n v="182"/>
    <b v="1"/>
    <s v="film &amp; video/television"/>
    <n v="136.85882352941178"/>
    <n v="63.917582417582416"/>
    <x v="2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d v="2014-07-13T00:00:00"/>
    <n v="1402599486"/>
    <x v="2636"/>
    <d v="1900-01-30T00:00:00"/>
    <n v="31"/>
    <b v="0"/>
    <n v="263"/>
    <b v="1"/>
    <s v="film &amp; video/television"/>
    <n v="308.65999999999997"/>
    <n v="117.36121673003802"/>
    <x v="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3"/>
    <s v="GBP"/>
    <n v="1425211200"/>
    <d v="2015-03-01T12:00:00"/>
    <n v="1422534260"/>
    <x v="2637"/>
    <d v="1900-01-30T00:00:00"/>
    <n v="31"/>
    <b v="0"/>
    <n v="38"/>
    <b v="1"/>
    <s v="film &amp; video/television"/>
    <n v="107.94999999999999"/>
    <n v="56.815789473684212"/>
    <x v="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d v="2015-09-14T21:00:00"/>
    <n v="1439530776"/>
    <x v="2638"/>
    <d v="1900-01-30T00:00:00"/>
    <n v="31"/>
    <b v="0"/>
    <n v="33"/>
    <b v="1"/>
    <s v="film &amp; video/television"/>
    <n v="100.12570000000001"/>
    <n v="606.82242424242418"/>
    <x v="2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639"/>
    <d v="1900-01-30T00:00:00"/>
    <n v="31"/>
    <b v="0"/>
    <n v="13"/>
    <b v="0"/>
    <s v="film &amp; video/science fiction"/>
    <n v="5.548"/>
    <n v="106.69230769230769"/>
    <x v="2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2640"/>
    <d v="1900-01-30T00:00:00"/>
    <n v="31"/>
    <b v="0"/>
    <n v="58"/>
    <b v="0"/>
    <s v="film &amp; video/science fiction"/>
    <n v="3.1413333333333333"/>
    <n v="81.241379310344826"/>
    <x v="2"/>
    <x v="13"/>
  </r>
  <r>
    <n v="217"/>
    <s v="Bitch"/>
    <s v="A roadmovie by paw"/>
    <n v="100000"/>
    <n v="11943"/>
    <x v="0"/>
    <x v="10"/>
    <s v="SEK"/>
    <n v="1419780149"/>
    <d v="2014-12-28T15:22:29"/>
    <n v="1417101749"/>
    <x v="2641"/>
    <d v="1900-01-30T00:00:00"/>
    <n v="31"/>
    <b v="0"/>
    <n v="38"/>
    <b v="0"/>
    <s v="film &amp; video/drama"/>
    <n v="11.943"/>
    <n v="314.28947368421052"/>
    <x v="2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d v="2015-10-17T02:00:00"/>
    <n v="1442443910"/>
    <x v="2642"/>
    <d v="1900-01-30T00:00:00"/>
    <n v="31"/>
    <b v="1"/>
    <n v="314"/>
    <b v="1"/>
    <s v="film &amp; video/documentary"/>
    <n v="116.94725"/>
    <n v="89.38643312101911"/>
    <x v="2"/>
    <x v="22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d v="2012-11-02T04:00:00"/>
    <n v="1349160018"/>
    <x v="2643"/>
    <d v="1900-01-30T00:00:00"/>
    <n v="31"/>
    <b v="1"/>
    <n v="290"/>
    <b v="1"/>
    <s v="film &amp; video/documentary"/>
    <n v="176.29999999999998"/>
    <n v="91.189655172413794"/>
    <x v="2"/>
    <x v="22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d v="2011-04-24T23:02:18"/>
    <n v="1301007738"/>
    <x v="2644"/>
    <d v="1900-01-30T00:00:00"/>
    <n v="31"/>
    <b v="1"/>
    <n v="298"/>
    <b v="1"/>
    <s v="film &amp; video/documentary"/>
    <n v="101.72264"/>
    <n v="85.337785234899329"/>
    <x v="2"/>
    <x v="22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d v="2015-11-01T04:00:00"/>
    <n v="1443739388"/>
    <x v="2645"/>
    <d v="1900-01-30T00:00:00"/>
    <n v="31"/>
    <b v="1"/>
    <n v="498"/>
    <b v="1"/>
    <s v="film &amp; video/documentary"/>
    <n v="103.61439999999999"/>
    <n v="156.04578313253012"/>
    <x v="2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d v="2016-06-17T13:57:14"/>
    <n v="1463493434"/>
    <x v="2646"/>
    <d v="1900-01-30T00:00:00"/>
    <n v="31"/>
    <b v="1"/>
    <n v="438"/>
    <b v="1"/>
    <s v="film &amp; video/documentary"/>
    <n v="106.60499999999999"/>
    <n v="97.356164383561648"/>
    <x v="2"/>
    <x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d v="2015-05-08T22:00:00"/>
    <n v="1428428515"/>
    <x v="2647"/>
    <d v="1900-01-30T00:00:00"/>
    <n v="31"/>
    <b v="1"/>
    <n v="80"/>
    <b v="1"/>
    <s v="film &amp; video/documentary"/>
    <n v="102.76470588235294"/>
    <n v="109.1875"/>
    <x v="2"/>
    <x v="2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d v="2014-11-14T03:00:00"/>
    <n v="1413308545"/>
    <x v="2648"/>
    <d v="1900-01-30T00:00:00"/>
    <n v="31"/>
    <b v="1"/>
    <n v="524"/>
    <b v="1"/>
    <s v="film &amp; video/documentary"/>
    <n v="102.02863333333335"/>
    <n v="58.413339694656486"/>
    <x v="2"/>
    <x v="22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d v="2014-12-01T08:03:14"/>
    <n v="1414738994"/>
    <x v="2649"/>
    <d v="1900-01-30T00:00:00"/>
    <n v="31"/>
    <b v="1"/>
    <n v="165"/>
    <b v="1"/>
    <s v="film &amp; video/documentary"/>
    <n v="116.25714285714285"/>
    <n v="246.60606060606059"/>
    <x v="2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d v="2014-06-21T03:59:00"/>
    <n v="1400704672"/>
    <x v="2650"/>
    <d v="1900-01-30T00:00:00"/>
    <n v="31"/>
    <b v="0"/>
    <n v="113"/>
    <b v="1"/>
    <s v="film &amp; video/documentary"/>
    <n v="110.16142857142856"/>
    <n v="68.24159292035398"/>
    <x v="2"/>
    <x v="2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3"/>
    <s v="GBP"/>
    <n v="1472122316"/>
    <d v="2016-08-25T10:51:56"/>
    <n v="1469443916"/>
    <x v="2651"/>
    <d v="1900-01-30T00:00:00"/>
    <n v="31"/>
    <b v="0"/>
    <n v="48"/>
    <b v="1"/>
    <s v="film &amp; video/documentary"/>
    <n v="105.9591836734694"/>
    <n v="54.083333333333336"/>
    <x v="2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d v="2015-08-15T06:00:00"/>
    <n v="1436976858"/>
    <x v="2652"/>
    <d v="1900-01-30T00:00:00"/>
    <n v="31"/>
    <b v="0"/>
    <n v="562"/>
    <b v="1"/>
    <s v="film &amp; video/documentary"/>
    <n v="213.98947368421051"/>
    <n v="144.69039145907473"/>
    <x v="2"/>
    <x v="22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d v="2014-03-07T22:59:00"/>
    <n v="1391477450"/>
    <x v="2653"/>
    <d v="1900-01-30T00:00:00"/>
    <n v="31"/>
    <b v="0"/>
    <n v="1510"/>
    <b v="1"/>
    <s v="film &amp; video/documentary"/>
    <n v="181.53547058823528"/>
    <n v="81.75107284768211"/>
    <x v="2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d v="2011-09-08T03:00:00"/>
    <n v="1312823571"/>
    <x v="2654"/>
    <d v="1900-01-30T00:00:00"/>
    <n v="31"/>
    <b v="0"/>
    <n v="206"/>
    <b v="1"/>
    <s v="film &amp; video/documentary"/>
    <n v="100.9027027027027"/>
    <n v="90.616504854368927"/>
    <x v="2"/>
    <x v="2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d v="2013-10-10T17:00:52"/>
    <n v="1378746052"/>
    <x v="2655"/>
    <d v="1900-01-30T00:00:00"/>
    <n v="31"/>
    <b v="0"/>
    <n v="351"/>
    <b v="1"/>
    <s v="film &amp; video/documentary"/>
    <n v="110.446"/>
    <n v="157.33048433048432"/>
    <x v="2"/>
    <x v="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3"/>
    <s v="GBP"/>
    <n v="1481716800"/>
    <d v="2016-12-14T12:00:00"/>
    <n v="1479070867"/>
    <x v="2656"/>
    <d v="1900-01-30T00:00:00"/>
    <n v="31"/>
    <b v="0"/>
    <n v="95"/>
    <b v="1"/>
    <s v="film &amp; video/documentary"/>
    <n v="106.80499999999999"/>
    <n v="224.85263157894738"/>
    <x v="2"/>
    <x v="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d v="2014-05-17T03:30:00"/>
    <n v="1397661347"/>
    <x v="2657"/>
    <d v="1900-01-30T00:00:00"/>
    <n v="31"/>
    <b v="0"/>
    <n v="62"/>
    <b v="1"/>
    <s v="film &amp; video/documentary"/>
    <n v="112.30249999999999"/>
    <n v="181.13306451612902"/>
    <x v="2"/>
    <x v="2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d v="2014-11-26T13:14:00"/>
    <n v="1414343571"/>
    <x v="2658"/>
    <d v="1900-01-30T00:00:00"/>
    <n v="31"/>
    <b v="0"/>
    <n v="5"/>
    <b v="0"/>
    <s v="film &amp; video/animation"/>
    <n v="0.82000000000000006"/>
    <n v="16.399999999999999"/>
    <x v="2"/>
    <x v="15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d v="2012-01-05T11:33:00"/>
    <n v="1323084816"/>
    <x v="2659"/>
    <d v="1900-01-30T00:00:00"/>
    <n v="31"/>
    <b v="0"/>
    <n v="3"/>
    <b v="0"/>
    <s v="film &amp; video/animation"/>
    <n v="0.28667813379201834"/>
    <n v="71.666666666666671"/>
    <x v="2"/>
    <x v="15"/>
  </r>
  <r>
    <n v="526"/>
    <s v="Victory by Madicken Malm"/>
    <s v="We have a brand new play. We urgently need your help to fund our production, which opens at Theatre503 on August 18th."/>
    <n v="1500"/>
    <n v="1710"/>
    <x v="2"/>
    <x v="3"/>
    <s v="GBP"/>
    <n v="1438966800"/>
    <d v="2015-08-07T17:00:00"/>
    <n v="1436278344"/>
    <x v="2660"/>
    <d v="1900-01-30T00:00:00"/>
    <n v="31"/>
    <b v="0"/>
    <n v="23"/>
    <b v="1"/>
    <s v="theater/plays"/>
    <n v="113.99999999999999"/>
    <n v="74.34782608695651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3"/>
    <s v="GBP"/>
    <n v="1454936460"/>
    <d v="2016-02-08T13:01:00"/>
    <n v="1452259131"/>
    <x v="2661"/>
    <d v="1900-01-30T00:00:00"/>
    <n v="31"/>
    <b v="0"/>
    <n v="9"/>
    <b v="0"/>
    <s v="technology/web"/>
    <n v="4.46"/>
    <n v="24.777777777777779"/>
    <x v="7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2662"/>
    <d v="1900-01-30T00:00:00"/>
    <n v="31"/>
    <b v="0"/>
    <n v="121"/>
    <b v="0"/>
    <s v="technology/web"/>
    <n v="21.363333333333333"/>
    <n v="105.93388429752066"/>
    <x v="7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663"/>
    <d v="1900-01-30T00:00:00"/>
    <n v="31"/>
    <b v="0"/>
    <n v="25"/>
    <b v="0"/>
    <s v="technology/web"/>
    <n v="12.45"/>
    <n v="49.8"/>
    <x v="7"/>
    <x v="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d v="2015-01-01T04:59:00"/>
    <n v="1417410964"/>
    <x v="2664"/>
    <d v="1900-01-30T00:00:00"/>
    <n v="31"/>
    <b v="0"/>
    <n v="215"/>
    <b v="0"/>
    <s v="technology/wearables"/>
    <n v="21.628"/>
    <n v="50.29767441860465"/>
    <x v="7"/>
    <x v="11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d v="2015-07-30T03:59:00"/>
    <n v="1435606549"/>
    <x v="2665"/>
    <d v="1900-01-30T00:00:00"/>
    <n v="31"/>
    <b v="0"/>
    <n v="100"/>
    <b v="1"/>
    <s v="publishing/nonfiction"/>
    <n v="109.38000000000001"/>
    <n v="54.69"/>
    <x v="8"/>
    <x v="27"/>
  </r>
  <r>
    <n v="734"/>
    <s v="Sideswiped"/>
    <s v="Sideswiped is my story of growing in and trusting God through the mess and mysteries of life."/>
    <n v="8500"/>
    <n v="10670"/>
    <x v="2"/>
    <x v="6"/>
    <s v="CAD"/>
    <n v="1431147600"/>
    <d v="2015-05-09T05:00:00"/>
    <n v="1428465420"/>
    <x v="2666"/>
    <d v="1900-01-30T00:00:00"/>
    <n v="31"/>
    <b v="0"/>
    <n v="57"/>
    <b v="1"/>
    <s v="publishing/nonfiction"/>
    <n v="125.52941176470588"/>
    <n v="187.19298245614036"/>
    <x v="8"/>
    <x v="27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d v="2014-12-04T00:39:00"/>
    <n v="1414975346"/>
    <x v="2667"/>
    <d v="1900-01-30T00:00:00"/>
    <n v="31"/>
    <b v="0"/>
    <n v="229"/>
    <b v="1"/>
    <s v="publishing/nonfiction"/>
    <n v="114.40638297872341"/>
    <n v="234.80786026200875"/>
    <x v="8"/>
    <x v="2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d v="2014-12-01T04:59:00"/>
    <n v="1414765794"/>
    <x v="2668"/>
    <d v="1900-01-30T00:00:00"/>
    <n v="31"/>
    <b v="0"/>
    <n v="41"/>
    <b v="1"/>
    <s v="publishing/nonfiction"/>
    <n v="106.73333333333332"/>
    <n v="39.048780487804876"/>
    <x v="8"/>
    <x v="27"/>
  </r>
  <r>
    <n v="747"/>
    <s v="Trash is Treasure"/>
    <s v="My creations are born in different cultural environment around the globe with Â« what is already there Â» and act as a social impulse"/>
    <n v="7000"/>
    <n v="7003"/>
    <x v="2"/>
    <x v="14"/>
    <s v="EUR"/>
    <n v="1421319240"/>
    <d v="2015-01-15T10:54:00"/>
    <n v="1418649019"/>
    <x v="2669"/>
    <d v="1900-01-30T00:00:00"/>
    <n v="31"/>
    <b v="0"/>
    <n v="55"/>
    <b v="1"/>
    <s v="publishing/nonfiction"/>
    <n v="100.04285714285714"/>
    <n v="127.32727272727273"/>
    <x v="8"/>
    <x v="2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d v="2013-05-20T00:41:00"/>
    <n v="1366381877"/>
    <x v="2670"/>
    <d v="1900-01-30T00:00:00"/>
    <n v="31"/>
    <b v="0"/>
    <n v="68"/>
    <b v="1"/>
    <s v="publishing/nonfiction"/>
    <n v="101.9076"/>
    <n v="37.466029411764708"/>
    <x v="8"/>
    <x v="2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d v="2014-06-09T05:00:00"/>
    <n v="1399666342"/>
    <x v="2671"/>
    <d v="1900-01-30T00:00:00"/>
    <n v="31"/>
    <b v="0"/>
    <n v="38"/>
    <b v="1"/>
    <s v="music/rock"/>
    <n v="134.05000000000001"/>
    <n v="70.55263157894737"/>
    <x v="1"/>
    <x v="2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d v="2015-06-04T00:00:00"/>
    <n v="1430768468"/>
    <x v="2672"/>
    <d v="1900-01-30T00:00:00"/>
    <n v="31"/>
    <b v="0"/>
    <n v="98"/>
    <b v="1"/>
    <s v="music/metal"/>
    <n v="104.67500000000001"/>
    <n v="42.724489795918366"/>
    <x v="1"/>
    <x v="1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d v="2014-11-22T00:02:03"/>
    <n v="1414018923"/>
    <x v="2673"/>
    <d v="1900-01-30T00:00:00"/>
    <n v="31"/>
    <b v="0"/>
    <n v="6"/>
    <b v="0"/>
    <s v="music/jazz"/>
    <n v="2.1999999999999997"/>
    <n v="55"/>
    <x v="1"/>
    <x v="39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d v="2016-11-17T14:15:33"/>
    <n v="1476710133"/>
    <x v="2674"/>
    <d v="1900-01-30T00:00:00"/>
    <n v="31"/>
    <b v="0"/>
    <n v="7"/>
    <b v="0"/>
    <s v="technology/wearables"/>
    <n v="1.9416666666666664"/>
    <n v="33.285714285714285"/>
    <x v="7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8"/>
    <s v="EUR"/>
    <n v="1471985640"/>
    <d v="2016-08-23T20:54:00"/>
    <n v="1469289685"/>
    <x v="2675"/>
    <d v="1900-01-30T00:00:00"/>
    <n v="31"/>
    <b v="0"/>
    <n v="179"/>
    <b v="0"/>
    <s v="technology/wearables"/>
    <n v="29.506136117214709"/>
    <n v="171.79329608938548"/>
    <x v="7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2676"/>
    <d v="1900-01-30T00:00:00"/>
    <n v="31"/>
    <b v="0"/>
    <n v="161"/>
    <b v="0"/>
    <s v="technology/wearables"/>
    <n v="75.051000000000002"/>
    <n v="932.31055900621118"/>
    <x v="7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d v="2014-10-04T03:30:00"/>
    <n v="1409747154"/>
    <x v="2677"/>
    <d v="1900-01-30T00:00:00"/>
    <n v="31"/>
    <b v="0"/>
    <n v="29"/>
    <b v="0"/>
    <s v="games/video games"/>
    <n v="17.933333333333334"/>
    <n v="74.206896551724142"/>
    <x v="6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d v="2014-11-14T21:30:00"/>
    <n v="1413318600"/>
    <x v="2678"/>
    <d v="1900-01-30T00:00:00"/>
    <n v="31"/>
    <b v="0"/>
    <n v="23"/>
    <b v="0"/>
    <s v="games/mobile games"/>
    <n v="1.6714285714285713"/>
    <n v="25.434782608695652"/>
    <x v="6"/>
    <x v="28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d v="2015-06-30T15:45:00"/>
    <n v="1433006765"/>
    <x v="2679"/>
    <d v="1900-01-30T00:00:00"/>
    <n v="31"/>
    <b v="0"/>
    <n v="0"/>
    <b v="0"/>
    <s v="food/food trucks"/>
    <n v="0"/>
    <n v="0"/>
    <x v="3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d v="2014-09-25T16:24:24"/>
    <n v="1408983864"/>
    <x v="2680"/>
    <d v="1900-01-30T00:00:00"/>
    <n v="31"/>
    <b v="0"/>
    <n v="2"/>
    <b v="0"/>
    <s v="food/food trucks"/>
    <n v="5.8333333333333341E-2"/>
    <n v="17.5"/>
    <x v="3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d v="2015-06-26T04:00:00"/>
    <n v="1432640342"/>
    <x v="2681"/>
    <d v="1900-01-30T00:00:00"/>
    <n v="31"/>
    <b v="0"/>
    <n v="8"/>
    <b v="0"/>
    <s v="food/food trucks"/>
    <n v="19.139999999999997"/>
    <n v="358.875"/>
    <x v="3"/>
    <x v="1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d v="2014-09-12T17:38:15"/>
    <n v="1407865095"/>
    <x v="2682"/>
    <d v="1900-01-30T00:00:00"/>
    <n v="31"/>
    <b v="0"/>
    <n v="16"/>
    <b v="0"/>
    <s v="food/food trucks"/>
    <n v="1.6316666666666666"/>
    <n v="61.1875"/>
    <x v="3"/>
    <x v="1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3"/>
    <s v="GBP"/>
    <n v="1486391011"/>
    <d v="2017-02-06T14:23:31"/>
    <n v="1483712611"/>
    <x v="2683"/>
    <d v="1900-01-30T00:00:00"/>
    <n v="31"/>
    <b v="0"/>
    <n v="375"/>
    <b v="1"/>
    <s v="photography/photobooks"/>
    <n v="104.93636363636362"/>
    <n v="61.562666666666665"/>
    <x v="5"/>
    <x v="2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d v="2016-06-13T05:59:00"/>
    <n v="1463155034"/>
    <x v="2684"/>
    <d v="1900-01-30T00:00:00"/>
    <n v="31"/>
    <b v="0"/>
    <n v="314"/>
    <b v="1"/>
    <s v="photography/photobooks"/>
    <n v="253.29333333333332"/>
    <n v="121"/>
    <x v="5"/>
    <x v="2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d v="2015-11-01T03:00:00"/>
    <n v="1443714800"/>
    <x v="2685"/>
    <d v="1900-01-30T00:00:00"/>
    <n v="31"/>
    <b v="0"/>
    <n v="89"/>
    <b v="1"/>
    <s v="photography/photobooks"/>
    <n v="172.27777777777777"/>
    <n v="174.2134831460674"/>
    <x v="5"/>
    <x v="23"/>
  </r>
  <r>
    <n v="1222"/>
    <s v="Project Pilgrim"/>
    <s v="Project Pilgrim is my effort to work towards normalizing mental health."/>
    <n v="4000"/>
    <n v="11215"/>
    <x v="2"/>
    <x v="6"/>
    <s v="CAD"/>
    <n v="1459483200"/>
    <d v="2016-04-01T04:00:00"/>
    <n v="1456852647"/>
    <x v="2686"/>
    <d v="1900-01-30T00:00:00"/>
    <n v="31"/>
    <b v="0"/>
    <n v="138"/>
    <b v="1"/>
    <s v="photography/photobooks"/>
    <n v="280.375"/>
    <n v="81.268115942028984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2687"/>
    <d v="1900-01-30T00:00:00"/>
    <n v="31"/>
    <b v="0"/>
    <n v="0"/>
    <b v="0"/>
    <s v="music/world music"/>
    <n v="0"/>
    <n v="0"/>
    <x v="1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d v="2013-04-22T21:00:00"/>
    <n v="1363981723"/>
    <x v="2688"/>
    <d v="1900-01-30T00:00:00"/>
    <n v="31"/>
    <b v="1"/>
    <n v="45"/>
    <b v="1"/>
    <s v="music/rock"/>
    <n v="103.8"/>
    <n v="46.13333333333333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d v="2016-04-16T00:00:00"/>
    <n v="1458157512"/>
    <x v="2689"/>
    <d v="1900-01-30T00:00:00"/>
    <n v="31"/>
    <b v="1"/>
    <n v="206"/>
    <b v="1"/>
    <s v="music/rock"/>
    <n v="108.64893617021276"/>
    <n v="99.15533980582525"/>
    <x v="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d v="2013-12-09T04:59:00"/>
    <n v="1383909855"/>
    <x v="2690"/>
    <d v="1900-01-30T00:00:00"/>
    <n v="31"/>
    <b v="1"/>
    <n v="274"/>
    <b v="1"/>
    <s v="music/rock"/>
    <n v="123.61333333333333"/>
    <n v="67.671532846715323"/>
    <x v="1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d v="2016-08-10T04:00:00"/>
    <n v="1468122163"/>
    <x v="2691"/>
    <d v="1900-01-30T00:00:00"/>
    <n v="31"/>
    <b v="0"/>
    <n v="61"/>
    <b v="1"/>
    <s v="theater/plays"/>
    <n v="100.44999999999999"/>
    <n v="65.868852459016395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d v="2015-04-23T06:59:00"/>
    <n v="1427121931"/>
    <x v="2692"/>
    <d v="1900-01-30T00:00:00"/>
    <n v="31"/>
    <b v="0"/>
    <n v="86"/>
    <b v="1"/>
    <s v="theater/plays"/>
    <n v="108.57142857142857"/>
    <n v="44.186046511627907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2693"/>
    <d v="1900-01-30T00:00:00"/>
    <n v="31"/>
    <b v="0"/>
    <n v="50"/>
    <b v="0"/>
    <s v="technology/wearables"/>
    <n v="22.494285714285713"/>
    <n v="157.46"/>
    <x v="7"/>
    <x v="11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d v="2016-03-03T03:43:06"/>
    <n v="1454298186"/>
    <x v="2694"/>
    <d v="1900-01-30T00:00:00"/>
    <n v="31"/>
    <b v="0"/>
    <n v="104"/>
    <b v="1"/>
    <s v="music/rock"/>
    <n v="113.64000000000001"/>
    <n v="27.317307692307693"/>
    <x v="1"/>
    <x v="2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d v="2014-12-19T19:31:28"/>
    <n v="1416339088"/>
    <x v="2695"/>
    <d v="1900-01-30T00:00:00"/>
    <n v="31"/>
    <b v="0"/>
    <n v="5"/>
    <b v="0"/>
    <s v="publishing/translations"/>
    <n v="8.06"/>
    <n v="80.599999999999994"/>
    <x v="8"/>
    <x v="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2"/>
    <s v="AUD"/>
    <n v="1432272300"/>
    <d v="2015-05-22T05:25:00"/>
    <n v="1429655318"/>
    <x v="2696"/>
    <d v="1900-01-30T00:00:00"/>
    <n v="31"/>
    <b v="0"/>
    <n v="0"/>
    <b v="0"/>
    <s v="publishing/translations"/>
    <n v="0"/>
    <n v="0"/>
    <x v="8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2697"/>
    <d v="1900-01-30T00:00:00"/>
    <n v="31"/>
    <b v="0"/>
    <n v="2"/>
    <b v="0"/>
    <s v="publishing/translations"/>
    <n v="1.0554089709762533E-2"/>
    <n v="1"/>
    <x v="8"/>
    <x v="2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2698"/>
    <d v="1900-01-30T00:00:00"/>
    <n v="31"/>
    <b v="0"/>
    <n v="0"/>
    <b v="0"/>
    <s v="publishing/translations"/>
    <n v="0"/>
    <n v="0"/>
    <x v="8"/>
    <x v="2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d v="2012-03-22T03:00:00"/>
    <n v="1329759452"/>
    <x v="2699"/>
    <d v="1900-01-30T00:00:00"/>
    <n v="31"/>
    <b v="1"/>
    <n v="2602"/>
    <b v="1"/>
    <s v="publishing/radio &amp; podcasts"/>
    <n v="456.41449999999998"/>
    <n v="52.622732513451197"/>
    <x v="8"/>
    <x v="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d v="2014-06-27T14:44:41"/>
    <n v="1401201881"/>
    <x v="2700"/>
    <d v="1900-01-30T00:00:00"/>
    <n v="31"/>
    <b v="1"/>
    <n v="211"/>
    <b v="1"/>
    <s v="photography/photobooks"/>
    <n v="110.76216216216217"/>
    <n v="97.113744075829388"/>
    <x v="5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d v="2014-12-06T06:00:00"/>
    <n v="1415194553"/>
    <x v="2701"/>
    <d v="1900-01-30T00:00:00"/>
    <n v="31"/>
    <b v="1"/>
    <n v="615"/>
    <b v="1"/>
    <s v="photography/photobooks"/>
    <n v="161.97999999999999"/>
    <n v="39.507317073170732"/>
    <x v="5"/>
    <x v="2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d v="2017-02-01T00:00:00"/>
    <n v="1483292122"/>
    <x v="2702"/>
    <d v="1900-01-30T00:00:00"/>
    <n v="31"/>
    <b v="1"/>
    <n v="160"/>
    <b v="1"/>
    <s v="photography/photobooks"/>
    <n v="281.56666666666666"/>
    <n v="52.793750000000003"/>
    <x v="5"/>
    <x v="23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d v="2014-09-20T15:40:33"/>
    <n v="1408549233"/>
    <x v="2703"/>
    <d v="1900-01-30T00:00:00"/>
    <n v="31"/>
    <b v="0"/>
    <n v="1"/>
    <b v="0"/>
    <s v="photography/nature"/>
    <n v="4"/>
    <n v="100"/>
    <x v="5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2704"/>
    <d v="1900-01-30T00:00:00"/>
    <n v="31"/>
    <b v="0"/>
    <n v="1"/>
    <b v="0"/>
    <s v="publishing/art books"/>
    <n v="0.1"/>
    <n v="10"/>
    <x v="8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d v="2012-03-02T06:59:00"/>
    <n v="1328040375"/>
    <x v="2705"/>
    <d v="1900-01-30T00:00:00"/>
    <n v="31"/>
    <b v="0"/>
    <n v="126"/>
    <b v="1"/>
    <s v="music/rock"/>
    <n v="265.25"/>
    <n v="84.206349206349202"/>
    <x v="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d v="2011-04-24T20:01:36"/>
    <n v="1300996896"/>
    <x v="2706"/>
    <d v="1900-01-30T00:00:00"/>
    <n v="31"/>
    <b v="0"/>
    <n v="168"/>
    <b v="1"/>
    <s v="music/pop"/>
    <n v="174.2304"/>
    <n v="51.854285714285716"/>
    <x v="1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1"/>
    <s v="EUR"/>
    <n v="1462053540"/>
    <d v="2016-04-30T21:59:00"/>
    <n v="1459355950"/>
    <x v="2707"/>
    <d v="1900-01-30T00:00:00"/>
    <n v="31"/>
    <b v="0"/>
    <n v="36"/>
    <b v="1"/>
    <s v="music/pop"/>
    <n v="1253.75"/>
    <n v="27.861111111111111"/>
    <x v="1"/>
    <x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d v="2016-08-18T06:59:00"/>
    <n v="1468852306"/>
    <x v="2708"/>
    <d v="1900-01-30T00:00:00"/>
    <n v="31"/>
    <b v="0"/>
    <n v="113"/>
    <b v="1"/>
    <s v="music/pop"/>
    <n v="201.7"/>
    <n v="89.247787610619469"/>
    <x v="1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d v="2017-04-09T20:00:00"/>
    <n v="1489097112"/>
    <x v="2709"/>
    <d v="1900-01-30T00:00:00"/>
    <n v="31"/>
    <b v="0"/>
    <n v="8"/>
    <b v="0"/>
    <s v="music/faith"/>
    <n v="9.3333333333333339"/>
    <n v="35"/>
    <x v="1"/>
    <x v="1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d v="2014-09-01T15:30:34"/>
    <n v="1406907034"/>
    <x v="2710"/>
    <d v="1900-01-30T00:00:00"/>
    <n v="31"/>
    <b v="0"/>
    <n v="2"/>
    <b v="0"/>
    <s v="music/faith"/>
    <n v="10.5"/>
    <n v="525"/>
    <x v="1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d v="2016-09-15T14:49:05"/>
    <n v="1471272545"/>
    <x v="2711"/>
    <d v="1900-01-30T00:00:00"/>
    <n v="31"/>
    <b v="1"/>
    <n v="24"/>
    <b v="0"/>
    <s v="photography/photobooks"/>
    <n v="25.763636363636365"/>
    <n v="59.041666666666664"/>
    <x v="5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d v="2014-10-16T00:00:00"/>
    <n v="1410750855"/>
    <x v="2712"/>
    <d v="1900-01-30T00:00:00"/>
    <n v="31"/>
    <b v="1"/>
    <n v="108"/>
    <b v="0"/>
    <s v="photography/photobooks"/>
    <n v="20.220833333333331"/>
    <n v="44.935185185185183"/>
    <x v="5"/>
    <x v="23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d v="2015-02-14T01:43:02"/>
    <n v="1421199782"/>
    <x v="2713"/>
    <d v="1900-01-30T00:00:00"/>
    <n v="31"/>
    <b v="1"/>
    <n v="75"/>
    <b v="0"/>
    <s v="photography/photobooks"/>
    <n v="30.8"/>
    <n v="71.86666666666666"/>
    <x v="5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d v="2010-06-01T04:59:00"/>
    <n v="1272692732"/>
    <x v="2714"/>
    <d v="1900-01-30T00:00:00"/>
    <n v="31"/>
    <b v="0"/>
    <n v="89"/>
    <b v="1"/>
    <s v="music/indie rock"/>
    <n v="166.08"/>
    <n v="46.651685393258425"/>
    <x v="1"/>
    <x v="21"/>
  </r>
  <r>
    <n v="1894"/>
    <s v="Help me release my first 3 song EP!!"/>
    <s v="Im trying to raise $1000 for a 3 song EP in a studio!"/>
    <n v="1000"/>
    <n v="1145"/>
    <x v="2"/>
    <x v="0"/>
    <s v="USD"/>
    <n v="1329082983"/>
    <d v="2012-02-12T21:43:03"/>
    <n v="1326404583"/>
    <x v="2715"/>
    <d v="1900-01-30T00:00:00"/>
    <n v="31"/>
    <b v="0"/>
    <n v="20"/>
    <b v="1"/>
    <s v="music/indie rock"/>
    <n v="114.5"/>
    <n v="57.25"/>
    <x v="1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d v="2011-12-06T05:59:00"/>
    <n v="1320528070"/>
    <x v="2716"/>
    <d v="1900-01-30T00:00:00"/>
    <n v="31"/>
    <b v="0"/>
    <n v="145"/>
    <b v="1"/>
    <s v="music/indie rock"/>
    <n v="116.52013333333333"/>
    <n v="60.26903448275862"/>
    <x v="1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d v="2013-07-02T05:00:00"/>
    <n v="1370067231"/>
    <x v="2717"/>
    <d v="1900-01-30T00:00:00"/>
    <n v="31"/>
    <b v="0"/>
    <n v="114"/>
    <b v="1"/>
    <s v="music/indie rock"/>
    <n v="115.93333333333334"/>
    <n v="152.54385964912279"/>
    <x v="1"/>
    <x v="2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d v="2011-04-22T04:21:13"/>
    <n v="1300767673"/>
    <x v="2718"/>
    <d v="1900-01-30T00:00:00"/>
    <n v="31"/>
    <b v="1"/>
    <n v="1876"/>
    <b v="1"/>
    <s v="technology/hardware"/>
    <n v="200.51866666666669"/>
    <n v="51.3054157782516"/>
    <x v="7"/>
    <x v="3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d v="2016-12-03T15:05:15"/>
    <n v="1478095515"/>
    <x v="2719"/>
    <d v="1900-01-30T00:00:00"/>
    <n v="31"/>
    <b v="1"/>
    <n v="510"/>
    <b v="1"/>
    <s v="technology/hardware"/>
    <n v="284.96600000000001"/>
    <n v="279.37843137254902"/>
    <x v="7"/>
    <x v="31"/>
  </r>
  <r>
    <n v="2001"/>
    <s v="Nuimo: Seamless Smart Home Interface"/>
    <s v="Nuimo is a universal controller for the internet of things. Control your music, lights, locks and more."/>
    <n v="55000"/>
    <n v="210171"/>
    <x v="2"/>
    <x v="7"/>
    <s v="EUR"/>
    <n v="1434139200"/>
    <d v="2015-06-12T20:00:00"/>
    <n v="1431406916"/>
    <x v="2720"/>
    <d v="1900-01-30T00:00:00"/>
    <n v="31"/>
    <b v="1"/>
    <n v="1637"/>
    <b v="1"/>
    <s v="technology/hardware"/>
    <n v="382.12909090909091"/>
    <n v="128.38790470372632"/>
    <x v="7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d v="2012-03-24T04:00:00"/>
    <n v="1329873755"/>
    <x v="2721"/>
    <d v="1900-01-30T00:00:00"/>
    <n v="31"/>
    <b v="1"/>
    <n v="426"/>
    <b v="1"/>
    <s v="technology/hardware"/>
    <n v="125.10239999999999"/>
    <n v="73.416901408450698"/>
    <x v="7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d v="2016-01-02T23:19:51"/>
    <n v="1449098391"/>
    <x v="2722"/>
    <d v="1900-01-30T00:00:00"/>
    <n v="31"/>
    <b v="0"/>
    <n v="263"/>
    <b v="1"/>
    <s v="technology/hardware"/>
    <n v="128.40666000000002"/>
    <n v="244.11912547528519"/>
    <x v="7"/>
    <x v="3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d v="2011-12-14T04:59:00"/>
    <n v="1321200332"/>
    <x v="2723"/>
    <d v="1900-01-30T00:00:00"/>
    <n v="31"/>
    <b v="0"/>
    <n v="35"/>
    <b v="1"/>
    <s v="music/indie rock"/>
    <n v="100.69999999999999"/>
    <n v="115.08571428571429"/>
    <x v="1"/>
    <x v="2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d v="2013-05-31T00:00:00"/>
    <n v="1367286434"/>
    <x v="2724"/>
    <d v="1900-01-30T00:00:00"/>
    <n v="31"/>
    <b v="0"/>
    <n v="37"/>
    <b v="1"/>
    <s v="music/indie rock"/>
    <n v="129.5"/>
    <n v="28"/>
    <x v="1"/>
    <x v="2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d v="2014-07-24T18:23:11"/>
    <n v="1403547791"/>
    <x v="2725"/>
    <d v="1900-01-30T00:00:00"/>
    <n v="31"/>
    <b v="0"/>
    <n v="58"/>
    <b v="1"/>
    <s v="music/rock"/>
    <n v="112.26666666666667"/>
    <n v="87.103448275862064"/>
    <x v="1"/>
    <x v="2"/>
  </r>
  <r>
    <n v="2164"/>
    <s v="Rosaline debut record"/>
    <s v="South Florida roots country/rock outfit's long awaited debut record"/>
    <n v="5500"/>
    <n v="5645"/>
    <x v="2"/>
    <x v="0"/>
    <s v="USD"/>
    <n v="1466827140"/>
    <d v="2016-06-25T03:59:00"/>
    <n v="1464196414"/>
    <x v="2726"/>
    <d v="1900-01-30T00:00:00"/>
    <n v="31"/>
    <b v="0"/>
    <n v="83"/>
    <b v="1"/>
    <s v="music/rock"/>
    <n v="102.63636363636364"/>
    <n v="68.01204819277109"/>
    <x v="1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d v="2017-02-10T05:00:00"/>
    <n v="1484058261"/>
    <x v="2727"/>
    <d v="1900-01-30T00:00:00"/>
    <n v="31"/>
    <b v="0"/>
    <n v="340"/>
    <b v="1"/>
    <s v="music/rock"/>
    <n v="121.5816111111111"/>
    <n v="64.366735294117646"/>
    <x v="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d v="2016-11-21T04:59:00"/>
    <n v="1477043072"/>
    <x v="2728"/>
    <d v="1900-01-30T00:00:00"/>
    <n v="31"/>
    <b v="0"/>
    <n v="897"/>
    <b v="1"/>
    <s v="games/tabletop games"/>
    <n v="452.37333333333333"/>
    <n v="75.647714604236342"/>
    <x v="6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d v="2016-12-02T07:00:00"/>
    <n v="1478000502"/>
    <x v="2729"/>
    <d v="1900-01-30T00:00:00"/>
    <n v="31"/>
    <b v="0"/>
    <n v="234"/>
    <b v="1"/>
    <s v="games/tabletop games"/>
    <n v="113.83571428571429"/>
    <n v="68.106837606837601"/>
    <x v="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d v="2016-04-23T00:00:00"/>
    <n v="1458748809"/>
    <x v="2730"/>
    <d v="1900-01-30T00:00:00"/>
    <n v="31"/>
    <b v="0"/>
    <n v="218"/>
    <b v="1"/>
    <s v="games/tabletop games"/>
    <n v="108.11999999999999"/>
    <n v="37.197247706422019"/>
    <x v="6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d v="2016-02-12T04:59:00"/>
    <n v="1452625822"/>
    <x v="2731"/>
    <d v="1900-01-30T00:00:00"/>
    <n v="31"/>
    <b v="0"/>
    <n v="321"/>
    <b v="1"/>
    <s v="games/tabletop games"/>
    <n v="108.46283333333334"/>
    <n v="60.820280373831778"/>
    <x v="6"/>
    <x v="9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d v="2014-02-21T18:00:00"/>
    <n v="1390323617"/>
    <x v="2732"/>
    <d v="1900-01-30T00:00:00"/>
    <n v="31"/>
    <b v="0"/>
    <n v="1980"/>
    <b v="1"/>
    <s v="games/tabletop games"/>
    <n v="2647.0250000000001"/>
    <n v="53.475252525252522"/>
    <x v="6"/>
    <x v="9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d v="2014-04-18T23:00:00"/>
    <n v="1395155478"/>
    <x v="2733"/>
    <d v="1900-01-30T00:00:00"/>
    <n v="31"/>
    <b v="1"/>
    <n v="79"/>
    <b v="1"/>
    <s v="music/indie rock"/>
    <n v="107.86666666666666"/>
    <n v="40.962025316455694"/>
    <x v="1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d v="2015-12-25T00:00:00"/>
    <n v="1448400943"/>
    <x v="2734"/>
    <d v="1900-01-30T00:00:00"/>
    <n v="31"/>
    <b v="1"/>
    <n v="163"/>
    <b v="1"/>
    <s v="food/small batch"/>
    <n v="102.42285714285715"/>
    <n v="219.92638036809817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d v="2016-12-19T07:59:00"/>
    <n v="1479496309"/>
    <x v="2735"/>
    <d v="1900-01-30T00:00:00"/>
    <n v="31"/>
    <b v="1"/>
    <n v="1104"/>
    <b v="1"/>
    <s v="food/small batch"/>
    <n v="294.20799999999997"/>
    <n v="66.623188405797094"/>
    <x v="3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5"/>
    <s v="EUR"/>
    <n v="1437861540"/>
    <d v="2015-07-25T21:59:00"/>
    <n v="1435160452"/>
    <x v="2736"/>
    <d v="1900-01-30T00:00:00"/>
    <n v="31"/>
    <b v="0"/>
    <n v="1"/>
    <b v="0"/>
    <s v="technology/web"/>
    <n v="0.1875"/>
    <n v="30"/>
    <x v="7"/>
    <x v="2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d v="2014-11-18T00:24:52"/>
    <n v="1413674692"/>
    <x v="2737"/>
    <d v="1900-01-30T00:00:00"/>
    <n v="31"/>
    <b v="0"/>
    <n v="26"/>
    <b v="1"/>
    <s v="music/classical music"/>
    <n v="156.44444444444446"/>
    <n v="54.153846153846153"/>
    <x v="1"/>
    <x v="38"/>
  </r>
  <r>
    <n v="2535"/>
    <s v="Mark Hayes Requiem Recording"/>
    <s v="Mark Hayes: Requiem Recording"/>
    <n v="20000"/>
    <n v="20755"/>
    <x v="2"/>
    <x v="0"/>
    <s v="USD"/>
    <n v="1417463945"/>
    <d v="2014-12-01T19:59:05"/>
    <n v="1414781945"/>
    <x v="2738"/>
    <d v="1900-01-30T00:00:00"/>
    <n v="31"/>
    <b v="0"/>
    <n v="78"/>
    <b v="1"/>
    <s v="music/classical music"/>
    <n v="103.77499999999999"/>
    <n v="266.08974358974359"/>
    <x v="1"/>
    <x v="38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d v="2013-02-24T04:59:00"/>
    <n v="1359029661"/>
    <x v="2739"/>
    <d v="1900-01-30T00:00:00"/>
    <n v="31"/>
    <b v="0"/>
    <n v="185"/>
    <b v="1"/>
    <s v="music/classical music"/>
    <n v="113.01761111111111"/>
    <n v="109.96308108108107"/>
    <x v="1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d v="2011-01-02T03:00:00"/>
    <n v="1291257298"/>
    <x v="2740"/>
    <d v="1900-01-30T00:00:00"/>
    <n v="31"/>
    <b v="0"/>
    <n v="13"/>
    <b v="1"/>
    <s v="music/classical music"/>
    <n v="156.4"/>
    <n v="30.076923076923077"/>
    <x v="1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d v="2015-06-01T03:59:00"/>
    <n v="1430445163"/>
    <x v="2741"/>
    <d v="1900-01-30T00:00:00"/>
    <n v="31"/>
    <b v="0"/>
    <n v="67"/>
    <b v="1"/>
    <s v="music/classical music"/>
    <n v="122.8"/>
    <n v="54.985074626865675"/>
    <x v="1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d v="2012-05-28T15:43:13"/>
    <n v="1335541393"/>
    <x v="2742"/>
    <d v="1900-01-30T00:00:00"/>
    <n v="31"/>
    <b v="0"/>
    <n v="35"/>
    <b v="1"/>
    <s v="music/classical music"/>
    <n v="107.35"/>
    <n v="61.342857142857142"/>
    <x v="1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d v="2015-01-09T03:26:10"/>
    <n v="1418095570"/>
    <x v="2743"/>
    <d v="1900-01-30T00:00:00"/>
    <n v="31"/>
    <b v="1"/>
    <n v="294"/>
    <b v="1"/>
    <s v="technology/space exploration"/>
    <n v="171.76130000000001"/>
    <n v="58.422210884353746"/>
    <x v="7"/>
    <x v="32"/>
  </r>
  <r>
    <n v="2688"/>
    <s v="Mac N Cheez Food Truck"/>
    <s v="The amazing gourmet Mac N Cheez Food Truck Campaigne!"/>
    <n v="50000"/>
    <n v="74"/>
    <x v="0"/>
    <x v="0"/>
    <s v="USD"/>
    <n v="1424746800"/>
    <d v="2015-02-24T03:00:00"/>
    <n v="1422067870"/>
    <x v="2744"/>
    <d v="1900-01-30T00:00:00"/>
    <n v="31"/>
    <b v="0"/>
    <n v="14"/>
    <b v="0"/>
    <s v="food/food trucks"/>
    <n v="0.14799999999999999"/>
    <n v="5.2857142857142856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d v="2015-08-02T22:00:00"/>
    <n v="1435876423"/>
    <x v="2745"/>
    <d v="1900-01-30T00:00:00"/>
    <n v="31"/>
    <b v="0"/>
    <n v="52"/>
    <b v="0"/>
    <s v="food/food trucks"/>
    <n v="26.35217391304348"/>
    <n v="116.55769230769231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4"/>
    <s v="EUR"/>
    <n v="1491586534"/>
    <d v="2017-04-07T17:35:34"/>
    <n v="1488911734"/>
    <x v="2746"/>
    <d v="1900-01-30T00:00:00"/>
    <n v="31"/>
    <b v="0"/>
    <n v="46"/>
    <b v="0"/>
    <s v="theater/spaces"/>
    <n v="46.176470588235297"/>
    <n v="34.130434782608695"/>
    <x v="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d v="2015-06-12T07:07:56"/>
    <n v="1431414476"/>
    <x v="2747"/>
    <d v="1900-01-30T00:00:00"/>
    <n v="31"/>
    <b v="0"/>
    <n v="36"/>
    <b v="0"/>
    <s v="publishing/children's books"/>
    <n v="7.8809523809523814"/>
    <n v="45.972222222222221"/>
    <x v="8"/>
    <x v="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d v="2016-09-09T04:00:00"/>
    <n v="1470778559"/>
    <x v="2748"/>
    <d v="1900-01-30T00:00:00"/>
    <n v="31"/>
    <b v="0"/>
    <n v="28"/>
    <b v="1"/>
    <s v="theater/plays"/>
    <n v="102.49999999999999"/>
    <n v="73.214285714285708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3"/>
    <s v="GBP"/>
    <n v="1466179200"/>
    <d v="2016-06-17T16:00:00"/>
    <n v="1463466070"/>
    <x v="2749"/>
    <d v="1900-01-30T00:00:00"/>
    <n v="31"/>
    <b v="0"/>
    <n v="130"/>
    <b v="1"/>
    <s v="theater/plays"/>
    <n v="116.6348"/>
    <n v="44.859538461538463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d v="2015-02-21T11:00:00"/>
    <n v="1421812637"/>
    <x v="2750"/>
    <d v="1900-01-30T00:00:00"/>
    <n v="31"/>
    <b v="0"/>
    <n v="38"/>
    <b v="1"/>
    <s v="theater/musical"/>
    <n v="105.0967741935484"/>
    <n v="85.736842105263165"/>
    <x v="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d v="2016-11-01T03:59:00"/>
    <n v="1475326255"/>
    <x v="2751"/>
    <d v="1900-01-30T00:00:00"/>
    <n v="31"/>
    <b v="0"/>
    <n v="1260"/>
    <b v="1"/>
    <s v="theater/spaces"/>
    <n v="112.53599999999999"/>
    <n v="89.314285714285717"/>
    <x v="0"/>
    <x v="4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d v="2015-11-22T06:59:00"/>
    <n v="1445483246"/>
    <x v="2752"/>
    <d v="1900-01-30T00:00:00"/>
    <n v="31"/>
    <b v="0"/>
    <n v="72"/>
    <b v="0"/>
    <s v="theater/spaces"/>
    <n v="11.294666666666666"/>
    <n v="117.65277777777777"/>
    <x v="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d v="2015-01-08T13:41:00"/>
    <n v="1418046247"/>
    <x v="2753"/>
    <d v="1900-01-30T00:00:00"/>
    <n v="31"/>
    <b v="0"/>
    <n v="3"/>
    <b v="0"/>
    <s v="theater/spaces"/>
    <n v="0.19384615384615383"/>
    <n v="42"/>
    <x v="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s v="CAD"/>
    <n v="1401595140"/>
    <d v="2014-06-01T03:59:00"/>
    <n v="1398980941"/>
    <x v="2754"/>
    <d v="1900-01-30T00:00:00"/>
    <n v="31"/>
    <b v="0"/>
    <n v="17"/>
    <b v="0"/>
    <s v="theater/spaces"/>
    <n v="22.75"/>
    <n v="53.529411764705884"/>
    <x v="0"/>
    <x v="4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d v="2014-10-04T14:17:00"/>
    <n v="1409753820"/>
    <x v="2755"/>
    <d v="1900-01-30T00:00:00"/>
    <n v="31"/>
    <b v="0"/>
    <n v="76"/>
    <b v="0"/>
    <s v="theater/spaces"/>
    <n v="26.640000000000004"/>
    <n v="70.10526315789474"/>
    <x v="0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2756"/>
    <d v="1900-01-30T00:00:00"/>
    <n v="31"/>
    <b v="0"/>
    <n v="4"/>
    <b v="0"/>
    <s v="theater/plays"/>
    <n v="3.75"/>
    <n v="93.75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d v="2011-05-01T04:59:00"/>
    <n v="1301542937"/>
    <x v="2757"/>
    <d v="1900-01-30T00:00:00"/>
    <n v="31"/>
    <b v="1"/>
    <n v="241"/>
    <b v="1"/>
    <s v="theater/plays"/>
    <n v="335.58333333333337"/>
    <n v="41.773858921161825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d v="2014-06-13T22:00:00"/>
    <n v="1399948353"/>
    <x v="2758"/>
    <d v="1900-01-30T00:00:00"/>
    <n v="31"/>
    <b v="1"/>
    <n v="61"/>
    <b v="1"/>
    <s v="theater/plays"/>
    <n v="124.2"/>
    <n v="50.901639344262293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3"/>
    <s v="GBP"/>
    <n v="1436625000"/>
    <d v="2015-07-11T14:30:00"/>
    <n v="1433934371"/>
    <x v="2759"/>
    <d v="1900-01-30T00:00:00"/>
    <n v="31"/>
    <b v="1"/>
    <n v="35"/>
    <b v="1"/>
    <s v="theater/plays"/>
    <n v="100.05"/>
    <n v="57.17142857142857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d v="2015-10-24T21:29:00"/>
    <n v="1443016697"/>
    <x v="2760"/>
    <d v="1900-01-30T00:00:00"/>
    <n v="31"/>
    <b v="1"/>
    <n v="84"/>
    <b v="1"/>
    <s v="theater/plays"/>
    <n v="124.8"/>
    <n v="37.142857142857146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d v="2016-05-04T03:59:00"/>
    <n v="1459711917"/>
    <x v="2761"/>
    <d v="1900-01-30T00:00:00"/>
    <n v="31"/>
    <b v="1"/>
    <n v="26"/>
    <b v="1"/>
    <s v="theater/plays"/>
    <n v="131.20000000000002"/>
    <n v="50.46153846153846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d v="2014-12-22T04:00:00"/>
    <n v="1416555262"/>
    <x v="2762"/>
    <d v="1900-01-30T00:00:00"/>
    <n v="31"/>
    <b v="1"/>
    <n v="134"/>
    <b v="1"/>
    <s v="theater/plays"/>
    <n v="103.04098360655738"/>
    <n v="93.81343283582089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d v="2015-06-12T21:00:00"/>
    <n v="1431435122"/>
    <x v="2763"/>
    <d v="1900-01-30T00:00:00"/>
    <n v="31"/>
    <b v="1"/>
    <n v="163"/>
    <b v="1"/>
    <s v="theater/plays"/>
    <n v="131.28333333333333"/>
    <n v="48.325153374233132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3"/>
    <s v="GBP"/>
    <n v="1455138000"/>
    <d v="2016-02-10T21:00:00"/>
    <n v="1452448298"/>
    <x v="2764"/>
    <d v="1900-01-30T00:00:00"/>
    <n v="31"/>
    <b v="0"/>
    <n v="47"/>
    <b v="1"/>
    <s v="theater/plays"/>
    <n v="104.75000000000001"/>
    <n v="17.829787234042552"/>
    <x v="0"/>
    <x v="0"/>
  </r>
  <r>
    <n v="3309"/>
    <s v="Collision Course"/>
    <s v="Two unlikely friends, a garage, tinned beans &amp; the end of the world."/>
    <n v="350"/>
    <n v="558"/>
    <x v="2"/>
    <x v="3"/>
    <s v="GBP"/>
    <n v="1476632178"/>
    <d v="2016-10-16T15:36:18"/>
    <n v="1473953778"/>
    <x v="2765"/>
    <d v="1900-01-30T00:00:00"/>
    <n v="31"/>
    <b v="0"/>
    <n v="31"/>
    <b v="1"/>
    <s v="theater/plays"/>
    <n v="159.42857142857144"/>
    <n v="18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d v="2016-12-17T08:00:00"/>
    <n v="1479283285"/>
    <x v="2766"/>
    <d v="1900-01-30T00:00:00"/>
    <n v="31"/>
    <b v="0"/>
    <n v="26"/>
    <b v="1"/>
    <s v="theater/plays"/>
    <n v="117.73333333333333"/>
    <n v="67.92307692307692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d v="2014-06-17T03:00:00"/>
    <n v="1400290255"/>
    <x v="2767"/>
    <d v="1900-01-30T00:00:00"/>
    <n v="31"/>
    <b v="0"/>
    <n v="71"/>
    <b v="1"/>
    <s v="theater/plays"/>
    <n v="100.26315789473684"/>
    <n v="134.1549295774648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d v="2014-08-01T06:59:00"/>
    <n v="1404190567"/>
    <x v="2768"/>
    <d v="1900-01-30T00:00:00"/>
    <n v="31"/>
    <b v="0"/>
    <n v="16"/>
    <b v="1"/>
    <s v="theater/plays"/>
    <n v="191.3"/>
    <n v="358.6875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d v="2015-02-12T05:59:00"/>
    <n v="1421081857"/>
    <x v="2769"/>
    <d v="1900-01-30T00:00:00"/>
    <n v="31"/>
    <b v="0"/>
    <n v="55"/>
    <b v="1"/>
    <s v="theater/plays"/>
    <n v="140.19999999999999"/>
    <n v="50.981818181818184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3"/>
    <s v="GBP"/>
    <n v="1443808800"/>
    <d v="2015-10-02T18:00:00"/>
    <n v="1441120910"/>
    <x v="2770"/>
    <d v="1900-01-30T00:00:00"/>
    <n v="31"/>
    <b v="0"/>
    <n v="46"/>
    <b v="1"/>
    <s v="theater/plays"/>
    <n v="103.15"/>
    <n v="44.847826086956523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d v="2015-03-05T04:00:00"/>
    <n v="1422916261"/>
    <x v="2771"/>
    <d v="1900-01-30T00:00:00"/>
    <n v="31"/>
    <b v="0"/>
    <n v="197"/>
    <b v="1"/>
    <s v="theater/plays"/>
    <n v="105.19047619047619"/>
    <n v="56.065989847715734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6"/>
    <s v="CAD"/>
    <n v="1479773838"/>
    <d v="2016-11-22T00:17:18"/>
    <n v="1477178238"/>
    <x v="2772"/>
    <d v="1900-01-30T00:00:00"/>
    <n v="31"/>
    <b v="0"/>
    <n v="1"/>
    <b v="0"/>
    <s v="theater/musical"/>
    <n v="0.1"/>
    <n v="1"/>
    <x v="0"/>
    <x v="1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d v="2015-06-16T23:30:00"/>
    <n v="1431770802"/>
    <x v="2773"/>
    <d v="1900-01-30T00:00:00"/>
    <n v="31"/>
    <b v="0"/>
    <n v="8"/>
    <b v="0"/>
    <s v="theater/musical"/>
    <n v="4.8099999999999996"/>
    <n v="60.125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3"/>
    <s v="GBP"/>
    <n v="1431204449"/>
    <d v="2015-05-09T20:47:29"/>
    <n v="1428526049"/>
    <x v="2774"/>
    <d v="1900-01-30T00:00:00"/>
    <n v="31"/>
    <b v="0"/>
    <n v="13"/>
    <b v="1"/>
    <s v="theater/plays"/>
    <n v="100.75"/>
    <n v="310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d v="2016-10-20T04:55:00"/>
    <n v="1474273294"/>
    <x v="2775"/>
    <d v="1900-01-30T00:00:00"/>
    <n v="31"/>
    <b v="0"/>
    <n v="33"/>
    <b v="1"/>
    <s v="theater/plays"/>
    <n v="100.75"/>
    <n v="61.060606060606062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d v="2015-01-10T03:23:00"/>
    <n v="1418234646"/>
    <x v="2776"/>
    <d v="1900-01-30T00:00:00"/>
    <n v="31"/>
    <b v="0"/>
    <n v="12"/>
    <b v="0"/>
    <s v="theater/plays"/>
    <n v="11.272727272727273"/>
    <n v="51.666666666666664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d v="2016-04-29T03:59:00"/>
    <n v="1459220588"/>
    <x v="2777"/>
    <d v="1900-01-30T00:00:00"/>
    <n v="31"/>
    <b v="0"/>
    <n v="7"/>
    <b v="1"/>
    <s v="theater/musical"/>
    <n v="105"/>
    <n v="75"/>
    <x v="0"/>
    <x v="1"/>
  </r>
  <r>
    <n v="3758"/>
    <s v="Luigi's Ladies"/>
    <s v="LUIGI'S LADIES: an original one-woman musical comedy"/>
    <n v="1500"/>
    <n v="1535"/>
    <x v="2"/>
    <x v="0"/>
    <s v="USD"/>
    <n v="1400475600"/>
    <d v="2014-05-19T05:00:00"/>
    <n v="1397819938"/>
    <x v="2778"/>
    <d v="1900-01-30T00:00:00"/>
    <n v="31"/>
    <b v="0"/>
    <n v="26"/>
    <b v="1"/>
    <s v="theater/musical"/>
    <n v="102.33333333333334"/>
    <n v="59.03846153846154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d v="2015-01-02T16:13:36"/>
    <n v="1417536816"/>
    <x v="2779"/>
    <d v="1900-01-30T00:00:00"/>
    <n v="31"/>
    <b v="0"/>
    <n v="9"/>
    <b v="0"/>
    <s v="theater/musical"/>
    <n v="8.52"/>
    <n v="47.333333333333336"/>
    <x v="0"/>
    <x v="1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d v="2014-10-04T06:59:00"/>
    <n v="1409721542"/>
    <x v="2780"/>
    <d v="1900-01-30T00:00:00"/>
    <n v="31"/>
    <b v="1"/>
    <n v="8"/>
    <b v="0"/>
    <s v="theater/plays"/>
    <n v="2.7"/>
    <n v="23.625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2781"/>
    <d v="1900-01-30T00:00:00"/>
    <n v="31"/>
    <b v="0"/>
    <n v="1"/>
    <b v="0"/>
    <s v="theater/musical"/>
    <n v="5.5555555555555552E-2"/>
    <n v="10"/>
    <x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d v="2015-01-04T23:26:00"/>
    <n v="1417651630"/>
    <x v="2782"/>
    <d v="1900-01-30T00:00:00"/>
    <n v="31"/>
    <b v="0"/>
    <n v="9"/>
    <b v="0"/>
    <s v="theater/plays"/>
    <n v="1.4749999999999999"/>
    <n v="13.111111111111111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d v="2016-12-06T04:59:00"/>
    <n v="1478386812"/>
    <x v="2783"/>
    <d v="1900-01-30T00:00:00"/>
    <n v="31"/>
    <b v="0"/>
    <n v="11"/>
    <b v="0"/>
    <s v="theater/plays"/>
    <n v="3.4666666666666663"/>
    <n v="47.272727272727273"/>
    <x v="0"/>
    <x v="0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d v="2015-02-28T06:00:18"/>
    <n v="1422424818"/>
    <x v="2784"/>
    <d v="1900-01-30T00:00:00"/>
    <n v="31"/>
    <b v="0"/>
    <n v="1"/>
    <b v="0"/>
    <s v="theater/plays"/>
    <n v="5"/>
    <n v="50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d v="2015-06-27T21:44:14"/>
    <n v="1432763054"/>
    <x v="2785"/>
    <d v="1900-01-30T00:00:00"/>
    <n v="31"/>
    <b v="0"/>
    <n v="5"/>
    <b v="0"/>
    <s v="theater/plays"/>
    <n v="12.196620583717358"/>
    <n v="79.400000000000006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d v="2015-11-02T16:50:00"/>
    <n v="1443811268"/>
    <x v="2786"/>
    <d v="1900-01-30T00:00:00"/>
    <n v="31"/>
    <b v="0"/>
    <n v="13"/>
    <b v="0"/>
    <s v="theater/plays"/>
    <n v="35.64"/>
    <n v="137.07692307692307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3"/>
    <s v="GBP"/>
    <n v="1415404800"/>
    <d v="2014-11-08T00:00:00"/>
    <n v="1412809644"/>
    <x v="2787"/>
    <d v="1900-01-30T00:00:00"/>
    <n v="31"/>
    <b v="0"/>
    <n v="10"/>
    <b v="0"/>
    <s v="theater/plays"/>
    <n v="6.3333333333333339"/>
    <n v="9.5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3"/>
    <s v="GBP"/>
    <n v="1475398800"/>
    <d v="2016-10-02T09:00:00"/>
    <n v="1472711224"/>
    <x v="2788"/>
    <d v="1900-01-30T00:00:00"/>
    <n v="31"/>
    <b v="0"/>
    <n v="94"/>
    <b v="0"/>
    <s v="theater/plays"/>
    <n v="25.698702928870294"/>
    <n v="65.34031914893617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d v="2016-10-01T04:00:00"/>
    <n v="1472674285"/>
    <x v="2789"/>
    <d v="1900-01-30T00:00:00"/>
    <n v="31"/>
    <b v="0"/>
    <n v="0"/>
    <b v="0"/>
    <s v="theater/plays"/>
    <n v="0"/>
    <n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d v="2016-08-22T03:00:00"/>
    <n v="1469126462"/>
    <x v="2790"/>
    <d v="1900-01-31T00:00:00"/>
    <n v="32"/>
    <b v="0"/>
    <n v="75"/>
    <b v="1"/>
    <s v="film &amp; video/television"/>
    <n v="120.5"/>
    <n v="80.333333333333329"/>
    <x v="2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d v="2011-10-02T06:59:00"/>
    <n v="1314765025"/>
    <x v="2791"/>
    <d v="1900-01-31T00:00:00"/>
    <n v="32"/>
    <b v="0"/>
    <n v="178"/>
    <b v="1"/>
    <s v="film &amp; video/shorts"/>
    <n v="110.9423"/>
    <n v="62.327134831460668"/>
    <x v="2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d v="2014-08-16T23:42:00"/>
    <n v="1405393356"/>
    <x v="2792"/>
    <d v="1900-01-31T00:00:00"/>
    <n v="32"/>
    <b v="0"/>
    <n v="10"/>
    <b v="0"/>
    <s v="film &amp; video/drama"/>
    <n v="15.535714285714286"/>
    <n v="43.5"/>
    <x v="2"/>
    <x v="14"/>
  </r>
  <r>
    <n v="219"/>
    <s v="True Colors"/>
    <s v="An hour-long pilot about a group of suburban LGBT teens coming of age in the early 90's."/>
    <n v="50000"/>
    <n v="8815"/>
    <x v="0"/>
    <x v="0"/>
    <s v="USD"/>
    <n v="1459493940"/>
    <d v="2016-04-01T06:59:00"/>
    <n v="1456732225"/>
    <x v="2793"/>
    <d v="1900-01-31T00:00:00"/>
    <n v="32"/>
    <b v="0"/>
    <n v="76"/>
    <b v="0"/>
    <s v="film &amp; video/drama"/>
    <n v="17.630000000000003"/>
    <n v="115.98684210526316"/>
    <x v="2"/>
    <x v="1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d v="2012-05-16T19:00:00"/>
    <n v="1334429646"/>
    <x v="2794"/>
    <d v="1900-01-31T00:00:00"/>
    <n v="32"/>
    <b v="1"/>
    <n v="77"/>
    <b v="1"/>
    <s v="film &amp; video/documentary"/>
    <n v="125.57142857142858"/>
    <n v="57.077922077922075"/>
    <x v="2"/>
    <x v="2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d v="2013-05-17T03:59:00"/>
    <n v="1366028563"/>
    <x v="2795"/>
    <d v="1900-01-31T00:00:00"/>
    <n v="32"/>
    <b v="1"/>
    <n v="340"/>
    <b v="1"/>
    <s v="film &amp; video/documentary"/>
    <n v="101.82857142857142"/>
    <n v="104.82352941176471"/>
    <x v="2"/>
    <x v="2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d v="2013-12-22T05:00:00"/>
    <n v="1384920804"/>
    <x v="2796"/>
    <d v="1900-01-31T00:00:00"/>
    <n v="32"/>
    <b v="0"/>
    <n v="241"/>
    <b v="1"/>
    <s v="film &amp; video/documentary"/>
    <n v="101.05"/>
    <n v="125.78838174273859"/>
    <x v="2"/>
    <x v="22"/>
  </r>
  <r>
    <n v="460"/>
    <s v="Darwin's Kiss"/>
    <s v="An animated web series about biological evolution gone haywire."/>
    <n v="8500"/>
    <n v="25"/>
    <x v="0"/>
    <x v="0"/>
    <s v="USD"/>
    <n v="1401595200"/>
    <d v="2014-06-01T04:00:00"/>
    <n v="1398862875"/>
    <x v="2797"/>
    <d v="1900-01-31T00:00:00"/>
    <n v="32"/>
    <b v="0"/>
    <n v="2"/>
    <b v="0"/>
    <s v="film &amp; video/animation"/>
    <n v="0.29411764705882354"/>
    <n v="12.5"/>
    <x v="2"/>
    <x v="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d v="2015-07-26T18:00:00"/>
    <n v="1435117889"/>
    <x v="2798"/>
    <d v="1900-01-31T00:00:00"/>
    <n v="32"/>
    <b v="0"/>
    <n v="276"/>
    <b v="1"/>
    <s v="technology/wearables"/>
    <n v="104.46206037108834"/>
    <n v="109.33695652173913"/>
    <x v="7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d v="2017-02-18T05:59:00"/>
    <n v="1484684247"/>
    <x v="2799"/>
    <d v="1900-01-31T00:00:00"/>
    <n v="32"/>
    <b v="0"/>
    <n v="4"/>
    <b v="0"/>
    <s v="technology/wearables"/>
    <n v="0.75"/>
    <n v="22.5"/>
    <x v="7"/>
    <x v="1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d v="2012-04-29T04:00:00"/>
    <n v="1332978688"/>
    <x v="2800"/>
    <d v="1900-01-31T00:00:00"/>
    <n v="32"/>
    <b v="0"/>
    <n v="71"/>
    <b v="1"/>
    <s v="music/rock"/>
    <n v="107.53333333333333"/>
    <n v="45.436619718309856"/>
    <x v="1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d v="2013-04-09T06:30:00"/>
    <n v="1362776043"/>
    <x v="2801"/>
    <d v="1900-01-31T00:00:00"/>
    <n v="32"/>
    <b v="0"/>
    <n v="205"/>
    <b v="1"/>
    <s v="music/rock"/>
    <n v="115.12214285714286"/>
    <n v="39.31"/>
    <x v="1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d v="2012-07-23T04:00:00"/>
    <n v="1340296440"/>
    <x v="2802"/>
    <d v="1900-01-31T00:00:00"/>
    <n v="32"/>
    <b v="0"/>
    <n v="8"/>
    <b v="0"/>
    <s v="music/jazz"/>
    <n v="3.25"/>
    <n v="65"/>
    <x v="1"/>
    <x v="39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d v="2012-03-01T04:59:00"/>
    <n v="1327853914"/>
    <x v="2803"/>
    <d v="1900-01-31T00:00:00"/>
    <n v="32"/>
    <b v="0"/>
    <n v="9"/>
    <b v="0"/>
    <s v="music/jazz"/>
    <n v="5.7692307692307692"/>
    <n v="41.666666666666664"/>
    <x v="1"/>
    <x v="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d v="2014-07-14T02:30:00"/>
    <n v="1402612730"/>
    <x v="2804"/>
    <d v="1900-01-31T00:00:00"/>
    <n v="32"/>
    <b v="0"/>
    <n v="1"/>
    <b v="0"/>
    <s v="music/jazz"/>
    <n v="0.6"/>
    <n v="30"/>
    <x v="1"/>
    <x v="3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d v="2016-10-26T03:59:00"/>
    <n v="1474676646"/>
    <x v="2805"/>
    <d v="1900-01-31T00:00:00"/>
    <n v="32"/>
    <b v="0"/>
    <n v="6"/>
    <b v="0"/>
    <s v="technology/wearables"/>
    <n v="1.1919999999999999"/>
    <n v="49.666666666666664"/>
    <x v="7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d v="2016-08-05T03:59:00"/>
    <n v="1467604804"/>
    <x v="2806"/>
    <d v="1900-01-31T00:00:00"/>
    <n v="32"/>
    <b v="0"/>
    <n v="166"/>
    <b v="1"/>
    <s v="music/electronic music"/>
    <n v="130.0018"/>
    <n v="39.157168674698795"/>
    <x v="1"/>
    <x v="2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d v="2013-01-07T08:00:00"/>
    <n v="1354790790"/>
    <x v="2807"/>
    <d v="1900-01-31T00:00:00"/>
    <n v="32"/>
    <b v="0"/>
    <n v="211"/>
    <b v="1"/>
    <s v="music/electronic music"/>
    <n v="112.36044444444444"/>
    <n v="23.963127962085309"/>
    <x v="1"/>
    <x v="20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d v="2013-11-26T06:30:59"/>
    <n v="1382679059"/>
    <x v="2808"/>
    <d v="1900-01-31T00:00:00"/>
    <n v="32"/>
    <b v="0"/>
    <n v="21"/>
    <b v="0"/>
    <s v="games/video games"/>
    <n v="38.636363636363633"/>
    <n v="40.476190476190474"/>
    <x v="6"/>
    <x v="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d v="2015-05-17T18:00:00"/>
    <n v="1429133323"/>
    <x v="2809"/>
    <d v="1900-01-31T00:00:00"/>
    <n v="32"/>
    <b v="0"/>
    <n v="70"/>
    <b v="1"/>
    <s v="photography/photobooks"/>
    <n v="104.12571428571428"/>
    <n v="130.15714285714284"/>
    <x v="5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3"/>
    <s v="GBP"/>
    <n v="1436380200"/>
    <d v="2015-07-08T18:30:00"/>
    <n v="1433615400"/>
    <x v="2810"/>
    <d v="1900-01-31T00:00:00"/>
    <n v="32"/>
    <b v="0"/>
    <n v="9"/>
    <b v="1"/>
    <s v="photography/photobooks"/>
    <n v="101.31677953348381"/>
    <n v="299.22222222222223"/>
    <x v="5"/>
    <x v="2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d v="2015-10-02T23:03:00"/>
    <n v="1441032457"/>
    <x v="2811"/>
    <d v="1900-01-31T00:00:00"/>
    <n v="32"/>
    <b v="0"/>
    <n v="222"/>
    <b v="1"/>
    <s v="photography/photobooks"/>
    <n v="145.70000000000002"/>
    <n v="91.882882882882882"/>
    <x v="5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3"/>
    <s v="GBP"/>
    <n v="1475333917"/>
    <d v="2016-10-01T14:58:37"/>
    <n v="1472569117"/>
    <x v="2812"/>
    <d v="1900-01-31T00:00:00"/>
    <n v="32"/>
    <b v="0"/>
    <n v="46"/>
    <b v="0"/>
    <s v="technology/wearables"/>
    <n v="70.36"/>
    <n v="382.39130434782606"/>
    <x v="7"/>
    <x v="1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d v="2015-06-03T04:30:00"/>
    <n v="1430604395"/>
    <x v="2813"/>
    <d v="1900-01-31T00:00:00"/>
    <n v="32"/>
    <b v="0"/>
    <n v="78"/>
    <b v="1"/>
    <s v="music/rock"/>
    <n v="136.625"/>
    <n v="70.064102564102569"/>
    <x v="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d v="2014-12-23T00:00:00"/>
    <n v="1416592916"/>
    <x v="2814"/>
    <d v="1900-01-31T00:00:00"/>
    <n v="32"/>
    <b v="1"/>
    <n v="241"/>
    <b v="1"/>
    <s v="photography/photobooks"/>
    <n v="124.84324324324325"/>
    <n v="95.834024896265561"/>
    <x v="5"/>
    <x v="23"/>
  </r>
  <r>
    <n v="1581"/>
    <s v="The Sharper Image"/>
    <s v="Photographic canvas prints depicting different scenes from around the globe, including local images taken in Sussex England."/>
    <n v="1000"/>
    <n v="5"/>
    <x v="0"/>
    <x v="3"/>
    <s v="GBP"/>
    <n v="1450521990"/>
    <d v="2015-12-19T10:46:30"/>
    <n v="1447757190"/>
    <x v="2815"/>
    <d v="1900-01-31T00:00:00"/>
    <n v="32"/>
    <b v="0"/>
    <n v="1"/>
    <b v="0"/>
    <s v="photography/places"/>
    <n v="0.5"/>
    <n v="5"/>
    <x v="5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3"/>
    <s v="GBP"/>
    <n v="1408039860"/>
    <d v="2014-08-14T18:11:00"/>
    <n v="1405248503"/>
    <x v="2816"/>
    <d v="1900-01-31T00:00:00"/>
    <n v="32"/>
    <b v="0"/>
    <n v="83"/>
    <b v="1"/>
    <s v="music/pop"/>
    <n v="110.2"/>
    <n v="26.554216867469879"/>
    <x v="1"/>
    <x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d v="2011-02-22T03:00:00"/>
    <n v="1295624113"/>
    <x v="2817"/>
    <d v="1900-01-31T00:00:00"/>
    <n v="32"/>
    <b v="0"/>
    <n v="93"/>
    <b v="1"/>
    <s v="music/pop"/>
    <n v="119.45714285714286"/>
    <n v="44.956989247311824"/>
    <x v="1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2818"/>
    <d v="1900-01-31T00:00:00"/>
    <n v="32"/>
    <b v="0"/>
    <n v="15"/>
    <b v="0"/>
    <s v="music/faith"/>
    <n v="47.8"/>
    <n v="159.33333333333334"/>
    <x v="1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d v="2017-01-07T21:00:00"/>
    <n v="1481058170"/>
    <x v="2819"/>
    <d v="1900-01-31T00:00:00"/>
    <n v="32"/>
    <b v="0"/>
    <n v="34"/>
    <b v="1"/>
    <s v="photography/photobooks"/>
    <n v="108.74999999999999"/>
    <n v="63.970588235294116"/>
    <x v="5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d v="2015-01-31T03:25:00"/>
    <n v="1419954240"/>
    <x v="2820"/>
    <d v="1900-01-31T00:00:00"/>
    <n v="32"/>
    <b v="1"/>
    <n v="33"/>
    <b v="0"/>
    <s v="photography/photobooks"/>
    <n v="39.76"/>
    <n v="60.242424242424242"/>
    <x v="5"/>
    <x v="23"/>
  </r>
  <r>
    <n v="1801"/>
    <s v="Come, Bring, Punish"/>
    <s v="Get involved in Come, Bring, Punish, a new photo book by Ewen Spencer, documenting the European Ballroom scene and the life around it"/>
    <n v="17000"/>
    <n v="2355"/>
    <x v="0"/>
    <x v="3"/>
    <s v="GBP"/>
    <n v="1450181400"/>
    <d v="2015-12-15T12:10:00"/>
    <n v="1447429868"/>
    <x v="2821"/>
    <d v="1900-01-31T00:00:00"/>
    <n v="32"/>
    <b v="1"/>
    <n v="37"/>
    <b v="0"/>
    <s v="photography/photobooks"/>
    <n v="13.852941176470587"/>
    <n v="63.648648648648646"/>
    <x v="5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7"/>
    <s v="EUR"/>
    <n v="1443808800"/>
    <d v="2015-10-02T18:00:00"/>
    <n v="1441048658"/>
    <x v="2822"/>
    <d v="1900-01-31T00:00:00"/>
    <n v="32"/>
    <b v="1"/>
    <n v="122"/>
    <b v="0"/>
    <s v="photography/photobooks"/>
    <n v="36.404444444444444"/>
    <n v="67.139344262295083"/>
    <x v="5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d v="2014-05-09T22:00:00"/>
    <n v="1396906530"/>
    <x v="2823"/>
    <d v="1900-01-31T00:00:00"/>
    <n v="32"/>
    <b v="0"/>
    <n v="48"/>
    <b v="1"/>
    <s v="music/rock"/>
    <n v="100.16000000000001"/>
    <n v="417.33333333333331"/>
    <x v="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d v="2013-03-02T07:59:00"/>
    <n v="1359421403"/>
    <x v="2824"/>
    <d v="1900-01-31T00:00:00"/>
    <n v="32"/>
    <b v="0"/>
    <n v="25"/>
    <b v="1"/>
    <s v="music/rock"/>
    <n v="262.5"/>
    <n v="42"/>
    <x v="1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d v="2012-08-10T22:00:00"/>
    <n v="1341800110"/>
    <x v="2825"/>
    <d v="1900-01-31T00:00:00"/>
    <n v="32"/>
    <b v="0"/>
    <n v="105"/>
    <b v="1"/>
    <s v="music/indie rock"/>
    <n v="116.32786885245903"/>
    <n v="50.685714285714283"/>
    <x v="1"/>
    <x v="2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d v="2012-05-23T19:00:00"/>
    <n v="1334989881"/>
    <x v="2826"/>
    <d v="1900-01-31T00:00:00"/>
    <n v="32"/>
    <b v="1"/>
    <n v="290"/>
    <b v="1"/>
    <s v="technology/hardware"/>
    <n v="398.59528571428569"/>
    <n v="577.27593103448271"/>
    <x v="7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d v="2013-11-15T04:00:00"/>
    <n v="1381752061"/>
    <x v="2827"/>
    <d v="1900-01-31T00:00:00"/>
    <n v="32"/>
    <b v="1"/>
    <n v="3863"/>
    <b v="1"/>
    <s v="technology/hardware"/>
    <n v="263.02771750000005"/>
    <n v="272.35590732591254"/>
    <x v="7"/>
    <x v="31"/>
  </r>
  <r>
    <n v="2038"/>
    <s v="OWL Programmable Effects Pedal"/>
    <s v="The OWL is an open source, open hardware, reprogrammable effects pedal designed for musicians, coders, and hackers."/>
    <n v="8000"/>
    <n v="33641"/>
    <x v="2"/>
    <x v="3"/>
    <s v="GBP"/>
    <n v="1372701600"/>
    <d v="2013-07-01T18:00:00"/>
    <n v="1369895421"/>
    <x v="2828"/>
    <d v="1900-01-31T00:00:00"/>
    <n v="32"/>
    <b v="1"/>
    <n v="204"/>
    <b v="1"/>
    <s v="technology/hardware"/>
    <n v="420.51249999999999"/>
    <n v="164.90686274509804"/>
    <x v="7"/>
    <x v="3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d v="2014-05-04T06:59:00"/>
    <n v="1396468782"/>
    <x v="2829"/>
    <d v="1900-01-31T00:00:00"/>
    <n v="32"/>
    <b v="0"/>
    <n v="46"/>
    <b v="1"/>
    <s v="music/indie rock"/>
    <n v="108.33333333333333"/>
    <n v="70.652173913043484"/>
    <x v="1"/>
    <x v="2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d v="2013-09-14T13:07:20"/>
    <n v="1376399240"/>
    <x v="2830"/>
    <d v="1900-01-31T00:00:00"/>
    <n v="32"/>
    <b v="0"/>
    <n v="24"/>
    <b v="0"/>
    <s v="games/video games"/>
    <n v="1.7098591549295776"/>
    <n v="25.291666666666668"/>
    <x v="6"/>
    <x v="25"/>
  </r>
  <r>
    <n v="2147"/>
    <s v="Johnny Rocketfingers 3"/>
    <s v="A Point and Click Adventure on Steroids."/>
    <n v="390000"/>
    <n v="2716"/>
    <x v="0"/>
    <x v="0"/>
    <s v="USD"/>
    <n v="1416125148"/>
    <d v="2014-11-16T08:05:48"/>
    <n v="1413356748"/>
    <x v="2831"/>
    <d v="1900-01-31T00:00:00"/>
    <n v="32"/>
    <b v="0"/>
    <n v="55"/>
    <b v="0"/>
    <s v="games/video games"/>
    <n v="0.69641025641025645"/>
    <n v="49.381818181818183"/>
    <x v="6"/>
    <x v="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d v="2013-09-10T03:59:00"/>
    <n v="1376066243"/>
    <x v="2832"/>
    <d v="1900-01-31T00:00:00"/>
    <n v="32"/>
    <b v="0"/>
    <n v="90"/>
    <b v="1"/>
    <s v="music/rock"/>
    <n v="126.92857142857143"/>
    <n v="59.233333333333334"/>
    <x v="1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d v="2010-02-15T05:00:00"/>
    <n v="1263474049"/>
    <x v="2833"/>
    <d v="1900-01-31T00:00:00"/>
    <n v="32"/>
    <b v="1"/>
    <n v="22"/>
    <b v="1"/>
    <s v="music/indie rock"/>
    <n v="104"/>
    <n v="18.90909090909091"/>
    <x v="1"/>
    <x v="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d v="2009-09-26T03:59:00"/>
    <n v="1251214014"/>
    <x v="2834"/>
    <d v="1900-01-31T00:00:00"/>
    <n v="32"/>
    <b v="1"/>
    <n v="163"/>
    <b v="1"/>
    <s v="music/indie rock"/>
    <n v="121.05999999999999"/>
    <n v="37.134969325153371"/>
    <x v="1"/>
    <x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d v="2016-11-12T04:00:00"/>
    <n v="1476184593"/>
    <x v="2835"/>
    <d v="1900-01-31T00:00:00"/>
    <n v="32"/>
    <b v="0"/>
    <n v="337"/>
    <b v="1"/>
    <s v="food/small batch"/>
    <n v="427.20000000000005"/>
    <n v="31.691394658753708"/>
    <x v="3"/>
    <x v="5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d v="2015-05-01T13:59:00"/>
    <n v="1427747906"/>
    <x v="2836"/>
    <d v="1900-01-31T00:00:00"/>
    <n v="32"/>
    <b v="0"/>
    <n v="18"/>
    <b v="1"/>
    <s v="music/classical music"/>
    <n v="108.88"/>
    <n v="75.611111111111114"/>
    <x v="1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d v="2014-04-29T17:06:22"/>
    <n v="1396026382"/>
    <x v="2837"/>
    <d v="1900-01-31T00:00:00"/>
    <n v="32"/>
    <b v="1"/>
    <n v="385"/>
    <b v="1"/>
    <s v="technology/space exploration"/>
    <n v="110.05454545454545"/>
    <n v="31.444155844155844"/>
    <x v="7"/>
    <x v="3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838"/>
    <d v="1900-01-31T00:00:00"/>
    <n v="32"/>
    <b v="0"/>
    <n v="70"/>
    <b v="0"/>
    <s v="technology/space exploration"/>
    <n v="11.52156862745098"/>
    <n v="83.942857142857136"/>
    <x v="7"/>
    <x v="32"/>
  </r>
  <r>
    <n v="2710"/>
    <s v="House of Yes"/>
    <s v="Building Brooklyn's own creative venue for circus, theater and events of all types."/>
    <n v="60000"/>
    <n v="92340.21"/>
    <x v="2"/>
    <x v="0"/>
    <s v="USD"/>
    <n v="1407549600"/>
    <d v="2014-08-09T02:00:00"/>
    <n v="1404797428"/>
    <x v="2839"/>
    <d v="1900-01-31T00:00:00"/>
    <n v="32"/>
    <b v="1"/>
    <n v="1088"/>
    <b v="1"/>
    <s v="theater/spaces"/>
    <n v="153.90035000000003"/>
    <n v="84.871516544117654"/>
    <x v="0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3"/>
    <s v="GBP"/>
    <n v="1439625059"/>
    <d v="2015-08-15T07:50:59"/>
    <n v="1436860259"/>
    <x v="2840"/>
    <d v="1900-01-31T00:00:00"/>
    <n v="32"/>
    <b v="0"/>
    <n v="1019"/>
    <b v="1"/>
    <s v="technology/hardware"/>
    <n v="296.87520259319291"/>
    <n v="7.1902649656526005"/>
    <x v="7"/>
    <x v="3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d v="2012-06-16T03:10:00"/>
    <n v="1337095997"/>
    <x v="2841"/>
    <d v="1900-01-31T00:00:00"/>
    <n v="32"/>
    <b v="0"/>
    <n v="4"/>
    <b v="0"/>
    <s v="publishing/children's books"/>
    <n v="28.000000000000004"/>
    <n v="35"/>
    <x v="8"/>
    <x v="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d v="2014-06-01T03:59:00"/>
    <n v="1398828064"/>
    <x v="2842"/>
    <d v="1900-01-31T00:00:00"/>
    <n v="32"/>
    <b v="0"/>
    <n v="57"/>
    <b v="1"/>
    <s v="theater/plays"/>
    <n v="108.2"/>
    <n v="47.456140350877192"/>
    <x v="0"/>
    <x v="0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d v="2015-06-13T01:43:00"/>
    <n v="1431412196"/>
    <x v="2843"/>
    <d v="1900-01-31T00:00:00"/>
    <n v="32"/>
    <b v="0"/>
    <n v="15"/>
    <b v="1"/>
    <s v="theater/plays"/>
    <n v="116.92307692307693"/>
    <n v="50.666666666666664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d v="2016-11-30T17:00:00"/>
    <n v="1477781724"/>
    <x v="2844"/>
    <d v="1900-01-31T00:00:00"/>
    <n v="32"/>
    <b v="0"/>
    <n v="6"/>
    <b v="0"/>
    <s v="theater/plays"/>
    <n v="10.833333333333334"/>
    <n v="108.33333333333333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845"/>
    <d v="1900-01-31T00:00:00"/>
    <n v="32"/>
    <b v="0"/>
    <n v="8"/>
    <b v="0"/>
    <s v="theater/spaces"/>
    <n v="8.0250000000000004"/>
    <n v="200.625"/>
    <x v="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d v="2016-03-01T05:59:00"/>
    <n v="1454098976"/>
    <x v="2846"/>
    <d v="1900-01-31T00:00:00"/>
    <n v="32"/>
    <b v="0"/>
    <n v="17"/>
    <b v="1"/>
    <s v="theater/spaces"/>
    <n v="101.16666666666667"/>
    <n v="178.52941176470588"/>
    <x v="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d v="2016-07-09T01:59:00"/>
    <n v="1465304483"/>
    <x v="2847"/>
    <d v="1900-01-31T00:00:00"/>
    <n v="32"/>
    <b v="0"/>
    <n v="45"/>
    <b v="0"/>
    <s v="theater/spaces"/>
    <n v="23.416"/>
    <n v="130.0888888888889"/>
    <x v="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s v="AUD"/>
    <n v="1422928800"/>
    <d v="2015-02-03T02:00:00"/>
    <n v="1420235311"/>
    <x v="2848"/>
    <d v="1900-01-31T00:00:00"/>
    <n v="32"/>
    <b v="0"/>
    <n v="5"/>
    <b v="0"/>
    <s v="theater/spaces"/>
    <n v="29.625"/>
    <n v="237"/>
    <x v="0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d v="2014-06-20T23:00:00"/>
    <n v="1400512658"/>
    <x v="2849"/>
    <d v="1900-01-31T00:00:00"/>
    <n v="32"/>
    <b v="1"/>
    <n v="226"/>
    <b v="1"/>
    <s v="theater/plays"/>
    <n v="119.32315789473684"/>
    <n v="50.157964601769912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d v="2014-08-15T02:00:00"/>
    <n v="1405346680"/>
    <x v="2850"/>
    <d v="1900-01-31T00:00:00"/>
    <n v="32"/>
    <b v="1"/>
    <n v="322"/>
    <b v="1"/>
    <s v="theater/plays"/>
    <n v="119.74347826086958"/>
    <n v="85.531055900621112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d v="2015-12-17T04:59:00"/>
    <n v="1447606884"/>
    <x v="2851"/>
    <d v="1900-01-31T00:00:00"/>
    <n v="32"/>
    <b v="1"/>
    <n v="37"/>
    <b v="1"/>
    <s v="theater/plays"/>
    <n v="102.34285714285714"/>
    <n v="193.62162162162161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d v="2015-06-12T02:00:00"/>
    <n v="1431354258"/>
    <x v="2852"/>
    <d v="1900-01-31T00:00:00"/>
    <n v="32"/>
    <b v="0"/>
    <n v="270"/>
    <b v="1"/>
    <s v="theater/plays"/>
    <n v="104.3047619047619"/>
    <n v="81.125925925925927"/>
    <x v="0"/>
    <x v="0"/>
  </r>
  <r>
    <n v="3285"/>
    <s v="By Morning"/>
    <s v="A new play by Matthew Gasda"/>
    <n v="4999"/>
    <n v="5604"/>
    <x v="2"/>
    <x v="0"/>
    <s v="USD"/>
    <n v="1488258000"/>
    <d v="2017-02-28T05:00:00"/>
    <n v="1485556626"/>
    <x v="2853"/>
    <d v="1900-01-31T00:00:00"/>
    <n v="32"/>
    <b v="0"/>
    <n v="81"/>
    <b v="1"/>
    <s v="theater/plays"/>
    <n v="112.10242048409683"/>
    <n v="69.18518518518519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d v="2015-09-17T03:59:00"/>
    <n v="1439743900"/>
    <x v="2854"/>
    <d v="1900-01-31T00:00:00"/>
    <n v="32"/>
    <b v="0"/>
    <n v="14"/>
    <b v="1"/>
    <s v="theater/plays"/>
    <n v="113.99999999999999"/>
    <n v="40.714285714285715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d v="2014-10-04T14:48:56"/>
    <n v="1409669336"/>
    <x v="2855"/>
    <d v="1900-01-31T00:00:00"/>
    <n v="32"/>
    <b v="0"/>
    <n v="104"/>
    <b v="1"/>
    <s v="theater/plays"/>
    <n v="102.97033333333331"/>
    <n v="297.02980769230766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d v="2015-06-03T06:59:00"/>
    <n v="1430600401"/>
    <x v="2856"/>
    <d v="1900-01-31T00:00:00"/>
    <n v="32"/>
    <b v="0"/>
    <n v="56"/>
    <b v="1"/>
    <s v="theater/plays"/>
    <n v="155.20000000000002"/>
    <n v="83.142857142857139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d v="2015-08-12T00:00:00"/>
    <n v="1436575280"/>
    <x v="2857"/>
    <d v="1900-01-31T00:00:00"/>
    <n v="32"/>
    <b v="0"/>
    <n v="104"/>
    <b v="1"/>
    <s v="theater/plays"/>
    <n v="106.27272727272728"/>
    <n v="56.20192307692308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d v="2016-08-11T03:59:00"/>
    <n v="1468176527"/>
    <x v="2858"/>
    <d v="1900-01-31T00:00:00"/>
    <n v="32"/>
    <b v="0"/>
    <n v="102"/>
    <b v="1"/>
    <s v="theater/plays"/>
    <n v="101.33000000000001"/>
    <n v="99.343137254901961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3"/>
    <s v="GBP"/>
    <n v="1466172000"/>
    <d v="2016-06-17T14:00:00"/>
    <n v="1463418090"/>
    <x v="2859"/>
    <d v="1900-01-31T00:00:00"/>
    <n v="32"/>
    <b v="0"/>
    <n v="27"/>
    <b v="1"/>
    <s v="theater/plays"/>
    <n v="100"/>
    <n v="29.62962962962963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d v="2016-11-19T22:00:00"/>
    <n v="1476760226"/>
    <x v="2860"/>
    <d v="1900-01-31T00:00:00"/>
    <n v="32"/>
    <b v="0"/>
    <n v="17"/>
    <b v="1"/>
    <s v="theater/plays"/>
    <n v="112.99999999999999"/>
    <n v="66.47058823529411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d v="2015-05-26T03:59:00"/>
    <n v="1429881667"/>
    <x v="2861"/>
    <d v="1900-01-31T00:00:00"/>
    <n v="32"/>
    <b v="0"/>
    <n v="97"/>
    <b v="1"/>
    <s v="theater/plays"/>
    <n v="102.35000000000001"/>
    <n v="105.51546391752578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d v="2014-07-05T03:59:00"/>
    <n v="1401823952"/>
    <x v="2862"/>
    <d v="1900-01-31T00:00:00"/>
    <n v="32"/>
    <b v="0"/>
    <n v="0"/>
    <b v="0"/>
    <s v="theater/plays"/>
    <n v="0"/>
    <n v="0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d v="2015-07-13T20:06:00"/>
    <n v="1433999785"/>
    <x v="2863"/>
    <d v="1900-01-31T00:00:00"/>
    <n v="32"/>
    <b v="0"/>
    <n v="30"/>
    <b v="1"/>
    <s v="theater/musical"/>
    <n v="120"/>
    <n v="100"/>
    <x v="0"/>
    <x v="1"/>
  </r>
  <r>
    <n v="3789"/>
    <s v="Austen a New Musical Play"/>
    <s v="This fabulous new play explores the little known love life of England's most famous romantic novelist, Jane Austen."/>
    <n v="3550"/>
    <n v="116"/>
    <x v="0"/>
    <x v="3"/>
    <s v="GBP"/>
    <n v="1434395418"/>
    <d v="2015-06-15T19:10:18"/>
    <n v="1431630618"/>
    <x v="2864"/>
    <d v="1900-01-31T00:00:00"/>
    <n v="32"/>
    <b v="0"/>
    <n v="4"/>
    <b v="0"/>
    <s v="theater/musical"/>
    <n v="3.267605633802817"/>
    <n v="29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d v="2016-01-04T04:20:07"/>
    <n v="1449116407"/>
    <x v="2865"/>
    <d v="1900-01-31T00:00:00"/>
    <n v="32"/>
    <b v="0"/>
    <n v="46"/>
    <b v="1"/>
    <s v="theater/plays"/>
    <n v="104.54285714285714"/>
    <n v="79.543478260869563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d v="2016-08-03T04:09:00"/>
    <n v="1467497652"/>
    <x v="2866"/>
    <d v="1900-01-31T00:00:00"/>
    <n v="32"/>
    <b v="0"/>
    <n v="14"/>
    <b v="1"/>
    <s v="theater/plays"/>
    <n v="112.5"/>
    <n v="64.285714285714292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d v="2014-10-26T20:08:00"/>
    <n v="1411587606"/>
    <x v="2867"/>
    <d v="1900-01-31T00:00:00"/>
    <n v="32"/>
    <b v="0"/>
    <n v="4"/>
    <b v="0"/>
    <s v="theater/plays"/>
    <n v="15.299999999999999"/>
    <n v="38.2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d v="2015-02-28T08:00:00"/>
    <n v="1422388822"/>
    <x v="2868"/>
    <d v="1900-01-31T00:00:00"/>
    <n v="32"/>
    <b v="0"/>
    <n v="5"/>
    <b v="0"/>
    <s v="theater/plays"/>
    <n v="3.25"/>
    <n v="3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d v="2014-05-20T06:59:00"/>
    <n v="1397854356"/>
    <x v="2869"/>
    <d v="1900-01-31T00:00:00"/>
    <n v="32"/>
    <b v="0"/>
    <n v="46"/>
    <b v="0"/>
    <s v="theater/plays"/>
    <n v="34.802513464991023"/>
    <n v="84.282608695652172"/>
    <x v="0"/>
    <x v="0"/>
  </r>
  <r>
    <n v="4059"/>
    <s v="The Million Dollar Shot"/>
    <s v="A very Canadian children's play inspired by the tradition of British pantomimes like Aladdin, and the Nutcracker."/>
    <n v="10000"/>
    <n v="250"/>
    <x v="0"/>
    <x v="6"/>
    <s v="CAD"/>
    <n v="1410836400"/>
    <d v="2014-09-16T03:00:00"/>
    <n v="1408116152"/>
    <x v="2870"/>
    <d v="1900-01-31T00:00:00"/>
    <n v="32"/>
    <b v="0"/>
    <n v="7"/>
    <b v="0"/>
    <s v="theater/plays"/>
    <n v="2.5"/>
    <n v="35.714285714285715"/>
    <x v="0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d v="2015-09-15T19:39:00"/>
    <n v="1439494863"/>
    <x v="2871"/>
    <d v="1900-02-01T00:00:00"/>
    <n v="33"/>
    <b v="0"/>
    <n v="574"/>
    <b v="1"/>
    <s v="film &amp; video/television"/>
    <n v="108.80768571428572"/>
    <n v="66.346149825783982"/>
    <x v="2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872"/>
    <d v="1900-02-01T00:00:00"/>
    <n v="33"/>
    <b v="0"/>
    <n v="5"/>
    <b v="0"/>
    <s v="film &amp; video/science fiction"/>
    <n v="13.433333333333334"/>
    <n v="80.599999999999994"/>
    <x v="2"/>
    <x v="1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d v="2011-10-29T03:59:00"/>
    <n v="1317064599"/>
    <x v="2873"/>
    <d v="1900-02-01T00:00:00"/>
    <n v="33"/>
    <b v="1"/>
    <n v="493"/>
    <b v="1"/>
    <s v="film &amp; video/documentary"/>
    <n v="101.50693333333334"/>
    <n v="154.42231237322514"/>
    <x v="2"/>
    <x v="2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d v="2015-08-01T15:01:48"/>
    <n v="1435590108"/>
    <x v="2874"/>
    <d v="1900-02-01T00:00:00"/>
    <n v="33"/>
    <b v="1"/>
    <n v="82"/>
    <b v="1"/>
    <s v="film &amp; video/documentary"/>
    <n v="101.6"/>
    <n v="105.3170731707317"/>
    <x v="2"/>
    <x v="2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d v="2017-03-14T22:57:00"/>
    <n v="1486625606"/>
    <x v="2875"/>
    <d v="1900-02-01T00:00:00"/>
    <n v="33"/>
    <b v="1"/>
    <n v="1151"/>
    <b v="1"/>
    <s v="film &amp; video/documentary"/>
    <n v="112.92973333333333"/>
    <n v="147.17167680278018"/>
    <x v="2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d v="2013-12-01T21:01:42"/>
    <n v="1383076902"/>
    <x v="2876"/>
    <d v="1900-02-01T00:00:00"/>
    <n v="33"/>
    <b v="0"/>
    <n v="2"/>
    <b v="0"/>
    <s v="film &amp; video/animation"/>
    <n v="5"/>
    <n v="62.5"/>
    <x v="2"/>
    <x v="1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2877"/>
    <d v="1900-02-01T00:00:00"/>
    <n v="33"/>
    <b v="0"/>
    <n v="39"/>
    <b v="0"/>
    <s v="technology/web"/>
    <n v="17.380000000000003"/>
    <n v="111.41025641025641"/>
    <x v="7"/>
    <x v="2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d v="2014-08-11T12:03:49"/>
    <n v="1404907429"/>
    <x v="2878"/>
    <d v="1900-02-01T00:00:00"/>
    <n v="33"/>
    <b v="0"/>
    <n v="139"/>
    <b v="1"/>
    <s v="publishing/nonfiction"/>
    <n v="158.33333333333331"/>
    <n v="68.345323741007192"/>
    <x v="8"/>
    <x v="2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s v="CAD"/>
    <n v="1419224340"/>
    <d v="2014-12-22T04:59:00"/>
    <n v="1416363886"/>
    <x v="2879"/>
    <d v="1900-02-01T00:00:00"/>
    <n v="33"/>
    <b v="0"/>
    <n v="43"/>
    <b v="1"/>
    <s v="music/rock"/>
    <n v="100"/>
    <n v="104.65116279069767"/>
    <x v="1"/>
    <x v="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d v="2016-04-25T04:59:00"/>
    <n v="1458762717"/>
    <x v="2880"/>
    <d v="1900-02-01T00:00:00"/>
    <n v="33"/>
    <b v="0"/>
    <n v="133"/>
    <b v="1"/>
    <s v="music/metal"/>
    <n v="155.17499999999998"/>
    <n v="46.669172932330824"/>
    <x v="1"/>
    <x v="18"/>
  </r>
  <r>
    <n v="876"/>
    <s v="Sound Of Dobells"/>
    <s v="What was the greatest record shop ever?  DOBELLS!"/>
    <n v="3152"/>
    <n v="1286"/>
    <x v="0"/>
    <x v="3"/>
    <s v="GBP"/>
    <n v="1359978927"/>
    <d v="2013-02-04T11:55:27"/>
    <n v="1357127727"/>
    <x v="2881"/>
    <d v="1900-02-01T00:00:00"/>
    <n v="33"/>
    <b v="0"/>
    <n v="45"/>
    <b v="0"/>
    <s v="music/jazz"/>
    <n v="40.799492385786799"/>
    <n v="28.577777777777779"/>
    <x v="1"/>
    <x v="39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d v="2012-10-30T07:42:18"/>
    <n v="1348731738"/>
    <x v="2882"/>
    <d v="1900-02-01T00:00:00"/>
    <n v="33"/>
    <b v="0"/>
    <n v="8"/>
    <b v="0"/>
    <s v="music/indie rock"/>
    <n v="2.9894179894179893"/>
    <n v="14.125"/>
    <x v="1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d v="2011-09-06T20:39:10"/>
    <n v="1312490350"/>
    <x v="2883"/>
    <d v="1900-02-01T00:00:00"/>
    <n v="33"/>
    <b v="0"/>
    <n v="14"/>
    <b v="0"/>
    <s v="music/indie rock"/>
    <n v="20.133333333333333"/>
    <n v="21.571428571428573"/>
    <x v="1"/>
    <x v="21"/>
  </r>
  <r>
    <n v="969"/>
    <s v="Make 100 | Geek &amp; Chic: Smart Safety Jewelry."/>
    <s v="Geek &amp; Chic Smart Jewelry Collection, Wearables Meet Style!"/>
    <n v="30000"/>
    <n v="14000"/>
    <x v="0"/>
    <x v="9"/>
    <s v="MXN"/>
    <n v="1486624607"/>
    <d v="2017-02-09T07:16:47"/>
    <n v="1483773407"/>
    <x v="2884"/>
    <d v="1900-02-01T00:00:00"/>
    <n v="33"/>
    <b v="0"/>
    <n v="11"/>
    <b v="0"/>
    <s v="technology/wearables"/>
    <n v="46.666666666666664"/>
    <n v="1272.7272727272727"/>
    <x v="7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d v="2015-06-08T04:00:00"/>
    <n v="1430945149"/>
    <x v="2885"/>
    <d v="1900-02-01T00:00:00"/>
    <n v="33"/>
    <b v="0"/>
    <n v="111"/>
    <b v="1"/>
    <s v="photography/photobooks"/>
    <n v="105.44"/>
    <n v="118.73873873873873"/>
    <x v="5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3"/>
    <s v="GBP"/>
    <n v="1433198520"/>
    <d v="2015-06-01T22:42:00"/>
    <n v="1430340195"/>
    <x v="2886"/>
    <d v="1900-02-01T00:00:00"/>
    <n v="33"/>
    <b v="0"/>
    <n v="123"/>
    <b v="1"/>
    <s v="photography/photobooks"/>
    <n v="106.73333333333332"/>
    <n v="65.081300813008127"/>
    <x v="5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s v="EUR"/>
    <n v="1489238940"/>
    <d v="2017-03-11T13:29:00"/>
    <n v="1486406253"/>
    <x v="2887"/>
    <d v="1900-02-01T00:00:00"/>
    <n v="33"/>
    <b v="0"/>
    <n v="32"/>
    <b v="1"/>
    <s v="photography/photobooks"/>
    <n v="114.99999999999999"/>
    <n v="32.34375"/>
    <x v="5"/>
    <x v="2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d v="2014-06-09T03:59:00"/>
    <n v="1399504664"/>
    <x v="2888"/>
    <d v="1900-02-01T00:00:00"/>
    <n v="33"/>
    <b v="1"/>
    <n v="96"/>
    <b v="1"/>
    <s v="music/rock"/>
    <n v="104.24"/>
    <n v="27.145833333333332"/>
    <x v="1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d v="2014-12-20T04:59:00"/>
    <n v="1416244863"/>
    <x v="2889"/>
    <d v="1900-02-01T00:00:00"/>
    <n v="33"/>
    <b v="1"/>
    <n v="441"/>
    <b v="1"/>
    <s v="publishing/radio &amp; podcasts"/>
    <n v="188.66966666666667"/>
    <n v="64.173356009070289"/>
    <x v="8"/>
    <x v="2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d v="2014-12-01T03:00:00"/>
    <n v="1414610126"/>
    <x v="2890"/>
    <d v="1900-02-01T00:00:00"/>
    <n v="33"/>
    <b v="1"/>
    <n v="73"/>
    <b v="1"/>
    <s v="photography/photobooks"/>
    <n v="175.95744680851064"/>
    <n v="56.643835616438359"/>
    <x v="5"/>
    <x v="2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d v="2017-01-03T22:03:39"/>
    <n v="1480629819"/>
    <x v="2891"/>
    <d v="1900-02-01T00:00:00"/>
    <n v="33"/>
    <b v="0"/>
    <n v="284"/>
    <b v="1"/>
    <s v="photography/photobooks"/>
    <n v="135.98609999999999"/>
    <n v="95.764859154929582"/>
    <x v="5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2892"/>
    <d v="1900-02-01T00:00:00"/>
    <n v="33"/>
    <b v="0"/>
    <n v="2"/>
    <b v="0"/>
    <s v="publishing/art books"/>
    <n v="0.84008400840084008"/>
    <n v="14"/>
    <x v="8"/>
    <x v="3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d v="2014-01-01T05:26:00"/>
    <n v="1385754986"/>
    <x v="2893"/>
    <d v="1900-02-01T00:00:00"/>
    <n v="33"/>
    <b v="0"/>
    <n v="23"/>
    <b v="1"/>
    <s v="music/rock"/>
    <n v="101.25"/>
    <n v="52.826086956521742"/>
    <x v="1"/>
    <x v="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d v="2013-11-01T19:00:00"/>
    <n v="1380470188"/>
    <x v="2894"/>
    <d v="1900-02-01T00:00:00"/>
    <n v="33"/>
    <b v="0"/>
    <n v="158"/>
    <b v="1"/>
    <s v="music/rock"/>
    <n v="145.85714285714286"/>
    <n v="64.620253164556956"/>
    <x v="1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d v="2014-06-17T17:41:22"/>
    <n v="1400175682"/>
    <x v="2895"/>
    <d v="1900-02-01T00:00:00"/>
    <n v="33"/>
    <b v="0"/>
    <n v="88"/>
    <b v="1"/>
    <s v="music/rock"/>
    <n v="100.925"/>
    <n v="45.87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2896"/>
    <d v="1900-02-01T00:00:00"/>
    <n v="33"/>
    <b v="0"/>
    <n v="39"/>
    <b v="0"/>
    <s v="music/faith"/>
    <n v="31.25"/>
    <n v="80.128205128205124"/>
    <x v="1"/>
    <x v="1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2897"/>
    <d v="1900-02-01T00:00:00"/>
    <n v="33"/>
    <b v="0"/>
    <n v="38"/>
    <b v="0"/>
    <s v="music/faith"/>
    <n v="33.473333333333329"/>
    <n v="264.26315789473682"/>
    <x v="1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d v="2016-02-21T13:48:09"/>
    <n v="1453211289"/>
    <x v="2898"/>
    <d v="1900-02-01T00:00:00"/>
    <n v="33"/>
    <b v="1"/>
    <n v="76"/>
    <b v="0"/>
    <s v="photography/photobooks"/>
    <n v="15.491428571428573"/>
    <n v="71.34210526315789"/>
    <x v="5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d v="2012-07-10T23:48:00"/>
    <n v="1339109212"/>
    <x v="2899"/>
    <d v="1900-02-01T00:00:00"/>
    <n v="33"/>
    <b v="0"/>
    <n v="81"/>
    <b v="1"/>
    <s v="music/indie rock"/>
    <n v="100.8955223880597"/>
    <n v="41.728395061728392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d v="2012-06-12T07:00:00"/>
    <n v="1336627492"/>
    <x v="2900"/>
    <d v="1900-02-01T00:00:00"/>
    <n v="33"/>
    <b v="1"/>
    <n v="388"/>
    <b v="1"/>
    <s v="technology/hardware"/>
    <n v="1026.8451399999999"/>
    <n v="1323.2540463917526"/>
    <x v="7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s v="EUR"/>
    <n v="1452553200"/>
    <d v="2016-01-11T23:00:00"/>
    <n v="1449650173"/>
    <x v="2901"/>
    <d v="1900-02-01T00:00:00"/>
    <n v="33"/>
    <b v="1"/>
    <n v="971"/>
    <b v="1"/>
    <s v="technology/hardware"/>
    <n v="819.56399999999996"/>
    <n v="422.02059732234807"/>
    <x v="7"/>
    <x v="31"/>
  </r>
  <r>
    <n v="2063"/>
    <s v="Up to 4 axis Beaglebone black based CNC control"/>
    <s v="Build a professional grade Linux CNC control with Beaglebone black and our CNC cape."/>
    <n v="4000"/>
    <n v="5922"/>
    <x v="2"/>
    <x v="7"/>
    <s v="EUR"/>
    <n v="1463333701"/>
    <d v="2016-05-15T17:35:01"/>
    <n v="1460482501"/>
    <x v="2902"/>
    <d v="1900-02-01T00:00:00"/>
    <n v="33"/>
    <b v="0"/>
    <n v="49"/>
    <b v="1"/>
    <s v="technology/hardware"/>
    <n v="148.04999999999998"/>
    <n v="120.85714285714286"/>
    <x v="7"/>
    <x v="31"/>
  </r>
  <r>
    <n v="2067"/>
    <s v="Luminite (LED lighting)"/>
    <s v="The next generation of premium quality LED lighting. Extreme power efficiency in a small package."/>
    <n v="495"/>
    <n v="628"/>
    <x v="2"/>
    <x v="3"/>
    <s v="GBP"/>
    <n v="1432499376"/>
    <d v="2015-05-24T20:29:36"/>
    <n v="1429648176"/>
    <x v="2903"/>
    <d v="1900-02-01T00:00:00"/>
    <n v="33"/>
    <b v="0"/>
    <n v="10"/>
    <b v="1"/>
    <s v="technology/hardware"/>
    <n v="126.86868686868686"/>
    <n v="62.8"/>
    <x v="7"/>
    <x v="31"/>
  </r>
  <r>
    <n v="2157"/>
    <s v="Nin"/>
    <s v="Gamers and 90's fans unite in this small tale of epic proportions!"/>
    <n v="75000"/>
    <n v="21144"/>
    <x v="0"/>
    <x v="0"/>
    <s v="USD"/>
    <n v="1482479940"/>
    <d v="2016-12-23T07:59:00"/>
    <n v="1479684783"/>
    <x v="2904"/>
    <d v="1900-02-01T00:00:00"/>
    <n v="33"/>
    <b v="0"/>
    <n v="57"/>
    <b v="0"/>
    <s v="games/video games"/>
    <n v="28.192"/>
    <n v="370.94736842105266"/>
    <x v="6"/>
    <x v="2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d v="2014-07-19T03:00:00"/>
    <n v="1402945408"/>
    <x v="2905"/>
    <d v="1900-02-01T00:00:00"/>
    <n v="33"/>
    <b v="0"/>
    <n v="988"/>
    <b v="1"/>
    <s v="games/tabletop games"/>
    <n v="495.8"/>
    <n v="25.091093117408906"/>
    <x v="6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d v="2011-10-01T03:00:00"/>
    <n v="1314577097"/>
    <x v="2906"/>
    <d v="1900-02-01T00:00:00"/>
    <n v="33"/>
    <b v="0"/>
    <n v="86"/>
    <b v="1"/>
    <s v="music/indie rock"/>
    <n v="103.8"/>
    <n v="90.523255813953483"/>
    <x v="1"/>
    <x v="21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d v="2014-11-03T08:52:50"/>
    <n v="1412149970"/>
    <x v="2907"/>
    <d v="1900-02-01T00:00:00"/>
    <n v="33"/>
    <b v="0"/>
    <n v="55"/>
    <b v="1"/>
    <s v="music/indie rock"/>
    <n v="105.02249999999999"/>
    <n v="61.103999999999999"/>
    <x v="1"/>
    <x v="2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d v="2014-12-21T04:30:00"/>
    <n v="1416338557"/>
    <x v="2908"/>
    <d v="1900-02-01T00:00:00"/>
    <n v="33"/>
    <b v="0"/>
    <n v="43"/>
    <b v="1"/>
    <s v="music/classical music"/>
    <n v="101.6"/>
    <n v="177.2093023255814"/>
    <x v="1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d v="2015-04-20T04:50:00"/>
    <n v="1426711505"/>
    <x v="2909"/>
    <d v="1900-02-01T00:00:00"/>
    <n v="33"/>
    <b v="0"/>
    <n v="48"/>
    <b v="1"/>
    <s v="music/classical music"/>
    <n v="100"/>
    <n v="135.41666666666666"/>
    <x v="1"/>
    <x v="3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d v="2011-11-15T19:37:00"/>
    <n v="1318539484"/>
    <x v="2910"/>
    <d v="1900-02-01T00:00:00"/>
    <n v="33"/>
    <b v="0"/>
    <n v="25"/>
    <b v="1"/>
    <s v="music/classical music"/>
    <n v="111.25"/>
    <n v="35.6"/>
    <x v="1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7"/>
    <s v="EUR"/>
    <n v="1483397940"/>
    <d v="2017-01-02T22:59:00"/>
    <n v="1480493014"/>
    <x v="2911"/>
    <d v="1900-02-01T00:00:00"/>
    <n v="33"/>
    <b v="1"/>
    <n v="3663"/>
    <b v="1"/>
    <s v="technology/space exploration"/>
    <n v="2790.6363636363635"/>
    <n v="83.802893802893806"/>
    <x v="7"/>
    <x v="32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d v="2014-11-22T05:59:00"/>
    <n v="1413838540"/>
    <x v="2912"/>
    <d v="1900-02-01T00:00:00"/>
    <n v="33"/>
    <b v="0"/>
    <n v="20"/>
    <b v="0"/>
    <s v="food/food trucks"/>
    <n v="28.299999999999997"/>
    <n v="84.9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d v="2013-05-28T00:00:00"/>
    <n v="1366917828"/>
    <x v="2913"/>
    <d v="1900-02-01T00:00:00"/>
    <n v="33"/>
    <b v="0"/>
    <n v="146"/>
    <b v="1"/>
    <s v="technology/hardware"/>
    <n v="118.25000000000001"/>
    <n v="97.191780821917803"/>
    <x v="7"/>
    <x v="3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d v="2014-06-09T19:20:15"/>
    <n v="1399490415"/>
    <x v="2914"/>
    <d v="1900-02-01T00:00:00"/>
    <n v="33"/>
    <b v="1"/>
    <n v="71"/>
    <b v="1"/>
    <s v="theater/plays"/>
    <n v="106.76"/>
    <n v="37.591549295774648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d v="2014-07-02T04:00:00"/>
    <n v="1401414944"/>
    <x v="2915"/>
    <d v="1900-02-01T00:00:00"/>
    <n v="33"/>
    <b v="1"/>
    <n v="71"/>
    <b v="1"/>
    <s v="theater/plays"/>
    <n v="112.25"/>
    <n v="31.61971830985915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3"/>
    <s v="GBP"/>
    <n v="1419984000"/>
    <d v="2014-12-31T00:00:00"/>
    <n v="1417132986"/>
    <x v="2916"/>
    <d v="1900-02-01T00:00:00"/>
    <n v="33"/>
    <b v="1"/>
    <n v="184"/>
    <b v="1"/>
    <s v="theater/plays"/>
    <n v="102.1"/>
    <n v="66.586956521739125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3"/>
    <s v="GBP"/>
    <n v="1485991860"/>
    <d v="2017-02-01T23:31:00"/>
    <n v="1483124208"/>
    <x v="2917"/>
    <d v="1900-02-01T00:00:00"/>
    <n v="33"/>
    <b v="0"/>
    <n v="115"/>
    <b v="1"/>
    <s v="theater/plays"/>
    <n v="100.39275000000001"/>
    <n v="34.91921739130435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d v="2014-10-14T06:59:00"/>
    <n v="1410421670"/>
    <x v="2918"/>
    <d v="1900-02-01T00:00:00"/>
    <n v="33"/>
    <b v="1"/>
    <n v="167"/>
    <b v="1"/>
    <s v="theater/plays"/>
    <n v="115.30588235294117"/>
    <n v="58.688622754491021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d v="2014-08-08T13:54:00"/>
    <n v="1404680075"/>
    <x v="2919"/>
    <d v="1900-02-01T00:00:00"/>
    <n v="33"/>
    <b v="0"/>
    <n v="125"/>
    <b v="1"/>
    <s v="theater/plays"/>
    <n v="100.08673425918037"/>
    <n v="93.977440000000001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d v="2015-04-01T04:59:00"/>
    <n v="1425020810"/>
    <x v="2920"/>
    <d v="1900-02-01T00:00:00"/>
    <n v="33"/>
    <b v="0"/>
    <n v="78"/>
    <b v="1"/>
    <s v="theater/plays"/>
    <n v="101.66666666666666"/>
    <n v="78.205128205128204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d v="2014-09-28T03:23:00"/>
    <n v="1409030371"/>
    <x v="2921"/>
    <d v="1900-02-01T00:00:00"/>
    <n v="33"/>
    <b v="0"/>
    <n v="21"/>
    <b v="1"/>
    <s v="theater/plays"/>
    <n v="100.099"/>
    <n v="47.666190476190479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d v="2014-08-10T15:59:00"/>
    <n v="1404833442"/>
    <x v="2922"/>
    <d v="1900-02-01T00:00:00"/>
    <n v="33"/>
    <b v="0"/>
    <n v="9"/>
    <b v="1"/>
    <s v="theater/plays"/>
    <n v="104"/>
    <n v="57.777777777777779"/>
    <x v="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d v="2016-11-15T02:08:00"/>
    <n v="1476317247"/>
    <x v="2923"/>
    <d v="1900-02-01T00:00:00"/>
    <n v="33"/>
    <b v="0"/>
    <n v="57"/>
    <b v="1"/>
    <s v="theater/musical"/>
    <n v="108.2"/>
    <n v="94.912280701754383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d v="2015-01-11T04:59:00"/>
    <n v="1418146883"/>
    <x v="2924"/>
    <d v="1900-02-01T00:00:00"/>
    <n v="33"/>
    <b v="0"/>
    <n v="16"/>
    <b v="0"/>
    <s v="theater/musical"/>
    <n v="4.004545454545454"/>
    <n v="55.0625"/>
    <x v="0"/>
    <x v="1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d v="2015-03-01T03:00:00"/>
    <n v="1422374420"/>
    <x v="2925"/>
    <d v="1900-02-01T00:00:00"/>
    <n v="33"/>
    <b v="0"/>
    <n v="6"/>
    <b v="0"/>
    <s v="theater/plays"/>
    <n v="16.5"/>
    <n v="27.5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d v="2015-05-31T17:35:00"/>
    <n v="1430242488"/>
    <x v="2926"/>
    <d v="1900-02-01T00:00:00"/>
    <n v="33"/>
    <b v="0"/>
    <n v="8"/>
    <b v="0"/>
    <s v="theater/plays"/>
    <n v="4.8"/>
    <n v="3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9"/>
    <s v="MXN"/>
    <n v="1482711309"/>
    <d v="2016-12-26T00:15:09"/>
    <n v="1479860109"/>
    <x v="2927"/>
    <d v="1900-02-01T00:00:00"/>
    <n v="33"/>
    <b v="0"/>
    <n v="6"/>
    <b v="0"/>
    <s v="theater/plays"/>
    <n v="6.9696969696969706"/>
    <n v="383.33333333333331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d v="2017-02-27T02:01:00"/>
    <n v="1485237096"/>
    <x v="2928"/>
    <d v="1900-02-02T00:00:00"/>
    <n v="34"/>
    <b v="1"/>
    <n v="305"/>
    <b v="1"/>
    <s v="film &amp; video/documentary"/>
    <n v="157.31829411764707"/>
    <n v="87.685606557377056"/>
    <x v="2"/>
    <x v="22"/>
  </r>
  <r>
    <n v="316"/>
    <s v="THE SECRET TRIAL 5 - GRASSROOTS CROSS-CANADA TOUR"/>
    <s v="Award winning documentary The Secret Trial 5 needs your help for a Cross-Canada Tour!"/>
    <n v="15000"/>
    <n v="17066"/>
    <x v="2"/>
    <x v="6"/>
    <s v="CAD"/>
    <n v="1418273940"/>
    <d v="2014-12-11T04:59:00"/>
    <n v="1415398197"/>
    <x v="2929"/>
    <d v="1900-02-02T00:00:00"/>
    <n v="34"/>
    <b v="1"/>
    <n v="158"/>
    <b v="1"/>
    <s v="film &amp; video/documentary"/>
    <n v="113.77333333333333"/>
    <n v="108.01265822784811"/>
    <x v="2"/>
    <x v="22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d v="2011-05-09T05:59:00"/>
    <n v="1301975637"/>
    <x v="2930"/>
    <d v="1900-02-02T00:00:00"/>
    <n v="34"/>
    <b v="0"/>
    <n v="35"/>
    <b v="1"/>
    <s v="film &amp; video/documentary"/>
    <n v="107.70464285714286"/>
    <n v="86.163714285714292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1"/>
    <s v="EUR"/>
    <n v="1466323800"/>
    <d v="2016-06-19T08:10:00"/>
    <n v="1463418120"/>
    <x v="2931"/>
    <d v="1900-02-02T00:00:00"/>
    <n v="34"/>
    <b v="0"/>
    <n v="310"/>
    <b v="0"/>
    <s v="technology/wearables"/>
    <n v="29.276666666666667"/>
    <n v="84.99677419354839"/>
    <x v="7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d v="2015-01-14T04:00:00"/>
    <n v="1418315852"/>
    <x v="2932"/>
    <d v="1900-02-02T00:00:00"/>
    <n v="34"/>
    <b v="0"/>
    <n v="15"/>
    <b v="0"/>
    <s v="technology/wearables"/>
    <n v="39.426666666666662"/>
    <n v="788.5333333333333"/>
    <x v="7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d v="2014-09-18T02:00:00"/>
    <n v="1408141245"/>
    <x v="2933"/>
    <d v="1900-02-02T00:00:00"/>
    <n v="34"/>
    <b v="0"/>
    <n v="29"/>
    <b v="0"/>
    <s v="technology/wearables"/>
    <n v="15.39"/>
    <n v="530.68965517241384"/>
    <x v="7"/>
    <x v="11"/>
  </r>
  <r>
    <n v="710"/>
    <s v="Hate York Shirt 2.0"/>
    <s v="Shirts, so technologically advanced, they connect mentally to their audience upon sight."/>
    <n v="1200"/>
    <n v="0"/>
    <x v="0"/>
    <x v="6"/>
    <s v="CAD"/>
    <n v="1408495440"/>
    <d v="2014-08-20T00:44:00"/>
    <n v="1405640302"/>
    <x v="2934"/>
    <d v="1900-02-02T00:00:00"/>
    <n v="34"/>
    <b v="0"/>
    <n v="0"/>
    <b v="0"/>
    <s v="technology/wearables"/>
    <n v="0"/>
    <n v="0"/>
    <x v="7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d v="2014-12-01T00:00:00"/>
    <n v="1414511307"/>
    <x v="2935"/>
    <d v="1900-02-02T00:00:00"/>
    <n v="34"/>
    <b v="0"/>
    <n v="16"/>
    <b v="0"/>
    <s v="technology/wearables"/>
    <n v="10.214285714285715"/>
    <n v="44.6875"/>
    <x v="7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3"/>
    <s v="GBP"/>
    <n v="1431298860"/>
    <d v="2015-05-10T23:01:00"/>
    <n v="1428341985"/>
    <x v="2936"/>
    <d v="1900-02-02T00:00:00"/>
    <n v="34"/>
    <b v="0"/>
    <n v="2"/>
    <b v="0"/>
    <s v="publishing/fiction"/>
    <n v="0.85129023676509719"/>
    <n v="16"/>
    <x v="8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d v="2013-11-13T05:59:00"/>
    <n v="1381430646"/>
    <x v="2937"/>
    <d v="1900-02-02T00:00:00"/>
    <n v="34"/>
    <b v="0"/>
    <n v="128"/>
    <b v="1"/>
    <s v="music/rock"/>
    <n v="103.86666666666666"/>
    <n v="60.859375"/>
    <x v="1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d v="2013-07-01T03:59:00"/>
    <n v="1369770292"/>
    <x v="2938"/>
    <d v="1900-02-02T00:00:00"/>
    <n v="34"/>
    <b v="0"/>
    <n v="75"/>
    <b v="1"/>
    <s v="music/rock"/>
    <n v="131.0181818181818"/>
    <n v="96.08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3"/>
    <s v="GBP"/>
    <n v="1395007200"/>
    <d v="2014-03-16T22:00:00"/>
    <n v="1392021502"/>
    <x v="2939"/>
    <d v="1900-02-02T00:00:00"/>
    <n v="34"/>
    <b v="0"/>
    <n v="7"/>
    <b v="0"/>
    <s v="music/jazz"/>
    <n v="6.5500000000000007"/>
    <n v="18.714285714285715"/>
    <x v="1"/>
    <x v="39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d v="2016-04-18T14:00:00"/>
    <n v="1458050450"/>
    <x v="2940"/>
    <d v="1900-02-02T00:00:00"/>
    <n v="34"/>
    <b v="0"/>
    <n v="96"/>
    <b v="0"/>
    <s v="technology/wearables"/>
    <n v="13.325999999999999"/>
    <n v="69.40625"/>
    <x v="7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d v="2016-11-12T05:00:00"/>
    <n v="1476054568"/>
    <x v="2941"/>
    <d v="1900-02-02T00:00:00"/>
    <n v="34"/>
    <b v="0"/>
    <n v="196"/>
    <b v="0"/>
    <s v="technology/wearables"/>
    <n v="25.087142857142858"/>
    <n v="89.59693877551021"/>
    <x v="7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3"/>
    <s v="GBP"/>
    <n v="1459414016"/>
    <d v="2016-03-31T08:46:56"/>
    <n v="1456480016"/>
    <x v="2942"/>
    <d v="1900-02-02T00:00:00"/>
    <n v="34"/>
    <b v="1"/>
    <n v="122"/>
    <b v="1"/>
    <s v="music/electronic music"/>
    <n v="100.00828571428571"/>
    <n v="57.381803278688523"/>
    <x v="1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d v="2014-07-06T05:08:50"/>
    <n v="1401685730"/>
    <x v="2943"/>
    <d v="1900-02-02T00:00:00"/>
    <n v="34"/>
    <b v="0"/>
    <n v="25"/>
    <b v="0"/>
    <s v="food/food trucks"/>
    <n v="20.705000000000002"/>
    <n v="82.82"/>
    <x v="3"/>
    <x v="1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d v="2015-04-27T17:12:00"/>
    <n v="1427224606"/>
    <x v="2944"/>
    <d v="1900-02-02T00:00:00"/>
    <n v="34"/>
    <b v="0"/>
    <n v="19"/>
    <b v="1"/>
    <s v="music/rock"/>
    <n v="109.10714285714285"/>
    <n v="160.78947368421052"/>
    <x v="1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d v="2014-10-21T00:00:00"/>
    <n v="1410967754"/>
    <x v="2945"/>
    <d v="1900-02-02T00:00:00"/>
    <n v="34"/>
    <b v="1"/>
    <n v="340"/>
    <b v="1"/>
    <s v="publishing/radio &amp; podcasts"/>
    <n v="101.24459999999999"/>
    <n v="44.66673529411765"/>
    <x v="8"/>
    <x v="29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d v="2015-03-02T21:16:00"/>
    <n v="1422393234"/>
    <x v="2946"/>
    <d v="1900-02-02T00:00:00"/>
    <n v="34"/>
    <b v="0"/>
    <n v="1"/>
    <b v="0"/>
    <s v="photography/nature"/>
    <n v="3.3333333333333333E-2"/>
    <n v="1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d v="2012-11-26T04:59:00"/>
    <n v="1351011489"/>
    <x v="2947"/>
    <d v="1900-02-02T00:00:00"/>
    <n v="34"/>
    <b v="0"/>
    <n v="38"/>
    <b v="1"/>
    <s v="music/rock"/>
    <n v="117"/>
    <n v="61.578947368421055"/>
    <x v="1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d v="2011-04-26T06:59:00"/>
    <n v="1300916220"/>
    <x v="2948"/>
    <d v="1900-02-02T00:00:00"/>
    <n v="34"/>
    <b v="0"/>
    <n v="20"/>
    <b v="1"/>
    <s v="music/pop"/>
    <n v="100.75"/>
    <n v="100.75"/>
    <x v="1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2949"/>
    <d v="1900-02-02T00:00:00"/>
    <n v="34"/>
    <b v="0"/>
    <n v="23"/>
    <b v="0"/>
    <s v="music/faith"/>
    <n v="11.708333333333334"/>
    <n v="61.086956521739133"/>
    <x v="1"/>
    <x v="19"/>
  </r>
  <r>
    <n v="1841"/>
    <s v="Hydra Effect Debut EP"/>
    <s v="Hard Rock with a Positive Message. Help us fund, release and promote our debut EP!"/>
    <n v="2000"/>
    <n v="2035"/>
    <x v="2"/>
    <x v="0"/>
    <s v="USD"/>
    <n v="1400561940"/>
    <d v="2014-05-20T04:59:00"/>
    <n v="1397679445"/>
    <x v="2950"/>
    <d v="1900-02-02T00:00:00"/>
    <n v="34"/>
    <b v="0"/>
    <n v="40"/>
    <b v="1"/>
    <s v="music/rock"/>
    <n v="101.75"/>
    <n v="50.875"/>
    <x v="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d v="2015-03-02T05:59:00"/>
    <n v="1422371381"/>
    <x v="2951"/>
    <d v="1900-02-02T00:00:00"/>
    <n v="34"/>
    <b v="0"/>
    <n v="21"/>
    <b v="1"/>
    <s v="music/rock"/>
    <n v="125.25"/>
    <n v="119.28571428571429"/>
    <x v="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d v="2013-03-25T04:08:59"/>
    <n v="1361250539"/>
    <x v="2952"/>
    <d v="1900-02-02T00:00:00"/>
    <n v="34"/>
    <b v="1"/>
    <n v="26457"/>
    <b v="1"/>
    <s v="technology/hardware"/>
    <n v="7813.7822333333334"/>
    <n v="88.601680840609291"/>
    <x v="7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d v="2012-03-05T03:00:00"/>
    <n v="1327969730"/>
    <x v="2953"/>
    <d v="1900-02-02T00:00:00"/>
    <n v="34"/>
    <b v="0"/>
    <n v="72"/>
    <b v="1"/>
    <s v="music/indie rock"/>
    <n v="120.54285714285714"/>
    <n v="58.597222222222221"/>
    <x v="1"/>
    <x v="2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d v="2013-11-04T01:00:00"/>
    <n v="1380650177"/>
    <x v="2954"/>
    <d v="1900-02-02T00:00:00"/>
    <n v="34"/>
    <b v="0"/>
    <n v="123"/>
    <b v="1"/>
    <s v="music/electronic music"/>
    <n v="114.38333333333333"/>
    <n v="55.796747967479675"/>
    <x v="1"/>
    <x v="20"/>
  </r>
  <r>
    <n v="2278"/>
    <s v="Eternity Dice - Regular and D6 Charms Edition"/>
    <s v="Dice forged from stone one by one entirely by hand for demanding Gamers and Collectors."/>
    <n v="2000"/>
    <n v="5414"/>
    <x v="2"/>
    <x v="11"/>
    <s v="EUR"/>
    <n v="1451861940"/>
    <d v="2016-01-03T22:59:00"/>
    <n v="1448902867"/>
    <x v="2955"/>
    <d v="1900-02-02T00:00:00"/>
    <n v="34"/>
    <b v="0"/>
    <n v="102"/>
    <b v="1"/>
    <s v="games/tabletop games"/>
    <n v="270.7"/>
    <n v="53.078431372549019"/>
    <x v="6"/>
    <x v="9"/>
  </r>
  <r>
    <n v="2297"/>
    <s v="Company Company: Debut EP"/>
    <s v="New Jersey Alternative Rock band COCO needs YOUR help self-releasing debut EP!"/>
    <n v="1000"/>
    <n v="1006"/>
    <x v="2"/>
    <x v="0"/>
    <s v="USD"/>
    <n v="1331697540"/>
    <d v="2012-03-14T03:59:00"/>
    <n v="1328749249"/>
    <x v="2956"/>
    <d v="1900-02-02T00:00:00"/>
    <n v="34"/>
    <b v="0"/>
    <n v="19"/>
    <b v="1"/>
    <s v="music/rock"/>
    <n v="100.6"/>
    <n v="52.94736842105263"/>
    <x v="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d v="2013-12-31T07:00:00"/>
    <n v="1385585434"/>
    <x v="2957"/>
    <d v="1900-02-02T00:00:00"/>
    <n v="34"/>
    <b v="1"/>
    <n v="85"/>
    <b v="1"/>
    <s v="music/indie rock"/>
    <n v="170.65217391304347"/>
    <n v="46.176470588235297"/>
    <x v="1"/>
    <x v="2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958"/>
    <d v="1900-02-02T00:00:00"/>
    <n v="34"/>
    <b v="0"/>
    <n v="0"/>
    <b v="0"/>
    <s v="technology/web"/>
    <n v="0"/>
    <n v="0"/>
    <x v="7"/>
    <x v="2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d v="2017-01-03T04:17:00"/>
    <n v="1480480167"/>
    <x v="2959"/>
    <d v="1900-02-02T00:00:00"/>
    <n v="34"/>
    <b v="0"/>
    <n v="68"/>
    <b v="1"/>
    <s v="food/small batch"/>
    <n v="100.78823529411764"/>
    <n v="125.98529411764706"/>
    <x v="3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960"/>
    <d v="1900-02-02T00:00:00"/>
    <n v="34"/>
    <b v="0"/>
    <n v="59"/>
    <b v="0"/>
    <s v="technology/space exploration"/>
    <n v="18.737933333333334"/>
    <n v="95.277627118644077"/>
    <x v="7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d v="2015-12-09T06:59:00"/>
    <n v="1446683797"/>
    <x v="2961"/>
    <d v="1900-02-02T00:00:00"/>
    <n v="34"/>
    <b v="0"/>
    <n v="104"/>
    <b v="1"/>
    <s v="technology/makerspaces"/>
    <n v="103.42857142857143"/>
    <n v="174.03846153846155"/>
    <x v="7"/>
    <x v="4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d v="2014-12-25T20:16:00"/>
    <n v="1416600960"/>
    <x v="2962"/>
    <d v="1900-02-02T00:00:00"/>
    <n v="34"/>
    <b v="0"/>
    <n v="38"/>
    <b v="0"/>
    <s v="food/food trucks"/>
    <n v="5.65"/>
    <n v="89.21052631578948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d v="2016-02-21T09:33:48"/>
    <n v="1453109628"/>
    <x v="2963"/>
    <d v="1900-02-02T00:00:00"/>
    <n v="34"/>
    <b v="1"/>
    <n v="551"/>
    <b v="1"/>
    <s v="theater/spaces"/>
    <n v="264.62241666666665"/>
    <n v="57.63101633393829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d v="2014-08-28T01:00:00"/>
    <n v="1406316312"/>
    <x v="2964"/>
    <d v="1900-02-02T00:00:00"/>
    <n v="34"/>
    <b v="0"/>
    <n v="25"/>
    <b v="1"/>
    <s v="theater/musical"/>
    <n v="102.875"/>
    <n v="329.2"/>
    <x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9"/>
    <s v="MXN"/>
    <n v="1490416380"/>
    <d v="2017-03-25T04:33:00"/>
    <n v="1487485760"/>
    <x v="2965"/>
    <d v="1900-02-02T00:00:00"/>
    <n v="34"/>
    <b v="0"/>
    <n v="6"/>
    <b v="0"/>
    <s v="theater/plays"/>
    <n v="5.4"/>
    <n v="450"/>
    <x v="0"/>
    <x v="0"/>
  </r>
  <r>
    <n v="3220"/>
    <s v="Burners"/>
    <s v="A sci-fi thriller for the stage opening March 10 in Los Angeles."/>
    <n v="15000"/>
    <n v="15126"/>
    <x v="2"/>
    <x v="0"/>
    <s v="USD"/>
    <n v="1489352400"/>
    <d v="2017-03-12T21:00:00"/>
    <n v="1486411204"/>
    <x v="2966"/>
    <d v="1900-02-02T00:00:00"/>
    <n v="34"/>
    <b v="1"/>
    <n v="59"/>
    <b v="1"/>
    <s v="theater/plays"/>
    <n v="100.84"/>
    <n v="256.37288135593218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3"/>
    <s v="GBP"/>
    <n v="1434452400"/>
    <d v="2015-06-16T11:00:00"/>
    <n v="1431509397"/>
    <x v="2967"/>
    <d v="1900-02-02T00:00:00"/>
    <n v="34"/>
    <b v="1"/>
    <n v="70"/>
    <b v="1"/>
    <s v="theater/plays"/>
    <n v="101.49999999999999"/>
    <n v="116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d v="2014-09-08T03:00:00"/>
    <n v="1407197670"/>
    <x v="2968"/>
    <d v="1900-02-02T00:00:00"/>
    <n v="34"/>
    <b v="0"/>
    <n v="11"/>
    <b v="1"/>
    <s v="theater/plays"/>
    <n v="100"/>
    <n v="227.27272727272728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d v="2014-05-05T06:38:31"/>
    <n v="1396334311"/>
    <x v="2969"/>
    <d v="1900-02-02T00:00:00"/>
    <n v="34"/>
    <b v="0"/>
    <n v="558"/>
    <b v="1"/>
    <s v="theater/plays"/>
    <n v="100.03599999999999"/>
    <n v="179.27598566308242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3"/>
    <s v="GBP"/>
    <n v="1415191920"/>
    <d v="2014-11-05T12:52:00"/>
    <n v="1412233497"/>
    <x v="2970"/>
    <d v="1900-02-02T00:00:00"/>
    <n v="34"/>
    <b v="0"/>
    <n v="114"/>
    <b v="1"/>
    <s v="theater/plays"/>
    <n v="113.625"/>
    <n v="39.86842105263158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d v="2014-06-16T06:59:00"/>
    <n v="1399998418"/>
    <x v="2971"/>
    <d v="1900-02-02T00:00:00"/>
    <n v="34"/>
    <b v="0"/>
    <n v="67"/>
    <b v="1"/>
    <s v="theater/plays"/>
    <n v="139.19999999999999"/>
    <n v="62.328358208955223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3"/>
    <s v="GBP"/>
    <n v="1464692400"/>
    <d v="2016-05-31T11:00:00"/>
    <n v="1461769373"/>
    <x v="2972"/>
    <d v="1900-02-02T00:00:00"/>
    <n v="34"/>
    <b v="0"/>
    <n v="19"/>
    <b v="1"/>
    <s v="theater/plays"/>
    <n v="330"/>
    <n v="43.42105263157894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d v="2015-12-01T05:59:00"/>
    <n v="1446048367"/>
    <x v="2973"/>
    <d v="1900-02-02T00:00:00"/>
    <n v="34"/>
    <b v="0"/>
    <n v="5"/>
    <b v="0"/>
    <s v="theater/plays"/>
    <n v="60"/>
    <n v="6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6"/>
    <s v="CAD"/>
    <n v="1403539200"/>
    <d v="2014-06-23T16:00:00"/>
    <n v="1400604056"/>
    <x v="2974"/>
    <d v="1900-02-02T00:00:00"/>
    <n v="34"/>
    <b v="0"/>
    <n v="5"/>
    <b v="0"/>
    <s v="theater/plays"/>
    <n v="2.85"/>
    <n v="57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d v="2014-06-25T01:37:59"/>
    <n v="1400636279"/>
    <x v="2975"/>
    <d v="1900-02-03T00:00:00"/>
    <n v="35"/>
    <b v="0"/>
    <n v="19"/>
    <b v="1"/>
    <s v="film &amp; video/television"/>
    <n v="100.49999999999999"/>
    <n v="158.68421052631578"/>
    <x v="2"/>
    <x v="6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d v="2013-12-10T02:00:56"/>
    <n v="1383616856"/>
    <x v="2976"/>
    <d v="1900-02-03T00:00:00"/>
    <n v="35"/>
    <b v="0"/>
    <n v="47"/>
    <b v="1"/>
    <s v="film &amp; video/shorts"/>
    <n v="107.25"/>
    <n v="273.82978723404256"/>
    <x v="2"/>
    <x v="3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d v="2013-11-14T05:59:00"/>
    <n v="1381445253"/>
    <x v="2977"/>
    <d v="1900-02-03T00:00:00"/>
    <n v="35"/>
    <b v="0"/>
    <n v="26"/>
    <b v="1"/>
    <s v="film &amp; video/shorts"/>
    <n v="130.76923076923077"/>
    <n v="65.384615384615387"/>
    <x v="2"/>
    <x v="3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2978"/>
    <d v="1900-02-03T00:00:00"/>
    <n v="35"/>
    <b v="0"/>
    <n v="6"/>
    <b v="0"/>
    <s v="film &amp; video/science fiction"/>
    <n v="1.867"/>
    <n v="311.16666666666669"/>
    <x v="2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d v="2015-10-01T00:00:00"/>
    <n v="1440716654"/>
    <x v="2979"/>
    <d v="1900-02-03T00:00:00"/>
    <n v="35"/>
    <b v="0"/>
    <n v="0"/>
    <b v="0"/>
    <s v="film &amp; video/drama"/>
    <n v="0"/>
    <n v="0"/>
    <x v="2"/>
    <x v="14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d v="2015-03-19T08:28:43"/>
    <n v="1423733323"/>
    <x v="2980"/>
    <d v="1900-02-03T00:00:00"/>
    <n v="35"/>
    <b v="0"/>
    <n v="0"/>
    <b v="0"/>
    <s v="film &amp; video/drama"/>
    <n v="0"/>
    <n v="0"/>
    <x v="2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d v="2015-10-06T15:10:22"/>
    <n v="1441120222"/>
    <x v="2981"/>
    <d v="1900-02-03T00:00:00"/>
    <n v="35"/>
    <b v="0"/>
    <n v="17"/>
    <b v="0"/>
    <s v="film &amp; video/drama"/>
    <n v="16.25"/>
    <n v="76.470588235294116"/>
    <x v="2"/>
    <x v="14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d v="2011-12-20T11:49:50"/>
    <n v="1321357790"/>
    <x v="2982"/>
    <d v="1900-02-03T00:00:00"/>
    <n v="35"/>
    <b v="1"/>
    <n v="202"/>
    <b v="1"/>
    <s v="film &amp; video/documentary"/>
    <n v="113.46153846153845"/>
    <n v="73.019801980198025"/>
    <x v="2"/>
    <x v="2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d v="2012-04-05T06:59:00"/>
    <n v="1330638829"/>
    <x v="2983"/>
    <d v="1900-02-03T00:00:00"/>
    <n v="35"/>
    <b v="1"/>
    <n v="113"/>
    <b v="1"/>
    <s v="film &amp; video/documentary"/>
    <n v="156"/>
    <n v="55.221238938053098"/>
    <x v="2"/>
    <x v="2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d v="2012-06-26T04:03:13"/>
    <n v="1337659393"/>
    <x v="2984"/>
    <d v="1900-02-03T00:00:00"/>
    <n v="35"/>
    <b v="1"/>
    <n v="447"/>
    <b v="1"/>
    <s v="film &amp; video/documentary"/>
    <n v="103.21061999999999"/>
    <n v="115.44812080536913"/>
    <x v="2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d v="2010-07-19T16:00:00"/>
    <n v="1276480894"/>
    <x v="2985"/>
    <d v="1900-02-03T00:00:00"/>
    <n v="35"/>
    <b v="1"/>
    <n v="50"/>
    <b v="1"/>
    <s v="film &amp; video/documentary"/>
    <n v="100"/>
    <n v="100"/>
    <x v="2"/>
    <x v="22"/>
  </r>
  <r>
    <n v="321"/>
    <s v="An Impossible Project"/>
    <s v="The more digital the world, the more analog our dreams._x000a_A feature documentary shot on 35mm film."/>
    <n v="35000"/>
    <n v="35932"/>
    <x v="2"/>
    <x v="7"/>
    <s v="EUR"/>
    <n v="1478605386"/>
    <d v="2016-11-08T11:43:06"/>
    <n v="1475577786"/>
    <x v="2986"/>
    <d v="1900-02-03T00:00:00"/>
    <n v="35"/>
    <b v="1"/>
    <n v="337"/>
    <b v="1"/>
    <s v="film &amp; video/documentary"/>
    <n v="102.66285714285715"/>
    <n v="106.62314540059347"/>
    <x v="2"/>
    <x v="2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d v="2016-12-20T04:30:33"/>
    <n v="1479184233"/>
    <x v="2987"/>
    <d v="1900-02-03T00:00:00"/>
    <n v="35"/>
    <b v="1"/>
    <n v="736"/>
    <b v="1"/>
    <s v="film &amp; video/documentary"/>
    <n v="104.396"/>
    <n v="70.921195652173907"/>
    <x v="2"/>
    <x v="2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d v="2015-03-15T13:32:02"/>
    <n v="1423405922"/>
    <x v="2988"/>
    <d v="1900-02-03T00:00:00"/>
    <n v="35"/>
    <b v="0"/>
    <n v="159"/>
    <b v="1"/>
    <s v="film &amp; video/documentary"/>
    <n v="104.11200000000001"/>
    <n v="81.84905660377359"/>
    <x v="2"/>
    <x v="22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d v="2012-07-30T05:00:00"/>
    <n v="1340642717"/>
    <x v="2989"/>
    <d v="1900-02-03T00:00:00"/>
    <n v="35"/>
    <b v="0"/>
    <n v="251"/>
    <b v="1"/>
    <s v="film &amp; video/documentary"/>
    <n v="104.72999999999999"/>
    <n v="104.31274900398407"/>
    <x v="2"/>
    <x v="22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d v="2015-10-26T15:48:33"/>
    <n v="1442850513"/>
    <x v="2990"/>
    <d v="1900-02-03T00:00:00"/>
    <n v="35"/>
    <b v="0"/>
    <n v="2"/>
    <b v="0"/>
    <s v="technology/web"/>
    <n v="0.36666666666666664"/>
    <n v="27.5"/>
    <x v="7"/>
    <x v="24"/>
  </r>
  <r>
    <n v="648"/>
    <s v="Audio Jacket"/>
    <s v="Get ready for the next product that you canâ€™t live without"/>
    <n v="35000"/>
    <n v="44388"/>
    <x v="2"/>
    <x v="0"/>
    <s v="USD"/>
    <n v="1413304708"/>
    <d v="2014-10-14T16:38:28"/>
    <n v="1410280708"/>
    <x v="2991"/>
    <d v="1900-02-03T00:00:00"/>
    <n v="35"/>
    <b v="0"/>
    <n v="27"/>
    <b v="1"/>
    <s v="technology/wearables"/>
    <n v="126.82285714285715"/>
    <n v="1644"/>
    <x v="7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d v="2014-09-17T12:02:11"/>
    <n v="1407931331"/>
    <x v="2992"/>
    <d v="1900-02-03T00:00:00"/>
    <n v="35"/>
    <b v="0"/>
    <n v="129"/>
    <b v="0"/>
    <s v="technology/wearables"/>
    <n v="25.912000000000003"/>
    <n v="150.65116279069767"/>
    <x v="7"/>
    <x v="11"/>
  </r>
  <r>
    <n v="741"/>
    <s v="reVILNA: the vilna ghetto project"/>
    <s v="A revolutionary digital mapping project of the Vilna Ghetto"/>
    <n v="13000"/>
    <n v="13293.8"/>
    <x v="2"/>
    <x v="0"/>
    <s v="USD"/>
    <n v="1370964806"/>
    <d v="2013-06-11T15:33:26"/>
    <n v="1367940806"/>
    <x v="2993"/>
    <d v="1900-02-03T00:00:00"/>
    <n v="35"/>
    <b v="0"/>
    <n v="94"/>
    <b v="1"/>
    <s v="publishing/nonfiction"/>
    <n v="102.25999999999999"/>
    <n v="141.42340425531913"/>
    <x v="8"/>
    <x v="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d v="2015-05-04T04:01:00"/>
    <n v="1427753265"/>
    <x v="2994"/>
    <d v="1900-02-03T00:00:00"/>
    <n v="35"/>
    <b v="0"/>
    <n v="78"/>
    <b v="1"/>
    <s v="music/rock"/>
    <n v="100"/>
    <n v="224.12820512820514"/>
    <x v="1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s v="CAD"/>
    <n v="1381723140"/>
    <d v="2013-10-14T03:59:00"/>
    <n v="1378735983"/>
    <x v="2995"/>
    <d v="1900-02-03T00:00:00"/>
    <n v="35"/>
    <b v="1"/>
    <n v="39"/>
    <b v="1"/>
    <s v="music/metal"/>
    <n v="104.32"/>
    <n v="66.871794871794876"/>
    <x v="1"/>
    <x v="18"/>
  </r>
  <r>
    <n v="919"/>
    <s v="Jazz CD:  Out of The Blue"/>
    <s v="Cool jazz with a New Orleans flavor."/>
    <n v="20000"/>
    <n v="100"/>
    <x v="0"/>
    <x v="0"/>
    <s v="USD"/>
    <n v="1355930645"/>
    <d v="2012-12-19T15:24:05"/>
    <n v="1352906645"/>
    <x v="2996"/>
    <d v="1900-02-03T00:00:00"/>
    <n v="35"/>
    <b v="0"/>
    <n v="1"/>
    <b v="0"/>
    <s v="music/jazz"/>
    <n v="0.5"/>
    <n v="100"/>
    <x v="1"/>
    <x v="39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d v="2014-10-01T12:43:13"/>
    <n v="1409143393"/>
    <x v="2997"/>
    <d v="1900-02-03T00:00:00"/>
    <n v="35"/>
    <b v="0"/>
    <n v="30"/>
    <b v="0"/>
    <s v="music/jazz"/>
    <n v="21.037037037037038"/>
    <n v="189.33333333333334"/>
    <x v="1"/>
    <x v="39"/>
  </r>
  <r>
    <n v="963"/>
    <s v="The Ultimate Learning Center"/>
    <s v="WE are molding an educated, motivated, non violent GENERATION!"/>
    <n v="35000"/>
    <n v="377"/>
    <x v="0"/>
    <x v="0"/>
    <s v="USD"/>
    <n v="1476717319"/>
    <d v="2016-10-17T15:15:19"/>
    <n v="1473693319"/>
    <x v="2998"/>
    <d v="1900-02-03T00:00:00"/>
    <n v="35"/>
    <b v="0"/>
    <n v="9"/>
    <b v="0"/>
    <s v="technology/wearables"/>
    <n v="1.077142857142857"/>
    <n v="41.888888888888886"/>
    <x v="7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d v="2016-06-20T18:59:00"/>
    <n v="1463392828"/>
    <x v="2999"/>
    <d v="1900-02-03T00:00:00"/>
    <n v="35"/>
    <b v="0"/>
    <n v="96"/>
    <b v="0"/>
    <s v="technology/wearables"/>
    <n v="82.817599999999999"/>
    <n v="301.93916666666667"/>
    <x v="7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d v="2015-08-03T04:27:37"/>
    <n v="1435552057"/>
    <x v="3000"/>
    <d v="1900-02-03T00:00:00"/>
    <n v="35"/>
    <b v="0"/>
    <n v="1"/>
    <b v="0"/>
    <s v="food/food trucks"/>
    <n v="2.4E-2"/>
    <n v="30"/>
    <x v="3"/>
    <x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3"/>
    <s v="GBP"/>
    <n v="1485886100"/>
    <d v="2017-01-31T18:08:20"/>
    <n v="1482862100"/>
    <x v="3001"/>
    <d v="1900-02-03T00:00:00"/>
    <n v="35"/>
    <b v="0"/>
    <n v="108"/>
    <b v="1"/>
    <s v="photography/photobooks"/>
    <n v="102.23076923076924"/>
    <n v="61.527777777777779"/>
    <x v="5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3002"/>
    <d v="1900-02-03T00:00:00"/>
    <n v="35"/>
    <b v="0"/>
    <n v="40"/>
    <b v="0"/>
    <s v="music/world music"/>
    <n v="3.8739999999999997"/>
    <n v="48.424999999999997"/>
    <x v="1"/>
    <x v="1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d v="2014-03-29T01:00:00"/>
    <n v="1393034470"/>
    <x v="3003"/>
    <d v="1900-02-03T00:00:00"/>
    <n v="35"/>
    <b v="1"/>
    <n v="41"/>
    <b v="1"/>
    <s v="music/rock"/>
    <n v="119"/>
    <n v="43.536585365853661"/>
    <x v="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d v="2012-08-30T16:33:45"/>
    <n v="1343320425"/>
    <x v="3004"/>
    <d v="1900-02-03T00:00:00"/>
    <n v="35"/>
    <b v="1"/>
    <n v="467"/>
    <b v="1"/>
    <s v="music/rock"/>
    <n v="154.97535999999999"/>
    <n v="82.963254817987149"/>
    <x v="1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d v="2013-08-07T20:49:47"/>
    <n v="1372884587"/>
    <x v="3005"/>
    <d v="1900-02-03T00:00:00"/>
    <n v="35"/>
    <b v="1"/>
    <n v="389"/>
    <b v="1"/>
    <s v="music/rock"/>
    <n v="162.14066666666668"/>
    <n v="62.522107969151669"/>
    <x v="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d v="2012-09-04T13:29:07"/>
    <n v="1343741347"/>
    <x v="3006"/>
    <d v="1900-02-03T00:00:00"/>
    <n v="35"/>
    <b v="1"/>
    <n v="413"/>
    <b v="1"/>
    <s v="music/rock"/>
    <n v="106.12433333333333"/>
    <n v="38.543946731234868"/>
    <x v="1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3007"/>
    <d v="1900-02-03T00:00:00"/>
    <n v="35"/>
    <b v="0"/>
    <n v="35"/>
    <b v="0"/>
    <s v="technology/wearables"/>
    <n v="111.99130434782609"/>
    <n v="367.97142857142859"/>
    <x v="7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3008"/>
    <d v="1900-02-03T00:00:00"/>
    <n v="35"/>
    <b v="0"/>
    <n v="100"/>
    <b v="0"/>
    <s v="technology/wearables"/>
    <n v="32.027999999999999"/>
    <n v="800.7"/>
    <x v="7"/>
    <x v="1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009"/>
    <d v="1900-02-03T00:00:00"/>
    <n v="35"/>
    <b v="0"/>
    <n v="1"/>
    <b v="0"/>
    <s v="technology/wearables"/>
    <n v="1.3333333333333333E-3"/>
    <n v="1"/>
    <x v="7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3010"/>
    <d v="1900-02-03T00:00:00"/>
    <n v="35"/>
    <b v="0"/>
    <n v="44"/>
    <b v="0"/>
    <s v="technology/wearables"/>
    <n v="8.8800000000000008"/>
    <n v="30.272727272727273"/>
    <x v="7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3011"/>
    <d v="1900-02-03T00:00:00"/>
    <n v="35"/>
    <b v="0"/>
    <n v="224"/>
    <b v="0"/>
    <s v="technology/wearables"/>
    <n v="84.946999999999989"/>
    <n v="379.22767857142856"/>
    <x v="7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d v="2014-07-14T19:32:39"/>
    <n v="1402342359"/>
    <x v="3012"/>
    <d v="1900-02-03T00:00:00"/>
    <n v="35"/>
    <b v="0"/>
    <n v="7"/>
    <b v="1"/>
    <s v="publishing/nonfiction"/>
    <n v="125"/>
    <n v="53.571428571428569"/>
    <x v="8"/>
    <x v="27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d v="2013-03-11T00:00:00"/>
    <n v="1359946188"/>
    <x v="3013"/>
    <d v="1900-02-03T00:00:00"/>
    <n v="35"/>
    <b v="0"/>
    <n v="42"/>
    <b v="1"/>
    <s v="publishing/nonfiction"/>
    <n v="133.6"/>
    <n v="31.80952380952381"/>
    <x v="8"/>
    <x v="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3"/>
    <s v="GBP"/>
    <n v="1465709400"/>
    <d v="2016-06-12T05:30:00"/>
    <n v="1462695073"/>
    <x v="3014"/>
    <d v="1900-02-03T00:00:00"/>
    <n v="35"/>
    <b v="0"/>
    <n v="34"/>
    <b v="1"/>
    <s v="music/rock"/>
    <n v="167.42857142857144"/>
    <n v="17.235294117647058"/>
    <x v="1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d v="2016-06-07T04:01:31"/>
    <n v="1462248091"/>
    <x v="3015"/>
    <d v="1900-02-03T00:00:00"/>
    <n v="35"/>
    <b v="1"/>
    <n v="235"/>
    <b v="1"/>
    <s v="photography/photobooks"/>
    <n v="106.81333333333333"/>
    <n v="170.44680851063831"/>
    <x v="5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3016"/>
    <d v="1900-02-03T00:00:00"/>
    <n v="35"/>
    <b v="0"/>
    <n v="22"/>
    <b v="0"/>
    <s v="publishing/art books"/>
    <n v="13.639999999999999"/>
    <n v="155"/>
    <x v="8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3017"/>
    <d v="1900-02-03T00:00:00"/>
    <n v="35"/>
    <b v="0"/>
    <n v="6"/>
    <b v="0"/>
    <s v="publishing/art books"/>
    <n v="5.0599999999999996"/>
    <n v="84.333333333333329"/>
    <x v="8"/>
    <x v="3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d v="2014-10-14T18:43:14"/>
    <n v="1410288194"/>
    <x v="3018"/>
    <d v="1900-02-03T00:00:00"/>
    <n v="35"/>
    <b v="1"/>
    <n v="92"/>
    <b v="0"/>
    <s v="photography/photobooks"/>
    <n v="56.51428571428572"/>
    <n v="150.5"/>
    <x v="5"/>
    <x v="23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d v="2015-02-11T13:13:42"/>
    <n v="1420636422"/>
    <x v="3019"/>
    <d v="1900-02-03T00:00:00"/>
    <n v="35"/>
    <b v="1"/>
    <n v="18"/>
    <b v="0"/>
    <s v="photography/photobooks"/>
    <n v="11.077777777777778"/>
    <n v="55.388888888888886"/>
    <x v="5"/>
    <x v="23"/>
  </r>
  <r>
    <n v="1806"/>
    <s v="American Presidents Naked"/>
    <s v="Join me in publishing an amazing and unprecedented book with full frontal photopraphs of 8 American Presidents Naked"/>
    <n v="20000"/>
    <n v="591"/>
    <x v="0"/>
    <x v="3"/>
    <s v="GBP"/>
    <n v="1412090349"/>
    <d v="2014-09-30T15:19:09"/>
    <n v="1409066349"/>
    <x v="3020"/>
    <d v="1900-02-03T00:00:00"/>
    <n v="35"/>
    <b v="1"/>
    <n v="8"/>
    <b v="0"/>
    <s v="photography/photobooks"/>
    <n v="2.9550000000000001"/>
    <n v="73.875"/>
    <x v="5"/>
    <x v="23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d v="2017-02-11T16:20:30"/>
    <n v="1483806030"/>
    <x v="3021"/>
    <d v="1900-02-03T00:00:00"/>
    <n v="35"/>
    <b v="1"/>
    <n v="96"/>
    <b v="0"/>
    <s v="photography/photobooks"/>
    <n v="41.407142857142858"/>
    <n v="120.77083333333333"/>
    <x v="5"/>
    <x v="23"/>
  </r>
  <r>
    <n v="1809"/>
    <s v="Hamilton: A Different Perspective"/>
    <s v="A stunning photo book highlighting the visual diversity of the City of Hamilton and showcasing it in a new light."/>
    <n v="3500"/>
    <n v="380"/>
    <x v="0"/>
    <x v="6"/>
    <s v="CAD"/>
    <n v="1425246439"/>
    <d v="2015-03-01T21:47:19"/>
    <n v="1422222439"/>
    <x v="3022"/>
    <d v="1900-02-03T00:00:00"/>
    <n v="35"/>
    <b v="1"/>
    <n v="9"/>
    <b v="0"/>
    <s v="photography/photobooks"/>
    <n v="10.857142857142858"/>
    <n v="42.222222222222221"/>
    <x v="5"/>
    <x v="23"/>
  </r>
  <r>
    <n v="1865"/>
    <s v="THE RUNNING GAME"/>
    <s v="This game is an alternative to the boring morning jogs This game will make you excited to workout Following elite footballer movements!"/>
    <n v="110000"/>
    <n v="4"/>
    <x v="0"/>
    <x v="3"/>
    <s v="GBP"/>
    <n v="1478425747"/>
    <d v="2016-11-06T09:49:07"/>
    <n v="1475398147"/>
    <x v="3023"/>
    <d v="1900-02-03T00:00:00"/>
    <n v="35"/>
    <b v="0"/>
    <n v="2"/>
    <b v="0"/>
    <s v="games/mobile games"/>
    <n v="3.6363636363636364E-3"/>
    <n v="2"/>
    <x v="6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d v="2012-11-27T12:00:00"/>
    <n v="1350967535"/>
    <x v="3024"/>
    <d v="1900-02-03T00:00:00"/>
    <n v="35"/>
    <b v="0"/>
    <n v="26"/>
    <b v="1"/>
    <s v="music/indie rock"/>
    <n v="135.1"/>
    <n v="51.96153846153846"/>
    <x v="1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d v="2016-02-01T18:00:00"/>
    <n v="1451277473"/>
    <x v="3025"/>
    <d v="1900-02-03T00:00:00"/>
    <n v="35"/>
    <b v="0"/>
    <n v="21"/>
    <b v="1"/>
    <s v="music/indie rock"/>
    <n v="144.5"/>
    <n v="68.80952380952381"/>
    <x v="1"/>
    <x v="2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d v="2014-08-12T18:57:31"/>
    <n v="1404845851"/>
    <x v="3026"/>
    <d v="1900-02-03T00:00:00"/>
    <n v="35"/>
    <b v="0"/>
    <n v="9"/>
    <b v="0"/>
    <s v="technology/gadgets"/>
    <n v="1.04"/>
    <n v="28.888888888888889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3"/>
    <s v="GBP"/>
    <n v="1410862734"/>
    <d v="2014-09-16T10:18:54"/>
    <n v="1407838734"/>
    <x v="3027"/>
    <d v="1900-02-03T00:00:00"/>
    <n v="35"/>
    <b v="1"/>
    <n v="205"/>
    <b v="1"/>
    <s v="technology/hardware"/>
    <n v="126.8842105263158"/>
    <n v="117.6"/>
    <x v="7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d v="2014-12-03T13:00:45"/>
    <n v="1414584045"/>
    <x v="3028"/>
    <d v="1900-02-03T00:00:00"/>
    <n v="35"/>
    <b v="1"/>
    <n v="303"/>
    <b v="1"/>
    <s v="technology/hardware"/>
    <n v="247.84"/>
    <n v="408.97689768976898"/>
    <x v="7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d v="2012-08-13T03:00:00"/>
    <n v="1341875544"/>
    <x v="3029"/>
    <d v="1900-02-03T00:00:00"/>
    <n v="35"/>
    <b v="1"/>
    <n v="105"/>
    <b v="1"/>
    <s v="technology/hardware"/>
    <n v="585.35"/>
    <n v="222.99047619047619"/>
    <x v="7"/>
    <x v="31"/>
  </r>
  <r>
    <n v="2049"/>
    <s v="LOCK8 - the World's First Smart Bike Lock"/>
    <s v="Keyless. Alarm secured. GPS tracking."/>
    <n v="50000"/>
    <n v="60095.35"/>
    <x v="2"/>
    <x v="3"/>
    <s v="GBP"/>
    <n v="1386025140"/>
    <d v="2013-12-02T22:59:00"/>
    <n v="1382963963"/>
    <x v="3030"/>
    <d v="1900-02-03T00:00:00"/>
    <n v="35"/>
    <b v="0"/>
    <n v="742"/>
    <b v="1"/>
    <s v="technology/hardware"/>
    <n v="120.19070000000001"/>
    <n v="80.991037735849048"/>
    <x v="7"/>
    <x v="3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d v="2013-08-02T01:49:54"/>
    <n v="1372384194"/>
    <x v="3031"/>
    <d v="1900-02-03T00:00:00"/>
    <n v="35"/>
    <b v="0"/>
    <n v="62"/>
    <b v="1"/>
    <s v="music/indie rock"/>
    <n v="120.4004"/>
    <n v="48.54854838709678"/>
    <x v="1"/>
    <x v="21"/>
  </r>
  <r>
    <n v="2113"/>
    <s v="Summer Underground // Honeycomb LP"/>
    <s v="Help us fund our second full-length album Honeycomb!"/>
    <n v="7000"/>
    <n v="7340"/>
    <x v="2"/>
    <x v="0"/>
    <s v="USD"/>
    <n v="1411505176"/>
    <d v="2014-09-23T20:46:16"/>
    <n v="1408481176"/>
    <x v="3032"/>
    <d v="1900-02-03T00:00:00"/>
    <n v="35"/>
    <b v="0"/>
    <n v="107"/>
    <b v="1"/>
    <s v="music/indie rock"/>
    <n v="104.85714285714285"/>
    <n v="68.598130841121488"/>
    <x v="1"/>
    <x v="21"/>
  </r>
  <r>
    <n v="2130"/>
    <s v="Wondrous Adventures: A Kid's Game"/>
    <s v="You are the hero tasked to save your home from the villainous Sanword."/>
    <n v="42000"/>
    <n v="85"/>
    <x v="0"/>
    <x v="0"/>
    <s v="USD"/>
    <n v="1408154663"/>
    <d v="2014-08-16T02:04:23"/>
    <n v="1405130663"/>
    <x v="3033"/>
    <d v="1900-02-03T00:00:00"/>
    <n v="35"/>
    <b v="0"/>
    <n v="4"/>
    <b v="0"/>
    <s v="games/video games"/>
    <n v="0.20238095238095236"/>
    <n v="21.25"/>
    <x v="6"/>
    <x v="25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d v="2010-07-31T00:00:00"/>
    <n v="1277512556"/>
    <x v="3034"/>
    <d v="1900-02-03T00:00:00"/>
    <n v="35"/>
    <b v="0"/>
    <n v="0"/>
    <b v="0"/>
    <s v="games/video games"/>
    <n v="0"/>
    <n v="0"/>
    <x v="6"/>
    <x v="25"/>
  </r>
  <r>
    <n v="2182"/>
    <s v="Broken World - A Post-Apocalypse Tabletop RPG"/>
    <s v="An incredibly comprehensive tabletop rpg book for the post apocalypse, inspired by Dungeon World."/>
    <n v="3000"/>
    <n v="15725"/>
    <x v="2"/>
    <x v="6"/>
    <s v="CAD"/>
    <n v="1412285825"/>
    <d v="2014-10-02T21:37:05"/>
    <n v="1409261825"/>
    <x v="3035"/>
    <d v="1900-02-03T00:00:00"/>
    <n v="35"/>
    <b v="0"/>
    <n v="356"/>
    <b v="1"/>
    <s v="games/tabletop games"/>
    <n v="524.16666666666663"/>
    <n v="44.171348314606739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d v="2016-10-25T17:00:00"/>
    <n v="1474380241"/>
    <x v="3036"/>
    <d v="1900-02-03T00:00:00"/>
    <n v="35"/>
    <b v="0"/>
    <n v="514"/>
    <b v="1"/>
    <s v="games/tabletop games"/>
    <n v="412.17692027666544"/>
    <n v="44.056420233463037"/>
    <x v="6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d v="2016-03-23T06:59:00"/>
    <n v="1455721204"/>
    <x v="3037"/>
    <d v="1900-02-03T00:00:00"/>
    <n v="35"/>
    <b v="0"/>
    <n v="537"/>
    <b v="1"/>
    <s v="games/tabletop games"/>
    <n v="184.61052631578946"/>
    <n v="65.318435754189949"/>
    <x v="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3"/>
    <s v="GBP"/>
    <n v="1466377200"/>
    <d v="2016-06-19T23:00:00"/>
    <n v="1463351329"/>
    <x v="3038"/>
    <d v="1900-02-03T00:00:00"/>
    <n v="35"/>
    <b v="0"/>
    <n v="169"/>
    <b v="1"/>
    <s v="games/tabletop games"/>
    <n v="636.14"/>
    <n v="94.103550295857985"/>
    <x v="6"/>
    <x v="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d v="2014-11-18T00:00:00"/>
    <n v="1413295358"/>
    <x v="3039"/>
    <d v="1900-02-03T00:00:00"/>
    <n v="35"/>
    <b v="0"/>
    <n v="181"/>
    <b v="1"/>
    <s v="games/tabletop games"/>
    <n v="154.15151515151516"/>
    <n v="28.104972375690608"/>
    <x v="6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d v="2012-04-23T04:00:00"/>
    <n v="1332199618"/>
    <x v="3040"/>
    <d v="1900-02-03T00:00:00"/>
    <n v="35"/>
    <b v="0"/>
    <n v="43"/>
    <b v="1"/>
    <s v="music/rock"/>
    <n v="172.8"/>
    <n v="100.46511627906976"/>
    <x v="1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d v="2012-02-23T17:33:46"/>
    <n v="1326994426"/>
    <x v="3041"/>
    <d v="1900-02-03T00:00:00"/>
    <n v="35"/>
    <b v="0"/>
    <n v="145"/>
    <b v="1"/>
    <s v="music/rock"/>
    <n v="149.07142857142856"/>
    <n v="71.965517241379317"/>
    <x v="1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d v="2013-03-09T23:42:17"/>
    <n v="1359848537"/>
    <x v="3042"/>
    <d v="1900-02-03T00:00:00"/>
    <n v="35"/>
    <b v="1"/>
    <n v="107"/>
    <b v="1"/>
    <s v="music/indie rock"/>
    <n v="106.67450000000001"/>
    <n v="59.817476635514019"/>
    <x v="1"/>
    <x v="2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d v="2014-04-02T18:36:40"/>
    <n v="1393443400"/>
    <x v="3043"/>
    <d v="1900-02-03T00:00:00"/>
    <n v="35"/>
    <b v="1"/>
    <n v="89"/>
    <b v="1"/>
    <s v="music/indie rock"/>
    <n v="108.66"/>
    <n v="61.044943820224717"/>
    <x v="1"/>
    <x v="2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d v="2014-08-26T22:00:40"/>
    <n v="1406066440"/>
    <x v="3044"/>
    <d v="1900-02-03T00:00:00"/>
    <n v="35"/>
    <b v="1"/>
    <n v="3355"/>
    <b v="1"/>
    <s v="food/small batch"/>
    <n v="526.09431428571429"/>
    <n v="54.883162444113267"/>
    <x v="3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045"/>
    <d v="1900-02-03T00:00:00"/>
    <n v="35"/>
    <b v="0"/>
    <n v="0"/>
    <b v="0"/>
    <s v="technology/web"/>
    <n v="0"/>
    <n v="0"/>
    <x v="7"/>
    <x v="2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d v="2017-03-11T04:50:08"/>
    <n v="1486183808"/>
    <x v="3046"/>
    <d v="1900-02-03T00:00:00"/>
    <n v="35"/>
    <b v="0"/>
    <n v="130"/>
    <b v="1"/>
    <s v="food/small batch"/>
    <n v="100.84571428571429"/>
    <n v="271.50769230769231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d v="2016-06-09T19:00:00"/>
    <n v="1462481718"/>
    <x v="3047"/>
    <d v="1900-02-03T00:00:00"/>
    <n v="35"/>
    <b v="0"/>
    <n v="80"/>
    <b v="1"/>
    <s v="food/small batch"/>
    <n v="110.17999999999999"/>
    <n v="68.862499999999997"/>
    <x v="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d v="2011-10-12T23:57:59"/>
    <n v="1315439879"/>
    <x v="3048"/>
    <d v="1900-02-03T00:00:00"/>
    <n v="35"/>
    <b v="0"/>
    <n v="41"/>
    <b v="1"/>
    <s v="music/indie rock"/>
    <n v="103.25"/>
    <n v="50.365853658536587"/>
    <x v="1"/>
    <x v="21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d v="2013-03-29T22:54:52"/>
    <n v="1361577292"/>
    <x v="3049"/>
    <d v="1900-02-03T00:00:00"/>
    <n v="35"/>
    <b v="0"/>
    <n v="10"/>
    <b v="1"/>
    <s v="music/indie rock"/>
    <n v="100"/>
    <n v="600"/>
    <x v="1"/>
    <x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d v="2015-02-27T00:30:00"/>
    <n v="1421983138"/>
    <x v="3050"/>
    <d v="1900-02-03T00:00:00"/>
    <n v="35"/>
    <b v="0"/>
    <n v="61"/>
    <b v="1"/>
    <s v="music/classical music"/>
    <n v="195.3"/>
    <n v="64.032786885245898"/>
    <x v="1"/>
    <x v="38"/>
  </r>
  <r>
    <n v="2549"/>
    <s v="The Miller's Wife, a new opera"/>
    <s v="A new opera in English by Mike Christie to be premiÃ¨red at the Arcola Theatre, London UK from 14th-17th August 2013."/>
    <n v="1570"/>
    <n v="1614"/>
    <x v="2"/>
    <x v="3"/>
    <s v="GBP"/>
    <n v="1370019600"/>
    <d v="2013-05-31T17:00:00"/>
    <n v="1366999870"/>
    <x v="3051"/>
    <d v="1900-02-03T00:00:00"/>
    <n v="35"/>
    <b v="0"/>
    <n v="37"/>
    <b v="1"/>
    <s v="music/classical music"/>
    <n v="102.80254777070064"/>
    <n v="43.621621621621621"/>
    <x v="1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s v="CAD"/>
    <n v="1425937761"/>
    <d v="2015-03-09T21:49:21"/>
    <n v="1422917361"/>
    <x v="3052"/>
    <d v="1900-02-03T00:00:00"/>
    <n v="35"/>
    <b v="0"/>
    <n v="84"/>
    <b v="1"/>
    <s v="technology/space exploration"/>
    <n v="100"/>
    <n v="136.9047619047619"/>
    <x v="7"/>
    <x v="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d v="2016-10-04T03:59:00"/>
    <n v="1472528141"/>
    <x v="3053"/>
    <d v="1900-02-03T00:00:00"/>
    <n v="35"/>
    <b v="1"/>
    <n v="308"/>
    <b v="1"/>
    <s v="theater/spaces"/>
    <n v="101.60599999999999"/>
    <n v="164.94480519480518"/>
    <x v="0"/>
    <x v="4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d v="2015-12-30T14:23:54"/>
    <n v="1448461434"/>
    <x v="3054"/>
    <d v="1900-02-03T00:00:00"/>
    <n v="35"/>
    <b v="0"/>
    <n v="392"/>
    <b v="1"/>
    <s v="technology/hardware"/>
    <n v="201.82666666666668"/>
    <n v="77.229591836734699"/>
    <x v="7"/>
    <x v="3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d v="2013-04-22T12:59:35"/>
    <n v="1363611575"/>
    <x v="3055"/>
    <d v="1900-02-03T00:00:00"/>
    <n v="35"/>
    <b v="0"/>
    <n v="682"/>
    <b v="1"/>
    <s v="technology/hardware"/>
    <n v="170.29262962962963"/>
    <n v="67.417903225806455"/>
    <x v="7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d v="2016-01-07T13:47:00"/>
    <n v="1449150420"/>
    <x v="3056"/>
    <d v="1900-02-03T00:00:00"/>
    <n v="35"/>
    <b v="0"/>
    <n v="27"/>
    <b v="1"/>
    <s v="theater/spaces"/>
    <n v="100"/>
    <n v="370.37037037037038"/>
    <x v="0"/>
    <x v="4"/>
  </r>
  <r>
    <n v="3063"/>
    <s v="Spec Haus"/>
    <s v="Members of the local Miami music scene are putting together a venue/creative space in Kendall!"/>
    <n v="3000"/>
    <n v="587"/>
    <x v="0"/>
    <x v="0"/>
    <s v="USD"/>
    <n v="1477174138"/>
    <d v="2016-10-22T22:08:58"/>
    <n v="1474150138"/>
    <x v="3057"/>
    <d v="1900-02-03T00:00:00"/>
    <n v="35"/>
    <b v="0"/>
    <n v="23"/>
    <b v="0"/>
    <s v="theater/spaces"/>
    <n v="19.566666666666666"/>
    <n v="25.521739130434781"/>
    <x v="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d v="2014-08-28T03:00:10"/>
    <n v="1406170810"/>
    <x v="3058"/>
    <d v="1900-02-03T00:00:00"/>
    <n v="35"/>
    <b v="0"/>
    <n v="114"/>
    <b v="0"/>
    <s v="theater/spaces"/>
    <n v="25.030188679245285"/>
    <n v="58.184210526315788"/>
    <x v="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d v="2012-06-01T22:52:24"/>
    <n v="1335567144"/>
    <x v="3059"/>
    <d v="1900-02-03T00:00:00"/>
    <n v="35"/>
    <b v="1"/>
    <n v="89"/>
    <b v="1"/>
    <s v="theater/plays"/>
    <n v="101.81818181818181"/>
    <n v="62.921348314606739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d v="2015-03-22T22:35:47"/>
    <n v="1424043347"/>
    <x v="3060"/>
    <d v="1900-02-03T00:00:00"/>
    <n v="35"/>
    <b v="1"/>
    <n v="119"/>
    <b v="1"/>
    <s v="theater/plays"/>
    <n v="100.11000000000001"/>
    <n v="168.25210084033614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3"/>
    <s v="GBP"/>
    <n v="1436114603"/>
    <d v="2015-07-05T16:43:23"/>
    <n v="1433090603"/>
    <x v="3061"/>
    <d v="1900-02-03T00:00:00"/>
    <n v="35"/>
    <b v="1"/>
    <n v="113"/>
    <b v="1"/>
    <s v="theater/plays"/>
    <n v="103.42499999999998"/>
    <n v="36.610619469026545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d v="2015-11-30T17:08:38"/>
    <n v="1445875718"/>
    <x v="3062"/>
    <d v="1900-02-03T00:00:00"/>
    <n v="35"/>
    <b v="1"/>
    <n v="73"/>
    <b v="1"/>
    <s v="theater/plays"/>
    <n v="109.24000000000001"/>
    <n v="74.821917808219183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6"/>
    <s v="CAD"/>
    <n v="1459483140"/>
    <d v="2016-04-01T03:59:00"/>
    <n v="1456526879"/>
    <x v="3063"/>
    <d v="1900-02-03T00:00:00"/>
    <n v="35"/>
    <b v="1"/>
    <n v="100"/>
    <b v="1"/>
    <s v="theater/plays"/>
    <n v="116.84444444444443"/>
    <n v="52.5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d v="2015-06-01T05:00:00"/>
    <n v="1430158198"/>
    <x v="3064"/>
    <d v="1900-02-03T00:00:00"/>
    <n v="35"/>
    <b v="0"/>
    <n v="30"/>
    <b v="1"/>
    <s v="theater/plays"/>
    <n v="103"/>
    <n v="68.666666666666671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d v="2015-03-28T14:38:04"/>
    <n v="1424533084"/>
    <x v="3065"/>
    <d v="1900-02-03T00:00:00"/>
    <n v="35"/>
    <b v="0"/>
    <n v="35"/>
    <b v="1"/>
    <s v="theater/plays"/>
    <n v="115.88888888888889"/>
    <n v="59.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3"/>
    <s v="GBP"/>
    <n v="1428256277"/>
    <d v="2015-04-05T17:51:17"/>
    <n v="1425235877"/>
    <x v="3066"/>
    <d v="1900-02-03T00:00:00"/>
    <n v="35"/>
    <b v="0"/>
    <n v="15"/>
    <b v="1"/>
    <s v="theater/plays"/>
    <n v="112.5"/>
    <n v="30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d v="2015-10-06T16:44:46"/>
    <n v="1441125886"/>
    <x v="3067"/>
    <d v="1900-02-03T00:00:00"/>
    <n v="35"/>
    <b v="0"/>
    <n v="65"/>
    <b v="1"/>
    <s v="theater/plays"/>
    <n v="104.52"/>
    <n v="80.400000000000006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20"/>
    <s v="EUR"/>
    <n v="1448838000"/>
    <d v="2015-11-29T23:00:00"/>
    <n v="1445791811"/>
    <x v="3068"/>
    <d v="1900-02-03T00:00:00"/>
    <n v="35"/>
    <b v="0"/>
    <n v="51"/>
    <b v="1"/>
    <s v="theater/plays"/>
    <n v="104.42857142857143"/>
    <n v="71.666666666666671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d v="2014-11-29T23:52:58"/>
    <n v="1414277578"/>
    <x v="3069"/>
    <d v="1900-02-03T00:00:00"/>
    <n v="35"/>
    <b v="0"/>
    <n v="28"/>
    <b v="1"/>
    <s v="theater/plays"/>
    <n v="104.43333333333334"/>
    <n v="111.8928571428571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d v="2015-10-26T00:13:17"/>
    <n v="1442794397"/>
    <x v="3070"/>
    <d v="1900-02-03T00:00:00"/>
    <n v="35"/>
    <b v="0"/>
    <n v="35"/>
    <b v="1"/>
    <s v="theater/plays"/>
    <n v="105.26894736842105"/>
    <n v="114.29199999999999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d v="2015-10-01T15:00:23"/>
    <n v="1440687623"/>
    <x v="3071"/>
    <d v="1900-02-03T00:00:00"/>
    <n v="35"/>
    <b v="0"/>
    <n v="204"/>
    <b v="1"/>
    <s v="theater/plays"/>
    <n v="156.20000000000002"/>
    <n v="38.284313725490193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d v="2015-01-05T20:26:00"/>
    <n v="1417469639"/>
    <x v="3072"/>
    <d v="1900-02-03T00:00:00"/>
    <n v="35"/>
    <b v="0"/>
    <n v="43"/>
    <b v="1"/>
    <s v="theater/plays"/>
    <n v="110.63333333333334"/>
    <n v="77.186046511627907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d v="2015-09-14T16:40:29"/>
    <n v="1439224829"/>
    <x v="3073"/>
    <d v="1900-02-03T00:00:00"/>
    <n v="35"/>
    <b v="0"/>
    <n v="0"/>
    <b v="0"/>
    <s v="theater/musical"/>
    <n v="0"/>
    <n v="0"/>
    <x v="0"/>
    <x v="1"/>
  </r>
  <r>
    <n v="3678"/>
    <s v="Some big Some bang"/>
    <s v="The Ugly Collective takes Some big Some bang to the Underbelly Venues at the Edinburgh Fringe!"/>
    <n v="2000"/>
    <n v="2050"/>
    <x v="2"/>
    <x v="3"/>
    <s v="GBP"/>
    <n v="1433076298"/>
    <d v="2015-05-31T12:44:58"/>
    <n v="1430052298"/>
    <x v="3074"/>
    <d v="1900-02-03T00:00:00"/>
    <n v="35"/>
    <b v="0"/>
    <n v="31"/>
    <b v="1"/>
    <s v="theater/plays"/>
    <n v="102.49999999999999"/>
    <n v="66.129032258064512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d v="2014-07-01T04:59:00"/>
    <n v="1401214581"/>
    <x v="3075"/>
    <d v="1900-02-03T00:00:00"/>
    <n v="35"/>
    <b v="0"/>
    <n v="30"/>
    <b v="1"/>
    <s v="theater/plays"/>
    <n v="110.1"/>
    <n v="73.400000000000006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d v="2014-07-03T04:00:45"/>
    <n v="1401336045"/>
    <x v="3076"/>
    <d v="1900-02-03T00:00:00"/>
    <n v="35"/>
    <b v="0"/>
    <n v="96"/>
    <b v="1"/>
    <s v="theater/musical"/>
    <n v="102.65010000000001"/>
    <n v="106.9271875"/>
    <x v="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d v="2015-07-20T03:59:00"/>
    <n v="1434405044"/>
    <x v="3077"/>
    <d v="1900-02-03T00:00:00"/>
    <n v="35"/>
    <b v="0"/>
    <n v="41"/>
    <b v="1"/>
    <s v="theater/plays"/>
    <n v="106"/>
    <n v="64.634146341463421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d v="2014-09-01T20:09:38"/>
    <n v="1406578178"/>
    <x v="3078"/>
    <d v="1900-02-03T00:00:00"/>
    <n v="35"/>
    <b v="0"/>
    <n v="2"/>
    <b v="0"/>
    <s v="theater/plays"/>
    <n v="2.5999999999999999E-2"/>
    <n v="13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P"/>
    <n v="1406761200"/>
    <d v="2014-07-30T23:00:00"/>
    <n v="1403724820"/>
    <x v="3079"/>
    <d v="1900-02-03T00:00:00"/>
    <n v="35"/>
    <b v="0"/>
    <n v="17"/>
    <b v="0"/>
    <s v="theater/musical"/>
    <n v="13.066666666666665"/>
    <n v="57.647058823529413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0"/>
    <x v="3"/>
    <s v="GBP"/>
    <n v="1460373187"/>
    <d v="2016-04-11T11:13:07"/>
    <n v="1457352787"/>
    <x v="3080"/>
    <d v="1900-02-03T00:00:00"/>
    <n v="35"/>
    <b v="0"/>
    <n v="91"/>
    <b v="0"/>
    <s v="theater/plays"/>
    <n v="17.652941176470588"/>
    <n v="32.978021978021978"/>
    <x v="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d v="2016-06-23T20:27:00"/>
    <n v="1463588109"/>
    <x v="3081"/>
    <d v="1900-02-04T00:00:00"/>
    <n v="36"/>
    <b v="0"/>
    <n v="51"/>
    <b v="1"/>
    <s v="film &amp; video/television"/>
    <n v="159.97142857142856"/>
    <n v="109.78431372549019"/>
    <x v="2"/>
    <x v="6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d v="2012-12-07T23:30:00"/>
    <n v="1351796674"/>
    <x v="3082"/>
    <d v="1900-02-04T00:00:00"/>
    <n v="36"/>
    <b v="0"/>
    <n v="60"/>
    <b v="1"/>
    <s v="film &amp; video/shorts"/>
    <n v="106.25"/>
    <n v="56.666666666666664"/>
    <x v="2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083"/>
    <d v="1900-02-04T00:00:00"/>
    <n v="36"/>
    <b v="0"/>
    <n v="6"/>
    <b v="0"/>
    <s v="film &amp; video/science fiction"/>
    <n v="0.27454545454545454"/>
    <n v="25.166666666666668"/>
    <x v="2"/>
    <x v="1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d v="2015-05-01T03:59:00"/>
    <n v="1427390901"/>
    <x v="3084"/>
    <d v="1900-02-04T00:00:00"/>
    <n v="36"/>
    <b v="1"/>
    <n v="142"/>
    <b v="1"/>
    <s v="film &amp; video/documentary"/>
    <n v="100.64"/>
    <n v="141.74647887323943"/>
    <x v="2"/>
    <x v="2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d v="2012-04-27T21:32:00"/>
    <n v="1332452960"/>
    <x v="3085"/>
    <d v="1900-02-04T00:00:00"/>
    <n v="36"/>
    <b v="0"/>
    <n v="184"/>
    <b v="1"/>
    <s v="film &amp; video/documentary"/>
    <n v="108.04450000000001"/>
    <n v="58.719836956521746"/>
    <x v="2"/>
    <x v="22"/>
  </r>
  <r>
    <n v="476"/>
    <s v="Sight Word Music Videos"/>
    <s v="Animated Music Videos that teach kids how to read."/>
    <n v="220000"/>
    <n v="4906.59"/>
    <x v="0"/>
    <x v="0"/>
    <s v="USD"/>
    <n v="1401767940"/>
    <d v="2014-06-03T03:59:00"/>
    <n v="1398727441"/>
    <x v="3086"/>
    <d v="1900-02-04T00:00:00"/>
    <n v="36"/>
    <b v="0"/>
    <n v="124"/>
    <b v="0"/>
    <s v="film &amp; video/animation"/>
    <n v="2.230268181818182"/>
    <n v="39.569274193548388"/>
    <x v="2"/>
    <x v="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7"/>
    <s v="EUR"/>
    <n v="1439998674"/>
    <d v="2015-08-19T15:37:54"/>
    <n v="1436888274"/>
    <x v="3087"/>
    <d v="1900-02-04T00:00:00"/>
    <n v="36"/>
    <b v="0"/>
    <n v="2174"/>
    <b v="1"/>
    <s v="technology/wearables"/>
    <n v="1460.4850000000001"/>
    <n v="134.3592456301748"/>
    <x v="7"/>
    <x v="11"/>
  </r>
  <r>
    <n v="684"/>
    <s v="Arcus Motion Analyzer | The Versatile Smart Ring"/>
    <s v="Arcus gives your fingers super powers."/>
    <n v="320000"/>
    <n v="23948"/>
    <x v="0"/>
    <x v="0"/>
    <s v="USD"/>
    <n v="1406257200"/>
    <d v="2014-07-25T03:00:00"/>
    <n v="1403176891"/>
    <x v="3088"/>
    <d v="1900-02-04T00:00:00"/>
    <n v="36"/>
    <b v="0"/>
    <n v="135"/>
    <b v="0"/>
    <s v="technology/wearables"/>
    <n v="7.4837500000000006"/>
    <n v="177.39259259259259"/>
    <x v="7"/>
    <x v="11"/>
  </r>
  <r>
    <n v="807"/>
    <s v="Sic Vita - New EP Release - 2017"/>
    <s v="Join the Sic Vita family and lend a hand as we create a new album!"/>
    <n v="4000"/>
    <n v="4205"/>
    <x v="2"/>
    <x v="0"/>
    <s v="USD"/>
    <n v="1488333600"/>
    <d v="2017-03-01T02:00:00"/>
    <n v="1485270311"/>
    <x v="3089"/>
    <d v="1900-02-04T00:00:00"/>
    <n v="36"/>
    <b v="0"/>
    <n v="57"/>
    <b v="1"/>
    <s v="music/rock"/>
    <n v="105.125"/>
    <n v="73.771929824561397"/>
    <x v="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d v="2010-04-18T06:59:00"/>
    <n v="1268459318"/>
    <x v="3090"/>
    <d v="1900-02-04T00:00:00"/>
    <n v="36"/>
    <b v="0"/>
    <n v="54"/>
    <b v="1"/>
    <s v="music/rock"/>
    <n v="134.38124999999999"/>
    <n v="39.816666666666663"/>
    <x v="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d v="2011-09-01T06:00:00"/>
    <n v="1311789885"/>
    <x v="3091"/>
    <d v="1900-02-04T00:00:00"/>
    <n v="36"/>
    <b v="0"/>
    <n v="4"/>
    <b v="0"/>
    <s v="music/indie rock"/>
    <n v="7.1999999999999993"/>
    <n v="18"/>
    <x v="1"/>
    <x v="2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d v="2016-02-18T20:14:20"/>
    <n v="1452716060"/>
    <x v="3092"/>
    <d v="1900-02-04T00:00:00"/>
    <n v="36"/>
    <b v="0"/>
    <n v="16"/>
    <b v="0"/>
    <s v="technology/wearables"/>
    <n v="8.9066666666666663"/>
    <n v="41.75"/>
    <x v="7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d v="2015-12-31T03:00:00"/>
    <n v="1448463086"/>
    <x v="3093"/>
    <d v="1900-02-04T00:00:00"/>
    <n v="36"/>
    <b v="0"/>
    <n v="167"/>
    <b v="1"/>
    <s v="photography/photobooks"/>
    <n v="260.59999999999997"/>
    <n v="54.616766467065865"/>
    <x v="5"/>
    <x v="23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d v="2014-06-13T06:59:00"/>
    <n v="1399563953"/>
    <x v="3094"/>
    <d v="1900-02-04T00:00:00"/>
    <n v="36"/>
    <b v="1"/>
    <n v="59"/>
    <b v="1"/>
    <s v="music/rock"/>
    <n v="151.63999999999999"/>
    <n v="64.254237288135599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3095"/>
    <d v="1900-02-04T00:00:00"/>
    <n v="36"/>
    <b v="0"/>
    <n v="248"/>
    <b v="0"/>
    <s v="technology/wearables"/>
    <n v="40.404000000000003"/>
    <n v="162.91935483870967"/>
    <x v="7"/>
    <x v="11"/>
  </r>
  <r>
    <n v="1537"/>
    <s v="FACE TO FAITH | MOUNT KAILASH | TIBET photobook"/>
    <s v="A Photobook about one of the most fascinating places on earth -     the sacred Mount Kailash in Tibet."/>
    <n v="12000"/>
    <n v="21588"/>
    <x v="2"/>
    <x v="7"/>
    <s v="EUR"/>
    <n v="1470506400"/>
    <d v="2016-08-06T18:00:00"/>
    <n v="1467358427"/>
    <x v="3096"/>
    <d v="1900-02-04T00:00:00"/>
    <n v="36"/>
    <b v="1"/>
    <n v="224"/>
    <b v="1"/>
    <s v="photography/photobooks"/>
    <n v="179.9"/>
    <n v="96.375"/>
    <x v="5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d v="2016-12-22T02:00:00"/>
    <n v="1479276838"/>
    <x v="3097"/>
    <d v="1900-02-04T00:00:00"/>
    <n v="36"/>
    <b v="0"/>
    <n v="89"/>
    <b v="1"/>
    <s v="photography/photobooks"/>
    <n v="114.01428571428571"/>
    <n v="89.674157303370791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3"/>
    <s v="GBP"/>
    <n v="1414623471"/>
    <d v="2014-10-29T22:57:51"/>
    <n v="1411513071"/>
    <x v="3098"/>
    <d v="1900-02-04T00:00:00"/>
    <n v="36"/>
    <b v="1"/>
    <n v="4"/>
    <b v="0"/>
    <s v="photography/photobooks"/>
    <n v="6.7"/>
    <n v="83.75"/>
    <x v="5"/>
    <x v="23"/>
  </r>
  <r>
    <n v="1822"/>
    <s v="Wood Butcher's new music video- I Don't Wanna Party"/>
    <s v="Wood Butcher needs your help to make this happen. Buy a CD, support local music!"/>
    <n v="300"/>
    <n v="300"/>
    <x v="2"/>
    <x v="6"/>
    <s v="CAD"/>
    <n v="1391194860"/>
    <d v="2014-01-31T19:01:00"/>
    <n v="1388084862"/>
    <x v="3099"/>
    <d v="1900-02-04T00:00:00"/>
    <n v="36"/>
    <b v="0"/>
    <n v="11"/>
    <b v="1"/>
    <s v="music/rock"/>
    <n v="100"/>
    <n v="27.272727272727273"/>
    <x v="1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7"/>
    <s v="EUR"/>
    <n v="1479890743"/>
    <d v="2016-11-23T08:45:43"/>
    <n v="1476776743"/>
    <x v="3100"/>
    <d v="1900-02-04T00:00:00"/>
    <n v="36"/>
    <b v="1"/>
    <n v="398"/>
    <b v="1"/>
    <s v="technology/hardware"/>
    <n v="305.15800000000002"/>
    <n v="383.3643216080402"/>
    <x v="7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d v="2014-05-14T23:04:00"/>
    <n v="1396923624"/>
    <x v="3101"/>
    <d v="1900-02-04T00:00:00"/>
    <n v="36"/>
    <b v="1"/>
    <n v="122"/>
    <b v="1"/>
    <s v="technology/hardware"/>
    <n v="192.33333333333334"/>
    <n v="23.647540983606557"/>
    <x v="7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d v="2013-05-31T12:00:00"/>
    <n v="1366879523"/>
    <x v="3102"/>
    <d v="1900-02-04T00:00:00"/>
    <n v="36"/>
    <b v="0"/>
    <n v="5812"/>
    <b v="1"/>
    <s v="technology/hardware"/>
    <n v="191.16676082790633"/>
    <n v="86.163845492085343"/>
    <x v="7"/>
    <x v="31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d v="2015-06-22T05:00:00"/>
    <n v="1431903495"/>
    <x v="3103"/>
    <d v="1900-02-04T00:00:00"/>
    <n v="36"/>
    <b v="0"/>
    <n v="47"/>
    <b v="1"/>
    <s v="music/rock"/>
    <n v="106.075"/>
    <n v="90.276595744680847"/>
    <x v="1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d v="2013-09-03T04:00:00"/>
    <n v="1375113391"/>
    <x v="3104"/>
    <d v="1900-02-04T00:00:00"/>
    <n v="36"/>
    <b v="0"/>
    <n v="539"/>
    <b v="1"/>
    <s v="games/tabletop games"/>
    <n v="171.04755366949576"/>
    <n v="25.42547309833024"/>
    <x v="6"/>
    <x v="9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d v="2013-11-27T03:02:00"/>
    <n v="1382449733"/>
    <x v="3105"/>
    <d v="1900-02-04T00:00:00"/>
    <n v="36"/>
    <b v="0"/>
    <n v="2525"/>
    <b v="1"/>
    <s v="games/tabletop games"/>
    <n v="1360.0976000000001"/>
    <n v="53.865251485148519"/>
    <x v="6"/>
    <x v="9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d v="2012-10-28T05:00:00"/>
    <n v="1348285321"/>
    <x v="3106"/>
    <d v="1900-02-04T00:00:00"/>
    <n v="36"/>
    <b v="0"/>
    <n v="58"/>
    <b v="1"/>
    <s v="music/indie rock"/>
    <n v="107.21700000000001"/>
    <n v="36.97137931034483"/>
    <x v="1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3107"/>
    <d v="1900-02-04T00:00:00"/>
    <n v="36"/>
    <b v="1"/>
    <n v="1501"/>
    <b v="0"/>
    <s v="technology/space exploration"/>
    <n v="33.559730999999999"/>
    <n v="223.58248500999335"/>
    <x v="7"/>
    <x v="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d v="2013-07-13T18:00:00"/>
    <n v="1370568560"/>
    <x v="3108"/>
    <d v="1900-02-04T00:00:00"/>
    <n v="36"/>
    <b v="1"/>
    <n v="143"/>
    <b v="1"/>
    <s v="theater/spaces"/>
    <n v="131.38181818181818"/>
    <n v="50.531468531468533"/>
    <x v="0"/>
    <x v="4"/>
  </r>
  <r>
    <n v="2806"/>
    <s v="And Now: The World!"/>
    <s v="A one woman show about the challenges of being a feminist in a digital age. Touring 6 UK cities. Now with Stretch Goals!"/>
    <n v="3000"/>
    <n v="3363"/>
    <x v="2"/>
    <x v="3"/>
    <s v="GBP"/>
    <n v="1438772400"/>
    <d v="2015-08-05T11:00:00"/>
    <n v="1435645490"/>
    <x v="3109"/>
    <d v="1900-02-04T00:00:00"/>
    <n v="36"/>
    <b v="0"/>
    <n v="76"/>
    <b v="1"/>
    <s v="theater/plays"/>
    <n v="112.1"/>
    <n v="44.2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d v="2016-02-06T04:59:00"/>
    <n v="1451684437"/>
    <x v="3110"/>
    <d v="1900-02-04T00:00:00"/>
    <n v="36"/>
    <b v="0"/>
    <n v="5"/>
    <b v="0"/>
    <s v="theater/plays"/>
    <n v="19.079999999999998"/>
    <n v="381.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d v="2016-11-22T05:59:00"/>
    <n v="1476715869"/>
    <x v="3111"/>
    <d v="1900-02-04T00:00:00"/>
    <n v="36"/>
    <b v="0"/>
    <n v="103"/>
    <b v="1"/>
    <s v="theater/spaces"/>
    <n v="116.02222222222223"/>
    <n v="50.689320388349515"/>
    <x v="0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d v="2013-08-16T11:59:00"/>
    <n v="1373568644"/>
    <x v="3112"/>
    <d v="1900-02-04T00:00:00"/>
    <n v="36"/>
    <b v="0"/>
    <n v="329"/>
    <b v="1"/>
    <s v="theater/spaces"/>
    <n v="126.732"/>
    <n v="96.300911854103347"/>
    <x v="0"/>
    <x v="4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d v="2017-03-31T22:59:00"/>
    <n v="1487847954"/>
    <x v="3113"/>
    <d v="1900-02-04T00:00:00"/>
    <n v="36"/>
    <b v="0"/>
    <n v="22"/>
    <b v="0"/>
    <s v="theater/plays"/>
    <n v="127.8"/>
    <n v="29.045454545454547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3"/>
    <s v="GBP"/>
    <n v="1466463600"/>
    <d v="2016-06-20T23:00:00"/>
    <n v="1463337315"/>
    <x v="3114"/>
    <d v="1900-02-04T00:00:00"/>
    <n v="36"/>
    <b v="0"/>
    <n v="207"/>
    <b v="1"/>
    <s v="theater/plays"/>
    <n v="100.26489999999998"/>
    <n v="48.437149758454105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d v="2015-10-29T04:01:00"/>
    <n v="1443029206"/>
    <x v="3115"/>
    <d v="1900-02-04T00:00:00"/>
    <n v="36"/>
    <b v="0"/>
    <n v="55"/>
    <b v="1"/>
    <s v="theater/plays"/>
    <n v="101.93333333333334"/>
    <n v="55.6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d v="2015-01-01T05:00:00"/>
    <n v="1416977259"/>
    <x v="3116"/>
    <d v="1900-02-04T00:00:00"/>
    <n v="36"/>
    <b v="0"/>
    <n v="23"/>
    <b v="1"/>
    <s v="theater/plays"/>
    <n v="104.60000000000001"/>
    <n v="45.478260869565219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6"/>
    <s v="CAD"/>
    <n v="1432694700"/>
    <d v="2015-05-27T02:45:00"/>
    <n v="1429651266"/>
    <x v="3117"/>
    <d v="1900-02-04T00:00:00"/>
    <n v="36"/>
    <b v="0"/>
    <n v="74"/>
    <b v="1"/>
    <s v="theater/plays"/>
    <n v="108.43750000000001"/>
    <n v="46.89189189189189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3"/>
    <s v="GBP"/>
    <n v="1470132180"/>
    <d v="2016-08-02T10:03:00"/>
    <n v="1467040769"/>
    <x v="3118"/>
    <d v="1900-02-04T00:00:00"/>
    <n v="36"/>
    <b v="0"/>
    <n v="30"/>
    <b v="1"/>
    <s v="theater/musical"/>
    <n v="150.75"/>
    <n v="100.5"/>
    <x v="0"/>
    <x v="1"/>
  </r>
  <r>
    <n v="3837"/>
    <s v="Farcical Elements Presents Boeing-Boeing"/>
    <s v="A high-flying French farce with the thrust of a well-tuned jet engine"/>
    <n v="2000"/>
    <n v="2042"/>
    <x v="2"/>
    <x v="3"/>
    <s v="GBP"/>
    <n v="1435947758"/>
    <d v="2015-07-03T18:22:38"/>
    <n v="1432837358"/>
    <x v="3119"/>
    <d v="1900-02-04T00:00:00"/>
    <n v="36"/>
    <b v="0"/>
    <n v="17"/>
    <b v="1"/>
    <s v="theater/plays"/>
    <n v="102.1"/>
    <n v="120.11764705882354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d v="2010-10-16T03:39:00"/>
    <n v="1284042614"/>
    <x v="3120"/>
    <d v="1900-02-05T00:00:00"/>
    <n v="37"/>
    <b v="1"/>
    <n v="62"/>
    <b v="1"/>
    <s v="film &amp; video/documentary"/>
    <n v="134.1"/>
    <n v="108.14516129032258"/>
    <x v="2"/>
    <x v="22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d v="2010-02-22T22:00:00"/>
    <n v="1263679492"/>
    <x v="3121"/>
    <d v="1900-02-05T00:00:00"/>
    <n v="37"/>
    <b v="1"/>
    <n v="179"/>
    <b v="1"/>
    <s v="film &amp; video/documentary"/>
    <n v="101.18888888888888"/>
    <n v="254.38547486033519"/>
    <x v="2"/>
    <x v="2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d v="2016-01-16T11:00:00"/>
    <n v="1449785223"/>
    <x v="3122"/>
    <d v="1900-02-05T00:00:00"/>
    <n v="37"/>
    <b v="0"/>
    <n v="5"/>
    <b v="0"/>
    <s v="technology/web"/>
    <n v="1"/>
    <n v="49"/>
    <x v="7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d v="2016-07-31T16:00:00"/>
    <n v="1466787335"/>
    <x v="3123"/>
    <d v="1900-02-05T00:00:00"/>
    <n v="37"/>
    <b v="0"/>
    <n v="2"/>
    <b v="0"/>
    <s v="technology/web"/>
    <n v="0.26666666666666666"/>
    <n v="10"/>
    <x v="7"/>
    <x v="2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d v="2015-08-20T14:50:40"/>
    <n v="1436885440"/>
    <x v="3124"/>
    <d v="1900-02-05T00:00:00"/>
    <n v="37"/>
    <b v="0"/>
    <n v="1107"/>
    <b v="1"/>
    <s v="technology/wearables"/>
    <n v="141.446"/>
    <n v="95.830623306233065"/>
    <x v="7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d v="2016-12-08T04:59:00"/>
    <n v="1478016097"/>
    <x v="3125"/>
    <d v="1900-02-05T00:00:00"/>
    <n v="37"/>
    <b v="0"/>
    <n v="336"/>
    <b v="0"/>
    <s v="technology/wearables"/>
    <n v="57.648750000000007"/>
    <n v="343.14732142857144"/>
    <x v="7"/>
    <x v="1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d v="2013-11-22T16:00:00"/>
    <n v="1381923548"/>
    <x v="3126"/>
    <d v="1900-02-05T00:00:00"/>
    <n v="37"/>
    <b v="0"/>
    <n v="890"/>
    <b v="0"/>
    <s v="technology/wearables"/>
    <n v="82.422107692307705"/>
    <n v="120.39184269662923"/>
    <x v="7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s v="CAD"/>
    <n v="1485147540"/>
    <d v="2017-01-23T04:59:00"/>
    <n v="1481951853"/>
    <x v="3127"/>
    <d v="1900-02-05T00:00:00"/>
    <n v="37"/>
    <b v="0"/>
    <n v="14"/>
    <b v="0"/>
    <s v="technology/wearables"/>
    <n v="45.92"/>
    <n v="164"/>
    <x v="7"/>
    <x v="11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d v="2014-06-28T19:21:54"/>
    <n v="1400786514"/>
    <x v="3128"/>
    <d v="1900-02-05T00:00:00"/>
    <n v="37"/>
    <b v="0"/>
    <n v="85"/>
    <b v="0"/>
    <s v="food/food trucks"/>
    <n v="11.75"/>
    <n v="69.117647058823536"/>
    <x v="3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d v="2015-04-07T07:00:00"/>
    <n v="1425224391"/>
    <x v="3129"/>
    <d v="1900-02-05T00:00:00"/>
    <n v="37"/>
    <b v="0"/>
    <n v="42"/>
    <b v="1"/>
    <s v="theater/plays"/>
    <n v="145.70000000000002"/>
    <n v="104.07142857142857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s v="CAD"/>
    <n v="1450249140"/>
    <d v="2015-12-16T06:59:00"/>
    <n v="1447055935"/>
    <x v="3130"/>
    <d v="1900-02-05T00:00:00"/>
    <n v="37"/>
    <b v="0"/>
    <n v="172"/>
    <b v="1"/>
    <s v="publishing/nonfiction"/>
    <n v="204.2"/>
    <n v="59.360465116279073"/>
    <x v="8"/>
    <x v="2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d v="2014-07-13T04:59:00"/>
    <n v="1402058739"/>
    <x v="3131"/>
    <d v="1900-02-05T00:00:00"/>
    <n v="37"/>
    <b v="0"/>
    <n v="22"/>
    <b v="0"/>
    <s v="publishing/translations"/>
    <n v="26.900000000000002"/>
    <n v="36.68181818181818"/>
    <x v="8"/>
    <x v="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7"/>
    <s v="EUR"/>
    <n v="1458676860"/>
    <d v="2016-03-22T20:01:00"/>
    <n v="1455446303"/>
    <x v="3132"/>
    <d v="1900-02-05T00:00:00"/>
    <n v="37"/>
    <b v="1"/>
    <n v="345"/>
    <b v="1"/>
    <s v="photography/photobooks"/>
    <n v="103.58125"/>
    <n v="48.037681159420288"/>
    <x v="5"/>
    <x v="23"/>
  </r>
  <r>
    <n v="1520"/>
    <s v="TULIPS"/>
    <s v="A self-published photography book by Andrew Miksys from his new series about Belarus"/>
    <n v="18000"/>
    <n v="18625"/>
    <x v="2"/>
    <x v="0"/>
    <s v="USD"/>
    <n v="1418961600"/>
    <d v="2014-12-19T04:00:00"/>
    <n v="1415824513"/>
    <x v="3133"/>
    <d v="1900-02-05T00:00:00"/>
    <n v="37"/>
    <b v="1"/>
    <n v="167"/>
    <b v="1"/>
    <s v="photography/photobooks"/>
    <n v="103.47222222222223"/>
    <n v="111.52694610778443"/>
    <x v="5"/>
    <x v="23"/>
  </r>
  <r>
    <n v="1749"/>
    <s v="E FOTOGRAFESCHE RECKBLECK - 367 DEEG AM AUSLAND ASAZ"/>
    <s v="Help me fund the production run of my first book by local Photographer Sandro Ortolani."/>
    <n v="10050"/>
    <n v="12410.5"/>
    <x v="2"/>
    <x v="20"/>
    <s v="EUR"/>
    <n v="1488394800"/>
    <d v="2017-03-01T19:00:00"/>
    <n v="1485213921"/>
    <x v="3134"/>
    <d v="1900-02-05T00:00:00"/>
    <n v="37"/>
    <b v="0"/>
    <n v="131"/>
    <b v="1"/>
    <s v="photography/photobooks"/>
    <n v="123.48756218905473"/>
    <n v="94.736641221374043"/>
    <x v="5"/>
    <x v="23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d v="2015-08-10T06:59:00"/>
    <n v="1435970682"/>
    <x v="3135"/>
    <d v="1900-02-05T00:00:00"/>
    <n v="37"/>
    <b v="1"/>
    <n v="139"/>
    <b v="0"/>
    <s v="photography/photobooks"/>
    <n v="61.124000000000002"/>
    <n v="109.93525179856115"/>
    <x v="5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d v="2011-12-25T05:00:00"/>
    <n v="1321649321"/>
    <x v="3136"/>
    <d v="1900-02-05T00:00:00"/>
    <n v="37"/>
    <b v="0"/>
    <n v="77"/>
    <b v="1"/>
    <s v="music/indie rock"/>
    <n v="123.61999999999999"/>
    <n v="80.272727272727266"/>
    <x v="1"/>
    <x v="21"/>
  </r>
  <r>
    <n v="1952"/>
    <s v="Nix Color Sensor"/>
    <s v="Nix is a breakthrough smartphone accessory. Just scan an object and instantly view the color on your iPhone, Android, PC, or Mac."/>
    <n v="35000"/>
    <n v="69465.33"/>
    <x v="2"/>
    <x v="6"/>
    <s v="CAD"/>
    <n v="1381934015"/>
    <d v="2013-10-16T14:33:35"/>
    <n v="1378737215"/>
    <x v="3137"/>
    <d v="1900-02-05T00:00:00"/>
    <n v="37"/>
    <b v="1"/>
    <n v="682"/>
    <b v="1"/>
    <s v="technology/hardware"/>
    <n v="198.47237142857145"/>
    <n v="101.85532258064516"/>
    <x v="7"/>
    <x v="3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d v="2015-11-19T04:59:00"/>
    <n v="1444734146"/>
    <x v="3138"/>
    <d v="1900-02-05T00:00:00"/>
    <n v="37"/>
    <b v="1"/>
    <n v="813"/>
    <b v="1"/>
    <s v="technology/hardware"/>
    <n v="114.901155"/>
    <n v="282.65966789667897"/>
    <x v="7"/>
    <x v="3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d v="2010-03-15T21:55:00"/>
    <n v="1265493806"/>
    <x v="3139"/>
    <d v="1900-02-05T00:00:00"/>
    <n v="37"/>
    <b v="1"/>
    <n v="79"/>
    <b v="1"/>
    <s v="technology/hardware"/>
    <n v="126.16666666666667"/>
    <n v="47.911392405063289"/>
    <x v="7"/>
    <x v="3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d v="2010-09-11T03:59:00"/>
    <n v="1281028152"/>
    <x v="3140"/>
    <d v="1900-02-05T00:00:00"/>
    <n v="37"/>
    <b v="0"/>
    <n v="75"/>
    <b v="1"/>
    <s v="music/indie rock"/>
    <n v="115.51066666666668"/>
    <n v="46.204266666666669"/>
    <x v="1"/>
    <x v="2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d v="2016-09-07T02:00:00"/>
    <n v="1470062743"/>
    <x v="3141"/>
    <d v="1900-02-05T00:00:00"/>
    <n v="37"/>
    <b v="0"/>
    <n v="392"/>
    <b v="1"/>
    <s v="games/tabletop games"/>
    <n v="109.67499999999998"/>
    <n v="55.956632653061227"/>
    <x v="6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d v="2013-12-01T04:02:00"/>
    <n v="1382742014"/>
    <x v="3142"/>
    <d v="1900-02-05T00:00:00"/>
    <n v="37"/>
    <b v="0"/>
    <n v="426"/>
    <b v="1"/>
    <s v="games/tabletop games"/>
    <n v="128.02668"/>
    <n v="75.133028169014082"/>
    <x v="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s v="NOK"/>
    <n v="1486313040"/>
    <d v="2017-02-05T16:44:00"/>
    <n v="1483131966"/>
    <x v="3143"/>
    <d v="1900-02-05T00:00:00"/>
    <n v="37"/>
    <b v="0"/>
    <n v="4"/>
    <b v="0"/>
    <s v="food/food trucks"/>
    <n v="1.4321428571428572"/>
    <n v="501.25"/>
    <x v="3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3"/>
    <s v="GBP"/>
    <n v="1462017600"/>
    <d v="2016-04-30T12:00:00"/>
    <n v="1458820564"/>
    <x v="3144"/>
    <d v="1900-02-05T00:00:00"/>
    <n v="37"/>
    <b v="0"/>
    <n v="72"/>
    <b v="1"/>
    <s v="technology/space exploration"/>
    <n v="169.76511744127936"/>
    <n v="47.180555555555557"/>
    <x v="7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d v="2015-10-11T01:00:00"/>
    <n v="1441339242"/>
    <x v="3145"/>
    <d v="1900-02-05T00:00:00"/>
    <n v="37"/>
    <b v="1"/>
    <n v="1251"/>
    <b v="1"/>
    <s v="technology/space exploration"/>
    <n v="143.65230769230772"/>
    <n v="74.639488409272587"/>
    <x v="7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d v="2015-09-25T21:00:00"/>
    <n v="1440008439"/>
    <x v="3146"/>
    <d v="1900-02-05T00:00:00"/>
    <n v="37"/>
    <b v="0"/>
    <n v="206"/>
    <b v="1"/>
    <s v="technology/makerspaces"/>
    <n v="159.29509999999999"/>
    <n v="77.327718446601949"/>
    <x v="7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d v="2015-10-15T22:00:00"/>
    <n v="1441723912"/>
    <x v="3147"/>
    <d v="1900-02-05T00:00:00"/>
    <n v="37"/>
    <b v="0"/>
    <n v="21"/>
    <b v="0"/>
    <s v="theater/spaces"/>
    <n v="1.1831900000000002"/>
    <n v="56.342380952380957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3"/>
    <s v="GBP"/>
    <n v="1452038100"/>
    <d v="2016-01-05T23:55:00"/>
    <n v="1448823673"/>
    <x v="3148"/>
    <d v="1900-02-05T00:00:00"/>
    <n v="37"/>
    <b v="1"/>
    <n v="115"/>
    <b v="1"/>
    <s v="theater/plays"/>
    <n v="102.13333333333334"/>
    <n v="106.57391304347826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3"/>
    <s v="GBP"/>
    <n v="1406113200"/>
    <d v="2014-07-23T11:00:00"/>
    <n v="1402910965"/>
    <x v="3149"/>
    <d v="1900-02-05T00:00:00"/>
    <n v="37"/>
    <b v="0"/>
    <n v="54"/>
    <b v="1"/>
    <s v="theater/plays"/>
    <n v="101.1"/>
    <n v="93.61111111111111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d v="2015-11-21T03:00:00"/>
    <n v="1444874768"/>
    <x v="3150"/>
    <d v="1900-02-05T00:00:00"/>
    <n v="37"/>
    <b v="0"/>
    <n v="64"/>
    <b v="1"/>
    <s v="theater/plays"/>
    <n v="100.01100000000001"/>
    <n v="93.760312499999998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d v="2016-07-15T21:38:00"/>
    <n v="1465345902"/>
    <x v="3151"/>
    <d v="1900-02-05T00:00:00"/>
    <n v="37"/>
    <b v="0"/>
    <n v="9"/>
    <b v="1"/>
    <s v="theater/plays"/>
    <n v="150"/>
    <n v="41.666666666666664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6"/>
    <s v="CAD"/>
    <n v="1416211140"/>
    <d v="2014-11-17T07:59:00"/>
    <n v="1413016216"/>
    <x v="3152"/>
    <d v="1900-02-05T00:00:00"/>
    <n v="37"/>
    <b v="0"/>
    <n v="28"/>
    <b v="1"/>
    <s v="theater/plays"/>
    <n v="180.44444444444446"/>
    <n v="43.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d v="2016-06-06T02:00:00"/>
    <n v="1461985967"/>
    <x v="3153"/>
    <d v="1900-02-05T00:00:00"/>
    <n v="37"/>
    <b v="0"/>
    <n v="60"/>
    <b v="1"/>
    <s v="theater/plays"/>
    <n v="107.42857142857143"/>
    <n v="62.666666666666664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3"/>
    <s v="GBP"/>
    <n v="1468191540"/>
    <d v="2016-07-10T22:59:00"/>
    <n v="1464958484"/>
    <x v="3154"/>
    <d v="1900-02-05T00:00:00"/>
    <n v="37"/>
    <b v="0"/>
    <n v="21"/>
    <b v="1"/>
    <s v="theater/plays"/>
    <n v="109.16666666666666"/>
    <n v="155.95238095238096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d v="2015-04-01T03:59:00"/>
    <n v="1424727712"/>
    <x v="3155"/>
    <d v="1900-02-05T00:00:00"/>
    <n v="37"/>
    <b v="0"/>
    <n v="34"/>
    <b v="1"/>
    <s v="theater/plays"/>
    <n v="140.13333333333333"/>
    <n v="61.823529411764703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d v="2014-08-02T14:00:00"/>
    <n v="1403822912"/>
    <x v="3156"/>
    <d v="1900-02-05T00:00:00"/>
    <n v="37"/>
    <b v="0"/>
    <n v="16"/>
    <b v="0"/>
    <s v="theater/plays"/>
    <n v="32.049999999999997"/>
    <n v="40.0625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d v="2015-05-15T19:00:00"/>
    <n v="1428423757"/>
    <x v="3157"/>
    <d v="1900-02-06T00:00:00"/>
    <n v="38"/>
    <b v="1"/>
    <n v="69"/>
    <b v="1"/>
    <s v="film &amp; video/documentary"/>
    <n v="101.19"/>
    <n v="146.65217391304347"/>
    <x v="2"/>
    <x v="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d v="2016-09-11T03:59:00"/>
    <n v="1470274509"/>
    <x v="3158"/>
    <d v="1900-02-06T00:00:00"/>
    <n v="38"/>
    <b v="1"/>
    <n v="221"/>
    <b v="1"/>
    <s v="film &amp; video/documentary"/>
    <n v="114.75999999999999"/>
    <n v="129.81900452488688"/>
    <x v="2"/>
    <x v="22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d v="2015-10-11T05:00:00"/>
    <n v="1441297645"/>
    <x v="3159"/>
    <d v="1900-02-06T00:00:00"/>
    <n v="38"/>
    <b v="0"/>
    <n v="57"/>
    <b v="0"/>
    <s v="publishing/fiction"/>
    <n v="51.4"/>
    <n v="63.122807017543863"/>
    <x v="8"/>
    <x v="37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d v="2012-07-07T03:59:00"/>
    <n v="1338336588"/>
    <x v="3160"/>
    <d v="1900-02-06T00:00:00"/>
    <n v="38"/>
    <b v="0"/>
    <n v="34"/>
    <b v="1"/>
    <s v="music/rock"/>
    <n v="203.505"/>
    <n v="59.85441176470588"/>
    <x v="1"/>
    <x v="2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d v="2015-02-28T15:10:00"/>
    <n v="1421853518"/>
    <x v="3161"/>
    <d v="1900-02-06T00:00:00"/>
    <n v="38"/>
    <b v="0"/>
    <n v="11"/>
    <b v="0"/>
    <s v="music/jazz"/>
    <n v="18.285714285714285"/>
    <n v="58.18181818181818"/>
    <x v="1"/>
    <x v="3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d v="2016-02-11T17:05:53"/>
    <n v="1451927153"/>
    <x v="3162"/>
    <d v="1900-02-06T00:00:00"/>
    <n v="38"/>
    <b v="0"/>
    <n v="37"/>
    <b v="0"/>
    <s v="technology/wearables"/>
    <n v="28.48"/>
    <n v="19.243243243243242"/>
    <x v="7"/>
    <x v="11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d v="2014-05-02T22:52:53"/>
    <n v="1395787973"/>
    <x v="3163"/>
    <d v="1900-02-06T00:00:00"/>
    <n v="38"/>
    <b v="0"/>
    <n v="12"/>
    <b v="0"/>
    <s v="food/food trucks"/>
    <n v="8.8333333333333339"/>
    <n v="44.166666666666664"/>
    <x v="3"/>
    <x v="1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d v="2011-06-02T05:59:00"/>
    <n v="1303706001"/>
    <x v="3164"/>
    <d v="1900-02-06T00:00:00"/>
    <n v="38"/>
    <b v="0"/>
    <n v="32"/>
    <b v="1"/>
    <s v="music/rock"/>
    <n v="100.49999999999999"/>
    <n v="62.8125"/>
    <x v="1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d v="2012-12-18T14:20:00"/>
    <n v="1352524767"/>
    <x v="3165"/>
    <d v="1900-02-06T00:00:00"/>
    <n v="38"/>
    <b v="0"/>
    <n v="107"/>
    <b v="1"/>
    <s v="music/pop"/>
    <n v="132.23333333333335"/>
    <n v="74.149532710280369"/>
    <x v="1"/>
    <x v="30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d v="2016-04-03T00:10:00"/>
    <n v="1456441429"/>
    <x v="3166"/>
    <d v="1900-02-06T00:00:00"/>
    <n v="38"/>
    <b v="0"/>
    <n v="1"/>
    <b v="0"/>
    <s v="music/faith"/>
    <n v="3.4722222222222224E-2"/>
    <n v="1"/>
    <x v="1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d v="2015-04-25T00:00:00"/>
    <n v="1426703452"/>
    <x v="3167"/>
    <d v="1900-02-06T00:00:00"/>
    <n v="38"/>
    <b v="0"/>
    <n v="131"/>
    <b v="1"/>
    <s v="music/rock"/>
    <n v="116.96666666666667"/>
    <n v="133.93129770992365"/>
    <x v="1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d v="2014-06-21T04:59:00"/>
    <n v="1400106171"/>
    <x v="3168"/>
    <d v="1900-02-06T00:00:00"/>
    <n v="38"/>
    <b v="0"/>
    <n v="50"/>
    <b v="1"/>
    <s v="music/indie rock"/>
    <n v="108.4"/>
    <n v="54.2"/>
    <x v="1"/>
    <x v="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d v="2009-11-23T05:59:00"/>
    <n v="1255730520"/>
    <x v="3169"/>
    <d v="1900-02-06T00:00:00"/>
    <n v="38"/>
    <b v="1"/>
    <n v="23"/>
    <b v="1"/>
    <s v="technology/hardware"/>
    <n v="100.63375000000001"/>
    <n v="35.003043478260871"/>
    <x v="7"/>
    <x v="31"/>
  </r>
  <r>
    <n v="2031"/>
    <s v="Linkio: the $100 Smart Home Devices Solution"/>
    <s v="With Linkio you can use your smartphone to control every electronic you own- for only $100!"/>
    <n v="50000"/>
    <n v="60175"/>
    <x v="2"/>
    <x v="14"/>
    <s v="EUR"/>
    <n v="1420765200"/>
    <d v="2015-01-09T01:00:00"/>
    <n v="1417506853"/>
    <x v="3170"/>
    <d v="1900-02-06T00:00:00"/>
    <n v="38"/>
    <b v="1"/>
    <n v="508"/>
    <b v="1"/>
    <s v="technology/hardware"/>
    <n v="120.35"/>
    <n v="118.45472440944881"/>
    <x v="7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d v="2011-04-24T06:59:00"/>
    <n v="1300328399"/>
    <x v="3171"/>
    <d v="1900-02-06T00:00:00"/>
    <n v="38"/>
    <b v="0"/>
    <n v="3"/>
    <b v="0"/>
    <s v="games/video games"/>
    <n v="1.6"/>
    <n v="5.333333333333333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d v="2014-10-28T03:11:00"/>
    <n v="1411177456"/>
    <x v="3172"/>
    <d v="1900-02-06T00:00:00"/>
    <n v="38"/>
    <b v="0"/>
    <n v="102"/>
    <b v="1"/>
    <s v="food/small batch"/>
    <n v="101.53353333333335"/>
    <n v="149.31401960784314"/>
    <x v="3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d v="2017-02-18T04:59:00"/>
    <n v="1484115418"/>
    <x v="3173"/>
    <d v="1900-02-06T00:00:00"/>
    <n v="38"/>
    <b v="0"/>
    <n v="11"/>
    <b v="1"/>
    <s v="theater/plays"/>
    <n v="107.77777777777777"/>
    <n v="44.090909090909093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d v="2015-03-02T01:04:00"/>
    <n v="1422043154"/>
    <x v="3174"/>
    <d v="1900-02-06T00:00:00"/>
    <n v="38"/>
    <b v="0"/>
    <n v="0"/>
    <b v="0"/>
    <s v="theater/spaces"/>
    <n v="0"/>
    <n v="0"/>
    <x v="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"/>
    <s v="DKK"/>
    <n v="1424081477"/>
    <d v="2015-02-16T10:11:17"/>
    <n v="1420798277"/>
    <x v="3175"/>
    <d v="1900-02-06T00:00:00"/>
    <n v="38"/>
    <b v="0"/>
    <n v="3"/>
    <b v="0"/>
    <s v="theater/musical"/>
    <n v="0.36666666666666664"/>
    <n v="36.666666666666664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d v="2015-09-10T03:59:00"/>
    <n v="1438617471"/>
    <x v="3176"/>
    <d v="1900-02-06T00:00:00"/>
    <n v="38"/>
    <b v="1"/>
    <n v="134"/>
    <b v="1"/>
    <s v="theater/plays"/>
    <n v="100.35142857142858"/>
    <n v="262.11194029850748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d v="2016-06-10T03:00:00"/>
    <n v="1462252542"/>
    <x v="3177"/>
    <d v="1900-02-06T00:00:00"/>
    <n v="38"/>
    <b v="0"/>
    <n v="54"/>
    <b v="1"/>
    <s v="theater/plays"/>
    <n v="175.33333333333334"/>
    <n v="48.703703703703702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3"/>
    <s v="GBP"/>
    <n v="1469998680"/>
    <d v="2016-07-31T20:58:00"/>
    <n v="1466710358"/>
    <x v="3178"/>
    <d v="1900-02-06T00:00:00"/>
    <n v="38"/>
    <b v="0"/>
    <n v="21"/>
    <b v="1"/>
    <s v="theater/plays"/>
    <n v="123.6"/>
    <n v="29.428571428571427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d v="2015-03-01T04:59:00"/>
    <n v="1421900022"/>
    <x v="3179"/>
    <d v="1900-02-06T00:00:00"/>
    <n v="38"/>
    <b v="0"/>
    <n v="27"/>
    <b v="1"/>
    <s v="theater/plays"/>
    <n v="113.88888888888889"/>
    <n v="37.962962962962962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3"/>
    <s v="GBP"/>
    <n v="1427133600"/>
    <d v="2015-03-23T18:00:00"/>
    <n v="1423847093"/>
    <x v="3180"/>
    <d v="1900-02-06T00:00:00"/>
    <n v="38"/>
    <b v="0"/>
    <n v="1"/>
    <b v="0"/>
    <s v="theater/plays"/>
    <n v="0.66666666666666674"/>
    <n v="10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d v="2014-07-26T04:59:00"/>
    <n v="1403125737"/>
    <x v="3181"/>
    <d v="1900-02-06T00:00:00"/>
    <n v="38"/>
    <b v="0"/>
    <n v="27"/>
    <b v="1"/>
    <s v="theater/musical"/>
    <n v="120"/>
    <n v="111.11111111111111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d v="2014-08-01T01:00:00"/>
    <n v="1403599778"/>
    <x v="3182"/>
    <d v="1900-02-06T00:00:00"/>
    <n v="38"/>
    <b v="0"/>
    <n v="94"/>
    <b v="1"/>
    <s v="theater/musical"/>
    <n v="106.71250000000001"/>
    <n v="90.819148936170208"/>
    <x v="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d v="2016-06-14T21:43:00"/>
    <n v="1462603021"/>
    <x v="3183"/>
    <d v="1900-02-06T00:00:00"/>
    <n v="38"/>
    <b v="0"/>
    <n v="27"/>
    <b v="1"/>
    <s v="theater/plays"/>
    <n v="100.95190476190474"/>
    <n v="78.518148148148143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3"/>
    <s v="GBP"/>
    <n v="1435325100"/>
    <d v="2015-06-26T13:25:00"/>
    <n v="1432072893"/>
    <x v="3184"/>
    <d v="1900-02-06T00:00:00"/>
    <n v="38"/>
    <b v="0"/>
    <n v="16"/>
    <b v="0"/>
    <s v="theater/plays"/>
    <n v="67.333333333333329"/>
    <n v="63.125"/>
    <x v="0"/>
    <x v="0"/>
  </r>
  <r>
    <n v="50"/>
    <s v="The Love Lounge"/>
    <s v="A brand new dating show which helps one lucky lady find her Mr Right with difficult decisions to make along the way."/>
    <n v="600"/>
    <n v="600"/>
    <x v="2"/>
    <x v="3"/>
    <s v="GBP"/>
    <n v="1422637200"/>
    <d v="2015-01-30T17:00:00"/>
    <n v="1419271458"/>
    <x v="3185"/>
    <d v="1900-02-07T00:00:00"/>
    <n v="39"/>
    <b v="0"/>
    <n v="22"/>
    <b v="1"/>
    <s v="film &amp; video/television"/>
    <n v="100"/>
    <n v="27.272727272727273"/>
    <x v="2"/>
    <x v="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d v="2012-09-01T02:00:00"/>
    <n v="1343096197"/>
    <x v="3186"/>
    <d v="1900-02-07T00:00:00"/>
    <n v="39"/>
    <b v="1"/>
    <n v="74"/>
    <b v="1"/>
    <s v="film &amp; video/documentary"/>
    <n v="231.64705882352939"/>
    <n v="106.43243243243244"/>
    <x v="2"/>
    <x v="2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d v="2015-11-01T23:00:00"/>
    <n v="1443036470"/>
    <x v="3187"/>
    <d v="1900-02-07T00:00:00"/>
    <n v="39"/>
    <b v="0"/>
    <n v="48"/>
    <b v="1"/>
    <s v="theater/plays"/>
    <n v="104.66666666666666"/>
    <n v="327.08333333333331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d v="2012-04-27T22:00:00"/>
    <n v="1332182049"/>
    <x v="3188"/>
    <d v="1900-02-07T00:00:00"/>
    <n v="39"/>
    <b v="0"/>
    <n v="35"/>
    <b v="1"/>
    <s v="music/rock"/>
    <n v="148.13333333333333"/>
    <n v="63.485714285714288"/>
    <x v="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d v="2014-11-01T04:59:00"/>
    <n v="1411489552"/>
    <x v="3189"/>
    <d v="1900-02-07T00:00:00"/>
    <n v="39"/>
    <b v="1"/>
    <n v="159"/>
    <b v="1"/>
    <s v="music/metal"/>
    <n v="194.13333333333333"/>
    <n v="36.628930817610062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d v="2010-10-22T05:00:00"/>
    <n v="1284409734"/>
    <x v="3190"/>
    <d v="1900-02-07T00:00:00"/>
    <n v="39"/>
    <b v="0"/>
    <n v="0"/>
    <b v="0"/>
    <s v="music/jazz"/>
    <n v="0"/>
    <n v="0"/>
    <x v="1"/>
    <x v="3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d v="2013-06-30T19:58:00"/>
    <n v="1369246738"/>
    <x v="3191"/>
    <d v="1900-02-07T00:00:00"/>
    <n v="39"/>
    <b v="0"/>
    <n v="2"/>
    <b v="0"/>
    <s v="music/jazz"/>
    <n v="1.4545454545454546"/>
    <n v="20"/>
    <x v="1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d v="2016-06-01T18:57:00"/>
    <n v="1461427938"/>
    <x v="3192"/>
    <d v="1900-02-07T00:00:00"/>
    <n v="39"/>
    <b v="0"/>
    <n v="24"/>
    <b v="1"/>
    <s v="theater/plays"/>
    <n v="135"/>
    <n v="168.75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d v="2011-06-11T03:00:00"/>
    <n v="1304464914"/>
    <x v="3193"/>
    <d v="1900-02-07T00:00:00"/>
    <n v="39"/>
    <b v="0"/>
    <n v="20"/>
    <b v="1"/>
    <s v="music/rock"/>
    <n v="101.4"/>
    <n v="76.05"/>
    <x v="1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d v="2011-06-15T03:59:00"/>
    <n v="1304770233"/>
    <x v="3194"/>
    <d v="1900-02-07T00:00:00"/>
    <n v="39"/>
    <b v="0"/>
    <n v="31"/>
    <b v="1"/>
    <s v="music/indie rock"/>
    <n v="170.92307692307693"/>
    <n v="35.838709677419352"/>
    <x v="1"/>
    <x v="2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d v="2016-08-06T07:00:00"/>
    <n v="1467134464"/>
    <x v="3195"/>
    <d v="1900-02-07T00:00:00"/>
    <n v="39"/>
    <b v="1"/>
    <n v="2051"/>
    <b v="1"/>
    <s v="technology/hardware"/>
    <n v="256.83081313131316"/>
    <n v="247.94003412969283"/>
    <x v="7"/>
    <x v="31"/>
  </r>
  <r>
    <n v="2058"/>
    <s v="Raspberry Pi Debug Clip"/>
    <s v="Making using the serial terminal on the Raspberry Pi as easy as Pi!"/>
    <n v="2560"/>
    <n v="4308"/>
    <x v="2"/>
    <x v="3"/>
    <s v="GBP"/>
    <n v="1425326400"/>
    <d v="2015-03-02T20:00:00"/>
    <n v="1421916830"/>
    <x v="3196"/>
    <d v="1900-02-07T00:00:00"/>
    <n v="39"/>
    <b v="0"/>
    <n v="410"/>
    <b v="1"/>
    <s v="technology/hardware"/>
    <n v="168.28125"/>
    <n v="10.507317073170732"/>
    <x v="7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d v="2016-01-31T21:59:00"/>
    <n v="1450880854"/>
    <x v="3197"/>
    <d v="1900-02-07T00:00:00"/>
    <n v="39"/>
    <b v="0"/>
    <n v="375"/>
    <b v="1"/>
    <s v="technology/hardware"/>
    <n v="143.45666666666668"/>
    <n v="114.76533333333333"/>
    <x v="7"/>
    <x v="31"/>
  </r>
  <r>
    <n v="2463"/>
    <s v="Emma Ate the Lion &quot;Songs Two Count Too&quot;"/>
    <s v="Emma Ate The Lion's debut full length album"/>
    <n v="2000"/>
    <n v="2325"/>
    <x v="2"/>
    <x v="0"/>
    <s v="USD"/>
    <n v="1366138800"/>
    <d v="2013-04-16T19:00:00"/>
    <n v="1362710425"/>
    <x v="3198"/>
    <d v="1900-02-07T00:00:00"/>
    <n v="39"/>
    <b v="0"/>
    <n v="75"/>
    <b v="1"/>
    <s v="music/indie rock"/>
    <n v="116.25000000000001"/>
    <n v="31"/>
    <x v="1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d v="2013-10-01T03:59:00"/>
    <n v="1377252857"/>
    <x v="3199"/>
    <d v="1900-02-07T00:00:00"/>
    <n v="39"/>
    <b v="0"/>
    <n v="13"/>
    <b v="1"/>
    <s v="music/classical music"/>
    <n v="103.57142857142858"/>
    <n v="55.769230769230766"/>
    <x v="1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3200"/>
    <d v="1900-02-07T00:00:00"/>
    <n v="39"/>
    <b v="0"/>
    <n v="152"/>
    <b v="0"/>
    <s v="technology/space exploration"/>
    <n v="11.436666666666667"/>
    <n v="112.86184210526316"/>
    <x v="7"/>
    <x v="32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d v="2014-11-25T19:46:00"/>
    <n v="1413527001"/>
    <x v="3201"/>
    <d v="1900-02-07T00:00:00"/>
    <n v="39"/>
    <b v="0"/>
    <n v="1"/>
    <b v="0"/>
    <s v="theater/plays"/>
    <n v="1.1111111111111112E-2"/>
    <n v="20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d v="2016-08-13T06:59:00"/>
    <n v="1467720388"/>
    <x v="3202"/>
    <d v="1900-02-07T00:00:00"/>
    <n v="39"/>
    <b v="0"/>
    <n v="30"/>
    <b v="1"/>
    <s v="theater/plays"/>
    <n v="123.42857142857142"/>
    <n v="43.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d v="2016-07-05T01:07:47"/>
    <n v="1464224867"/>
    <x v="3203"/>
    <d v="1900-02-08T00:00:00"/>
    <n v="40"/>
    <b v="0"/>
    <n v="57"/>
    <b v="1"/>
    <s v="film &amp; video/television"/>
    <n v="101.22222222222221"/>
    <n v="159.82456140350877"/>
    <x v="2"/>
    <x v="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d v="2014-08-17T12:22:24"/>
    <n v="1404822144"/>
    <x v="3204"/>
    <d v="1900-02-08T00:00:00"/>
    <n v="40"/>
    <b v="0"/>
    <n v="19"/>
    <b v="1"/>
    <s v="film &amp; video/television"/>
    <n v="155.20000000000002"/>
    <n v="102.10526315789474"/>
    <x v="2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205"/>
    <d v="1900-02-08T00:00:00"/>
    <n v="40"/>
    <b v="0"/>
    <n v="4"/>
    <b v="0"/>
    <s v="film &amp; video/science fiction"/>
    <n v="6.0000000000000001E-3"/>
    <n v="20.25"/>
    <x v="2"/>
    <x v="1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206"/>
    <d v="1900-02-08T00:00:00"/>
    <n v="40"/>
    <b v="0"/>
    <n v="1"/>
    <b v="0"/>
    <s v="film &amp; video/science fiction"/>
    <n v="2E-3"/>
    <n v="10"/>
    <x v="2"/>
    <x v="13"/>
  </r>
  <r>
    <n v="180"/>
    <s v="The Rest of Us Mini-Series"/>
    <s v="The Rest of Us follows a survivor of an outbreak that nearly destroyed the earth as he travels to find some form of humanity."/>
    <n v="1200"/>
    <n v="401"/>
    <x v="0"/>
    <x v="3"/>
    <s v="GBP"/>
    <n v="1428951600"/>
    <d v="2015-04-13T19:00:00"/>
    <n v="1425512843"/>
    <x v="3207"/>
    <d v="1900-02-08T00:00:00"/>
    <n v="40"/>
    <b v="0"/>
    <n v="13"/>
    <b v="0"/>
    <s v="film &amp; video/drama"/>
    <n v="33.416666666666664"/>
    <n v="30.846153846153847"/>
    <x v="2"/>
    <x v="14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d v="2015-10-02T10:35:38"/>
    <n v="1440326138"/>
    <x v="3208"/>
    <d v="1900-02-08T00:00:00"/>
    <n v="40"/>
    <b v="0"/>
    <n v="3"/>
    <b v="0"/>
    <s v="film &amp; video/drama"/>
    <n v="5"/>
    <n v="83.333333333333329"/>
    <x v="2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d v="2015-06-21T00:50:59"/>
    <n v="1431391859"/>
    <x v="3209"/>
    <d v="1900-02-08T00:00:00"/>
    <n v="40"/>
    <b v="0"/>
    <n v="5"/>
    <b v="0"/>
    <s v="film &amp; video/drama"/>
    <n v="40.1"/>
    <n v="80.2"/>
    <x v="2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d v="2010-03-16T07:06:00"/>
    <n v="1265269559"/>
    <x v="3210"/>
    <d v="1900-02-08T00:00:00"/>
    <n v="40"/>
    <b v="1"/>
    <n v="84"/>
    <b v="1"/>
    <s v="film &amp; video/documentary"/>
    <n v="113.75714285714287"/>
    <n v="47.398809523809526"/>
    <x v="2"/>
    <x v="22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d v="2013-03-19T16:42:15"/>
    <n v="1360258935"/>
    <x v="3211"/>
    <d v="1900-02-08T00:00:00"/>
    <n v="40"/>
    <b v="1"/>
    <n v="251"/>
    <b v="1"/>
    <s v="film &amp; video/documentary"/>
    <n v="118.73499999999999"/>
    <n v="61.496215139442228"/>
    <x v="2"/>
    <x v="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8"/>
    <s v="EUR"/>
    <n v="1460066954"/>
    <d v="2016-04-07T22:09:14"/>
    <n v="1456614554"/>
    <x v="3212"/>
    <d v="1900-02-08T00:00:00"/>
    <n v="40"/>
    <b v="1"/>
    <n v="964"/>
    <b v="1"/>
    <s v="film &amp; video/documentary"/>
    <n v="127.34117647058822"/>
    <n v="44.912863070539416"/>
    <x v="2"/>
    <x v="2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d v="2015-04-24T05:19:57"/>
    <n v="1426396797"/>
    <x v="3213"/>
    <d v="1900-02-08T00:00:00"/>
    <n v="40"/>
    <b v="1"/>
    <n v="303"/>
    <b v="1"/>
    <s v="film &amp; video/documentary"/>
    <n v="174"/>
    <n v="86.138613861386133"/>
    <x v="2"/>
    <x v="2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d v="2013-05-01T04:59:00"/>
    <n v="1363960278"/>
    <x v="3214"/>
    <d v="1900-02-08T00:00:00"/>
    <n v="40"/>
    <b v="0"/>
    <n v="119"/>
    <b v="1"/>
    <s v="film &amp; video/documentary"/>
    <n v="103.3501"/>
    <n v="86.84882352941176"/>
    <x v="2"/>
    <x v="22"/>
  </r>
  <r>
    <n v="372"/>
    <s v="Wild Equus"/>
    <s v="A short documentary exploring the uses of 'Natural Horsemanship' across Europe"/>
    <n v="300"/>
    <n v="376"/>
    <x v="2"/>
    <x v="3"/>
    <s v="GBP"/>
    <n v="1459872000"/>
    <d v="2016-04-05T16:00:00"/>
    <n v="1456408244"/>
    <x v="3215"/>
    <d v="1900-02-08T00:00:00"/>
    <n v="40"/>
    <b v="0"/>
    <n v="9"/>
    <b v="1"/>
    <s v="film &amp; video/documentary"/>
    <n v="125.33333333333334"/>
    <n v="41.777777777777779"/>
    <x v="2"/>
    <x v="22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d v="2013-11-05T18:39:50"/>
    <n v="1380217190"/>
    <x v="3216"/>
    <d v="1900-02-08T00:00:00"/>
    <n v="40"/>
    <b v="0"/>
    <n v="38"/>
    <b v="1"/>
    <s v="film &amp; video/documentary"/>
    <n v="101.43766666666667"/>
    <n v="160.16473684210527"/>
    <x v="2"/>
    <x v="22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d v="2015-12-29T11:46:41"/>
    <n v="1447933601"/>
    <x v="3217"/>
    <d v="1900-02-08T00:00:00"/>
    <n v="40"/>
    <b v="0"/>
    <n v="34"/>
    <b v="0"/>
    <s v="film &amp; video/animation"/>
    <n v="25.41340206185567"/>
    <n v="725.02941176470586"/>
    <x v="2"/>
    <x v="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3"/>
    <s v="GBP"/>
    <n v="1438624800"/>
    <d v="2015-08-03T18:00:00"/>
    <n v="1435133807"/>
    <x v="3218"/>
    <d v="1900-02-08T00:00:00"/>
    <n v="40"/>
    <b v="0"/>
    <n v="39"/>
    <b v="1"/>
    <s v="theater/plays"/>
    <n v="118.25757575757576"/>
    <n v="100.06410256410257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5"/>
    <s v="EUR"/>
    <n v="1447600389"/>
    <d v="2015-11-15T15:13:09"/>
    <n v="1444140789"/>
    <x v="3219"/>
    <d v="1900-02-08T00:00:00"/>
    <n v="40"/>
    <b v="0"/>
    <n v="34"/>
    <b v="0"/>
    <s v="technology/web"/>
    <n v="27.383999999999997"/>
    <n v="402.70588235294116"/>
    <x v="7"/>
    <x v="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1"/>
    <s v="EUR"/>
    <n v="1477731463"/>
    <d v="2016-10-29T08:57:43"/>
    <n v="1474275463"/>
    <x v="3220"/>
    <d v="1900-02-08T00:00:00"/>
    <n v="40"/>
    <b v="0"/>
    <n v="28"/>
    <b v="0"/>
    <s v="technology/wearables"/>
    <n v="10.02"/>
    <n v="178.92857142857142"/>
    <x v="7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d v="2016-10-31T21:36:04"/>
    <n v="1474493764"/>
    <x v="3221"/>
    <d v="1900-02-08T00:00:00"/>
    <n v="40"/>
    <b v="0"/>
    <n v="3"/>
    <b v="0"/>
    <s v="technology/wearables"/>
    <n v="0.85142857142857142"/>
    <n v="99.333333333333329"/>
    <x v="7"/>
    <x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3"/>
    <s v="GBP"/>
    <n v="1483286127"/>
    <d v="2017-01-01T15:55:27"/>
    <n v="1479830127"/>
    <x v="3222"/>
    <d v="1900-02-08T00:00:00"/>
    <n v="40"/>
    <b v="0"/>
    <n v="456"/>
    <b v="0"/>
    <s v="technology/wearables"/>
    <n v="78.927352941176466"/>
    <n v="117.69868421052631"/>
    <x v="7"/>
    <x v="11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4"/>
    <s v="EUR"/>
    <n v="1481716868"/>
    <d v="2016-12-14T12:01:08"/>
    <n v="1478257268"/>
    <x v="3223"/>
    <d v="1900-02-08T00:00:00"/>
    <n v="40"/>
    <b v="0"/>
    <n v="338"/>
    <b v="0"/>
    <s v="technology/wearables"/>
    <n v="33.790999999999997"/>
    <n v="99.973372781065095"/>
    <x v="7"/>
    <x v="11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d v="2015-11-05T03:10:40"/>
    <n v="1443233440"/>
    <x v="3224"/>
    <d v="1900-02-08T00:00:00"/>
    <n v="40"/>
    <b v="0"/>
    <n v="12"/>
    <b v="0"/>
    <s v="technology/wearables"/>
    <n v="5.0509090909090908"/>
    <n v="115.75"/>
    <x v="7"/>
    <x v="11"/>
  </r>
  <r>
    <n v="759"/>
    <s v="Wild Ruins"/>
    <s v="Help me search for the lost ruins of the UK. A unique guide to  lesser known and somewhat known ruins of Britain."/>
    <n v="5000"/>
    <n v="5096"/>
    <x v="2"/>
    <x v="3"/>
    <s v="GBP"/>
    <n v="1404892539"/>
    <d v="2014-07-09T07:55:39"/>
    <n v="1401436539"/>
    <x v="3225"/>
    <d v="1900-02-08T00:00:00"/>
    <n v="40"/>
    <b v="0"/>
    <n v="99"/>
    <b v="1"/>
    <s v="publishing/nonfiction"/>
    <n v="101.92000000000002"/>
    <n v="51.474747474747474"/>
    <x v="8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d v="2013-02-24T23:59:29"/>
    <n v="1358294369"/>
    <x v="3226"/>
    <d v="1900-02-08T00:00:00"/>
    <n v="40"/>
    <b v="0"/>
    <n v="0"/>
    <b v="0"/>
    <s v="publishing/fiction"/>
    <n v="0"/>
    <n v="0"/>
    <x v="8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d v="2014-03-17T02:35:19"/>
    <n v="1391571319"/>
    <x v="3227"/>
    <d v="1900-02-08T00:00:00"/>
    <n v="40"/>
    <b v="0"/>
    <n v="10"/>
    <b v="1"/>
    <s v="music/rock"/>
    <n v="102.49999999999999"/>
    <n v="102.5"/>
    <x v="1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d v="2016-09-05T03:59:00"/>
    <n v="1469595396"/>
    <x v="3228"/>
    <d v="1900-02-08T00:00:00"/>
    <n v="40"/>
    <b v="0"/>
    <n v="177"/>
    <b v="1"/>
    <s v="music/metal"/>
    <n v="120.3802"/>
    <n v="34.005706214689269"/>
    <x v="1"/>
    <x v="18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d v="2012-11-11T05:00:40"/>
    <n v="1349150440"/>
    <x v="3229"/>
    <d v="1900-02-08T00:00:00"/>
    <n v="40"/>
    <b v="0"/>
    <n v="5"/>
    <b v="0"/>
    <s v="music/jazz"/>
    <n v="1.2857142857142856"/>
    <n v="9"/>
    <x v="1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d v="2016-09-13T07:05:00"/>
    <n v="1470294300"/>
    <x v="3230"/>
    <d v="1900-02-08T00:00:00"/>
    <n v="40"/>
    <b v="0"/>
    <n v="93"/>
    <b v="0"/>
    <s v="technology/wearables"/>
    <n v="5.6613333333333333"/>
    <n v="182.6236559139785"/>
    <x v="7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s v="CAD"/>
    <n v="1441119919"/>
    <d v="2015-09-01T15:05:19"/>
    <n v="1437663919"/>
    <x v="3231"/>
    <d v="1900-02-08T00:00:00"/>
    <n v="40"/>
    <b v="0"/>
    <n v="29"/>
    <b v="0"/>
    <s v="technology/wearables"/>
    <n v="0.79909090909090907"/>
    <n v="30.310344827586206"/>
    <x v="7"/>
    <x v="11"/>
  </r>
  <r>
    <n v="987"/>
    <s v="Kidswatcher"/>
    <s v="Always know where your precious children are. Let them explore the world freely and in a secure way by using the Kidswatcher."/>
    <n v="50000"/>
    <n v="6610"/>
    <x v="0"/>
    <x v="14"/>
    <s v="EUR"/>
    <n v="1403507050"/>
    <d v="2014-06-23T07:04:10"/>
    <n v="1400051050"/>
    <x v="3232"/>
    <d v="1900-02-08T00:00:00"/>
    <n v="40"/>
    <b v="0"/>
    <n v="41"/>
    <b v="0"/>
    <s v="technology/wearables"/>
    <n v="13.22"/>
    <n v="161.21951219512195"/>
    <x v="7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3233"/>
    <d v="1900-02-08T00:00:00"/>
    <n v="40"/>
    <b v="0"/>
    <n v="355"/>
    <b v="0"/>
    <s v="technology/wearables"/>
    <n v="22.878799999999998"/>
    <n v="161.11830985915492"/>
    <x v="7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3234"/>
    <d v="1900-02-08T00:00:00"/>
    <n v="40"/>
    <b v="0"/>
    <n v="4"/>
    <b v="0"/>
    <s v="journalism/audio"/>
    <n v="1.4133333333333333"/>
    <n v="53"/>
    <x v="4"/>
    <x v="7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d v="2014-03-02T19:01:17"/>
    <n v="1390330877"/>
    <x v="3235"/>
    <d v="1900-02-08T00:00:00"/>
    <n v="40"/>
    <b v="0"/>
    <n v="7"/>
    <b v="0"/>
    <s v="games/video games"/>
    <n v="4.7E-2"/>
    <n v="6.7142857142857144"/>
    <x v="6"/>
    <x v="25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d v="2013-12-09T05:59:00"/>
    <n v="1383095125"/>
    <x v="3236"/>
    <d v="1900-02-08T00:00:00"/>
    <n v="40"/>
    <b v="0"/>
    <n v="24"/>
    <b v="0"/>
    <s v="games/video games"/>
    <n v="5.3125"/>
    <n v="17.708333333333332"/>
    <x v="6"/>
    <x v="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3237"/>
    <d v="1900-02-08T00:00:00"/>
    <n v="40"/>
    <b v="0"/>
    <n v="6"/>
    <b v="0"/>
    <s v="music/world music"/>
    <n v="2.7873639500929119"/>
    <n v="35"/>
    <x v="1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d v="2014-03-24T01:22:50"/>
    <n v="1392171770"/>
    <x v="3238"/>
    <d v="1900-02-08T00:00:00"/>
    <n v="40"/>
    <b v="1"/>
    <n v="189"/>
    <b v="1"/>
    <s v="music/rock"/>
    <n v="110.77157238734421"/>
    <n v="73.355396825396824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3239"/>
    <d v="1900-02-08T00:00:00"/>
    <n v="40"/>
    <b v="0"/>
    <n v="38"/>
    <b v="0"/>
    <s v="technology/wearables"/>
    <n v="11.360000000000001"/>
    <n v="29.894736842105264"/>
    <x v="7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3240"/>
    <d v="1900-02-08T00:00:00"/>
    <n v="40"/>
    <b v="0"/>
    <n v="9"/>
    <b v="0"/>
    <s v="technology/wearables"/>
    <n v="0.81600000000000006"/>
    <n v="45.333333333333336"/>
    <x v="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d v="2015-08-16T16:13:11"/>
    <n v="1436285591"/>
    <x v="3241"/>
    <d v="1900-02-08T00:00:00"/>
    <n v="40"/>
    <b v="0"/>
    <n v="9"/>
    <b v="0"/>
    <s v="publishing/translations"/>
    <n v="18.181818181818183"/>
    <n v="88.888888888888886"/>
    <x v="8"/>
    <x v="26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d v="2015-09-27T14:20:40"/>
    <n v="1439907640"/>
    <x v="3242"/>
    <d v="1900-02-08T00:00:00"/>
    <n v="40"/>
    <b v="1"/>
    <n v="176"/>
    <b v="1"/>
    <s v="photography/photobooks"/>
    <n v="106.476"/>
    <n v="151.24431818181819"/>
    <x v="5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s v="CAD"/>
    <n v="1491019140"/>
    <d v="2017-04-01T03:59:00"/>
    <n v="1487548802"/>
    <x v="3243"/>
    <d v="1900-02-08T00:00:00"/>
    <n v="40"/>
    <b v="0"/>
    <n v="3"/>
    <b v="0"/>
    <s v="publishing/art books"/>
    <n v="2.4777777777777779"/>
    <n v="74.333333333333329"/>
    <x v="8"/>
    <x v="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d v="2012-03-17T19:17:15"/>
    <n v="1328559435"/>
    <x v="3244"/>
    <d v="1900-02-08T00:00:00"/>
    <n v="40"/>
    <b v="0"/>
    <n v="70"/>
    <b v="1"/>
    <s v="music/rock"/>
    <n v="122.10714285714286"/>
    <n v="48.842857142857142"/>
    <x v="1"/>
    <x v="2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d v="2013-03-08T15:42:15"/>
    <n v="1359301335"/>
    <x v="3245"/>
    <d v="1900-02-08T00:00:00"/>
    <n v="40"/>
    <b v="0"/>
    <n v="27"/>
    <b v="1"/>
    <s v="music/rock"/>
    <n v="105.06666666666666"/>
    <n v="58.370370370370374"/>
    <x v="1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d v="2014-12-17T07:59:00"/>
    <n v="1415343874"/>
    <x v="3246"/>
    <d v="1900-02-08T00:00:00"/>
    <n v="40"/>
    <b v="0"/>
    <n v="65"/>
    <b v="1"/>
    <s v="music/rock"/>
    <n v="101.72463768115942"/>
    <n v="107.98461538461538"/>
    <x v="1"/>
    <x v="2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d v="2013-01-09T08:48:55"/>
    <n v="1354265335"/>
    <x v="3247"/>
    <d v="1900-02-08T00:00:00"/>
    <n v="40"/>
    <b v="0"/>
    <n v="25"/>
    <b v="1"/>
    <s v="music/rock"/>
    <n v="118"/>
    <n v="47.2"/>
    <x v="1"/>
    <x v="2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d v="2016-05-01T20:48:26"/>
    <n v="1458679706"/>
    <x v="3248"/>
    <d v="1900-02-08T00:00:00"/>
    <n v="40"/>
    <b v="0"/>
    <n v="0"/>
    <b v="0"/>
    <s v="music/faith"/>
    <n v="0"/>
    <n v="0"/>
    <x v="1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d v="2016-12-09T14:51:39"/>
    <n v="1477835499"/>
    <x v="3249"/>
    <d v="1900-02-08T00:00:00"/>
    <n v="40"/>
    <b v="0"/>
    <n v="3"/>
    <b v="0"/>
    <s v="music/faith"/>
    <n v="7.5"/>
    <n v="50"/>
    <x v="1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d v="2016-08-29T04:01:09"/>
    <n v="1468987269"/>
    <x v="3250"/>
    <d v="1900-02-08T00:00:00"/>
    <n v="40"/>
    <b v="0"/>
    <n v="120"/>
    <b v="1"/>
    <s v="photography/photobooks"/>
    <n v="102.82909090909091"/>
    <n v="47.13"/>
    <x v="5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d v="2015-11-14T17:16:44"/>
    <n v="1444061804"/>
    <x v="3251"/>
    <d v="1900-02-08T00:00:00"/>
    <n v="40"/>
    <b v="1"/>
    <n v="52"/>
    <b v="0"/>
    <s v="photography/photobooks"/>
    <n v="35.174193548387095"/>
    <n v="104.84615384615384"/>
    <x v="5"/>
    <x v="23"/>
  </r>
  <r>
    <n v="1834"/>
    <s v="TDJ - All Part of the Plan EP/Tour"/>
    <s v="Help us fund our first tour and promote our new EP!"/>
    <n v="10000"/>
    <n v="11805"/>
    <x v="2"/>
    <x v="0"/>
    <s v="USD"/>
    <n v="1422140895"/>
    <d v="2015-01-24T23:08:15"/>
    <n v="1418684895"/>
    <x v="3252"/>
    <d v="1900-02-08T00:00:00"/>
    <n v="40"/>
    <b v="0"/>
    <n v="90"/>
    <b v="1"/>
    <s v="music/rock"/>
    <n v="118.05000000000001"/>
    <n v="131.16666666666666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d v="2014-11-20T19:48:21"/>
    <n v="1413053301"/>
    <x v="3253"/>
    <d v="1900-02-08T00:00:00"/>
    <n v="40"/>
    <b v="0"/>
    <n v="95"/>
    <b v="0"/>
    <s v="games/mobile games"/>
    <n v="71.784615384615378"/>
    <n v="49.11578947368421"/>
    <x v="6"/>
    <x v="28"/>
  </r>
  <r>
    <n v="1945"/>
    <s v="Oval - The First Digital HandPan"/>
    <s v="A new electronic musical instrument which allows you to play, learn and perform music using any sound you can imagine."/>
    <n v="100000"/>
    <n v="348018"/>
    <x v="2"/>
    <x v="8"/>
    <s v="EUR"/>
    <n v="1436680958"/>
    <d v="2015-07-12T06:02:38"/>
    <n v="1433224958"/>
    <x v="3254"/>
    <d v="1900-02-08T00:00:00"/>
    <n v="40"/>
    <b v="1"/>
    <n v="680"/>
    <b v="1"/>
    <s v="technology/hardware"/>
    <n v="348.01799999999997"/>
    <n v="511.79117647058825"/>
    <x v="7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d v="2012-10-06T03:59:00"/>
    <n v="1346042417"/>
    <x v="3255"/>
    <d v="1900-02-08T00:00:00"/>
    <n v="40"/>
    <b v="1"/>
    <n v="1633"/>
    <b v="1"/>
    <s v="technology/hardware"/>
    <n v="1105.3811999999998"/>
    <n v="67.690214329454989"/>
    <x v="7"/>
    <x v="31"/>
  </r>
  <r>
    <n v="1980"/>
    <s v="YOUMO - Your Smart Modular Power Strip"/>
    <s v="Multi-power charging that is smarter, stylish and designed for you."/>
    <n v="50000"/>
    <n v="177412.01"/>
    <x v="2"/>
    <x v="7"/>
    <s v="EUR"/>
    <n v="1459684862"/>
    <d v="2016-04-03T12:01:02"/>
    <n v="1456232462"/>
    <x v="3256"/>
    <d v="1900-02-08T00:00:00"/>
    <n v="40"/>
    <b v="1"/>
    <n v="1945"/>
    <b v="1"/>
    <s v="technology/hardware"/>
    <n v="354.82402000000002"/>
    <n v="91.214401028277635"/>
    <x v="7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d v="2015-05-31T01:42:58"/>
    <n v="1429580578"/>
    <x v="3257"/>
    <d v="1900-02-08T00:00:00"/>
    <n v="40"/>
    <b v="0"/>
    <n v="170"/>
    <b v="1"/>
    <s v="technology/hardware"/>
    <n v="473.27000000000004"/>
    <n v="278.39411764705881"/>
    <x v="7"/>
    <x v="31"/>
  </r>
  <r>
    <n v="2076"/>
    <s v="Earin - The Worlds Smallest Wireless Earbuds"/>
    <s v="Wireless earbuds filled with sound, yet so small they are almost invisible!"/>
    <n v="179000"/>
    <n v="972594.99"/>
    <x v="2"/>
    <x v="3"/>
    <s v="GBP"/>
    <n v="1406149689"/>
    <d v="2014-07-23T21:08:09"/>
    <n v="1402693689"/>
    <x v="3258"/>
    <d v="1900-02-08T00:00:00"/>
    <n v="40"/>
    <b v="0"/>
    <n v="8359"/>
    <b v="1"/>
    <s v="technology/hardware"/>
    <n v="543.349156424581"/>
    <n v="116.35303146309367"/>
    <x v="7"/>
    <x v="3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d v="2015-01-10T07:59:00"/>
    <n v="1417470718"/>
    <x v="3259"/>
    <d v="1900-02-08T00:00:00"/>
    <n v="40"/>
    <b v="0"/>
    <n v="4"/>
    <b v="0"/>
    <s v="games/video games"/>
    <n v="9.124454880912446E-3"/>
    <n v="8.5"/>
    <x v="6"/>
    <x v="2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d v="2015-08-22T18:00:22"/>
    <n v="1436810422"/>
    <x v="3260"/>
    <d v="1900-02-08T00:00:00"/>
    <n v="40"/>
    <b v="0"/>
    <n v="19"/>
    <b v="1"/>
    <s v="music/rock"/>
    <n v="180.85714285714286"/>
    <n v="33.315789473684212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3"/>
    <s v="GBP"/>
    <n v="1364286239"/>
    <d v="2013-03-26T08:23:59"/>
    <n v="1360830239"/>
    <x v="3261"/>
    <d v="1900-02-08T00:00:00"/>
    <n v="40"/>
    <b v="0"/>
    <n v="623"/>
    <b v="1"/>
    <s v="games/tabletop games"/>
    <n v="1856.97"/>
    <n v="149.03451043338683"/>
    <x v="6"/>
    <x v="9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d v="2014-11-12T07:59:00"/>
    <n v="1412294683"/>
    <x v="3262"/>
    <d v="1900-02-08T00:00:00"/>
    <n v="40"/>
    <b v="0"/>
    <n v="983"/>
    <b v="1"/>
    <s v="games/tabletop games"/>
    <n v="352.92777777777775"/>
    <n v="64.625635808748726"/>
    <x v="6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d v="2011-12-13T03:39:56"/>
    <n v="1320287996"/>
    <x v="3263"/>
    <d v="1900-02-08T00:00:00"/>
    <n v="40"/>
    <b v="1"/>
    <n v="103"/>
    <b v="1"/>
    <s v="music/indie rock"/>
    <n v="109.35829457364341"/>
    <n v="68.481650485436887"/>
    <x v="1"/>
    <x v="2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d v="2014-03-08T22:11:35"/>
    <n v="1390860695"/>
    <x v="3264"/>
    <d v="1900-02-08T00:00:00"/>
    <n v="40"/>
    <b v="1"/>
    <n v="2165"/>
    <b v="1"/>
    <s v="food/small batch"/>
    <n v="520.73254999999995"/>
    <n v="48.104623556581984"/>
    <x v="3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1"/>
    <s v="EUR"/>
    <n v="1453071600"/>
    <d v="2016-01-17T23:00:00"/>
    <n v="1449596425"/>
    <x v="3265"/>
    <d v="1900-02-08T00:00:00"/>
    <n v="40"/>
    <b v="0"/>
    <n v="0"/>
    <b v="0"/>
    <s v="technology/web"/>
    <n v="0"/>
    <n v="0"/>
    <x v="7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3266"/>
    <d v="1900-02-08T00:00:00"/>
    <n v="40"/>
    <b v="0"/>
    <n v="0"/>
    <b v="0"/>
    <s v="technology/web"/>
    <n v="0"/>
    <n v="0"/>
    <x v="7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d v="2015-01-19T02:39:50"/>
    <n v="1418179190"/>
    <x v="3267"/>
    <d v="1900-02-08T00:00:00"/>
    <n v="40"/>
    <b v="0"/>
    <n v="16"/>
    <b v="0"/>
    <s v="food/food trucks"/>
    <n v="41.384615384615387"/>
    <n v="84.0625"/>
    <x v="3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d v="2015-08-22T03:59:00"/>
    <n v="1436805660"/>
    <x v="3268"/>
    <d v="1900-02-08T00:00:00"/>
    <n v="40"/>
    <b v="0"/>
    <n v="13"/>
    <b v="0"/>
    <s v="food/food trucks"/>
    <n v="3.0666666666666664"/>
    <n v="35.384615384615387"/>
    <x v="3"/>
    <x v="10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d v="2016-03-23T06:38:53"/>
    <n v="1455262733"/>
    <x v="3269"/>
    <d v="1900-02-08T00:00:00"/>
    <n v="40"/>
    <b v="0"/>
    <n v="1"/>
    <b v="0"/>
    <s v="food/food trucks"/>
    <n v="2E-3"/>
    <n v="1"/>
    <x v="3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d v="2015-08-04T04:27:54"/>
    <n v="1435206474"/>
    <x v="3270"/>
    <d v="1900-02-08T00:00:00"/>
    <n v="40"/>
    <b v="0"/>
    <n v="2"/>
    <b v="0"/>
    <s v="food/food trucks"/>
    <n v="0.13"/>
    <n v="13"/>
    <x v="3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d v="2012-01-25T23:49:52"/>
    <n v="1324079392"/>
    <x v="3271"/>
    <d v="1900-02-08T00:00:00"/>
    <n v="40"/>
    <b v="0"/>
    <n v="17"/>
    <b v="1"/>
    <s v="music/indie rock"/>
    <n v="128"/>
    <n v="37.647058823529413"/>
    <x v="1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d v="2014-11-12T21:20:00"/>
    <n v="1412358968"/>
    <x v="3272"/>
    <d v="1900-02-08T00:00:00"/>
    <n v="40"/>
    <b v="1"/>
    <n v="489"/>
    <b v="1"/>
    <s v="technology/space exploration"/>
    <n v="326.0916666666667"/>
    <n v="80.022494887525568"/>
    <x v="7"/>
    <x v="32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d v="2016-08-22T06:59:00"/>
    <n v="1468444125"/>
    <x v="3273"/>
    <d v="1900-02-08T00:00:00"/>
    <n v="40"/>
    <b v="1"/>
    <n v="577"/>
    <b v="1"/>
    <s v="technology/space exploration"/>
    <n v="141.3251043268175"/>
    <n v="55.758509532062391"/>
    <x v="7"/>
    <x v="32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d v="2014-08-09T21:57:05"/>
    <n v="1404165425"/>
    <x v="3274"/>
    <d v="1900-02-08T00:00:00"/>
    <n v="40"/>
    <b v="0"/>
    <n v="4"/>
    <b v="0"/>
    <s v="food/food trucks"/>
    <n v="1.1428571428571428"/>
    <n v="200"/>
    <x v="3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d v="2015-12-24T15:41:24"/>
    <n v="1447515684"/>
    <x v="3275"/>
    <d v="1900-02-08T00:00:00"/>
    <n v="40"/>
    <b v="1"/>
    <n v="1420"/>
    <b v="1"/>
    <s v="theater/spaces"/>
    <n v="102.24133333333334"/>
    <n v="108.00140845070422"/>
    <x v="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d v="2011-12-18T18:21:44"/>
    <n v="1320776504"/>
    <x v="3276"/>
    <d v="1900-02-08T00:00:00"/>
    <n v="40"/>
    <b v="0"/>
    <n v="14"/>
    <b v="0"/>
    <s v="publishing/children's books"/>
    <n v="11.458333333333332"/>
    <n v="39.285714285714285"/>
    <x v="8"/>
    <x v="17"/>
  </r>
  <r>
    <n v="2817"/>
    <s v="After The End"/>
    <s v="Let Go Theatre Co's very first production is going ahead in June 2015. Help support a brand new theatre co as we begin our adventure"/>
    <n v="600"/>
    <n v="780"/>
    <x v="2"/>
    <x v="3"/>
    <s v="GBP"/>
    <n v="1425136462"/>
    <d v="2015-02-28T15:14:22"/>
    <n v="1421680462"/>
    <x v="3277"/>
    <d v="1900-02-08T00:00:00"/>
    <n v="40"/>
    <b v="0"/>
    <n v="33"/>
    <b v="1"/>
    <s v="theater/plays"/>
    <n v="130"/>
    <n v="23.636363636363637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s v="CAD"/>
    <n v="1449701284"/>
    <d v="2015-12-09T22:48:04"/>
    <n v="1446241684"/>
    <x v="3278"/>
    <d v="1900-02-08T00:00:00"/>
    <n v="40"/>
    <b v="0"/>
    <n v="21"/>
    <b v="1"/>
    <s v="theater/plays"/>
    <n v="100"/>
    <n v="40.476190476190474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d v="2015-06-27T18:27:06"/>
    <n v="1431973626"/>
    <x v="3279"/>
    <d v="1900-02-08T00:00:00"/>
    <n v="40"/>
    <b v="0"/>
    <n v="14"/>
    <b v="0"/>
    <s v="theater/plays"/>
    <n v="36.5"/>
    <n v="46.928571428571431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d v="2015-01-18T18:33:38"/>
    <n v="1418150018"/>
    <x v="3280"/>
    <d v="1900-02-08T00:00:00"/>
    <n v="40"/>
    <b v="0"/>
    <n v="33"/>
    <b v="1"/>
    <s v="theater/musical"/>
    <n v="107.24000000000001"/>
    <n v="81.242424242424249"/>
    <x v="0"/>
    <x v="1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d v="2017-02-19T00:45:19"/>
    <n v="1484009119"/>
    <x v="3281"/>
    <d v="1900-02-08T00:00:00"/>
    <n v="40"/>
    <b v="0"/>
    <n v="1"/>
    <b v="0"/>
    <s v="theater/spaces"/>
    <n v="0.04"/>
    <n v="10"/>
    <x v="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282"/>
    <d v="1900-02-08T00:00:00"/>
    <n v="40"/>
    <b v="0"/>
    <n v="1"/>
    <b v="0"/>
    <s v="theater/plays"/>
    <n v="0.8"/>
    <n v="10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3"/>
    <s v="GBP"/>
    <n v="1437934759"/>
    <d v="2015-07-26T18:19:19"/>
    <n v="1434478759"/>
    <x v="3283"/>
    <d v="1900-02-08T00:00:00"/>
    <n v="40"/>
    <b v="1"/>
    <n v="47"/>
    <b v="1"/>
    <s v="theater/plays"/>
    <n v="100.11666666666667"/>
    <n v="127.80851063829788"/>
    <x v="0"/>
    <x v="0"/>
  </r>
  <r>
    <n v="3318"/>
    <s v="ROOMIES - Atlantic Canada Tour 2016-17"/>
    <s v="Help us strengthen and inspire disability arts in Atlantic Canada"/>
    <n v="2000"/>
    <n v="2512"/>
    <x v="2"/>
    <x v="6"/>
    <s v="CAD"/>
    <n v="1460341800"/>
    <d v="2016-04-11T02:30:00"/>
    <n v="1456902893"/>
    <x v="3284"/>
    <d v="1900-02-08T00:00:00"/>
    <n v="40"/>
    <b v="0"/>
    <n v="32"/>
    <b v="1"/>
    <s v="theater/plays"/>
    <n v="125.6"/>
    <n v="78.5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d v="2014-12-14T18:18:08"/>
    <n v="1415125088"/>
    <x v="3285"/>
    <d v="1900-02-08T00:00:00"/>
    <n v="40"/>
    <b v="0"/>
    <n v="35"/>
    <b v="1"/>
    <s v="theater/plays"/>
    <n v="116.86666666666667"/>
    <n v="100.17142857142858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3"/>
    <s v="GBP"/>
    <n v="1455832800"/>
    <d v="2016-02-18T22:00:00"/>
    <n v="1452338929"/>
    <x v="3286"/>
    <d v="1900-02-08T00:00:00"/>
    <n v="40"/>
    <b v="0"/>
    <n v="24"/>
    <b v="1"/>
    <s v="theater/plays"/>
    <n v="112.00000000000001"/>
    <n v="11.666666666666666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d v="2016-09-11T20:19:26"/>
    <n v="1470169166"/>
    <x v="3287"/>
    <d v="1900-02-08T00:00:00"/>
    <n v="40"/>
    <b v="0"/>
    <n v="78"/>
    <b v="1"/>
    <s v="theater/plays"/>
    <n v="124.4"/>
    <n v="47.846153846153847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d v="2015-11-17T04:27:19"/>
    <n v="1444274839"/>
    <x v="3288"/>
    <d v="1900-02-08T00:00:00"/>
    <n v="40"/>
    <b v="0"/>
    <n v="0"/>
    <b v="0"/>
    <s v="theater/musical"/>
    <n v="0"/>
    <n v="0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3"/>
    <s v="GBP"/>
    <n v="1476651600"/>
    <d v="2016-10-16T21:00:00"/>
    <n v="1473189335"/>
    <x v="3289"/>
    <d v="1900-02-08T00:00:00"/>
    <n v="40"/>
    <b v="0"/>
    <n v="15"/>
    <b v="1"/>
    <s v="theater/musical"/>
    <n v="112.99999999999999"/>
    <n v="37.666666666666664"/>
    <x v="0"/>
    <x v="1"/>
  </r>
  <r>
    <n v="3865"/>
    <s v="Fellatia's-Fantastic-Fun-Time-Show"/>
    <s v="Sissy Entertainment delivers a delicious cabaret that blends comedic monologue, song, and traditional sketch comedy."/>
    <n v="2413"/>
    <n v="650"/>
    <x v="0"/>
    <x v="6"/>
    <s v="CAD"/>
    <n v="1409376600"/>
    <d v="2014-08-30T05:30:00"/>
    <n v="1405957098"/>
    <x v="3290"/>
    <d v="1900-02-08T00:00:00"/>
    <n v="40"/>
    <b v="0"/>
    <n v="14"/>
    <b v="0"/>
    <s v="theater/plays"/>
    <n v="26.937422295897225"/>
    <n v="46.428571428571431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3"/>
    <s v="GBP"/>
    <n v="1439827200"/>
    <d v="2015-08-17T16:00:00"/>
    <n v="1436355270"/>
    <x v="3291"/>
    <d v="1900-02-08T00:00:00"/>
    <n v="40"/>
    <b v="0"/>
    <n v="16"/>
    <b v="0"/>
    <s v="theater/plays"/>
    <n v="32.56"/>
    <n v="50.87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d v="2015-12-19T19:49:59"/>
    <n v="1447098599"/>
    <x v="3292"/>
    <d v="1900-02-08T00:00:00"/>
    <n v="40"/>
    <b v="0"/>
    <n v="1"/>
    <b v="0"/>
    <s v="theater/plays"/>
    <n v="0.83333333333333337"/>
    <n v="25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d v="2014-08-31T19:51:49"/>
    <n v="1406058798"/>
    <x v="3293"/>
    <d v="1900-02-08T00:00:00"/>
    <n v="40"/>
    <b v="0"/>
    <n v="14"/>
    <b v="0"/>
    <s v="theater/plays"/>
    <n v="16.514285714285716"/>
    <n v="82.571428571428569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3"/>
    <s v="GBP"/>
    <n v="1410281360"/>
    <d v="2014-09-09T16:49:20"/>
    <n v="1406825360"/>
    <x v="3294"/>
    <d v="1900-02-08T00:00:00"/>
    <n v="40"/>
    <b v="0"/>
    <n v="3"/>
    <b v="0"/>
    <s v="theater/plays"/>
    <n v="3.8860103626943006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d v="2015-09-28T02:49:10"/>
    <n v="1439952550"/>
    <x v="3295"/>
    <d v="1900-02-08T00:00:00"/>
    <n v="40"/>
    <b v="0"/>
    <n v="17"/>
    <b v="0"/>
    <s v="theater/plays"/>
    <n v="60.9"/>
    <n v="179.11764705882354"/>
    <x v="0"/>
    <x v="0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d v="2015-08-20T20:06:00"/>
    <n v="1436542030"/>
    <x v="3296"/>
    <d v="1900-02-09T00:00:00"/>
    <n v="41"/>
    <b v="0"/>
    <n v="3"/>
    <b v="0"/>
    <s v="film &amp; video/drama"/>
    <n v="0.72"/>
    <n v="120"/>
    <x v="2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d v="2010-05-10T20:16:00"/>
    <n v="1269928430"/>
    <x v="3297"/>
    <d v="1900-02-09T00:00:00"/>
    <n v="41"/>
    <b v="1"/>
    <n v="58"/>
    <b v="1"/>
    <s v="film &amp; video/documentary"/>
    <n v="111.1"/>
    <n v="95.775862068965523"/>
    <x v="2"/>
    <x v="22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d v="2012-01-01T07:59:00"/>
    <n v="1321852592"/>
    <x v="3298"/>
    <d v="1900-02-09T00:00:00"/>
    <n v="41"/>
    <b v="1"/>
    <n v="150"/>
    <b v="1"/>
    <s v="film &amp; video/documentary"/>
    <n v="104.10165000000001"/>
    <n v="138.8022"/>
    <x v="2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3"/>
    <s v="GBP"/>
    <n v="1446766372"/>
    <d v="2015-11-05T23:32:52"/>
    <n v="1443220372"/>
    <x v="3299"/>
    <d v="1900-02-09T00:00:00"/>
    <n v="41"/>
    <b v="0"/>
    <n v="11"/>
    <b v="0"/>
    <s v="film &amp; video/animation"/>
    <n v="0.18625"/>
    <n v="13.545454545454545"/>
    <x v="2"/>
    <x v="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d v="2013-01-14T21:20:00"/>
    <n v="1354580949"/>
    <x v="3300"/>
    <d v="1900-02-09T00:00:00"/>
    <n v="41"/>
    <b v="0"/>
    <n v="149"/>
    <b v="1"/>
    <s v="publishing/nonfiction"/>
    <n v="155.51428571428571"/>
    <n v="36.530201342281877"/>
    <x v="8"/>
    <x v="27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1"/>
    <s v="EUR"/>
    <n v="1481367600"/>
    <d v="2016-12-10T11:00:00"/>
    <n v="1477839675"/>
    <x v="3301"/>
    <d v="1900-02-09T00:00:00"/>
    <n v="41"/>
    <b v="0"/>
    <n v="10"/>
    <b v="0"/>
    <s v="publishing/translations"/>
    <n v="6.708333333333333"/>
    <n v="80.5"/>
    <x v="8"/>
    <x v="2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d v="2016-01-12T05:00:00"/>
    <n v="1449029266"/>
    <x v="3302"/>
    <d v="1900-02-09T00:00:00"/>
    <n v="41"/>
    <b v="1"/>
    <n v="248"/>
    <b v="1"/>
    <s v="publishing/radio &amp; podcasts"/>
    <n v="107.87731249999999"/>
    <n v="69.598266129032254"/>
    <x v="8"/>
    <x v="29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d v="2012-11-22T22:00:00"/>
    <n v="1350061821"/>
    <x v="3303"/>
    <d v="1900-02-09T00:00:00"/>
    <n v="41"/>
    <b v="0"/>
    <n v="157"/>
    <b v="1"/>
    <s v="music/rock"/>
    <n v="104.2"/>
    <n v="66.369426751592357"/>
    <x v="1"/>
    <x v="2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d v="2014-08-31T19:39:00"/>
    <n v="1405949514"/>
    <x v="3304"/>
    <d v="1900-02-09T00:00:00"/>
    <n v="41"/>
    <b v="0"/>
    <n v="4"/>
    <b v="0"/>
    <s v="music/faith"/>
    <n v="4.8571428571428568"/>
    <n v="21.25"/>
    <x v="1"/>
    <x v="19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d v="2011-09-27T04:59:00"/>
    <n v="1313612532"/>
    <x v="3305"/>
    <d v="1900-02-09T00:00:00"/>
    <n v="41"/>
    <b v="0"/>
    <n v="13"/>
    <b v="1"/>
    <s v="music/indie rock"/>
    <n v="240.79999999999998"/>
    <n v="23.153846153846153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d v="2012-05-16T04:59:00"/>
    <n v="1333597555"/>
    <x v="3306"/>
    <d v="1900-02-09T00:00:00"/>
    <n v="41"/>
    <b v="0"/>
    <n v="55"/>
    <b v="1"/>
    <s v="music/indie rock"/>
    <n v="114.57142857142857"/>
    <n v="72.909090909090907"/>
    <x v="1"/>
    <x v="2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4"/>
    <s v="EUR"/>
    <n v="1492372800"/>
    <d v="2017-04-16T20:00:00"/>
    <n v="1488823488"/>
    <x v="3307"/>
    <d v="1900-02-09T00:00:00"/>
    <n v="41"/>
    <b v="0"/>
    <n v="8"/>
    <b v="0"/>
    <s v="theater/plays"/>
    <n v="51.6"/>
    <n v="32.25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d v="2014-11-07T00:15:55"/>
    <n v="1411859755"/>
    <x v="3308"/>
    <d v="1900-02-09T00:00:00"/>
    <n v="41"/>
    <b v="1"/>
    <n v="213"/>
    <b v="1"/>
    <s v="theater/plays"/>
    <n v="117.52499999999999"/>
    <n v="110.3521126760563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3"/>
    <s v="GBP"/>
    <n v="1409515200"/>
    <d v="2014-08-31T20:00:00"/>
    <n v="1405971690"/>
    <x v="3309"/>
    <d v="1900-02-09T00:00:00"/>
    <n v="41"/>
    <b v="0"/>
    <n v="30"/>
    <b v="1"/>
    <s v="theater/plays"/>
    <n v="214.6"/>
    <n v="35.766666666666666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x v="7"/>
    <s v="EUR"/>
    <n v="1448902800"/>
    <d v="2015-11-30T17:00:00"/>
    <n v="1445369727"/>
    <x v="3310"/>
    <d v="1900-02-09T00:00:00"/>
    <n v="41"/>
    <b v="0"/>
    <n v="2"/>
    <b v="0"/>
    <s v="theater/musical"/>
    <n v="2.1428571428571428"/>
    <n v="7.5"/>
    <x v="0"/>
    <x v="1"/>
  </r>
  <r>
    <n v="3861"/>
    <s v="READY OR NOT HERE I COME"/>
    <s v="THE COMING OF THE LORD!"/>
    <n v="2000"/>
    <n v="100"/>
    <x v="0"/>
    <x v="0"/>
    <s v="USD"/>
    <n v="1415828820"/>
    <d v="2014-11-12T21:47:00"/>
    <n v="1412258977"/>
    <x v="3311"/>
    <d v="1900-02-09T00:00:00"/>
    <n v="41"/>
    <b v="0"/>
    <n v="1"/>
    <b v="0"/>
    <s v="theater/plays"/>
    <n v="5"/>
    <n v="100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3"/>
    <s v="GBP"/>
    <n v="1425124800"/>
    <d v="2015-02-28T12:00:00"/>
    <n v="1421596356"/>
    <x v="3312"/>
    <d v="1900-02-09T00:00:00"/>
    <n v="41"/>
    <b v="0"/>
    <n v="13"/>
    <b v="0"/>
    <s v="theater/plays"/>
    <n v="34.4"/>
    <n v="33.07692307692308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3"/>
    <s v="GBP"/>
    <n v="1404149280"/>
    <d v="2014-06-30T17:28:00"/>
    <n v="1400547969"/>
    <x v="3313"/>
    <d v="1900-02-09T00:00:00"/>
    <n v="41"/>
    <b v="0"/>
    <n v="13"/>
    <b v="0"/>
    <s v="theater/plays"/>
    <n v="28.799999999999997"/>
    <n v="44.30769230769230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d v="2016-05-13T03:59:00"/>
    <n v="1459523017"/>
    <x v="3314"/>
    <d v="1900-02-10T00:00:00"/>
    <n v="42"/>
    <b v="0"/>
    <n v="89"/>
    <b v="1"/>
    <s v="film &amp; video/television"/>
    <n v="100.24604569420035"/>
    <n v="320.44943820224717"/>
    <x v="2"/>
    <x v="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3315"/>
    <d v="1900-02-10T00:00:00"/>
    <n v="42"/>
    <b v="0"/>
    <n v="10"/>
    <b v="0"/>
    <s v="film &amp; video/science fiction"/>
    <n v="0.71799999999999997"/>
    <n v="35.9"/>
    <x v="2"/>
    <x v="1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3"/>
    <s v="GBP"/>
    <n v="1487365200"/>
    <d v="2017-02-17T21:00:00"/>
    <n v="1483734100"/>
    <x v="3316"/>
    <d v="1900-02-10T00:00:00"/>
    <n v="42"/>
    <b v="0"/>
    <n v="8"/>
    <b v="0"/>
    <s v="film &amp; video/drama"/>
    <n v="10.48"/>
    <n v="32.75"/>
    <x v="2"/>
    <x v="14"/>
  </r>
  <r>
    <n v="215"/>
    <s v="Invisible Scars"/>
    <s v="A short drama based on a true events. Story of a British Soldier who comes back home suffering from Post Traumatic Stress Disorder."/>
    <n v="4400"/>
    <n v="10"/>
    <x v="0"/>
    <x v="3"/>
    <s v="GBP"/>
    <n v="1455753540"/>
    <d v="2016-02-17T23:59:00"/>
    <n v="1452058282"/>
    <x v="3317"/>
    <d v="1900-02-10T00:00:00"/>
    <n v="42"/>
    <b v="0"/>
    <n v="1"/>
    <b v="0"/>
    <s v="film &amp; video/drama"/>
    <n v="0.22727272727272727"/>
    <n v="10"/>
    <x v="2"/>
    <x v="14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d v="2015-10-28T08:00:00"/>
    <n v="1442420377"/>
    <x v="3318"/>
    <d v="1900-02-10T00:00:00"/>
    <n v="42"/>
    <b v="1"/>
    <n v="555"/>
    <b v="1"/>
    <s v="film &amp; video/documentary"/>
    <n v="113.015"/>
    <n v="203.63063063063063"/>
    <x v="2"/>
    <x v="2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d v="2014-03-01T17:18:00"/>
    <n v="1390088311"/>
    <x v="3319"/>
    <d v="1900-02-10T00:00:00"/>
    <n v="42"/>
    <b v="0"/>
    <n v="14"/>
    <b v="1"/>
    <s v="film &amp; video/documentary"/>
    <n v="120"/>
    <n v="42.857142857142854"/>
    <x v="2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d v="2011-12-23T18:17:29"/>
    <n v="1321035449"/>
    <x v="3320"/>
    <d v="1900-02-10T00:00:00"/>
    <n v="42"/>
    <b v="0"/>
    <n v="22"/>
    <b v="0"/>
    <s v="film &amp; video/animation"/>
    <n v="4.5985132395404564"/>
    <n v="136.09090909090909"/>
    <x v="2"/>
    <x v="15"/>
  </r>
  <r>
    <n v="706"/>
    <s v="Driver Alert System"/>
    <s v="Driver Alert System es un sistema de seguridad para el conductor, que le avisa en caso de perder la posicion vertical mientras conduce."/>
    <n v="100000"/>
    <n v="0"/>
    <x v="0"/>
    <x v="8"/>
    <s v="EUR"/>
    <n v="1481740740"/>
    <d v="2016-12-14T18:39:00"/>
    <n v="1478130783"/>
    <x v="3321"/>
    <d v="1900-02-10T00:00:00"/>
    <n v="42"/>
    <b v="0"/>
    <n v="0"/>
    <b v="0"/>
    <s v="technology/wearables"/>
    <n v="0"/>
    <n v="0"/>
    <x v="7"/>
    <x v="11"/>
  </r>
  <r>
    <n v="857"/>
    <s v="A Reason To Breathe - DEBUT ALBUM"/>
    <s v="Modern Post-Hardcore/Electro music (Hardstyle, EDM, Trap, Dubstep, Dembow, House)."/>
    <n v="1200"/>
    <n v="1200"/>
    <x v="2"/>
    <x v="8"/>
    <s v="EUR"/>
    <n v="1448463431"/>
    <d v="2015-11-25T14:57:11"/>
    <n v="1444831031"/>
    <x v="3322"/>
    <d v="1900-02-10T00:00:00"/>
    <n v="42"/>
    <b v="0"/>
    <n v="24"/>
    <b v="1"/>
    <s v="music/metal"/>
    <n v="100"/>
    <n v="50"/>
    <x v="1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d v="2011-12-12T05:06:16"/>
    <n v="1320033976"/>
    <x v="3323"/>
    <d v="1900-02-10T00:00:00"/>
    <n v="42"/>
    <b v="0"/>
    <n v="20"/>
    <b v="0"/>
    <s v="music/jazz"/>
    <n v="30.9"/>
    <n v="231.75"/>
    <x v="1"/>
    <x v="3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d v="2010-06-25T21:32:00"/>
    <n v="1273874306"/>
    <x v="3324"/>
    <d v="1900-02-10T00:00:00"/>
    <n v="42"/>
    <b v="0"/>
    <n v="5"/>
    <b v="0"/>
    <s v="music/jazz"/>
    <n v="38.333333333333336"/>
    <n v="69"/>
    <x v="1"/>
    <x v="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d v="2015-08-20T20:00:39"/>
    <n v="1436472039"/>
    <x v="3325"/>
    <d v="1900-02-10T00:00:00"/>
    <n v="42"/>
    <b v="0"/>
    <n v="73"/>
    <b v="0"/>
    <s v="technology/wearables"/>
    <n v="43.406666666666666"/>
    <n v="89.191780821917803"/>
    <x v="7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d v="2017-03-14T14:02:35"/>
    <n v="1485874955"/>
    <x v="3326"/>
    <d v="1900-02-10T00:00:00"/>
    <n v="42"/>
    <b v="0"/>
    <n v="188"/>
    <b v="0"/>
    <s v="technology/wearables"/>
    <n v="46.100628930817614"/>
    <n v="136.46276595744681"/>
    <x v="7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3327"/>
    <d v="1900-02-10T00:00:00"/>
    <n v="42"/>
    <b v="0"/>
    <n v="76"/>
    <b v="0"/>
    <s v="technology/wearables"/>
    <n v="44.32"/>
    <n v="174.94736842105263"/>
    <x v="7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328"/>
    <d v="1900-02-10T00:00:00"/>
    <n v="42"/>
    <b v="0"/>
    <n v="0"/>
    <b v="0"/>
    <s v="journalism/audio"/>
    <n v="0"/>
    <n v="0"/>
    <x v="4"/>
    <x v="7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d v="2013-07-31T19:43:00"/>
    <n v="1371655522"/>
    <x v="3329"/>
    <d v="1900-02-10T00:00:00"/>
    <n v="42"/>
    <b v="0"/>
    <n v="1"/>
    <b v="0"/>
    <s v="publishing/fiction"/>
    <n v="6.6666666666666671E-3"/>
    <n v="1"/>
    <x v="8"/>
    <x v="37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d v="2015-04-01T00:18:00"/>
    <n v="1424222024"/>
    <x v="3330"/>
    <d v="1900-02-10T00:00:00"/>
    <n v="42"/>
    <b v="0"/>
    <n v="0"/>
    <b v="0"/>
    <s v="photography/nature"/>
    <n v="0"/>
    <n v="0"/>
    <x v="5"/>
    <x v="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d v="2011-10-14T23:00:00"/>
    <n v="1314947317"/>
    <x v="3331"/>
    <d v="1900-02-10T00:00:00"/>
    <n v="42"/>
    <b v="0"/>
    <n v="32"/>
    <b v="1"/>
    <s v="music/rock"/>
    <n v="100.16666666666667"/>
    <n v="46.953125"/>
    <x v="1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d v="2014-11-29T14:59:00"/>
    <n v="1413609292"/>
    <x v="3332"/>
    <d v="1900-02-10T00:00:00"/>
    <n v="42"/>
    <b v="1"/>
    <n v="13"/>
    <b v="0"/>
    <s v="photography/photobooks"/>
    <n v="45.92"/>
    <n v="88.307692307692307"/>
    <x v="5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d v="2011-07-05T00:31:06"/>
    <n v="1306197066"/>
    <x v="3333"/>
    <d v="1900-02-10T00:00:00"/>
    <n v="42"/>
    <b v="0"/>
    <n v="75"/>
    <b v="1"/>
    <s v="music/indie rock"/>
    <n v="100.3125"/>
    <n v="42.8"/>
    <x v="1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d v="2014-10-01T00:00:00"/>
    <n v="1408565860"/>
    <x v="3334"/>
    <d v="1900-02-10T00:00:00"/>
    <n v="42"/>
    <b v="1"/>
    <n v="424"/>
    <b v="1"/>
    <s v="technology/hardware"/>
    <n v="156.73439999999999"/>
    <n v="36.965660377358489"/>
    <x v="7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d v="2015-11-13T17:04:28"/>
    <n v="1443801868"/>
    <x v="3335"/>
    <d v="1900-02-10T00:00:00"/>
    <n v="42"/>
    <b v="0"/>
    <n v="78"/>
    <b v="1"/>
    <s v="music/rock"/>
    <n v="107.18419999999999"/>
    <n v="68.707820512820518"/>
    <x v="1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d v="2011-01-01T04:59:00"/>
    <n v="1290281691"/>
    <x v="3336"/>
    <d v="1900-02-10T00:00:00"/>
    <n v="42"/>
    <b v="1"/>
    <n v="113"/>
    <b v="1"/>
    <s v="music/indie rock"/>
    <n v="100.70033333333335"/>
    <n v="53.469203539823013"/>
    <x v="1"/>
    <x v="2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d v="2017-03-15T00:00:00"/>
    <n v="1485976468"/>
    <x v="3337"/>
    <d v="1900-02-10T00:00:00"/>
    <n v="42"/>
    <b v="1"/>
    <n v="304"/>
    <b v="1"/>
    <s v="technology/space exploration"/>
    <n v="223.92500000000001"/>
    <n v="58.92763157894737"/>
    <x v="7"/>
    <x v="32"/>
  </r>
  <r>
    <n v="2668"/>
    <s v="UOttawa Makermobile"/>
    <s v="Creativity on the go! |_x000a_CrÃ©ativitÃ© en mouvement !"/>
    <n v="1000"/>
    <n v="1707"/>
    <x v="2"/>
    <x v="6"/>
    <s v="CAD"/>
    <n v="1447079520"/>
    <d v="2015-11-09T14:32:00"/>
    <n v="1443449265"/>
    <x v="3338"/>
    <d v="1900-02-10T00:00:00"/>
    <n v="42"/>
    <b v="0"/>
    <n v="28"/>
    <b v="1"/>
    <s v="technology/makerspaces"/>
    <n v="170.70000000000002"/>
    <n v="60.964285714285715"/>
    <x v="7"/>
    <x v="4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d v="2016-06-13T04:00:00"/>
    <n v="1462210950"/>
    <x v="3339"/>
    <d v="1900-02-10T00:00:00"/>
    <n v="42"/>
    <b v="0"/>
    <n v="0"/>
    <b v="0"/>
    <s v="theater/plays"/>
    <n v="0"/>
    <n v="0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x v="5"/>
    <s v="EUR"/>
    <n v="1437429600"/>
    <d v="2015-07-20T22:00:00"/>
    <n v="1433747376"/>
    <x v="3340"/>
    <d v="1900-02-10T00:00:00"/>
    <n v="42"/>
    <b v="0"/>
    <n v="41"/>
    <b v="1"/>
    <s v="theater/spaces"/>
    <n v="100.71428571428571"/>
    <n v="103.17073170731707"/>
    <x v="0"/>
    <x v="4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d v="2012-01-18T23:00:00"/>
    <n v="1323221761"/>
    <x v="3341"/>
    <d v="1900-02-10T00:00:00"/>
    <n v="42"/>
    <b v="1"/>
    <n v="52"/>
    <b v="1"/>
    <s v="theater/plays"/>
    <n v="133.48133333333334"/>
    <n v="38.504230769230773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s v="CAD"/>
    <n v="1476158340"/>
    <d v="2016-10-11T03:59:00"/>
    <n v="1472594585"/>
    <x v="3342"/>
    <d v="1900-02-10T00:00:00"/>
    <n v="42"/>
    <b v="0"/>
    <n v="114"/>
    <b v="1"/>
    <s v="theater/plays"/>
    <n v="103.38000000000001"/>
    <n v="90.684210526315795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x v="3"/>
    <s v="GBP"/>
    <n v="1435352400"/>
    <d v="2015-06-26T21:00:00"/>
    <n v="1431718575"/>
    <x v="3343"/>
    <d v="1900-02-10T00:00:00"/>
    <n v="42"/>
    <b v="0"/>
    <n v="22"/>
    <b v="1"/>
    <s v="theater/plays"/>
    <n v="144"/>
    <n v="22.90909090909091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d v="2014-07-01T06:00:00"/>
    <n v="1400600840"/>
    <x v="3344"/>
    <d v="1900-02-10T00:00:00"/>
    <n v="42"/>
    <b v="0"/>
    <n v="84"/>
    <b v="0"/>
    <s v="theater/plays"/>
    <n v="21.55"/>
    <n v="128.27380952380952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3"/>
    <s v="GBP"/>
    <n v="1434063600"/>
    <d v="2015-06-11T23:00:00"/>
    <n v="1430405903"/>
    <x v="3345"/>
    <d v="1900-02-10T00:00:00"/>
    <n v="42"/>
    <b v="0"/>
    <n v="7"/>
    <b v="0"/>
    <s v="theater/plays"/>
    <n v="11.533333333333333"/>
    <n v="24.714285714285715"/>
    <x v="0"/>
    <x v="0"/>
  </r>
  <r>
    <n v="147"/>
    <s v="Consumed (Static Air) (Canceled)"/>
    <s v="Film makers catch live footage beyond their wildest dreams."/>
    <n v="7000"/>
    <n v="0"/>
    <x v="1"/>
    <x v="3"/>
    <s v="GBP"/>
    <n v="1420741080"/>
    <d v="2015-01-08T18:18:00"/>
    <n v="1417026340"/>
    <x v="3346"/>
    <d v="1900-02-11T00:00:00"/>
    <n v="43"/>
    <b v="0"/>
    <n v="0"/>
    <b v="0"/>
    <s v="film &amp; video/science fiction"/>
    <n v="0"/>
    <n v="0"/>
    <x v="2"/>
    <x v="1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3347"/>
    <d v="1900-02-11T00:00:00"/>
    <n v="43"/>
    <b v="0"/>
    <n v="3"/>
    <b v="0"/>
    <s v="film &amp; video/science fiction"/>
    <n v="2.666666666666667"/>
    <n v="13.333333333333334"/>
    <x v="2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d v="2010-09-01T03:44:00"/>
    <n v="1279651084"/>
    <x v="3348"/>
    <d v="1900-02-11T00:00:00"/>
    <n v="43"/>
    <b v="0"/>
    <n v="229"/>
    <b v="1"/>
    <s v="film &amp; video/documentary"/>
    <n v="103.90027322404372"/>
    <n v="56.460043668122275"/>
    <x v="2"/>
    <x v="2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d v="2014-10-29T01:00:00"/>
    <n v="1410883139"/>
    <x v="3349"/>
    <d v="1900-02-11T00:00:00"/>
    <n v="43"/>
    <b v="0"/>
    <n v="1021"/>
    <b v="1"/>
    <s v="technology/wearables"/>
    <n v="300.11791999999997"/>
    <n v="73.486268364348675"/>
    <x v="7"/>
    <x v="11"/>
  </r>
  <r>
    <n v="690"/>
    <s v="BLOXSHIELD"/>
    <s v="A radiation shield for your fitness tracker, smartwatch or other wearable smart device"/>
    <n v="20000"/>
    <n v="2468"/>
    <x v="0"/>
    <x v="0"/>
    <s v="USD"/>
    <n v="1473400800"/>
    <d v="2016-09-09T06:00:00"/>
    <n v="1469718841"/>
    <x v="3350"/>
    <d v="1900-02-11T00:00:00"/>
    <n v="43"/>
    <b v="0"/>
    <n v="34"/>
    <b v="0"/>
    <s v="technology/wearables"/>
    <n v="12.34"/>
    <n v="72.588235294117652"/>
    <x v="7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d v="2012-04-07T04:59:00"/>
    <n v="1330094566"/>
    <x v="3351"/>
    <d v="1900-02-11T00:00:00"/>
    <n v="43"/>
    <b v="0"/>
    <n v="184"/>
    <b v="1"/>
    <s v="music/rock"/>
    <n v="111.78571428571429"/>
    <n v="85.054347826086953"/>
    <x v="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d v="2012-05-19T03:00:00"/>
    <n v="1333709958"/>
    <x v="3352"/>
    <d v="1900-02-11T00:00:00"/>
    <n v="43"/>
    <b v="0"/>
    <n v="40"/>
    <b v="1"/>
    <s v="music/rock"/>
    <n v="117.25000000000001"/>
    <n v="58.625"/>
    <x v="1"/>
    <x v="2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d v="2012-01-18T20:00:00"/>
    <n v="1323131689"/>
    <x v="3353"/>
    <d v="1900-02-11T00:00:00"/>
    <n v="43"/>
    <b v="0"/>
    <n v="0"/>
    <b v="0"/>
    <s v="music/jazz"/>
    <n v="0"/>
    <n v="0"/>
    <x v="1"/>
    <x v="3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354"/>
    <d v="1900-02-11T00:00:00"/>
    <n v="43"/>
    <b v="0"/>
    <n v="1"/>
    <b v="0"/>
    <s v="journalism/audio"/>
    <n v="1.5384615384615385"/>
    <n v="10"/>
    <x v="4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d v="2017-03-01T03:00:00"/>
    <n v="1484623726"/>
    <x v="3355"/>
    <d v="1900-02-11T00:00:00"/>
    <n v="43"/>
    <b v="0"/>
    <n v="17"/>
    <b v="1"/>
    <s v="music/rock"/>
    <n v="122.13333333333334"/>
    <n v="53.882352941176471"/>
    <x v="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d v="2011-06-12T04:00:00"/>
    <n v="1304129088"/>
    <x v="3356"/>
    <d v="1900-02-11T00:00:00"/>
    <n v="43"/>
    <b v="0"/>
    <n v="87"/>
    <b v="1"/>
    <s v="music/rock"/>
    <n v="103.55555555555556"/>
    <n v="53.5632183908046"/>
    <x v="1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x v="18"/>
    <s v="EUR"/>
    <n v="1453064400"/>
    <d v="2016-01-17T21:00:00"/>
    <n v="1449359831"/>
    <x v="3357"/>
    <d v="1900-02-11T00:00:00"/>
    <n v="43"/>
    <b v="0"/>
    <n v="101"/>
    <b v="1"/>
    <s v="music/pop"/>
    <n v="102.50632911392405"/>
    <n v="80.178217821782184"/>
    <x v="1"/>
    <x v="3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d v="2013-12-06T23:22:00"/>
    <n v="1382659060"/>
    <x v="3358"/>
    <d v="1900-02-11T00:00:00"/>
    <n v="43"/>
    <b v="0"/>
    <n v="25"/>
    <b v="1"/>
    <s v="music/rock"/>
    <n v="107.4"/>
    <n v="64.44"/>
    <x v="1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3359"/>
    <d v="1900-02-11T00:00:00"/>
    <n v="43"/>
    <b v="0"/>
    <n v="7"/>
    <b v="0"/>
    <s v="theater/spaces"/>
    <n v="6.0263157894736841"/>
    <n v="163.57142857142858"/>
    <x v="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d v="2014-01-15T19:00:00"/>
    <n v="1386108087"/>
    <x v="3360"/>
    <d v="1900-02-11T00:00:00"/>
    <n v="43"/>
    <b v="0"/>
    <n v="456"/>
    <b v="1"/>
    <s v="technology/hardware"/>
    <n v="246.0608"/>
    <n v="161.88210526315791"/>
    <x v="7"/>
    <x v="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s v="AUD"/>
    <n v="1468658866"/>
    <d v="2016-07-16T08:47:46"/>
    <n v="1464943666"/>
    <x v="3361"/>
    <d v="1900-02-11T00:00:00"/>
    <n v="43"/>
    <b v="0"/>
    <n v="2"/>
    <b v="0"/>
    <s v="publishing/children's books"/>
    <n v="10.5"/>
    <n v="52.5"/>
    <x v="8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d v="2015-07-16T00:00:00"/>
    <n v="1433295276"/>
    <x v="3362"/>
    <d v="1900-02-11T00:00:00"/>
    <n v="43"/>
    <b v="0"/>
    <n v="141"/>
    <b v="1"/>
    <s v="theater/plays"/>
    <n v="127.95"/>
    <n v="90.744680851063833"/>
    <x v="0"/>
    <x v="0"/>
  </r>
  <r>
    <n v="3795"/>
    <s v="Duodeca"/>
    <s v="Poppin Productions are currently entering the development stage of their very first production -  &quot;Duodeca&quot;."/>
    <n v="600"/>
    <n v="10"/>
    <x v="0"/>
    <x v="3"/>
    <s v="GBP"/>
    <n v="1440801000"/>
    <d v="2015-08-28T22:30:00"/>
    <n v="1437042490"/>
    <x v="3363"/>
    <d v="1900-02-11T00:00:00"/>
    <n v="43"/>
    <b v="0"/>
    <n v="2"/>
    <b v="0"/>
    <s v="theater/musical"/>
    <n v="1.6666666666666667"/>
    <n v="5"/>
    <x v="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d v="2014-07-24T02:59:00"/>
    <n v="1402506278"/>
    <x v="3364"/>
    <d v="1900-02-11T00:00:00"/>
    <n v="43"/>
    <b v="0"/>
    <n v="2"/>
    <b v="0"/>
    <s v="theater/plays"/>
    <n v="0.6"/>
    <n v="22.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d v="2015-04-02T01:00:00"/>
    <n v="1424221866"/>
    <x v="3365"/>
    <d v="1900-02-11T00:00:00"/>
    <n v="43"/>
    <b v="0"/>
    <n v="33"/>
    <b v="0"/>
    <s v="theater/plays"/>
    <n v="70.599999999999994"/>
    <n v="106.96969696969697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366"/>
    <d v="1900-02-12T00:00:00"/>
    <n v="44"/>
    <b v="0"/>
    <n v="0"/>
    <b v="0"/>
    <s v="film &amp; video/science fiction"/>
    <n v="0"/>
    <n v="0"/>
    <x v="2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d v="2010-08-11T15:59:00"/>
    <n v="1277702894"/>
    <x v="3367"/>
    <d v="1900-02-12T00:00:00"/>
    <n v="44"/>
    <b v="1"/>
    <n v="222"/>
    <b v="1"/>
    <s v="film &amp; video/documentary"/>
    <n v="104.73529411764706"/>
    <n v="80.202702702702709"/>
    <x v="2"/>
    <x v="2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d v="2015-08-01T17:53:00"/>
    <n v="1434609424"/>
    <x v="3368"/>
    <d v="1900-02-12T00:00:00"/>
    <n v="44"/>
    <b v="0"/>
    <n v="28"/>
    <b v="0"/>
    <s v="technology/web"/>
    <n v="5.0413333333333332"/>
    <n v="135.03571428571428"/>
    <x v="7"/>
    <x v="2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369"/>
    <d v="1900-02-12T00:00:00"/>
    <n v="44"/>
    <b v="0"/>
    <n v="0"/>
    <b v="0"/>
    <s v="journalism/audio"/>
    <n v="0"/>
    <n v="0"/>
    <x v="4"/>
    <x v="7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d v="2014-07-15T05:11:00"/>
    <n v="1401585752"/>
    <x v="3370"/>
    <d v="1900-02-12T00:00:00"/>
    <n v="44"/>
    <b v="0"/>
    <n v="9"/>
    <b v="0"/>
    <s v="photography/places"/>
    <n v="7.3400000000000007"/>
    <n v="40.777777777777779"/>
    <x v="5"/>
    <x v="16"/>
  </r>
  <r>
    <n v="1718"/>
    <s v="The Prodigal Son"/>
    <s v="A melody for the galaxy."/>
    <n v="35000"/>
    <n v="75"/>
    <x v="0"/>
    <x v="0"/>
    <s v="USD"/>
    <n v="1463201940"/>
    <d v="2016-05-14T04:59:00"/>
    <n v="1459435149"/>
    <x v="3371"/>
    <d v="1900-02-12T00:00:00"/>
    <n v="44"/>
    <b v="0"/>
    <n v="2"/>
    <b v="0"/>
    <s v="music/faith"/>
    <n v="0.2142857142857143"/>
    <n v="37.5"/>
    <x v="1"/>
    <x v="1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14"/>
    <s v="EUR"/>
    <n v="1446331500"/>
    <d v="2015-10-31T22:45:00"/>
    <n v="1442531217"/>
    <x v="3372"/>
    <d v="1900-02-12T00:00:00"/>
    <n v="44"/>
    <b v="0"/>
    <n v="285"/>
    <b v="0"/>
    <s v="technology/gadgets"/>
    <n v="39.395294117647055"/>
    <n v="117.49473684210527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d v="2011-09-19T14:30:22"/>
    <n v="1312641022"/>
    <x v="3373"/>
    <d v="1900-02-12T00:00:00"/>
    <n v="44"/>
    <b v="1"/>
    <n v="41"/>
    <b v="1"/>
    <s v="technology/hardware"/>
    <n v="117.07484768810599"/>
    <n v="44.853658536585364"/>
    <x v="7"/>
    <x v="31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374"/>
    <d v="1900-02-12T00:00:00"/>
    <n v="44"/>
    <b v="0"/>
    <n v="0"/>
    <b v="0"/>
    <s v="food/food trucks"/>
    <n v="0"/>
    <n v="0"/>
    <x v="3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d v="2015-08-12T02:00:00"/>
    <n v="1435611572"/>
    <x v="3375"/>
    <d v="1900-02-12T00:00:00"/>
    <n v="44"/>
    <b v="1"/>
    <n v="398"/>
    <b v="1"/>
    <s v="technology/space exploration"/>
    <n v="407.7"/>
    <n v="81.949748743718587"/>
    <x v="7"/>
    <x v="32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d v="2015-08-20T17:05:00"/>
    <n v="1436305452"/>
    <x v="3376"/>
    <d v="1900-02-12T00:00:00"/>
    <n v="44"/>
    <b v="0"/>
    <n v="29"/>
    <b v="0"/>
    <s v="theater/plays"/>
    <n v="23.333333333333332"/>
    <n v="96.551724137931032"/>
    <x v="0"/>
    <x v="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d v="2016-04-27T13:16:00"/>
    <n v="1457999054"/>
    <x v="3377"/>
    <d v="1900-02-12T00:00:00"/>
    <n v="44"/>
    <b v="0"/>
    <n v="20"/>
    <b v="1"/>
    <s v="theater/spaces"/>
    <n v="149"/>
    <n v="37.25"/>
    <x v="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d v="2016-03-15T21:00:00"/>
    <n v="1454259272"/>
    <x v="3378"/>
    <d v="1900-02-12T00:00:00"/>
    <n v="44"/>
    <b v="1"/>
    <n v="286"/>
    <b v="1"/>
    <s v="theater/plays"/>
    <n v="101.32258064516128"/>
    <n v="54.912587412587413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d v="2016-04-29T04:39:48"/>
    <n v="1458103188"/>
    <x v="3379"/>
    <d v="1900-02-12T00:00:00"/>
    <n v="44"/>
    <b v="0"/>
    <n v="237"/>
    <b v="1"/>
    <s v="theater/plays"/>
    <n v="102.6467741935484"/>
    <n v="134.2637130801687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d v="2014-10-26T00:43:00"/>
    <n v="1410558948"/>
    <x v="3380"/>
    <d v="1900-02-12T00:00:00"/>
    <n v="44"/>
    <b v="0"/>
    <n v="45"/>
    <b v="1"/>
    <s v="theater/plays"/>
    <n v="100.00058823529412"/>
    <n v="37.777999999999999"/>
    <x v="0"/>
    <x v="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d v="2016-11-19T01:00:00"/>
    <n v="1475765867"/>
    <x v="3381"/>
    <d v="1900-02-12T00:00:00"/>
    <n v="44"/>
    <b v="0"/>
    <n v="31"/>
    <b v="0"/>
    <s v="theater/musical"/>
    <n v="35.24"/>
    <n v="56.838709677419352"/>
    <x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d v="2015-08-14T19:38:00"/>
    <n v="1435709765"/>
    <x v="3382"/>
    <d v="1900-02-12T00:00:00"/>
    <n v="44"/>
    <b v="0"/>
    <n v="0"/>
    <b v="0"/>
    <s v="theater/plays"/>
    <n v="0"/>
    <n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d v="2014-10-22T04:59:00"/>
    <n v="1410141900"/>
    <x v="3383"/>
    <d v="1900-02-12T00:00:00"/>
    <n v="44"/>
    <b v="0"/>
    <n v="8"/>
    <b v="0"/>
    <s v="theater/plays"/>
    <n v="36.5"/>
    <n v="91.25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3"/>
    <s v="GBP"/>
    <n v="1488271860"/>
    <d v="2017-02-28T08:51:00"/>
    <n v="1484484219"/>
    <x v="3384"/>
    <d v="1900-02-12T00:00:00"/>
    <n v="44"/>
    <b v="0"/>
    <n v="5"/>
    <b v="0"/>
    <s v="theater/plays"/>
    <n v="11.428571428571429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d v="2014-07-16T03:00:00"/>
    <n v="1401642425"/>
    <x v="3385"/>
    <d v="1900-02-13T00:00:00"/>
    <n v="45"/>
    <b v="0"/>
    <n v="827"/>
    <b v="1"/>
    <s v="film &amp; video/television"/>
    <n v="165.29333333333335"/>
    <n v="59.961305925030231"/>
    <x v="2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d v="2014-10-07T02:22:17"/>
    <n v="1408760537"/>
    <x v="3386"/>
    <d v="1900-02-13T00:00:00"/>
    <n v="45"/>
    <b v="0"/>
    <n v="15"/>
    <b v="1"/>
    <s v="film &amp; video/television"/>
    <n v="100"/>
    <n v="133.33333333333334"/>
    <x v="2"/>
    <x v="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3387"/>
    <d v="1900-02-13T00:00:00"/>
    <n v="45"/>
    <b v="0"/>
    <n v="81"/>
    <b v="0"/>
    <s v="film &amp; video/science fiction"/>
    <n v="9.5687499999999996"/>
    <n v="94.506172839506178"/>
    <x v="2"/>
    <x v="1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3388"/>
    <d v="1900-02-13T00:00:00"/>
    <n v="45"/>
    <b v="0"/>
    <n v="28"/>
    <b v="0"/>
    <s v="film &amp; video/science fiction"/>
    <n v="10.775"/>
    <n v="46.178571428571431"/>
    <x v="2"/>
    <x v="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d v="2013-05-05T17:00:11"/>
    <n v="1363885211"/>
    <x v="3389"/>
    <d v="1900-02-13T00:00:00"/>
    <n v="45"/>
    <b v="1"/>
    <n v="137"/>
    <b v="1"/>
    <s v="film &amp; video/documentary"/>
    <n v="107.63413333333334"/>
    <n v="117.84759124087591"/>
    <x v="2"/>
    <x v="2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d v="2014-12-21T16:45:04"/>
    <n v="1415292304"/>
    <x v="3390"/>
    <d v="1900-02-13T00:00:00"/>
    <n v="45"/>
    <b v="1"/>
    <n v="376"/>
    <b v="1"/>
    <s v="film &amp; video/documentary"/>
    <n v="112.63736263736264"/>
    <n v="109.04255319148936"/>
    <x v="2"/>
    <x v="2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d v="2012-01-07T18:35:09"/>
    <n v="1322073309"/>
    <x v="3391"/>
    <d v="1900-02-13T00:00:00"/>
    <n v="45"/>
    <b v="1"/>
    <n v="146"/>
    <b v="1"/>
    <s v="film &amp; video/documentary"/>
    <n v="101.33294117647058"/>
    <n v="589.95205479452056"/>
    <x v="2"/>
    <x v="22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d v="2011-02-26T05:57:08"/>
    <n v="1294811828"/>
    <x v="3392"/>
    <d v="1900-02-13T00:00:00"/>
    <n v="45"/>
    <b v="1"/>
    <n v="145"/>
    <b v="1"/>
    <s v="film &amp; video/documentary"/>
    <n v="240"/>
    <n v="41.379310344827587"/>
    <x v="2"/>
    <x v="2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d v="2011-11-07T04:39:38"/>
    <n v="1316749178"/>
    <x v="3393"/>
    <d v="1900-02-13T00:00:00"/>
    <n v="45"/>
    <b v="1"/>
    <n v="111"/>
    <b v="1"/>
    <s v="film &amp; video/documentary"/>
    <n v="111.4"/>
    <n v="50.18018018018018"/>
    <x v="2"/>
    <x v="2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d v="2014-05-30T14:10:35"/>
    <n v="1397571035"/>
    <x v="3394"/>
    <d v="1900-02-13T00:00:00"/>
    <n v="45"/>
    <b v="1"/>
    <n v="2139"/>
    <b v="1"/>
    <s v="film &amp; video/documentary"/>
    <n v="156.14400000000001"/>
    <n v="54.748948106591868"/>
    <x v="2"/>
    <x v="22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d v="2013-03-25T18:35:24"/>
    <n v="1360352124"/>
    <x v="3395"/>
    <d v="1900-02-13T00:00:00"/>
    <n v="45"/>
    <b v="1"/>
    <n v="135"/>
    <b v="1"/>
    <s v="film &amp; video/documentary"/>
    <n v="109.15333333333332"/>
    <n v="121.28148148148148"/>
    <x v="2"/>
    <x v="2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d v="2011-03-10T16:40:10"/>
    <n v="1295887210"/>
    <x v="3396"/>
    <d v="1900-02-13T00:00:00"/>
    <n v="45"/>
    <b v="1"/>
    <n v="202"/>
    <b v="1"/>
    <s v="film &amp; video/documentary"/>
    <n v="105.56666666666668"/>
    <n v="62.712871287128714"/>
    <x v="2"/>
    <x v="2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d v="2015-06-01T02:20:00"/>
    <n v="1429312694"/>
    <x v="3397"/>
    <d v="1900-02-13T00:00:00"/>
    <n v="45"/>
    <b v="1"/>
    <n v="285"/>
    <b v="1"/>
    <s v="film &amp; video/documentary"/>
    <n v="102.08358208955224"/>
    <n v="119.99298245614035"/>
    <x v="2"/>
    <x v="22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d v="2015-07-23T03:11:00"/>
    <n v="1433799180"/>
    <x v="3398"/>
    <d v="1900-02-13T00:00:00"/>
    <n v="45"/>
    <b v="0"/>
    <n v="87"/>
    <b v="1"/>
    <s v="film &amp; video/documentary"/>
    <n v="101.375"/>
    <n v="139.82758620689654"/>
    <x v="2"/>
    <x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d v="2010-05-02T19:22:00"/>
    <n v="1268934736"/>
    <x v="3399"/>
    <d v="1900-02-13T00:00:00"/>
    <n v="45"/>
    <b v="0"/>
    <n v="26"/>
    <b v="1"/>
    <s v="film &amp; video/documentary"/>
    <n v="101.33333333333334"/>
    <n v="347.84615384615387"/>
    <x v="2"/>
    <x v="22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d v="2013-02-01T18:25:39"/>
    <n v="1355855139"/>
    <x v="3400"/>
    <d v="1900-02-13T00:00:00"/>
    <n v="45"/>
    <b v="0"/>
    <n v="1062"/>
    <b v="1"/>
    <s v="film &amp; video/documentary"/>
    <n v="114.16866666666667"/>
    <n v="161.25517890772127"/>
    <x v="2"/>
    <x v="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d v="2011-09-16T21:20:31"/>
    <n v="1312320031"/>
    <x v="3401"/>
    <d v="1900-02-13T00:00:00"/>
    <n v="45"/>
    <b v="0"/>
    <n v="174"/>
    <b v="1"/>
    <s v="film &amp; video/documentary"/>
    <n v="130.65"/>
    <n v="45.051724137931032"/>
    <x v="2"/>
    <x v="2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d v="2012-05-03T16:31:12"/>
    <n v="1332174672"/>
    <x v="3402"/>
    <d v="1900-02-13T00:00:00"/>
    <n v="45"/>
    <b v="0"/>
    <n v="149"/>
    <b v="1"/>
    <s v="film &amp; video/documentary"/>
    <n v="116.08000000000001"/>
    <n v="116.85906040268456"/>
    <x v="2"/>
    <x v="2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d v="2015-04-29T19:02:06"/>
    <n v="1426446126"/>
    <x v="3403"/>
    <d v="1900-02-13T00:00:00"/>
    <n v="45"/>
    <b v="0"/>
    <n v="67"/>
    <b v="1"/>
    <s v="film &amp; video/documentary"/>
    <n v="125.16000000000001"/>
    <n v="140.1044776119403"/>
    <x v="2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d v="2012-04-17T00:31:00"/>
    <n v="1330733022"/>
    <x v="3404"/>
    <d v="1900-02-13T00:00:00"/>
    <n v="45"/>
    <b v="0"/>
    <n v="2"/>
    <b v="0"/>
    <s v="film &amp; video/animation"/>
    <n v="6.9230769230769221E-2"/>
    <n v="22.5"/>
    <x v="2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d v="2012-09-28T16:18:54"/>
    <n v="1344961134"/>
    <x v="3405"/>
    <d v="1900-02-13T00:00:00"/>
    <n v="45"/>
    <b v="0"/>
    <n v="39"/>
    <b v="0"/>
    <s v="film &amp; video/animation"/>
    <n v="21.574999999999999"/>
    <n v="110.64102564102564"/>
    <x v="2"/>
    <x v="15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d v="2014-04-19T16:19:39"/>
    <n v="1394039979"/>
    <x v="3406"/>
    <d v="1900-02-13T00:00:00"/>
    <n v="45"/>
    <b v="0"/>
    <n v="170"/>
    <b v="0"/>
    <s v="film &amp; video/animation"/>
    <n v="11.892727272727273"/>
    <n v="38.476470588235294"/>
    <x v="2"/>
    <x v="15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d v="2015-12-25T02:21:26"/>
    <n v="1447122086"/>
    <x v="3407"/>
    <d v="1900-02-13T00:00:00"/>
    <n v="45"/>
    <b v="0"/>
    <n v="14"/>
    <b v="0"/>
    <s v="film &amp; video/animation"/>
    <n v="0.43333333333333329"/>
    <n v="3.7142857142857144"/>
    <x v="2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d v="2012-10-19T23:00:57"/>
    <n v="1346799657"/>
    <x v="3408"/>
    <d v="1900-02-13T00:00:00"/>
    <n v="45"/>
    <b v="0"/>
    <n v="10"/>
    <b v="0"/>
    <s v="film &amp; video/animation"/>
    <n v="3.2"/>
    <n v="64"/>
    <x v="2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d v="2016-11-20T18:48:47"/>
    <n v="1475776127"/>
    <x v="3409"/>
    <d v="1900-02-13T00:00:00"/>
    <n v="45"/>
    <b v="0"/>
    <n v="2"/>
    <b v="0"/>
    <s v="film &amp; video/animation"/>
    <n v="0.13749999999999998"/>
    <n v="5.5"/>
    <x v="2"/>
    <x v="15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d v="2016-08-15T07:00:00"/>
    <n v="1467387705"/>
    <x v="3410"/>
    <d v="1900-02-13T00:00:00"/>
    <n v="45"/>
    <b v="0"/>
    <n v="68"/>
    <b v="0"/>
    <s v="film &amp; video/animation"/>
    <n v="13.923999999999999"/>
    <n v="102.38235294117646"/>
    <x v="2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d v="2014-09-13T09:37:21"/>
    <n v="1406713041"/>
    <x v="3411"/>
    <d v="1900-02-13T00:00:00"/>
    <n v="45"/>
    <b v="0"/>
    <n v="12"/>
    <b v="1"/>
    <s v="theater/plays"/>
    <n v="100"/>
    <n v="10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d v="2016-12-17T06:59:00"/>
    <n v="1478050429"/>
    <x v="3412"/>
    <d v="1900-02-13T00:00:00"/>
    <n v="45"/>
    <b v="0"/>
    <n v="31"/>
    <b v="1"/>
    <s v="theater/plays"/>
    <n v="100"/>
    <n v="129.03225806451613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d v="2015-10-17T16:01:55"/>
    <n v="1441209715"/>
    <x v="3413"/>
    <d v="1900-02-13T00:00:00"/>
    <n v="45"/>
    <b v="0"/>
    <n v="2"/>
    <b v="0"/>
    <s v="technology/web"/>
    <n v="8.666666666666667E-2"/>
    <n v="26"/>
    <x v="7"/>
    <x v="24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d v="2015-05-04T01:40:38"/>
    <n v="1426815638"/>
    <x v="3414"/>
    <d v="1900-02-13T00:00:00"/>
    <n v="45"/>
    <b v="0"/>
    <n v="8"/>
    <b v="0"/>
    <s v="technology/web"/>
    <n v="0.42599999999999999"/>
    <n v="53.25"/>
    <x v="7"/>
    <x v="24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415"/>
    <d v="1900-02-13T00:00:00"/>
    <n v="45"/>
    <b v="0"/>
    <n v="8"/>
    <b v="0"/>
    <s v="technology/web"/>
    <n v="2.62"/>
    <n v="16.375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3"/>
    <s v="GBP"/>
    <n v="1431072843"/>
    <d v="2015-05-08T08:14:03"/>
    <n v="1427184843"/>
    <x v="3416"/>
    <d v="1900-02-13T00:00:00"/>
    <n v="45"/>
    <b v="0"/>
    <n v="3"/>
    <b v="0"/>
    <s v="technology/web"/>
    <n v="3"/>
    <n v="20"/>
    <x v="7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6"/>
    <s v="CAD"/>
    <n v="1408986738"/>
    <d v="2014-08-25T17:12:18"/>
    <n v="1405098738"/>
    <x v="3417"/>
    <d v="1900-02-13T00:00:00"/>
    <n v="45"/>
    <b v="0"/>
    <n v="1"/>
    <b v="0"/>
    <s v="technology/web"/>
    <n v="1"/>
    <n v="300"/>
    <x v="7"/>
    <x v="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d v="2015-05-11T19:57:02"/>
    <n v="1427486222"/>
    <x v="3418"/>
    <d v="1900-02-13T00:00:00"/>
    <n v="45"/>
    <b v="0"/>
    <n v="25"/>
    <b v="0"/>
    <s v="technology/wearables"/>
    <n v="4.5600000000000005"/>
    <n v="27.36"/>
    <x v="7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d v="2014-09-01T20:10:17"/>
    <n v="1405714217"/>
    <x v="3419"/>
    <d v="1900-02-13T00:00:00"/>
    <n v="45"/>
    <b v="0"/>
    <n v="3"/>
    <b v="0"/>
    <s v="technology/wearables"/>
    <n v="0.20500000000000002"/>
    <n v="68.333333333333329"/>
    <x v="7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1"/>
    <s v="EUR"/>
    <n v="1467106895"/>
    <d v="2016-06-28T09:41:35"/>
    <n v="1463218895"/>
    <x v="3420"/>
    <d v="1900-02-13T00:00:00"/>
    <n v="45"/>
    <b v="0"/>
    <n v="96"/>
    <b v="0"/>
    <s v="technology/wearables"/>
    <n v="25.584"/>
    <n v="133.25"/>
    <x v="7"/>
    <x v="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d v="2015-01-12T20:47:52"/>
    <n v="1417207672"/>
    <x v="3421"/>
    <d v="1900-02-13T00:00:00"/>
    <n v="45"/>
    <b v="0"/>
    <n v="10"/>
    <b v="0"/>
    <s v="technology/wearables"/>
    <n v="27.650000000000002"/>
    <n v="55.3"/>
    <x v="7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d v="2014-08-01T13:43:27"/>
    <n v="1403012607"/>
    <x v="3422"/>
    <d v="1900-02-13T00:00:00"/>
    <n v="45"/>
    <b v="0"/>
    <n v="119"/>
    <b v="1"/>
    <s v="publishing/nonfiction"/>
    <n v="122.10975609756099"/>
    <n v="84.142857142857139"/>
    <x v="8"/>
    <x v="2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d v="2011-08-21T20:05:57"/>
    <n v="1310069157"/>
    <x v="3423"/>
    <d v="1900-02-13T00:00:00"/>
    <n v="45"/>
    <b v="0"/>
    <n v="130"/>
    <b v="1"/>
    <s v="publishing/nonfiction"/>
    <n v="105.566"/>
    <n v="60.903461538461535"/>
    <x v="8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d v="2011-03-10T19:48:47"/>
    <n v="1295898527"/>
    <x v="3424"/>
    <d v="1900-02-13T00:00:00"/>
    <n v="45"/>
    <b v="0"/>
    <n v="2"/>
    <b v="0"/>
    <s v="music/jazz"/>
    <n v="0.8125"/>
    <n v="32.5"/>
    <x v="1"/>
    <x v="39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d v="2012-01-14T06:01:26"/>
    <n v="1322632886"/>
    <x v="3425"/>
    <d v="1900-02-13T00:00:00"/>
    <n v="45"/>
    <b v="0"/>
    <n v="1"/>
    <b v="0"/>
    <s v="music/indie rock"/>
    <n v="0.8"/>
    <n v="30"/>
    <x v="1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d v="2010-10-25T03:03:49"/>
    <n v="1284087829"/>
    <x v="3426"/>
    <d v="1900-02-13T00:00:00"/>
    <n v="45"/>
    <b v="0"/>
    <n v="7"/>
    <b v="0"/>
    <s v="music/indie rock"/>
    <n v="2.4375"/>
    <n v="27.857142857142858"/>
    <x v="1"/>
    <x v="21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d v="2012-01-15T18:11:50"/>
    <n v="1322763110"/>
    <x v="3427"/>
    <d v="1900-02-13T00:00:00"/>
    <n v="45"/>
    <b v="0"/>
    <n v="2"/>
    <b v="0"/>
    <s v="music/indie rock"/>
    <n v="2.8000000000000003"/>
    <n v="35"/>
    <x v="1"/>
    <x v="21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d v="2011-05-28T02:22:42"/>
    <n v="1302661362"/>
    <x v="3428"/>
    <d v="1900-02-13T00:00:00"/>
    <n v="45"/>
    <b v="0"/>
    <n v="8"/>
    <b v="0"/>
    <s v="music/indie rock"/>
    <n v="37.333333333333336"/>
    <n v="35"/>
    <x v="1"/>
    <x v="21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d v="2013-03-22T22:15:45"/>
    <n v="1360106145"/>
    <x v="3429"/>
    <d v="1900-02-13T00:00:00"/>
    <n v="45"/>
    <b v="0"/>
    <n v="30"/>
    <b v="0"/>
    <s v="music/jazz"/>
    <n v="14.536842105263158"/>
    <n v="46.033333333333331"/>
    <x v="1"/>
    <x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d v="2015-08-11T00:12:06"/>
    <n v="1435363926"/>
    <x v="3430"/>
    <d v="1900-02-13T00:00:00"/>
    <n v="45"/>
    <b v="0"/>
    <n v="14"/>
    <b v="0"/>
    <s v="technology/wearables"/>
    <n v="17.155555555555555"/>
    <n v="110.28571428571429"/>
    <x v="7"/>
    <x v="11"/>
  </r>
  <r>
    <n v="951"/>
    <s v="Smart Harness"/>
    <s v="Revolutionizing the way we walk our dogs!"/>
    <n v="50000"/>
    <n v="19195"/>
    <x v="0"/>
    <x v="0"/>
    <s v="USD"/>
    <n v="1465054872"/>
    <d v="2016-06-04T15:41:12"/>
    <n v="1461166872"/>
    <x v="3431"/>
    <d v="1900-02-13T00:00:00"/>
    <n v="45"/>
    <b v="0"/>
    <n v="121"/>
    <b v="0"/>
    <s v="technology/wearables"/>
    <n v="38.39"/>
    <n v="158.63636363636363"/>
    <x v="7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d v="2015-06-01T17:01:00"/>
    <n v="1429290060"/>
    <x v="3432"/>
    <d v="1900-02-13T00:00:00"/>
    <n v="45"/>
    <b v="0"/>
    <n v="5"/>
    <b v="0"/>
    <s v="technology/wearables"/>
    <n v="0.22599999999999998"/>
    <n v="45.2"/>
    <x v="7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s v="AUD"/>
    <n v="1439515497"/>
    <d v="2015-08-14T01:24:57"/>
    <n v="1435627497"/>
    <x v="3433"/>
    <d v="1900-02-13T00:00:00"/>
    <n v="45"/>
    <b v="0"/>
    <n v="18"/>
    <b v="0"/>
    <s v="technology/wearables"/>
    <n v="1.9259999999999999"/>
    <n v="160.5"/>
    <x v="7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d v="2014-11-30T22:42:02"/>
    <n v="1413495722"/>
    <x v="3434"/>
    <d v="1900-02-13T00:00:00"/>
    <n v="45"/>
    <b v="0"/>
    <n v="31"/>
    <b v="0"/>
    <s v="technology/wearables"/>
    <n v="14.860000000000001"/>
    <n v="47.935483870967744"/>
    <x v="7"/>
    <x v="11"/>
  </r>
  <r>
    <n v="998"/>
    <s v="Ollinfit: The Wearable Personal Trainer"/>
    <s v="Ollinfit is the first wearable fitness trainer with 3 sensors for superior accuracy, feedback and results."/>
    <n v="60000"/>
    <n v="35135"/>
    <x v="0"/>
    <x v="6"/>
    <s v="CAD"/>
    <n v="1447909401"/>
    <d v="2015-11-19T05:03:21"/>
    <n v="1444017801"/>
    <x v="3435"/>
    <d v="1900-02-13T00:00:00"/>
    <n v="45"/>
    <b v="0"/>
    <n v="229"/>
    <b v="0"/>
    <s v="technology/wearables"/>
    <n v="58.558333333333337"/>
    <n v="153.42794759825327"/>
    <x v="7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3"/>
    <s v="GBP"/>
    <n v="1485796613"/>
    <d v="2017-01-30T17:16:53"/>
    <n v="1481908613"/>
    <x v="3436"/>
    <d v="1900-02-13T00:00:00"/>
    <n v="45"/>
    <b v="0"/>
    <n v="4"/>
    <b v="0"/>
    <s v="technology/wearables"/>
    <n v="104"/>
    <n v="1300"/>
    <x v="7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437"/>
    <d v="1900-02-13T00:00:00"/>
    <n v="45"/>
    <b v="0"/>
    <n v="1"/>
    <b v="0"/>
    <s v="technology/wearables"/>
    <n v="0.375"/>
    <n v="75"/>
    <x v="7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3438"/>
    <d v="1900-02-13T00:00:00"/>
    <n v="45"/>
    <b v="0"/>
    <n v="775"/>
    <b v="0"/>
    <s v="technology/wearables"/>
    <n v="21535.021000000001"/>
    <n v="1389.3561935483872"/>
    <x v="7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3439"/>
    <d v="1900-02-13T00:00:00"/>
    <n v="45"/>
    <b v="0"/>
    <n v="38"/>
    <b v="0"/>
    <s v="technology/wearables"/>
    <n v="2.8420000000000001"/>
    <n v="74.78947368421052"/>
    <x v="7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3"/>
    <s v="GBP"/>
    <n v="1488830400"/>
    <d v="2017-03-06T20:00:00"/>
    <n v="1484924605"/>
    <x v="3440"/>
    <d v="1900-02-13T00:00:00"/>
    <n v="45"/>
    <b v="1"/>
    <n v="255"/>
    <b v="1"/>
    <s v="music/electronic music"/>
    <n v="117.27000000000001"/>
    <n v="45.988235294117644"/>
    <x v="1"/>
    <x v="2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d v="2015-12-26T20:26:00"/>
    <n v="1447273560"/>
    <x v="3441"/>
    <d v="1900-02-13T00:00:00"/>
    <n v="45"/>
    <b v="0"/>
    <n v="0"/>
    <b v="0"/>
    <s v="journalism/audio"/>
    <n v="0"/>
    <n v="0"/>
    <x v="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d v="2013-07-07T05:28:23"/>
    <n v="1369286903"/>
    <x v="3442"/>
    <d v="1900-02-13T00:00:00"/>
    <n v="45"/>
    <b v="0"/>
    <n v="123"/>
    <b v="0"/>
    <s v="games/video games"/>
    <n v="8.974444444444444"/>
    <n v="65.666666666666671"/>
    <x v="6"/>
    <x v="25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d v="2013-08-04T23:06:22"/>
    <n v="1371769582"/>
    <x v="3443"/>
    <d v="1900-02-13T00:00:00"/>
    <n v="45"/>
    <b v="0"/>
    <n v="148"/>
    <b v="0"/>
    <s v="games/video games"/>
    <n v="3.3673333333333333"/>
    <n v="34.128378378378379"/>
    <x v="6"/>
    <x v="2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d v="2011-07-22T04:42:01"/>
    <n v="1307421721"/>
    <x v="3444"/>
    <d v="1900-02-13T00:00:00"/>
    <n v="45"/>
    <b v="0"/>
    <n v="5"/>
    <b v="0"/>
    <s v="games/video games"/>
    <n v="7.5"/>
    <n v="9"/>
    <x v="6"/>
    <x v="25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d v="2011-10-28T20:56:40"/>
    <n v="1315947400"/>
    <x v="3445"/>
    <d v="1900-02-13T00:00:00"/>
    <n v="45"/>
    <b v="0"/>
    <n v="0"/>
    <b v="0"/>
    <s v="games/video games"/>
    <n v="0"/>
    <n v="0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d v="2015-12-04T05:00:00"/>
    <n v="1445363833"/>
    <x v="3446"/>
    <d v="1900-02-13T00:00:00"/>
    <n v="45"/>
    <b v="0"/>
    <n v="57"/>
    <b v="1"/>
    <s v="photography/photobooks"/>
    <n v="102.94615384615385"/>
    <n v="234.78947368421052"/>
    <x v="5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d v="2011-12-06T02:02:29"/>
    <n v="1319245349"/>
    <x v="3447"/>
    <d v="1900-02-13T00:00:00"/>
    <n v="45"/>
    <b v="1"/>
    <n v="31"/>
    <b v="1"/>
    <s v="music/rock"/>
    <n v="117"/>
    <n v="75.483870967741936"/>
    <x v="1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d v="2014-09-06T15:25:31"/>
    <n v="1406129131"/>
    <x v="3448"/>
    <d v="1900-02-13T00:00:00"/>
    <n v="45"/>
    <b v="1"/>
    <n v="508"/>
    <b v="1"/>
    <s v="music/rock"/>
    <n v="200.15333333333331"/>
    <n v="118.2007874015748"/>
    <x v="1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3449"/>
    <d v="1900-02-13T00:00:00"/>
    <n v="45"/>
    <b v="0"/>
    <n v="24"/>
    <b v="0"/>
    <s v="technology/wearables"/>
    <n v="15.5"/>
    <n v="129.16666666666666"/>
    <x v="7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3450"/>
    <d v="1900-02-13T00:00:00"/>
    <n v="45"/>
    <b v="0"/>
    <n v="11"/>
    <b v="0"/>
    <s v="technology/wearables"/>
    <n v="1.1299999999999999"/>
    <n v="102.72727272727273"/>
    <x v="7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3451"/>
    <d v="1900-02-13T00:00:00"/>
    <n v="45"/>
    <b v="0"/>
    <n v="15"/>
    <b v="0"/>
    <s v="technology/wearables"/>
    <n v="2.3306666666666667"/>
    <n v="116.53333333333333"/>
    <x v="7"/>
    <x v="11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3452"/>
    <d v="1900-02-13T00:00:00"/>
    <n v="45"/>
    <b v="0"/>
    <n v="37"/>
    <b v="0"/>
    <s v="technology/wearables"/>
    <n v="6.6339999999999995"/>
    <n v="89.648648648648646"/>
    <x v="7"/>
    <x v="1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d v="2015-08-22T04:59:00"/>
    <n v="1436369818"/>
    <x v="3453"/>
    <d v="1900-02-13T00:00:00"/>
    <n v="45"/>
    <b v="0"/>
    <n v="13"/>
    <b v="1"/>
    <s v="music/rock"/>
    <n v="110.2"/>
    <n v="42.384615384615387"/>
    <x v="1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1"/>
    <s v="EUR"/>
    <n v="1464939520"/>
    <d v="2016-06-03T07:38:40"/>
    <n v="1461051520"/>
    <x v="3454"/>
    <d v="1900-02-13T00:00:00"/>
    <n v="45"/>
    <b v="0"/>
    <n v="1"/>
    <b v="0"/>
    <s v="publishing/translations"/>
    <n v="1.6666666666666666E-2"/>
    <n v="1"/>
    <x v="8"/>
    <x v="2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5"/>
    <s v="EUR"/>
    <n v="1492270947"/>
    <d v="2017-04-15T15:42:27"/>
    <n v="1488386547"/>
    <x v="3455"/>
    <d v="1900-02-13T00:00:00"/>
    <n v="45"/>
    <b v="0"/>
    <n v="0"/>
    <b v="0"/>
    <s v="publishing/translations"/>
    <n v="0"/>
    <n v="0"/>
    <x v="8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d v="2013-04-07T20:52:18"/>
    <n v="1361483538"/>
    <x v="3456"/>
    <d v="1900-02-13T00:00:00"/>
    <n v="45"/>
    <b v="1"/>
    <n v="25"/>
    <b v="1"/>
    <s v="publishing/radio &amp; podcasts"/>
    <n v="147.66666666666666"/>
    <n v="35.44"/>
    <x v="8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d v="2015-06-20T19:06:13"/>
    <n v="1430939173"/>
    <x v="3457"/>
    <d v="1900-02-13T00:00:00"/>
    <n v="45"/>
    <b v="0"/>
    <n v="3"/>
    <b v="0"/>
    <s v="publishing/fiction"/>
    <n v="2.2388059701492535"/>
    <n v="50"/>
    <x v="8"/>
    <x v="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d v="2014-09-03T23:36:18"/>
    <n v="1405899378"/>
    <x v="3458"/>
    <d v="1900-02-13T00:00:00"/>
    <n v="45"/>
    <b v="0"/>
    <n v="3"/>
    <b v="0"/>
    <s v="publishing/fiction"/>
    <n v="1.9"/>
    <n v="19"/>
    <x v="8"/>
    <x v="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d v="2015-01-22T18:46:10"/>
    <n v="1418064370"/>
    <x v="3459"/>
    <d v="1900-02-13T00:00:00"/>
    <n v="45"/>
    <b v="1"/>
    <n v="46"/>
    <b v="1"/>
    <s v="photography/photobooks"/>
    <n v="102.62857142857142"/>
    <n v="156.17391304347825"/>
    <x v="5"/>
    <x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3460"/>
    <d v="1900-02-13T00:00:00"/>
    <n v="45"/>
    <b v="0"/>
    <n v="10"/>
    <b v="0"/>
    <s v="publishing/art books"/>
    <n v="13"/>
    <n v="65"/>
    <x v="8"/>
    <x v="36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d v="2015-03-28T00:44:45"/>
    <n v="1423619085"/>
    <x v="3461"/>
    <d v="1900-02-13T00:00:00"/>
    <n v="45"/>
    <b v="0"/>
    <n v="0"/>
    <b v="0"/>
    <s v="photography/places"/>
    <n v="0"/>
    <n v="0"/>
    <x v="5"/>
    <x v="16"/>
  </r>
  <r>
    <n v="1596"/>
    <s v="The Town We Live In"/>
    <s v="London is beautiful. I want to create a book of stunning images from in and around our great city"/>
    <n v="3250"/>
    <n v="75"/>
    <x v="0"/>
    <x v="3"/>
    <s v="GBP"/>
    <n v="1418469569"/>
    <d v="2014-12-13T11:19:29"/>
    <n v="1414577969"/>
    <x v="3462"/>
    <d v="1900-02-13T00:00:00"/>
    <n v="45"/>
    <b v="0"/>
    <n v="3"/>
    <b v="0"/>
    <s v="photography/places"/>
    <n v="2.3076923076923079"/>
    <n v="25"/>
    <x v="5"/>
    <x v="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d v="2011-12-13T02:13:16"/>
    <n v="1319850796"/>
    <x v="3463"/>
    <d v="1900-02-13T00:00:00"/>
    <n v="45"/>
    <b v="0"/>
    <n v="136"/>
    <b v="1"/>
    <s v="music/rock"/>
    <n v="114.12500000000001"/>
    <n v="67.132352941176464"/>
    <x v="1"/>
    <x v="2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d v="2014-02-20T20:48:53"/>
    <n v="1389041333"/>
    <x v="3464"/>
    <d v="1900-02-13T00:00:00"/>
    <n v="45"/>
    <b v="0"/>
    <n v="82"/>
    <b v="1"/>
    <s v="music/rock"/>
    <n v="103.66666666666666"/>
    <n v="75.853658536585371"/>
    <x v="1"/>
    <x v="2"/>
  </r>
  <r>
    <n v="1638"/>
    <s v="Avenues EP 2013"/>
    <s v="Avenues will be going in to the studio to record a new EP with Matt Allison!"/>
    <n v="1000"/>
    <n v="1050"/>
    <x v="2"/>
    <x v="0"/>
    <s v="USD"/>
    <n v="1362086700"/>
    <d v="2013-02-28T21:25:00"/>
    <n v="1358180968"/>
    <x v="3465"/>
    <d v="1900-02-13T00:00:00"/>
    <n v="45"/>
    <b v="0"/>
    <n v="27"/>
    <b v="1"/>
    <s v="music/rock"/>
    <n v="105"/>
    <n v="38.888888888888886"/>
    <x v="1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d v="2014-05-23T16:25:55"/>
    <n v="1396974355"/>
    <x v="3466"/>
    <d v="1900-02-13T00:00:00"/>
    <n v="45"/>
    <b v="0"/>
    <n v="81"/>
    <b v="1"/>
    <s v="music/pop"/>
    <n v="100.58763157894737"/>
    <n v="47.189259259259259"/>
    <x v="1"/>
    <x v="30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d v="2012-03-16T03:59:00"/>
    <n v="1328033818"/>
    <x v="3467"/>
    <d v="1900-02-13T00:00:00"/>
    <n v="45"/>
    <b v="0"/>
    <n v="89"/>
    <b v="1"/>
    <s v="music/pop"/>
    <n v="122.40879999999999"/>
    <n v="34.384494382022467"/>
    <x v="1"/>
    <x v="30"/>
  </r>
  <r>
    <n v="1741"/>
    <s v="Caught off Guard"/>
    <s v="A photo journal documenting my experiences and travels across New Zealand"/>
    <n v="1200"/>
    <n v="1330"/>
    <x v="2"/>
    <x v="3"/>
    <s v="GBP"/>
    <n v="1433948671"/>
    <d v="2015-06-10T15:04:31"/>
    <n v="1430060671"/>
    <x v="3468"/>
    <d v="1900-02-13T00:00:00"/>
    <n v="45"/>
    <b v="0"/>
    <n v="52"/>
    <b v="1"/>
    <s v="photography/photobooks"/>
    <n v="110.83333333333334"/>
    <n v="25.576923076923077"/>
    <x v="5"/>
    <x v="23"/>
  </r>
  <r>
    <n v="1744"/>
    <s v="Water World"/>
    <s v="This book is the embodiment of my passion for water &amp; photography, which I hope will inspire you to pick up your camera and explore."/>
    <n v="5500"/>
    <n v="6515"/>
    <x v="2"/>
    <x v="3"/>
    <s v="GBP"/>
    <n v="1425821477"/>
    <d v="2015-03-08T13:31:17"/>
    <n v="1421937077"/>
    <x v="3469"/>
    <d v="1900-02-13T00:00:00"/>
    <n v="45"/>
    <b v="0"/>
    <n v="70"/>
    <b v="1"/>
    <s v="photography/photobooks"/>
    <n v="118.45454545454545"/>
    <n v="93.071428571428569"/>
    <x v="5"/>
    <x v="2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d v="2015-01-19T18:14:58"/>
    <n v="1417803298"/>
    <x v="3470"/>
    <d v="1900-02-13T00:00:00"/>
    <n v="45"/>
    <b v="1"/>
    <n v="19"/>
    <b v="0"/>
    <s v="photography/photobooks"/>
    <n v="6.2566666666666677"/>
    <n v="98.78947368421052"/>
    <x v="5"/>
    <x v="23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d v="2014-10-24T23:26:00"/>
    <n v="1410305160"/>
    <x v="3471"/>
    <d v="1900-02-13T00:00:00"/>
    <n v="45"/>
    <b v="1"/>
    <n v="124"/>
    <b v="0"/>
    <s v="photography/photobooks"/>
    <n v="65.101538461538468"/>
    <n v="170.62903225806451"/>
    <x v="5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d v="2015-03-27T19:43:15"/>
    <n v="1423600995"/>
    <x v="3472"/>
    <d v="1900-02-13T00:00:00"/>
    <n v="45"/>
    <b v="1"/>
    <n v="15"/>
    <b v="0"/>
    <s v="photography/photobooks"/>
    <n v="1.9900000000000002"/>
    <n v="66.333333333333329"/>
    <x v="5"/>
    <x v="23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d v="2012-03-03T07:39:27"/>
    <n v="1326872367"/>
    <x v="3473"/>
    <d v="1900-02-13T00:00:00"/>
    <n v="45"/>
    <b v="0"/>
    <n v="57"/>
    <b v="1"/>
    <s v="music/rock"/>
    <n v="134.88999999999999"/>
    <n v="59.162280701754383"/>
    <x v="1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6"/>
    <s v="CAD"/>
    <n v="1389012940"/>
    <d v="2014-01-06T12:55:40"/>
    <n v="1385124940"/>
    <x v="3474"/>
    <d v="1900-02-13T00:00:00"/>
    <n v="45"/>
    <b v="0"/>
    <n v="191"/>
    <b v="1"/>
    <s v="music/rock"/>
    <n v="154.05897142857143"/>
    <n v="70.576753926701571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d v="2013-03-11T18:02:26"/>
    <n v="1359140546"/>
    <x v="3475"/>
    <d v="1900-02-13T00:00:00"/>
    <n v="45"/>
    <b v="0"/>
    <n v="44"/>
    <b v="1"/>
    <s v="music/indie rock"/>
    <n v="106.60000000000001"/>
    <n v="48.454545454545453"/>
    <x v="1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d v="2016-01-02T16:27:01"/>
    <n v="1447864021"/>
    <x v="3476"/>
    <d v="1900-02-13T00:00:00"/>
    <n v="45"/>
    <b v="0"/>
    <n v="2"/>
    <b v="0"/>
    <s v="technology/gadgets"/>
    <n v="0.1"/>
    <n v="25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d v="2016-08-11T06:28:36"/>
    <n v="1467008916"/>
    <x v="3477"/>
    <d v="1900-02-13T00:00:00"/>
    <n v="45"/>
    <b v="1"/>
    <n v="2478"/>
    <b v="1"/>
    <s v="technology/hardware"/>
    <n v="1705.2499999999998"/>
    <n v="68.815577078288939"/>
    <x v="7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d v="2015-04-18T21:10:05"/>
    <n v="1425507005"/>
    <x v="3478"/>
    <d v="1900-02-13T00:00:00"/>
    <n v="45"/>
    <b v="1"/>
    <n v="365"/>
    <b v="1"/>
    <s v="technology/hardware"/>
    <n v="294.0333333333333"/>
    <n v="483.34246575342468"/>
    <x v="7"/>
    <x v="31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d v="2014-08-01T02:50:38"/>
    <n v="1402973438"/>
    <x v="3479"/>
    <d v="1900-02-13T00:00:00"/>
    <n v="45"/>
    <b v="0"/>
    <n v="3"/>
    <b v="0"/>
    <s v="photography/people"/>
    <n v="26.200000000000003"/>
    <n v="218.33333333333334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d v="2014-09-24T01:41:37"/>
    <n v="1407634897"/>
    <x v="3480"/>
    <d v="1900-02-13T00:00:00"/>
    <n v="45"/>
    <b v="1"/>
    <n v="95"/>
    <b v="1"/>
    <s v="technology/hardware"/>
    <n v="281.10000000000002"/>
    <n v="147.94736842105263"/>
    <x v="7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d v="2015-03-30T18:31:59"/>
    <n v="1423855919"/>
    <x v="3481"/>
    <d v="1900-02-13T00:00:00"/>
    <n v="45"/>
    <b v="1"/>
    <n v="539"/>
    <b v="1"/>
    <s v="technology/hardware"/>
    <n v="120.24900000000001"/>
    <n v="223.09647495361781"/>
    <x v="7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d v="2016-02-20T02:00:53"/>
    <n v="1452045653"/>
    <x v="3482"/>
    <d v="1900-02-13T00:00:00"/>
    <n v="45"/>
    <b v="0"/>
    <n v="541"/>
    <b v="1"/>
    <s v="technology/hardware"/>
    <n v="353.048"/>
    <n v="326.29205175600737"/>
    <x v="7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d v="2016-10-02T06:41:24"/>
    <n v="1471502484"/>
    <x v="3483"/>
    <d v="1900-02-13T00:00:00"/>
    <n v="45"/>
    <b v="0"/>
    <n v="278"/>
    <b v="1"/>
    <s v="technology/hardware"/>
    <n v="280.73"/>
    <n v="201.96402877697841"/>
    <x v="7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d v="2015-05-08T16:01:58"/>
    <n v="1427212918"/>
    <x v="3484"/>
    <d v="1900-02-13T00:00:00"/>
    <n v="45"/>
    <b v="0"/>
    <n v="470"/>
    <b v="1"/>
    <s v="technology/hardware"/>
    <n v="152.60429999999999"/>
    <n v="324.69"/>
    <x v="7"/>
    <x v="3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d v="2013-09-16T20:30:06"/>
    <n v="1375475406"/>
    <x v="3485"/>
    <d v="1900-02-13T00:00:00"/>
    <n v="45"/>
    <b v="0"/>
    <n v="83"/>
    <b v="0"/>
    <s v="games/video games"/>
    <n v="2.6660714285714282"/>
    <n v="17.987951807228917"/>
    <x v="6"/>
    <x v="2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d v="2013-02-04T20:29:34"/>
    <n v="1356121774"/>
    <x v="3486"/>
    <d v="1900-02-13T00:00:00"/>
    <n v="45"/>
    <b v="0"/>
    <n v="311"/>
    <b v="0"/>
    <s v="games/video games"/>
    <n v="6.5900366666666672"/>
    <n v="63.569485530546629"/>
    <x v="6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d v="2014-12-05T21:06:58"/>
    <n v="1413922018"/>
    <x v="3487"/>
    <d v="1900-02-13T00:00:00"/>
    <n v="45"/>
    <b v="0"/>
    <n v="32"/>
    <b v="1"/>
    <s v="music/rock"/>
    <n v="146.6"/>
    <n v="91.625"/>
    <x v="1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488"/>
    <d v="1900-02-13T00:00:00"/>
    <n v="45"/>
    <b v="0"/>
    <n v="3"/>
    <b v="0"/>
    <s v="technology/web"/>
    <n v="6.5000000000000002E-2"/>
    <n v="13"/>
    <x v="7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489"/>
    <d v="1900-02-13T00:00:00"/>
    <n v="45"/>
    <b v="0"/>
    <n v="0"/>
    <b v="0"/>
    <s v="technology/web"/>
    <n v="0"/>
    <n v="0"/>
    <x v="7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490"/>
    <d v="1900-02-13T00:00:00"/>
    <n v="45"/>
    <b v="0"/>
    <n v="2"/>
    <b v="0"/>
    <s v="technology/web"/>
    <n v="0.25"/>
    <n v="50"/>
    <x v="7"/>
    <x v="2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491"/>
    <d v="1900-02-13T00:00:00"/>
    <n v="45"/>
    <b v="0"/>
    <n v="0"/>
    <b v="0"/>
    <s v="technology/web"/>
    <n v="0"/>
    <n v="0"/>
    <x v="7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3492"/>
    <d v="1900-02-13T00:00:00"/>
    <n v="45"/>
    <b v="0"/>
    <n v="3"/>
    <b v="0"/>
    <s v="technology/web"/>
    <n v="0.68399999999999994"/>
    <n v="342"/>
    <x v="7"/>
    <x v="2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5"/>
    <s v="EUR"/>
    <n v="1480185673"/>
    <d v="2016-11-26T18:41:13"/>
    <n v="1476294073"/>
    <x v="3493"/>
    <d v="1900-02-13T00:00:00"/>
    <n v="45"/>
    <b v="0"/>
    <n v="0"/>
    <b v="0"/>
    <s v="food/food trucks"/>
    <n v="0"/>
    <n v="0"/>
    <x v="3"/>
    <x v="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d v="2016-03-23T14:18:05"/>
    <n v="1454858285"/>
    <x v="3494"/>
    <d v="1900-02-13T00:00:00"/>
    <n v="45"/>
    <b v="0"/>
    <n v="282"/>
    <b v="1"/>
    <s v="food/small batch"/>
    <n v="102.25"/>
    <n v="108.77659574468085"/>
    <x v="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d v="2010-10-11T00:16:16"/>
    <n v="1282868176"/>
    <x v="3495"/>
    <d v="1900-02-13T00:00:00"/>
    <n v="45"/>
    <b v="0"/>
    <n v="38"/>
    <b v="1"/>
    <s v="music/indie rock"/>
    <n v="100.00360000000002"/>
    <n v="131.58368421052631"/>
    <x v="1"/>
    <x v="21"/>
  </r>
  <r>
    <n v="2477"/>
    <s v="Debut Album"/>
    <s v="Releasing my first album in August, and I need your help in order to get it done!"/>
    <n v="750"/>
    <n v="1285"/>
    <x v="2"/>
    <x v="0"/>
    <s v="USD"/>
    <n v="1344789345"/>
    <d v="2012-08-12T16:35:45"/>
    <n v="1340901345"/>
    <x v="3496"/>
    <d v="1900-02-13T00:00:00"/>
    <n v="45"/>
    <b v="0"/>
    <n v="41"/>
    <b v="1"/>
    <s v="music/indie rock"/>
    <n v="171.33333333333334"/>
    <n v="31.341463414634145"/>
    <x v="1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d v="2011-08-01T18:46:23"/>
    <n v="1308336383"/>
    <x v="3497"/>
    <d v="1900-02-13T00:00:00"/>
    <n v="45"/>
    <b v="0"/>
    <n v="25"/>
    <b v="1"/>
    <s v="music/indie rock"/>
    <n v="100.1"/>
    <n v="40.04"/>
    <x v="1"/>
    <x v="2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d v="2013-04-29T04:02:20"/>
    <n v="1363320140"/>
    <x v="3498"/>
    <d v="1900-02-13T00:00:00"/>
    <n v="45"/>
    <b v="0"/>
    <n v="259"/>
    <b v="1"/>
    <s v="music/indie rock"/>
    <n v="128.69999999999999"/>
    <n v="99.382239382239376"/>
    <x v="1"/>
    <x v="21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d v="2014-09-21T19:48:38"/>
    <n v="1407440918"/>
    <x v="3499"/>
    <d v="1900-02-13T00:00:00"/>
    <n v="45"/>
    <b v="0"/>
    <n v="5"/>
    <b v="0"/>
    <s v="food/restaurants"/>
    <n v="7.8181818181818186E-2"/>
    <n v="17.2"/>
    <x v="3"/>
    <x v="35"/>
  </r>
  <r>
    <n v="2529"/>
    <s v="UrbanArias is DC's Contemporary Opera Company"/>
    <s v="Opera. Short. New."/>
    <n v="6000"/>
    <n v="6257"/>
    <x v="2"/>
    <x v="0"/>
    <s v="USD"/>
    <n v="1332636975"/>
    <d v="2012-03-25T00:56:15"/>
    <n v="1328752575"/>
    <x v="3500"/>
    <d v="1900-02-13T00:00:00"/>
    <n v="45"/>
    <b v="0"/>
    <n v="76"/>
    <b v="1"/>
    <s v="music/classical music"/>
    <n v="104.28333333333333"/>
    <n v="82.328947368421055"/>
    <x v="1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d v="2012-12-24T23:47:37"/>
    <n v="1352504857"/>
    <x v="3501"/>
    <d v="1900-02-13T00:00:00"/>
    <n v="45"/>
    <b v="0"/>
    <n v="34"/>
    <b v="1"/>
    <s v="music/classical music"/>
    <n v="105.50335570469798"/>
    <n v="23.117647058823529"/>
    <x v="1"/>
    <x v="3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502"/>
    <d v="1900-02-13T00:00:00"/>
    <n v="45"/>
    <b v="0"/>
    <n v="0"/>
    <b v="0"/>
    <s v="food/food trucks"/>
    <n v="0"/>
    <n v="0"/>
    <x v="3"/>
    <x v="1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d v="2014-08-03T18:05:47"/>
    <n v="1403201147"/>
    <x v="3503"/>
    <d v="1900-02-13T00:00:00"/>
    <n v="45"/>
    <b v="0"/>
    <n v="5"/>
    <b v="0"/>
    <s v="food/food trucks"/>
    <n v="0.99546510341776351"/>
    <n v="18"/>
    <x v="3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1"/>
    <s v="EUR"/>
    <n v="1483120216"/>
    <d v="2016-12-30T17:50:16"/>
    <n v="1479232216"/>
    <x v="3504"/>
    <d v="1900-02-13T00:00:00"/>
    <n v="45"/>
    <b v="0"/>
    <n v="74"/>
    <b v="1"/>
    <s v="technology/space exploration"/>
    <n v="131.184"/>
    <n v="26.591351351351353"/>
    <x v="7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d v="2015-05-04T21:29:34"/>
    <n v="1426886974"/>
    <x v="3505"/>
    <d v="1900-02-13T00:00:00"/>
    <n v="45"/>
    <b v="0"/>
    <n v="46"/>
    <b v="1"/>
    <s v="technology/makerspaces"/>
    <n v="123.14285714285715"/>
    <n v="93.695652173913047"/>
    <x v="7"/>
    <x v="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d v="2015-06-03T02:31:16"/>
    <n v="1429410676"/>
    <x v="3506"/>
    <d v="1900-02-13T00:00:00"/>
    <n v="45"/>
    <b v="0"/>
    <n v="118"/>
    <b v="0"/>
    <s v="food/food trucks"/>
    <n v="10.7325"/>
    <n v="72.762711864406782"/>
    <x v="3"/>
    <x v="10"/>
  </r>
  <r>
    <n v="2691"/>
    <s v="Cook"/>
    <s v="A Great New local Food Truck serving up ethnic fusion inspired eats in Ottawa."/>
    <n v="65000"/>
    <n v="35"/>
    <x v="0"/>
    <x v="6"/>
    <s v="CAD"/>
    <n v="1431278557"/>
    <d v="2015-05-10T17:22:37"/>
    <n v="1427390557"/>
    <x v="3507"/>
    <d v="1900-02-13T00:00:00"/>
    <n v="45"/>
    <b v="0"/>
    <n v="2"/>
    <b v="0"/>
    <s v="food/food trucks"/>
    <n v="5.3846153846153842E-2"/>
    <n v="17.5"/>
    <x v="3"/>
    <x v="10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3508"/>
    <d v="1900-02-13T00:00:00"/>
    <n v="45"/>
    <b v="0"/>
    <n v="8"/>
    <b v="0"/>
    <s v="theater/spaces"/>
    <n v="10.539393939393939"/>
    <n v="217.375"/>
    <x v="0"/>
    <x v="4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d v="2014-12-06T22:57:29"/>
    <n v="1414015049"/>
    <x v="3509"/>
    <d v="1900-02-13T00:00:00"/>
    <n v="45"/>
    <b v="1"/>
    <n v="325"/>
    <b v="1"/>
    <s v="theater/spaces"/>
    <n v="120.10400000000001"/>
    <n v="92.387692307692305"/>
    <x v="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3"/>
    <s v="GBP"/>
    <n v="1399324717"/>
    <d v="2014-05-05T21:18:37"/>
    <n v="1395436717"/>
    <x v="3510"/>
    <d v="1900-02-13T00:00:00"/>
    <n v="45"/>
    <b v="0"/>
    <n v="191"/>
    <b v="1"/>
    <s v="technology/hardware"/>
    <n v="384.09090909090907"/>
    <n v="22.120418848167539"/>
    <x v="7"/>
    <x v="31"/>
  </r>
  <r>
    <n v="2763"/>
    <s v="My Christmas Star"/>
    <s v="How Santa finds childrens homes without getting lost by following certain stars."/>
    <n v="39400"/>
    <n v="90"/>
    <x v="0"/>
    <x v="0"/>
    <s v="USD"/>
    <n v="1369403684"/>
    <d v="2013-05-24T13:54:44"/>
    <n v="1365515684"/>
    <x v="3511"/>
    <d v="1900-02-13T00:00:00"/>
    <n v="45"/>
    <b v="0"/>
    <n v="3"/>
    <b v="0"/>
    <s v="publishing/children's books"/>
    <n v="0.22842639593908631"/>
    <n v="30"/>
    <x v="8"/>
    <x v="1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d v="2015-08-12T05:32:39"/>
    <n v="1435469559"/>
    <x v="3512"/>
    <d v="1900-02-13T00:00:00"/>
    <n v="45"/>
    <b v="0"/>
    <n v="24"/>
    <b v="1"/>
    <s v="theater/plays"/>
    <n v="107.60000000000001"/>
    <n v="89.666666666666671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d v="2015-05-29T16:36:34"/>
    <n v="1429029394"/>
    <x v="3513"/>
    <d v="1900-02-13T00:00:00"/>
    <n v="45"/>
    <b v="0"/>
    <n v="0"/>
    <b v="0"/>
    <s v="theater/plays"/>
    <n v="0"/>
    <n v="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3"/>
    <s v="GBP"/>
    <n v="1431982727"/>
    <d v="2015-05-18T20:58:47"/>
    <n v="1428094727"/>
    <x v="3514"/>
    <d v="1900-02-13T00:00:00"/>
    <n v="45"/>
    <b v="0"/>
    <n v="6"/>
    <b v="1"/>
    <s v="theater/musical"/>
    <n v="100"/>
    <n v="83.333333333333329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3515"/>
    <d v="1900-02-13T00:00:00"/>
    <n v="45"/>
    <b v="0"/>
    <n v="58"/>
    <b v="0"/>
    <s v="theater/spaces"/>
    <n v="2.1919999999999997"/>
    <n v="18.896551724137932"/>
    <x v="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4"/>
    <s v="EUR"/>
    <n v="1443014756"/>
    <d v="2015-09-23T13:25:56"/>
    <n v="1439126756"/>
    <x v="3516"/>
    <d v="1900-02-13T00:00:00"/>
    <n v="45"/>
    <b v="1"/>
    <n v="97"/>
    <b v="1"/>
    <s v="theater/spaces"/>
    <n v="128.92500000000001"/>
    <n v="53.164948453608247"/>
    <x v="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d v="2016-08-27T22:53:29"/>
    <n v="1468450409"/>
    <x v="3517"/>
    <d v="1900-02-13T00:00:00"/>
    <n v="45"/>
    <b v="0"/>
    <n v="62"/>
    <b v="1"/>
    <s v="theater/spaces"/>
    <n v="100.88"/>
    <n v="162.70967741935485"/>
    <x v="0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x v="3"/>
    <s v="GBP"/>
    <n v="1434039186"/>
    <d v="2015-06-11T16:13:06"/>
    <n v="1430151186"/>
    <x v="3518"/>
    <d v="1900-02-13T00:00:00"/>
    <n v="45"/>
    <b v="0"/>
    <n v="6"/>
    <b v="1"/>
    <s v="theater/spaces"/>
    <n v="103"/>
    <n v="120.16666666666667"/>
    <x v="0"/>
    <x v="4"/>
  </r>
  <r>
    <n v="3146"/>
    <s v="SoÃ±Ã© una ciudad amurallada"/>
    <s v="Somos... Podemos... Amamos... Nuestra muralla, nuestra utopÃ­a. Que el amor sea el lÃ­mite"/>
    <n v="50000"/>
    <n v="5250"/>
    <x v="3"/>
    <x v="9"/>
    <s v="MXN"/>
    <n v="1492356166"/>
    <d v="2017-04-16T15:22:46"/>
    <n v="1488471766"/>
    <x v="3519"/>
    <d v="1900-02-13T00:00:00"/>
    <n v="45"/>
    <b v="0"/>
    <n v="12"/>
    <b v="0"/>
    <s v="theater/plays"/>
    <n v="10.5"/>
    <n v="437.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0"/>
    <x v="3"/>
    <s v="GBP"/>
    <n v="1425160800"/>
    <d v="2015-02-28T22:00:00"/>
    <n v="1421274859"/>
    <x v="3520"/>
    <d v="1900-02-13T00:00:00"/>
    <n v="45"/>
    <b v="0"/>
    <n v="8"/>
    <b v="0"/>
    <s v="theater/musical"/>
    <n v="1.02"/>
    <n v="12.75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3"/>
    <s v="GBP"/>
    <n v="1424474056"/>
    <d v="2015-02-20T23:14:16"/>
    <n v="1420586056"/>
    <x v="3521"/>
    <d v="1900-02-13T00:00:00"/>
    <n v="45"/>
    <b v="0"/>
    <n v="24"/>
    <b v="0"/>
    <s v="theater/musical"/>
    <n v="11.74"/>
    <n v="24.458333333333332"/>
    <x v="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d v="2016-08-01T06:59:00"/>
    <n v="1466185176"/>
    <x v="3522"/>
    <d v="1900-02-13T00:00:00"/>
    <n v="45"/>
    <b v="0"/>
    <n v="70"/>
    <b v="1"/>
    <s v="theater/plays"/>
    <n v="133.46666666666667"/>
    <n v="57.2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3"/>
    <s v="GBP"/>
    <n v="1422712986"/>
    <d v="2015-01-31T14:03:06"/>
    <n v="1418824986"/>
    <x v="3523"/>
    <d v="1900-02-13T00:00:00"/>
    <n v="45"/>
    <b v="0"/>
    <n v="16"/>
    <b v="1"/>
    <s v="theater/plays"/>
    <n v="108"/>
    <n v="33.75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d v="2017-02-25T01:22:14"/>
    <n v="1484097734"/>
    <x v="3524"/>
    <d v="1900-02-13T00:00:00"/>
    <n v="45"/>
    <b v="0"/>
    <n v="23"/>
    <b v="1"/>
    <s v="theater/plays"/>
    <n v="106.25"/>
    <n v="184.78260869565219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d v="2014-08-28T22:53:34"/>
    <n v="1405378414"/>
    <x v="3525"/>
    <d v="1900-02-13T00:00:00"/>
    <n v="45"/>
    <b v="0"/>
    <n v="85"/>
    <b v="1"/>
    <s v="theater/plays"/>
    <n v="100.41"/>
    <n v="118.12941176470588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d v="2014-07-16T11:49:36"/>
    <n v="1401623376"/>
    <x v="3526"/>
    <d v="1900-02-13T00:00:00"/>
    <n v="45"/>
    <b v="0"/>
    <n v="91"/>
    <b v="1"/>
    <s v="theater/plays"/>
    <n v="100.31000000000002"/>
    <n v="110.23076923076923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d v="2016-03-18T20:20:12"/>
    <n v="1454448012"/>
    <x v="3527"/>
    <d v="1900-02-13T00:00:00"/>
    <n v="45"/>
    <b v="0"/>
    <n v="14"/>
    <b v="1"/>
    <s v="theater/plays"/>
    <n v="107.80000000000001"/>
    <n v="77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d v="2014-08-23T17:37:20"/>
    <n v="1404927440"/>
    <x v="3528"/>
    <d v="1900-02-13T00:00:00"/>
    <n v="45"/>
    <b v="0"/>
    <n v="29"/>
    <b v="1"/>
    <s v="theater/plays"/>
    <n v="101.49999999999999"/>
    <n v="105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3"/>
    <s v="GBP"/>
    <n v="1467054000"/>
    <d v="2016-06-27T19:00:00"/>
    <n v="1463144254"/>
    <x v="3529"/>
    <d v="1900-02-13T00:00:00"/>
    <n v="45"/>
    <b v="0"/>
    <n v="28"/>
    <b v="1"/>
    <s v="theater/plays"/>
    <n v="126.6"/>
    <n v="22.607142857142858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3"/>
    <s v="GBP"/>
    <n v="1475258327"/>
    <d v="2016-09-30T17:58:47"/>
    <n v="1471370327"/>
    <x v="3530"/>
    <d v="1900-02-13T00:00:00"/>
    <n v="45"/>
    <b v="0"/>
    <n v="2"/>
    <b v="0"/>
    <s v="theater/musical"/>
    <n v="6"/>
    <n v="15"/>
    <x v="0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d v="2015-03-02T04:59:00"/>
    <n v="1421426929"/>
    <x v="3531"/>
    <d v="1900-02-13T00:00:00"/>
    <n v="45"/>
    <b v="0"/>
    <n v="274"/>
    <b v="1"/>
    <s v="theater/plays"/>
    <n v="127.96000000000001"/>
    <n v="186.8029197080292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d v="2015-03-23T03:55:12"/>
    <n v="1423198512"/>
    <x v="3532"/>
    <d v="1900-02-13T00:00:00"/>
    <n v="45"/>
    <b v="0"/>
    <n v="5"/>
    <b v="0"/>
    <s v="theater/plays"/>
    <n v="7.24"/>
    <n v="72.400000000000006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d v="2016-02-20T02:45:35"/>
    <n v="1452048335"/>
    <x v="3533"/>
    <d v="1900-02-13T00:00:00"/>
    <n v="45"/>
    <b v="0"/>
    <n v="9"/>
    <b v="1"/>
    <s v="theater/plays"/>
    <n v="104.66666666666666"/>
    <n v="139.55555555555554"/>
    <x v="0"/>
    <x v="0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d v="2015-07-19T05:23:11"/>
    <n v="1433395391"/>
    <x v="3534"/>
    <d v="1900-02-13T00:00:00"/>
    <n v="45"/>
    <b v="1"/>
    <n v="9"/>
    <b v="0"/>
    <s v="theater/plays"/>
    <n v="16.161904761904761"/>
    <n v="188.55555555555554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d v="2015-03-02T23:00:00"/>
    <n v="1421432810"/>
    <x v="3535"/>
    <d v="1900-02-13T00:00:00"/>
    <n v="45"/>
    <b v="0"/>
    <n v="6"/>
    <b v="0"/>
    <s v="theater/plays"/>
    <n v="8.1333333333333329"/>
    <n v="10.166666666666666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d v="2015-10-01T13:00:00"/>
    <n v="1439827639"/>
    <x v="3536"/>
    <d v="1900-02-13T00:00:00"/>
    <n v="45"/>
    <b v="0"/>
    <n v="12"/>
    <b v="0"/>
    <s v="theater/plays"/>
    <n v="11"/>
    <n v="45.833333333333336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d v="2015-01-02T11:49:11"/>
    <n v="1416311351"/>
    <x v="3537"/>
    <d v="1900-02-13T00:00:00"/>
    <n v="45"/>
    <b v="0"/>
    <n v="2"/>
    <b v="0"/>
    <s v="theater/plays"/>
    <n v="0.22"/>
    <n v="5.5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d v="2016-03-24T22:59:23"/>
    <n v="1454975963"/>
    <x v="3538"/>
    <d v="1900-02-13T00:00:00"/>
    <n v="45"/>
    <b v="0"/>
    <n v="0"/>
    <b v="0"/>
    <s v="theater/plays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d v="2016-09-02T20:24:33"/>
    <n v="1468959873"/>
    <x v="3539"/>
    <d v="1900-02-13T00:00:00"/>
    <n v="45"/>
    <b v="0"/>
    <n v="1"/>
    <b v="0"/>
    <s v="theater/plays"/>
    <n v="1.1111111111111112"/>
    <n v="5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d v="2014-06-16T05:30:00"/>
    <n v="1398971211"/>
    <x v="3540"/>
    <d v="1900-02-14T00:00:00"/>
    <n v="46"/>
    <b v="0"/>
    <n v="70"/>
    <b v="1"/>
    <s v="film &amp; video/television"/>
    <n v="100.24166666666667"/>
    <n v="171.84285714285716"/>
    <x v="2"/>
    <x v="6"/>
  </r>
  <r>
    <n v="92"/>
    <s v="Euphoria"/>
    <s v="Euphoria is an adventure film that follows adrenaline filled athletes on their hunt for the sublime while balancing family and careers."/>
    <n v="5000"/>
    <n v="5260"/>
    <x v="2"/>
    <x v="6"/>
    <s v="CAD"/>
    <n v="1485936000"/>
    <d v="2017-02-01T08:00:00"/>
    <n v="1481949983"/>
    <x v="3541"/>
    <d v="1900-02-14T00:00:00"/>
    <n v="46"/>
    <b v="0"/>
    <n v="43"/>
    <b v="1"/>
    <s v="film &amp; video/shorts"/>
    <n v="105.2"/>
    <n v="122.32558139534883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d v="2011-04-08T10:55:55"/>
    <n v="1298289355"/>
    <x v="3542"/>
    <d v="1900-02-14T00:00:00"/>
    <n v="46"/>
    <b v="0"/>
    <n v="57"/>
    <b v="1"/>
    <s v="film &amp; video/shorts"/>
    <n v="113.65714285714286"/>
    <n v="69.78947368421052"/>
    <x v="2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d v="2010-07-17T09:59:00"/>
    <n v="1275415679"/>
    <x v="3543"/>
    <d v="1900-02-14T00:00:00"/>
    <n v="46"/>
    <b v="1"/>
    <n v="88"/>
    <b v="1"/>
    <s v="film &amp; video/documentary"/>
    <n v="106.4"/>
    <n v="120.90909090909091"/>
    <x v="2"/>
    <x v="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d v="2015-05-24T15:00:00"/>
    <n v="1428507409"/>
    <x v="3544"/>
    <d v="1900-02-14T00:00:00"/>
    <n v="46"/>
    <b v="0"/>
    <n v="1"/>
    <b v="0"/>
    <s v="technology/web"/>
    <n v="0.2"/>
    <n v="10"/>
    <x v="7"/>
    <x v="24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d v="2011-08-04T15:07:55"/>
    <n v="1308496075"/>
    <x v="3545"/>
    <d v="1900-02-14T00:00:00"/>
    <n v="46"/>
    <b v="0"/>
    <n v="62"/>
    <b v="1"/>
    <s v="publishing/nonfiction"/>
    <n v="118.5"/>
    <n v="57.338709677419352"/>
    <x v="8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d v="2012-09-17T04:05:00"/>
    <n v="1343867524"/>
    <x v="3546"/>
    <d v="1900-02-14T00:00:00"/>
    <n v="46"/>
    <b v="0"/>
    <n v="75"/>
    <b v="1"/>
    <s v="music/rock"/>
    <n v="101.33333333333334"/>
    <n v="81.066666666666663"/>
    <x v="1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d v="2010-06-08T19:11:00"/>
    <n v="1272050914"/>
    <x v="3547"/>
    <d v="1900-02-14T00:00:00"/>
    <n v="46"/>
    <b v="0"/>
    <n v="0"/>
    <b v="0"/>
    <s v="music/jazz"/>
    <n v="0"/>
    <n v="0"/>
    <x v="1"/>
    <x v="39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d v="2010-07-27T04:59:00"/>
    <n v="1276283655"/>
    <x v="3548"/>
    <d v="1900-02-14T00:00:00"/>
    <n v="46"/>
    <b v="0"/>
    <n v="0"/>
    <b v="0"/>
    <s v="music/jazz"/>
    <n v="0"/>
    <n v="0"/>
    <x v="1"/>
    <x v="39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d v="2017-02-20T19:00:00"/>
    <n v="1483634335"/>
    <x v="3549"/>
    <d v="1900-02-14T00:00:00"/>
    <n v="46"/>
    <b v="0"/>
    <n v="110"/>
    <b v="0"/>
    <s v="technology/wearables"/>
    <n v="42.188421052631583"/>
    <n v="364.35454545454547"/>
    <x v="7"/>
    <x v="11"/>
  </r>
  <r>
    <n v="1366"/>
    <s v="Kick It! A Tribute to the A.K.s"/>
    <s v="A musical memorial for Alexi Petersen."/>
    <n v="7500"/>
    <n v="9486.69"/>
    <x v="2"/>
    <x v="0"/>
    <s v="USD"/>
    <n v="1417049663"/>
    <d v="2014-11-27T00:54:23"/>
    <n v="1413158063"/>
    <x v="3550"/>
    <d v="1900-02-14T00:00:00"/>
    <n v="46"/>
    <b v="0"/>
    <n v="147"/>
    <b v="1"/>
    <s v="music/rock"/>
    <n v="126.48920000000001"/>
    <n v="64.535306122448986"/>
    <x v="1"/>
    <x v="2"/>
  </r>
  <r>
    <n v="1710"/>
    <s v="Producing a live album of our upcoming Europe tour"/>
    <s v="We want to create a gospel live album which has never been produced before."/>
    <n v="5000"/>
    <n v="34"/>
    <x v="0"/>
    <x v="7"/>
    <s v="EUR"/>
    <n v="1453122000"/>
    <d v="2016-01-18T13:00:00"/>
    <n v="1449151888"/>
    <x v="3551"/>
    <d v="1900-02-14T00:00:00"/>
    <n v="46"/>
    <b v="0"/>
    <n v="1"/>
    <b v="0"/>
    <s v="music/faith"/>
    <n v="0.67999999999999994"/>
    <n v="34"/>
    <x v="1"/>
    <x v="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d v="2010-07-22T06:00:00"/>
    <n v="1275851354"/>
    <x v="3552"/>
    <d v="1900-02-14T00:00:00"/>
    <n v="46"/>
    <b v="0"/>
    <n v="120"/>
    <b v="1"/>
    <s v="music/indie rock"/>
    <n v="105.55000000000001"/>
    <n v="87.958333333333329"/>
    <x v="1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d v="2015-12-19T07:59:00"/>
    <n v="1446527540"/>
    <x v="3553"/>
    <d v="1900-02-14T00:00:00"/>
    <n v="46"/>
    <b v="1"/>
    <n v="821"/>
    <b v="1"/>
    <s v="technology/hardware"/>
    <n v="402.33"/>
    <n v="245.02436053593178"/>
    <x v="7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d v="2014-04-21T03:59:00"/>
    <n v="1394127585"/>
    <x v="3554"/>
    <d v="1900-02-14T00:00:00"/>
    <n v="46"/>
    <b v="1"/>
    <n v="454"/>
    <b v="1"/>
    <s v="technology/hardware"/>
    <n v="133.48307999999997"/>
    <n v="73.503898678414089"/>
    <x v="7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d v="2015-12-19T01:00:00"/>
    <n v="1446562807"/>
    <x v="3555"/>
    <d v="1900-02-14T00:00:00"/>
    <n v="46"/>
    <b v="1"/>
    <n v="644"/>
    <b v="1"/>
    <s v="technology/hardware"/>
    <n v="211.03642500000004"/>
    <n v="262.15704968944101"/>
    <x v="7"/>
    <x v="3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d v="2016-10-15T19:21:00"/>
    <n v="1472567085"/>
    <x v="3556"/>
    <d v="1900-02-14T00:00:00"/>
    <n v="46"/>
    <b v="0"/>
    <n v="0"/>
    <b v="0"/>
    <s v="food/restaurants"/>
    <n v="0"/>
    <n v="0"/>
    <x v="3"/>
    <x v="3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6"/>
    <s v="CAD"/>
    <n v="1428292800"/>
    <d v="2015-04-06T04:00:00"/>
    <n v="1424368298"/>
    <x v="3557"/>
    <d v="1900-02-14T00:00:00"/>
    <n v="46"/>
    <b v="0"/>
    <n v="83"/>
    <b v="1"/>
    <s v="theater/plays"/>
    <n v="113.3"/>
    <n v="68.253012048192772"/>
    <x v="0"/>
    <x v="0"/>
  </r>
  <r>
    <n v="3564"/>
    <s v="The Pillowman Aberdeen"/>
    <s v="Multi Award-Winng play THE PILLOWMAN coming to the Arts Centre Theatre, Aberdeen"/>
    <n v="1000"/>
    <n v="1005"/>
    <x v="2"/>
    <x v="3"/>
    <s v="GBP"/>
    <n v="1444060800"/>
    <d v="2015-10-05T16:00:00"/>
    <n v="1440082649"/>
    <x v="3558"/>
    <d v="1900-02-14T00:00:00"/>
    <n v="46"/>
    <b v="0"/>
    <n v="17"/>
    <b v="1"/>
    <s v="theater/plays"/>
    <n v="100.49999999999999"/>
    <n v="59.117647058823529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559"/>
    <d v="1900-02-14T00:00:00"/>
    <n v="46"/>
    <b v="0"/>
    <n v="2"/>
    <b v="0"/>
    <s v="theater/musical"/>
    <n v="1.7500000000000002"/>
    <n v="17.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d v="2016-07-08T23:25:54"/>
    <n v="1464045954"/>
    <x v="3560"/>
    <d v="1900-02-14T00:00:00"/>
    <n v="46"/>
    <b v="0"/>
    <n v="1"/>
    <b v="0"/>
    <s v="theater/plays"/>
    <n v="2.5000000000000001E-2"/>
    <n v="7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d v="2015-02-01T02:54:00"/>
    <n v="1418824867"/>
    <x v="3561"/>
    <d v="1900-02-14T00:00:00"/>
    <n v="46"/>
    <b v="0"/>
    <n v="197"/>
    <b v="0"/>
    <s v="theater/plays"/>
    <n v="69.561111111111103"/>
    <n v="63.558375634517766"/>
    <x v="0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d v="2011-08-10T07:08:00"/>
    <n v="1308900441"/>
    <x v="3562"/>
    <d v="1900-02-15T00:00:00"/>
    <n v="47"/>
    <b v="0"/>
    <n v="70"/>
    <b v="1"/>
    <s v="film &amp; video/documentary"/>
    <n v="105.25999999999999"/>
    <n v="75.185714285714283"/>
    <x v="2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563"/>
    <d v="1900-02-15T00:00:00"/>
    <n v="47"/>
    <b v="0"/>
    <n v="1"/>
    <b v="0"/>
    <s v="music/world music"/>
    <n v="0.8"/>
    <n v="40"/>
    <x v="1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d v="2010-11-30T15:43:35"/>
    <n v="1287071015"/>
    <x v="3564"/>
    <d v="1900-02-15T00:00:00"/>
    <n v="47"/>
    <b v="1"/>
    <n v="66"/>
    <b v="1"/>
    <s v="music/rock"/>
    <n v="119.14771428571429"/>
    <n v="63.184393939393942"/>
    <x v="1"/>
    <x v="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d v="2012-04-21T03:59:00"/>
    <n v="1330968347"/>
    <x v="3565"/>
    <d v="1900-02-15T00:00:00"/>
    <n v="47"/>
    <b v="0"/>
    <n v="42"/>
    <b v="1"/>
    <s v="music/pop"/>
    <n v="115.33333333333333"/>
    <n v="82.38095238095238"/>
    <x v="1"/>
    <x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d v="2017-03-08T07:30:00"/>
    <n v="1484912974"/>
    <x v="3566"/>
    <d v="1900-02-15T00:00:00"/>
    <n v="47"/>
    <b v="0"/>
    <n v="16"/>
    <b v="0"/>
    <s v="games/mobile games"/>
    <n v="8.0833333333333321"/>
    <n v="90.9375"/>
    <x v="6"/>
    <x v="28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d v="2016-03-12T05:00:00"/>
    <n v="1453730176"/>
    <x v="3567"/>
    <d v="1900-02-15T00:00:00"/>
    <n v="47"/>
    <b v="1"/>
    <n v="415"/>
    <b v="1"/>
    <s v="technology/hardware"/>
    <n v="698.94800000000009"/>
    <n v="842.10602409638557"/>
    <x v="7"/>
    <x v="31"/>
  </r>
  <r>
    <n v="3658"/>
    <s v="Mr. Marmalade"/>
    <s v="Life is hard when your own imaginary friend can't make time for you."/>
    <n v="1500"/>
    <n v="1510"/>
    <x v="2"/>
    <x v="0"/>
    <s v="USD"/>
    <n v="1404273540"/>
    <d v="2014-07-02T03:59:00"/>
    <n v="1400272580"/>
    <x v="3568"/>
    <d v="1900-02-15T00:00:00"/>
    <n v="47"/>
    <b v="0"/>
    <n v="20"/>
    <b v="1"/>
    <s v="theater/plays"/>
    <n v="100.66666666666666"/>
    <n v="75.5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6"/>
    <s v="CAD"/>
    <n v="1433131140"/>
    <d v="2015-06-01T03:59:00"/>
    <n v="1429120908"/>
    <x v="3569"/>
    <d v="1900-02-15T00:00:00"/>
    <n v="47"/>
    <b v="0"/>
    <n v="11"/>
    <b v="1"/>
    <s v="theater/plays"/>
    <n v="109.55"/>
    <n v="199.18181818181819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d v="2015-05-10T19:28:25"/>
    <n v="1427138905"/>
    <x v="3570"/>
    <d v="1900-02-16T00:00:00"/>
    <n v="48"/>
    <b v="0"/>
    <n v="0"/>
    <b v="0"/>
    <s v="publishing/translations"/>
    <n v="0"/>
    <n v="0"/>
    <x v="8"/>
    <x v="2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d v="2011-01-21T22:00:00"/>
    <n v="1291428371"/>
    <x v="3571"/>
    <d v="1900-02-16T00:00:00"/>
    <n v="48"/>
    <b v="0"/>
    <n v="33"/>
    <b v="1"/>
    <s v="music/rock"/>
    <n v="166.68333333333334"/>
    <n v="75.765151515151516"/>
    <x v="1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d v="2011-03-01T20:00:00"/>
    <n v="1294818278"/>
    <x v="3572"/>
    <d v="1900-02-16T00:00:00"/>
    <n v="48"/>
    <b v="0"/>
    <n v="246"/>
    <b v="1"/>
    <s v="music/indie rock"/>
    <n v="120.46777777777777"/>
    <n v="88.147154471544724"/>
    <x v="1"/>
    <x v="2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d v="2012-10-02T18:40:03"/>
    <n v="1345056003"/>
    <x v="3573"/>
    <d v="1900-02-16T00:00:00"/>
    <n v="48"/>
    <b v="0"/>
    <n v="92"/>
    <b v="1"/>
    <s v="music/indie rock"/>
    <n v="100.90416666666667"/>
    <n v="526.45652173913038"/>
    <x v="1"/>
    <x v="2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d v="2010-11-30T05:00:00"/>
    <n v="1286930435"/>
    <x v="3574"/>
    <d v="1900-02-16T00:00:00"/>
    <n v="48"/>
    <b v="0"/>
    <n v="5"/>
    <b v="0"/>
    <s v="games/video games"/>
    <n v="10.454545454545453"/>
    <n v="23"/>
    <x v="6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d v="2010-07-21T19:00:00"/>
    <n v="1275599812"/>
    <x v="3575"/>
    <d v="1900-02-16T00:00:00"/>
    <n v="48"/>
    <b v="0"/>
    <n v="5"/>
    <b v="0"/>
    <s v="games/video games"/>
    <n v="11.25"/>
    <n v="45"/>
    <x v="6"/>
    <x v="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d v="2012-12-31T18:00:00"/>
    <n v="1352820837"/>
    <x v="3576"/>
    <d v="1900-02-16T00:00:00"/>
    <n v="48"/>
    <b v="0"/>
    <n v="170"/>
    <b v="1"/>
    <s v="music/indie rock"/>
    <n v="202.625"/>
    <n v="47.676470588235297"/>
    <x v="1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3577"/>
    <d v="1900-02-16T00:00:00"/>
    <n v="48"/>
    <b v="0"/>
    <n v="0"/>
    <b v="0"/>
    <s v="food/food trucks"/>
    <n v="0"/>
    <n v="0"/>
    <x v="3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d v="2012-06-01T03:59:00"/>
    <n v="1334442519"/>
    <x v="3578"/>
    <d v="1900-02-16T00:00:00"/>
    <n v="48"/>
    <b v="1"/>
    <n v="60"/>
    <b v="1"/>
    <s v="theater/plays"/>
    <n v="125.76666666666667"/>
    <n v="62.883333333333333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d v="2017-01-10T05:00:00"/>
    <n v="1479932713"/>
    <x v="3579"/>
    <d v="1900-02-16T00:00:00"/>
    <n v="48"/>
    <b v="1"/>
    <n v="216"/>
    <b v="1"/>
    <s v="theater/plays"/>
    <n v="102.03333333333333"/>
    <n v="141.71296296296296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6"/>
    <s v="CAD"/>
    <n v="1484366340"/>
    <d v="2017-01-14T03:59:00"/>
    <n v="1480219174"/>
    <x v="3580"/>
    <d v="1900-02-16T00:00:00"/>
    <n v="48"/>
    <b v="0"/>
    <n v="18"/>
    <b v="0"/>
    <s v="theater/musical"/>
    <n v="4.246666666666667"/>
    <n v="176.94444444444446"/>
    <x v="0"/>
    <x v="1"/>
  </r>
  <r>
    <n v="226"/>
    <s v="MAGGIE Film"/>
    <s v="A TRUE STORY OF DOMESTIC VILOLENCE THAT SEEKS TO OFFER THE VIEWER OUTLEST OF SUPPORT."/>
    <n v="29000"/>
    <n v="250"/>
    <x v="0"/>
    <x v="3"/>
    <s v="GBP"/>
    <n v="1433064540"/>
    <d v="2015-05-31T09:29:00"/>
    <n v="1428854344"/>
    <x v="3581"/>
    <d v="1900-02-17T00:00:00"/>
    <n v="49"/>
    <b v="0"/>
    <n v="2"/>
    <b v="0"/>
    <s v="film &amp; video/drama"/>
    <n v="0.86206896551724133"/>
    <n v="125"/>
    <x v="2"/>
    <x v="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d v="2011-04-03T01:03:10"/>
    <n v="1297562590"/>
    <x v="3582"/>
    <d v="1900-02-17T00:00:00"/>
    <n v="49"/>
    <b v="1"/>
    <n v="176"/>
    <b v="1"/>
    <s v="music/rock"/>
    <n v="294.72727272727275"/>
    <n v="92.102272727272734"/>
    <x v="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d v="2016-01-19T06:37:27"/>
    <n v="1448951847"/>
    <x v="3583"/>
    <d v="1900-02-17T00:00:00"/>
    <n v="49"/>
    <b v="1"/>
    <n v="280"/>
    <b v="1"/>
    <s v="photography/photobooks"/>
    <n v="120.32608695652173"/>
    <n v="98.839285714285708"/>
    <x v="5"/>
    <x v="23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d v="2016-05-02T03:59:00"/>
    <n v="1457913777"/>
    <x v="3584"/>
    <d v="1900-02-17T00:00:00"/>
    <n v="49"/>
    <b v="1"/>
    <n v="740"/>
    <b v="1"/>
    <s v="photography/photobooks"/>
    <n v="145.14000000000001"/>
    <n v="88.26081081081081"/>
    <x v="5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3585"/>
    <d v="1900-02-17T00:00:00"/>
    <n v="49"/>
    <b v="0"/>
    <n v="884"/>
    <b v="0"/>
    <s v="music/faith"/>
    <n v="101.42212307692309"/>
    <n v="74.575090497737563"/>
    <x v="1"/>
    <x v="1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d v="2014-01-01T23:08:56"/>
    <n v="1384384136"/>
    <x v="3586"/>
    <d v="1900-02-17T00:00:00"/>
    <n v="49"/>
    <b v="0"/>
    <n v="69"/>
    <b v="1"/>
    <s v="music/indie rock"/>
    <n v="100.880375"/>
    <n v="116.96275362318841"/>
    <x v="1"/>
    <x v="21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d v="2015-03-17T18:00:00"/>
    <n v="1422400188"/>
    <x v="3587"/>
    <d v="1900-02-17T00:00:00"/>
    <n v="49"/>
    <b v="0"/>
    <n v="0"/>
    <b v="0"/>
    <s v="food/food trucks"/>
    <n v="0"/>
    <n v="0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d v="2013-02-01T17:00:00"/>
    <n v="1355489140"/>
    <x v="3588"/>
    <d v="1900-02-17T00:00:00"/>
    <n v="49"/>
    <b v="0"/>
    <n v="0"/>
    <b v="0"/>
    <s v="publishing/children's books"/>
    <n v="0"/>
    <n v="0"/>
    <x v="8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d v="2016-11-24T17:11:00"/>
    <n v="1475760567"/>
    <x v="3589"/>
    <d v="1900-02-17T00:00:00"/>
    <n v="49"/>
    <b v="0"/>
    <n v="13"/>
    <b v="0"/>
    <s v="theater/spaces"/>
    <n v="4.2880000000000003"/>
    <n v="82.461538461538467"/>
    <x v="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d v="2016-02-08T00:17:00"/>
    <n v="1450724449"/>
    <x v="3590"/>
    <d v="1900-02-17T00:00:00"/>
    <n v="49"/>
    <b v="0"/>
    <n v="27"/>
    <b v="0"/>
    <s v="theater/spaces"/>
    <n v="3.6080041046690612"/>
    <n v="65.111111111111114"/>
    <x v="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"/>
    <s v="DKK"/>
    <n v="1444657593"/>
    <d v="2015-10-12T13:46:33"/>
    <n v="1440337593"/>
    <x v="3591"/>
    <d v="1900-02-18T00:00:00"/>
    <n v="50"/>
    <b v="0"/>
    <n v="0"/>
    <b v="0"/>
    <s v="film &amp; video/science fiction"/>
    <n v="0"/>
    <n v="0"/>
    <x v="2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d v="2015-04-22T22:00:37"/>
    <n v="1425423637"/>
    <x v="3592"/>
    <d v="1900-02-18T00:00:00"/>
    <n v="50"/>
    <b v="0"/>
    <n v="84"/>
    <b v="0"/>
    <s v="film &amp; video/drama"/>
    <n v="55.698440000000005"/>
    <n v="331.53833333333336"/>
    <x v="2"/>
    <x v="14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d v="2010-12-18T09:43:25"/>
    <n v="1288341805"/>
    <x v="3593"/>
    <d v="1900-02-18T00:00:00"/>
    <n v="50"/>
    <b v="1"/>
    <n v="223"/>
    <b v="1"/>
    <s v="film &amp; video/documentary"/>
    <n v="305.46000000000004"/>
    <n v="68.488789237668158"/>
    <x v="2"/>
    <x v="22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d v="2012-06-07T14:55:00"/>
    <n v="1334783704"/>
    <x v="3594"/>
    <d v="1900-02-18T00:00:00"/>
    <n v="50"/>
    <b v="1"/>
    <n v="220"/>
    <b v="1"/>
    <s v="film &amp; video/documentary"/>
    <n v="107.4"/>
    <n v="97.63636363636364"/>
    <x v="2"/>
    <x v="2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d v="2011-02-02T07:59:00"/>
    <n v="1292316697"/>
    <x v="3595"/>
    <d v="1900-02-18T00:00:00"/>
    <n v="50"/>
    <b v="1"/>
    <n v="168"/>
    <b v="1"/>
    <s v="film &amp; video/documentary"/>
    <n v="106.68444444444445"/>
    <n v="28.576190476190476"/>
    <x v="2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d v="2014-01-16T04:00:00"/>
    <n v="1385524889"/>
    <x v="3596"/>
    <d v="1900-02-18T00:00:00"/>
    <n v="50"/>
    <b v="0"/>
    <n v="2"/>
    <b v="0"/>
    <s v="film &amp; video/animation"/>
    <n v="1.02"/>
    <n v="25.5"/>
    <x v="2"/>
    <x v="15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d v="2016-01-30T19:46:42"/>
    <n v="1449863202"/>
    <x v="3597"/>
    <d v="1900-02-18T00:00:00"/>
    <n v="50"/>
    <b v="0"/>
    <n v="1"/>
    <b v="0"/>
    <s v="publishing/fiction"/>
    <n v="2.6315789473684209E-2"/>
    <n v="10"/>
    <x v="8"/>
    <x v="3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d v="2009-11-01T03:59:00"/>
    <n v="1252718519"/>
    <x v="3598"/>
    <d v="1900-02-18T00:00:00"/>
    <n v="50"/>
    <b v="0"/>
    <n v="1"/>
    <b v="0"/>
    <s v="publishing/fiction"/>
    <n v="3.3333333333333335"/>
    <n v="50"/>
    <x v="8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d v="2011-07-16T23:00:00"/>
    <n v="1306525512"/>
    <x v="3599"/>
    <d v="1900-02-18T00:00:00"/>
    <n v="50"/>
    <b v="0"/>
    <n v="54"/>
    <b v="1"/>
    <s v="music/rock"/>
    <n v="105"/>
    <n v="58.333333333333336"/>
    <x v="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3600"/>
    <d v="1900-02-18T00:00:00"/>
    <n v="50"/>
    <b v="0"/>
    <n v="16"/>
    <b v="0"/>
    <s v="technology/wearables"/>
    <n v="30.599999999999998"/>
    <n v="191.25"/>
    <x v="7"/>
    <x v="11"/>
  </r>
  <r>
    <n v="1276"/>
    <s v="MR. DREAM GOES TO JAIL"/>
    <s v="Sponsor this Brooklyn punk band's debut seven-inch, MR. DREAM GOES TO JAIL."/>
    <n v="3000"/>
    <n v="3132.63"/>
    <x v="2"/>
    <x v="0"/>
    <s v="USD"/>
    <n v="1251777600"/>
    <d v="2009-09-01T04:00:00"/>
    <n v="1247504047"/>
    <x v="3601"/>
    <d v="1900-02-18T00:00:00"/>
    <n v="50"/>
    <b v="1"/>
    <n v="68"/>
    <b v="1"/>
    <s v="music/rock"/>
    <n v="104.42100000000001"/>
    <n v="46.06808823529412"/>
    <x v="1"/>
    <x v="2"/>
  </r>
  <r>
    <n v="1761"/>
    <s v="I Wanted To See Boobs"/>
    <s v="A hardcover photobook telling the naked truth of a young photographers journey."/>
    <n v="100"/>
    <n v="155"/>
    <x v="2"/>
    <x v="3"/>
    <s v="GBP"/>
    <n v="1442065060"/>
    <d v="2015-09-12T13:37:40"/>
    <n v="1437745060"/>
    <x v="3602"/>
    <d v="1900-02-18T00:00:00"/>
    <n v="50"/>
    <b v="0"/>
    <n v="3"/>
    <b v="1"/>
    <s v="photography/photobooks"/>
    <n v="155"/>
    <n v="51.666666666666664"/>
    <x v="5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d v="2011-03-03T07:49:21"/>
    <n v="1294818561"/>
    <x v="3603"/>
    <d v="1900-02-18T00:00:00"/>
    <n v="50"/>
    <b v="0"/>
    <n v="96"/>
    <b v="1"/>
    <s v="music/rock"/>
    <n v="100.66250000000001"/>
    <n v="83.885416666666671"/>
    <x v="1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d v="2012-11-14T02:26:57"/>
    <n v="1348536417"/>
    <x v="3604"/>
    <d v="1900-02-18T00:00:00"/>
    <n v="50"/>
    <b v="0"/>
    <n v="14"/>
    <b v="1"/>
    <s v="music/rock"/>
    <n v="101.875"/>
    <n v="58.214285714285715"/>
    <x v="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3605"/>
    <d v="1900-02-18T00:00:00"/>
    <n v="50"/>
    <b v="0"/>
    <n v="1"/>
    <b v="0"/>
    <s v="technology/web"/>
    <n v="3"/>
    <n v="300"/>
    <x v="7"/>
    <x v="24"/>
  </r>
  <r>
    <n v="2725"/>
    <s v="Digital MPPT and Solar BMS for a Net Zero energy House"/>
    <s v="Best Net Zero energy solution for new or existing house (no more heating or electricity bills)."/>
    <n v="40000"/>
    <n v="57817"/>
    <x v="2"/>
    <x v="6"/>
    <s v="CAD"/>
    <n v="1488390735"/>
    <d v="2017-03-01T17:52:15"/>
    <n v="1484070735"/>
    <x v="3606"/>
    <d v="1900-02-18T00:00:00"/>
    <n v="50"/>
    <b v="0"/>
    <n v="113"/>
    <b v="1"/>
    <s v="technology/hardware"/>
    <n v="144.54249999999999"/>
    <n v="511.65486725663715"/>
    <x v="7"/>
    <x v="31"/>
  </r>
  <r>
    <n v="2769"/>
    <s v="Raph the Ninja Giraffe"/>
    <s v="Raph the Ninja Giraffe is a project that is my 5 year old sons idea, &amp; I am working with him to bring his idea to life."/>
    <n v="800"/>
    <n v="2"/>
    <x v="0"/>
    <x v="3"/>
    <s v="GBP"/>
    <n v="1401997790"/>
    <d v="2014-06-05T19:49:50"/>
    <n v="1397677790"/>
    <x v="3607"/>
    <d v="1900-02-18T00:00:00"/>
    <n v="50"/>
    <b v="0"/>
    <n v="2"/>
    <b v="0"/>
    <s v="publishing/children's books"/>
    <n v="0.25"/>
    <n v="1"/>
    <x v="8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1"/>
    <s v="EUR"/>
    <n v="1463734740"/>
    <d v="2016-05-20T08:59:00"/>
    <n v="1459414740"/>
    <x v="3608"/>
    <d v="1900-02-18T00:00:00"/>
    <n v="50"/>
    <b v="0"/>
    <n v="3"/>
    <b v="0"/>
    <s v="theater/spaces"/>
    <n v="1.6666666666666666E-2"/>
    <n v="1"/>
    <x v="0"/>
    <x v="4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d v="2016-08-19T02:27:20"/>
    <n v="1467253640"/>
    <x v="3609"/>
    <d v="1900-02-18T00:00:00"/>
    <n v="50"/>
    <b v="0"/>
    <n v="20"/>
    <b v="0"/>
    <s v="theater/spaces"/>
    <n v="8.64"/>
    <n v="64.8"/>
    <x v="0"/>
    <x v="4"/>
  </r>
  <r>
    <n v="3102"/>
    <s v="Theatre Bath Bus"/>
    <s v="Imagine being able to take a performance anywhere! Meet the Theatre Bath Bus - a magical performance space where anything is possible."/>
    <n v="16000"/>
    <n v="6258"/>
    <x v="0"/>
    <x v="3"/>
    <s v="GBP"/>
    <n v="1471939818"/>
    <d v="2016-08-23T08:10:18"/>
    <n v="1467619818"/>
    <x v="3610"/>
    <d v="1900-02-18T00:00:00"/>
    <n v="50"/>
    <b v="0"/>
    <n v="90"/>
    <b v="0"/>
    <s v="theater/spaces"/>
    <n v="39.112499999999997"/>
    <n v="69.533333333333331"/>
    <x v="0"/>
    <x v="4"/>
  </r>
  <r>
    <n v="3392"/>
    <s v="1 in 3"/>
    <s v="Life is more than the days you have left. 1 in 3 tells of two normal people &amp; their confrontation with mortality and the dice of fate."/>
    <n v="500"/>
    <n v="500"/>
    <x v="2"/>
    <x v="3"/>
    <s v="GBP"/>
    <n v="1462565855"/>
    <d v="2016-05-06T20:17:35"/>
    <n v="1458245855"/>
    <x v="3611"/>
    <d v="1900-02-18T00:00:00"/>
    <n v="50"/>
    <b v="0"/>
    <n v="12"/>
    <b v="1"/>
    <s v="theater/plays"/>
    <n v="100"/>
    <n v="41.666666666666664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3"/>
    <s v="GBP"/>
    <n v="1406761200"/>
    <d v="2014-07-30T23:00:00"/>
    <n v="1402403907"/>
    <x v="3612"/>
    <d v="1900-02-18T00:00:00"/>
    <n v="50"/>
    <b v="0"/>
    <n v="38"/>
    <b v="1"/>
    <s v="theater/plays"/>
    <n v="101.25"/>
    <n v="53.289473684210527"/>
    <x v="0"/>
    <x v="0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d v="2016-03-23T03:29:00"/>
    <n v="1454453021"/>
    <x v="3613"/>
    <d v="1900-02-18T00:00:00"/>
    <n v="50"/>
    <b v="0"/>
    <n v="2"/>
    <b v="0"/>
    <s v="theater/plays"/>
    <n v="0.54999999999999993"/>
    <n v="5.5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614"/>
    <d v="1900-02-18T00:00:00"/>
    <n v="50"/>
    <b v="0"/>
    <n v="0"/>
    <b v="0"/>
    <s v="theater/musical"/>
    <n v="0"/>
    <n v="0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d v="2014-12-18T15:02:44"/>
    <n v="1414591364"/>
    <x v="3615"/>
    <d v="1900-02-18T00:00:00"/>
    <n v="50"/>
    <b v="0"/>
    <n v="0"/>
    <b v="0"/>
    <s v="theater/plays"/>
    <n v="0"/>
    <n v="0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d v="2011-05-25T04:00:00"/>
    <n v="1301950070"/>
    <x v="3616"/>
    <d v="1900-02-19T00:00:00"/>
    <n v="51"/>
    <b v="1"/>
    <n v="61"/>
    <b v="1"/>
    <s v="film &amp; video/documentary"/>
    <n v="152.60869565217391"/>
    <n v="57.540983606557376"/>
    <x v="2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d v="2012-01-22T06:00:00"/>
    <n v="1322852747"/>
    <x v="3617"/>
    <d v="1900-02-19T00:00:00"/>
    <n v="51"/>
    <b v="0"/>
    <n v="71"/>
    <b v="1"/>
    <s v="publishing/nonfiction"/>
    <n v="126"/>
    <n v="88.732394366197184"/>
    <x v="8"/>
    <x v="2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d v="2012-11-18T00:00:00"/>
    <n v="1348864913"/>
    <x v="3618"/>
    <d v="1900-02-19T00:00:00"/>
    <n v="51"/>
    <b v="0"/>
    <n v="28"/>
    <b v="0"/>
    <s v="music/jazz"/>
    <n v="10.86206896551724"/>
    <n v="56.25"/>
    <x v="1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619"/>
    <d v="1900-02-19T00:00:00"/>
    <n v="51"/>
    <b v="0"/>
    <n v="0"/>
    <b v="0"/>
    <s v="music/world music"/>
    <n v="0"/>
    <n v="0"/>
    <x v="1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d v="2010-07-05T04:00:00"/>
    <n v="1273961999"/>
    <x v="3620"/>
    <d v="1900-02-19T00:00:00"/>
    <n v="51"/>
    <b v="0"/>
    <n v="23"/>
    <b v="1"/>
    <s v="music/pop"/>
    <n v="102.60000000000001"/>
    <n v="44.608695652173914"/>
    <x v="1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3621"/>
    <d v="1900-02-19T00:00:00"/>
    <n v="51"/>
    <b v="0"/>
    <n v="1"/>
    <b v="0"/>
    <s v="food/small batch"/>
    <n v="0.72"/>
    <n v="108"/>
    <x v="3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622"/>
    <d v="1900-02-19T00:00:00"/>
    <n v="51"/>
    <b v="0"/>
    <n v="1"/>
    <b v="0"/>
    <s v="theater/plays"/>
    <n v="3.3333333333333335"/>
    <n v="50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d v="2016-05-21T03:59:00"/>
    <n v="1459446487"/>
    <x v="3623"/>
    <d v="1900-02-19T00:00:00"/>
    <n v="51"/>
    <b v="0"/>
    <n v="29"/>
    <b v="1"/>
    <s v="theater/plays"/>
    <n v="100"/>
    <n v="68.96551724137931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d v="2013-03-01T13:58:00"/>
    <n v="1357604752"/>
    <x v="3624"/>
    <d v="1900-02-20T00:00:00"/>
    <n v="52"/>
    <b v="0"/>
    <n v="33"/>
    <b v="1"/>
    <s v="music/rock"/>
    <n v="151.83333333333334"/>
    <n v="27.606060606060606"/>
    <x v="1"/>
    <x v="2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d v="2014-08-30T15:30:00"/>
    <n v="1404947422"/>
    <x v="3625"/>
    <d v="1900-02-20T00:00:00"/>
    <n v="52"/>
    <b v="0"/>
    <n v="3"/>
    <b v="0"/>
    <s v="music/jazz"/>
    <n v="0.3"/>
    <n v="30"/>
    <x v="1"/>
    <x v="39"/>
  </r>
  <r>
    <n v="945"/>
    <s v="CT BAND"/>
    <s v="Make your watch Smart ! CT Band is an ultra-thin, high-tech smart watch-strap awarded twice at CES 2017 las vegas"/>
    <n v="100000"/>
    <n v="2484"/>
    <x v="0"/>
    <x v="5"/>
    <s v="EUR"/>
    <n v="1487462340"/>
    <d v="2017-02-18T23:59:00"/>
    <n v="1482958626"/>
    <x v="3626"/>
    <d v="1900-02-20T00:00:00"/>
    <n v="52"/>
    <b v="0"/>
    <n v="16"/>
    <b v="0"/>
    <s v="technology/wearables"/>
    <n v="2.484"/>
    <n v="155.25"/>
    <x v="7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d v="2014-11-30T22:59:00"/>
    <n v="1412835530"/>
    <x v="3627"/>
    <d v="1900-02-20T00:00:00"/>
    <n v="52"/>
    <b v="0"/>
    <n v="11"/>
    <b v="0"/>
    <s v="technology/wearables"/>
    <n v="2.3345000000000002"/>
    <n v="424.45454545454544"/>
    <x v="7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"/>
    <s v="DKK"/>
    <n v="1469109600"/>
    <d v="2016-07-21T14:00:00"/>
    <n v="1464586746"/>
    <x v="3628"/>
    <d v="1900-02-20T00:00:00"/>
    <n v="52"/>
    <b v="0"/>
    <n v="19"/>
    <b v="0"/>
    <s v="technology/wearables"/>
    <n v="5.7334999999999994"/>
    <n v="603.52631578947364"/>
    <x v="7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d v="2015-09-05T03:59:00"/>
    <n v="1436968366"/>
    <x v="3629"/>
    <d v="1900-02-20T00:00:00"/>
    <n v="52"/>
    <b v="0"/>
    <n v="227"/>
    <b v="1"/>
    <s v="publishing/nonfiction"/>
    <n v="136.13999999999999"/>
    <n v="59.973568281938327"/>
    <x v="8"/>
    <x v="27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d v="2015-06-08T03:50:00"/>
    <n v="1429306520"/>
    <x v="3630"/>
    <d v="1900-02-20T00:00:00"/>
    <n v="52"/>
    <b v="0"/>
    <n v="44"/>
    <b v="1"/>
    <s v="music/rock"/>
    <n v="132.20000000000002"/>
    <n v="75.11363636363636"/>
    <x v="1"/>
    <x v="2"/>
  </r>
  <r>
    <n v="2492"/>
    <s v="SUPER NICE EP 2012"/>
    <s v="We're a band from Hawaii trying to produce our first EP and we need help!"/>
    <n v="600"/>
    <n v="750"/>
    <x v="2"/>
    <x v="0"/>
    <s v="USD"/>
    <n v="1339840740"/>
    <d v="2012-06-16T09:59:00"/>
    <n v="1335397188"/>
    <x v="3631"/>
    <d v="1900-02-20T00:00:00"/>
    <n v="52"/>
    <b v="0"/>
    <n v="27"/>
    <b v="1"/>
    <s v="music/indie rock"/>
    <n v="125"/>
    <n v="27.777777777777779"/>
    <x v="1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d v="2010-01-01T06:00:00"/>
    <n v="1257871712"/>
    <x v="3632"/>
    <d v="1900-02-20T00:00:00"/>
    <n v="52"/>
    <b v="0"/>
    <n v="14"/>
    <b v="1"/>
    <s v="music/classical music"/>
    <n v="105"/>
    <n v="150"/>
    <x v="1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d v="2015-03-31T13:14:00"/>
    <n v="1423325626"/>
    <x v="3633"/>
    <d v="1900-02-20T00:00:00"/>
    <n v="52"/>
    <b v="0"/>
    <n v="8"/>
    <b v="0"/>
    <s v="food/food trucks"/>
    <n v="3.8833333333333329"/>
    <n v="29.125"/>
    <x v="3"/>
    <x v="1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d v="2014-10-02T03:59:00"/>
    <n v="1407781013"/>
    <x v="3634"/>
    <d v="1900-02-20T00:00:00"/>
    <n v="52"/>
    <b v="0"/>
    <n v="3"/>
    <b v="0"/>
    <s v="theater/spaces"/>
    <n v="0.4"/>
    <n v="13.333333333333334"/>
    <x v="0"/>
    <x v="4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d v="2012-05-21T02:59:00"/>
    <n v="1332991717"/>
    <x v="3635"/>
    <d v="1900-02-21T00:00:00"/>
    <n v="53"/>
    <b v="0"/>
    <n v="26"/>
    <b v="1"/>
    <s v="film &amp; video/shorts"/>
    <n v="392.5"/>
    <n v="60.384615384615387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d v="2016-01-05T00:00:00"/>
    <n v="1447380099"/>
    <x v="3636"/>
    <d v="1900-02-21T00:00:00"/>
    <n v="53"/>
    <b v="0"/>
    <n v="0"/>
    <b v="0"/>
    <s v="film &amp; video/drama"/>
    <n v="0"/>
    <n v="0"/>
    <x v="2"/>
    <x v="14"/>
  </r>
  <r>
    <n v="497"/>
    <s v="Galaxy Probe Kids"/>
    <s v="live-action/animated series pilot."/>
    <n v="4480"/>
    <n v="30"/>
    <x v="0"/>
    <x v="0"/>
    <s v="USD"/>
    <n v="1419483600"/>
    <d v="2014-12-25T05:00:00"/>
    <n v="1414889665"/>
    <x v="3637"/>
    <d v="1900-02-21T00:00:00"/>
    <n v="53"/>
    <b v="0"/>
    <n v="3"/>
    <b v="0"/>
    <s v="film &amp; video/animation"/>
    <n v="0.6696428571428571"/>
    <n v="10"/>
    <x v="2"/>
    <x v="15"/>
  </r>
  <r>
    <n v="1406"/>
    <s v="Man Down! Translation project"/>
    <s v="The White coat and the battle dress uniform"/>
    <n v="12000"/>
    <n v="15"/>
    <x v="0"/>
    <x v="11"/>
    <s v="EUR"/>
    <n v="1449914400"/>
    <d v="2015-12-12T10:00:00"/>
    <n v="1445336607"/>
    <x v="3638"/>
    <d v="1900-02-21T00:00:00"/>
    <n v="53"/>
    <b v="0"/>
    <n v="3"/>
    <b v="0"/>
    <s v="publishing/translations"/>
    <n v="0.125"/>
    <n v="5"/>
    <x v="8"/>
    <x v="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d v="2011-11-02T08:00:00"/>
    <n v="1315612909"/>
    <x v="3639"/>
    <d v="1900-02-21T00:00:00"/>
    <n v="53"/>
    <b v="0"/>
    <n v="4"/>
    <b v="1"/>
    <s v="music/rock"/>
    <n v="118.33333333333333"/>
    <n v="443.75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d v="2017-03-01T04:00:00"/>
    <n v="1483768497"/>
    <x v="3640"/>
    <d v="1900-02-21T00:00:00"/>
    <n v="53"/>
    <b v="0"/>
    <n v="2"/>
    <b v="0"/>
    <s v="games/mobile games"/>
    <n v="0.5"/>
    <n v="62.5"/>
    <x v="6"/>
    <x v="2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3"/>
    <s v="GBP"/>
    <n v="1439247600"/>
    <d v="2015-08-10T23:00:00"/>
    <n v="1434625937"/>
    <x v="3641"/>
    <d v="1900-02-21T00:00:00"/>
    <n v="53"/>
    <b v="0"/>
    <n v="3"/>
    <b v="1"/>
    <s v="theater/musical"/>
    <n v="100"/>
    <n v="166.66666666666666"/>
    <x v="0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d v="2012-03-11T04:59:00"/>
    <n v="1326810211"/>
    <x v="3642"/>
    <d v="1900-02-22T00:00:00"/>
    <n v="54"/>
    <b v="0"/>
    <n v="23"/>
    <b v="1"/>
    <s v="music/rock"/>
    <n v="137.11066666666665"/>
    <n v="89.419999999999987"/>
    <x v="1"/>
    <x v="2"/>
  </r>
  <r>
    <n v="1029"/>
    <s v="StrobeHouse presents Valborg 2015"/>
    <s v="We want to recreate last years massive Valborgparty in Lund but this time even bigger!"/>
    <n v="10000"/>
    <n v="11176"/>
    <x v="2"/>
    <x v="10"/>
    <s v="SEK"/>
    <n v="1428184740"/>
    <d v="2015-04-04T21:59:00"/>
    <n v="1423501507"/>
    <x v="3643"/>
    <d v="1900-02-22T00:00:00"/>
    <n v="54"/>
    <b v="0"/>
    <n v="141"/>
    <b v="1"/>
    <s v="music/electronic music"/>
    <n v="111.75999999999999"/>
    <n v="79.262411347517727"/>
    <x v="1"/>
    <x v="20"/>
  </r>
  <r>
    <n v="1176"/>
    <s v="Mirlin's Sushi"/>
    <s v="Mirlins Sushi!_x000a_Find us on Facebook!_x000a_(Gives backers a voice, and a direct link to us! No kickstarter disappearing act here!)"/>
    <n v="175000"/>
    <n v="10"/>
    <x v="0"/>
    <x v="2"/>
    <s v="AUD"/>
    <n v="1488805200"/>
    <d v="2017-03-06T13:00:00"/>
    <n v="1484094498"/>
    <x v="3644"/>
    <d v="1900-02-22T00:00:00"/>
    <n v="54"/>
    <b v="0"/>
    <n v="1"/>
    <b v="0"/>
    <s v="food/food trucks"/>
    <n v="5.7142857142857143E-3"/>
    <n v="10"/>
    <x v="3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d v="2012-05-28T03:59:00"/>
    <n v="1333550015"/>
    <x v="3645"/>
    <d v="1900-02-22T00:00:00"/>
    <n v="54"/>
    <b v="0"/>
    <n v="37"/>
    <b v="1"/>
    <s v="music/rock"/>
    <n v="121.2"/>
    <n v="163.78378378378378"/>
    <x v="1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d v="2016-06-06T17:02:00"/>
    <n v="1460557809"/>
    <x v="3646"/>
    <d v="1900-02-22T00:00:00"/>
    <n v="54"/>
    <b v="1"/>
    <n v="4245"/>
    <b v="1"/>
    <s v="technology/hardware"/>
    <n v="800.21100000000001"/>
    <n v="188.50671378091872"/>
    <x v="7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d v="2016-12-11T04:59:00"/>
    <n v="1476764077"/>
    <x v="3647"/>
    <d v="1900-02-22T00:00:00"/>
    <n v="54"/>
    <b v="0"/>
    <n v="193"/>
    <b v="1"/>
    <s v="technology/hardware"/>
    <n v="506.20938628158842"/>
    <n v="36.326424870466319"/>
    <x v="7"/>
    <x v="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d v="2010-03-15T06:59:00"/>
    <n v="1263982307"/>
    <x v="3648"/>
    <d v="1900-02-22T00:00:00"/>
    <n v="54"/>
    <b v="0"/>
    <n v="5"/>
    <b v="0"/>
    <s v="games/video games"/>
    <n v="10"/>
    <n v="10"/>
    <x v="6"/>
    <x v="2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d v="2015-07-01T06:59:00"/>
    <n v="1431046325"/>
    <x v="3649"/>
    <d v="1900-02-22T00:00:00"/>
    <n v="54"/>
    <b v="0"/>
    <n v="35"/>
    <b v="1"/>
    <s v="theater/plays"/>
    <n v="105.5"/>
    <n v="60.285714285714285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d v="2015-08-26T18:32:00"/>
    <n v="1435953566"/>
    <x v="3650"/>
    <d v="1900-02-22T00:00:00"/>
    <n v="54"/>
    <b v="0"/>
    <n v="6"/>
    <b v="0"/>
    <s v="theater/plays"/>
    <n v="10"/>
    <n v="16.666666666666668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d v="2009-10-12T20:59:00"/>
    <n v="1250630968"/>
    <x v="3651"/>
    <d v="1900-02-23T00:00:00"/>
    <n v="55"/>
    <b v="0"/>
    <n v="26"/>
    <b v="0"/>
    <s v="film &amp; video/animation"/>
    <n v="9.5500000000000007"/>
    <n v="73.461538461538467"/>
    <x v="2"/>
    <x v="15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d v="2015-05-31T15:24:35"/>
    <n v="1428333875"/>
    <x v="3652"/>
    <d v="1900-02-23T00:00:00"/>
    <n v="55"/>
    <b v="0"/>
    <n v="152"/>
    <b v="1"/>
    <s v="technology/wearables"/>
    <n v="105.80799999999999"/>
    <n v="174.02631578947367"/>
    <x v="7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d v="2017-01-31T23:32:00"/>
    <n v="1481150949"/>
    <x v="3653"/>
    <d v="1900-02-23T00:00:00"/>
    <n v="55"/>
    <b v="0"/>
    <n v="7"/>
    <b v="0"/>
    <s v="technology/wearables"/>
    <n v="5.58"/>
    <n v="119.57142857142857"/>
    <x v="7"/>
    <x v="1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d v="2011-09-05T17:06:00"/>
    <n v="1310438737"/>
    <x v="3654"/>
    <d v="1900-02-23T00:00:00"/>
    <n v="55"/>
    <b v="0"/>
    <n v="53"/>
    <b v="1"/>
    <s v="music/rock"/>
    <n v="105.31250000000001"/>
    <n v="158.96226415094338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3"/>
    <s v="GBP"/>
    <n v="1452384000"/>
    <d v="2016-01-10T00:00:00"/>
    <n v="1447698300"/>
    <x v="3655"/>
    <d v="1900-02-23T00:00:00"/>
    <n v="55"/>
    <b v="0"/>
    <n v="23"/>
    <b v="0"/>
    <s v="technology/wearables"/>
    <n v="12.75"/>
    <n v="110.8695652173913"/>
    <x v="7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d v="2014-09-11T09:04:10"/>
    <n v="1405674250"/>
    <x v="3656"/>
    <d v="1900-02-23T00:00:00"/>
    <n v="55"/>
    <b v="0"/>
    <n v="975"/>
    <b v="0"/>
    <s v="games/video games"/>
    <n v="62.765333333333331"/>
    <n v="48.281025641025643"/>
    <x v="6"/>
    <x v="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3657"/>
    <d v="1900-02-23T00:00:00"/>
    <n v="55"/>
    <b v="0"/>
    <n v="7"/>
    <b v="0"/>
    <s v="publishing/translations"/>
    <n v="10.5"/>
    <n v="225"/>
    <x v="8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3"/>
    <s v="GBP"/>
    <n v="1428231600"/>
    <d v="2015-04-05T11:00:00"/>
    <n v="1423520177"/>
    <x v="3658"/>
    <d v="1900-02-23T00:00:00"/>
    <n v="55"/>
    <b v="0"/>
    <n v="1"/>
    <b v="0"/>
    <s v="music/faith"/>
    <n v="3.3333333333333333E-2"/>
    <n v="1"/>
    <x v="1"/>
    <x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d v="2015-05-07T06:58:00"/>
    <n v="1426216033"/>
    <x v="3659"/>
    <d v="1900-02-23T00:00:00"/>
    <n v="55"/>
    <b v="1"/>
    <n v="508"/>
    <b v="1"/>
    <s v="technology/hardware"/>
    <n v="386.81998717948721"/>
    <n v="593.93620078740162"/>
    <x v="7"/>
    <x v="3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660"/>
    <d v="1900-02-23T00:00:00"/>
    <n v="55"/>
    <b v="0"/>
    <n v="0"/>
    <b v="0"/>
    <s v="technology/web"/>
    <n v="0"/>
    <n v="0"/>
    <x v="7"/>
    <x v="24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d v="2014-10-19T05:00:00"/>
    <n v="1408986916"/>
    <x v="3661"/>
    <d v="1900-02-23T00:00:00"/>
    <n v="55"/>
    <b v="0"/>
    <n v="31"/>
    <b v="0"/>
    <s v="theater/spaces"/>
    <n v="42.360992301112063"/>
    <n v="79.870967741935488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d v="2016-07-31T07:00:00"/>
    <n v="1465172024"/>
    <x v="3662"/>
    <d v="1900-02-23T00:00:00"/>
    <n v="55"/>
    <b v="0"/>
    <n v="0"/>
    <b v="0"/>
    <s v="theater/musical"/>
    <n v="0"/>
    <n v="0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d v="2015-05-09T04:00:00"/>
    <n v="1426407426"/>
    <x v="3663"/>
    <d v="1900-02-23T00:00:00"/>
    <n v="55"/>
    <b v="0"/>
    <n v="2"/>
    <b v="0"/>
    <s v="theater/plays"/>
    <n v="1.0571428571428572"/>
    <n v="18.5"/>
    <x v="0"/>
    <x v="0"/>
  </r>
  <r>
    <n v="585"/>
    <s v="Link Card"/>
    <s v="SAVE UP TO 40% WHEN YOU SPEND!_x000a__x000a_PRE-ORDER YOUR LINK CARD TODAY"/>
    <n v="9000"/>
    <n v="0"/>
    <x v="0"/>
    <x v="3"/>
    <s v="GBP"/>
    <n v="1448928000"/>
    <d v="2015-12-01T00:00:00"/>
    <n v="1444123377"/>
    <x v="3664"/>
    <d v="1900-02-24T00:00:00"/>
    <n v="56"/>
    <b v="0"/>
    <n v="0"/>
    <b v="0"/>
    <s v="technology/web"/>
    <n v="0"/>
    <n v="0"/>
    <x v="7"/>
    <x v="24"/>
  </r>
  <r>
    <n v="1385"/>
    <s v="Chi Might Project"/>
    <s v="Musicians, singers &amp; songwriters from all over the world collaborate via YouTube in order to create an amazing album!"/>
    <n v="8000"/>
    <n v="8832.49"/>
    <x v="2"/>
    <x v="7"/>
    <s v="EUR"/>
    <n v="1461931860"/>
    <d v="2016-04-29T12:11:00"/>
    <n v="1457109121"/>
    <x v="3665"/>
    <d v="1900-02-24T00:00:00"/>
    <n v="56"/>
    <b v="0"/>
    <n v="134"/>
    <b v="1"/>
    <s v="music/rock"/>
    <n v="110.406125"/>
    <n v="65.914104477611943"/>
    <x v="1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d v="2009-12-31T23:39:00"/>
    <n v="1257444140"/>
    <x v="3666"/>
    <d v="1900-02-24T00:00:00"/>
    <n v="56"/>
    <b v="0"/>
    <n v="15"/>
    <b v="1"/>
    <s v="music/rock"/>
    <n v="103.8"/>
    <n v="34.6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3"/>
    <s v="GBP"/>
    <n v="1429554349"/>
    <d v="2015-04-20T18:25:49"/>
    <n v="1424719549"/>
    <x v="3667"/>
    <d v="1900-02-24T00:00:00"/>
    <n v="56"/>
    <b v="0"/>
    <n v="28"/>
    <b v="0"/>
    <s v="food/restaurants"/>
    <n v="1.0526315789473684"/>
    <n v="35.714285714285715"/>
    <x v="3"/>
    <x v="35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d v="2012-01-31T17:00:00"/>
    <n v="1323211621"/>
    <x v="3668"/>
    <d v="1900-02-24T00:00:00"/>
    <n v="56"/>
    <b v="1"/>
    <n v="151"/>
    <b v="1"/>
    <s v="theater/plays"/>
    <n v="100.88571428571429"/>
    <n v="46.76821192052980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3"/>
    <s v="GBP"/>
    <n v="1427414400"/>
    <d v="2015-03-27T00:00:00"/>
    <n v="1422656201"/>
    <x v="3669"/>
    <d v="1900-02-24T00:00:00"/>
    <n v="56"/>
    <b v="0"/>
    <n v="65"/>
    <b v="1"/>
    <s v="theater/plays"/>
    <n v="152.66666666666666"/>
    <n v="70.461538461538467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3"/>
    <s v="GBP"/>
    <n v="1454284500"/>
    <d v="2016-01-31T23:55:00"/>
    <n v="1449431237"/>
    <x v="3670"/>
    <d v="1900-02-24T00:00:00"/>
    <n v="56"/>
    <b v="0"/>
    <n v="0"/>
    <b v="0"/>
    <s v="theater/plays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3671"/>
    <d v="1900-02-25T00:00:00"/>
    <n v="57"/>
    <b v="0"/>
    <n v="0"/>
    <b v="0"/>
    <s v="film &amp; video/science fiction"/>
    <n v="0"/>
    <n v="0"/>
    <x v="2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d v="2016-09-03T01:00:00"/>
    <n v="1468001290"/>
    <x v="3672"/>
    <d v="1900-02-25T00:00:00"/>
    <n v="57"/>
    <b v="1"/>
    <n v="236"/>
    <b v="1"/>
    <s v="film &amp; video/documentary"/>
    <n v="110.13360000000002"/>
    <n v="70.000169491525426"/>
    <x v="2"/>
    <x v="2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d v="2012-05-11T15:47:00"/>
    <n v="1331774434"/>
    <x v="3673"/>
    <d v="1900-02-25T00:00:00"/>
    <n v="57"/>
    <b v="0"/>
    <n v="44"/>
    <b v="1"/>
    <s v="music/rock"/>
    <n v="142.79999999999998"/>
    <n v="162.27272727272728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3674"/>
    <d v="1900-02-25T00:00:00"/>
    <n v="57"/>
    <b v="0"/>
    <n v="4"/>
    <b v="0"/>
    <s v="technology/wearables"/>
    <n v="0.19088937093275488"/>
    <n v="55"/>
    <x v="7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675"/>
    <d v="1900-02-25T00:00:00"/>
    <n v="57"/>
    <b v="0"/>
    <n v="2"/>
    <b v="0"/>
    <s v="journalism/audio"/>
    <n v="8.5714285714285715E-2"/>
    <n v="3"/>
    <x v="4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d v="2011-01-01T04:59:00"/>
    <n v="1288968886"/>
    <x v="3676"/>
    <d v="1900-02-25T00:00:00"/>
    <n v="57"/>
    <b v="1"/>
    <n v="141"/>
    <b v="1"/>
    <s v="music/rock"/>
    <n v="198.85074626865671"/>
    <n v="94.489361702127653"/>
    <x v="1"/>
    <x v="2"/>
  </r>
  <r>
    <n v="1582"/>
    <s v="Scenes from New Orleans"/>
    <s v="I create canvas prints of images from in and around New Orleans"/>
    <n v="1000"/>
    <n v="93"/>
    <x v="0"/>
    <x v="0"/>
    <s v="USD"/>
    <n v="1445894400"/>
    <d v="2015-10-26T21:20:00"/>
    <n v="1440961053"/>
    <x v="3677"/>
    <d v="1900-02-25T00:00:00"/>
    <n v="57"/>
    <b v="0"/>
    <n v="3"/>
    <b v="0"/>
    <s v="photography/places"/>
    <n v="9.3000000000000007"/>
    <n v="31"/>
    <x v="5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d v="2015-07-01T06:00:00"/>
    <n v="1430855315"/>
    <x v="3678"/>
    <d v="1900-02-25T00:00:00"/>
    <n v="57"/>
    <b v="0"/>
    <n v="3"/>
    <b v="0"/>
    <s v="music/faith"/>
    <n v="6.5"/>
    <n v="216.66666666666666"/>
    <x v="1"/>
    <x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d v="2015-06-05T21:00:00"/>
    <n v="1428541276"/>
    <x v="3679"/>
    <d v="1900-02-25T00:00:00"/>
    <n v="57"/>
    <b v="0"/>
    <n v="188"/>
    <b v="1"/>
    <s v="technology/hardware"/>
    <n v="115.50800000000001"/>
    <n v="307.20212765957444"/>
    <x v="7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d v="2012-04-14T17:36:00"/>
    <n v="1329442510"/>
    <x v="3680"/>
    <d v="1900-02-25T00:00:00"/>
    <n v="57"/>
    <b v="0"/>
    <n v="72"/>
    <b v="1"/>
    <s v="music/electronic music"/>
    <n v="111.425"/>
    <n v="61.902777777777779"/>
    <x v="1"/>
    <x v="2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P"/>
    <n v="1422664740"/>
    <d v="2015-01-31T00:39:00"/>
    <n v="1417818036"/>
    <x v="3681"/>
    <d v="1900-02-25T00:00:00"/>
    <n v="57"/>
    <b v="0"/>
    <n v="0"/>
    <b v="0"/>
    <s v="technology/web"/>
    <n v="0"/>
    <n v="0"/>
    <x v="7"/>
    <x v="2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d v="2015-10-08T03:59:00"/>
    <n v="1439392406"/>
    <x v="3682"/>
    <d v="1900-02-25T00:00:00"/>
    <n v="57"/>
    <b v="0"/>
    <n v="150"/>
    <b v="1"/>
    <s v="music/classical music"/>
    <n v="100.84615384615385"/>
    <n v="43.7"/>
    <x v="1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3"/>
    <s v="GBP"/>
    <n v="1467414000"/>
    <d v="2016-07-01T23:00:00"/>
    <n v="1462492178"/>
    <x v="3683"/>
    <d v="1900-02-25T00:00:00"/>
    <n v="57"/>
    <b v="0"/>
    <n v="70"/>
    <b v="1"/>
    <s v="theater/plays"/>
    <n v="107.52"/>
    <n v="76.8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3"/>
    <s v="GBP"/>
    <n v="1474844400"/>
    <d v="2016-09-25T23:00:00"/>
    <n v="1469871148"/>
    <x v="3684"/>
    <d v="1900-02-25T00:00:00"/>
    <n v="57"/>
    <b v="0"/>
    <n v="80"/>
    <b v="1"/>
    <s v="theater/plays"/>
    <n v="113.65"/>
    <n v="56.825000000000003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6"/>
    <s v="CAD"/>
    <n v="1409543940"/>
    <d v="2014-09-01T03:59:00"/>
    <n v="1404586762"/>
    <x v="3685"/>
    <d v="1900-02-26T00:00:00"/>
    <n v="58"/>
    <b v="0"/>
    <n v="2"/>
    <b v="0"/>
    <s v="film &amp; video/drama"/>
    <n v="3.4000000000000004"/>
    <n v="25.5"/>
    <x v="2"/>
    <x v="1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3686"/>
    <d v="1900-02-26T00:00:00"/>
    <n v="58"/>
    <b v="0"/>
    <n v="8"/>
    <b v="0"/>
    <s v="music/world music"/>
    <n v="3.0124999999999997"/>
    <n v="30.125"/>
    <x v="1"/>
    <x v="1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687"/>
    <d v="1900-02-26T00:00:00"/>
    <n v="58"/>
    <b v="0"/>
    <n v="0"/>
    <b v="0"/>
    <s v="publishing/translations"/>
    <n v="0"/>
    <n v="0"/>
    <x v="8"/>
    <x v="26"/>
  </r>
  <r>
    <n v="1484"/>
    <s v="a book called filtered down thru the stars"/>
    <s v="The mussings of an old wizard"/>
    <n v="2000"/>
    <n v="0"/>
    <x v="0"/>
    <x v="0"/>
    <s v="USD"/>
    <n v="1342882260"/>
    <d v="2012-07-21T14:51:00"/>
    <n v="1337834963"/>
    <x v="3688"/>
    <d v="1900-02-26T00:00:00"/>
    <n v="58"/>
    <b v="0"/>
    <n v="0"/>
    <b v="0"/>
    <s v="publishing/fiction"/>
    <n v="0"/>
    <n v="0"/>
    <x v="8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d v="2015-03-14T15:00:00"/>
    <n v="1421343743"/>
    <x v="3689"/>
    <d v="1900-02-26T00:00:00"/>
    <n v="58"/>
    <b v="0"/>
    <n v="1"/>
    <b v="0"/>
    <s v="food/food trucks"/>
    <n v="2.5000000000000001E-2"/>
    <n v="5"/>
    <x v="3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d v="2014-10-18T04:00:00"/>
    <n v="1408624622"/>
    <x v="3690"/>
    <d v="1900-02-26T00:00:00"/>
    <n v="58"/>
    <b v="0"/>
    <n v="37"/>
    <b v="1"/>
    <s v="technology/hardware"/>
    <n v="104.30333333333333"/>
    <n v="845.70270270270271"/>
    <x v="7"/>
    <x v="3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d v="2016-08-29T17:00:00"/>
    <n v="1467468008"/>
    <x v="3691"/>
    <d v="1900-02-26T00:00:00"/>
    <n v="58"/>
    <b v="0"/>
    <n v="39"/>
    <b v="1"/>
    <s v="theater/musical"/>
    <n v="100.88571428571429"/>
    <n v="90.538461538461533"/>
    <x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d v="2015-06-14T19:19:00"/>
    <n v="1429287900"/>
    <x v="3692"/>
    <d v="1900-02-26T00:00:00"/>
    <n v="58"/>
    <b v="0"/>
    <n v="7"/>
    <b v="0"/>
    <s v="theater/spaces"/>
    <n v="2.3035714285714284E-2"/>
    <n v="92.142857142857139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d v="2015-02-11T04:59:00"/>
    <n v="1418673307"/>
    <x v="3693"/>
    <d v="1900-02-26T00:00:00"/>
    <n v="58"/>
    <b v="0"/>
    <n v="35"/>
    <b v="1"/>
    <s v="theater/plays"/>
    <n v="127.25"/>
    <n v="72.714285714285708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d v="2016-05-05T17:00:00"/>
    <n v="1457403364"/>
    <x v="3694"/>
    <d v="1900-02-26T00:00:00"/>
    <n v="58"/>
    <b v="0"/>
    <n v="2"/>
    <b v="0"/>
    <s v="theater/musical"/>
    <n v="1.9999999999999998E-4"/>
    <n v="1"/>
    <x v="0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3"/>
    <s v="GBP"/>
    <n v="1427806320"/>
    <d v="2015-03-31T12:52:00"/>
    <n v="1422834819"/>
    <x v="3695"/>
    <d v="1900-02-26T00:00:00"/>
    <n v="58"/>
    <b v="0"/>
    <n v="27"/>
    <b v="1"/>
    <s v="theater/plays"/>
    <n v="102.57142857142858"/>
    <n v="132.96296296296296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d v="2016-04-15T16:28:00"/>
    <n v="1455725596"/>
    <x v="3696"/>
    <d v="1900-02-26T00:00:00"/>
    <n v="58"/>
    <b v="0"/>
    <n v="4"/>
    <b v="0"/>
    <s v="theater/plays"/>
    <n v="0.82857142857142851"/>
    <n v="7.25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d v="2015-03-27T02:39:00"/>
    <n v="1422383318"/>
    <x v="3697"/>
    <d v="1900-02-27T00:00:00"/>
    <n v="59"/>
    <b v="0"/>
    <n v="2"/>
    <b v="0"/>
    <s v="film &amp; video/drama"/>
    <n v="13"/>
    <n v="65"/>
    <x v="2"/>
    <x v="14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d v="2014-05-09T21:00:00"/>
    <n v="1394536048"/>
    <x v="3698"/>
    <d v="1900-02-27T00:00:00"/>
    <n v="59"/>
    <b v="1"/>
    <n v="2436"/>
    <b v="1"/>
    <s v="film &amp; video/documentary"/>
    <n v="108.93241269841269"/>
    <n v="56.344351395730705"/>
    <x v="2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d v="2010-05-08T22:16:00"/>
    <n v="1268255751"/>
    <x v="3699"/>
    <d v="1900-02-27T00:00:00"/>
    <n v="59"/>
    <b v="0"/>
    <n v="4"/>
    <b v="0"/>
    <s v="film &amp; video/animation"/>
    <n v="3.3076923076923079"/>
    <n v="53.75"/>
    <x v="2"/>
    <x v="15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d v="2012-05-25T14:14:00"/>
    <n v="1332808501"/>
    <x v="3700"/>
    <d v="1900-02-27T00:00:00"/>
    <n v="59"/>
    <b v="0"/>
    <n v="3"/>
    <b v="0"/>
    <s v="film &amp; video/animation"/>
    <n v="0.8"/>
    <n v="133.33333333333334"/>
    <x v="2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d v="2015-01-18T01:12:00"/>
    <n v="1416445931"/>
    <x v="3701"/>
    <d v="1900-02-27T00:00:00"/>
    <n v="59"/>
    <b v="0"/>
    <n v="9"/>
    <b v="0"/>
    <s v="technology/web"/>
    <n v="0.38925389253892539"/>
    <n v="38.444444444444443"/>
    <x v="7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702"/>
    <d v="1900-02-27T00:00:00"/>
    <n v="59"/>
    <b v="0"/>
    <n v="1"/>
    <b v="0"/>
    <s v="technology/web"/>
    <n v="0.02"/>
    <n v="90"/>
    <x v="7"/>
    <x v="2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7"/>
    <s v="EUR"/>
    <n v="1477422000"/>
    <d v="2016-10-25T19:00:00"/>
    <n v="1472282956"/>
    <x v="3703"/>
    <d v="1900-02-27T00:00:00"/>
    <n v="59"/>
    <b v="0"/>
    <n v="28"/>
    <b v="1"/>
    <s v="music/metal"/>
    <n v="218.00000000000003"/>
    <n v="19.464285714285715"/>
    <x v="1"/>
    <x v="1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3704"/>
    <d v="1900-02-27T00:00:00"/>
    <n v="59"/>
    <b v="0"/>
    <n v="323"/>
    <b v="0"/>
    <s v="technology/wearables"/>
    <n v="102.298"/>
    <n v="158.35603715170279"/>
    <x v="7"/>
    <x v="11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d v="2015-02-15T15:38:00"/>
    <n v="1418922443"/>
    <x v="3705"/>
    <d v="1900-02-27T00:00:00"/>
    <n v="59"/>
    <b v="0"/>
    <n v="1"/>
    <b v="0"/>
    <s v="publishing/fiction"/>
    <n v="8.3333333333333321"/>
    <n v="100"/>
    <x v="8"/>
    <x v="3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d v="2010-05-15T08:10:00"/>
    <n v="1268822909"/>
    <x v="3706"/>
    <d v="1900-02-27T00:00:00"/>
    <n v="59"/>
    <b v="1"/>
    <n v="33"/>
    <b v="1"/>
    <s v="photography/photobooks"/>
    <n v="215"/>
    <n v="78.181818181818187"/>
    <x v="5"/>
    <x v="23"/>
  </r>
  <r>
    <n v="1558"/>
    <s v="Lucy Wood's Calendar - English Countryside 2016"/>
    <s v="A large 2016 wall-calendar (A3 when open) featuring 12 stunning photographs by Lucy Wood."/>
    <n v="750"/>
    <n v="35"/>
    <x v="0"/>
    <x v="3"/>
    <s v="GBP"/>
    <n v="1440763920"/>
    <d v="2015-08-28T12:12:00"/>
    <n v="1435656759"/>
    <x v="3707"/>
    <d v="1900-02-27T00:00:00"/>
    <n v="59"/>
    <b v="0"/>
    <n v="3"/>
    <b v="0"/>
    <s v="photography/nature"/>
    <n v="4.666666666666667"/>
    <n v="11.666666666666666"/>
    <x v="5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d v="2016-05-04T19:58:52"/>
    <n v="1457297932"/>
    <x v="3708"/>
    <d v="1900-02-27T00:00:00"/>
    <n v="59"/>
    <b v="0"/>
    <n v="1"/>
    <b v="0"/>
    <s v="music/faith"/>
    <n v="0.1"/>
    <n v="1"/>
    <x v="1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d v="2010-07-10T22:00:00"/>
    <n v="1273647255"/>
    <x v="3709"/>
    <d v="1900-02-27T00:00:00"/>
    <n v="59"/>
    <b v="0"/>
    <n v="81"/>
    <b v="1"/>
    <s v="music/indie rock"/>
    <n v="104.71999999999998"/>
    <n v="32.320987654320987"/>
    <x v="1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710"/>
    <d v="1900-02-27T00:00:00"/>
    <n v="59"/>
    <b v="0"/>
    <n v="1"/>
    <b v="0"/>
    <s v="food/food trucks"/>
    <n v="1"/>
    <n v="100"/>
    <x v="3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d v="2016-04-17T23:44:54"/>
    <n v="1455756294"/>
    <x v="3711"/>
    <d v="1900-02-27T00:00:00"/>
    <n v="59"/>
    <b v="0"/>
    <n v="69"/>
    <b v="1"/>
    <s v="theater/spaces"/>
    <n v="108.83333333333334"/>
    <n v="94.637681159420296"/>
    <x v="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d v="2012-03-18T23:53:15"/>
    <n v="1326934395"/>
    <x v="3712"/>
    <d v="1900-02-27T00:00:00"/>
    <n v="59"/>
    <b v="0"/>
    <n v="1"/>
    <b v="0"/>
    <s v="publishing/children's books"/>
    <n v="0.76923076923076927"/>
    <n v="25"/>
    <x v="8"/>
    <x v="17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d v="2015-08-08T21:34:00"/>
    <n v="1433897647"/>
    <x v="3713"/>
    <d v="1900-02-27T00:00:00"/>
    <n v="59"/>
    <b v="0"/>
    <n v="6"/>
    <b v="0"/>
    <s v="theater/plays"/>
    <n v="4.8666666666666663"/>
    <n v="24.333333333333332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3714"/>
    <d v="1900-02-27T00:00:00"/>
    <n v="59"/>
    <b v="0"/>
    <n v="3"/>
    <b v="0"/>
    <s v="theater/spaces"/>
    <n v="1.8666666666666669"/>
    <n v="93.333333333333329"/>
    <x v="0"/>
    <x v="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715"/>
    <d v="1900-02-27T00:00:00"/>
    <n v="59"/>
    <b v="0"/>
    <n v="0"/>
    <b v="0"/>
    <s v="theater/plays"/>
    <n v="0"/>
    <n v="0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d v="2015-12-14T05:59:00"/>
    <n v="1445027346"/>
    <x v="3716"/>
    <d v="1900-02-27T00:00:00"/>
    <n v="59"/>
    <b v="0"/>
    <n v="25"/>
    <b v="0"/>
    <s v="theater/musical"/>
    <n v="54.52"/>
    <n v="109.04"/>
    <x v="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d v="2015-04-18T00:37:00"/>
    <n v="1424226768"/>
    <x v="3717"/>
    <d v="1900-02-27T00:00:00"/>
    <n v="59"/>
    <b v="0"/>
    <n v="13"/>
    <b v="1"/>
    <s v="theater/plays"/>
    <n v="130"/>
    <n v="50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d v="2016-04-19T23:27:30"/>
    <n v="1455928050"/>
    <x v="3718"/>
    <d v="1900-02-27T00:00:00"/>
    <n v="59"/>
    <b v="0"/>
    <n v="61"/>
    <b v="1"/>
    <s v="theater/plays"/>
    <n v="127.14285714285714"/>
    <n v="72.950819672131146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6"/>
    <s v="CAD"/>
    <n v="1464471840"/>
    <d v="2016-05-28T21:44:00"/>
    <n v="1459309704"/>
    <x v="3719"/>
    <d v="1900-02-27T00:00:00"/>
    <n v="59"/>
    <b v="0"/>
    <n v="42"/>
    <b v="1"/>
    <s v="theater/plays"/>
    <n v="102.42424242424242"/>
    <n v="40.238095238095241"/>
    <x v="0"/>
    <x v="0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d v="2016-04-02T23:51:13"/>
    <n v="1454460673"/>
    <x v="3720"/>
    <d v="1900-02-27T00:00:00"/>
    <n v="59"/>
    <b v="0"/>
    <n v="11"/>
    <b v="1"/>
    <s v="theater/musical"/>
    <n v="132.6"/>
    <n v="120.54545454545455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7"/>
    <s v="EUR"/>
    <n v="1453244340"/>
    <d v="2016-01-19T22:59:00"/>
    <n v="1448136417"/>
    <x v="3721"/>
    <d v="1900-02-27T00:00:00"/>
    <n v="59"/>
    <b v="0"/>
    <n v="76"/>
    <b v="1"/>
    <s v="theater/plays"/>
    <n v="110.02000000000001"/>
    <n v="72.381578947368425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d v="2015-07-18T03:00:00"/>
    <n v="1432100004"/>
    <x v="3722"/>
    <d v="1900-02-27T00:00:00"/>
    <n v="59"/>
    <b v="0"/>
    <n v="2"/>
    <b v="0"/>
    <s v="theater/plays"/>
    <n v="31.25"/>
    <n v="1250"/>
    <x v="0"/>
    <x v="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d v="2015-09-13T18:11:52"/>
    <n v="1436983912"/>
    <x v="3723"/>
    <d v="1900-02-28T00:00:00"/>
    <n v="60"/>
    <b v="0"/>
    <n v="25"/>
    <b v="1"/>
    <s v="film &amp; video/television"/>
    <n v="100.2"/>
    <n v="80.16"/>
    <x v="2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d v="2016-01-09T00:36:01"/>
    <n v="1447115761"/>
    <x v="3724"/>
    <d v="1900-02-28T00:00:00"/>
    <n v="60"/>
    <b v="0"/>
    <n v="14"/>
    <b v="1"/>
    <s v="film &amp; video/television"/>
    <n v="133.33333333333331"/>
    <n v="57.142857142857146"/>
    <x v="2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d v="2014-12-19T20:40:07"/>
    <n v="1413834007"/>
    <x v="3725"/>
    <d v="1900-02-28T00:00:00"/>
    <n v="60"/>
    <b v="0"/>
    <n v="70"/>
    <b v="1"/>
    <s v="film &amp; video/television"/>
    <n v="107.61100000000002"/>
    <n v="76.865000000000009"/>
    <x v="2"/>
    <x v="6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d v="2011-09-04T21:30:45"/>
    <n v="1309987845"/>
    <x v="3726"/>
    <d v="1900-02-28T00:00:00"/>
    <n v="60"/>
    <b v="0"/>
    <n v="17"/>
    <b v="1"/>
    <s v="film &amp; video/shorts"/>
    <n v="127.2"/>
    <n v="37.411764705882355"/>
    <x v="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d v="2012-05-28T06:30:57"/>
    <n v="1333002657"/>
    <x v="3727"/>
    <d v="1900-02-28T00:00:00"/>
    <n v="60"/>
    <b v="0"/>
    <n v="32"/>
    <b v="1"/>
    <s v="film &amp; video/shorts"/>
    <n v="123.94444444444443"/>
    <n v="69.71875"/>
    <x v="2"/>
    <x v="3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d v="2011-12-27T17:35:58"/>
    <n v="1319819758"/>
    <x v="3728"/>
    <d v="1900-02-28T00:00:00"/>
    <n v="60"/>
    <b v="0"/>
    <n v="15"/>
    <b v="1"/>
    <s v="film &amp; video/shorts"/>
    <n v="153.33333333333334"/>
    <n v="30.666666666666668"/>
    <x v="2"/>
    <x v="3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d v="2013-05-31T14:42:50"/>
    <n v="1364827370"/>
    <x v="3729"/>
    <d v="1900-02-28T00:00:00"/>
    <n v="60"/>
    <b v="0"/>
    <n v="47"/>
    <b v="1"/>
    <s v="film &amp; video/shorts"/>
    <n v="246.66666666666669"/>
    <n v="78.72340425531915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d v="2012-01-13T06:34:48"/>
    <n v="1321252488"/>
    <x v="3730"/>
    <d v="1900-02-28T00:00:00"/>
    <n v="60"/>
    <b v="0"/>
    <n v="35"/>
    <b v="1"/>
    <s v="film &amp; video/shorts"/>
    <n v="103.33333333333334"/>
    <n v="88.571428571428569"/>
    <x v="2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31"/>
    <d v="1900-02-28T00:00:00"/>
    <n v="60"/>
    <b v="0"/>
    <n v="0"/>
    <b v="0"/>
    <s v="film &amp; video/science fiction"/>
    <n v="0"/>
    <n v="0"/>
    <x v="2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6"/>
    <s v="CAD"/>
    <n v="1486165880"/>
    <d v="2017-02-03T23:51:20"/>
    <n v="1480981880"/>
    <x v="3732"/>
    <d v="1900-02-28T00:00:00"/>
    <n v="60"/>
    <b v="0"/>
    <n v="6"/>
    <b v="0"/>
    <s v="film &amp; video/science fiction"/>
    <n v="14.000000000000002"/>
    <n v="11.666666666666666"/>
    <x v="2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33"/>
    <d v="1900-02-28T00:00:00"/>
    <n v="60"/>
    <b v="0"/>
    <n v="0"/>
    <b v="0"/>
    <s v="film &amp; video/science fiction"/>
    <n v="0"/>
    <n v="0"/>
    <x v="2"/>
    <x v="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6"/>
    <s v="CAD"/>
    <n v="1428945472"/>
    <d v="2015-04-13T17:17:52"/>
    <n v="1423765072"/>
    <x v="3734"/>
    <d v="1900-02-28T00:00:00"/>
    <n v="60"/>
    <b v="0"/>
    <n v="37"/>
    <b v="0"/>
    <s v="film &amp; video/science fiction"/>
    <n v="27.6"/>
    <n v="55.945945945945944"/>
    <x v="2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735"/>
    <d v="1900-02-28T00:00:00"/>
    <n v="60"/>
    <b v="0"/>
    <n v="3"/>
    <b v="0"/>
    <s v="film &amp; video/science fiction"/>
    <n v="0.57499999999999996"/>
    <n v="38.333333333333336"/>
    <x v="2"/>
    <x v="1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3736"/>
    <d v="1900-02-28T00:00:00"/>
    <n v="60"/>
    <b v="0"/>
    <n v="67"/>
    <b v="0"/>
    <s v="film &amp; video/science fiction"/>
    <n v="23.163076923076922"/>
    <n v="449.43283582089555"/>
    <x v="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3737"/>
    <d v="1900-02-28T00:00:00"/>
    <n v="60"/>
    <b v="0"/>
    <n v="5"/>
    <b v="0"/>
    <s v="film &amp; video/science fiction"/>
    <n v="5.5999999999999994E-2"/>
    <n v="28"/>
    <x v="2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6"/>
    <s v="CAD"/>
    <n v="1407034796"/>
    <d v="2014-08-03T02:59:56"/>
    <n v="1401850796"/>
    <x v="3738"/>
    <d v="1900-02-28T00:00:00"/>
    <n v="60"/>
    <b v="0"/>
    <n v="15"/>
    <b v="0"/>
    <s v="film &amp; video/science fiction"/>
    <n v="5.0999999999999996"/>
    <n v="119"/>
    <x v="2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d v="2015-08-15T21:54:51"/>
    <n v="1434491691"/>
    <x v="3739"/>
    <d v="1900-02-28T00:00:00"/>
    <n v="60"/>
    <b v="0"/>
    <n v="0"/>
    <b v="0"/>
    <s v="film &amp; video/drama"/>
    <n v="0"/>
    <n v="0"/>
    <x v="2"/>
    <x v="14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d v="2014-09-19T18:18:21"/>
    <n v="1405966701"/>
    <x v="3740"/>
    <d v="1900-02-28T00:00:00"/>
    <n v="60"/>
    <b v="0"/>
    <n v="7"/>
    <b v="0"/>
    <s v="film &amp; video/drama"/>
    <n v="0.53333333333333333"/>
    <n v="91.428571428571431"/>
    <x v="2"/>
    <x v="14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d v="2015-08-04T22:15:35"/>
    <n v="1433542535"/>
    <x v="3741"/>
    <d v="1900-02-28T00:00:00"/>
    <n v="60"/>
    <b v="0"/>
    <n v="2"/>
    <b v="0"/>
    <s v="film &amp; video/drama"/>
    <n v="0.01"/>
    <n v="5.5"/>
    <x v="2"/>
    <x v="14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d v="2016-08-12T04:20:14"/>
    <n v="1465791614"/>
    <x v="3742"/>
    <d v="1900-02-28T00:00:00"/>
    <n v="60"/>
    <b v="0"/>
    <n v="1"/>
    <b v="0"/>
    <s v="film &amp; video/drama"/>
    <n v="2E-3"/>
    <n v="1"/>
    <x v="2"/>
    <x v="14"/>
  </r>
  <r>
    <n v="174"/>
    <s v="I Am Forgotten"/>
    <s v="An international short film project. It is about loneliness, wich is caused by the current compulsion to check your Facebook every day."/>
    <n v="6000"/>
    <n v="0"/>
    <x v="0"/>
    <x v="14"/>
    <s v="EUR"/>
    <n v="1431108776"/>
    <d v="2015-05-08T18:12:56"/>
    <n v="1425924776"/>
    <x v="3743"/>
    <d v="1900-02-28T00:00:00"/>
    <n v="60"/>
    <b v="0"/>
    <n v="0"/>
    <b v="0"/>
    <s v="film &amp; video/drama"/>
    <n v="0"/>
    <n v="0"/>
    <x v="2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d v="2016-09-03T16:34:37"/>
    <n v="1467736477"/>
    <x v="3744"/>
    <d v="1900-02-28T00:00:00"/>
    <n v="60"/>
    <b v="0"/>
    <n v="5"/>
    <b v="0"/>
    <s v="film &amp; video/drama"/>
    <n v="6.8999999999999992E-2"/>
    <n v="69"/>
    <x v="2"/>
    <x v="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3"/>
    <s v="GBP"/>
    <n v="1417217166"/>
    <d v="2014-11-28T23:26:06"/>
    <n v="1412029566"/>
    <x v="3745"/>
    <d v="1900-02-28T00:00:00"/>
    <n v="60"/>
    <b v="0"/>
    <n v="0"/>
    <b v="0"/>
    <s v="film &amp; video/drama"/>
    <n v="0"/>
    <n v="0"/>
    <x v="2"/>
    <x v="14"/>
  </r>
  <r>
    <n v="194"/>
    <s v="Desperation Short Film"/>
    <s v="Northern Irish Original Short Film based on the desperation of love and survival and taking a risk that may change everything."/>
    <n v="2500"/>
    <n v="3"/>
    <x v="0"/>
    <x v="3"/>
    <s v="GBP"/>
    <n v="1457308531"/>
    <d v="2016-03-06T23:55:31"/>
    <n v="1452124531"/>
    <x v="3746"/>
    <d v="1900-02-28T00:00:00"/>
    <n v="60"/>
    <b v="0"/>
    <n v="3"/>
    <b v="0"/>
    <s v="film &amp; video/drama"/>
    <n v="0.12"/>
    <n v="1"/>
    <x v="2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d v="2015-07-10T16:05:32"/>
    <n v="1431360332"/>
    <x v="3747"/>
    <d v="1900-02-28T00:00:00"/>
    <n v="60"/>
    <b v="0"/>
    <n v="0"/>
    <b v="0"/>
    <s v="film &amp; video/drama"/>
    <n v="0"/>
    <n v="0"/>
    <x v="2"/>
    <x v="14"/>
  </r>
  <r>
    <n v="203"/>
    <s v="TheM"/>
    <s v="We are aiming to make a Web Series based on Youth Culture and the misrepresentation of socially stereotyped people."/>
    <n v="2500"/>
    <n v="746"/>
    <x v="0"/>
    <x v="3"/>
    <s v="GBP"/>
    <n v="1422562864"/>
    <d v="2015-01-29T20:21:04"/>
    <n v="1417378864"/>
    <x v="3748"/>
    <d v="1900-02-28T00:00:00"/>
    <n v="60"/>
    <b v="0"/>
    <n v="8"/>
    <b v="0"/>
    <s v="film &amp; video/drama"/>
    <n v="29.84"/>
    <n v="93.25"/>
    <x v="2"/>
    <x v="14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d v="2016-04-16T20:08:40"/>
    <n v="1455656920"/>
    <x v="3749"/>
    <d v="1900-02-28T00:00:00"/>
    <n v="60"/>
    <b v="0"/>
    <n v="1"/>
    <b v="0"/>
    <s v="film &amp; video/drama"/>
    <n v="1.5873015873015872E-2"/>
    <n v="1"/>
    <x v="2"/>
    <x v="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d v="2015-03-06T15:22:29"/>
    <n v="1420471349"/>
    <x v="3750"/>
    <d v="1900-02-28T00:00:00"/>
    <n v="60"/>
    <b v="0"/>
    <n v="1"/>
    <b v="0"/>
    <s v="film &amp; video/drama"/>
    <n v="8.0000000000000002E-3"/>
    <n v="1"/>
    <x v="2"/>
    <x v="1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d v="2015-05-15T15:04:49"/>
    <n v="1426518289"/>
    <x v="3751"/>
    <d v="1900-02-28T00:00:00"/>
    <n v="60"/>
    <b v="0"/>
    <n v="1"/>
    <b v="0"/>
    <s v="film &amp; video/drama"/>
    <n v="2"/>
    <n v="100"/>
    <x v="2"/>
    <x v="14"/>
  </r>
  <r>
    <n v="221"/>
    <s v="Archetypes"/>
    <s v="Film about Schizophrenia with Surreal Twists!"/>
    <n v="50000"/>
    <n v="0"/>
    <x v="0"/>
    <x v="0"/>
    <s v="USD"/>
    <n v="1427569564"/>
    <d v="2015-03-28T19:06:04"/>
    <n v="1422389164"/>
    <x v="3752"/>
    <d v="1900-02-28T00:00:00"/>
    <n v="60"/>
    <b v="0"/>
    <n v="0"/>
    <b v="0"/>
    <s v="film &amp; video/drama"/>
    <n v="0"/>
    <n v="0"/>
    <x v="2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d v="2015-07-10T05:38:46"/>
    <n v="1431322726"/>
    <x v="3753"/>
    <d v="1900-02-28T00:00:00"/>
    <n v="60"/>
    <b v="0"/>
    <n v="0"/>
    <b v="0"/>
    <s v="film &amp; video/drama"/>
    <n v="0"/>
    <n v="0"/>
    <x v="2"/>
    <x v="14"/>
  </r>
  <r>
    <n v="228"/>
    <s v="Facets of a Geek life"/>
    <s v="I am making a film from one one of my books called facets of a Geek life."/>
    <n v="8000"/>
    <n v="0"/>
    <x v="0"/>
    <x v="3"/>
    <s v="GBP"/>
    <n v="1433176105"/>
    <d v="2015-06-01T16:28:25"/>
    <n v="1427992105"/>
    <x v="3754"/>
    <d v="1900-02-28T00:00:00"/>
    <n v="60"/>
    <b v="0"/>
    <n v="0"/>
    <b v="0"/>
    <s v="film &amp; video/drama"/>
    <n v="0"/>
    <n v="0"/>
    <x v="2"/>
    <x v="14"/>
  </r>
  <r>
    <n v="237"/>
    <s v="Making The Choice"/>
    <s v="Making The Choice is a christian short film series."/>
    <n v="15000"/>
    <n v="50"/>
    <x v="0"/>
    <x v="0"/>
    <s v="USD"/>
    <n v="1457445069"/>
    <d v="2016-03-08T13:51:09"/>
    <n v="1452261069"/>
    <x v="3755"/>
    <d v="1900-02-28T00:00:00"/>
    <n v="60"/>
    <b v="0"/>
    <n v="1"/>
    <b v="0"/>
    <s v="film &amp; video/drama"/>
    <n v="0.33333333333333337"/>
    <n v="50"/>
    <x v="2"/>
    <x v="14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d v="2012-04-28T00:57:54"/>
    <n v="1330394274"/>
    <x v="3756"/>
    <d v="1900-02-28T00:00:00"/>
    <n v="60"/>
    <b v="1"/>
    <n v="62"/>
    <b v="1"/>
    <s v="film &amp; video/documentary"/>
    <n v="147.6"/>
    <n v="95.225806451612897"/>
    <x v="2"/>
    <x v="2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d v="2013-11-01T00:00:00"/>
    <n v="1378080409"/>
    <x v="3757"/>
    <d v="1900-02-28T00:00:00"/>
    <n v="60"/>
    <b v="1"/>
    <n v="665"/>
    <b v="1"/>
    <s v="film &amp; video/documentary"/>
    <n v="133.10911999999999"/>
    <n v="100.08204511278196"/>
    <x v="2"/>
    <x v="2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8"/>
    <s v="EUR"/>
    <n v="1460918282"/>
    <d v="2016-04-17T18:38:02"/>
    <n v="1455737882"/>
    <x v="3758"/>
    <d v="1900-02-28T00:00:00"/>
    <n v="60"/>
    <b v="0"/>
    <n v="50"/>
    <b v="1"/>
    <s v="film &amp; video/documentary"/>
    <n v="111.8936170212766"/>
    <n v="105.18"/>
    <x v="2"/>
    <x v="22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d v="2011-11-19T21:54:10"/>
    <n v="1316552050"/>
    <x v="3759"/>
    <d v="1900-02-28T00:00:00"/>
    <n v="60"/>
    <b v="0"/>
    <n v="22"/>
    <b v="1"/>
    <s v="film &amp; video/documentary"/>
    <n v="101.55000000000001"/>
    <n v="92.318181818181813"/>
    <x v="2"/>
    <x v="2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6"/>
    <s v="CAD"/>
    <n v="1434670397"/>
    <d v="2015-06-18T23:33:17"/>
    <n v="1429486397"/>
    <x v="3760"/>
    <d v="1900-02-28T00:00:00"/>
    <n v="60"/>
    <b v="0"/>
    <n v="7"/>
    <b v="1"/>
    <s v="film &amp; video/documentary"/>
    <n v="128.29999999999998"/>
    <n v="183.28571428571428"/>
    <x v="2"/>
    <x v="2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d v="2013-06-29T20:13:07"/>
    <n v="1367352787"/>
    <x v="3761"/>
    <d v="1900-02-28T00:00:00"/>
    <n v="60"/>
    <b v="0"/>
    <n v="73"/>
    <b v="1"/>
    <s v="film &amp; video/documentary"/>
    <n v="100.4375"/>
    <n v="110.06849315068493"/>
    <x v="2"/>
    <x v="22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d v="2015-08-21T11:47:36"/>
    <n v="1434973656"/>
    <x v="3762"/>
    <d v="1900-02-28T00:00:00"/>
    <n v="60"/>
    <b v="0"/>
    <n v="6"/>
    <b v="0"/>
    <s v="film &amp; video/animation"/>
    <n v="2.0066666666666668"/>
    <n v="50.166666666666664"/>
    <x v="2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d v="2012-03-26T08:01:39"/>
    <n v="1327568499"/>
    <x v="3763"/>
    <d v="1900-02-28T00:00:00"/>
    <n v="60"/>
    <b v="0"/>
    <n v="5"/>
    <b v="0"/>
    <s v="film &amp; video/animation"/>
    <n v="6.7966666666666677"/>
    <n v="40.78"/>
    <x v="2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d v="2015-11-27T21:40:04"/>
    <n v="1443472804"/>
    <x v="3764"/>
    <d v="1900-02-28T00:00:00"/>
    <n v="60"/>
    <b v="0"/>
    <n v="2"/>
    <b v="0"/>
    <s v="film &amp; video/animation"/>
    <n v="1.2E-2"/>
    <n v="3"/>
    <x v="2"/>
    <x v="15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d v="2015-10-21T17:26:21"/>
    <n v="1440264381"/>
    <x v="3765"/>
    <d v="1900-02-28T00:00:00"/>
    <n v="60"/>
    <b v="0"/>
    <n v="8"/>
    <b v="0"/>
    <s v="film &amp; video/animation"/>
    <n v="9.5"/>
    <n v="71.25"/>
    <x v="2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d v="2015-10-11T15:07:02"/>
    <n v="1439392022"/>
    <x v="3766"/>
    <d v="1900-02-28T00:00:00"/>
    <n v="60"/>
    <b v="0"/>
    <n v="0"/>
    <b v="0"/>
    <s v="film &amp; video/animation"/>
    <n v="0"/>
    <n v="0"/>
    <x v="2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6"/>
    <s v="CAD"/>
    <n v="1475912326"/>
    <d v="2016-10-08T07:38:46"/>
    <n v="1470728326"/>
    <x v="3767"/>
    <d v="1900-02-28T00:00:00"/>
    <n v="60"/>
    <b v="0"/>
    <n v="0"/>
    <b v="0"/>
    <s v="film &amp; video/animation"/>
    <n v="0"/>
    <n v="0"/>
    <x v="2"/>
    <x v="15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d v="2012-02-15T21:46:01"/>
    <n v="1324158361"/>
    <x v="3768"/>
    <d v="1900-02-28T00:00:00"/>
    <n v="60"/>
    <b v="0"/>
    <n v="1"/>
    <b v="0"/>
    <s v="film &amp; video/animation"/>
    <n v="5"/>
    <n v="50"/>
    <x v="2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d v="2011-11-13T16:22:07"/>
    <n v="1316013727"/>
    <x v="3769"/>
    <d v="1900-02-28T00:00:00"/>
    <n v="60"/>
    <b v="0"/>
    <n v="1"/>
    <b v="0"/>
    <s v="film &amp; video/animation"/>
    <n v="6.4102564102564097E-2"/>
    <n v="25"/>
    <x v="2"/>
    <x v="15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d v="2011-08-10T03:02:21"/>
    <n v="1307761341"/>
    <x v="3770"/>
    <d v="1900-02-28T00:00:00"/>
    <n v="60"/>
    <b v="0"/>
    <n v="0"/>
    <b v="0"/>
    <s v="film &amp; video/animation"/>
    <n v="0"/>
    <n v="0"/>
    <x v="2"/>
    <x v="15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d v="2011-09-24T17:02:33"/>
    <n v="1311699753"/>
    <x v="3771"/>
    <d v="1900-02-28T00:00:00"/>
    <n v="60"/>
    <b v="0"/>
    <n v="11"/>
    <b v="0"/>
    <s v="film &amp; video/animation"/>
    <n v="2.2727272727272729"/>
    <n v="113.63636363636364"/>
    <x v="2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d v="2012-07-11T03:51:05"/>
    <n v="1336795283"/>
    <x v="3772"/>
    <d v="1900-02-28T00:00:00"/>
    <n v="60"/>
    <b v="0"/>
    <n v="0"/>
    <b v="0"/>
    <s v="film &amp; video/animation"/>
    <n v="0"/>
    <n v="0"/>
    <x v="2"/>
    <x v="15"/>
  </r>
  <r>
    <n v="469"/>
    <s v="Dreamland PERSONALISED Animated Shorts Film"/>
    <s v="Create a personalised animation film using your child's name and photo."/>
    <n v="6000"/>
    <n v="0"/>
    <x v="0"/>
    <x v="3"/>
    <s v="GBP"/>
    <n v="1409960724"/>
    <d v="2014-09-05T23:45:24"/>
    <n v="1404776724"/>
    <x v="3773"/>
    <d v="1900-02-28T00:00:00"/>
    <n v="60"/>
    <b v="0"/>
    <n v="0"/>
    <b v="0"/>
    <s v="film &amp; video/animation"/>
    <n v="0"/>
    <n v="0"/>
    <x v="2"/>
    <x v="15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d v="2012-05-18T20:02:14"/>
    <n v="1332187334"/>
    <x v="3774"/>
    <d v="1900-02-28T00:00:00"/>
    <n v="60"/>
    <b v="0"/>
    <n v="0"/>
    <b v="0"/>
    <s v="film &amp; video/animation"/>
    <n v="0"/>
    <n v="0"/>
    <x v="2"/>
    <x v="15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d v="2014-11-21T10:47:15"/>
    <n v="1411379235"/>
    <x v="3775"/>
    <d v="1900-02-28T00:00:00"/>
    <n v="60"/>
    <b v="0"/>
    <n v="55"/>
    <b v="0"/>
    <s v="film &amp; video/animation"/>
    <n v="32.56"/>
    <n v="88.8"/>
    <x v="2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3"/>
    <s v="GBP"/>
    <n v="1359434672"/>
    <d v="2013-01-29T04:44:32"/>
    <n v="1354250672"/>
    <x v="3776"/>
    <d v="1900-02-28T00:00:00"/>
    <n v="60"/>
    <b v="0"/>
    <n v="147"/>
    <b v="0"/>
    <s v="film &amp; video/animation"/>
    <n v="50.2"/>
    <n v="51.224489795918366"/>
    <x v="2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6"/>
    <s v="CAD"/>
    <n v="1482678994"/>
    <d v="2016-12-25T15:16:34"/>
    <n v="1477491394"/>
    <x v="3777"/>
    <d v="1900-02-28T00:00:00"/>
    <n v="60"/>
    <b v="0"/>
    <n v="0"/>
    <b v="0"/>
    <s v="film &amp; video/animation"/>
    <n v="0"/>
    <n v="0"/>
    <x v="2"/>
    <x v="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10"/>
    <s v="SEK"/>
    <n v="1476319830"/>
    <d v="2016-10-13T00:50:30"/>
    <n v="1471135830"/>
    <x v="3778"/>
    <d v="1900-02-28T00:00:00"/>
    <n v="60"/>
    <b v="0"/>
    <n v="0"/>
    <b v="0"/>
    <s v="film &amp; video/animation"/>
    <n v="0"/>
    <n v="0"/>
    <x v="2"/>
    <x v="15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d v="2014-02-10T22:21:14"/>
    <n v="1386886874"/>
    <x v="3779"/>
    <d v="1900-02-28T00:00:00"/>
    <n v="60"/>
    <b v="0"/>
    <n v="1"/>
    <b v="0"/>
    <s v="film &amp; video/animation"/>
    <n v="1.6666666666666668E-3"/>
    <n v="1"/>
    <x v="2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d v="2012-04-10T22:36:27"/>
    <n v="1328916987"/>
    <x v="3780"/>
    <d v="1900-02-28T00:00:00"/>
    <n v="60"/>
    <b v="0"/>
    <n v="5"/>
    <b v="0"/>
    <s v="film &amp; video/animation"/>
    <n v="1.3673469387755102"/>
    <n v="67"/>
    <x v="2"/>
    <x v="15"/>
  </r>
  <r>
    <n v="516"/>
    <s v="Shipmates"/>
    <s v="A big brother style comedy animation series starring famous seafarers"/>
    <n v="5000"/>
    <n v="0"/>
    <x v="0"/>
    <x v="3"/>
    <s v="GBP"/>
    <n v="1432752080"/>
    <d v="2015-05-27T18:41:20"/>
    <n v="1427568080"/>
    <x v="3781"/>
    <d v="1900-02-28T00:00:00"/>
    <n v="60"/>
    <b v="0"/>
    <n v="0"/>
    <b v="0"/>
    <s v="film &amp; video/animation"/>
    <n v="0"/>
    <n v="0"/>
    <x v="2"/>
    <x v="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d v="2016-05-03T16:41:56"/>
    <n v="1457113316"/>
    <x v="3782"/>
    <d v="1900-02-28T00:00:00"/>
    <n v="60"/>
    <b v="0"/>
    <n v="1"/>
    <b v="0"/>
    <s v="technology/web"/>
    <n v="3.9999999999999996E-4"/>
    <n v="1"/>
    <x v="7"/>
    <x v="24"/>
  </r>
  <r>
    <n v="552"/>
    <s v="Spinnable Social Media"/>
    <s v="Axoral is a 3d interactive social media interface, with the potential to be so much more, but we need your help!"/>
    <n v="45000"/>
    <n v="0"/>
    <x v="0"/>
    <x v="6"/>
    <s v="CAD"/>
    <n v="1452350896"/>
    <d v="2016-01-09T14:48:16"/>
    <n v="1447166896"/>
    <x v="3783"/>
    <d v="1900-02-28T00:00:00"/>
    <n v="60"/>
    <b v="0"/>
    <n v="0"/>
    <b v="0"/>
    <s v="technology/web"/>
    <n v="0"/>
    <n v="0"/>
    <x v="7"/>
    <x v="24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d v="2015-03-28T10:19:12"/>
    <n v="1422357552"/>
    <x v="3784"/>
    <d v="1900-02-28T00:00:00"/>
    <n v="60"/>
    <b v="0"/>
    <n v="1"/>
    <b v="0"/>
    <s v="technology/web"/>
    <n v="1.25E-3"/>
    <n v="1"/>
    <x v="7"/>
    <x v="24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d v="2016-05-20T14:08:22"/>
    <n v="1458569302"/>
    <x v="3785"/>
    <d v="1900-02-28T00:00:00"/>
    <n v="60"/>
    <b v="0"/>
    <n v="1"/>
    <b v="0"/>
    <s v="technology/web"/>
    <n v="0.2"/>
    <n v="10"/>
    <x v="7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1"/>
    <s v="EUR"/>
    <n v="1479410886"/>
    <d v="2016-11-17T19:28:06"/>
    <n v="1474223286"/>
    <x v="3786"/>
    <d v="1900-02-28T00:00:00"/>
    <n v="60"/>
    <b v="0"/>
    <n v="2"/>
    <b v="0"/>
    <s v="technology/web"/>
    <n v="3.3444444444444441"/>
    <n v="150.5"/>
    <x v="7"/>
    <x v="2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787"/>
    <d v="1900-02-28T00:00:00"/>
    <n v="60"/>
    <b v="0"/>
    <n v="1"/>
    <b v="0"/>
    <s v="technology/web"/>
    <n v="2"/>
    <n v="100"/>
    <x v="7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5"/>
    <s v="EUR"/>
    <n v="1453210037"/>
    <d v="2016-01-19T13:27:17"/>
    <n v="1448026037"/>
    <x v="3788"/>
    <d v="1900-02-28T00:00:00"/>
    <n v="60"/>
    <b v="0"/>
    <n v="0"/>
    <b v="0"/>
    <s v="technology/web"/>
    <n v="0"/>
    <n v="0"/>
    <x v="7"/>
    <x v="24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789"/>
    <d v="1900-02-28T00:00:00"/>
    <n v="60"/>
    <b v="0"/>
    <n v="1"/>
    <b v="0"/>
    <s v="technology/web"/>
    <n v="3.9999999999999996E-5"/>
    <n v="1"/>
    <x v="7"/>
    <x v="24"/>
  </r>
  <r>
    <n v="638"/>
    <s v="W (Canceled)"/>
    <s v="O0"/>
    <n v="200000"/>
    <n v="18"/>
    <x v="1"/>
    <x v="7"/>
    <s v="EUR"/>
    <n v="1490447662"/>
    <d v="2017-03-25T13:14:22"/>
    <n v="1485267262"/>
    <x v="3790"/>
    <d v="1900-02-28T00:00:00"/>
    <n v="60"/>
    <b v="0"/>
    <n v="6"/>
    <b v="0"/>
    <s v="technology/web"/>
    <n v="9.0000000000000011E-3"/>
    <n v="3"/>
    <x v="7"/>
    <x v="2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791"/>
    <d v="1900-02-28T00:00:00"/>
    <n v="60"/>
    <b v="0"/>
    <n v="1"/>
    <b v="0"/>
    <s v="technology/web"/>
    <n v="9.9999999999999991E-5"/>
    <n v="1"/>
    <x v="7"/>
    <x v="24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d v="2014-12-19T01:53:04"/>
    <n v="1413766384"/>
    <x v="3792"/>
    <d v="1900-02-28T00:00:00"/>
    <n v="60"/>
    <b v="0"/>
    <n v="48"/>
    <b v="1"/>
    <s v="technology/wearables"/>
    <n v="112.4"/>
    <n v="35.125"/>
    <x v="7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d v="2016-04-17T18:18:39"/>
    <n v="1455736719"/>
    <x v="3793"/>
    <d v="1900-02-28T00:00:00"/>
    <n v="60"/>
    <b v="0"/>
    <n v="87"/>
    <b v="1"/>
    <s v="technology/wearables"/>
    <n v="213.56"/>
    <n v="122.73563218390805"/>
    <x v="7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d v="2017-01-13T17:04:21"/>
    <n v="1479143061"/>
    <x v="3794"/>
    <d v="1900-02-28T00:00:00"/>
    <n v="60"/>
    <b v="0"/>
    <n v="12"/>
    <b v="0"/>
    <s v="technology/wearables"/>
    <n v="18.64"/>
    <n v="155.33333333333334"/>
    <x v="7"/>
    <x v="11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d v="2014-08-12T02:47:07"/>
    <n v="1402627627"/>
    <x v="3795"/>
    <d v="1900-02-28T00:00:00"/>
    <n v="60"/>
    <b v="0"/>
    <n v="2"/>
    <b v="0"/>
    <s v="technology/wearables"/>
    <n v="0.03"/>
    <n v="7.5"/>
    <x v="7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d v="2016-09-03T16:41:49"/>
    <n v="1467736909"/>
    <x v="3796"/>
    <d v="1900-02-28T00:00:00"/>
    <n v="60"/>
    <b v="0"/>
    <n v="94"/>
    <b v="0"/>
    <s v="technology/wearables"/>
    <n v="15.485964912280703"/>
    <n v="93.90425531914893"/>
    <x v="7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9"/>
    <s v="MXN"/>
    <n v="1486317653"/>
    <d v="2017-02-05T18:00:53"/>
    <n v="1481133653"/>
    <x v="3797"/>
    <d v="1900-02-28T00:00:00"/>
    <n v="60"/>
    <b v="0"/>
    <n v="6"/>
    <b v="0"/>
    <s v="technology/wearables"/>
    <n v="3.55"/>
    <n v="591.66666666666663"/>
    <x v="7"/>
    <x v="11"/>
  </r>
  <r>
    <n v="704"/>
    <s v="ZNITCH- The Evolution in Helmet Safety"/>
    <s v="Turn you helmet into the safest helmet and don't worry about a thing,you will always have the right fit!!"/>
    <n v="55000"/>
    <n v="481"/>
    <x v="0"/>
    <x v="6"/>
    <s v="CAD"/>
    <n v="1487565468"/>
    <d v="2017-02-20T04:37:48"/>
    <n v="1482381468"/>
    <x v="3798"/>
    <d v="1900-02-28T00:00:00"/>
    <n v="60"/>
    <b v="0"/>
    <n v="4"/>
    <b v="0"/>
    <s v="technology/wearables"/>
    <n v="0.87454545454545463"/>
    <n v="120.25"/>
    <x v="7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3"/>
    <s v="GBP"/>
    <n v="1410616600"/>
    <d v="2014-09-13T13:56:40"/>
    <n v="1405432600"/>
    <x v="3799"/>
    <d v="1900-02-28T00:00:00"/>
    <n v="60"/>
    <b v="0"/>
    <n v="369"/>
    <b v="0"/>
    <s v="technology/wearables"/>
    <n v="22.092500000000001"/>
    <n v="23.948509485094849"/>
    <x v="7"/>
    <x v="1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d v="2017-02-28T18:54:42"/>
    <n v="1483124082"/>
    <x v="3800"/>
    <d v="1900-02-28T00:00:00"/>
    <n v="60"/>
    <b v="0"/>
    <n v="28"/>
    <b v="0"/>
    <s v="technology/wearables"/>
    <n v="14.993333333333334"/>
    <n v="80.321428571428569"/>
    <x v="7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d v="2012-09-19T04:27:41"/>
    <n v="1342844861"/>
    <x v="3801"/>
    <d v="1900-02-28T00:00:00"/>
    <n v="60"/>
    <b v="0"/>
    <n v="120"/>
    <b v="1"/>
    <s v="publishing/nonfiction"/>
    <n v="130.65"/>
    <n v="43.55"/>
    <x v="8"/>
    <x v="2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3"/>
    <s v="GBP"/>
    <n v="1380449461"/>
    <d v="2013-09-29T10:11:01"/>
    <n v="1375265461"/>
    <x v="3802"/>
    <d v="1900-02-28T00:00:00"/>
    <n v="60"/>
    <b v="0"/>
    <n v="13"/>
    <b v="1"/>
    <s v="publishing/nonfiction"/>
    <n v="160"/>
    <n v="4.9230769230769234"/>
    <x v="8"/>
    <x v="27"/>
  </r>
  <r>
    <n v="829"/>
    <s v="Monk"/>
    <s v="We are a band from South East London- each member is19 years OA. We have been together for two years. Taking pride in making good music"/>
    <n v="500"/>
    <n v="520"/>
    <x v="2"/>
    <x v="3"/>
    <s v="GBP"/>
    <n v="1468437240"/>
    <d v="2016-07-13T19:14:00"/>
    <n v="1463253240"/>
    <x v="3803"/>
    <d v="1900-02-28T00:00:00"/>
    <n v="60"/>
    <b v="0"/>
    <n v="16"/>
    <b v="1"/>
    <s v="music/rock"/>
    <n v="104"/>
    <n v="32.5"/>
    <x v="1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d v="2012-01-21T08:13:00"/>
    <n v="1321978335"/>
    <x v="3804"/>
    <d v="1900-02-28T00:00:00"/>
    <n v="60"/>
    <b v="0"/>
    <n v="154"/>
    <b v="1"/>
    <s v="music/rock"/>
    <n v="100.60706666666665"/>
    <n v="97.993896103896105"/>
    <x v="1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x v="5"/>
    <s v="EUR"/>
    <n v="1469994300"/>
    <d v="2016-07-31T19:45:00"/>
    <n v="1464815253"/>
    <x v="3805"/>
    <d v="1900-02-28T00:00:00"/>
    <n v="60"/>
    <b v="0"/>
    <n v="70"/>
    <b v="1"/>
    <s v="music/metal"/>
    <n v="130.44999999999999"/>
    <n v="37.271428571428572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d v="2013-01-16T18:33:17"/>
    <n v="1353177197"/>
    <x v="3806"/>
    <d v="1900-02-28T00:00:00"/>
    <n v="60"/>
    <b v="0"/>
    <n v="2"/>
    <b v="0"/>
    <s v="music/jazz"/>
    <n v="2.0454545454545454"/>
    <n v="22.5"/>
    <x v="1"/>
    <x v="3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d v="2009-12-01T04:59:00"/>
    <n v="1254450706"/>
    <x v="3807"/>
    <d v="1900-02-28T00:00:00"/>
    <n v="60"/>
    <b v="0"/>
    <n v="11"/>
    <b v="0"/>
    <s v="music/jazz"/>
    <n v="24.02"/>
    <n v="109.18181818181819"/>
    <x v="1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d v="2016-03-02T22:27:15"/>
    <n v="1451773635"/>
    <x v="3808"/>
    <d v="1900-02-28T00:00:00"/>
    <n v="60"/>
    <b v="0"/>
    <n v="24"/>
    <b v="0"/>
    <s v="music/indie rock"/>
    <n v="40.020000000000003"/>
    <n v="83.375"/>
    <x v="1"/>
    <x v="21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d v="2012-05-12T02:31:00"/>
    <n v="1331666146"/>
    <x v="3809"/>
    <d v="1900-02-28T00:00:00"/>
    <n v="60"/>
    <b v="0"/>
    <n v="2"/>
    <b v="0"/>
    <s v="music/indie rock"/>
    <n v="1"/>
    <n v="10"/>
    <x v="1"/>
    <x v="21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d v="2011-01-24T05:45:26"/>
    <n v="1290663926"/>
    <x v="3810"/>
    <d v="1900-02-28T00:00:00"/>
    <n v="60"/>
    <b v="0"/>
    <n v="6"/>
    <b v="0"/>
    <s v="music/jazz"/>
    <n v="3.0153846153846153"/>
    <n v="32.666666666666664"/>
    <x v="1"/>
    <x v="39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3"/>
    <s v="GBP"/>
    <n v="1488546319"/>
    <d v="2017-03-03T13:05:19"/>
    <n v="1483362319"/>
    <x v="3811"/>
    <d v="1900-02-28T00:00:00"/>
    <n v="60"/>
    <b v="0"/>
    <n v="5"/>
    <b v="0"/>
    <s v="music/jazz"/>
    <n v="22.363636363636363"/>
    <n v="24.6"/>
    <x v="1"/>
    <x v="39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d v="2012-12-11T03:37:27"/>
    <n v="1350009447"/>
    <x v="3812"/>
    <d v="1900-02-28T00:00:00"/>
    <n v="60"/>
    <b v="0"/>
    <n v="2"/>
    <b v="0"/>
    <s v="music/jazz"/>
    <n v="0.85714285714285721"/>
    <n v="15"/>
    <x v="1"/>
    <x v="3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d v="2014-05-12T04:03:29"/>
    <n v="1394683409"/>
    <x v="3813"/>
    <d v="1900-02-28T00:00:00"/>
    <n v="60"/>
    <b v="0"/>
    <n v="2"/>
    <b v="0"/>
    <s v="music/jazz"/>
    <n v="6"/>
    <n v="60"/>
    <x v="1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d v="2016-06-30T18:45:06"/>
    <n v="1462128306"/>
    <x v="3814"/>
    <d v="1900-02-28T00:00:00"/>
    <n v="60"/>
    <b v="0"/>
    <n v="0"/>
    <b v="0"/>
    <s v="technology/wearables"/>
    <n v="0"/>
    <n v="0"/>
    <x v="7"/>
    <x v="11"/>
  </r>
  <r>
    <n v="949"/>
    <s v="INBED"/>
    <s v="Der INBED ist ein innovatives Multisensor-Wearable fÃ¼r die SturzprÃ¤vention motorisch eingeschrÃ¤nkter Personen."/>
    <n v="20000"/>
    <n v="273"/>
    <x v="0"/>
    <x v="7"/>
    <s v="EUR"/>
    <n v="1456016576"/>
    <d v="2016-02-21T01:02:56"/>
    <n v="1450832576"/>
    <x v="3815"/>
    <d v="1900-02-28T00:00:00"/>
    <n v="60"/>
    <b v="0"/>
    <n v="7"/>
    <b v="0"/>
    <s v="technology/wearables"/>
    <n v="1.365"/>
    <n v="39"/>
    <x v="7"/>
    <x v="11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d v="2015-04-26T20:55:59"/>
    <n v="1424901359"/>
    <x v="3816"/>
    <d v="1900-02-28T00:00:00"/>
    <n v="60"/>
    <b v="0"/>
    <n v="17"/>
    <b v="0"/>
    <s v="technology/wearables"/>
    <n v="1.722"/>
    <n v="50.647058823529413"/>
    <x v="7"/>
    <x v="11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d v="2016-04-22T05:06:14"/>
    <n v="1456121174"/>
    <x v="3817"/>
    <d v="1900-02-28T00:00:00"/>
    <n v="60"/>
    <b v="0"/>
    <n v="81"/>
    <b v="0"/>
    <s v="technology/wearables"/>
    <n v="17.810000000000002"/>
    <n v="43.97530864197531"/>
    <x v="7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d v="2015-11-09T01:21:33"/>
    <n v="1441844493"/>
    <x v="3818"/>
    <d v="1900-02-28T00:00:00"/>
    <n v="60"/>
    <b v="0"/>
    <n v="8"/>
    <b v="0"/>
    <s v="technology/wearables"/>
    <n v="2.0549999999999997"/>
    <n v="51.375"/>
    <x v="7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d v="2016-06-28T16:43:05"/>
    <n v="1461948185"/>
    <x v="3819"/>
    <d v="1900-02-28T00:00:00"/>
    <n v="60"/>
    <b v="0"/>
    <n v="24"/>
    <b v="0"/>
    <s v="technology/wearables"/>
    <n v="2.6069999999999998"/>
    <n v="108.625"/>
    <x v="7"/>
    <x v="11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d v="2016-05-07T21:11:59"/>
    <n v="1457475119"/>
    <x v="3820"/>
    <d v="1900-02-28T00:00:00"/>
    <n v="60"/>
    <b v="0"/>
    <n v="4"/>
    <b v="0"/>
    <s v="technology/wearables"/>
    <n v="0.46699999999999997"/>
    <n v="116.75"/>
    <x v="7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3821"/>
    <d v="1900-02-28T00:00:00"/>
    <n v="60"/>
    <b v="0"/>
    <n v="6"/>
    <b v="0"/>
    <s v="technology/wearables"/>
    <n v="2.2157147647256061"/>
    <n v="3304"/>
    <x v="7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22"/>
    <d v="1900-02-28T00:00:00"/>
    <n v="60"/>
    <b v="0"/>
    <n v="0"/>
    <b v="0"/>
    <s v="journalism/audio"/>
    <n v="0"/>
    <n v="0"/>
    <x v="4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23"/>
    <d v="1900-02-28T00:00:00"/>
    <n v="60"/>
    <b v="0"/>
    <n v="0"/>
    <b v="0"/>
    <s v="journalism/audio"/>
    <n v="0"/>
    <n v="0"/>
    <x v="4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6"/>
    <s v="CAD"/>
    <n v="1406994583"/>
    <d v="2014-08-02T15:49:43"/>
    <n v="1401810583"/>
    <x v="3824"/>
    <d v="1900-02-28T00:00:00"/>
    <n v="60"/>
    <b v="0"/>
    <n v="1"/>
    <b v="0"/>
    <s v="games/video games"/>
    <n v="0.82000000000000006"/>
    <n v="410"/>
    <x v="6"/>
    <x v="25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d v="2016-06-18T05:19:50"/>
    <n v="1461043190"/>
    <x v="3825"/>
    <d v="1900-02-28T00:00:00"/>
    <n v="60"/>
    <b v="0"/>
    <n v="15"/>
    <b v="0"/>
    <s v="games/video games"/>
    <n v="1.6199999999999999"/>
    <n v="16.2"/>
    <x v="6"/>
    <x v="25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d v="2012-04-13T14:17:15"/>
    <n v="1329146235"/>
    <x v="3826"/>
    <d v="1900-02-28T00:00:00"/>
    <n v="60"/>
    <b v="0"/>
    <n v="21"/>
    <b v="0"/>
    <s v="games/video games"/>
    <n v="2.93"/>
    <n v="34.88095238095238"/>
    <x v="6"/>
    <x v="2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d v="2015-01-19T08:30:00"/>
    <n v="1416507211"/>
    <x v="3827"/>
    <d v="1900-02-28T00:00:00"/>
    <n v="60"/>
    <b v="0"/>
    <n v="312"/>
    <b v="0"/>
    <s v="games/video games"/>
    <n v="35.537409090909087"/>
    <n v="100.23371794871794"/>
    <x v="6"/>
    <x v="25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d v="2012-06-09T20:20:08"/>
    <n v="1334089208"/>
    <x v="3828"/>
    <d v="1900-02-28T00:00:00"/>
    <n v="60"/>
    <b v="0"/>
    <n v="10"/>
    <b v="0"/>
    <s v="games/video games"/>
    <n v="3.5704000000000007E-2"/>
    <n v="17.852"/>
    <x v="6"/>
    <x v="25"/>
  </r>
  <r>
    <n v="1125"/>
    <s v="Ultimate Supremacy"/>
    <s v="Ultimate Supremacy will be the ultimate in mobile gaming, if you love fighting and strategy games, you will love Ultimate Supremacy."/>
    <n v="3000"/>
    <n v="0"/>
    <x v="0"/>
    <x v="3"/>
    <s v="GBP"/>
    <n v="1443193130"/>
    <d v="2015-09-25T14:58:50"/>
    <n v="1438009130"/>
    <x v="3829"/>
    <d v="1900-02-28T00:00:00"/>
    <n v="60"/>
    <b v="0"/>
    <n v="0"/>
    <b v="0"/>
    <s v="games/mobile games"/>
    <n v="0"/>
    <n v="0"/>
    <x v="6"/>
    <x v="28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d v="2014-10-02T17:56:32"/>
    <n v="1407088592"/>
    <x v="3830"/>
    <d v="1900-02-28T00:00:00"/>
    <n v="60"/>
    <b v="0"/>
    <n v="1"/>
    <b v="0"/>
    <s v="food/food trucks"/>
    <n v="0.125"/>
    <n v="100"/>
    <x v="3"/>
    <x v="10"/>
  </r>
  <r>
    <n v="1147"/>
    <s v="baked pugtato"/>
    <s v="amazing gourmet baked potato truck with variable options for everyone, its always been my dream, help me make it come true :)."/>
    <n v="25000"/>
    <n v="0"/>
    <x v="0"/>
    <x v="6"/>
    <s v="CAD"/>
    <n v="1413760783"/>
    <d v="2014-10-19T23:19:43"/>
    <n v="1408576783"/>
    <x v="3831"/>
    <d v="1900-02-28T00:00:00"/>
    <n v="60"/>
    <b v="0"/>
    <n v="0"/>
    <b v="0"/>
    <s v="food/food trucks"/>
    <n v="0"/>
    <n v="0"/>
    <x v="3"/>
    <x v="10"/>
  </r>
  <r>
    <n v="1150"/>
    <s v="Chef Po's Food Truck"/>
    <s v="Bringing delicious authentic and fusion Taiwanese Food to the West Coast."/>
    <n v="2500"/>
    <n v="252"/>
    <x v="0"/>
    <x v="0"/>
    <s v="USD"/>
    <n v="1452293675"/>
    <d v="2016-01-08T22:54:35"/>
    <n v="1447109675"/>
    <x v="3832"/>
    <d v="1900-02-28T00:00:00"/>
    <n v="60"/>
    <b v="0"/>
    <n v="6"/>
    <b v="0"/>
    <s v="food/food trucks"/>
    <n v="10.08"/>
    <n v="42"/>
    <x v="3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d v="2014-12-05T16:04:40"/>
    <n v="1412607880"/>
    <x v="3833"/>
    <d v="1900-02-28T00:00:00"/>
    <n v="60"/>
    <b v="0"/>
    <n v="3"/>
    <b v="0"/>
    <s v="food/food trucks"/>
    <n v="1.51"/>
    <n v="50.333333333333336"/>
    <x v="3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d v="2016-04-09T17:37:33"/>
    <n v="1455043053"/>
    <x v="3834"/>
    <d v="1900-02-28T00:00:00"/>
    <n v="60"/>
    <b v="0"/>
    <n v="273"/>
    <b v="1"/>
    <s v="photography/photobooks"/>
    <n v="103.95714285714286"/>
    <n v="79.967032967032964"/>
    <x v="5"/>
    <x v="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1"/>
    <s v="EUR"/>
    <n v="1450602000"/>
    <d v="2015-12-20T09:00:00"/>
    <n v="1445415653"/>
    <x v="3835"/>
    <d v="1900-02-28T00:00:00"/>
    <n v="60"/>
    <b v="0"/>
    <n v="170"/>
    <b v="1"/>
    <s v="photography/photobooks"/>
    <n v="135"/>
    <n v="79.411764705882348"/>
    <x v="5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d v="2015-06-09T20:10:05"/>
    <n v="1428696605"/>
    <x v="3836"/>
    <d v="1900-02-28T00:00:00"/>
    <n v="60"/>
    <b v="0"/>
    <n v="25"/>
    <b v="1"/>
    <s v="photography/photobooks"/>
    <n v="131.80000000000001"/>
    <n v="105.44"/>
    <x v="5"/>
    <x v="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3837"/>
    <d v="1900-02-28T00:00:00"/>
    <n v="60"/>
    <b v="0"/>
    <n v="18"/>
    <b v="0"/>
    <s v="music/world music"/>
    <n v="7.0666666666666673"/>
    <n v="58.888888888888886"/>
    <x v="1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3838"/>
    <d v="1900-02-28T00:00:00"/>
    <n v="60"/>
    <b v="0"/>
    <n v="3"/>
    <b v="0"/>
    <s v="music/world music"/>
    <n v="4.3999999999999995"/>
    <n v="44"/>
    <x v="1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3839"/>
    <d v="1900-02-28T00:00:00"/>
    <n v="60"/>
    <b v="0"/>
    <n v="24"/>
    <b v="0"/>
    <s v="music/world music"/>
    <n v="29.299999999999997"/>
    <n v="61.041666666666664"/>
    <x v="1"/>
    <x v="12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d v="2011-09-25T19:32:47"/>
    <n v="1311795167"/>
    <x v="3840"/>
    <d v="1900-02-28T00:00:00"/>
    <n v="60"/>
    <b v="1"/>
    <n v="74"/>
    <b v="1"/>
    <s v="music/rock"/>
    <n v="101.8"/>
    <n v="82.540540540540547"/>
    <x v="1"/>
    <x v="2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d v="2012-03-25T19:34:02"/>
    <n v="1327523642"/>
    <x v="3841"/>
    <d v="1900-02-28T00:00:00"/>
    <n v="60"/>
    <b v="1"/>
    <n v="169"/>
    <b v="1"/>
    <s v="music/rock"/>
    <n v="114.72"/>
    <n v="67.881656804733723"/>
    <x v="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3"/>
    <s v="GBP"/>
    <n v="1434120856"/>
    <d v="2015-06-12T14:54:16"/>
    <n v="1428936856"/>
    <x v="3842"/>
    <d v="1900-02-28T00:00:00"/>
    <n v="60"/>
    <b v="0"/>
    <n v="25"/>
    <b v="1"/>
    <s v="theater/plays"/>
    <n v="242"/>
    <n v="24.2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3"/>
    <s v="GBP"/>
    <n v="1489376405"/>
    <d v="2017-03-13T03:40:05"/>
    <n v="1484196005"/>
    <x v="3843"/>
    <d v="1900-02-28T00:00:00"/>
    <n v="60"/>
    <b v="0"/>
    <n v="104"/>
    <b v="0"/>
    <s v="technology/wearables"/>
    <n v="39.627499999999998"/>
    <n v="152.41346153846155"/>
    <x v="7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3844"/>
    <d v="1900-02-28T00:00:00"/>
    <n v="60"/>
    <b v="0"/>
    <n v="11"/>
    <b v="0"/>
    <s v="technology/wearables"/>
    <n v="1.1266666666666667"/>
    <n v="184.36363636363637"/>
    <x v="7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d v="2013-09-07T22:25:31"/>
    <n v="1373408731"/>
    <x v="3845"/>
    <d v="1900-02-28T00:00:00"/>
    <n v="60"/>
    <b v="0"/>
    <n v="25"/>
    <b v="1"/>
    <s v="publishing/nonfiction"/>
    <n v="109.1"/>
    <n v="43.64"/>
    <x v="8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"/>
    <s v="DKK"/>
    <n v="1420648906"/>
    <d v="2015-01-07T16:41:46"/>
    <n v="1415464906"/>
    <x v="3846"/>
    <d v="1900-02-28T00:00:00"/>
    <n v="60"/>
    <b v="0"/>
    <n v="144"/>
    <b v="1"/>
    <s v="music/rock"/>
    <n v="118.64285714285714"/>
    <n v="346.04166666666669"/>
    <x v="1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3"/>
    <s v="GBP"/>
    <n v="1430439411"/>
    <d v="2015-05-01T00:16:51"/>
    <n v="1425259011"/>
    <x v="3847"/>
    <d v="1900-02-28T00:00:00"/>
    <n v="60"/>
    <b v="0"/>
    <n v="113"/>
    <b v="1"/>
    <s v="music/rock"/>
    <n v="109.16"/>
    <n v="24.150442477876105"/>
    <x v="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d v="2015-01-01T04:12:15"/>
    <n v="1414897935"/>
    <x v="3848"/>
    <d v="1900-02-28T00:00:00"/>
    <n v="60"/>
    <b v="0"/>
    <n v="0"/>
    <b v="0"/>
    <s v="publishing/translations"/>
    <n v="0"/>
    <n v="0"/>
    <x v="8"/>
    <x v="2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1"/>
    <s v="EUR"/>
    <n v="1455964170"/>
    <d v="2016-02-20T10:29:30"/>
    <n v="1450780170"/>
    <x v="3849"/>
    <d v="1900-02-28T00:00:00"/>
    <n v="60"/>
    <b v="0"/>
    <n v="1"/>
    <b v="0"/>
    <s v="publishing/translations"/>
    <n v="5"/>
    <n v="100"/>
    <x v="8"/>
    <x v="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7"/>
    <s v="EUR"/>
    <n v="1440408120"/>
    <d v="2015-08-24T09:22:00"/>
    <n v="1435224120"/>
    <x v="3850"/>
    <d v="1900-02-28T00:00:00"/>
    <n v="60"/>
    <b v="0"/>
    <n v="0"/>
    <b v="0"/>
    <s v="publishing/translations"/>
    <n v="0"/>
    <n v="0"/>
    <x v="8"/>
    <x v="2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3"/>
    <s v="GBP"/>
    <n v="1441995769"/>
    <d v="2015-09-11T18:22:49"/>
    <n v="1436811769"/>
    <x v="3851"/>
    <d v="1900-02-28T00:00:00"/>
    <n v="60"/>
    <b v="0"/>
    <n v="3"/>
    <b v="0"/>
    <s v="publishing/translations"/>
    <n v="1.1222222222222222"/>
    <n v="673.33333333333337"/>
    <x v="8"/>
    <x v="26"/>
  </r>
  <r>
    <n v="1444"/>
    <s v="Expand the MillionairesLetter in the US Market!"/>
    <s v="We as a successfull german stock market newsletter publisher want expand in the US market!"/>
    <n v="4950"/>
    <n v="0"/>
    <x v="0"/>
    <x v="7"/>
    <s v="EUR"/>
    <n v="1442091462"/>
    <d v="2015-09-12T20:57:42"/>
    <n v="1436907462"/>
    <x v="3852"/>
    <d v="1900-02-28T00:00:00"/>
    <n v="60"/>
    <b v="0"/>
    <n v="0"/>
    <b v="0"/>
    <s v="publishing/translations"/>
    <n v="0"/>
    <n v="0"/>
    <x v="8"/>
    <x v="26"/>
  </r>
  <r>
    <n v="1467"/>
    <s v="Radio Ambulante"/>
    <s v="We are a new Spanish language podcast telling uniquely Latin American stories."/>
    <n v="40000"/>
    <n v="46032"/>
    <x v="2"/>
    <x v="0"/>
    <s v="USD"/>
    <n v="1332699285"/>
    <d v="2012-03-25T18:14:45"/>
    <n v="1327518885"/>
    <x v="3853"/>
    <d v="1900-02-28T00:00:00"/>
    <n v="60"/>
    <b v="1"/>
    <n v="600"/>
    <b v="1"/>
    <s v="publishing/radio &amp; podcasts"/>
    <n v="115.08"/>
    <n v="76.72"/>
    <x v="8"/>
    <x v="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d v="2011-06-12T00:20:49"/>
    <n v="1302654049"/>
    <x v="3854"/>
    <d v="1900-02-28T00:00:00"/>
    <n v="60"/>
    <b v="1"/>
    <n v="293"/>
    <b v="1"/>
    <s v="publishing/radio &amp; podcasts"/>
    <n v="102.36842105263158"/>
    <n v="33.191126279863482"/>
    <x v="8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d v="2011-12-23T03:00:00"/>
    <n v="1319467604"/>
    <x v="3855"/>
    <d v="1900-02-28T00:00:00"/>
    <n v="60"/>
    <b v="1"/>
    <n v="369"/>
    <b v="1"/>
    <s v="publishing/radio &amp; podcasts"/>
    <n v="111.31"/>
    <n v="90.495934959349597"/>
    <x v="8"/>
    <x v="29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d v="2014-09-16T11:24:19"/>
    <n v="1405682659"/>
    <x v="3856"/>
    <d v="1900-02-28T00:00:00"/>
    <n v="60"/>
    <b v="0"/>
    <n v="0"/>
    <b v="0"/>
    <s v="publishing/fiction"/>
    <n v="0"/>
    <n v="0"/>
    <x v="8"/>
    <x v="37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d v="2016-08-05T00:10:33"/>
    <n v="1465171833"/>
    <x v="3857"/>
    <d v="1900-02-28T00:00:00"/>
    <n v="60"/>
    <b v="0"/>
    <n v="1"/>
    <b v="0"/>
    <s v="publishing/fiction"/>
    <n v="0.25"/>
    <n v="5"/>
    <x v="8"/>
    <x v="3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d v="2016-10-23T08:20:01"/>
    <n v="1472026801"/>
    <x v="3858"/>
    <d v="1900-02-28T00:00:00"/>
    <n v="60"/>
    <b v="1"/>
    <n v="71"/>
    <b v="1"/>
    <s v="photography/photobooks"/>
    <n v="107.89146666666667"/>
    <n v="56.98492957746479"/>
    <x v="5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3"/>
    <s v="GBP"/>
    <n v="1410930399"/>
    <d v="2014-09-17T05:06:39"/>
    <n v="1405746399"/>
    <x v="3859"/>
    <d v="1900-02-28T00:00:00"/>
    <n v="60"/>
    <b v="0"/>
    <n v="11"/>
    <b v="0"/>
    <s v="photography/nature"/>
    <n v="28.9"/>
    <n v="26.272727272727273"/>
    <x v="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P"/>
    <n v="1394815751"/>
    <d v="2014-03-14T16:49:11"/>
    <n v="1389635351"/>
    <x v="3860"/>
    <d v="1900-02-28T00:00:00"/>
    <n v="60"/>
    <b v="0"/>
    <n v="2"/>
    <b v="0"/>
    <s v="publishing/art books"/>
    <n v="1.4166666666666665"/>
    <n v="42.5"/>
    <x v="8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861"/>
    <d v="1900-02-28T00:00:00"/>
    <n v="60"/>
    <b v="0"/>
    <n v="2"/>
    <b v="0"/>
    <s v="publishing/art books"/>
    <n v="0.54999999999999993"/>
    <n v="27.5"/>
    <x v="8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862"/>
    <d v="1900-02-28T00:00:00"/>
    <n v="60"/>
    <b v="0"/>
    <n v="0"/>
    <b v="0"/>
    <s v="publishing/art books"/>
    <n v="0"/>
    <n v="0"/>
    <x v="8"/>
    <x v="36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d v="2016-05-15T16:21:00"/>
    <n v="1458147982"/>
    <x v="3863"/>
    <d v="1900-02-28T00:00:00"/>
    <n v="60"/>
    <b v="0"/>
    <n v="10"/>
    <b v="0"/>
    <s v="photography/places"/>
    <n v="20.5"/>
    <n v="20.5"/>
    <x v="5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d v="2015-07-26T16:00:58"/>
    <n v="1432742458"/>
    <x v="3864"/>
    <d v="1900-02-28T00:00:00"/>
    <n v="60"/>
    <b v="0"/>
    <n v="1"/>
    <b v="0"/>
    <s v="photography/places"/>
    <n v="0.125"/>
    <n v="1"/>
    <x v="5"/>
    <x v="1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d v="2012-01-28T04:04:19"/>
    <n v="1322539459"/>
    <x v="3865"/>
    <d v="1900-02-28T00:00:00"/>
    <n v="60"/>
    <b v="0"/>
    <n v="30"/>
    <b v="1"/>
    <s v="music/rock"/>
    <n v="100.03299999999999"/>
    <n v="66.688666666666663"/>
    <x v="1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d v="2014-08-03T17:00:00"/>
    <n v="1401924769"/>
    <x v="3866"/>
    <d v="1900-02-28T00:00:00"/>
    <n v="60"/>
    <b v="0"/>
    <n v="77"/>
    <b v="1"/>
    <s v="music/rock"/>
    <n v="102.69999999999999"/>
    <n v="66.688311688311686"/>
    <x v="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3"/>
    <s v="GBP"/>
    <n v="1377621089"/>
    <d v="2013-08-27T16:31:29"/>
    <n v="1372437089"/>
    <x v="3867"/>
    <d v="1900-02-28T00:00:00"/>
    <n v="60"/>
    <b v="0"/>
    <n v="18"/>
    <b v="1"/>
    <s v="music/rock"/>
    <n v="101.06666666666666"/>
    <n v="42.111111111111114"/>
    <x v="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d v="2011-09-24T08:10:54"/>
    <n v="1311667854"/>
    <x v="3868"/>
    <d v="1900-02-28T00:00:00"/>
    <n v="60"/>
    <b v="0"/>
    <n v="47"/>
    <b v="1"/>
    <s v="music/rock"/>
    <n v="101.62500000000001"/>
    <n v="86.489361702127653"/>
    <x v="1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d v="2016-07-11T20:51:01"/>
    <n v="1463086261"/>
    <x v="3869"/>
    <d v="1900-02-28T00:00:00"/>
    <n v="60"/>
    <b v="0"/>
    <n v="37"/>
    <b v="1"/>
    <s v="music/rock"/>
    <n v="125.29999999999998"/>
    <n v="67.729729729729726"/>
    <x v="1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d v="2012-11-22T02:26:00"/>
    <n v="1348363560"/>
    <x v="3870"/>
    <d v="1900-02-28T00:00:00"/>
    <n v="60"/>
    <b v="0"/>
    <n v="128"/>
    <b v="1"/>
    <s v="music/pop"/>
    <n v="109.5"/>
    <n v="85.546875"/>
    <x v="1"/>
    <x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d v="2011-12-31T05:45:36"/>
    <n v="1320122736"/>
    <x v="3871"/>
    <d v="1900-02-28T00:00:00"/>
    <n v="60"/>
    <b v="0"/>
    <n v="62"/>
    <b v="1"/>
    <s v="music/pop"/>
    <n v="102.6375"/>
    <n v="132.43548387096774"/>
    <x v="1"/>
    <x v="3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d v="2016-05-31T21:14:36"/>
    <n v="1459545276"/>
    <x v="3872"/>
    <d v="1900-02-28T00:00:00"/>
    <n v="60"/>
    <b v="0"/>
    <n v="52"/>
    <b v="1"/>
    <s v="music/pop"/>
    <n v="139.75"/>
    <n v="53.75"/>
    <x v="1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8"/>
    <s v="EUR"/>
    <n v="1460786340"/>
    <d v="2016-04-16T05:59:00"/>
    <n v="1455615976"/>
    <x v="3873"/>
    <d v="1900-02-28T00:00:00"/>
    <n v="60"/>
    <b v="0"/>
    <n v="42"/>
    <b v="1"/>
    <s v="music/pop"/>
    <n v="111.66666666666667"/>
    <n v="159.52380952380952"/>
    <x v="1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3874"/>
    <d v="1900-02-28T00:00:00"/>
    <n v="60"/>
    <b v="0"/>
    <n v="0"/>
    <b v="0"/>
    <s v="music/faith"/>
    <n v="0"/>
    <n v="0"/>
    <x v="1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s v="CAD"/>
    <n v="1493320519"/>
    <d v="2017-04-27T19:15:19"/>
    <n v="1488140119"/>
    <x v="3875"/>
    <d v="1900-02-28T00:00:00"/>
    <n v="60"/>
    <b v="0"/>
    <n v="1"/>
    <b v="0"/>
    <s v="music/faith"/>
    <n v="0.36"/>
    <n v="18"/>
    <x v="1"/>
    <x v="19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d v="2015-08-31T06:45:37"/>
    <n v="1435819537"/>
    <x v="3876"/>
    <d v="1900-02-28T00:00:00"/>
    <n v="60"/>
    <b v="0"/>
    <n v="2"/>
    <b v="0"/>
    <s v="music/faith"/>
    <n v="1.02"/>
    <n v="25.5"/>
    <x v="1"/>
    <x v="19"/>
  </r>
  <r>
    <n v="1706"/>
    <s v="Gemeinde in Bremen"/>
    <s v="Unsere &quot;Aufgabe&quot; ist es, fÃ¼r Christen da zu sein die keiner Gemeinde angehÃ¶ren. Zudem spielt Lobpreis eine Zentrale Rolle."/>
    <n v="5500"/>
    <n v="0"/>
    <x v="0"/>
    <x v="7"/>
    <s v="EUR"/>
    <n v="1440314472"/>
    <d v="2015-08-23T07:21:12"/>
    <n v="1435130472"/>
    <x v="3877"/>
    <d v="1900-02-28T00:00:00"/>
    <n v="60"/>
    <b v="0"/>
    <n v="0"/>
    <b v="0"/>
    <s v="music/faith"/>
    <n v="0"/>
    <n v="0"/>
    <x v="1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d v="2015-06-30T21:55:53"/>
    <n v="1430517353"/>
    <x v="3878"/>
    <d v="1900-02-28T00:00:00"/>
    <n v="60"/>
    <b v="0"/>
    <n v="0"/>
    <b v="0"/>
    <s v="music/faith"/>
    <n v="0"/>
    <n v="0"/>
    <x v="1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d v="2016-06-10T01:15:06"/>
    <n v="1460337306"/>
    <x v="3879"/>
    <d v="1900-02-28T00:00:00"/>
    <n v="60"/>
    <b v="0"/>
    <n v="0"/>
    <b v="0"/>
    <s v="music/faith"/>
    <n v="0"/>
    <n v="0"/>
    <x v="1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d v="2016-01-16T05:00:00"/>
    <n v="1447777481"/>
    <x v="3880"/>
    <d v="1900-02-28T00:00:00"/>
    <n v="60"/>
    <b v="0"/>
    <n v="0"/>
    <b v="0"/>
    <s v="music/faith"/>
    <n v="0"/>
    <n v="0"/>
    <x v="1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d v="2016-07-14T22:56:32"/>
    <n v="1463352992"/>
    <x v="3881"/>
    <d v="1900-02-28T00:00:00"/>
    <n v="60"/>
    <b v="0"/>
    <n v="27"/>
    <b v="1"/>
    <s v="photography/photobooks"/>
    <n v="114.7"/>
    <n v="42.481481481481481"/>
    <x v="5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d v="2014-09-27T13:27:24"/>
    <n v="1406640444"/>
    <x v="3882"/>
    <d v="1900-02-28T00:00:00"/>
    <n v="60"/>
    <b v="1"/>
    <n v="15"/>
    <b v="0"/>
    <s v="photography/photobooks"/>
    <n v="3.74"/>
    <n v="12.466666666666667"/>
    <x v="5"/>
    <x v="23"/>
  </r>
  <r>
    <n v="1772"/>
    <s v="White Mountain"/>
    <s v="A photobook and a short documentary film telling the story of Holocaust in Northwestern Lithuania"/>
    <n v="5500"/>
    <n v="858"/>
    <x v="0"/>
    <x v="3"/>
    <s v="GBP"/>
    <n v="1404666836"/>
    <d v="2014-07-06T17:13:56"/>
    <n v="1399482836"/>
    <x v="3883"/>
    <d v="1900-02-28T00:00:00"/>
    <n v="60"/>
    <b v="1"/>
    <n v="19"/>
    <b v="0"/>
    <s v="photography/photobooks"/>
    <n v="15.6"/>
    <n v="45.157894736842103"/>
    <x v="5"/>
    <x v="23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d v="2016-07-02T14:25:10"/>
    <n v="1462285510"/>
    <x v="3884"/>
    <d v="1900-02-28T00:00:00"/>
    <n v="60"/>
    <b v="1"/>
    <n v="152"/>
    <b v="0"/>
    <s v="photography/photobooks"/>
    <n v="39.743333333333339"/>
    <n v="78.440789473684205"/>
    <x v="5"/>
    <x v="23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d v="2015-01-12T06:00:03"/>
    <n v="1415858403"/>
    <x v="3885"/>
    <d v="1900-02-28T00:00:00"/>
    <n v="60"/>
    <b v="1"/>
    <n v="4"/>
    <b v="0"/>
    <s v="photography/photobooks"/>
    <n v="0.5"/>
    <n v="10"/>
    <x v="5"/>
    <x v="23"/>
  </r>
  <r>
    <n v="1791"/>
    <s v="disCover: Napoli"/>
    <s v="For the love of street photography and the beauty of traditional cultures in southern Italy."/>
    <n v="3000"/>
    <n v="107"/>
    <x v="0"/>
    <x v="3"/>
    <s v="GBP"/>
    <n v="1422553565"/>
    <d v="2015-01-29T17:46:05"/>
    <n v="1417369565"/>
    <x v="3886"/>
    <d v="1900-02-28T00:00:00"/>
    <n v="60"/>
    <b v="1"/>
    <n v="4"/>
    <b v="0"/>
    <s v="photography/photobooks"/>
    <n v="3.5666666666666664"/>
    <n v="26.75"/>
    <x v="5"/>
    <x v="23"/>
  </r>
  <r>
    <n v="1796"/>
    <s v="Kenema"/>
    <s v="Kenema is a stunning portrait photography book by British Photographer, Peter Dibdin, capturing community life in Kenema, Sierra Leone."/>
    <n v="19000"/>
    <n v="4190"/>
    <x v="0"/>
    <x v="3"/>
    <s v="GBP"/>
    <n v="1469356366"/>
    <d v="2016-07-24T10:32:46"/>
    <n v="1464172366"/>
    <x v="3887"/>
    <d v="1900-02-28T00:00:00"/>
    <n v="60"/>
    <b v="1"/>
    <n v="86"/>
    <b v="0"/>
    <s v="photography/photobooks"/>
    <n v="22.05263157894737"/>
    <n v="48.720930232558139"/>
    <x v="5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d v="2016-02-04T07:50:33"/>
    <n v="1449388233"/>
    <x v="3888"/>
    <d v="1900-02-28T00:00:00"/>
    <n v="60"/>
    <b v="1"/>
    <n v="37"/>
    <b v="0"/>
    <s v="photography/photobooks"/>
    <n v="13.637499999999999"/>
    <n v="58.972972972972975"/>
    <x v="5"/>
    <x v="23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d v="2014-10-24T04:00:00"/>
    <n v="1408962270"/>
    <x v="3889"/>
    <d v="1900-02-28T00:00:00"/>
    <n v="60"/>
    <b v="0"/>
    <n v="26"/>
    <b v="0"/>
    <s v="photography/photobooks"/>
    <n v="7.407407407407407E-2"/>
    <n v="1.5384615384615385"/>
    <x v="5"/>
    <x v="23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d v="2017-01-30T06:59:00"/>
    <n v="1480607607"/>
    <x v="3890"/>
    <d v="1900-02-28T00:00:00"/>
    <n v="60"/>
    <b v="0"/>
    <n v="100"/>
    <b v="0"/>
    <s v="photography/photobooks"/>
    <n v="52.327777777777776"/>
    <n v="94.19"/>
    <x v="5"/>
    <x v="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d v="2012-03-18T00:08:55"/>
    <n v="1326848935"/>
    <x v="3891"/>
    <d v="1900-02-28T00:00:00"/>
    <n v="60"/>
    <b v="0"/>
    <n v="30"/>
    <b v="1"/>
    <s v="music/rock"/>
    <n v="306.83333333333331"/>
    <n v="61.366666666666667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d v="2011-12-16T05:48:41"/>
    <n v="1318826921"/>
    <x v="3892"/>
    <d v="1900-02-28T00:00:00"/>
    <n v="60"/>
    <b v="0"/>
    <n v="149"/>
    <b v="1"/>
    <s v="music/rock"/>
    <n v="108.74800874800874"/>
    <n v="40.547315436241611"/>
    <x v="1"/>
    <x v="2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d v="2016-08-06T21:35:08"/>
    <n v="1465335308"/>
    <x v="3893"/>
    <d v="1900-02-28T00:00:00"/>
    <n v="60"/>
    <b v="0"/>
    <n v="3"/>
    <b v="0"/>
    <s v="games/mobile games"/>
    <n v="0.51"/>
    <n v="17"/>
    <x v="6"/>
    <x v="28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d v="2017-01-27T18:29:51"/>
    <n v="1480357791"/>
    <x v="3894"/>
    <d v="1900-02-28T00:00:00"/>
    <n v="60"/>
    <b v="0"/>
    <n v="41"/>
    <b v="0"/>
    <s v="technology/gadgets"/>
    <n v="46.6"/>
    <n v="34.097560975609753"/>
    <x v="7"/>
    <x v="3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d v="2013-07-07T13:24:42"/>
    <n v="1368019482"/>
    <x v="3895"/>
    <d v="1900-02-28T00:00:00"/>
    <n v="60"/>
    <b v="0"/>
    <n v="26"/>
    <b v="1"/>
    <s v="music/indie rock"/>
    <n v="127"/>
    <n v="48.846153846153847"/>
    <x v="1"/>
    <x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d v="2014-04-20T02:36:01"/>
    <n v="1392780961"/>
    <x v="3896"/>
    <d v="1900-02-28T00:00:00"/>
    <n v="60"/>
    <b v="1"/>
    <n v="70"/>
    <b v="1"/>
    <s v="technology/hardware"/>
    <n v="149.74666666666667"/>
    <n v="160.44285714285715"/>
    <x v="7"/>
    <x v="31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d v="2013-04-20T03:38:21"/>
    <n v="1361248701"/>
    <x v="3897"/>
    <d v="1900-02-28T00:00:00"/>
    <n v="60"/>
    <b v="1"/>
    <n v="701"/>
    <b v="1"/>
    <s v="technology/hardware"/>
    <n v="1131.8"/>
    <n v="80.727532097004286"/>
    <x v="7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3"/>
    <s v="GBP"/>
    <n v="1376899269"/>
    <d v="2013-08-19T08:01:09"/>
    <n v="1371715269"/>
    <x v="3898"/>
    <d v="1900-02-28T00:00:00"/>
    <n v="60"/>
    <b v="1"/>
    <n v="402"/>
    <b v="1"/>
    <s v="technology/hardware"/>
    <n v="375.49599999999998"/>
    <n v="186.81393034825871"/>
    <x v="7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d v="2014-11-30T19:58:01"/>
    <n v="1412189881"/>
    <x v="3899"/>
    <d v="1900-02-28T00:00:00"/>
    <n v="60"/>
    <b v="0"/>
    <n v="7"/>
    <b v="0"/>
    <s v="photography/people"/>
    <n v="21.146666666666665"/>
    <n v="453.14285714285717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d v="2016-12-07T01:09:02"/>
    <n v="1475885342"/>
    <x v="3900"/>
    <d v="1900-02-28T00:00:00"/>
    <n v="60"/>
    <b v="0"/>
    <n v="0"/>
    <b v="0"/>
    <s v="photography/people"/>
    <n v="0"/>
    <n v="0"/>
    <x v="5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d v="2016-07-08T23:03:34"/>
    <n v="1462835014"/>
    <x v="3901"/>
    <d v="1900-02-28T00:00:00"/>
    <n v="60"/>
    <b v="1"/>
    <n v="4562"/>
    <b v="1"/>
    <s v="technology/hardware"/>
    <n v="494.91374999999999"/>
    <n v="173.57781674704077"/>
    <x v="7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d v="2013-12-30T06:02:33"/>
    <n v="1383195753"/>
    <x v="3902"/>
    <d v="1900-02-28T00:00:00"/>
    <n v="60"/>
    <b v="1"/>
    <n v="429"/>
    <b v="1"/>
    <s v="technology/hardware"/>
    <n v="300.47639999999996"/>
    <n v="70.041118881118877"/>
    <x v="7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d v="2016-01-22T16:59:34"/>
    <n v="1448297974"/>
    <x v="3903"/>
    <d v="1900-02-28T00:00:00"/>
    <n v="60"/>
    <b v="0"/>
    <n v="140"/>
    <b v="1"/>
    <s v="technology/hardware"/>
    <n v="123.53"/>
    <n v="88.23571428571428"/>
    <x v="7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d v="2014-07-23T15:25:50"/>
    <n v="1400945150"/>
    <x v="3904"/>
    <d v="1900-02-28T00:00:00"/>
    <n v="60"/>
    <b v="0"/>
    <n v="1364"/>
    <b v="1"/>
    <s v="technology/hardware"/>
    <n v="196.4"/>
    <n v="35.997067448680355"/>
    <x v="7"/>
    <x v="3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d v="2011-11-24T03:53:16"/>
    <n v="1316919196"/>
    <x v="3905"/>
    <d v="1900-02-28T00:00:00"/>
    <n v="60"/>
    <b v="0"/>
    <n v="38"/>
    <b v="1"/>
    <s v="music/indie rock"/>
    <n v="110.73333333333333"/>
    <n v="43.710526315789473"/>
    <x v="1"/>
    <x v="2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d v="2011-10-07T16:58:52"/>
    <n v="1312822732"/>
    <x v="3906"/>
    <d v="1900-02-28T00:00:00"/>
    <n v="60"/>
    <b v="0"/>
    <n v="55"/>
    <b v="1"/>
    <s v="music/indie rock"/>
    <n v="101.28333333333333"/>
    <n v="110.49090909090908"/>
    <x v="1"/>
    <x v="21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d v="2012-12-22T21:30:32"/>
    <n v="1351024232"/>
    <x v="3907"/>
    <d v="1900-02-28T00:00:00"/>
    <n v="60"/>
    <b v="0"/>
    <n v="23"/>
    <b v="1"/>
    <s v="music/indie rock"/>
    <n v="102.46666666666667"/>
    <n v="66.826086956521735"/>
    <x v="1"/>
    <x v="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d v="2011-10-02T17:36:13"/>
    <n v="1312392973"/>
    <x v="3908"/>
    <d v="1900-02-28T00:00:00"/>
    <n v="60"/>
    <b v="0"/>
    <n v="22"/>
    <b v="1"/>
    <s v="music/indie rock"/>
    <n v="100"/>
    <n v="113.63636363636364"/>
    <x v="1"/>
    <x v="2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d v="2011-12-01T15:02:15"/>
    <n v="1317564135"/>
    <x v="3909"/>
    <d v="1900-02-28T00:00:00"/>
    <n v="60"/>
    <b v="0"/>
    <n v="38"/>
    <b v="1"/>
    <s v="music/indie rock"/>
    <n v="100"/>
    <n v="78.94736842105263"/>
    <x v="1"/>
    <x v="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d v="2012-02-13T03:35:14"/>
    <n v="1323920114"/>
    <x v="3910"/>
    <d v="1900-02-28T00:00:00"/>
    <n v="60"/>
    <b v="0"/>
    <n v="44"/>
    <b v="1"/>
    <s v="music/indie rock"/>
    <n v="113.25"/>
    <n v="51.477272727272727"/>
    <x v="1"/>
    <x v="21"/>
  </r>
  <r>
    <n v="2128"/>
    <s v="Makayla's Quest"/>
    <s v="The Royal Snail has misdelivered all the invitations to the Royal Ball.  It's up to Makayla to set things right in the Fairy Forest"/>
    <n v="15000"/>
    <n v="25"/>
    <x v="0"/>
    <x v="6"/>
    <s v="CAD"/>
    <n v="1411324369"/>
    <d v="2014-09-21T18:32:49"/>
    <n v="1406140369"/>
    <x v="3911"/>
    <d v="1900-02-28T00:00:00"/>
    <n v="60"/>
    <b v="0"/>
    <n v="1"/>
    <b v="0"/>
    <s v="games/video games"/>
    <n v="0.16666666666666669"/>
    <n v="25"/>
    <x v="6"/>
    <x v="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d v="2012-04-07T04:00:00"/>
    <n v="1328649026"/>
    <x v="3912"/>
    <d v="1900-02-28T00:00:00"/>
    <n v="60"/>
    <b v="0"/>
    <n v="24"/>
    <b v="1"/>
    <s v="music/electronic music"/>
    <n v="101.6"/>
    <n v="42.333333333333336"/>
    <x v="1"/>
    <x v="2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d v="2016-01-14T04:11:26"/>
    <n v="1447560686"/>
    <x v="3913"/>
    <d v="1900-02-28T00:00:00"/>
    <n v="60"/>
    <b v="0"/>
    <n v="12"/>
    <b v="1"/>
    <s v="music/rock"/>
    <n v="185.33333333333331"/>
    <n v="115.83333333333333"/>
    <x v="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d v="2012-05-09T02:00:04"/>
    <n v="1331348404"/>
    <x v="3914"/>
    <d v="1900-02-28T00:00:00"/>
    <n v="60"/>
    <b v="0"/>
    <n v="48"/>
    <b v="1"/>
    <s v="music/rock"/>
    <n v="100.85533333333332"/>
    <n v="63.03458333333333"/>
    <x v="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3915"/>
    <d v="1900-02-28T00:00:00"/>
    <n v="60"/>
    <b v="0"/>
    <n v="5"/>
    <b v="0"/>
    <s v="technology/web"/>
    <n v="0.38571428571428573"/>
    <n v="54"/>
    <x v="7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16"/>
    <d v="1900-02-28T00:00:00"/>
    <n v="60"/>
    <b v="0"/>
    <n v="0"/>
    <b v="0"/>
    <s v="technology/web"/>
    <n v="0"/>
    <n v="0"/>
    <x v="7"/>
    <x v="2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917"/>
    <d v="1900-02-28T00:00:00"/>
    <n v="60"/>
    <b v="0"/>
    <n v="1"/>
    <b v="0"/>
    <s v="technology/web"/>
    <n v="7.1428571428571425E-2"/>
    <n v="25"/>
    <x v="7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3918"/>
    <d v="1900-02-28T00:00:00"/>
    <n v="60"/>
    <b v="0"/>
    <n v="3"/>
    <b v="0"/>
    <s v="technology/web"/>
    <n v="14.680000000000001"/>
    <n v="367"/>
    <x v="7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3919"/>
    <d v="1900-02-28T00:00:00"/>
    <n v="60"/>
    <b v="0"/>
    <n v="14"/>
    <b v="0"/>
    <s v="technology/web"/>
    <n v="1.34"/>
    <n v="47.857142857142854"/>
    <x v="7"/>
    <x v="24"/>
  </r>
  <r>
    <n v="2386"/>
    <s v="Realjobmatch.com (Canceled)"/>
    <s v="Realjobmatch is not just a job search site but a matching site , matching the right jobseekers with the best jobs."/>
    <n v="30000"/>
    <n v="0"/>
    <x v="1"/>
    <x v="6"/>
    <s v="CAD"/>
    <n v="1420920424"/>
    <d v="2015-01-10T20:07:04"/>
    <n v="1415736424"/>
    <x v="3920"/>
    <d v="1900-02-28T00:00:00"/>
    <n v="60"/>
    <b v="0"/>
    <n v="0"/>
    <b v="0"/>
    <s v="technology/web"/>
    <n v="0"/>
    <n v="0"/>
    <x v="7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d v="2016-03-05T19:44:56"/>
    <n v="1452023096"/>
    <x v="3921"/>
    <d v="1900-02-28T00:00:00"/>
    <n v="60"/>
    <b v="0"/>
    <n v="9"/>
    <b v="0"/>
    <s v="food/food trucks"/>
    <n v="0.71785714285714286"/>
    <n v="22.333333333333332"/>
    <x v="3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3"/>
    <s v="GBP"/>
    <n v="1459368658"/>
    <d v="2016-03-30T20:10:58"/>
    <n v="1454188258"/>
    <x v="3922"/>
    <d v="1900-02-28T00:00:00"/>
    <n v="60"/>
    <b v="0"/>
    <n v="12"/>
    <b v="0"/>
    <s v="food/food trucks"/>
    <n v="16.833333333333332"/>
    <n v="16.833333333333332"/>
    <x v="3"/>
    <x v="10"/>
  </r>
  <r>
    <n v="2418"/>
    <s v="Mexican food truck"/>
    <s v="I want to start my food truck business."/>
    <n v="25000"/>
    <n v="5"/>
    <x v="0"/>
    <x v="0"/>
    <s v="USD"/>
    <n v="1427225644"/>
    <d v="2015-03-24T19:34:04"/>
    <n v="1422045244"/>
    <x v="3923"/>
    <d v="1900-02-28T00:00:00"/>
    <n v="60"/>
    <b v="0"/>
    <n v="5"/>
    <b v="0"/>
    <s v="food/food trucks"/>
    <n v="0.02"/>
    <n v="1"/>
    <x v="3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d v="2015-02-18T17:43:09"/>
    <n v="1419097389"/>
    <x v="3924"/>
    <d v="1900-02-28T00:00:00"/>
    <n v="60"/>
    <b v="0"/>
    <n v="0"/>
    <b v="0"/>
    <s v="food/food trucks"/>
    <n v="0"/>
    <n v="0"/>
    <x v="3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d v="2014-11-10T01:41:35"/>
    <n v="1410396095"/>
    <x v="3925"/>
    <d v="1900-02-28T00:00:00"/>
    <n v="60"/>
    <b v="0"/>
    <n v="36"/>
    <b v="0"/>
    <s v="food/food trucks"/>
    <n v="14.825133372851216"/>
    <n v="69.472222222222229"/>
    <x v="3"/>
    <x v="1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d v="2015-08-08T04:04:52"/>
    <n v="1433822692"/>
    <x v="3926"/>
    <d v="1900-02-28T00:00:00"/>
    <n v="60"/>
    <b v="0"/>
    <n v="0"/>
    <b v="0"/>
    <s v="food/food trucks"/>
    <n v="0"/>
    <n v="0"/>
    <x v="3"/>
    <x v="10"/>
  </r>
  <r>
    <n v="2431"/>
    <s v="Murphy's good eatin'"/>
    <s v="Go to Colorado and run a food truck with homemade food of all kinds."/>
    <n v="100000"/>
    <n v="2"/>
    <x v="0"/>
    <x v="0"/>
    <s v="USD"/>
    <n v="1467080613"/>
    <d v="2016-06-28T02:23:33"/>
    <n v="1461896613"/>
    <x v="3927"/>
    <d v="1900-02-28T00:00:00"/>
    <n v="60"/>
    <b v="0"/>
    <n v="2"/>
    <b v="0"/>
    <s v="food/food trucks"/>
    <n v="2E-3"/>
    <n v="1"/>
    <x v="3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s v="CAD"/>
    <n v="1454078770"/>
    <d v="2016-01-29T14:46:10"/>
    <n v="1448894770"/>
    <x v="3928"/>
    <d v="1900-02-28T00:00:00"/>
    <n v="60"/>
    <b v="0"/>
    <n v="2"/>
    <b v="0"/>
    <s v="food/food trucks"/>
    <n v="3.8461538461538464E-2"/>
    <n v="22.5"/>
    <x v="3"/>
    <x v="10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d v="2015-12-07T22:57:42"/>
    <n v="1444341462"/>
    <x v="3929"/>
    <d v="1900-02-28T00:00:00"/>
    <n v="60"/>
    <b v="0"/>
    <n v="1"/>
    <b v="0"/>
    <s v="food/food trucks"/>
    <n v="0.33333333333333337"/>
    <n v="50"/>
    <x v="3"/>
    <x v="10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d v="2015-10-10T22:28:04"/>
    <n v="1439332084"/>
    <x v="3930"/>
    <d v="1900-02-28T00:00:00"/>
    <n v="60"/>
    <b v="0"/>
    <n v="8"/>
    <b v="1"/>
    <s v="music/indie rock"/>
    <n v="100"/>
    <n v="250"/>
    <x v="1"/>
    <x v="21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d v="2012-05-01T17:00:03"/>
    <n v="1330711203"/>
    <x v="3931"/>
    <d v="1900-02-28T00:00:00"/>
    <n v="60"/>
    <b v="0"/>
    <n v="19"/>
    <b v="1"/>
    <s v="music/indie rock"/>
    <n v="113.72727272727272"/>
    <n v="65.84210526315789"/>
    <x v="1"/>
    <x v="21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d v="2012-06-23T05:27:56"/>
    <n v="1335245276"/>
    <x v="3932"/>
    <d v="1900-02-28T00:00:00"/>
    <n v="60"/>
    <b v="0"/>
    <n v="16"/>
    <b v="1"/>
    <s v="music/indie rock"/>
    <n v="121.39999999999999"/>
    <n v="37.9375"/>
    <x v="1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d v="2015-05-14T23:56:12"/>
    <n v="1426463772"/>
    <x v="3933"/>
    <d v="1900-02-28T00:00:00"/>
    <n v="60"/>
    <b v="0"/>
    <n v="2"/>
    <b v="0"/>
    <s v="food/restaurants"/>
    <n v="0.15"/>
    <n v="37.5"/>
    <x v="3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7"/>
    <s v="EUR"/>
    <n v="1488067789"/>
    <d v="2017-02-26T00:09:49"/>
    <n v="1482883789"/>
    <x v="3934"/>
    <d v="1900-02-28T00:00:00"/>
    <n v="60"/>
    <b v="0"/>
    <n v="0"/>
    <b v="0"/>
    <s v="food/restaurants"/>
    <n v="0"/>
    <n v="0"/>
    <x v="3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d v="2011-08-01T15:34:15"/>
    <n v="1307028855"/>
    <x v="3935"/>
    <d v="1900-02-28T00:00:00"/>
    <n v="60"/>
    <b v="0"/>
    <n v="11"/>
    <b v="1"/>
    <s v="music/classical music"/>
    <n v="110.00000000000001"/>
    <n v="100"/>
    <x v="1"/>
    <x v="3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d v="2015-02-02T21:39:12"/>
    <n v="1417729152"/>
    <x v="3936"/>
    <d v="1900-02-28T00:00:00"/>
    <n v="60"/>
    <b v="0"/>
    <n v="59"/>
    <b v="1"/>
    <s v="music/classical music"/>
    <n v="100.25"/>
    <n v="169.91525423728814"/>
    <x v="1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d v="2011-10-29T16:12:01"/>
    <n v="1314720721"/>
    <x v="3937"/>
    <d v="1900-02-28T00:00:00"/>
    <n v="60"/>
    <b v="0"/>
    <n v="27"/>
    <b v="1"/>
    <s v="music/classical music"/>
    <n v="103.4"/>
    <n v="95.740740740740748"/>
    <x v="1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3"/>
    <s v="GBP"/>
    <n v="1380192418"/>
    <d v="2013-09-26T10:46:58"/>
    <n v="1375008418"/>
    <x v="3938"/>
    <d v="1900-02-28T00:00:00"/>
    <n v="60"/>
    <b v="0"/>
    <n v="63"/>
    <b v="1"/>
    <s v="music/classical music"/>
    <n v="107.02857142857142"/>
    <n v="59.460317460317462"/>
    <x v="1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d v="2012-09-21T04:46:47"/>
    <n v="1343018807"/>
    <x v="3939"/>
    <d v="1900-02-28T00:00:00"/>
    <n v="60"/>
    <b v="0"/>
    <n v="60"/>
    <b v="1"/>
    <s v="music/classical music"/>
    <n v="155.53333333333333"/>
    <n v="38.883333333333333"/>
    <x v="1"/>
    <x v="3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d v="2016-10-11T12:35:39"/>
    <n v="1471005339"/>
    <x v="3940"/>
    <d v="1900-02-28T00:00:00"/>
    <n v="60"/>
    <b v="0"/>
    <n v="3"/>
    <b v="0"/>
    <s v="food/food trucks"/>
    <n v="0.75"/>
    <n v="25"/>
    <x v="3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41"/>
    <d v="1900-02-28T00:00:00"/>
    <n v="60"/>
    <b v="0"/>
    <n v="0"/>
    <b v="0"/>
    <s v="food/food trucks"/>
    <n v="0"/>
    <n v="0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3942"/>
    <d v="1900-02-28T00:00:00"/>
    <n v="60"/>
    <b v="0"/>
    <n v="4"/>
    <b v="0"/>
    <s v="food/food trucks"/>
    <n v="0.25"/>
    <n v="62.5"/>
    <x v="3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3943"/>
    <d v="1900-02-28T00:00:00"/>
    <n v="60"/>
    <b v="0"/>
    <n v="12"/>
    <b v="0"/>
    <s v="food/food trucks"/>
    <n v="0.13849999999999998"/>
    <n v="23.083333333333332"/>
    <x v="3"/>
    <x v="10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d v="2015-03-16T17:28:00"/>
    <n v="1421346480"/>
    <x v="3944"/>
    <d v="1900-02-28T00:00:00"/>
    <n v="60"/>
    <b v="0"/>
    <n v="5"/>
    <b v="0"/>
    <s v="food/food trucks"/>
    <n v="0.5"/>
    <n v="1"/>
    <x v="3"/>
    <x v="1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d v="2016-03-13T20:45:24"/>
    <n v="1452721524"/>
    <x v="3945"/>
    <d v="1900-02-28T00:00:00"/>
    <n v="60"/>
    <b v="0"/>
    <n v="2"/>
    <b v="0"/>
    <s v="food/food trucks"/>
    <n v="1.7333333333333332"/>
    <n v="13"/>
    <x v="3"/>
    <x v="10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d v="2016-03-25T20:36:40"/>
    <n v="1453757800"/>
    <x v="3946"/>
    <d v="1900-02-28T00:00:00"/>
    <n v="60"/>
    <b v="0"/>
    <n v="30"/>
    <b v="0"/>
    <s v="food/food trucks"/>
    <n v="6.9320000000000004"/>
    <n v="115.53333333333333"/>
    <x v="3"/>
    <x v="10"/>
  </r>
  <r>
    <n v="2618"/>
    <s v="SPACE ART FEATURING ASTRONAUTS #WeBelieveInAstronauts"/>
    <s v="LTD ED COLLECTIBLE SPACE ART FEAT. ASTRONAUTS"/>
    <n v="15000"/>
    <n v="15808"/>
    <x v="2"/>
    <x v="0"/>
    <s v="USD"/>
    <n v="1449000061"/>
    <d v="2015-12-01T20:01:01"/>
    <n v="1443812461"/>
    <x v="3947"/>
    <d v="1900-02-28T00:00:00"/>
    <n v="60"/>
    <b v="1"/>
    <n v="77"/>
    <b v="1"/>
    <s v="technology/space exploration"/>
    <n v="105.38666666666667"/>
    <n v="205.2987012987013"/>
    <x v="7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d v="2015-06-08T03:51:14"/>
    <n v="1428551474"/>
    <x v="3948"/>
    <d v="1900-02-28T00:00:00"/>
    <n v="60"/>
    <b v="0"/>
    <n v="69"/>
    <b v="1"/>
    <s v="technology/space exploration"/>
    <n v="105.66666666666666"/>
    <n v="45.94202898550725"/>
    <x v="7"/>
    <x v="3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949"/>
    <d v="1900-02-28T00:00:00"/>
    <n v="60"/>
    <b v="0"/>
    <n v="3"/>
    <b v="0"/>
    <s v="technology/space exploration"/>
    <n v="9.920000000000001E-2"/>
    <n v="41.333333333333336"/>
    <x v="7"/>
    <x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950"/>
    <d v="1900-02-28T00:00:00"/>
    <n v="60"/>
    <b v="0"/>
    <n v="6"/>
    <b v="0"/>
    <s v="technology/space exploration"/>
    <n v="5.1000000000000004E-2"/>
    <n v="8.5"/>
    <x v="7"/>
    <x v="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951"/>
    <d v="1900-02-28T00:00:00"/>
    <n v="60"/>
    <b v="0"/>
    <n v="5"/>
    <b v="0"/>
    <s v="technology/space exploration"/>
    <n v="9.5000000000000001E-2"/>
    <n v="3.8"/>
    <x v="7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d v="2016-01-10T00:51:36"/>
    <n v="1447203096"/>
    <x v="3952"/>
    <d v="1900-02-28T00:00:00"/>
    <n v="60"/>
    <b v="0"/>
    <n v="11"/>
    <b v="1"/>
    <s v="technology/makerspaces"/>
    <n v="125.125"/>
    <n v="91"/>
    <x v="7"/>
    <x v="40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d v="2015-04-27T15:42:10"/>
    <n v="1424968930"/>
    <x v="3953"/>
    <d v="1900-02-28T00:00:00"/>
    <n v="60"/>
    <b v="0"/>
    <n v="1"/>
    <b v="0"/>
    <s v="food/food trucks"/>
    <n v="0.02"/>
    <n v="10"/>
    <x v="3"/>
    <x v="10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d v="2015-04-14T03:21:58"/>
    <n v="1423801318"/>
    <x v="3954"/>
    <d v="1900-02-28T00:00:00"/>
    <n v="60"/>
    <b v="0"/>
    <n v="3"/>
    <b v="0"/>
    <s v="food/food trucks"/>
    <n v="0.47333333333333333"/>
    <n v="23.666666666666668"/>
    <x v="3"/>
    <x v="10"/>
  </r>
  <r>
    <n v="2703"/>
    <s v="Bisagra Teatro: Foro Multidisciplinario"/>
    <s v="Â¡Tu nuevo espacio cultural multidisciplinario en el centro de Pachuca, Hidalgo"/>
    <n v="40000"/>
    <n v="41500"/>
    <x v="3"/>
    <x v="9"/>
    <s v="MXN"/>
    <n v="1490196830"/>
    <d v="2017-03-22T15:33:50"/>
    <n v="1485016430"/>
    <x v="3955"/>
    <d v="1900-02-28T00:00:00"/>
    <n v="60"/>
    <b v="0"/>
    <n v="45"/>
    <b v="0"/>
    <s v="theater/spaces"/>
    <n v="103.75000000000001"/>
    <n v="922.22222222222217"/>
    <x v="0"/>
    <x v="4"/>
  </r>
  <r>
    <n v="2708"/>
    <s v="Angel Comedy Club"/>
    <s v="Angel Comedy Club: A permanent home for Londonâ€™s loveliest comedy night - a community comedy club"/>
    <n v="20000"/>
    <n v="46643.07"/>
    <x v="2"/>
    <x v="3"/>
    <s v="GBP"/>
    <n v="1469119526"/>
    <d v="2016-07-21T16:45:26"/>
    <n v="1463935526"/>
    <x v="3956"/>
    <d v="1900-02-28T00:00:00"/>
    <n v="60"/>
    <b v="1"/>
    <n v="1049"/>
    <b v="1"/>
    <s v="theater/spaces"/>
    <n v="233.21535"/>
    <n v="44.464318398474738"/>
    <x v="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d v="2017-01-29T20:34:13"/>
    <n v="1480538053"/>
    <x v="3957"/>
    <d v="1900-02-28T00:00:00"/>
    <n v="60"/>
    <b v="0"/>
    <n v="185"/>
    <b v="1"/>
    <s v="technology/hardware"/>
    <n v="252.54"/>
    <n v="68.254054054054052"/>
    <x v="7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d v="2014-12-31T21:08:08"/>
    <n v="1414872488"/>
    <x v="3958"/>
    <d v="1900-02-28T00:00:00"/>
    <n v="60"/>
    <b v="0"/>
    <n v="176"/>
    <b v="1"/>
    <s v="technology/hardware"/>
    <n v="140.05000000000001"/>
    <n v="95.48863636363636"/>
    <x v="7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d v="2015-04-10T05:32:54"/>
    <n v="1423463574"/>
    <x v="3959"/>
    <d v="1900-02-28T00:00:00"/>
    <n v="60"/>
    <b v="0"/>
    <n v="119"/>
    <b v="1"/>
    <s v="technology/hardware"/>
    <n v="107.538"/>
    <n v="451.84033613445376"/>
    <x v="7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d v="2016-11-06T03:26:44"/>
    <n v="1473218804"/>
    <x v="3960"/>
    <d v="1900-02-28T00:00:00"/>
    <n v="60"/>
    <b v="0"/>
    <n v="15"/>
    <b v="1"/>
    <s v="technology/hardware"/>
    <n v="147.94"/>
    <n v="493.13333333333333"/>
    <x v="7"/>
    <x v="3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d v="2012-07-14T23:42:48"/>
    <n v="1337125368"/>
    <x v="3961"/>
    <d v="1900-02-28T00:00:00"/>
    <n v="60"/>
    <b v="0"/>
    <n v="49"/>
    <b v="0"/>
    <s v="publishing/children's books"/>
    <n v="21.887499999999999"/>
    <n v="35.734693877551024"/>
    <x v="8"/>
    <x v="1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d v="2014-06-17T21:17:22"/>
    <n v="1397855842"/>
    <x v="3962"/>
    <d v="1900-02-28T00:00:00"/>
    <n v="60"/>
    <b v="0"/>
    <n v="0"/>
    <b v="0"/>
    <s v="publishing/children's books"/>
    <n v="0"/>
    <n v="0"/>
    <x v="8"/>
    <x v="17"/>
  </r>
  <r>
    <n v="2767"/>
    <s v="the Giant Turnip"/>
    <s v="An animated bedtime story with Dedka, Babka and the rest of the family working together on a BIG problem"/>
    <n v="4000"/>
    <n v="34"/>
    <x v="0"/>
    <x v="6"/>
    <s v="CAD"/>
    <n v="1439766050"/>
    <d v="2015-08-16T23:00:50"/>
    <n v="1434582050"/>
    <x v="3963"/>
    <d v="1900-02-28T00:00:00"/>
    <n v="60"/>
    <b v="0"/>
    <n v="3"/>
    <b v="0"/>
    <s v="publishing/children's books"/>
    <n v="0.85000000000000009"/>
    <n v="11.333333333333334"/>
    <x v="8"/>
    <x v="1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3"/>
    <s v="GBP"/>
    <n v="1420377366"/>
    <d v="2015-01-04T13:16:06"/>
    <n v="1415193366"/>
    <x v="3964"/>
    <d v="1900-02-28T00:00:00"/>
    <n v="60"/>
    <b v="0"/>
    <n v="31"/>
    <b v="1"/>
    <s v="theater/plays"/>
    <n v="133"/>
    <n v="42.903225806451616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0"/>
    <x v="3"/>
    <s v="GBP"/>
    <n v="1450032297"/>
    <d v="2015-12-13T18:44:57"/>
    <n v="1444844697"/>
    <x v="3965"/>
    <d v="1900-02-28T00:00:00"/>
    <n v="60"/>
    <b v="0"/>
    <n v="1"/>
    <b v="0"/>
    <s v="theater/plays"/>
    <n v="1"/>
    <n v="1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d v="2015-06-08T00:23:53"/>
    <n v="1428539033"/>
    <x v="3966"/>
    <d v="1900-02-28T00:00:00"/>
    <n v="60"/>
    <b v="0"/>
    <n v="39"/>
    <b v="0"/>
    <s v="theater/plays"/>
    <n v="31.546666666666667"/>
    <n v="60.666666666666664"/>
    <x v="0"/>
    <x v="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d v="2016-05-23T19:21:05"/>
    <n v="1458847265"/>
    <x v="3967"/>
    <d v="1900-02-28T00:00:00"/>
    <n v="60"/>
    <b v="0"/>
    <n v="0"/>
    <b v="0"/>
    <s v="theater/plays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6"/>
    <s v="CAD"/>
    <n v="1410669297"/>
    <d v="2014-09-14T04:34:57"/>
    <n v="1405485297"/>
    <x v="3968"/>
    <d v="1900-02-28T00:00:00"/>
    <n v="60"/>
    <b v="0"/>
    <n v="0"/>
    <b v="0"/>
    <s v="theater/plays"/>
    <n v="0"/>
    <n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9"/>
    <s v="MXN"/>
    <n v="1487613600"/>
    <d v="2017-02-20T18:00:00"/>
    <n v="1482444295"/>
    <x v="3969"/>
    <d v="1900-02-28T00:00:00"/>
    <n v="60"/>
    <b v="0"/>
    <n v="15"/>
    <b v="0"/>
    <s v="theater/plays"/>
    <n v="19.736842105263158"/>
    <n v="500"/>
    <x v="0"/>
    <x v="0"/>
  </r>
  <r>
    <n v="2859"/>
    <s v="Grover Theatre Company (GTC)"/>
    <s v="A theatre company that will create works to inspire young people and get everyone involved."/>
    <n v="2000"/>
    <n v="35"/>
    <x v="0"/>
    <x v="2"/>
    <s v="AUD"/>
    <n v="1444984904"/>
    <d v="2015-10-16T08:41:44"/>
    <n v="1439800904"/>
    <x v="3970"/>
    <d v="1900-02-28T00:00:00"/>
    <n v="60"/>
    <b v="0"/>
    <n v="1"/>
    <b v="0"/>
    <s v="theater/plays"/>
    <n v="1.7500000000000002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d v="2016-06-19T19:12:56"/>
    <n v="1461179576"/>
    <x v="3971"/>
    <d v="1900-02-28T00:00:00"/>
    <n v="60"/>
    <b v="0"/>
    <n v="9"/>
    <b v="0"/>
    <s v="theater/plays"/>
    <n v="6.65"/>
    <n v="29.555555555555557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d v="2014-09-09T16:12:03"/>
    <n v="1405095123"/>
    <x v="3972"/>
    <d v="1900-02-28T00:00:00"/>
    <n v="60"/>
    <b v="0"/>
    <n v="1"/>
    <b v="0"/>
    <s v="theater/plays"/>
    <n v="0.04"/>
    <n v="2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d v="2015-01-06T02:44:19"/>
    <n v="1415328259"/>
    <x v="3973"/>
    <d v="1900-02-28T00:00:00"/>
    <n v="60"/>
    <b v="0"/>
    <n v="0"/>
    <b v="0"/>
    <s v="theater/plays"/>
    <n v="0"/>
    <n v="0"/>
    <x v="0"/>
    <x v="0"/>
  </r>
  <r>
    <n v="2872"/>
    <s v="Loud Arts"/>
    <s v="Local Theatre group in Loudoun County, Virginia. Looking for funds to start producing shows!"/>
    <n v="3000"/>
    <n v="0"/>
    <x v="0"/>
    <x v="0"/>
    <s v="USD"/>
    <n v="1434768438"/>
    <d v="2015-06-20T02:47:18"/>
    <n v="1429584438"/>
    <x v="3974"/>
    <d v="1900-02-28T00:00:00"/>
    <n v="60"/>
    <b v="0"/>
    <n v="0"/>
    <b v="0"/>
    <s v="theater/plays"/>
    <n v="0"/>
    <n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3"/>
    <s v="GBP"/>
    <n v="1435934795"/>
    <d v="2015-07-03T14:46:35"/>
    <n v="1430750795"/>
    <x v="3975"/>
    <d v="1900-02-28T00:00:00"/>
    <n v="60"/>
    <b v="0"/>
    <n v="4"/>
    <b v="0"/>
    <s v="theater/plays"/>
    <n v="2.1"/>
    <n v="15.75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d v="2014-12-03T15:20:36"/>
    <n v="1412432436"/>
    <x v="3976"/>
    <d v="1900-02-28T00:00:00"/>
    <n v="60"/>
    <b v="0"/>
    <n v="0"/>
    <b v="0"/>
    <s v="theater/plays"/>
    <n v="0"/>
    <n v="0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d v="2016-04-15T20:12:08"/>
    <n v="1455570728"/>
    <x v="3977"/>
    <d v="1900-02-28T00:00:00"/>
    <n v="60"/>
    <b v="0"/>
    <n v="10"/>
    <b v="0"/>
    <s v="theater/plays"/>
    <n v="2.73"/>
    <n v="27.3"/>
    <x v="0"/>
    <x v="0"/>
  </r>
  <r>
    <n v="2893"/>
    <s v="REDISCOVERING KIA THE PLAY"/>
    <s v="Fundraising for REDISCOVERING KIA THE PLAY"/>
    <n v="5000"/>
    <n v="25"/>
    <x v="0"/>
    <x v="0"/>
    <s v="USD"/>
    <n v="1420768800"/>
    <d v="2015-01-09T02:00:00"/>
    <n v="1415644395"/>
    <x v="3978"/>
    <d v="1900-02-28T00:00:00"/>
    <n v="60"/>
    <b v="0"/>
    <n v="2"/>
    <b v="0"/>
    <s v="theater/plays"/>
    <n v="0.5"/>
    <n v="12.5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d v="2015-04-03T22:40:15"/>
    <n v="1422920415"/>
    <x v="3979"/>
    <d v="1900-02-28T00:00:00"/>
    <n v="60"/>
    <b v="0"/>
    <n v="0"/>
    <b v="0"/>
    <s v="theater/plays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d v="2016-07-24T01:52:38"/>
    <n v="1464141158"/>
    <x v="3980"/>
    <d v="1900-02-28T00:00:00"/>
    <n v="60"/>
    <b v="0"/>
    <n v="0"/>
    <b v="0"/>
    <s v="theater/plays"/>
    <n v="0"/>
    <n v="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d v="2015-02-07T21:42:19"/>
    <n v="1418161339"/>
    <x v="3981"/>
    <d v="1900-02-28T00:00:00"/>
    <n v="60"/>
    <b v="0"/>
    <n v="2"/>
    <b v="0"/>
    <s v="theater/plays"/>
    <n v="0.8"/>
    <n v="3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d v="2015-09-09T04:00:18"/>
    <n v="1436587218"/>
    <x v="3982"/>
    <d v="1900-02-28T00:00:00"/>
    <n v="60"/>
    <b v="0"/>
    <n v="4"/>
    <b v="0"/>
    <s v="theater/plays"/>
    <n v="0.77999999999999992"/>
    <n v="9.75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d v="2016-05-14T21:03:57"/>
    <n v="1458075837"/>
    <x v="3983"/>
    <d v="1900-02-28T00:00:00"/>
    <n v="60"/>
    <b v="0"/>
    <n v="2"/>
    <b v="0"/>
    <s v="theater/plays"/>
    <n v="0.08"/>
    <n v="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3"/>
    <s v="GBP"/>
    <n v="1434139887"/>
    <d v="2015-06-12T20:11:27"/>
    <n v="1428955887"/>
    <x v="3984"/>
    <d v="1900-02-28T00:00:00"/>
    <n v="60"/>
    <b v="0"/>
    <n v="1"/>
    <b v="0"/>
    <s v="theater/plays"/>
    <n v="3.3333333333333335E-3"/>
    <n v="1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d v="2014-09-06T22:08:59"/>
    <n v="1404857339"/>
    <x v="3985"/>
    <d v="1900-02-28T00:00:00"/>
    <n v="60"/>
    <b v="0"/>
    <n v="2"/>
    <b v="0"/>
    <s v="theater/plays"/>
    <n v="0.02"/>
    <n v="1"/>
    <x v="0"/>
    <x v="0"/>
  </r>
  <r>
    <n v="2914"/>
    <s v="Hercules the Panto"/>
    <s v="Hercules must complete four challenges in order to meet the father he never knew"/>
    <n v="25000"/>
    <n v="1"/>
    <x v="0"/>
    <x v="3"/>
    <s v="GBP"/>
    <n v="1426365994"/>
    <d v="2015-03-14T20:46:34"/>
    <n v="1421185594"/>
    <x v="3986"/>
    <d v="1900-02-28T00:00:00"/>
    <n v="60"/>
    <b v="0"/>
    <n v="1"/>
    <b v="0"/>
    <s v="theater/plays"/>
    <n v="4.0000000000000001E-3"/>
    <n v="1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d v="2015-06-02T15:34:53"/>
    <n v="1428075293"/>
    <x v="3987"/>
    <d v="1900-02-28T00:00:00"/>
    <n v="60"/>
    <b v="0"/>
    <n v="9"/>
    <b v="0"/>
    <s v="theater/spaces"/>
    <n v="4.8000000000000004E-3"/>
    <n v="2.6666666666666665"/>
    <x v="0"/>
    <x v="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3988"/>
    <d v="1900-02-28T00:00:00"/>
    <n v="60"/>
    <b v="0"/>
    <n v="0"/>
    <b v="0"/>
    <s v="theater/spaces"/>
    <n v="0"/>
    <n v="0"/>
    <x v="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d v="2015-03-23T02:14:00"/>
    <n v="1421960934"/>
    <x v="3989"/>
    <d v="1900-02-28T00:00:00"/>
    <n v="60"/>
    <b v="0"/>
    <n v="30"/>
    <b v="1"/>
    <s v="theater/plays"/>
    <n v="113.56666666666666"/>
    <n v="113.5666666666666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d v="2014-11-11T16:10:36"/>
    <n v="1410534636"/>
    <x v="3990"/>
    <d v="1900-02-28T00:00:00"/>
    <n v="60"/>
    <b v="1"/>
    <n v="1095"/>
    <b v="1"/>
    <s v="theater/spaces"/>
    <n v="146.53957758620692"/>
    <n v="155.23827397260274"/>
    <x v="0"/>
    <x v="4"/>
  </r>
  <r>
    <n v="2986"/>
    <s v="Higher Education"/>
    <s v="Support the circus arts and help our aerial students work with more height. With your support, we will install beams at 19ft!"/>
    <n v="2400"/>
    <n v="2532"/>
    <x v="2"/>
    <x v="3"/>
    <s v="GBP"/>
    <n v="1462100406"/>
    <d v="2016-05-01T11:00:06"/>
    <n v="1456920006"/>
    <x v="3991"/>
    <d v="1900-02-28T00:00:00"/>
    <n v="60"/>
    <b v="0"/>
    <n v="56"/>
    <b v="1"/>
    <s v="theater/spaces"/>
    <n v="105.5"/>
    <n v="45.214285714285715"/>
    <x v="0"/>
    <x v="4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d v="2015-05-26T21:54:00"/>
    <n v="1427493240"/>
    <x v="3992"/>
    <d v="1900-02-28T00:00:00"/>
    <n v="60"/>
    <b v="0"/>
    <n v="392"/>
    <b v="1"/>
    <s v="theater/spaces"/>
    <n v="171.94285714285715"/>
    <n v="153.5204081632653"/>
    <x v="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d v="2015-02-21T19:58:39"/>
    <n v="1419364719"/>
    <x v="3993"/>
    <d v="1900-02-28T00:00:00"/>
    <n v="60"/>
    <b v="0"/>
    <n v="15"/>
    <b v="1"/>
    <s v="theater/spaces"/>
    <n v="158"/>
    <n v="158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d v="2014-07-18T13:09:12"/>
    <n v="1400504952"/>
    <x v="3994"/>
    <d v="1900-02-28T00:00:00"/>
    <n v="60"/>
    <b v="0"/>
    <n v="36"/>
    <b v="1"/>
    <s v="theater/spaces"/>
    <n v="102.61176470588236"/>
    <n v="242.27777777777777"/>
    <x v="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d v="2015-08-14T20:18:53"/>
    <n v="1434399533"/>
    <x v="3995"/>
    <d v="1900-02-28T00:00:00"/>
    <n v="60"/>
    <b v="0"/>
    <n v="30"/>
    <b v="1"/>
    <s v="theater/spaces"/>
    <n v="100.57142857142858"/>
    <n v="234.66666666666666"/>
    <x v="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d v="2016-10-14T21:10:47"/>
    <n v="1471295447"/>
    <x v="3996"/>
    <d v="1900-02-28T00:00:00"/>
    <n v="60"/>
    <b v="0"/>
    <n v="29"/>
    <b v="1"/>
    <s v="theater/spaces"/>
    <n v="100"/>
    <n v="51.724137931034484"/>
    <x v="0"/>
    <x v="4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d v="2016-03-04T06:03:17"/>
    <n v="1451887397"/>
    <x v="3997"/>
    <d v="1900-02-28T00:00:00"/>
    <n v="60"/>
    <b v="0"/>
    <n v="27"/>
    <b v="1"/>
    <s v="theater/spaces"/>
    <n v="100.49999999999999"/>
    <n v="37.222222222222221"/>
    <x v="0"/>
    <x v="4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d v="2015-01-09T22:59:50"/>
    <n v="1415660390"/>
    <x v="3998"/>
    <d v="1900-02-28T00:00:00"/>
    <n v="60"/>
    <b v="0"/>
    <n v="1"/>
    <b v="0"/>
    <s v="theater/spaces"/>
    <n v="5.0000000000000001E-3"/>
    <n v="1"/>
    <x v="0"/>
    <x v="4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d v="2014-09-29T15:16:24"/>
    <n v="1406819784"/>
    <x v="3999"/>
    <d v="1900-02-28T00:00:00"/>
    <n v="60"/>
    <b v="0"/>
    <n v="0"/>
    <b v="0"/>
    <s v="theater/spaces"/>
    <n v="0"/>
    <n v="0"/>
    <x v="0"/>
    <x v="4"/>
  </r>
  <r>
    <n v="3076"/>
    <s v="10,000 Hours"/>
    <s v="Helping female comedians get in their 10,000 Hours of practice!"/>
    <n v="10000"/>
    <n v="1506"/>
    <x v="0"/>
    <x v="0"/>
    <s v="USD"/>
    <n v="1444405123"/>
    <d v="2015-10-09T15:38:43"/>
    <n v="1439221123"/>
    <x v="4000"/>
    <d v="1900-02-28T00:00:00"/>
    <n v="60"/>
    <b v="0"/>
    <n v="50"/>
    <b v="0"/>
    <s v="theater/spaces"/>
    <n v="15.06"/>
    <n v="30.12"/>
    <x v="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d v="2014-12-27T01:40:44"/>
    <n v="1414456844"/>
    <x v="4001"/>
    <d v="1900-02-28T00:00:00"/>
    <n v="60"/>
    <b v="0"/>
    <n v="7"/>
    <b v="0"/>
    <s v="theater/spaces"/>
    <n v="1.8799999999999997E-2"/>
    <n v="53.714285714285715"/>
    <x v="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1"/>
    <s v="EUR"/>
    <n v="1439827559"/>
    <d v="2015-08-17T16:05:59"/>
    <n v="1434643559"/>
    <x v="4002"/>
    <d v="1900-02-28T00:00:00"/>
    <n v="60"/>
    <b v="0"/>
    <n v="3"/>
    <b v="0"/>
    <s v="theater/spaces"/>
    <n v="0.25"/>
    <n v="16.666666666666668"/>
    <x v="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d v="2016-12-21T04:36:30"/>
    <n v="1477107390"/>
    <x v="4003"/>
    <d v="1900-02-28T00:00:00"/>
    <n v="60"/>
    <b v="0"/>
    <n v="2"/>
    <b v="0"/>
    <s v="theater/spaces"/>
    <n v="0.625"/>
    <n v="62.5"/>
    <x v="0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d v="2015-05-01T18:39:05"/>
    <n v="1425325145"/>
    <x v="4004"/>
    <d v="1900-02-28T00:00:00"/>
    <n v="60"/>
    <b v="0"/>
    <n v="9"/>
    <b v="0"/>
    <s v="theater/spaces"/>
    <n v="5.0808888888888886"/>
    <n v="1270.2222222222222"/>
    <x v="0"/>
    <x v="4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d v="2015-09-20T19:05:56"/>
    <n v="1437591956"/>
    <x v="4005"/>
    <d v="1900-02-28T00:00:00"/>
    <n v="60"/>
    <b v="0"/>
    <n v="1"/>
    <b v="0"/>
    <s v="theater/spaces"/>
    <n v="2.5000000000000001E-2"/>
    <n v="25"/>
    <x v="0"/>
    <x v="4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d v="2016-08-01T00:36:20"/>
    <n v="1464827780"/>
    <x v="4006"/>
    <d v="1900-02-28T00:00:00"/>
    <n v="60"/>
    <b v="0"/>
    <n v="1"/>
    <b v="0"/>
    <s v="theater/spaces"/>
    <n v="0.33512064343163539"/>
    <n v="50"/>
    <x v="0"/>
    <x v="4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d v="2015-06-12T03:45:06"/>
    <n v="1428896706"/>
    <x v="4007"/>
    <d v="1900-02-28T00:00:00"/>
    <n v="60"/>
    <b v="0"/>
    <n v="2"/>
    <b v="0"/>
    <s v="theater/spaces"/>
    <n v="0.26829268292682928"/>
    <n v="5.5"/>
    <x v="0"/>
    <x v="4"/>
  </r>
  <r>
    <n v="3108"/>
    <s v="Funding a home for our Children's Theater"/>
    <s v="We need a permanent home for the theater!"/>
    <n v="50000"/>
    <n v="26"/>
    <x v="0"/>
    <x v="0"/>
    <s v="USD"/>
    <n v="1430234394"/>
    <d v="2015-04-28T15:19:54"/>
    <n v="1425053994"/>
    <x v="4008"/>
    <d v="1900-02-28T00:00:00"/>
    <n v="60"/>
    <b v="0"/>
    <n v="2"/>
    <b v="0"/>
    <s v="theater/spaces"/>
    <n v="5.1999999999999998E-2"/>
    <n v="13"/>
    <x v="0"/>
    <x v="4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d v="2016-11-01T02:55:34"/>
    <n v="1472784934"/>
    <x v="4009"/>
    <d v="1900-02-28T00:00:00"/>
    <n v="60"/>
    <b v="0"/>
    <n v="9"/>
    <b v="0"/>
    <s v="theater/spaces"/>
    <n v="4.7363636363636363"/>
    <n v="57.888888888888886"/>
    <x v="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d v="2014-09-21T15:10:50"/>
    <n v="1406128250"/>
    <x v="4010"/>
    <d v="1900-02-28T00:00:00"/>
    <n v="60"/>
    <b v="0"/>
    <n v="0"/>
    <b v="0"/>
    <s v="theater/spaces"/>
    <n v="0"/>
    <n v="0"/>
    <x v="0"/>
    <x v="4"/>
  </r>
  <r>
    <n v="3120"/>
    <s v="Subtropisch zwemparadijs Tropicana"/>
    <s v="Wij willen Tropicana het subtropisch zwemparadijs van Rotterdam op een nieuwe locatie gaan bouwen."/>
    <n v="1300000"/>
    <n v="128"/>
    <x v="0"/>
    <x v="14"/>
    <s v="EUR"/>
    <n v="1462484196"/>
    <d v="2016-05-05T21:36:36"/>
    <n v="1457303796"/>
    <x v="4011"/>
    <d v="1900-02-28T00:00:00"/>
    <n v="60"/>
    <b v="0"/>
    <n v="10"/>
    <b v="0"/>
    <s v="theater/spaces"/>
    <n v="9.8461538461538465E-3"/>
    <n v="12.8"/>
    <x v="0"/>
    <x v="4"/>
  </r>
  <r>
    <n v="3121"/>
    <s v="Ant Farm Theatre Project (Canceled)"/>
    <s v="I going to build a theatre for a local ant farm so that Ants can put on their theatre productions."/>
    <n v="1500"/>
    <n v="10"/>
    <x v="1"/>
    <x v="6"/>
    <s v="CAD"/>
    <n v="1411748335"/>
    <d v="2014-09-26T16:18:55"/>
    <n v="1406564335"/>
    <x v="4012"/>
    <d v="1900-02-28T00:00:00"/>
    <n v="60"/>
    <b v="0"/>
    <n v="1"/>
    <b v="0"/>
    <s v="theater/spaces"/>
    <n v="0.66666666666666674"/>
    <n v="10"/>
    <x v="0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4013"/>
    <d v="1900-02-28T00:00:00"/>
    <n v="60"/>
    <b v="0"/>
    <n v="4"/>
    <b v="0"/>
    <s v="theater/spaces"/>
    <n v="3.2499999999999999E-3"/>
    <n v="6.5"/>
    <x v="0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4014"/>
    <d v="1900-02-28T00:00:00"/>
    <n v="60"/>
    <b v="0"/>
    <n v="1"/>
    <b v="0"/>
    <s v="theater/plays"/>
    <n v="3.3333333333333333E-2"/>
    <n v="10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d v="2011-02-17T21:17:07"/>
    <n v="1292793427"/>
    <x v="4015"/>
    <d v="1900-02-28T00:00:00"/>
    <n v="60"/>
    <b v="1"/>
    <n v="60"/>
    <b v="1"/>
    <s v="theater/plays"/>
    <n v="109.55999999999999"/>
    <n v="91.3"/>
    <x v="0"/>
    <x v="0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d v="2016-08-16T18:07:49"/>
    <n v="1466186869"/>
    <x v="4016"/>
    <d v="1900-02-28T00:00:00"/>
    <n v="60"/>
    <b v="0"/>
    <n v="4"/>
    <b v="0"/>
    <s v="theater/musical"/>
    <n v="4.0266666666666664"/>
    <n v="37.75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d v="2015-08-01T14:00:00"/>
    <n v="1433254875"/>
    <x v="4017"/>
    <d v="1900-02-28T00:00:00"/>
    <n v="60"/>
    <b v="0"/>
    <n v="6"/>
    <b v="0"/>
    <s v="theater/musical"/>
    <n v="0.06"/>
    <n v="30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d v="2015-04-23T05:40:07"/>
    <n v="1424587207"/>
    <x v="4018"/>
    <d v="1900-02-28T00:00:00"/>
    <n v="60"/>
    <b v="0"/>
    <n v="36"/>
    <b v="0"/>
    <s v="theater/musical"/>
    <n v="46.36363636363636"/>
    <n v="70.833333333333329"/>
    <x v="0"/>
    <x v="1"/>
  </r>
  <r>
    <n v="3292"/>
    <s v="Dick Whittington - our 2016 community pantomime!"/>
    <s v="Iver Heath Drama Club is a not-for-profit community group and this year we are performing DICK WHITTINGTON."/>
    <n v="101"/>
    <n v="289"/>
    <x v="2"/>
    <x v="3"/>
    <s v="GBP"/>
    <n v="1449257348"/>
    <d v="2015-12-04T19:29:08"/>
    <n v="1444069748"/>
    <x v="4019"/>
    <d v="1900-02-28T00:00:00"/>
    <n v="60"/>
    <b v="0"/>
    <n v="15"/>
    <b v="1"/>
    <s v="theater/plays"/>
    <n v="286.13861386138615"/>
    <n v="19.266666666666666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x v="4"/>
    <s v="EUR"/>
    <n v="1484441980"/>
    <d v="2017-01-15T00:59:40"/>
    <n v="1479257980"/>
    <x v="4020"/>
    <d v="1900-02-28T00:00:00"/>
    <n v="60"/>
    <b v="0"/>
    <n v="54"/>
    <b v="1"/>
    <s v="theater/plays"/>
    <n v="103.89999999999999"/>
    <n v="96.20370370370370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d v="2015-04-25T15:49:54"/>
    <n v="1424796594"/>
    <x v="4021"/>
    <d v="1900-02-28T00:00:00"/>
    <n v="60"/>
    <b v="0"/>
    <n v="19"/>
    <b v="1"/>
    <s v="theater/plays"/>
    <n v="100.01249999999999"/>
    <n v="421.10526315789474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3"/>
    <s v="GBP"/>
    <n v="1427990071"/>
    <d v="2015-04-02T15:54:31"/>
    <n v="1422809671"/>
    <x v="4022"/>
    <d v="1900-02-28T00:00:00"/>
    <n v="60"/>
    <b v="0"/>
    <n v="39"/>
    <b v="1"/>
    <s v="theater/plays"/>
    <n v="152"/>
    <n v="19.487179487179485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3"/>
    <s v="GBP"/>
    <n v="1471130956"/>
    <d v="2016-08-13T23:29:16"/>
    <n v="1465946956"/>
    <x v="4023"/>
    <d v="1900-02-28T00:00:00"/>
    <n v="60"/>
    <b v="0"/>
    <n v="14"/>
    <b v="1"/>
    <s v="theater/plays"/>
    <n v="128.33333333333334"/>
    <n v="27.5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3"/>
    <s v="GBP"/>
    <n v="1429789992"/>
    <d v="2015-04-23T11:53:12"/>
    <n v="1424609592"/>
    <x v="4024"/>
    <d v="1900-02-28T00:00:00"/>
    <n v="60"/>
    <b v="0"/>
    <n v="17"/>
    <b v="1"/>
    <s v="theater/plays"/>
    <n v="100"/>
    <n v="58.823529411764703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d v="2014-09-07T14:23:42"/>
    <n v="1404915822"/>
    <x v="4025"/>
    <d v="1900-02-28T00:00:00"/>
    <n v="60"/>
    <b v="0"/>
    <n v="85"/>
    <b v="1"/>
    <s v="theater/plays"/>
    <n v="102.23636363636363"/>
    <n v="66.152941176470591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3"/>
    <s v="GBP"/>
    <n v="1408289724"/>
    <d v="2014-08-17T15:35:24"/>
    <n v="1403105724"/>
    <x v="4026"/>
    <d v="1900-02-28T00:00:00"/>
    <n v="60"/>
    <b v="0"/>
    <n v="20"/>
    <b v="1"/>
    <s v="theater/plays"/>
    <n v="100.45454545454547"/>
    <n v="110.5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d v="2016-12-05T14:10:54"/>
    <n v="1475759454"/>
    <x v="4027"/>
    <d v="1900-02-28T00:00:00"/>
    <n v="60"/>
    <b v="0"/>
    <n v="5"/>
    <b v="1"/>
    <s v="theater/plays"/>
    <n v="100"/>
    <n v="20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d v="2016-04-18T09:13:25"/>
    <n v="1455790405"/>
    <x v="4028"/>
    <d v="1900-02-28T00:00:00"/>
    <n v="60"/>
    <b v="0"/>
    <n v="24"/>
    <b v="1"/>
    <s v="theater/plays"/>
    <n v="108.5"/>
    <n v="135.625"/>
    <x v="0"/>
    <x v="0"/>
  </r>
  <r>
    <n v="3586"/>
    <s v="Actors &amp; Musicians who are Blind or Autistic"/>
    <s v="See Theatre In A New Light"/>
    <n v="7500"/>
    <n v="8207"/>
    <x v="2"/>
    <x v="0"/>
    <s v="USD"/>
    <n v="1474649070"/>
    <d v="2016-09-23T16:44:30"/>
    <n v="1469465070"/>
    <x v="4029"/>
    <d v="1900-02-28T00:00:00"/>
    <n v="60"/>
    <b v="0"/>
    <n v="54"/>
    <b v="1"/>
    <s v="theater/plays"/>
    <n v="109.42666666666668"/>
    <n v="151.9814814814815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d v="2016-05-17T21:27:59"/>
    <n v="1458336479"/>
    <x v="4030"/>
    <d v="1900-02-28T00:00:00"/>
    <n v="60"/>
    <b v="0"/>
    <n v="49"/>
    <b v="1"/>
    <s v="theater/plays"/>
    <n v="100.05"/>
    <n v="81.673469387755105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d v="2016-08-23T18:34:50"/>
    <n v="1466793290"/>
    <x v="4031"/>
    <d v="1900-02-28T00:00:00"/>
    <n v="60"/>
    <b v="0"/>
    <n v="39"/>
    <b v="1"/>
    <s v="theater/plays"/>
    <n v="104.93333333333332"/>
    <n v="80.717948717948715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d v="2015-12-13T20:59:56"/>
    <n v="1444852796"/>
    <x v="4032"/>
    <d v="1900-02-28T00:00:00"/>
    <n v="60"/>
    <b v="0"/>
    <n v="0"/>
    <b v="0"/>
    <s v="theater/musical"/>
    <n v="0"/>
    <n v="0"/>
    <x v="0"/>
    <x v="1"/>
  </r>
  <r>
    <n v="3638"/>
    <s v="Project Hedwig and the Angry Inch"/>
    <s v="A rock and roll journey that explores love, loss, redemption, duality and ascension."/>
    <n v="3300"/>
    <n v="216"/>
    <x v="0"/>
    <x v="6"/>
    <s v="CAD"/>
    <n v="1429456132"/>
    <d v="2015-04-19T15:08:52"/>
    <n v="1424275732"/>
    <x v="4033"/>
    <d v="1900-02-28T00:00:00"/>
    <n v="60"/>
    <b v="0"/>
    <n v="2"/>
    <b v="0"/>
    <s v="theater/musical"/>
    <n v="6.5454545454545459"/>
    <n v="108"/>
    <x v="0"/>
    <x v="1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d v="2016-10-07T15:11:00"/>
    <n v="1470672906"/>
    <x v="4034"/>
    <d v="1900-02-28T00:00:00"/>
    <n v="60"/>
    <b v="0"/>
    <n v="1"/>
    <b v="0"/>
    <s v="theater/musical"/>
    <n v="4.0000000000000001E-3"/>
    <n v="1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3"/>
    <s v="GBP"/>
    <n v="1482321030"/>
    <d v="2016-12-21T11:50:30"/>
    <n v="1477133430"/>
    <x v="4035"/>
    <d v="1900-02-28T00:00:00"/>
    <n v="60"/>
    <b v="0"/>
    <n v="9"/>
    <b v="1"/>
    <s v="theater/plays"/>
    <n v="104"/>
    <n v="26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7"/>
    <s v="EUR"/>
    <n v="1472936229"/>
    <d v="2016-09-03T20:57:09"/>
    <n v="1467752229"/>
    <x v="4036"/>
    <d v="1900-02-28T00:00:00"/>
    <n v="60"/>
    <b v="0"/>
    <n v="31"/>
    <b v="1"/>
    <s v="theater/plays"/>
    <n v="100"/>
    <n v="145.1612903225806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3"/>
    <s v="GBP"/>
    <n v="1423838916"/>
    <d v="2015-02-13T14:48:36"/>
    <n v="1418654916"/>
    <x v="4037"/>
    <d v="1900-02-28T00:00:00"/>
    <n v="60"/>
    <b v="0"/>
    <n v="78"/>
    <b v="1"/>
    <s v="theater/plays"/>
    <n v="155"/>
    <n v="39.743589743589745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3"/>
    <s v="GBP"/>
    <n v="1464712394"/>
    <d v="2016-05-31T16:33:14"/>
    <n v="1459528394"/>
    <x v="4038"/>
    <d v="1900-02-28T00:00:00"/>
    <n v="60"/>
    <b v="0"/>
    <n v="27"/>
    <b v="1"/>
    <s v="theater/plays"/>
    <n v="136.33666666666667"/>
    <n v="15.148518518518518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14"/>
    <s v="EUR"/>
    <n v="1422100800"/>
    <d v="2015-01-24T12:00:00"/>
    <n v="1416932133"/>
    <x v="4039"/>
    <d v="1900-02-28T00:00:00"/>
    <n v="60"/>
    <b v="0"/>
    <n v="4"/>
    <b v="0"/>
    <s v="theater/plays"/>
    <n v="15.411764705882353"/>
    <n v="32.75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d v="2015-05-25T21:38:16"/>
    <n v="1427405896"/>
    <x v="4040"/>
    <d v="1900-02-28T00:00:00"/>
    <n v="60"/>
    <b v="0"/>
    <n v="7"/>
    <b v="0"/>
    <s v="theater/plays"/>
    <n v="28.466666666666669"/>
    <n v="61"/>
    <x v="0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d v="2015-08-26T02:35:53"/>
    <n v="1435372553"/>
    <x v="4041"/>
    <d v="1900-02-28T00:00:00"/>
    <n v="60"/>
    <b v="0"/>
    <n v="88"/>
    <b v="1"/>
    <s v="theater/musical"/>
    <n v="110.24425000000002"/>
    <n v="50.111022727272733"/>
    <x v="0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d v="2015-02-14T19:39:40"/>
    <n v="1418758780"/>
    <x v="4042"/>
    <d v="1900-02-28T00:00:00"/>
    <n v="60"/>
    <b v="0"/>
    <n v="36"/>
    <b v="1"/>
    <s v="theater/musical"/>
    <n v="105.04166666666667"/>
    <n v="70.027777777777771"/>
    <x v="0"/>
    <x v="1"/>
  </r>
  <r>
    <n v="3791"/>
    <s v="Spin! at The Cumming Playhouse"/>
    <s v="Spin! is an original musical comedy-drama presented by Blue Palm Productions."/>
    <n v="1500"/>
    <n v="0"/>
    <x v="0"/>
    <x v="0"/>
    <s v="USD"/>
    <n v="1404664592"/>
    <d v="2014-07-06T16:36:32"/>
    <n v="1399480592"/>
    <x v="4043"/>
    <d v="1900-02-28T00:00:00"/>
    <n v="60"/>
    <b v="0"/>
    <n v="0"/>
    <b v="0"/>
    <s v="theater/musical"/>
    <n v="0"/>
    <n v="0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d v="2017-01-14T00:42:36"/>
    <n v="1479170556"/>
    <x v="4044"/>
    <d v="1900-02-28T00:00:00"/>
    <n v="60"/>
    <b v="0"/>
    <n v="1"/>
    <b v="0"/>
    <s v="theater/musical"/>
    <n v="4.4444444444444444E-3"/>
    <n v="1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d v="2014-09-27T21:17:20"/>
    <n v="1406668640"/>
    <x v="4045"/>
    <d v="1900-02-28T00:00:00"/>
    <n v="60"/>
    <b v="0"/>
    <n v="2"/>
    <b v="0"/>
    <s v="theater/musical"/>
    <n v="2E-3"/>
    <n v="1.5"/>
    <x v="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3"/>
    <s v="GBP"/>
    <n v="1429955619"/>
    <d v="2015-04-25T09:53:39"/>
    <n v="1424775219"/>
    <x v="4046"/>
    <d v="1900-02-28T00:00:00"/>
    <n v="60"/>
    <b v="0"/>
    <n v="24"/>
    <b v="1"/>
    <s v="theater/plays"/>
    <n v="100"/>
    <n v="41.666666666666664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d v="2014-12-31T13:39:47"/>
    <n v="1414845587"/>
    <x v="4047"/>
    <d v="1900-02-28T00:00:00"/>
    <n v="60"/>
    <b v="0"/>
    <n v="28"/>
    <b v="1"/>
    <s v="theater/plays"/>
    <n v="100"/>
    <n v="178.57142857142858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d v="2015-07-30T03:25:24"/>
    <n v="1433042724"/>
    <x v="4048"/>
    <d v="1900-02-28T00:00:00"/>
    <n v="60"/>
    <b v="0"/>
    <n v="32"/>
    <b v="1"/>
    <s v="theater/plays"/>
    <n v="101.25"/>
    <n v="63.2812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d v="2014-07-20T18:51:27"/>
    <n v="1400698287"/>
    <x v="4049"/>
    <d v="1900-02-28T00:00:00"/>
    <n v="60"/>
    <b v="1"/>
    <n v="34"/>
    <b v="0"/>
    <s v="theater/plays"/>
    <n v="8.7200000000000006"/>
    <n v="25.647058823529413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d v="2015-11-05T16:11:45"/>
    <n v="1441552305"/>
    <x v="4050"/>
    <d v="1900-02-28T00:00:00"/>
    <n v="60"/>
    <b v="0"/>
    <n v="0"/>
    <b v="0"/>
    <s v="theater/plays"/>
    <n v="0"/>
    <n v="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4051"/>
    <d v="1900-02-28T00:00:00"/>
    <n v="60"/>
    <b v="0"/>
    <n v="3"/>
    <b v="0"/>
    <s v="theater/musical"/>
    <n v="2.666666666666667"/>
    <n v="13.333333333333334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d v="2015-08-15T18:12:24"/>
    <n v="1434478344"/>
    <x v="4052"/>
    <d v="1900-02-28T00:00:00"/>
    <n v="60"/>
    <b v="0"/>
    <n v="8"/>
    <b v="0"/>
    <s v="theater/plays"/>
    <n v="16.826666666666668"/>
    <n v="315.5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d v="2015-04-25T04:35:00"/>
    <n v="1424759330"/>
    <x v="4053"/>
    <d v="1900-02-28T00:00:00"/>
    <n v="60"/>
    <b v="0"/>
    <n v="1"/>
    <b v="0"/>
    <s v="theater/plays"/>
    <n v="6.6666666666666671E-3"/>
    <n v="1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3"/>
    <s v="GBP"/>
    <n v="1443973546"/>
    <d v="2015-10-04T15:45:46"/>
    <n v="1438789546"/>
    <x v="4054"/>
    <d v="1900-02-28T00:00:00"/>
    <n v="60"/>
    <b v="0"/>
    <n v="23"/>
    <b v="0"/>
    <s v="theater/plays"/>
    <n v="43.833333333333336"/>
    <n v="57.173913043478258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d v="2015-06-16T21:41:54"/>
    <n v="1429306914"/>
    <x v="4055"/>
    <d v="1900-02-28T00:00:00"/>
    <n v="60"/>
    <b v="0"/>
    <n v="0"/>
    <b v="0"/>
    <s v="theater/plays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2"/>
    <s v="AUD"/>
    <n v="1410076123"/>
    <d v="2014-09-07T07:48:43"/>
    <n v="1404892123"/>
    <x v="4056"/>
    <d v="1900-02-28T00:00:00"/>
    <n v="60"/>
    <b v="0"/>
    <n v="0"/>
    <b v="0"/>
    <s v="theater/plays"/>
    <n v="0"/>
    <n v="0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4"/>
    <s v="EUR"/>
    <n v="1462301342"/>
    <d v="2016-05-03T18:49:02"/>
    <n v="1457120942"/>
    <x v="4057"/>
    <d v="1900-02-28T00:00:00"/>
    <n v="60"/>
    <b v="0"/>
    <n v="1"/>
    <b v="0"/>
    <s v="theater/plays"/>
    <n v="5.0000000000000001E-4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d v="2015-10-26T18:58:10"/>
    <n v="1440701890"/>
    <x v="4058"/>
    <d v="1900-02-28T00:00:00"/>
    <n v="60"/>
    <b v="0"/>
    <n v="1"/>
    <b v="0"/>
    <s v="theater/plays"/>
    <n v="9.6153846153846159E-2"/>
    <n v="25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x v="6"/>
    <s v="CAD"/>
    <n v="1405352264"/>
    <d v="2014-07-14T15:37:44"/>
    <n v="1400168264"/>
    <x v="4059"/>
    <d v="1900-02-28T00:00:00"/>
    <n v="60"/>
    <b v="0"/>
    <n v="0"/>
    <b v="0"/>
    <s v="theater/plays"/>
    <n v="0"/>
    <n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d v="2015-04-19T16:19:46"/>
    <n v="1424279986"/>
    <x v="4060"/>
    <d v="1900-02-28T00:00:00"/>
    <n v="60"/>
    <b v="0"/>
    <n v="3"/>
    <b v="0"/>
    <s v="theater/plays"/>
    <n v="6.3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d v="2016-04-14T04:39:40"/>
    <n v="1455428380"/>
    <x v="4061"/>
    <d v="1900-02-28T00:00:00"/>
    <n v="60"/>
    <b v="0"/>
    <n v="4"/>
    <b v="0"/>
    <s v="theater/plays"/>
    <n v="14.249999999999998"/>
    <n v="71.2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d v="2016-05-22T19:34:33"/>
    <n v="1458761673"/>
    <x v="4062"/>
    <d v="1900-02-28T00:00:00"/>
    <n v="60"/>
    <b v="0"/>
    <n v="11"/>
    <b v="0"/>
    <s v="theater/plays"/>
    <n v="10.54"/>
    <n v="47.909090909090907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d v="2015-02-06T01:37:14"/>
    <n v="1418002634"/>
    <x v="4063"/>
    <d v="1900-02-28T00:00:00"/>
    <n v="60"/>
    <b v="0"/>
    <n v="8"/>
    <b v="0"/>
    <s v="theater/plays"/>
    <n v="21.099999999999998"/>
    <n v="26.37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d v="2015-01-31T15:25:53"/>
    <n v="1417533953"/>
    <x v="4064"/>
    <d v="1900-02-28T00:00:00"/>
    <n v="60"/>
    <b v="0"/>
    <n v="8"/>
    <b v="0"/>
    <s v="theater/plays"/>
    <n v="10.7"/>
    <n v="26.75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d v="2016-07-17T04:19:09"/>
    <n v="1463545149"/>
    <x v="4065"/>
    <d v="1900-02-28T00:00:00"/>
    <n v="60"/>
    <b v="0"/>
    <n v="7"/>
    <b v="0"/>
    <s v="theater/plays"/>
    <n v="4.083333333333333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3"/>
    <s v="GBP"/>
    <n v="1436297180"/>
    <d v="2015-07-07T19:26:20"/>
    <n v="1431113180"/>
    <x v="4066"/>
    <d v="1900-02-28T00:00:00"/>
    <n v="60"/>
    <b v="0"/>
    <n v="5"/>
    <b v="0"/>
    <s v="theater/plays"/>
    <n v="20"/>
    <n v="34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d v="2015-12-11T23:34:19"/>
    <n v="1444689259"/>
    <x v="4067"/>
    <d v="1900-02-28T00:00:00"/>
    <n v="60"/>
    <b v="0"/>
    <n v="9"/>
    <b v="0"/>
    <s v="theater/plays"/>
    <n v="5.41"/>
    <n v="60.111111111111114"/>
    <x v="0"/>
    <x v="0"/>
  </r>
  <r>
    <n v="4000"/>
    <s v="The Escorts"/>
    <s v="An Enticing Trip into the World of Assisted Dying"/>
    <n v="8000"/>
    <n v="10"/>
    <x v="0"/>
    <x v="0"/>
    <s v="USD"/>
    <n v="1462631358"/>
    <d v="2016-05-07T14:29:18"/>
    <n v="1457450958"/>
    <x v="4068"/>
    <d v="1900-02-28T00:00:00"/>
    <n v="60"/>
    <b v="0"/>
    <n v="1"/>
    <b v="0"/>
    <s v="theater/plays"/>
    <n v="0.125"/>
    <n v="1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d v="2014-10-20T19:23:05"/>
    <n v="1408648985"/>
    <x v="4069"/>
    <d v="1900-02-28T00:00:00"/>
    <n v="60"/>
    <b v="0"/>
    <n v="2"/>
    <b v="0"/>
    <s v="theater/plays"/>
    <n v="1.3333333333333335"/>
    <n v="20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d v="2014-10-26T21:52:38"/>
    <n v="1409176358"/>
    <x v="4070"/>
    <d v="1900-02-28T00:00:00"/>
    <n v="60"/>
    <b v="0"/>
    <n v="2"/>
    <b v="0"/>
    <s v="theater/plays"/>
    <n v="0.83333333333333337"/>
    <n v="62.5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5"/>
    <s v="EUR"/>
    <n v="1437889336"/>
    <d v="2015-07-26T05:42:16"/>
    <n v="1432705336"/>
    <x v="4071"/>
    <d v="1900-02-28T00:00:00"/>
    <n v="60"/>
    <b v="0"/>
    <n v="4"/>
    <b v="0"/>
    <s v="theater/plays"/>
    <n v="5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d v="2015-12-04T16:43:59"/>
    <n v="1444059839"/>
    <x v="4072"/>
    <d v="1900-02-28T00:00:00"/>
    <n v="60"/>
    <b v="0"/>
    <n v="0"/>
    <b v="0"/>
    <s v="theater/plays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d v="2015-12-15T20:25:16"/>
    <n v="1445023516"/>
    <x v="4073"/>
    <d v="1900-02-28T00:00:00"/>
    <n v="60"/>
    <b v="0"/>
    <n v="7"/>
    <b v="0"/>
    <s v="theater/plays"/>
    <n v="6.8287037037037033"/>
    <n v="59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d v="2014-10-17T19:10:10"/>
    <n v="1408389010"/>
    <x v="4074"/>
    <d v="1900-02-28T00:00:00"/>
    <n v="60"/>
    <b v="0"/>
    <n v="4"/>
    <b v="0"/>
    <s v="theater/plays"/>
    <n v="12.04"/>
    <n v="75.25"/>
    <x v="0"/>
    <x v="0"/>
  </r>
  <r>
    <n v="4041"/>
    <s v="In the Land of Gold"/>
    <s v="A bold, colouful, vibrant play centred around the last remaining monarchy of Africa."/>
    <n v="5000"/>
    <n v="21"/>
    <x v="0"/>
    <x v="3"/>
    <s v="GBP"/>
    <n v="1473160954"/>
    <d v="2016-09-06T11:22:34"/>
    <n v="1467976954"/>
    <x v="4075"/>
    <d v="1900-02-28T00:00:00"/>
    <n v="60"/>
    <b v="0"/>
    <n v="2"/>
    <b v="0"/>
    <s v="theater/plays"/>
    <n v="0.42"/>
    <n v="10.5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d v="2014-10-13T21:05:16"/>
    <n v="1408050316"/>
    <x v="4076"/>
    <d v="1900-02-28T00:00:00"/>
    <n v="60"/>
    <b v="0"/>
    <n v="13"/>
    <b v="0"/>
    <s v="theater/plays"/>
    <n v="37.533333333333339"/>
    <n v="86.615384615384613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d v="2016-04-21T02:23:43"/>
    <n v="1456025023"/>
    <x v="4077"/>
    <d v="1900-02-28T00:00:00"/>
    <n v="60"/>
    <b v="0"/>
    <n v="0"/>
    <b v="0"/>
    <s v="theater/plays"/>
    <n v="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3"/>
    <s v="GBP"/>
    <n v="1408646111"/>
    <d v="2014-08-21T18:35:11"/>
    <n v="1403462111"/>
    <x v="4078"/>
    <d v="1900-02-28T00:00:00"/>
    <n v="60"/>
    <b v="0"/>
    <n v="2"/>
    <b v="0"/>
    <s v="theater/plays"/>
    <n v="0.4"/>
    <n v="2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d v="2015-04-05T03:40:47"/>
    <n v="1423024847"/>
    <x v="4079"/>
    <d v="1900-02-28T00:00:00"/>
    <n v="60"/>
    <b v="0"/>
    <n v="1"/>
    <b v="0"/>
    <s v="theater/plays"/>
    <n v="1.8181818181818181E-2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3"/>
    <s v="GBP"/>
    <n v="1440272093"/>
    <d v="2015-08-22T19:34:53"/>
    <n v="1435088093"/>
    <x v="4080"/>
    <d v="1900-02-28T00:00:00"/>
    <n v="60"/>
    <b v="0"/>
    <n v="4"/>
    <b v="0"/>
    <s v="theater/plays"/>
    <n v="2.4"/>
    <n v="15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3"/>
    <s v="GBP"/>
    <n v="1469113351"/>
    <d v="2016-07-21T15:02:31"/>
    <n v="1463929351"/>
    <x v="4081"/>
    <d v="1900-02-28T00:00:00"/>
    <n v="60"/>
    <b v="0"/>
    <n v="6"/>
    <b v="0"/>
    <s v="theater/plays"/>
    <n v="28.666666666666668"/>
    <n v="14.333333333333334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d v="2011-05-17T09:39:24"/>
    <n v="1300354764"/>
    <x v="4082"/>
    <d v="1900-03-01T00:00:00"/>
    <n v="61"/>
    <b v="0"/>
    <n v="46"/>
    <b v="1"/>
    <s v="film &amp; video/shorts"/>
    <n v="120"/>
    <n v="78.260869565217391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d v="2010-04-28T18:49:00"/>
    <n v="1267220191"/>
    <x v="4083"/>
    <d v="1900-03-01T00:00:00"/>
    <n v="61"/>
    <b v="1"/>
    <n v="65"/>
    <b v="1"/>
    <s v="film &amp; video/documentary"/>
    <n v="177.43366666666668"/>
    <n v="81.892461538461546"/>
    <x v="2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d v="2011-04-18T17:24:19"/>
    <n v="1297880659"/>
    <x v="4084"/>
    <d v="1900-03-01T00:00:00"/>
    <n v="61"/>
    <b v="0"/>
    <n v="22"/>
    <b v="1"/>
    <s v="publishing/nonfiction"/>
    <n v="117.71428571428571"/>
    <n v="37.454545454545453"/>
    <x v="8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d v="2014-11-26T00:55:00"/>
    <n v="1411775700"/>
    <x v="4085"/>
    <d v="1900-03-01T00:00:00"/>
    <n v="61"/>
    <b v="0"/>
    <n v="3"/>
    <b v="0"/>
    <s v="games/mobile games"/>
    <n v="0.22"/>
    <n v="3.6666666666666665"/>
    <x v="6"/>
    <x v="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4086"/>
    <d v="1900-03-01T00:00:00"/>
    <n v="61"/>
    <b v="0"/>
    <n v="38"/>
    <b v="0"/>
    <s v="music/world music"/>
    <n v="14.091666666666667"/>
    <n v="44.5"/>
    <x v="1"/>
    <x v="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d v="2011-07-06T19:33:10"/>
    <n v="1304623990"/>
    <x v="4087"/>
    <d v="1900-03-02T00:00:00"/>
    <n v="62"/>
    <b v="0"/>
    <n v="19"/>
    <b v="1"/>
    <s v="publishing/nonfiction"/>
    <n v="115.75757575757575"/>
    <n v="40.210526315789473"/>
    <x v="8"/>
    <x v="27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d v="2011-07-25T06:50:00"/>
    <n v="1306219897"/>
    <x v="4088"/>
    <d v="1900-03-02T00:00:00"/>
    <n v="62"/>
    <b v="0"/>
    <n v="11"/>
    <b v="1"/>
    <s v="music/rock"/>
    <n v="185"/>
    <n v="50.454545454545453"/>
    <x v="1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d v="2010-12-09T04:59:00"/>
    <n v="1286480070"/>
    <x v="4089"/>
    <d v="1900-03-03T00:00:00"/>
    <n v="63"/>
    <b v="0"/>
    <n v="147"/>
    <b v="1"/>
    <s v="music/indie rock"/>
    <n v="104.69999999999999"/>
    <n v="35.612244897959187"/>
    <x v="1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d v="2010-06-01T03:59:00"/>
    <n v="1269878058"/>
    <x v="4090"/>
    <d v="1900-03-04T00:00:00"/>
    <n v="64"/>
    <b v="1"/>
    <n v="108"/>
    <b v="1"/>
    <s v="film &amp; video/documentary"/>
    <n v="184.56"/>
    <n v="85.444444444444443"/>
    <x v="2"/>
    <x v="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d v="2011-07-31T06:59:00"/>
    <n v="1306608888"/>
    <x v="4091"/>
    <d v="1900-03-04T00:00:00"/>
    <n v="64"/>
    <b v="0"/>
    <n v="24"/>
    <b v="1"/>
    <s v="music/rock"/>
    <n v="107.36666666666667"/>
    <n v="134.20833333333334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d v="2010-08-01T03:00:00"/>
    <n v="1274889241"/>
    <x v="4092"/>
    <d v="1900-03-07T00:00:00"/>
    <n v="67"/>
    <b v="0"/>
    <n v="34"/>
    <b v="1"/>
    <s v="film &amp; video/shorts"/>
    <n v="114.66666666666667"/>
    <n v="50.588235294117645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d v="2010-08-24T04:00:00"/>
    <n v="1276891586"/>
    <x v="4093"/>
    <d v="1900-03-07T00:00:00"/>
    <n v="67"/>
    <b v="1"/>
    <n v="137"/>
    <b v="1"/>
    <s v="technology/hardware"/>
    <n v="115.7092"/>
    <n v="84.459270072992695"/>
    <x v="7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d v="2011-08-15T01:00:00"/>
    <n v="1307594625"/>
    <x v="4094"/>
    <d v="1900-03-07T00:00:00"/>
    <n v="67"/>
    <b v="0"/>
    <n v="39"/>
    <b v="1"/>
    <s v="music/indie rock"/>
    <n v="106.5"/>
    <n v="54.615384615384613"/>
    <x v="1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d v="2010-06-15T04:00:00"/>
    <n v="1270576379"/>
    <x v="4095"/>
    <d v="1900-03-10T00:00:00"/>
    <n v="70"/>
    <b v="1"/>
    <n v="28"/>
    <b v="1"/>
    <s v="music/rock"/>
    <n v="106"/>
    <n v="189.28571428571428"/>
    <x v="1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4096"/>
    <d v="1900-03-10T00:00:00"/>
    <n v="70"/>
    <b v="0"/>
    <n v="0"/>
    <b v="0"/>
    <s v="publishing/art books"/>
    <n v="0"/>
    <n v="0"/>
    <x v="8"/>
    <x v="3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d v="2010-09-04T01:03:00"/>
    <n v="1277433980"/>
    <x v="4097"/>
    <d v="1900-03-11T00:00:00"/>
    <n v="71"/>
    <b v="0"/>
    <n v="104"/>
    <b v="1"/>
    <s v="music/indie rock"/>
    <n v="135.76026666666667"/>
    <n v="97.904038461538462"/>
    <x v="1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5"/>
    <s v="EUR"/>
    <n v="1451226045"/>
    <d v="2015-12-27T14:20:45"/>
    <n v="1444828845"/>
    <x v="4098"/>
    <d v="1900-03-14T00:00:00"/>
    <n v="74"/>
    <b v="0"/>
    <n v="17"/>
    <b v="1"/>
    <s v="film &amp; video/shorts"/>
    <n v="106.46666666666667"/>
    <n v="375.76470588235293"/>
    <x v="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d v="2009-11-27T04:59:00"/>
    <n v="1252964282"/>
    <x v="4099"/>
    <d v="1900-03-14T00:00:00"/>
    <n v="74"/>
    <b v="0"/>
    <n v="0"/>
    <b v="0"/>
    <s v="film &amp; video/animation"/>
    <n v="0"/>
    <n v="0"/>
    <x v="2"/>
    <x v="1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d v="2010-10-02T04:59:00"/>
    <n v="1279574773"/>
    <x v="4100"/>
    <d v="1900-03-15T00:00:00"/>
    <n v="75"/>
    <b v="0"/>
    <n v="32"/>
    <b v="1"/>
    <s v="theater/spaces"/>
    <n v="213.20000000000002"/>
    <n v="33.3125"/>
    <x v="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d v="2009-12-09T18:24:00"/>
    <n v="1253726650"/>
    <x v="4101"/>
    <d v="1900-03-17T00:00:00"/>
    <n v="77"/>
    <b v="1"/>
    <n v="200"/>
    <b v="1"/>
    <s v="music/indie rock"/>
    <n v="104.04266666666666"/>
    <n v="78.031999999999996"/>
    <x v="1"/>
    <x v="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d v="2009-12-01T17:00:00"/>
    <n v="1252908330"/>
    <x v="4102"/>
    <d v="1900-03-18T00:00:00"/>
    <n v="78"/>
    <b v="0"/>
    <n v="29"/>
    <b v="1"/>
    <s v="music/rock"/>
    <n v="104.06666666666666"/>
    <n v="53.827586206896555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d v="2011-05-03T03:59:00"/>
    <n v="1297620584"/>
    <x v="4103"/>
    <d v="1900-03-19T00:00:00"/>
    <n v="79"/>
    <b v="0"/>
    <n v="18"/>
    <b v="1"/>
    <s v="film &amp; video/shorts"/>
    <n v="100"/>
    <n v="50"/>
    <x v="2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d v="2010-08-22T17:40:00"/>
    <n v="1275603020"/>
    <x v="4104"/>
    <d v="1900-03-20T00:00:00"/>
    <n v="80"/>
    <b v="1"/>
    <n v="235"/>
    <b v="1"/>
    <s v="film &amp; video/documentary"/>
    <n v="112.92"/>
    <n v="48.051063829787232"/>
    <x v="2"/>
    <x v="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d v="2009-08-10T19:26:00"/>
    <n v="1242532513"/>
    <x v="4105"/>
    <d v="1900-03-25T00:00:00"/>
    <n v="85"/>
    <b v="1"/>
    <n v="79"/>
    <b v="1"/>
    <s v="film &amp; video/documentary"/>
    <n v="120.58763636363636"/>
    <n v="83.953417721518989"/>
    <x v="2"/>
    <x v="2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d v="2010-04-23T03:51:00"/>
    <n v="1264565507"/>
    <x v="4106"/>
    <d v="1900-03-26T00:00:00"/>
    <n v="86"/>
    <b v="1"/>
    <n v="36"/>
    <b v="1"/>
    <s v="film &amp; video/documentary"/>
    <n v="145.5"/>
    <n v="40.416666666666664"/>
    <x v="2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d v="2010-08-01T04:00:00"/>
    <n v="1273121283"/>
    <x v="4107"/>
    <d v="1900-03-27T00:00:00"/>
    <n v="87"/>
    <b v="0"/>
    <n v="17"/>
    <b v="0"/>
    <s v="music/indie rock"/>
    <n v="40.75"/>
    <n v="143.8235294117647"/>
    <x v="1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d v="2010-02-02T07:59:00"/>
    <n v="1257538029"/>
    <x v="4108"/>
    <d v="1900-03-28T00:00:00"/>
    <n v="88"/>
    <b v="1"/>
    <n v="51"/>
    <b v="1"/>
    <s v="film &amp; video/documentary"/>
    <n v="112.68"/>
    <n v="110.47058823529412"/>
    <x v="2"/>
    <x v="2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d v="2010-06-09T19:00:00"/>
    <n v="1268337744"/>
    <x v="4109"/>
    <d v="1900-03-30T00:00:00"/>
    <n v="90"/>
    <b v="0"/>
    <n v="27"/>
    <b v="1"/>
    <s v="film &amp; video/shorts"/>
    <n v="100.49377777777779"/>
    <n v="167.48962962962963"/>
    <x v="2"/>
    <x v="3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d v="2011-03-01T18:10:54"/>
    <n v="1291227054"/>
    <x v="4110"/>
    <d v="1900-03-30T00:00:00"/>
    <n v="90"/>
    <b v="1"/>
    <n v="130"/>
    <b v="1"/>
    <s v="music/rock"/>
    <n v="110.91186666666665"/>
    <n v="127.97523076923076"/>
    <x v="1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d v="2011-03-24T01:40:38"/>
    <n v="1293158438"/>
    <x v="4111"/>
    <d v="1900-03-30T00:00:00"/>
    <n v="90"/>
    <b v="0"/>
    <n v="92"/>
    <b v="1"/>
    <s v="music/rock"/>
    <n v="101.004125"/>
    <n v="87.829673913043479"/>
    <x v="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d v="2011-07-04T19:52:20"/>
    <n v="1302033140"/>
    <x v="4112"/>
    <d v="1900-03-30T00:00:00"/>
    <n v="90"/>
    <b v="1"/>
    <n v="95"/>
    <b v="1"/>
    <s v="technology/hardware"/>
    <n v="138.44033333333334"/>
    <n v="87.436000000000007"/>
    <x v="7"/>
    <x v="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d v="2011-01-25T04:00:00"/>
    <n v="1288160403"/>
    <x v="4113"/>
    <d v="1900-03-30T00:00:00"/>
    <n v="90"/>
    <b v="1"/>
    <n v="104"/>
    <b v="1"/>
    <s v="theater/plays"/>
    <n v="101"/>
    <n v="33.990384615384613"/>
    <x v="0"/>
    <x v="0"/>
  </r>
  <r>
    <m/>
    <m/>
    <m/>
    <m/>
    <m/>
    <x v="4"/>
    <x v="21"/>
    <m/>
    <m/>
    <m/>
    <m/>
    <x v="4114"/>
    <m/>
    <m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x v="0"/>
    <n v="1403470800"/>
    <d v="2014-06-22T21:00:00"/>
    <n v="1403356792"/>
    <d v="2014-06-21T13:19:52"/>
    <x v="0"/>
    <x v="0"/>
    <b v="0"/>
    <n v="4"/>
    <b v="0"/>
    <s v="theater/plays"/>
    <n v="4.5999999999999996"/>
    <n v="5.75"/>
    <x v="0"/>
    <x v="0"/>
  </r>
  <r>
    <x v="1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"/>
    <x v="1"/>
    <n v="1472896800"/>
    <d v="2016-09-03T10:00:00"/>
    <n v="1472804365"/>
    <d v="2016-09-02T08:19:25"/>
    <x v="0"/>
    <x v="0"/>
    <b v="0"/>
    <n v="0"/>
    <b v="0"/>
    <s v="theater/musical"/>
    <n v="0"/>
    <n v="0"/>
    <x v="0"/>
    <x v="1"/>
  </r>
  <r>
    <x v="2"/>
    <s v="Pedals and Effects Arena Corner"/>
    <s v="An innovative new YouTube series reviewing the HOT new music technology that people love. For Rockers, Jazzers, Rappers and everyone"/>
    <n v="153"/>
    <n v="153"/>
    <x v="2"/>
    <x v="0"/>
    <x v="0"/>
    <n v="1488473351"/>
    <d v="2017-03-02T16:49:11"/>
    <n v="1488214151"/>
    <d v="2017-02-27T16:49:11"/>
    <x v="1"/>
    <x v="1"/>
    <b v="0"/>
    <n v="7"/>
    <b v="1"/>
    <s v="music/rock"/>
    <n v="100"/>
    <n v="21.857142857142858"/>
    <x v="1"/>
    <x v="2"/>
  </r>
  <r>
    <x v="3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x v="0"/>
    <n v="1404522000"/>
    <d v="2014-07-05T01:00:00"/>
    <n v="1404308883"/>
    <d v="2014-07-02T13:48:03"/>
    <x v="1"/>
    <x v="1"/>
    <b v="0"/>
    <n v="9"/>
    <b v="1"/>
    <s v="theater/plays"/>
    <n v="146.38888888888889"/>
    <n v="292.77777777777777"/>
    <x v="0"/>
    <x v="0"/>
  </r>
  <r>
    <x v="4"/>
    <s v="Carrying Place: A film of Maine hauntings"/>
    <s v="An elderly woman in rural Maine is haunted by figures seeking a sacrifice, but there are more forces at work than mere ghosts."/>
    <n v="750"/>
    <n v="1485"/>
    <x v="2"/>
    <x v="0"/>
    <x v="0"/>
    <n v="1342234920"/>
    <d v="2012-07-14T03:02:00"/>
    <n v="1341892127"/>
    <d v="2012-07-10T03:48:47"/>
    <x v="2"/>
    <x v="2"/>
    <b v="0"/>
    <n v="28"/>
    <b v="1"/>
    <s v="film &amp; video/shorts"/>
    <n v="198"/>
    <n v="53.035714285714285"/>
    <x v="2"/>
    <x v="3"/>
  </r>
  <r>
    <x v="5"/>
    <s v="Jayhawk Makeover"/>
    <s v="48 hours of deck screws, dry wall, hard hats and needed renovation to help the Jayhawk rise from the ashes."/>
    <n v="3000"/>
    <n v="3225"/>
    <x v="2"/>
    <x v="0"/>
    <x v="0"/>
    <n v="1435359600"/>
    <d v="2015-06-26T23:00:00"/>
    <n v="1434999621"/>
    <d v="2015-06-22T19:00:21"/>
    <x v="2"/>
    <x v="2"/>
    <b v="0"/>
    <n v="42"/>
    <b v="1"/>
    <s v="theater/spaces"/>
    <n v="107.5"/>
    <n v="76.785714285714292"/>
    <x v="0"/>
    <x v="4"/>
  </r>
  <r>
    <x v="6"/>
    <s v="'Potter.' Funding 2015"/>
    <s v="'Potter.' is a parody of the popular Harry Potter series allowing aspiring actors a chance to work in a professional production."/>
    <n v="5000"/>
    <n v="5"/>
    <x v="0"/>
    <x v="2"/>
    <x v="2"/>
    <n v="1412656200"/>
    <d v="2014-10-07T04:30:00"/>
    <n v="1412328979"/>
    <d v="2014-10-03T09:36:19"/>
    <x v="2"/>
    <x v="2"/>
    <b v="0"/>
    <n v="1"/>
    <b v="0"/>
    <s v="theater/plays"/>
    <n v="0.1"/>
    <n v="5"/>
    <x v="0"/>
    <x v="0"/>
  </r>
  <r>
    <x v="7"/>
    <s v="Artists' tickets to VARIATIONS ON FAMILY"/>
    <s v="Help us provide half-price tickets to the 11th annual Variations Project, allowing our fellow artists to see this wonderful production."/>
    <n v="200"/>
    <n v="10"/>
    <x v="0"/>
    <x v="0"/>
    <x v="0"/>
    <n v="1442635140"/>
    <d v="2015-09-19T03:59:00"/>
    <n v="1442243484"/>
    <d v="2015-09-14T15:11:24"/>
    <x v="3"/>
    <x v="3"/>
    <b v="0"/>
    <n v="1"/>
    <b v="0"/>
    <s v="theater/plays"/>
    <n v="5"/>
    <n v="10"/>
    <x v="0"/>
    <x v="0"/>
  </r>
  <r>
    <x v="8"/>
    <s v="be back soon (Canceled)"/>
    <s v="cancelled until further notice"/>
    <n v="199"/>
    <n v="116"/>
    <x v="1"/>
    <x v="0"/>
    <x v="0"/>
    <n v="1478733732"/>
    <d v="2016-11-09T23:22:12"/>
    <n v="1478298132"/>
    <d v="2016-11-04T22:22:12"/>
    <x v="3"/>
    <x v="3"/>
    <b v="0"/>
    <n v="2"/>
    <b v="0"/>
    <s v="theater/spaces"/>
    <n v="58.291457286432156"/>
    <n v="58"/>
    <x v="0"/>
    <x v="4"/>
  </r>
  <r>
    <x v="9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x v="0"/>
    <n v="1472621760"/>
    <d v="2016-08-31T05:36:00"/>
    <n v="1472110513"/>
    <d v="2016-08-25T07:35:13"/>
    <x v="4"/>
    <x v="4"/>
    <b v="0"/>
    <n v="9"/>
    <b v="1"/>
    <s v="food/small batch"/>
    <n v="107.5"/>
    <n v="47.777777777777779"/>
    <x v="3"/>
    <x v="5"/>
  </r>
  <r>
    <x v="10"/>
    <s v="Suddenly Split &amp; Swiping Over"/>
    <s v="â€œSuddenly Split &amp; Swiping Overâ€ is a sassy and heartfelt one-woman show about ending a longterm relationship and starting over."/>
    <n v="3000"/>
    <n v="3385"/>
    <x v="2"/>
    <x v="0"/>
    <x v="0"/>
    <n v="1461913140"/>
    <d v="2016-04-29T06:59:00"/>
    <n v="1461370956"/>
    <d v="2016-04-23T00:22:36"/>
    <x v="4"/>
    <x v="4"/>
    <b v="0"/>
    <n v="69"/>
    <b v="1"/>
    <s v="theater/plays"/>
    <n v="112.83333333333334"/>
    <n v="49.05797101449275"/>
    <x v="0"/>
    <x v="0"/>
  </r>
  <r>
    <x v="11"/>
    <s v="Sizzling in the Kitchen Flynn Style"/>
    <s v="Help us raise the funds to film our pilot episode!"/>
    <n v="3500"/>
    <n v="3501.52"/>
    <x v="2"/>
    <x v="0"/>
    <x v="0"/>
    <n v="1460754000"/>
    <d v="2016-04-15T21:00:00"/>
    <n v="1460155212"/>
    <d v="2016-04-08T22:40:12"/>
    <x v="5"/>
    <x v="5"/>
    <b v="0"/>
    <n v="12"/>
    <b v="1"/>
    <s v="film &amp; video/television"/>
    <n v="100.04342857142856"/>
    <n v="291.79333333333335"/>
    <x v="2"/>
    <x v="6"/>
  </r>
  <r>
    <x v="12"/>
    <s v="RETURNING AT A LATER DATE"/>
    <s v="SEE US ON PATREON www.badgirlartwork.com"/>
    <n v="199"/>
    <n v="190"/>
    <x v="1"/>
    <x v="0"/>
    <x v="0"/>
    <n v="1468351341"/>
    <d v="2016-07-12T19:22:21"/>
    <n v="1467746541"/>
    <d v="2016-07-05T19:22:21"/>
    <x v="5"/>
    <x v="5"/>
    <b v="0"/>
    <n v="4"/>
    <b v="0"/>
    <s v="journalism/audio"/>
    <n v="95.477386934673376"/>
    <n v="47.5"/>
    <x v="4"/>
    <x v="7"/>
  </r>
  <r>
    <x v="13"/>
    <s v="Sound Photography"/>
    <s v="I have produced a limited number (100) of five 8x10 prints of mixed photography I would like to share with you."/>
    <n v="20"/>
    <n v="0"/>
    <x v="0"/>
    <x v="0"/>
    <x v="0"/>
    <n v="1487844882"/>
    <d v="2017-02-23T10:14:42"/>
    <n v="1487240082"/>
    <d v="2017-02-16T10:14:42"/>
    <x v="5"/>
    <x v="5"/>
    <b v="0"/>
    <n v="0"/>
    <b v="0"/>
    <s v="photography/nature"/>
    <n v="0"/>
    <n v="0"/>
    <x v="5"/>
    <x v="8"/>
  </r>
  <r>
    <x v="14"/>
    <s v="Kickstart my music career with 300 CDs"/>
    <s v="Kickstarting my music career with 300 hard copy CDs of my first release."/>
    <n v="1000"/>
    <n v="1130"/>
    <x v="2"/>
    <x v="0"/>
    <x v="0"/>
    <n v="1361606940"/>
    <d v="2013-02-23T08:09:00"/>
    <n v="1361002140"/>
    <d v="2013-02-16T08:09:00"/>
    <x v="5"/>
    <x v="5"/>
    <b v="0"/>
    <n v="17"/>
    <b v="1"/>
    <s v="music/rock"/>
    <n v="112.99999999999999"/>
    <n v="66.470588235294116"/>
    <x v="1"/>
    <x v="2"/>
  </r>
  <r>
    <x v="15"/>
    <s v="Repulsur's First Record"/>
    <s v="Trying to get the last bit of money together to finish recording the first full length Repulsur album, &quot;The After School Special&quot;."/>
    <n v="700"/>
    <n v="1750"/>
    <x v="2"/>
    <x v="0"/>
    <x v="0"/>
    <n v="1469059986"/>
    <d v="2016-07-21T00:13:06"/>
    <n v="1468455186"/>
    <d v="2016-07-14T00:13:06"/>
    <x v="5"/>
    <x v="5"/>
    <b v="0"/>
    <n v="26"/>
    <b v="1"/>
    <s v="music/rock"/>
    <n v="250"/>
    <n v="67.307692307692307"/>
    <x v="1"/>
    <x v="2"/>
  </r>
  <r>
    <x v="16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x v="0"/>
    <n v="1489374000"/>
    <d v="2017-03-13T03:00:00"/>
    <n v="1488823290"/>
    <d v="2017-03-06T18:01:30"/>
    <x v="5"/>
    <x v="5"/>
    <b v="0"/>
    <n v="2035"/>
    <b v="1"/>
    <s v="games/tabletop games"/>
    <n v="930250"/>
    <n v="4.5712530712530715"/>
    <x v="6"/>
    <x v="9"/>
  </r>
  <r>
    <x v="17"/>
    <s v="Green Couch Games Limited: FrogFlip!"/>
    <s v="A dexterity microgame by father/daughter team, Jason and Claire Kotarski. Make 100 project."/>
    <n v="500"/>
    <n v="2299"/>
    <x v="2"/>
    <x v="0"/>
    <x v="0"/>
    <n v="1485271968"/>
    <d v="2017-01-24T15:32:48"/>
    <n v="1484667168"/>
    <d v="2017-01-17T15:32:48"/>
    <x v="5"/>
    <x v="5"/>
    <b v="0"/>
    <n v="197"/>
    <b v="1"/>
    <s v="games/tabletop games"/>
    <n v="459.8"/>
    <n v="11.67005076142132"/>
    <x v="6"/>
    <x v="9"/>
  </r>
  <r>
    <x v="18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3"/>
    <x v="3"/>
    <n v="1479846507"/>
    <d v="2016-11-22T20:28:27"/>
    <n v="1479241707"/>
    <d v="2016-11-15T20:28:27"/>
    <x v="5"/>
    <x v="5"/>
    <b v="0"/>
    <n v="17"/>
    <b v="1"/>
    <s v="games/tabletop games"/>
    <n v="298.5"/>
    <n v="35.117647058823529"/>
    <x v="6"/>
    <x v="9"/>
  </r>
  <r>
    <x v="19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d v="2017-03-20T18:07:27"/>
    <n v="1489428447"/>
    <d v="2017-03-13T18:07:27"/>
    <x v="5"/>
    <x v="5"/>
    <b v="0"/>
    <n v="4"/>
    <b v="0"/>
    <s v="food/small batch"/>
    <n v="48"/>
    <n v="30"/>
    <x v="3"/>
    <x v="5"/>
  </r>
  <r>
    <x v="2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x v="2"/>
    <n v="1453817297"/>
    <d v="2016-01-26T14:08:17"/>
    <n v="1453212497"/>
    <d v="2016-01-19T14:08:17"/>
    <x v="5"/>
    <x v="5"/>
    <b v="0"/>
    <n v="0"/>
    <b v="0"/>
    <s v="food/food trucks"/>
    <n v="0"/>
    <n v="0"/>
    <x v="3"/>
    <x v="10"/>
  </r>
  <r>
    <x v="21"/>
    <s v="Something Precious"/>
    <s v="Something Precious is the world's first musical to alert folks to the harmful effects of technology on the human spirit."/>
    <n v="5500"/>
    <n v="500"/>
    <x v="0"/>
    <x v="0"/>
    <x v="0"/>
    <n v="1409000400"/>
    <d v="2014-08-25T21:00:00"/>
    <n v="1408381704"/>
    <d v="2014-08-18T17:08:24"/>
    <x v="5"/>
    <x v="5"/>
    <b v="0"/>
    <n v="17"/>
    <b v="0"/>
    <s v="theater/plays"/>
    <n v="9.0909090909090917"/>
    <n v="29.411764705882351"/>
    <x v="0"/>
    <x v="0"/>
  </r>
  <r>
    <x v="22"/>
    <s v="Creating Cabaret"/>
    <s v="When opportunity knocks, we answer!  Help expand the ravishingly talented troupe into a new and exciting market and venue!"/>
    <n v="40000"/>
    <n v="7905"/>
    <x v="0"/>
    <x v="0"/>
    <x v="0"/>
    <n v="1431372751"/>
    <d v="2015-05-11T19:32:31"/>
    <n v="1430767951"/>
    <d v="2015-05-04T19:32:31"/>
    <x v="5"/>
    <x v="5"/>
    <b v="0"/>
    <n v="29"/>
    <b v="0"/>
    <s v="theater/spaces"/>
    <n v="19.762499999999999"/>
    <n v="272.58620689655174"/>
    <x v="0"/>
    <x v="4"/>
  </r>
  <r>
    <x v="23"/>
    <s v="Edfringe support - What a Gay Play"/>
    <s v="I've written, and am producing, a fun new play with a gorgeous cast for this year's Edfringe and it just needs a little extra dough :)"/>
    <n v="1000"/>
    <n v="1000"/>
    <x v="2"/>
    <x v="3"/>
    <x v="3"/>
    <n v="1405553241"/>
    <d v="2014-07-16T23:27:21"/>
    <n v="1404948441"/>
    <d v="2014-07-09T23:27:21"/>
    <x v="5"/>
    <x v="5"/>
    <b v="1"/>
    <n v="24"/>
    <b v="1"/>
    <s v="theater/plays"/>
    <n v="100"/>
    <n v="41.666666666666664"/>
    <x v="0"/>
    <x v="0"/>
  </r>
  <r>
    <x v="24"/>
    <s v="Shakespearean Youth Theatre (SYT) - The Tempest"/>
    <s v="Tempest opens Feb. 25. Please support Shakespeare, the arts and community youth theater! Be a part of something special!"/>
    <n v="1500"/>
    <n v="1650"/>
    <x v="2"/>
    <x v="0"/>
    <x v="0"/>
    <n v="1424910910"/>
    <d v="2015-02-26T00:35:10"/>
    <n v="1424306110"/>
    <d v="2015-02-19T00:35:10"/>
    <x v="5"/>
    <x v="5"/>
    <b v="0"/>
    <n v="18"/>
    <b v="1"/>
    <s v="theater/plays"/>
    <n v="110.00000000000001"/>
    <n v="91.666666666666671"/>
    <x v="0"/>
    <x v="0"/>
  </r>
  <r>
    <x v="25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x v="0"/>
    <n v="1428097739"/>
    <d v="2015-04-03T21:48:59"/>
    <n v="1427492939"/>
    <d v="2015-03-27T21:48:59"/>
    <x v="5"/>
    <x v="5"/>
    <b v="0"/>
    <n v="9"/>
    <b v="0"/>
    <s v="theater/musical"/>
    <n v="30.333333333333336"/>
    <n v="50.555555555555557"/>
    <x v="0"/>
    <x v="1"/>
  </r>
  <r>
    <x v="26"/>
    <s v="Phantom of the Kun Opera"/>
    <s v="It is a heart-breaking life story of Wu family who tries to preserve the gem of Chinese Kun Opera through generations."/>
    <n v="500"/>
    <n v="0"/>
    <x v="0"/>
    <x v="0"/>
    <x v="0"/>
    <n v="1399618380"/>
    <d v="2014-05-09T06:53:00"/>
    <n v="1399058797"/>
    <d v="2014-05-02T19:26:37"/>
    <x v="5"/>
    <x v="5"/>
    <b v="0"/>
    <n v="0"/>
    <b v="0"/>
    <s v="theater/plays"/>
    <n v="0"/>
    <n v="0"/>
    <x v="0"/>
    <x v="0"/>
  </r>
  <r>
    <x v="27"/>
    <s v="&quot;The First Day&quot; by Julia Othmer- Music Video"/>
    <s v="A living memorial for all those dealing with trauma, grief and loss."/>
    <n v="5000"/>
    <n v="7050"/>
    <x v="2"/>
    <x v="0"/>
    <x v="0"/>
    <n v="1312642800"/>
    <d v="2011-08-06T15:00:00"/>
    <n v="1311963128"/>
    <d v="2011-07-29T18:12:08"/>
    <x v="6"/>
    <x v="6"/>
    <b v="0"/>
    <n v="78"/>
    <b v="1"/>
    <s v="film &amp; video/shorts"/>
    <n v="141"/>
    <n v="90.384615384615387"/>
    <x v="2"/>
    <x v="3"/>
  </r>
  <r>
    <x v="2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x v="0"/>
    <n v="1344358860"/>
    <d v="2012-08-07T17:01:00"/>
    <n v="1343682681"/>
    <d v="2012-07-30T21:11:21"/>
    <x v="6"/>
    <x v="6"/>
    <b v="0"/>
    <n v="19"/>
    <b v="1"/>
    <s v="music/rock"/>
    <n v="155.71428571428572"/>
    <n v="28.684210526315791"/>
    <x v="1"/>
    <x v="2"/>
  </r>
  <r>
    <x v="29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d v="2014-12-12T07:11:00"/>
    <n v="1417654672"/>
    <d v="2014-12-04T00:57:52"/>
    <x v="6"/>
    <x v="6"/>
    <b v="0"/>
    <n v="8"/>
    <b v="0"/>
    <s v="technology/wearables"/>
    <n v="5.8500000000000005"/>
    <n v="29.25"/>
    <x v="7"/>
    <x v="11"/>
  </r>
  <r>
    <x v="30"/>
    <s v="&quot;Volando&quot; CD Release (Canceled)"/>
    <s v="Raising money to give the musicians their due."/>
    <n v="2500"/>
    <n v="0"/>
    <x v="1"/>
    <x v="0"/>
    <x v="0"/>
    <n v="1343491200"/>
    <d v="2012-07-28T16:00:00"/>
    <n v="1342801164"/>
    <d v="2012-07-20T16:19:24"/>
    <x v="6"/>
    <x v="6"/>
    <b v="0"/>
    <n v="0"/>
    <b v="0"/>
    <s v="music/world music"/>
    <n v="0"/>
    <n v="0"/>
    <x v="1"/>
    <x v="12"/>
  </r>
  <r>
    <x v="31"/>
    <s v="Sugarglass Theatre"/>
    <s v="Sugarglass is a Dublin based theatre company committed to international collaboration. 2016 sees the launch of their NYC division."/>
    <n v="2500"/>
    <n v="2560"/>
    <x v="2"/>
    <x v="0"/>
    <x v="0"/>
    <n v="1459348740"/>
    <d v="2016-03-30T14:39:00"/>
    <n v="1458647725"/>
    <d v="2016-03-22T11:55:25"/>
    <x v="6"/>
    <x v="6"/>
    <b v="0"/>
    <n v="21"/>
    <b v="1"/>
    <s v="theater/plays"/>
    <n v="102.4"/>
    <n v="121.9047619047619"/>
    <x v="0"/>
    <x v="0"/>
  </r>
  <r>
    <x v="32"/>
    <s v="The Divideâ€ A Great New Controversial Play."/>
    <s v="Set in Southern America â€œThe Divideâ€ is a stage play that touches on the issues that are forefront in America and the world."/>
    <n v="4500"/>
    <n v="0"/>
    <x v="0"/>
    <x v="4"/>
    <x v="4"/>
    <n v="1454109420"/>
    <d v="2016-01-29T23:17:00"/>
    <n v="1453334629"/>
    <d v="2016-01-21T00:03:49"/>
    <x v="6"/>
    <x v="6"/>
    <b v="0"/>
    <n v="0"/>
    <b v="0"/>
    <s v="theater/plays"/>
    <n v="0"/>
    <n v="0"/>
    <x v="0"/>
    <x v="0"/>
  </r>
  <r>
    <x v="33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x v="0"/>
    <n v="1413608340"/>
    <d v="2014-10-18T04:59:00"/>
    <n v="1412945440"/>
    <d v="2014-10-10T12:50:40"/>
    <x v="6"/>
    <x v="6"/>
    <b v="0"/>
    <n v="0"/>
    <b v="0"/>
    <s v="theater/plays"/>
    <n v="0"/>
    <n v="0"/>
    <x v="0"/>
    <x v="0"/>
  </r>
  <r>
    <x v="34"/>
    <s v="Cowes and The Sea"/>
    <s v="Performing Arts workshops, for young people aged 5 -16, exploring how the sea has shaped Cowes as a settlement."/>
    <n v="1000"/>
    <n v="1"/>
    <x v="0"/>
    <x v="3"/>
    <x v="3"/>
    <n v="1464354720"/>
    <d v="2016-05-27T13:12:00"/>
    <n v="1463648360"/>
    <d v="2016-05-19T08:59:20"/>
    <x v="6"/>
    <x v="6"/>
    <b v="0"/>
    <n v="1"/>
    <b v="0"/>
    <s v="theater/spaces"/>
    <n v="0.1"/>
    <n v="1"/>
    <x v="0"/>
    <x v="4"/>
  </r>
  <r>
    <x v="35"/>
    <s v="Training young artists! Act Yo' Age Theatre Co debut"/>
    <s v="WE NEED YOUR HELP! We are a small town youth arts ensemble, training kids excited about theatre. We need dollars. We need YOU!"/>
    <n v="300"/>
    <n v="867"/>
    <x v="2"/>
    <x v="2"/>
    <x v="2"/>
    <n v="1465394340"/>
    <d v="2016-06-08T13:59:00"/>
    <n v="1464677986"/>
    <d v="2016-05-31T06:59:46"/>
    <x v="6"/>
    <x v="6"/>
    <b v="0"/>
    <n v="20"/>
    <b v="1"/>
    <s v="theater/plays"/>
    <n v="289"/>
    <n v="43.35"/>
    <x v="0"/>
    <x v="0"/>
  </r>
  <r>
    <x v="36"/>
    <s v="The Sea Horse, presented by Different Stages"/>
    <s v="Saloon owner Gertude Blum mistrusts all men and scorns love, but sailor Harry Bales' romantic dreams force her to face her tragic past."/>
    <n v="1000"/>
    <n v="0"/>
    <x v="0"/>
    <x v="0"/>
    <x v="0"/>
    <n v="1408863600"/>
    <d v="2014-08-24T07:00:00"/>
    <n v="1408203557"/>
    <d v="2014-08-16T15:39:17"/>
    <x v="6"/>
    <x v="6"/>
    <b v="0"/>
    <n v="0"/>
    <b v="0"/>
    <s v="theater/plays"/>
    <n v="0"/>
    <n v="0"/>
    <x v="0"/>
    <x v="0"/>
  </r>
  <r>
    <x v="37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x v="0"/>
    <n v="1312182000"/>
    <d v="2011-08-01T07:00:00"/>
    <n v="1311380313"/>
    <d v="2011-07-23T00:18:33"/>
    <x v="7"/>
    <x v="7"/>
    <b v="0"/>
    <n v="44"/>
    <b v="1"/>
    <s v="music/rock"/>
    <n v="100.69333333333334"/>
    <n v="137.30909090909091"/>
    <x v="1"/>
    <x v="2"/>
  </r>
  <r>
    <x v="38"/>
    <s v="Rounds. Set design campaign."/>
    <s v="A powerful and urgent tale of the first line of defence for the NHS. Based on true stories from junior doctors."/>
    <n v="700"/>
    <n v="966"/>
    <x v="2"/>
    <x v="3"/>
    <x v="3"/>
    <n v="1455408000"/>
    <d v="2016-02-14T00:00:00"/>
    <n v="1454638202"/>
    <d v="2016-02-05T02:10:02"/>
    <x v="7"/>
    <x v="7"/>
    <b v="0"/>
    <n v="34"/>
    <b v="1"/>
    <s v="theater/plays"/>
    <n v="138"/>
    <n v="28.411764705882351"/>
    <x v="0"/>
    <x v="0"/>
  </r>
  <r>
    <x v="39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3"/>
    <x v="3"/>
    <n v="1457906400"/>
    <d v="2016-03-13T22:00:00"/>
    <n v="1457115427"/>
    <d v="2016-03-04T18:17:07"/>
    <x v="7"/>
    <x v="7"/>
    <b v="0"/>
    <n v="31"/>
    <b v="1"/>
    <s v="theater/plays"/>
    <n v="148.88888888888889"/>
    <n v="15.129032258064516"/>
    <x v="0"/>
    <x v="0"/>
  </r>
  <r>
    <x v="40"/>
    <s v="laughter in the hood"/>
    <s v="want to donate tickets to residents who live in the community that cant afford the 35.00 price of ticket"/>
    <n v="1500"/>
    <n v="0"/>
    <x v="0"/>
    <x v="0"/>
    <x v="0"/>
    <n v="1429396200"/>
    <d v="2015-04-18T22:30:00"/>
    <n v="1428539708"/>
    <d v="2015-04-09T00:35:08"/>
    <x v="7"/>
    <x v="7"/>
    <b v="0"/>
    <n v="0"/>
    <b v="0"/>
    <s v="theater/plays"/>
    <n v="0"/>
    <n v="0"/>
    <x v="0"/>
    <x v="0"/>
  </r>
  <r>
    <x v="41"/>
    <s v="Charlie teaser completion"/>
    <s v="Completion fund for post-production for teaser of British crime/drama tv series about a girl who sells morals for money"/>
    <n v="500"/>
    <n v="525"/>
    <x v="2"/>
    <x v="3"/>
    <x v="3"/>
    <n v="1455555083"/>
    <d v="2016-02-15T16:51:23"/>
    <n v="1454691083"/>
    <d v="2016-02-05T16:51:23"/>
    <x v="8"/>
    <x v="8"/>
    <b v="0"/>
    <n v="35"/>
    <b v="1"/>
    <s v="film &amp; video/television"/>
    <n v="105"/>
    <n v="15"/>
    <x v="2"/>
    <x v="6"/>
  </r>
  <r>
    <x v="42"/>
    <s v="POINT HOPE"/>
    <s v="The story of &quot;Point Hope&quot; will honor, respect, and share the beauty and traditions of the Alaska Natives in Point Hope, AK: the Inupiat"/>
    <n v="8000"/>
    <n v="8519"/>
    <x v="2"/>
    <x v="0"/>
    <x v="0"/>
    <n v="1402710250"/>
    <d v="2014-06-14T01:44:10"/>
    <n v="1401846250"/>
    <d v="2014-06-04T01:44:10"/>
    <x v="8"/>
    <x v="8"/>
    <b v="0"/>
    <n v="58"/>
    <b v="1"/>
    <s v="film &amp; video/television"/>
    <n v="106.4875"/>
    <n v="146.87931034482759"/>
    <x v="2"/>
    <x v="6"/>
  </r>
  <r>
    <x v="43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5"/>
    <x v="4"/>
    <n v="1472751121"/>
    <d v="2016-09-01T17:32:01"/>
    <n v="1471887121"/>
    <d v="2016-08-22T17:32:01"/>
    <x v="8"/>
    <x v="8"/>
    <b v="0"/>
    <n v="35"/>
    <b v="1"/>
    <s v="film &amp; video/shorts"/>
    <n v="2702"/>
    <n v="38.6"/>
    <x v="2"/>
    <x v="3"/>
  </r>
  <r>
    <x v="44"/>
    <s v="Village Films Summer Project Fund (TK 2)"/>
    <s v="A father without work uses his daughter to con sympathy from strangers... sound familiar?  Help us make this film!"/>
    <n v="2500"/>
    <n v="2615"/>
    <x v="2"/>
    <x v="0"/>
    <x v="0"/>
    <n v="1275529260"/>
    <d v="2010-06-03T01:41:00"/>
    <n v="1274705803"/>
    <d v="2010-05-24T12:56:43"/>
    <x v="8"/>
    <x v="8"/>
    <b v="0"/>
    <n v="25"/>
    <b v="1"/>
    <s v="film &amp; video/shorts"/>
    <n v="104.60000000000001"/>
    <n v="104.6"/>
    <x v="2"/>
    <x v="3"/>
  </r>
  <r>
    <x v="45"/>
    <s v="Roman Dead (Canceled)"/>
    <s v="When  Rome is infected with a zombie plague, Lucius Agrippa and a small group fights for survival"/>
    <n v="500"/>
    <n v="500"/>
    <x v="1"/>
    <x v="0"/>
    <x v="0"/>
    <n v="1436738772"/>
    <d v="2015-07-12T22:06:12"/>
    <n v="1435874772"/>
    <d v="2015-07-02T22:06:12"/>
    <x v="8"/>
    <x v="8"/>
    <b v="0"/>
    <n v="1"/>
    <b v="0"/>
    <s v="film &amp; video/science fiction"/>
    <n v="100"/>
    <n v="500"/>
    <x v="2"/>
    <x v="13"/>
  </r>
  <r>
    <x v="46"/>
    <s v="REGIONRAT, the movie"/>
    <s v="Because hope can be a 4 letter word"/>
    <n v="12000"/>
    <n v="50"/>
    <x v="0"/>
    <x v="0"/>
    <x v="0"/>
    <n v="1466091446"/>
    <d v="2016-06-16T15:37:26"/>
    <n v="1465227446"/>
    <d v="2016-06-06T15:37:26"/>
    <x v="8"/>
    <x v="8"/>
    <b v="0"/>
    <n v="1"/>
    <b v="0"/>
    <s v="film &amp; video/drama"/>
    <n v="0.41666666666666669"/>
    <n v="50"/>
    <x v="2"/>
    <x v="14"/>
  </r>
  <r>
    <x v="47"/>
    <s v="Starting a cartoon series"/>
    <s v="Hi everyone, I'm trying to begin a cartoon series. It's a show about space bounty hunters and their adventures as they travel around."/>
    <n v="450"/>
    <n v="0"/>
    <x v="0"/>
    <x v="0"/>
    <x v="0"/>
    <n v="1413569818"/>
    <d v="2014-10-17T18:16:58"/>
    <n v="1412705818"/>
    <d v="2014-10-07T18:16:58"/>
    <x v="8"/>
    <x v="8"/>
    <b v="0"/>
    <n v="0"/>
    <b v="0"/>
    <s v="film &amp; video/animation"/>
    <n v="0"/>
    <n v="0"/>
    <x v="2"/>
    <x v="15"/>
  </r>
  <r>
    <x v="48"/>
    <s v="Winter Tour"/>
    <s v="We are touring the Southeast in support of our new EP"/>
    <n v="400"/>
    <n v="435"/>
    <x v="2"/>
    <x v="0"/>
    <x v="0"/>
    <n v="1387601040"/>
    <d v="2013-12-21T04:44:00"/>
    <n v="1386806254"/>
    <d v="2013-12-11T23:57:34"/>
    <x v="8"/>
    <x v="8"/>
    <b v="0"/>
    <n v="14"/>
    <b v="1"/>
    <s v="music/rock"/>
    <n v="108.74999999999999"/>
    <n v="31.071428571428573"/>
    <x v="1"/>
    <x v="2"/>
  </r>
  <r>
    <x v="49"/>
    <s v="Lets see Kansas together!"/>
    <s v="25 Kansas State Parks in the next year. What a great adventure to take together. Join me. Together we can photo this beautiful state."/>
    <n v="1200"/>
    <n v="0"/>
    <x v="0"/>
    <x v="0"/>
    <x v="0"/>
    <n v="1401464101"/>
    <d v="2014-05-30T15:35:01"/>
    <n v="1400600101"/>
    <d v="2014-05-20T15:35:01"/>
    <x v="8"/>
    <x v="8"/>
    <b v="0"/>
    <n v="0"/>
    <b v="0"/>
    <s v="photography/places"/>
    <n v="0"/>
    <n v="0"/>
    <x v="5"/>
    <x v="16"/>
  </r>
  <r>
    <x v="50"/>
    <s v="The Second Breakfast"/>
    <s v="More Halfmen, more goats, more guns, and most of all some neat buildings and structures for the little fellas to hang out in!"/>
    <n v="1000"/>
    <n v="18671"/>
    <x v="2"/>
    <x v="3"/>
    <x v="3"/>
    <n v="1481224736"/>
    <d v="2016-12-08T19:18:56"/>
    <n v="1480360736"/>
    <d v="2016-11-28T19:18:56"/>
    <x v="8"/>
    <x v="8"/>
    <b v="0"/>
    <n v="206"/>
    <b v="1"/>
    <s v="games/tabletop games"/>
    <n v="1867.1"/>
    <n v="90.635922330097088"/>
    <x v="6"/>
    <x v="9"/>
  </r>
  <r>
    <x v="51"/>
    <s v="The Boat That Couldn't Float"/>
    <s v="Parents know the pain of rereading bad bedtime stories. I want to write stories that all ages will enjoy"/>
    <n v="530"/>
    <n v="1"/>
    <x v="0"/>
    <x v="6"/>
    <x v="5"/>
    <n v="1461530721"/>
    <d v="2016-04-24T20:45:21"/>
    <n v="1460666721"/>
    <d v="2016-04-14T20:45:21"/>
    <x v="8"/>
    <x v="8"/>
    <b v="0"/>
    <n v="1"/>
    <b v="0"/>
    <s v="publishing/children's books"/>
    <n v="0.18867924528301888"/>
    <n v="1"/>
    <x v="8"/>
    <x v="17"/>
  </r>
  <r>
    <x v="52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x v="0"/>
    <n v="1413784740"/>
    <d v="2014-10-20T05:59:00"/>
    <n v="1412954547"/>
    <d v="2014-10-10T15:22:27"/>
    <x v="8"/>
    <x v="8"/>
    <b v="0"/>
    <n v="16"/>
    <b v="1"/>
    <s v="theater/plays"/>
    <n v="129.46666666666667"/>
    <n v="60.6875"/>
    <x v="0"/>
    <x v="0"/>
  </r>
  <r>
    <x v="53"/>
    <s v="Summer FourPlay"/>
    <s v="Four Directors.  Four One Acts.  Four Genres.  For You."/>
    <n v="4000"/>
    <n v="4040"/>
    <x v="2"/>
    <x v="0"/>
    <x v="0"/>
    <n v="1405746000"/>
    <d v="2014-07-19T05:00:00"/>
    <n v="1404932105"/>
    <d v="2014-07-09T18:55:05"/>
    <x v="8"/>
    <x v="8"/>
    <b v="1"/>
    <n v="41"/>
    <b v="1"/>
    <s v="theater/plays"/>
    <n v="101"/>
    <n v="98.536585365853654"/>
    <x v="0"/>
    <x v="0"/>
  </r>
  <r>
    <x v="54"/>
    <s v="Jestia and Raedon"/>
    <s v="Jestia and Raedon is a brand new romantic comedy play going to the Edinburgh Fringe Festival this summer."/>
    <n v="1000"/>
    <n v="1168"/>
    <x v="2"/>
    <x v="3"/>
    <x v="3"/>
    <n v="1406502000"/>
    <d v="2014-07-27T23:00:00"/>
    <n v="1405583108"/>
    <d v="2014-07-17T07:45:08"/>
    <x v="8"/>
    <x v="8"/>
    <b v="0"/>
    <n v="26"/>
    <b v="1"/>
    <s v="theater/plays"/>
    <n v="116.8"/>
    <n v="44.92307692307692"/>
    <x v="0"/>
    <x v="0"/>
  </r>
  <r>
    <x v="55"/>
    <s v="Edward Albee's The Goat, or Who is Sylvia?"/>
    <s v="The RC Players are beyond excited to be bringing this controversial, socially-minded show to Michigan's campus, but we need your help!"/>
    <n v="500"/>
    <n v="650"/>
    <x v="2"/>
    <x v="0"/>
    <x v="0"/>
    <n v="1425099540"/>
    <d v="2015-02-28T04:59:00"/>
    <n v="1424280938"/>
    <d v="2015-02-18T17:35:38"/>
    <x v="8"/>
    <x v="8"/>
    <b v="0"/>
    <n v="14"/>
    <b v="1"/>
    <s v="theater/plays"/>
    <n v="130"/>
    <n v="46.428571428571431"/>
    <x v="0"/>
    <x v="0"/>
  </r>
  <r>
    <x v="56"/>
    <s v="Balm in Gilead at Columbia"/>
    <s v="We are raising funds to allow for enhanced scenic, costume, and lighting design. Every dollar helps!"/>
    <n v="200"/>
    <n v="200"/>
    <x v="2"/>
    <x v="0"/>
    <x v="0"/>
    <n v="1460935800"/>
    <d v="2016-04-17T23:30:00"/>
    <n v="1459999656"/>
    <d v="2016-04-07T03:27:36"/>
    <x v="8"/>
    <x v="8"/>
    <b v="0"/>
    <n v="9"/>
    <b v="1"/>
    <s v="theater/plays"/>
    <n v="100"/>
    <n v="22.222222222222221"/>
    <x v="0"/>
    <x v="0"/>
  </r>
  <r>
    <x v="57"/>
    <s v="Welcome Back To Harlem: A Hellfighter's Story"/>
    <s v="A Harlem Hellfighter struggles to re-integrate into his community after heroically fighting for his country in WW1."/>
    <n v="5000"/>
    <n v="7220"/>
    <x v="2"/>
    <x v="6"/>
    <x v="5"/>
    <n v="1402334811"/>
    <d v="2014-06-09T17:26:51"/>
    <n v="1401470811"/>
    <d v="2014-05-30T17:26:51"/>
    <x v="8"/>
    <x v="8"/>
    <b v="0"/>
    <n v="57"/>
    <b v="1"/>
    <s v="theater/plays"/>
    <n v="144.4"/>
    <n v="126.66666666666667"/>
    <x v="0"/>
    <x v="0"/>
  </r>
  <r>
    <x v="5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x v="0"/>
    <n v="1452872290"/>
    <d v="2016-01-15T15:38:10"/>
    <n v="1452008290"/>
    <d v="2016-01-05T15:38:10"/>
    <x v="8"/>
    <x v="8"/>
    <b v="0"/>
    <n v="18"/>
    <b v="1"/>
    <s v="theater/plays"/>
    <n v="111.9"/>
    <n v="62.166666666666664"/>
    <x v="0"/>
    <x v="0"/>
  </r>
  <r>
    <x v="59"/>
    <s v="An Evening With Durang"/>
    <s v="Help us independently produce two great comedies by Christopher Durang."/>
    <n v="1000"/>
    <n v="1260"/>
    <x v="2"/>
    <x v="0"/>
    <x v="0"/>
    <n v="1411084800"/>
    <d v="2014-09-19T00:00:00"/>
    <n v="1410304179"/>
    <d v="2014-09-09T23:09:39"/>
    <x v="8"/>
    <x v="8"/>
    <b v="0"/>
    <n v="17"/>
    <b v="1"/>
    <s v="theater/plays"/>
    <n v="126"/>
    <n v="74.117647058823536"/>
    <x v="0"/>
    <x v="0"/>
  </r>
  <r>
    <x v="60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x v="0"/>
    <n v="1472442900"/>
    <d v="2016-08-29T03:55:00"/>
    <n v="1471638646"/>
    <d v="2016-08-19T20:30:46"/>
    <x v="8"/>
    <x v="8"/>
    <b v="0"/>
    <n v="6"/>
    <b v="0"/>
    <s v="theater/plays"/>
    <n v="7.4690265486725664"/>
    <n v="35.166666666666664"/>
    <x v="0"/>
    <x v="0"/>
  </r>
  <r>
    <x v="61"/>
    <s v="Write Now 5"/>
    <s v="Write Now 5 is a new writing festival in south east London promoting new work from emerging playwrights."/>
    <n v="400"/>
    <n v="151"/>
    <x v="0"/>
    <x v="3"/>
    <x v="3"/>
    <n v="1400278290"/>
    <d v="2014-05-16T22:11:30"/>
    <n v="1399414290"/>
    <d v="2014-05-06T22:11:30"/>
    <x v="8"/>
    <x v="8"/>
    <b v="0"/>
    <n v="13"/>
    <b v="0"/>
    <s v="theater/plays"/>
    <n v="37.75"/>
    <n v="11.615384615384615"/>
    <x v="0"/>
    <x v="0"/>
  </r>
  <r>
    <x v="62"/>
    <s v="America is at the Mall: A Play in Three Acts"/>
    <s v="How does war change a family?  A peek into one family's kitchen as their soldier fights in Iraq."/>
    <n v="270"/>
    <n v="0"/>
    <x v="0"/>
    <x v="0"/>
    <x v="0"/>
    <n v="1414205990"/>
    <d v="2014-10-25T02:59:50"/>
    <n v="1413341990"/>
    <d v="2014-10-15T02:59:50"/>
    <x v="8"/>
    <x v="8"/>
    <b v="0"/>
    <n v="0"/>
    <b v="0"/>
    <s v="theater/plays"/>
    <n v="0"/>
    <n v="0"/>
    <x v="0"/>
    <x v="0"/>
  </r>
  <r>
    <x v="63"/>
    <s v="Covers Album - Limited Vinyl Pressing"/>
    <s v="Limited edition 2x12&quot; vinyl pressing of our latest album &quot;Who Do You Think We Are?&quot;"/>
    <n v="3500"/>
    <n v="3674"/>
    <x v="2"/>
    <x v="0"/>
    <x v="0"/>
    <n v="1477342800"/>
    <d v="2016-10-24T21:00:00"/>
    <n v="1476386395"/>
    <d v="2016-10-13T19:19:55"/>
    <x v="9"/>
    <x v="9"/>
    <b v="0"/>
    <n v="62"/>
    <b v="1"/>
    <s v="music/metal"/>
    <n v="104.97142857142859"/>
    <n v="59.258064516129032"/>
    <x v="1"/>
    <x v="18"/>
  </r>
  <r>
    <x v="64"/>
    <s v="the dreamer examines his pillow"/>
    <s v="The Attic Theater Company presents John Patrick Shanley's THE DREAMER EXAMINES HIS PILLOW, the first official revival since 1986"/>
    <n v="2000"/>
    <n v="2055"/>
    <x v="2"/>
    <x v="0"/>
    <x v="0"/>
    <n v="1437447600"/>
    <d v="2015-07-21T03:00:00"/>
    <n v="1436551178"/>
    <d v="2015-07-10T17:59:38"/>
    <x v="9"/>
    <x v="9"/>
    <b v="0"/>
    <n v="29"/>
    <b v="1"/>
    <s v="theater/plays"/>
    <n v="102.75000000000001"/>
    <n v="70.862068965517238"/>
    <x v="0"/>
    <x v="0"/>
  </r>
  <r>
    <x v="65"/>
    <s v="Piano Prayer Album - Russ James"/>
    <s v="An instrumental album that ranges from hymns to contemporary music. All the music is recorded by myself."/>
    <n v="2000"/>
    <n v="0"/>
    <x v="0"/>
    <x v="0"/>
    <x v="0"/>
    <n v="1441814400"/>
    <d v="2015-09-09T16:00:00"/>
    <n v="1440807846"/>
    <d v="2015-08-29T00:24:06"/>
    <x v="9"/>
    <x v="9"/>
    <b v="0"/>
    <n v="0"/>
    <b v="0"/>
    <s v="music/faith"/>
    <n v="0"/>
    <n v="0"/>
    <x v="1"/>
    <x v="19"/>
  </r>
  <r>
    <x v="66"/>
    <s v="NYPC's North American (+ Colombia!) Tour May 2014 - Part 2"/>
    <s v="Support us and pledge for rewards on our new bigger Tour of the US, Canada and Colombia!"/>
    <n v="500"/>
    <n v="754"/>
    <x v="2"/>
    <x v="3"/>
    <x v="3"/>
    <n v="1397516400"/>
    <d v="2014-04-14T23:00:00"/>
    <n v="1396524644"/>
    <d v="2014-04-03T11:30:44"/>
    <x v="9"/>
    <x v="9"/>
    <b v="0"/>
    <n v="15"/>
    <b v="1"/>
    <s v="music/electronic music"/>
    <n v="150.80000000000001"/>
    <n v="50.266666666666666"/>
    <x v="1"/>
    <x v="20"/>
  </r>
  <r>
    <x v="6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x v="0"/>
    <n v="1446451200"/>
    <d v="2015-11-02T08:00:00"/>
    <n v="1445539113"/>
    <d v="2015-10-22T18:38:33"/>
    <x v="9"/>
    <x v="9"/>
    <b v="0"/>
    <n v="9"/>
    <b v="1"/>
    <s v="music/electronic music"/>
    <n v="101.19047619047619"/>
    <n v="47.222222222222221"/>
    <x v="1"/>
    <x v="20"/>
  </r>
  <r>
    <x v="68"/>
    <s v="FUEL FAKE NATIVES"/>
    <s v="Fake Natives is headed on tour this summer. Help them fill their tank with fossil fuels."/>
    <n v="300"/>
    <n v="400.33"/>
    <x v="2"/>
    <x v="0"/>
    <x v="0"/>
    <n v="1343440800"/>
    <d v="2012-07-28T02:00:00"/>
    <n v="1342545994"/>
    <d v="2012-07-17T17:26:34"/>
    <x v="9"/>
    <x v="9"/>
    <b v="0"/>
    <n v="16"/>
    <b v="1"/>
    <s v="music/indie rock"/>
    <n v="133.44333333333333"/>
    <n v="25.020624999999999"/>
    <x v="1"/>
    <x v="21"/>
  </r>
  <r>
    <x v="69"/>
    <s v="Jelly Beans at Theatre503"/>
    <s v="Help get Jelly Beans to the Theatre503 stage. An important piece of new writing by Dan Pick, produced by Kuleshov Theatre"/>
    <n v="1750"/>
    <n v="2210"/>
    <x v="2"/>
    <x v="3"/>
    <x v="3"/>
    <n v="1462879020"/>
    <d v="2016-05-10T11:17:00"/>
    <n v="1461941527"/>
    <d v="2016-04-29T14:52:07"/>
    <x v="9"/>
    <x v="9"/>
    <b v="0"/>
    <n v="15"/>
    <b v="1"/>
    <s v="theater/plays"/>
    <n v="126.28571428571429"/>
    <n v="147.33333333333334"/>
    <x v="0"/>
    <x v="0"/>
  </r>
  <r>
    <x v="70"/>
    <s v="Special in a Bad Way"/>
    <s v="&quot;Special in a Bad Way&quot; is a comedy that questions American Public Schools in their treatment of the so called, 'learning disabled.'"/>
    <n v="400"/>
    <n v="400"/>
    <x v="2"/>
    <x v="0"/>
    <x v="0"/>
    <n v="1480140000"/>
    <d v="2016-11-26T06:00:00"/>
    <n v="1479186575"/>
    <d v="2016-11-15T05:09:35"/>
    <x v="9"/>
    <x v="9"/>
    <b v="0"/>
    <n v="13"/>
    <b v="1"/>
    <s v="theater/plays"/>
    <n v="100"/>
    <n v="30.76923076923077"/>
    <x v="0"/>
    <x v="0"/>
  </r>
  <r>
    <x v="71"/>
    <s v="Talk to Me Like The Rain and Let Me Listen"/>
    <s v="The Attic interns present Tennessee Williams's &quot;Talk to Me Like the Rain and Let Me Listen&quot; performing at The Flea Theater!"/>
    <n v="500"/>
    <n v="530"/>
    <x v="2"/>
    <x v="0"/>
    <x v="0"/>
    <n v="1439136000"/>
    <d v="2015-08-09T16:00:00"/>
    <n v="1438188106"/>
    <d v="2015-07-29T16:41:46"/>
    <x v="9"/>
    <x v="9"/>
    <b v="0"/>
    <n v="7"/>
    <b v="1"/>
    <s v="theater/plays"/>
    <n v="106"/>
    <n v="75.714285714285708"/>
    <x v="0"/>
    <x v="0"/>
  </r>
  <r>
    <x v="72"/>
    <s v="A Midsummer Night's Dream"/>
    <s v="A new take on a classic. Under the direction of Rosanna Saracino, We are exploring the darker elements of A Midsummer Night's Dream."/>
    <n v="300"/>
    <n v="752"/>
    <x v="2"/>
    <x v="6"/>
    <x v="5"/>
    <n v="1472097540"/>
    <d v="2016-08-25T03:59:00"/>
    <n v="1471188502"/>
    <d v="2016-08-14T15:28:22"/>
    <x v="9"/>
    <x v="9"/>
    <b v="0"/>
    <n v="17"/>
    <b v="1"/>
    <s v="theater/plays"/>
    <n v="250.66666666666669"/>
    <n v="44.235294117647058"/>
    <x v="0"/>
    <x v="0"/>
  </r>
  <r>
    <x v="73"/>
    <s v="Napoleon in Scotland / NapolÃ©on en Ecosse"/>
    <s v="A Fantastic creation about Napoleon, through his words and letters, sublimated by a musical score of rare beauty. Magnificent poetry!"/>
    <n v="620"/>
    <n v="714"/>
    <x v="2"/>
    <x v="5"/>
    <x v="4"/>
    <n v="1446062040"/>
    <d v="2015-10-28T19:54:00"/>
    <n v="1445109822"/>
    <d v="2015-10-17T19:23:42"/>
    <x v="9"/>
    <x v="9"/>
    <b v="0"/>
    <n v="14"/>
    <b v="1"/>
    <s v="theater/plays"/>
    <n v="115.16129032258064"/>
    <n v="51"/>
    <x v="0"/>
    <x v="0"/>
  </r>
  <r>
    <x v="74"/>
    <s v="Shakespeare is Boffo! Teachers' Edition"/>
    <s v="Get more kids to love Shakespeare by developing the fun &amp; effective Shakespeare is Boffo! course as an replicable program for teachers."/>
    <n v="1200"/>
    <n v="1400"/>
    <x v="2"/>
    <x v="6"/>
    <x v="5"/>
    <n v="1417460940"/>
    <d v="2014-12-01T19:09:00"/>
    <n v="1416516972"/>
    <d v="2014-11-20T20:56:12"/>
    <x v="9"/>
    <x v="9"/>
    <b v="0"/>
    <n v="20"/>
    <b v="1"/>
    <s v="theater/plays"/>
    <n v="116.66666666666667"/>
    <n v="70"/>
    <x v="0"/>
    <x v="0"/>
  </r>
  <r>
    <x v="75"/>
    <s v="Cycle of Life"/>
    <s v="An unexpected kidney donor acts on faith in order to rescue a fellow cyclist from his failing body. The true story of Pete and Kelly."/>
    <n v="10500"/>
    <n v="10526"/>
    <x v="2"/>
    <x v="0"/>
    <x v="0"/>
    <n v="1365395580"/>
    <d v="2013-04-08T04:33:00"/>
    <n v="1364426260"/>
    <d v="2013-03-27T23:17:40"/>
    <x v="10"/>
    <x v="10"/>
    <b v="0"/>
    <n v="52"/>
    <b v="1"/>
    <s v="film &amp; video/documentary"/>
    <n v="100.24761904761905"/>
    <n v="202.42307692307693"/>
    <x v="2"/>
    <x v="22"/>
  </r>
  <r>
    <x v="76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x v="0"/>
    <n v="1340641440"/>
    <d v="2012-06-25T16:24:00"/>
    <n v="1339549982"/>
    <d v="2012-06-13T01:13:02"/>
    <x v="10"/>
    <x v="10"/>
    <b v="0"/>
    <n v="38"/>
    <b v="1"/>
    <s v="music/rock"/>
    <n v="107"/>
    <n v="36.60526315789474"/>
    <x v="1"/>
    <x v="2"/>
  </r>
  <r>
    <x v="77"/>
    <s v="What Faith Is EP/Album"/>
    <s v="I am trying to share the music I am blessed to have written. https://www.johncox4.com or https://reverbnation.com/johncox4"/>
    <n v="10000"/>
    <n v="0"/>
    <x v="0"/>
    <x v="0"/>
    <x v="0"/>
    <n v="1473802200"/>
    <d v="2016-09-13T21:30:00"/>
    <n v="1472746374"/>
    <d v="2016-09-01T16:12:54"/>
    <x v="10"/>
    <x v="10"/>
    <b v="0"/>
    <n v="0"/>
    <b v="0"/>
    <s v="music/faith"/>
    <n v="0"/>
    <n v="0"/>
    <x v="1"/>
    <x v="19"/>
  </r>
  <r>
    <x v="78"/>
    <s v="Film Speed"/>
    <s v="Film Speed is a series of Zines focusing on architecture shot completely on 35 and 120mm film."/>
    <n v="450"/>
    <n v="15"/>
    <x v="0"/>
    <x v="0"/>
    <x v="0"/>
    <n v="1408657826"/>
    <d v="2014-08-21T21:50:26"/>
    <n v="1407621026"/>
    <d v="2014-08-09T21:50:26"/>
    <x v="10"/>
    <x v="10"/>
    <b v="0"/>
    <n v="2"/>
    <b v="0"/>
    <s v="photography/photobooks"/>
    <n v="3.3333333333333335"/>
    <n v="7.5"/>
    <x v="5"/>
    <x v="23"/>
  </r>
  <r>
    <x v="79"/>
    <s v="SpecForce Rangers: Outlanders Phase 4"/>
    <s v="This campaign features the Government Special Forces on Outland. 28mm scale white metal miniatures for Sci-Fi games in any setting."/>
    <n v="750"/>
    <n v="898"/>
    <x v="2"/>
    <x v="3"/>
    <x v="3"/>
    <n v="1487102427"/>
    <d v="2017-02-14T20:00:27"/>
    <n v="1486065627"/>
    <d v="2017-02-02T20:00:27"/>
    <x v="10"/>
    <x v="10"/>
    <b v="0"/>
    <n v="25"/>
    <b v="1"/>
    <s v="games/tabletop games"/>
    <n v="119.73333333333333"/>
    <n v="35.92"/>
    <x v="6"/>
    <x v="9"/>
  </r>
  <r>
    <x v="80"/>
    <s v="Warbands of the Cold North III"/>
    <s v="Finely sculpted 28mm Classic Fantasy metal and resin miniatures perfectly themed for use as a warband or adventuring party."/>
    <n v="5000"/>
    <n v="18851"/>
    <x v="2"/>
    <x v="0"/>
    <x v="0"/>
    <n v="1476649800"/>
    <d v="2016-10-16T20:30:00"/>
    <n v="1475609946"/>
    <d v="2016-10-04T19:39:06"/>
    <x v="10"/>
    <x v="10"/>
    <b v="0"/>
    <n v="290"/>
    <b v="1"/>
    <s v="games/tabletop games"/>
    <n v="377.02"/>
    <n v="65.00344827586207"/>
    <x v="6"/>
    <x v="9"/>
  </r>
  <r>
    <x v="81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d v="2015-04-21T16:13:42"/>
    <n v="1428596022"/>
    <d v="2015-04-09T16:13:42"/>
    <x v="10"/>
    <x v="10"/>
    <b v="0"/>
    <n v="0"/>
    <b v="0"/>
    <s v="technology/web"/>
    <n v="0"/>
    <n v="0"/>
    <x v="7"/>
    <x v="24"/>
  </r>
  <r>
    <x v="82"/>
    <s v="My Child, My Blessing"/>
    <s v="This is a journal where parents daily write something positive about their child.  Places for pictures, too."/>
    <n v="1999"/>
    <n v="0"/>
    <x v="0"/>
    <x v="0"/>
    <x v="0"/>
    <n v="1341086400"/>
    <d v="2012-06-30T20:00:00"/>
    <n v="1340055345"/>
    <d v="2012-06-18T21:35:45"/>
    <x v="10"/>
    <x v="10"/>
    <b v="0"/>
    <n v="0"/>
    <b v="0"/>
    <s v="publishing/children's books"/>
    <n v="0"/>
    <n v="0"/>
    <x v="8"/>
    <x v="17"/>
  </r>
  <r>
    <x v="83"/>
    <s v="The Love Shack"/>
    <s v="A Tequila slammer with a slice of Tarantino, a line of the London Fringe scene and a shot of â€œBreaking Badâ€. New Writing."/>
    <n v="1500"/>
    <n v="75"/>
    <x v="0"/>
    <x v="3"/>
    <x v="3"/>
    <n v="1415534400"/>
    <d v="2014-11-09T12:00:00"/>
    <n v="1414538031"/>
    <d v="2014-10-28T23:13:51"/>
    <x v="10"/>
    <x v="10"/>
    <b v="0"/>
    <n v="4"/>
    <b v="0"/>
    <s v="theater/plays"/>
    <n v="5"/>
    <n v="18.75"/>
    <x v="0"/>
    <x v="0"/>
  </r>
  <r>
    <x v="84"/>
    <s v="The Frida Kahlo of Penge West"/>
    <s v="Production of wickedly funny new play for two women, written by iconic songwriter and ex-London's Burning man, Chris Larner"/>
    <n v="3000"/>
    <n v="3000"/>
    <x v="2"/>
    <x v="3"/>
    <x v="3"/>
    <n v="1400423973"/>
    <d v="2014-05-18T14:39:33"/>
    <n v="1399387173"/>
    <d v="2014-05-06T14:39:33"/>
    <x v="10"/>
    <x v="10"/>
    <b v="0"/>
    <n v="17"/>
    <b v="1"/>
    <s v="theater/plays"/>
    <n v="100"/>
    <n v="176.47058823529412"/>
    <x v="0"/>
    <x v="0"/>
  </r>
  <r>
    <x v="85"/>
    <s v="Send SACKERSON to SD Fringe"/>
    <s v="We've been invited to the San Diego International Fringe Festival. Can you help us get there? Special performances in SLC and OREM."/>
    <n v="1551"/>
    <n v="1686"/>
    <x v="2"/>
    <x v="0"/>
    <x v="0"/>
    <n v="1464904800"/>
    <d v="2016-06-02T22:00:00"/>
    <n v="1463852904"/>
    <d v="2016-05-21T17:48:24"/>
    <x v="10"/>
    <x v="10"/>
    <b v="0"/>
    <n v="49"/>
    <b v="1"/>
    <s v="theater/plays"/>
    <n v="108.70406189555126"/>
    <n v="34.408163265306122"/>
    <x v="0"/>
    <x v="0"/>
  </r>
  <r>
    <x v="86"/>
    <s v="Second Act: The Four Disgracers"/>
    <s v="Four myths._x000a_Four writers._x000a_Four new takes._x000a__x000a_The Four Disgracers comes to the stage to launch a new theatre group, Ixion."/>
    <n v="2500"/>
    <n v="2594"/>
    <x v="2"/>
    <x v="0"/>
    <x v="0"/>
    <n v="1399953600"/>
    <d v="2014-05-13T04:00:00"/>
    <n v="1398983245"/>
    <d v="2014-05-01T22:27:25"/>
    <x v="10"/>
    <x v="10"/>
    <b v="0"/>
    <n v="39"/>
    <b v="1"/>
    <s v="theater/plays"/>
    <n v="103.76"/>
    <n v="66.512820512820511"/>
    <x v="0"/>
    <x v="0"/>
  </r>
  <r>
    <x v="87"/>
    <s v="Memoir of a Forgotten Past"/>
    <s v="3 decades, 3 generations, 3 friends, one house. Real Eyes Theatre explore how our lives are influenced by the decades we grow up in."/>
    <n v="50"/>
    <n v="70"/>
    <x v="2"/>
    <x v="3"/>
    <x v="3"/>
    <n v="1463353200"/>
    <d v="2016-05-15T23:00:00"/>
    <n v="1462285182"/>
    <d v="2016-05-03T14:19:42"/>
    <x v="10"/>
    <x v="10"/>
    <b v="0"/>
    <n v="3"/>
    <b v="1"/>
    <s v="theater/plays"/>
    <n v="140"/>
    <n v="23.333333333333332"/>
    <x v="0"/>
    <x v="0"/>
  </r>
  <r>
    <x v="88"/>
    <s v="Count Your Blessings - A Verbatim Performance"/>
    <s v="the hardy presents a collaboration between Robbie Curran and Abram Rooney. Kemble House, 9th-14th August, every night at 8pm."/>
    <n v="250"/>
    <n v="270"/>
    <x v="2"/>
    <x v="3"/>
    <x v="3"/>
    <n v="1470058860"/>
    <d v="2016-08-01T13:41:00"/>
    <n v="1469026903"/>
    <d v="2016-07-20T15:01:43"/>
    <x v="10"/>
    <x v="10"/>
    <b v="0"/>
    <n v="7"/>
    <b v="1"/>
    <s v="theater/plays"/>
    <n v="108"/>
    <n v="38.571428571428569"/>
    <x v="0"/>
    <x v="0"/>
  </r>
  <r>
    <x v="89"/>
    <s v="The Singing Teacher"/>
    <s v="A fantastic new comedy coming to the West End 2014.  An Alan Ayckbourn meets Richard Curtis style comedy. Who knew singing was therapy!"/>
    <n v="60000"/>
    <n v="120"/>
    <x v="0"/>
    <x v="3"/>
    <x v="3"/>
    <n v="1407168000"/>
    <d v="2014-08-04T16:00:00"/>
    <n v="1406131023"/>
    <d v="2014-07-23T15:57:03"/>
    <x v="10"/>
    <x v="10"/>
    <b v="0"/>
    <n v="3"/>
    <b v="0"/>
    <s v="theater/plays"/>
    <n v="0.2"/>
    <n v="40"/>
    <x v="0"/>
    <x v="0"/>
  </r>
  <r>
    <x v="90"/>
    <s v="Shakespeare's R&amp;J - Chapel Lane Theatre Company"/>
    <s v="CLTC are crowdfunding for our latest production - Joe Calarco's brilliant adaptation of Shakespeare's most loved tragedy."/>
    <n v="3000"/>
    <n v="0"/>
    <x v="0"/>
    <x v="3"/>
    <x v="3"/>
    <n v="1414346400"/>
    <d v="2014-10-26T18:00:00"/>
    <n v="1413291655"/>
    <d v="2014-10-14T13:00:55"/>
    <x v="10"/>
    <x v="10"/>
    <b v="0"/>
    <n v="0"/>
    <b v="0"/>
    <s v="theater/plays"/>
    <n v="0"/>
    <n v="0"/>
    <x v="0"/>
    <x v="0"/>
  </r>
  <r>
    <x v="91"/>
    <s v="Business &amp; Event Directory in Kingston, Ontario"/>
    <s v="Help us shine the spotlight on our local businesses and contractors by providing a cost-effective ecommerce &amp; marketing platform"/>
    <n v="5000"/>
    <n v="35"/>
    <x v="0"/>
    <x v="6"/>
    <x v="5"/>
    <n v="1485838800"/>
    <d v="2017-01-31T05:00:00"/>
    <n v="1484756245"/>
    <d v="2017-01-18T16:17:25"/>
    <x v="11"/>
    <x v="11"/>
    <b v="0"/>
    <n v="4"/>
    <b v="0"/>
    <s v="technology/web"/>
    <n v="0.70000000000000007"/>
    <n v="8.75"/>
    <x v="7"/>
    <x v="24"/>
  </r>
  <r>
    <x v="92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x v="0"/>
    <n v="1396810864"/>
    <d v="2014-04-06T19:01:04"/>
    <n v="1395687664"/>
    <d v="2014-03-24T19:01:04"/>
    <x v="11"/>
    <x v="11"/>
    <b v="0"/>
    <n v="1"/>
    <b v="0"/>
    <s v="games/video games"/>
    <n v="0.23809523809523811"/>
    <n v="5"/>
    <x v="6"/>
    <x v="25"/>
  </r>
  <r>
    <x v="93"/>
    <s v="The Diary of a Nobody"/>
    <s v="A touring production of FRED's modern adaptation of the classic Victorian comic novel, reaching out to new audiences."/>
    <n v="1500"/>
    <n v="1625"/>
    <x v="2"/>
    <x v="3"/>
    <x v="3"/>
    <n v="1424181600"/>
    <d v="2015-02-17T14:00:00"/>
    <n v="1423041227"/>
    <d v="2015-02-04T09:13:47"/>
    <x v="11"/>
    <x v="11"/>
    <b v="0"/>
    <n v="20"/>
    <b v="1"/>
    <s v="theater/plays"/>
    <n v="108.33333333333333"/>
    <n v="81.25"/>
    <x v="0"/>
    <x v="0"/>
  </r>
  <r>
    <x v="94"/>
    <s v="Subway Mantras"/>
    <s v="A short book of practical mantras that can be used every day of the week. Mantras are cogwheels of universal engines."/>
    <n v="7500"/>
    <n v="1527"/>
    <x v="0"/>
    <x v="0"/>
    <x v="0"/>
    <n v="1479233602"/>
    <d v="2016-11-15T18:13:22"/>
    <n v="1478106802"/>
    <d v="2016-11-02T17:13:22"/>
    <x v="11"/>
    <x v="11"/>
    <b v="0"/>
    <n v="14"/>
    <b v="0"/>
    <s v="publishing/translations"/>
    <n v="20.36"/>
    <n v="109.07142857142857"/>
    <x v="8"/>
    <x v="26"/>
  </r>
  <r>
    <x v="95"/>
    <s v="Layla The Wolf Debut E.P. &quot;Sugar&quot;"/>
    <s v="Help Layla the Wolf fund the printing and releasing of our first E.P. Release called &quot;Sugar&quot;."/>
    <n v="2000"/>
    <n v="5080"/>
    <x v="2"/>
    <x v="0"/>
    <x v="0"/>
    <n v="1416542400"/>
    <d v="2014-11-21T04:00:00"/>
    <n v="1415472953"/>
    <d v="2014-11-08T18:55:53"/>
    <x v="11"/>
    <x v="11"/>
    <b v="0"/>
    <n v="99"/>
    <b v="1"/>
    <s v="music/indie rock"/>
    <n v="254"/>
    <n v="51.313131313131315"/>
    <x v="1"/>
    <x v="21"/>
  </r>
  <r>
    <x v="96"/>
    <s v="Nakhtik and Avalon"/>
    <s v="Avalon is a new South African Township play and Nakhtik is a  danced political lecture."/>
    <n v="3000"/>
    <n v="3000"/>
    <x v="2"/>
    <x v="0"/>
    <x v="0"/>
    <n v="1399867140"/>
    <d v="2014-05-12T03:59:00"/>
    <n v="1398802148"/>
    <d v="2014-04-29T20:09:08"/>
    <x v="11"/>
    <x v="11"/>
    <b v="0"/>
    <n v="11"/>
    <b v="1"/>
    <s v="theater/plays"/>
    <n v="100"/>
    <n v="272.72727272727275"/>
    <x v="0"/>
    <x v="0"/>
  </r>
  <r>
    <x v="97"/>
    <s v="Put Music in our Musical: Rosetown Playhouse"/>
    <s v="We need your help to complete our musical! Help us add two more original songs to our winter show, Babes in Toyland."/>
    <n v="1000"/>
    <n v="1280"/>
    <x v="2"/>
    <x v="0"/>
    <x v="0"/>
    <n v="1413176340"/>
    <d v="2014-10-13T04:59:00"/>
    <n v="1412091423"/>
    <d v="2014-09-30T15:37:03"/>
    <x v="11"/>
    <x v="11"/>
    <b v="0"/>
    <n v="34"/>
    <b v="1"/>
    <s v="theater/musical"/>
    <n v="128"/>
    <n v="37.647058823529413"/>
    <x v="0"/>
    <x v="1"/>
  </r>
  <r>
    <x v="98"/>
    <s v="Nude: A play by Paul Hewitt"/>
    <s v="A new spoken word play, written by Paul Hewitt, in 3 parts about love and fate, inspired by the Ruba'iyat of Omar Khayyam."/>
    <n v="500"/>
    <n v="1575"/>
    <x v="2"/>
    <x v="3"/>
    <x v="3"/>
    <n v="1462230000"/>
    <d v="2016-05-02T23:00:00"/>
    <n v="1461061350"/>
    <d v="2016-04-19T10:22:30"/>
    <x v="11"/>
    <x v="11"/>
    <b v="0"/>
    <n v="44"/>
    <b v="1"/>
    <s v="theater/plays"/>
    <n v="315"/>
    <n v="35.795454545454547"/>
    <x v="0"/>
    <x v="0"/>
  </r>
  <r>
    <x v="99"/>
    <s v="PCSF's Biannual 24-Hour Play Festival"/>
    <s v="8 ten-minute plays, written, directed, rehearsed, and fully produced in only 24 hours! Are we crazy? You bet we are!"/>
    <n v="1800"/>
    <n v="2076"/>
    <x v="2"/>
    <x v="0"/>
    <x v="0"/>
    <n v="1431831600"/>
    <d v="2015-05-17T03:00:00"/>
    <n v="1430761243"/>
    <d v="2015-05-04T17:40:43"/>
    <x v="11"/>
    <x v="11"/>
    <b v="0"/>
    <n v="39"/>
    <b v="1"/>
    <s v="theater/plays"/>
    <n v="115.33333333333333"/>
    <n v="53.230769230769234"/>
    <x v="0"/>
    <x v="0"/>
  </r>
  <r>
    <x v="100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x v="0"/>
    <n v="1401857940"/>
    <d v="2014-06-04T04:59:00"/>
    <n v="1400725112"/>
    <d v="2014-05-22T02:18:32"/>
    <x v="11"/>
    <x v="11"/>
    <b v="0"/>
    <n v="44"/>
    <b v="1"/>
    <s v="theater/plays"/>
    <n v="118.39285714285714"/>
    <n v="75.340909090909093"/>
    <x v="0"/>
    <x v="0"/>
  </r>
  <r>
    <x v="101"/>
    <s v="Royal Holloway's Drama Society Presents 'Posh'"/>
    <s v="Debauchery, laughter, violence and politics. Why wouldn't you want help Drama Soc's production of 'Posh' be the best it can be?"/>
    <n v="220"/>
    <n v="241"/>
    <x v="2"/>
    <x v="3"/>
    <x v="3"/>
    <n v="1433113200"/>
    <d v="2015-05-31T23:00:00"/>
    <n v="1431951611"/>
    <d v="2015-05-18T12:20:11"/>
    <x v="11"/>
    <x v="11"/>
    <b v="0"/>
    <n v="12"/>
    <b v="1"/>
    <s v="theater/plays"/>
    <n v="109.54545454545455"/>
    <n v="20.083333333333332"/>
    <x v="0"/>
    <x v="0"/>
  </r>
  <r>
    <x v="102"/>
    <s v="Anansi the Spider - An African Folktale"/>
    <s v="The African tale of Anansi the Spider is that of a trickster who often uses cleverness and harmless jokes to get what he wants."/>
    <n v="3000"/>
    <n v="497"/>
    <x v="0"/>
    <x v="0"/>
    <x v="0"/>
    <n v="1416499440"/>
    <d v="2014-11-20T16:04:00"/>
    <n v="1415341464"/>
    <d v="2014-11-07T06:24:24"/>
    <x v="11"/>
    <x v="11"/>
    <b v="0"/>
    <n v="17"/>
    <b v="0"/>
    <s v="theater/plays"/>
    <n v="16.566666666666666"/>
    <n v="29.235294117647058"/>
    <x v="0"/>
    <x v="0"/>
  </r>
  <r>
    <x v="103"/>
    <s v="Rolling out Vegan Mashup's Season 2"/>
    <s v="Delicious TV's Vegan Mashup launching season two on public television"/>
    <n v="3000"/>
    <n v="3289"/>
    <x v="2"/>
    <x v="0"/>
    <x v="0"/>
    <n v="1396648800"/>
    <d v="2014-04-04T22:00:00"/>
    <n v="1395407445"/>
    <d v="2014-03-21T13:10:45"/>
    <x v="12"/>
    <x v="12"/>
    <b v="0"/>
    <n v="117"/>
    <b v="1"/>
    <s v="film &amp; video/television"/>
    <n v="109.63333333333334"/>
    <n v="28.111111111111111"/>
    <x v="2"/>
    <x v="6"/>
  </r>
  <r>
    <x v="104"/>
    <s v="Voxwomen Cycling Show"/>
    <s v="We want to see more women's cycling on TV - and we need your help to make it happen!"/>
    <n v="8000"/>
    <n v="8581"/>
    <x v="2"/>
    <x v="3"/>
    <x v="3"/>
    <n v="1433779200"/>
    <d v="2015-06-08T16:00:00"/>
    <n v="1432559424"/>
    <d v="2015-05-25T13:10:24"/>
    <x v="12"/>
    <x v="12"/>
    <b v="0"/>
    <n v="174"/>
    <b v="1"/>
    <s v="film &amp; video/television"/>
    <n v="107.26249999999999"/>
    <n v="49.316091954022987"/>
    <x v="2"/>
    <x v="6"/>
  </r>
  <r>
    <x v="105"/>
    <s v="LOST WEEKEND"/>
    <s v="A Boy. A Girl. A Car. A Serial Killer."/>
    <n v="5000"/>
    <n v="5025"/>
    <x v="2"/>
    <x v="0"/>
    <x v="0"/>
    <n v="1333391901"/>
    <d v="2012-04-02T18:38:21"/>
    <n v="1332182301"/>
    <d v="2012-03-19T18:38:21"/>
    <x v="12"/>
    <x v="12"/>
    <b v="0"/>
    <n v="27"/>
    <b v="1"/>
    <s v="film &amp; video/shorts"/>
    <n v="100.49999999999999"/>
    <n v="186.11111111111111"/>
    <x v="2"/>
    <x v="3"/>
  </r>
  <r>
    <x v="106"/>
    <s v="99% Declaration Mini-Doc"/>
    <s v="I went to Philadelphia to find out if The 99% Declaration could take the ideas of OccupyWallSt. and make change from within the system."/>
    <n v="600"/>
    <n v="1535"/>
    <x v="2"/>
    <x v="0"/>
    <x v="0"/>
    <n v="1346950900"/>
    <d v="2012-09-06T17:01:40"/>
    <n v="1345741300"/>
    <d v="2012-08-23T17:01:40"/>
    <x v="12"/>
    <x v="12"/>
    <b v="0"/>
    <n v="22"/>
    <b v="1"/>
    <s v="film &amp; video/documentary"/>
    <n v="255.83333333333331"/>
    <n v="69.772727272727266"/>
    <x v="2"/>
    <x v="22"/>
  </r>
  <r>
    <x v="107"/>
    <s v="Hard Times Charles Video Book"/>
    <s v="Iâ€™m raising funds to produce a professional Hard Times Charles animated video book, including hiring animators and voice-over talent."/>
    <n v="6500"/>
    <n v="0"/>
    <x v="0"/>
    <x v="0"/>
    <x v="0"/>
    <n v="1445540340"/>
    <d v="2015-10-22T18:59:00"/>
    <n v="1444340940"/>
    <d v="2015-10-08T21:49:00"/>
    <x v="12"/>
    <x v="12"/>
    <b v="0"/>
    <n v="0"/>
    <b v="0"/>
    <s v="film &amp; video/animation"/>
    <n v="0"/>
    <n v="0"/>
    <x v="2"/>
    <x v="15"/>
  </r>
  <r>
    <x v="108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x v="0"/>
    <n v="1456189076"/>
    <d v="2016-02-23T00:57:56"/>
    <n v="1454979476"/>
    <d v="2016-02-09T00:57:56"/>
    <x v="12"/>
    <x v="12"/>
    <b v="0"/>
    <n v="10"/>
    <b v="0"/>
    <s v="technology/wearables"/>
    <n v="1.2933333333333332"/>
    <n v="19.399999999999999"/>
    <x v="7"/>
    <x v="11"/>
  </r>
  <r>
    <x v="109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x v="0"/>
    <n v="1434857482"/>
    <d v="2015-06-21T03:31:22"/>
    <n v="1433647882"/>
    <d v="2015-06-07T03:31:22"/>
    <x v="12"/>
    <x v="12"/>
    <b v="0"/>
    <n v="19"/>
    <b v="1"/>
    <s v="publishing/nonfiction"/>
    <n v="107.4"/>
    <n v="169.57894736842104"/>
    <x v="8"/>
    <x v="27"/>
  </r>
  <r>
    <x v="110"/>
    <s v="Celebrating Orlando's Historic Haunts Release"/>
    <s v="This is for the book release event/photo gallery show. Funds will go to buy gallery prints &amp; copies of Orlando's Historic Haunts."/>
    <n v="250"/>
    <n v="595"/>
    <x v="2"/>
    <x v="0"/>
    <x v="0"/>
    <n v="1354756714"/>
    <d v="2012-12-06T01:18:34"/>
    <n v="1353547114"/>
    <d v="2012-11-22T01:18:34"/>
    <x v="12"/>
    <x v="12"/>
    <b v="0"/>
    <n v="18"/>
    <b v="1"/>
    <s v="publishing/nonfiction"/>
    <n v="238"/>
    <n v="33.055555555555557"/>
    <x v="8"/>
    <x v="27"/>
  </r>
  <r>
    <x v="111"/>
    <s v="CURVE: The debut album from Miroist needs awesome merch"/>
    <s v="Pre-order and help me fund new merchandise so we can make the album release something amazing."/>
    <n v="1100"/>
    <n v="1342.01"/>
    <x v="2"/>
    <x v="3"/>
    <x v="3"/>
    <n v="1394460000"/>
    <d v="2014-03-10T14:00:00"/>
    <n v="1393233855"/>
    <d v="2014-02-24T09:24:15"/>
    <x v="12"/>
    <x v="12"/>
    <b v="0"/>
    <n v="47"/>
    <b v="1"/>
    <s v="music/metal"/>
    <n v="122.00090909090908"/>
    <n v="28.553404255319148"/>
    <x v="1"/>
    <x v="18"/>
  </r>
  <r>
    <x v="112"/>
    <s v="The Gothsicles - I FEEL SICLE"/>
    <s v="Help fund the latest Gothsicles mega-album, I FEEL SICLE!"/>
    <n v="2000"/>
    <n v="6842"/>
    <x v="2"/>
    <x v="0"/>
    <x v="0"/>
    <n v="1473680149"/>
    <d v="2016-09-12T11:35:49"/>
    <n v="1472470549"/>
    <d v="2016-08-29T11:35:49"/>
    <x v="12"/>
    <x v="12"/>
    <b v="0"/>
    <n v="159"/>
    <b v="1"/>
    <s v="music/electronic music"/>
    <n v="342.09999999999997"/>
    <n v="43.031446540880502"/>
    <x v="1"/>
    <x v="20"/>
  </r>
  <r>
    <x v="113"/>
    <s v="Funny Monsters (Mobile Game)"/>
    <s v="Mobile game featuring lots of funny little monsters on the run from their mad creator. Lots of gameplay elements will keep user bussy."/>
    <n v="3200"/>
    <n v="0"/>
    <x v="0"/>
    <x v="3"/>
    <x v="3"/>
    <n v="1369932825"/>
    <d v="2013-05-30T16:53:45"/>
    <n v="1368723225"/>
    <d v="2013-05-16T16:53:45"/>
    <x v="12"/>
    <x v="12"/>
    <b v="0"/>
    <n v="0"/>
    <b v="0"/>
    <s v="games/video games"/>
    <n v="0"/>
    <n v="0"/>
    <x v="6"/>
    <x v="25"/>
  </r>
  <r>
    <x v="114"/>
    <s v="New Mario Bro's style game!"/>
    <s v="We are creating a new Mario Bro's style game called KFK:Original. It's challenging, fun and totally awesome!!!"/>
    <n v="25000"/>
    <n v="1"/>
    <x v="0"/>
    <x v="2"/>
    <x v="2"/>
    <n v="1417235580"/>
    <d v="2014-11-29T04:33:00"/>
    <n v="1416034228"/>
    <d v="2014-11-15T06:50:28"/>
    <x v="12"/>
    <x v="12"/>
    <b v="0"/>
    <n v="1"/>
    <b v="0"/>
    <s v="games/mobile games"/>
    <n v="4.0000000000000001E-3"/>
    <n v="1"/>
    <x v="6"/>
    <x v="28"/>
  </r>
  <r>
    <x v="115"/>
    <s v="Planet Money T-shirt"/>
    <s v="We are a team of multimedia reporters covering the global economy. We are going to make a t-shirt and tell the story of its creation."/>
    <n v="50000"/>
    <n v="590807.11"/>
    <x v="2"/>
    <x v="0"/>
    <x v="0"/>
    <n v="1368564913"/>
    <d v="2013-05-14T20:55:13"/>
    <n v="1367355313"/>
    <d v="2013-04-30T20:55:13"/>
    <x v="12"/>
    <x v="12"/>
    <b v="1"/>
    <n v="20242"/>
    <b v="1"/>
    <s v="publishing/radio &amp; podcasts"/>
    <n v="1181.6142199999999"/>
    <n v="29.187190495010373"/>
    <x v="8"/>
    <x v="29"/>
  </r>
  <r>
    <x v="116"/>
    <s v="Lovers and Poets- music video"/>
    <s v="We are a friendly neighborhood electronic pop duo from Los Angeles. We want to shoot a music video for a song from our debut album."/>
    <n v="400"/>
    <n v="679.44"/>
    <x v="2"/>
    <x v="0"/>
    <x v="0"/>
    <n v="1280800740"/>
    <d v="2010-08-03T01:59:00"/>
    <n v="1279603955"/>
    <d v="2010-07-20T05:32:35"/>
    <x v="12"/>
    <x v="12"/>
    <b v="0"/>
    <n v="17"/>
    <b v="1"/>
    <s v="music/rock"/>
    <n v="169.86"/>
    <n v="39.967058823529413"/>
    <x v="1"/>
    <x v="2"/>
  </r>
  <r>
    <x v="117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x v="0"/>
    <n v="1379515740"/>
    <d v="2013-09-18T14:49:00"/>
    <n v="1378306140"/>
    <d v="2013-09-04T14:49:00"/>
    <x v="12"/>
    <x v="12"/>
    <b v="0"/>
    <n v="10"/>
    <b v="1"/>
    <s v="music/pop"/>
    <n v="110.80000000000001"/>
    <n v="554"/>
    <x v="1"/>
    <x v="30"/>
  </r>
  <r>
    <x v="118"/>
    <s v="Cassandra Violet &quot;Beyond the Fray&quot; Music Video"/>
    <s v="Help me make an amazing music video so that I can take my music to the next level and get a manager!"/>
    <n v="1500"/>
    <n v="1776"/>
    <x v="2"/>
    <x v="0"/>
    <x v="0"/>
    <n v="1391718671"/>
    <d v="2014-02-06T20:31:11"/>
    <n v="1390509071"/>
    <d v="2014-01-23T20:31:11"/>
    <x v="12"/>
    <x v="12"/>
    <b v="0"/>
    <n v="49"/>
    <b v="1"/>
    <s v="music/pop"/>
    <n v="118.39999999999999"/>
    <n v="36.244897959183675"/>
    <x v="1"/>
    <x v="30"/>
  </r>
  <r>
    <x v="119"/>
    <s v="Sam Cox Band First Christian Tour"/>
    <s v="We are a Christin Worship band looking to midwest tour. God Bless!"/>
    <n v="1000"/>
    <n v="0"/>
    <x v="0"/>
    <x v="0"/>
    <x v="0"/>
    <n v="1434034800"/>
    <d v="2015-06-11T15:00:00"/>
    <n v="1432849552"/>
    <d v="2015-05-28T21:45:52"/>
    <x v="12"/>
    <x v="12"/>
    <b v="0"/>
    <n v="0"/>
    <b v="0"/>
    <s v="music/faith"/>
    <n v="0"/>
    <n v="0"/>
    <x v="1"/>
    <x v="19"/>
  </r>
  <r>
    <x v="120"/>
    <s v="Texas to Florida"/>
    <s v="Photographic roadtrip from Dallas/Ft Worth, Texas to Florida's beaches. A summer photography roadtrip project to include 5 states."/>
    <n v="3000"/>
    <n v="0"/>
    <x v="0"/>
    <x v="0"/>
    <x v="0"/>
    <n v="1435787137"/>
    <d v="2015-07-01T21:45:37"/>
    <n v="1434577537"/>
    <d v="2015-06-17T21:45:37"/>
    <x v="12"/>
    <x v="12"/>
    <b v="0"/>
    <n v="0"/>
    <b v="0"/>
    <s v="photography/photobooks"/>
    <n v="0"/>
    <n v="0"/>
    <x v="5"/>
    <x v="23"/>
  </r>
  <r>
    <x v="121"/>
    <s v="New Lions After Dark EP!"/>
    <s v="We're an indie rock band from Clearwater, FL headed back into the studio to finish our latest EP."/>
    <n v="2000"/>
    <n v="2412.02"/>
    <x v="2"/>
    <x v="0"/>
    <x v="0"/>
    <n v="1337657400"/>
    <d v="2012-05-22T03:30:00"/>
    <n v="1336512309"/>
    <d v="2012-05-08T21:25:09"/>
    <x v="12"/>
    <x v="12"/>
    <b v="0"/>
    <n v="50"/>
    <b v="1"/>
    <s v="music/indie rock"/>
    <n v="120.601"/>
    <n v="48.240400000000001"/>
    <x v="1"/>
    <x v="21"/>
  </r>
  <r>
    <x v="122"/>
    <s v="velosynth"/>
    <s v="velosynth is an open-source bicycle interaction synthesizer. it interprets the speed and acceleration of a bicycle into expressive audio feedback."/>
    <n v="500"/>
    <n v="1560"/>
    <x v="2"/>
    <x v="0"/>
    <x v="0"/>
    <n v="1278111600"/>
    <d v="2010-07-02T23:00:00"/>
    <n v="1276830052"/>
    <d v="2010-06-18T03:00:52"/>
    <x v="12"/>
    <x v="12"/>
    <b v="1"/>
    <n v="17"/>
    <b v="1"/>
    <s v="technology/hardware"/>
    <n v="312"/>
    <n v="91.764705882352942"/>
    <x v="7"/>
    <x v="31"/>
  </r>
  <r>
    <x v="123"/>
    <s v="Roosevelt Died."/>
    <s v="Our tour van died, we need help!"/>
    <n v="3000"/>
    <n v="3971"/>
    <x v="2"/>
    <x v="0"/>
    <x v="0"/>
    <n v="1435808400"/>
    <d v="2015-07-02T03:40:00"/>
    <n v="1434650084"/>
    <d v="2015-06-18T17:54:44"/>
    <x v="12"/>
    <x v="12"/>
    <b v="0"/>
    <n v="63"/>
    <b v="1"/>
    <s v="music/indie rock"/>
    <n v="132.36666666666667"/>
    <n v="63.031746031746032"/>
    <x v="1"/>
    <x v="21"/>
  </r>
  <r>
    <x v="124"/>
    <s v="BBB Kickstarter Two"/>
    <s v="BBB is going back into the studio to record and release &quot;Felix From Canada&quot; by popular demand.  We need your help!"/>
    <n v="300"/>
    <n v="300"/>
    <x v="2"/>
    <x v="0"/>
    <x v="0"/>
    <n v="1366064193"/>
    <d v="2013-04-15T22:16:33"/>
    <n v="1364854593"/>
    <d v="2013-04-01T22:16:33"/>
    <x v="12"/>
    <x v="12"/>
    <b v="0"/>
    <n v="11"/>
    <b v="1"/>
    <s v="music/indie rock"/>
    <n v="100"/>
    <n v="27.272727272727273"/>
    <x v="1"/>
    <x v="21"/>
  </r>
  <r>
    <x v="125"/>
    <s v="You Said It Would Go Down Like This"/>
    <s v="Our next album is being mastered and we want your help to release it by putting your name down for a pre-sale copy and awesome merch!"/>
    <n v="1200"/>
    <n v="1773"/>
    <x v="2"/>
    <x v="0"/>
    <x v="0"/>
    <n v="1445921940"/>
    <d v="2015-10-27T04:59:00"/>
    <n v="1444699549"/>
    <d v="2015-10-13T01:25:49"/>
    <x v="12"/>
    <x v="12"/>
    <b v="0"/>
    <n v="35"/>
    <b v="1"/>
    <s v="music/indie rock"/>
    <n v="147.75"/>
    <n v="50.657142857142858"/>
    <x v="1"/>
    <x v="21"/>
  </r>
  <r>
    <x v="126"/>
    <s v="Nanaue eSports"/>
    <s v="New professional gaming organization with a tournament winning Dota 2 team, &amp; divisions in all eSports games looking to re brand/expand"/>
    <n v="5000"/>
    <n v="1"/>
    <x v="0"/>
    <x v="0"/>
    <x v="0"/>
    <n v="1455207510"/>
    <d v="2016-02-11T16:18:30"/>
    <n v="1453997910"/>
    <d v="2016-01-28T16:18:30"/>
    <x v="12"/>
    <x v="12"/>
    <b v="0"/>
    <n v="1"/>
    <b v="0"/>
    <s v="games/video games"/>
    <n v="0.02"/>
    <n v="1"/>
    <x v="6"/>
    <x v="25"/>
  </r>
  <r>
    <x v="127"/>
    <s v="Planes and Planets needs to get their EP finished!!"/>
    <s v="We need YOUR HELP to take one more step to this make release sound amazing!"/>
    <n v="150"/>
    <n v="180"/>
    <x v="2"/>
    <x v="0"/>
    <x v="0"/>
    <n v="1347672937"/>
    <d v="2012-09-15T01:35:37"/>
    <n v="1346463337"/>
    <d v="2012-09-01T01:35:37"/>
    <x v="12"/>
    <x v="12"/>
    <b v="0"/>
    <n v="8"/>
    <b v="1"/>
    <s v="music/rock"/>
    <n v="120"/>
    <n v="22.5"/>
    <x v="1"/>
    <x v="2"/>
  </r>
  <r>
    <x v="128"/>
    <s v="Broken Contract Rulebook Relaunch"/>
    <s v="Broken Contract is a sci-fi, action/adventure, miniature based game of sci-fi worker insurrection in a dystopian future for 2+ players."/>
    <n v="2000"/>
    <n v="3062"/>
    <x v="2"/>
    <x v="0"/>
    <x v="0"/>
    <n v="1487635653"/>
    <d v="2017-02-21T00:07:33"/>
    <n v="1486426053"/>
    <d v="2017-02-07T00:07:33"/>
    <x v="12"/>
    <x v="12"/>
    <b v="0"/>
    <n v="53"/>
    <b v="1"/>
    <s v="games/tabletop games"/>
    <n v="153.1"/>
    <n v="57.773584905660378"/>
    <x v="6"/>
    <x v="9"/>
  </r>
  <r>
    <x v="129"/>
    <s v="Liguria"/>
    <s v="Trading beautiful colors on behalf of the bishop! Become the best merchant of the Fresco World in this innovative game by Queen Games."/>
    <n v="10000"/>
    <n v="28474"/>
    <x v="2"/>
    <x v="0"/>
    <x v="0"/>
    <n v="1453737600"/>
    <d v="2016-01-25T16:00:00"/>
    <n v="1452530041"/>
    <d v="2016-01-11T16:34:01"/>
    <x v="12"/>
    <x v="12"/>
    <b v="1"/>
    <n v="266"/>
    <b v="1"/>
    <s v="games/tabletop games"/>
    <n v="284.74"/>
    <n v="107.04511278195488"/>
    <x v="6"/>
    <x v="9"/>
  </r>
  <r>
    <x v="130"/>
    <s v="Odyssey: ARGONAUTS"/>
    <s v="Help me fund the Argonauts! Sculpted by Dave Kidd, based on concept art from Roberto Cirillo, created by Fet Milner and myself!"/>
    <n v="1200"/>
    <n v="6039"/>
    <x v="2"/>
    <x v="3"/>
    <x v="3"/>
    <n v="1461276000"/>
    <d v="2016-04-21T22:00:00"/>
    <n v="1460055300"/>
    <d v="2016-04-07T18:55:00"/>
    <x v="12"/>
    <x v="12"/>
    <b v="0"/>
    <n v="88"/>
    <b v="1"/>
    <s v="games/tabletop games"/>
    <n v="503.25"/>
    <n v="68.625"/>
    <x v="6"/>
    <x v="9"/>
  </r>
  <r>
    <x v="131"/>
    <s v="Superpowerless - Princess - Music Video"/>
    <s v="Oh Hello! I make 8bit / Pop Punk under the name of Superpowerless and with your help, I'm looking to fund a new music video! :)"/>
    <n v="110"/>
    <n v="420.99"/>
    <x v="2"/>
    <x v="3"/>
    <x v="3"/>
    <n v="1358367565"/>
    <d v="2013-01-16T20:19:25"/>
    <n v="1357157965"/>
    <d v="2013-01-02T20:19:25"/>
    <x v="12"/>
    <x v="12"/>
    <b v="0"/>
    <n v="28"/>
    <b v="1"/>
    <s v="music/electronic music"/>
    <n v="382.71818181818185"/>
    <n v="15.035357142857142"/>
    <x v="1"/>
    <x v="20"/>
  </r>
  <r>
    <x v="132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x v="0"/>
    <n v="1437674545"/>
    <d v="2015-07-23T18:02:25"/>
    <n v="1436464945"/>
    <d v="2015-07-09T18:02:25"/>
    <x v="12"/>
    <x v="12"/>
    <b v="0"/>
    <n v="14"/>
    <b v="1"/>
    <s v="music/electronic music"/>
    <n v="105.66666666666666"/>
    <n v="22.642857142857142"/>
    <x v="1"/>
    <x v="20"/>
  </r>
  <r>
    <x v="133"/>
    <s v="Foragers"/>
    <s v="Take on the role of an ancient forager in this fun strategy game from the designer of Biblios."/>
    <n v="18500"/>
    <n v="19324"/>
    <x v="2"/>
    <x v="0"/>
    <x v="0"/>
    <n v="1438185565"/>
    <d v="2015-07-29T15:59:25"/>
    <n v="1436975965"/>
    <d v="2015-07-15T15:59:25"/>
    <x v="12"/>
    <x v="12"/>
    <b v="0"/>
    <n v="380"/>
    <b v="1"/>
    <s v="games/tabletop games"/>
    <n v="104.45405405405405"/>
    <n v="50.852631578947367"/>
    <x v="6"/>
    <x v="9"/>
  </r>
  <r>
    <x v="134"/>
    <s v="Bitcoin Empire"/>
    <s v="Build your crypto-currency empire and sabotage your opponents. A deck building, card game. 2-4 players. 15 minutes."/>
    <n v="480"/>
    <n v="1069"/>
    <x v="2"/>
    <x v="3"/>
    <x v="3"/>
    <n v="1479811846"/>
    <d v="2016-11-22T10:50:46"/>
    <n v="1478602246"/>
    <d v="2016-11-08T10:50:46"/>
    <x v="12"/>
    <x v="12"/>
    <b v="0"/>
    <n v="50"/>
    <b v="1"/>
    <s v="games/tabletop games"/>
    <n v="222.70833333333334"/>
    <n v="21.38"/>
    <x v="6"/>
    <x v="9"/>
  </r>
  <r>
    <x v="135"/>
    <s v="Keep The Prison Van Rolling"/>
    <s v="Big Fiction leaves for tour on 6/27 but the Prison Van needs some work!  New brakes, transmission repair, tires... it needs a bit."/>
    <n v="800"/>
    <n v="810"/>
    <x v="2"/>
    <x v="0"/>
    <x v="0"/>
    <n v="1340904416"/>
    <d v="2012-06-28T17:26:56"/>
    <n v="1339694816"/>
    <d v="2012-06-14T17:26:56"/>
    <x v="12"/>
    <x v="12"/>
    <b v="0"/>
    <n v="7"/>
    <b v="1"/>
    <s v="music/rock"/>
    <n v="101.25"/>
    <n v="115.71428571428571"/>
    <x v="1"/>
    <x v="2"/>
  </r>
  <r>
    <x v="136"/>
    <s v="Nature Boy Explorer EP"/>
    <s v="We've finished our first EP and we're taking it on the road in three weeks! Help us fund manufacturing?"/>
    <n v="1000"/>
    <n v="1185"/>
    <x v="2"/>
    <x v="0"/>
    <x v="0"/>
    <n v="1336669200"/>
    <d v="2012-05-10T17:00:00"/>
    <n v="1335473931"/>
    <d v="2012-04-26T20:58:51"/>
    <x v="12"/>
    <x v="12"/>
    <b v="0"/>
    <n v="43"/>
    <b v="1"/>
    <s v="music/indie rock"/>
    <n v="118.5"/>
    <n v="27.558139534883722"/>
    <x v="1"/>
    <x v="21"/>
  </r>
  <r>
    <x v="137"/>
    <s v="Race Bandit's Debut EP Validated"/>
    <s v="We've been working hard on getting our music out and we are taking the final steps to releasing our EP, but we need your help."/>
    <n v="1000"/>
    <n v="1056"/>
    <x v="2"/>
    <x v="0"/>
    <x v="0"/>
    <n v="1422400387"/>
    <d v="2015-01-27T23:13:07"/>
    <n v="1421190787"/>
    <d v="2015-01-13T23:13:07"/>
    <x v="12"/>
    <x v="12"/>
    <b v="0"/>
    <n v="20"/>
    <b v="1"/>
    <s v="music/indie rock"/>
    <n v="105.60000000000001"/>
    <n v="52.8"/>
    <x v="1"/>
    <x v="21"/>
  </r>
  <r>
    <x v="138"/>
    <s v="Manned Mock Mars Mission"/>
    <s v="I will be building a mock space station and simulate living on Mars for two weeks."/>
    <n v="1750"/>
    <n v="1776"/>
    <x v="2"/>
    <x v="0"/>
    <x v="0"/>
    <n v="1387835654"/>
    <d v="2013-12-23T21:54:14"/>
    <n v="1386626054"/>
    <d v="2013-12-09T21:54:14"/>
    <x v="12"/>
    <x v="12"/>
    <b v="1"/>
    <n v="50"/>
    <b v="1"/>
    <s v="technology/space exploration"/>
    <n v="101.48571428571429"/>
    <n v="35.520000000000003"/>
    <x v="7"/>
    <x v="32"/>
  </r>
  <r>
    <x v="139"/>
    <s v="Antimatter Fuel Production"/>
    <s v="We have designed an antimatter thruster capable of reaching the nearest star.  A plan for antimatter fuel production is now needed."/>
    <n v="2000"/>
    <n v="2280"/>
    <x v="2"/>
    <x v="0"/>
    <x v="0"/>
    <n v="1480658966"/>
    <d v="2016-12-02T06:09:26"/>
    <n v="1479449366"/>
    <d v="2016-11-18T06:09:26"/>
    <x v="12"/>
    <x v="12"/>
    <b v="0"/>
    <n v="62"/>
    <b v="1"/>
    <s v="technology/space exploration"/>
    <n v="113.99999999999999"/>
    <n v="36.774193548387096"/>
    <x v="7"/>
    <x v="32"/>
  </r>
  <r>
    <x v="140"/>
    <s v="What a Zoo!"/>
    <s v="The pachyderms at the Denver Zoo are moving. Follow along on the convoluted journey to their new home."/>
    <n v="2500"/>
    <n v="731"/>
    <x v="0"/>
    <x v="0"/>
    <x v="0"/>
    <n v="1337102187"/>
    <d v="2012-05-15T17:16:27"/>
    <n v="1335892587"/>
    <d v="2012-05-01T17:16:27"/>
    <x v="12"/>
    <x v="12"/>
    <b v="0"/>
    <n v="18"/>
    <b v="0"/>
    <s v="publishing/children's books"/>
    <n v="29.24"/>
    <n v="40.611111111111114"/>
    <x v="8"/>
    <x v="17"/>
  </r>
  <r>
    <x v="141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x v="2"/>
    <n v="1476095783"/>
    <d v="2016-10-10T10:36:23"/>
    <n v="1474886183"/>
    <d v="2016-09-26T10:36:23"/>
    <x v="12"/>
    <x v="12"/>
    <b v="0"/>
    <n v="6"/>
    <b v="0"/>
    <s v="publishing/children's books"/>
    <n v="11.700000000000001"/>
    <n v="39"/>
    <x v="8"/>
    <x v="17"/>
  </r>
  <r>
    <x v="142"/>
    <s v="As You Like It? by Purple Ostrich Productions"/>
    <s v="A new, LGBTQ focused adaptation of As You Like It that puts Celia and Rosalind's romantic relationship centre stage for the first time."/>
    <n v="1000"/>
    <n v="1145"/>
    <x v="2"/>
    <x v="3"/>
    <x v="3"/>
    <n v="1429793446"/>
    <d v="2015-04-23T12:50:46"/>
    <n v="1428583846"/>
    <d v="2015-04-09T12:50:46"/>
    <x v="12"/>
    <x v="12"/>
    <b v="0"/>
    <n v="61"/>
    <b v="1"/>
    <s v="theater/plays"/>
    <n v="114.5"/>
    <n v="18.770491803278688"/>
    <x v="0"/>
    <x v="0"/>
  </r>
  <r>
    <x v="143"/>
    <s v="Fierce"/>
    <s v="A heart-melting farce about sex, art and the lovelorn lay-abouts of London-town."/>
    <n v="2500"/>
    <n v="2946"/>
    <x v="2"/>
    <x v="3"/>
    <x v="3"/>
    <n v="1404913180"/>
    <d v="2014-07-09T13:39:40"/>
    <n v="1403703580"/>
    <d v="2014-06-25T13:39:40"/>
    <x v="12"/>
    <x v="12"/>
    <b v="0"/>
    <n v="74"/>
    <b v="1"/>
    <s v="theater/plays"/>
    <n v="117.83999999999999"/>
    <n v="39.810810810810814"/>
    <x v="0"/>
    <x v="0"/>
  </r>
  <r>
    <x v="144"/>
    <s v="Julius Caesar"/>
    <s v="The University of Queensland Drama Production Course is putting on an adaptation of William Shakespeares Julius Caesar"/>
    <n v="250"/>
    <n v="80"/>
    <x v="0"/>
    <x v="2"/>
    <x v="2"/>
    <n v="1443103848"/>
    <d v="2015-09-24T14:10:48"/>
    <n v="1441894248"/>
    <d v="2015-09-10T14:10:48"/>
    <x v="12"/>
    <x v="12"/>
    <b v="0"/>
    <n v="3"/>
    <b v="0"/>
    <s v="theater/plays"/>
    <n v="32"/>
    <n v="26.666666666666668"/>
    <x v="0"/>
    <x v="0"/>
  </r>
  <r>
    <x v="145"/>
    <s v="DIANA's &quot;Late: A Cowboy Song&quot; by Sarah Ruhl"/>
    <s v="Philly-based feminist theatre's inaugural production about a woman's friendship with an awesome lady cowboy."/>
    <n v="3500"/>
    <n v="622"/>
    <x v="0"/>
    <x v="0"/>
    <x v="0"/>
    <n v="1473211313"/>
    <d v="2016-09-07T01:21:53"/>
    <n v="1472001713"/>
    <d v="2016-08-24T01:21:53"/>
    <x v="12"/>
    <x v="12"/>
    <b v="0"/>
    <n v="17"/>
    <b v="0"/>
    <s v="theater/plays"/>
    <n v="17.771428571428572"/>
    <n v="36.588235294117645"/>
    <x v="0"/>
    <x v="0"/>
  </r>
  <r>
    <x v="146"/>
    <s v="Mirror Image - An Original Musical"/>
    <s v="A musical, by Louis Lagalante and Patty Hamilton, that explores loss and the different ways we can choose to move on from it."/>
    <n v="3000"/>
    <n v="3750"/>
    <x v="2"/>
    <x v="0"/>
    <x v="0"/>
    <n v="1424715779"/>
    <d v="2015-02-23T18:22:59"/>
    <n v="1423506179"/>
    <d v="2015-02-09T18:22:59"/>
    <x v="12"/>
    <x v="12"/>
    <b v="0"/>
    <n v="50"/>
    <b v="1"/>
    <s v="theater/musical"/>
    <n v="125"/>
    <n v="75"/>
    <x v="0"/>
    <x v="1"/>
  </r>
  <r>
    <x v="147"/>
    <s v="The Curse of the Babywoman @ FringeNYC"/>
    <s v="The Curse of the Babywoman is real â€” and it is coming to FringeNYC this August."/>
    <n v="3500"/>
    <n v="3710"/>
    <x v="2"/>
    <x v="0"/>
    <x v="0"/>
    <n v="1471406340"/>
    <d v="2016-08-17T03:59:00"/>
    <n v="1470227660"/>
    <d v="2016-08-03T12:34:20"/>
    <x v="12"/>
    <x v="12"/>
    <b v="0"/>
    <n v="47"/>
    <b v="1"/>
    <s v="theater/plays"/>
    <n v="106"/>
    <n v="78.936170212765958"/>
    <x v="0"/>
    <x v="0"/>
  </r>
  <r>
    <x v="148"/>
    <s v="Voices From The Future"/>
    <s v="A benefit show featuring musicians, dancers &amp; poets all under age 30 to raise money in support of LGBTQ rights and programs."/>
    <n v="500"/>
    <n v="500"/>
    <x v="2"/>
    <x v="0"/>
    <x v="0"/>
    <n v="1485885600"/>
    <d v="2017-01-31T18:00:00"/>
    <n v="1484682670"/>
    <d v="2017-01-17T19:51:10"/>
    <x v="12"/>
    <x v="12"/>
    <b v="0"/>
    <n v="8"/>
    <b v="1"/>
    <s v="theater/spaces"/>
    <n v="100"/>
    <n v="62.5"/>
    <x v="0"/>
    <x v="4"/>
  </r>
  <r>
    <x v="149"/>
    <s v="The Bohemian Balcony - A Creative Space For All"/>
    <s v="The Bohemian Balcony is a innovate multi-arts venue created by the people for the community. A platform for our arts to grow and shine."/>
    <n v="900"/>
    <n v="1290"/>
    <x v="2"/>
    <x v="3"/>
    <x v="3"/>
    <n v="1488538892"/>
    <d v="2017-03-03T11:01:32"/>
    <n v="1487329292"/>
    <d v="2017-02-17T11:01:32"/>
    <x v="12"/>
    <x v="12"/>
    <b v="0"/>
    <n v="25"/>
    <b v="1"/>
    <s v="theater/spaces"/>
    <n v="143.33333333333334"/>
    <n v="51.6"/>
    <x v="0"/>
    <x v="4"/>
  </r>
  <r>
    <x v="150"/>
    <s v="CoreCon Asylum"/>
    <s v="Creating a consuite for CoreCon. A focus on the insanity of asylums and early medical practices from history."/>
    <n v="750"/>
    <n v="430"/>
    <x v="0"/>
    <x v="0"/>
    <x v="0"/>
    <n v="1427890925"/>
    <d v="2015-04-01T12:22:05"/>
    <n v="1426681325"/>
    <d v="2015-03-18T12:22:05"/>
    <x v="12"/>
    <x v="12"/>
    <b v="0"/>
    <n v="10"/>
    <b v="0"/>
    <s v="theater/spaces"/>
    <n v="57.333333333333336"/>
    <n v="43"/>
    <x v="0"/>
    <x v="4"/>
  </r>
  <r>
    <x v="151"/>
    <s v="Destiny is Judd Nelson: a new play at FringeNYC"/>
    <s v="What is destiny? Explore it with us this August at FringeNYC."/>
    <n v="3000"/>
    <n v="3485"/>
    <x v="2"/>
    <x v="0"/>
    <x v="0"/>
    <n v="1406952781"/>
    <d v="2014-08-02T04:13:01"/>
    <n v="1405743181"/>
    <d v="2014-07-19T04:13:01"/>
    <x v="12"/>
    <x v="12"/>
    <b v="1"/>
    <n v="55"/>
    <b v="1"/>
    <s v="theater/plays"/>
    <n v="116.16666666666666"/>
    <n v="63.363636363636367"/>
    <x v="0"/>
    <x v="0"/>
  </r>
  <r>
    <x v="152"/>
    <s v="A Race Redux"/>
    <s v="This adaptation uses the text of Oâ€™Neill to explore race, and asks the audience if stereotypes impact a characters guilt or innocence."/>
    <n v="3000"/>
    <n v="3034"/>
    <x v="2"/>
    <x v="0"/>
    <x v="0"/>
    <n v="1408999508"/>
    <d v="2014-08-25T20:45:08"/>
    <n v="1407789908"/>
    <d v="2014-08-11T20:45:08"/>
    <x v="12"/>
    <x v="12"/>
    <b v="1"/>
    <n v="23"/>
    <b v="1"/>
    <s v="theater/plays"/>
    <n v="101.13333333333334"/>
    <n v="131.91304347826087"/>
    <x v="0"/>
    <x v="0"/>
  </r>
  <r>
    <x v="153"/>
    <s v="Melbin the Accidental"/>
    <s v="A modern reworking of Shakespeare's histories and tragedies in iambic pentameter to talk of death, love, and race."/>
    <n v="2000"/>
    <n v="2321"/>
    <x v="2"/>
    <x v="0"/>
    <x v="0"/>
    <n v="1453856400"/>
    <d v="2016-01-27T01:00:00"/>
    <n v="1452664317"/>
    <d v="2016-01-13T05:51:57"/>
    <x v="12"/>
    <x v="12"/>
    <b v="0"/>
    <n v="29"/>
    <b v="1"/>
    <s v="theater/plays"/>
    <n v="116.05000000000001"/>
    <n v="80.034482758620683"/>
    <x v="0"/>
    <x v="0"/>
  </r>
  <r>
    <x v="154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x v="0"/>
    <n v="1413431940"/>
    <d v="2014-10-16T03:59:00"/>
    <n v="1412216665"/>
    <d v="2014-10-02T02:24:25"/>
    <x v="12"/>
    <x v="12"/>
    <b v="0"/>
    <n v="15"/>
    <b v="1"/>
    <s v="theater/plays"/>
    <n v="107.4"/>
    <n v="35.799999999999997"/>
    <x v="0"/>
    <x v="0"/>
  </r>
  <r>
    <x v="155"/>
    <s v="At Swim, Two Boys"/>
    <s v="The play tells the story of Jim and Doyler and their friendship on the brink of Irish independence."/>
    <n v="1500"/>
    <n v="1525"/>
    <x v="2"/>
    <x v="4"/>
    <x v="4"/>
    <n v="1465135190"/>
    <d v="2016-06-05T13:59:50"/>
    <n v="1463925590"/>
    <d v="2016-05-22T13:59:50"/>
    <x v="12"/>
    <x v="12"/>
    <b v="0"/>
    <n v="10"/>
    <b v="1"/>
    <s v="theater/plays"/>
    <n v="101.66666666666666"/>
    <n v="152.5"/>
    <x v="0"/>
    <x v="0"/>
  </r>
  <r>
    <x v="156"/>
    <s v="Sea Life by Lucy Catherine at The Hope Theatre"/>
    <s v="The Hope Theatre is fundraising for their second in-house show, the London premiere of Sea Life by Lucy Catherine opening 24th May 2016"/>
    <n v="2000"/>
    <n v="2389"/>
    <x v="2"/>
    <x v="3"/>
    <x v="3"/>
    <n v="1462741200"/>
    <d v="2016-05-08T21:00:00"/>
    <n v="1461503654"/>
    <d v="2016-04-24T13:14:14"/>
    <x v="12"/>
    <x v="12"/>
    <b v="0"/>
    <n v="22"/>
    <b v="1"/>
    <s v="theater/plays"/>
    <n v="119.44999999999999"/>
    <n v="108.59090909090909"/>
    <x v="0"/>
    <x v="0"/>
  </r>
  <r>
    <x v="157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x v="0"/>
    <n v="1425704100"/>
    <d v="2015-03-07T04:55:00"/>
    <n v="1424484717"/>
    <d v="2015-02-21T02:11:57"/>
    <x v="12"/>
    <x v="12"/>
    <b v="0"/>
    <n v="20"/>
    <b v="1"/>
    <s v="theater/plays"/>
    <n v="218.00000000000003"/>
    <n v="54.5"/>
    <x v="0"/>
    <x v="0"/>
  </r>
  <r>
    <x v="158"/>
    <s v="MIRAMAR"/>
    <s v="Miramar is a a darkly funny play exploring what it is we call â€˜homeâ€™."/>
    <n v="500"/>
    <n v="920"/>
    <x v="2"/>
    <x v="3"/>
    <x v="3"/>
    <n v="1433009400"/>
    <d v="2015-05-30T18:10:00"/>
    <n v="1431795944"/>
    <d v="2015-05-16T17:05:44"/>
    <x v="12"/>
    <x v="12"/>
    <b v="0"/>
    <n v="38"/>
    <b v="1"/>
    <s v="theater/plays"/>
    <n v="184"/>
    <n v="24.210526315789473"/>
    <x v="0"/>
    <x v="0"/>
  </r>
  <r>
    <x v="15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3"/>
    <x v="3"/>
    <n v="1478046661"/>
    <d v="2016-11-02T00:31:01"/>
    <n v="1476837061"/>
    <d v="2016-10-19T00:31:01"/>
    <x v="12"/>
    <x v="12"/>
    <b v="0"/>
    <n v="12"/>
    <b v="1"/>
    <s v="theater/plays"/>
    <n v="130"/>
    <n v="16.25"/>
    <x v="0"/>
    <x v="0"/>
  </r>
  <r>
    <x v="160"/>
    <s v="Cirque Inspired Alice's Adventures in Wonderland"/>
    <s v="Help a small theater produce an original adaptation of Lewis Carroll's classic story."/>
    <n v="1200"/>
    <n v="1616.14"/>
    <x v="2"/>
    <x v="0"/>
    <x v="0"/>
    <n v="1453179540"/>
    <d v="2016-01-19T04:59:00"/>
    <n v="1452030730"/>
    <d v="2016-01-05T21:52:10"/>
    <x v="12"/>
    <x v="12"/>
    <b v="0"/>
    <n v="18"/>
    <b v="1"/>
    <s v="theater/plays"/>
    <n v="134.67833333333334"/>
    <n v="89.785555555555561"/>
    <x v="0"/>
    <x v="0"/>
  </r>
  <r>
    <x v="161"/>
    <s v="Pushers"/>
    <s v="'Pushers' is an exciting new play and the first project for brand new theatre company, Ain't Got No Home Productions."/>
    <n v="500"/>
    <n v="950"/>
    <x v="2"/>
    <x v="3"/>
    <x v="3"/>
    <n v="1408106352"/>
    <d v="2014-08-15T12:39:12"/>
    <n v="1406896752"/>
    <d v="2014-08-01T12:39:12"/>
    <x v="12"/>
    <x v="12"/>
    <b v="0"/>
    <n v="19"/>
    <b v="1"/>
    <s v="theater/plays"/>
    <n v="190"/>
    <n v="50"/>
    <x v="0"/>
    <x v="0"/>
  </r>
  <r>
    <x v="162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x v="0"/>
    <n v="1416545700"/>
    <d v="2014-11-21T04:55:00"/>
    <n v="1415392666"/>
    <d v="2014-11-07T20:37:46"/>
    <x v="12"/>
    <x v="12"/>
    <b v="0"/>
    <n v="33"/>
    <b v="1"/>
    <s v="theater/plays"/>
    <n v="106.33333333333333"/>
    <n v="96.666666666666671"/>
    <x v="0"/>
    <x v="0"/>
  </r>
  <r>
    <x v="163"/>
    <s v="Get FREAK to the Edinburgh Fringe"/>
    <s v="An extraordinary, punchy and provocative new play, providing a voice for women to address their sexuality and self worth. #EDFREAK"/>
    <n v="1500"/>
    <n v="1500"/>
    <x v="2"/>
    <x v="3"/>
    <x v="3"/>
    <n v="1406719110"/>
    <d v="2014-07-30T11:18:30"/>
    <n v="1405509510"/>
    <d v="2014-07-16T11:18:30"/>
    <x v="12"/>
    <x v="12"/>
    <b v="0"/>
    <n v="45"/>
    <b v="1"/>
    <s v="theater/plays"/>
    <n v="100"/>
    <n v="33.333333333333336"/>
    <x v="0"/>
    <x v="0"/>
  </r>
  <r>
    <x v="164"/>
    <s v="REALLY REALLY"/>
    <s v="A contemporary American play touching on the scorching realities of growing up in the Millennial generation."/>
    <n v="1000"/>
    <n v="2870"/>
    <x v="2"/>
    <x v="0"/>
    <x v="0"/>
    <n v="1459822682"/>
    <d v="2016-04-05T02:18:02"/>
    <n v="1458613082"/>
    <d v="2016-03-22T02:18:02"/>
    <x v="12"/>
    <x v="12"/>
    <b v="0"/>
    <n v="49"/>
    <b v="1"/>
    <s v="theater/plays"/>
    <n v="287"/>
    <n v="58.571428571428569"/>
    <x v="0"/>
    <x v="0"/>
  </r>
  <r>
    <x v="165"/>
    <s v="Cubs: an Original Work"/>
    <s v="An Original Short Play: two young women search for answers about sexuality, the history they are taught, and their animal instincts."/>
    <n v="800"/>
    <n v="875"/>
    <x v="2"/>
    <x v="0"/>
    <x v="0"/>
    <n v="1466056689"/>
    <d v="2016-06-16T05:58:09"/>
    <n v="1464847089"/>
    <d v="2016-06-02T05:58:09"/>
    <x v="12"/>
    <x v="12"/>
    <b v="0"/>
    <n v="19"/>
    <b v="1"/>
    <s v="theater/plays"/>
    <n v="109.375"/>
    <n v="46.05263157894737"/>
    <x v="0"/>
    <x v="0"/>
  </r>
  <r>
    <x v="166"/>
    <s v="Much Ado About Nothing"/>
    <s v="Dear Stone Theater Company brings its inaugural production of Much Ado About Nothing to Logan Square, Chicago. Thanks for watching!"/>
    <n v="700"/>
    <n v="2100"/>
    <x v="2"/>
    <x v="0"/>
    <x v="0"/>
    <n v="1404444286"/>
    <d v="2014-07-04T03:24:46"/>
    <n v="1403234686"/>
    <d v="2014-06-20T03:24:46"/>
    <x v="12"/>
    <x v="12"/>
    <b v="0"/>
    <n v="39"/>
    <b v="1"/>
    <s v="theater/plays"/>
    <n v="300"/>
    <n v="53.846153846153847"/>
    <x v="0"/>
    <x v="0"/>
  </r>
  <r>
    <x v="167"/>
    <s v="Accidental Artists Lab"/>
    <s v="A ragtag crew collaborating on a live performance for the first time, with music as their medium and NYC as their inspiration."/>
    <n v="2000"/>
    <n v="2335"/>
    <x v="2"/>
    <x v="0"/>
    <x v="0"/>
    <n v="1425185940"/>
    <d v="2015-03-01T04:59:00"/>
    <n v="1423960097"/>
    <d v="2015-02-15T00:28:17"/>
    <x v="12"/>
    <x v="12"/>
    <b v="0"/>
    <n v="56"/>
    <b v="1"/>
    <s v="theater/musical"/>
    <n v="116.75"/>
    <n v="41.696428571428569"/>
    <x v="0"/>
    <x v="1"/>
  </r>
  <r>
    <x v="168"/>
    <s v="Run Away"/>
    <s v="The Aeon Theatre company is producing another original play by Parker Hale at the Manhattan Reportory Theatre"/>
    <n v="100"/>
    <n v="225"/>
    <x v="2"/>
    <x v="0"/>
    <x v="0"/>
    <n v="1464371211"/>
    <d v="2016-05-27T17:46:51"/>
    <n v="1463161611"/>
    <d v="2016-05-13T17:46:51"/>
    <x v="12"/>
    <x v="12"/>
    <b v="0"/>
    <n v="3"/>
    <b v="1"/>
    <s v="theater/plays"/>
    <n v="225"/>
    <n v="75"/>
    <x v="0"/>
    <x v="0"/>
  </r>
  <r>
    <x v="169"/>
    <s v="The Container Play"/>
    <s v="The hit immersive theatre experience of England comes to Corpus Christi!"/>
    <n v="7500"/>
    <n v="1"/>
    <x v="0"/>
    <x v="0"/>
    <x v="0"/>
    <n v="1473699540"/>
    <d v="2016-09-12T16:59:00"/>
    <n v="1472451356"/>
    <d v="2016-08-29T06:15:56"/>
    <x v="12"/>
    <x v="12"/>
    <b v="0"/>
    <n v="1"/>
    <b v="0"/>
    <s v="theater/plays"/>
    <n v="1.3333333333333334E-2"/>
    <n v="1"/>
    <x v="0"/>
    <x v="0"/>
  </r>
  <r>
    <x v="170"/>
    <s v="Yorick and Company"/>
    <s v="Yorick and Co. is a comedy about a struggling theatre company whose mysterious benefactor starts haunting the show!"/>
    <n v="1600"/>
    <n v="170"/>
    <x v="0"/>
    <x v="0"/>
    <x v="0"/>
    <n v="1402979778"/>
    <d v="2014-06-17T04:36:18"/>
    <n v="1401770178"/>
    <d v="2014-06-03T04:36:18"/>
    <x v="12"/>
    <x v="12"/>
    <b v="0"/>
    <n v="4"/>
    <b v="0"/>
    <s v="theater/plays"/>
    <n v="10.625"/>
    <n v="42.5"/>
    <x v="0"/>
    <x v="0"/>
  </r>
  <r>
    <x v="171"/>
    <s v="Black America from Prophets to Pimps"/>
    <s v="A play that will cover 4000 years of black history."/>
    <n v="10000"/>
    <n v="3"/>
    <x v="0"/>
    <x v="0"/>
    <x v="0"/>
    <n v="1429074240"/>
    <d v="2015-04-15T05:04:00"/>
    <n v="1427866200"/>
    <d v="2015-04-01T05:30:00"/>
    <x v="12"/>
    <x v="12"/>
    <b v="0"/>
    <n v="2"/>
    <b v="0"/>
    <s v="theater/plays"/>
    <n v="0.03"/>
    <n v="1.5"/>
    <x v="0"/>
    <x v="0"/>
  </r>
  <r>
    <x v="172"/>
    <s v="&quot; Sweet O'l Mama &quot; Theater Production"/>
    <s v="A gripping re-enactment of a true breast cancer survival story, highlighted with inspiration and laughter!"/>
    <n v="1000"/>
    <n v="32"/>
    <x v="0"/>
    <x v="0"/>
    <x v="0"/>
    <n v="1438959600"/>
    <d v="2015-08-07T15:00:00"/>
    <n v="1437754137"/>
    <d v="2015-07-24T16:08:57"/>
    <x v="12"/>
    <x v="12"/>
    <b v="0"/>
    <n v="3"/>
    <b v="0"/>
    <s v="theater/plays"/>
    <n v="3.2"/>
    <n v="10.666666666666666"/>
    <x v="0"/>
    <x v="0"/>
  </r>
  <r>
    <x v="173"/>
    <s v="#Josh: T.V. Show Sizzle Reel"/>
    <s v="A digitally dependent Josh, is forced to coexist with his promiscuous problematic cousin Wes, and face his fears of a human connection"/>
    <n v="2600"/>
    <n v="3392"/>
    <x v="2"/>
    <x v="0"/>
    <x v="0"/>
    <n v="1407224601"/>
    <d v="2014-08-05T07:43:21"/>
    <n v="1405928601"/>
    <d v="2014-07-21T07:43:21"/>
    <x v="13"/>
    <x v="13"/>
    <b v="0"/>
    <n v="68"/>
    <b v="1"/>
    <s v="film &amp; video/television"/>
    <n v="130.46153846153845"/>
    <n v="49.882352941176471"/>
    <x v="2"/>
    <x v="6"/>
  </r>
  <r>
    <x v="174"/>
    <s v="Sleep Lovers - By Daniel Modeste"/>
    <s v="Isaac, creator of the DreamMaker3000, finds love in his dreams with Mei his boss's wife who lives on the other side of the planet."/>
    <n v="200"/>
    <n v="205"/>
    <x v="2"/>
    <x v="3"/>
    <x v="3"/>
    <n v="1424604600"/>
    <d v="2015-02-22T11:30:00"/>
    <n v="1423320389"/>
    <d v="2015-02-07T14:46:29"/>
    <x v="13"/>
    <x v="13"/>
    <b v="0"/>
    <n v="13"/>
    <b v="1"/>
    <s v="film &amp; video/shorts"/>
    <n v="102.49999999999999"/>
    <n v="15.76923076923077"/>
    <x v="2"/>
    <x v="3"/>
  </r>
  <r>
    <x v="175"/>
    <s v="Feels Like Coming Home Tour"/>
    <s v="30 day tour to release a compilation CD with 16 original songs about hometowns.  Webisodes and documentary to follow."/>
    <n v="1000"/>
    <n v="1041.29"/>
    <x v="2"/>
    <x v="0"/>
    <x v="0"/>
    <n v="1319076000"/>
    <d v="2011-10-20T02:00:00"/>
    <n v="1317788623"/>
    <d v="2011-10-05T04:23:43"/>
    <x v="13"/>
    <x v="13"/>
    <b v="1"/>
    <n v="36"/>
    <b v="1"/>
    <s v="film &amp; video/documentary"/>
    <n v="104.129"/>
    <n v="28.924722222222222"/>
    <x v="2"/>
    <x v="22"/>
  </r>
  <r>
    <x v="176"/>
    <s v="Submarine: Diving Away From Adulthood"/>
    <s v="Eight friends reunite to achieve their childhood dream of designing, constructing, and launching a homemade submarine."/>
    <n v="600"/>
    <n v="601"/>
    <x v="2"/>
    <x v="0"/>
    <x v="0"/>
    <n v="1439246991"/>
    <d v="2015-08-10T22:49:51"/>
    <n v="1437950991"/>
    <d v="2015-07-26T22:49:51"/>
    <x v="13"/>
    <x v="13"/>
    <b v="0"/>
    <n v="13"/>
    <b v="1"/>
    <s v="film &amp; video/documentary"/>
    <n v="100.16666666666667"/>
    <n v="46.230769230769234"/>
    <x v="2"/>
    <x v="22"/>
  </r>
  <r>
    <x v="177"/>
    <s v="No Act of Ours Film"/>
    <s v="Loyalty and morality are questioned as we follow the struggles of Penn State students in wake of the child sexual abuse scandal."/>
    <n v="15000"/>
    <n v="16000"/>
    <x v="2"/>
    <x v="0"/>
    <x v="0"/>
    <n v="1341668006"/>
    <d v="2012-07-07T13:33:26"/>
    <n v="1340372006"/>
    <d v="2012-06-22T13:33:26"/>
    <x v="13"/>
    <x v="13"/>
    <b v="0"/>
    <n v="196"/>
    <b v="1"/>
    <s v="film &amp; video/documentary"/>
    <n v="106.66666666666667"/>
    <n v="81.632653061224488"/>
    <x v="2"/>
    <x v="22"/>
  </r>
  <r>
    <x v="178"/>
    <s v="&quot;I'll Take You Back&quot; Animated Music Video"/>
    <s v="Freddy Flint is creating an animated music video to the new &quot;Buttonpusher&quot; single, &quot;I'll Take You Back&quot;"/>
    <n v="1000"/>
    <n v="24"/>
    <x v="0"/>
    <x v="0"/>
    <x v="0"/>
    <n v="1378866867"/>
    <d v="2013-09-11T02:34:27"/>
    <n v="1377570867"/>
    <d v="2013-08-27T02:34:27"/>
    <x v="13"/>
    <x v="13"/>
    <b v="0"/>
    <n v="5"/>
    <b v="0"/>
    <s v="film &amp; video/animation"/>
    <n v="2.4"/>
    <n v="4.8"/>
    <x v="2"/>
    <x v="15"/>
  </r>
  <r>
    <x v="179"/>
    <s v="Shutupsystems.com Innapropriate Cartoon and Comics Dvd set"/>
    <s v="We're ready to officially launch our website with a collectable dvd and comic package. Three shows and a double comic."/>
    <n v="60000"/>
    <n v="2"/>
    <x v="0"/>
    <x v="0"/>
    <x v="0"/>
    <n v="1432195375"/>
    <d v="2015-05-21T08:02:55"/>
    <n v="1430899375"/>
    <d v="2015-05-06T08:02:55"/>
    <x v="13"/>
    <x v="13"/>
    <b v="0"/>
    <n v="2"/>
    <b v="0"/>
    <s v="film &amp; video/animation"/>
    <n v="3.3333333333333335E-3"/>
    <n v="1"/>
    <x v="2"/>
    <x v="15"/>
  </r>
  <r>
    <x v="180"/>
    <s v="Get Neighborly"/>
    <s v="Services closer than you think..."/>
    <n v="7500"/>
    <n v="1"/>
    <x v="0"/>
    <x v="0"/>
    <x v="0"/>
    <n v="1436366699"/>
    <d v="2015-07-08T14:44:59"/>
    <n v="1435070699"/>
    <d v="2015-06-23T14:44:59"/>
    <x v="13"/>
    <x v="13"/>
    <b v="0"/>
    <n v="1"/>
    <b v="0"/>
    <s v="technology/web"/>
    <n v="1.3333333333333334E-2"/>
    <n v="1"/>
    <x v="7"/>
    <x v="24"/>
  </r>
  <r>
    <x v="181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5"/>
    <x v="4"/>
    <n v="1480028400"/>
    <d v="2016-11-24T23:00:00"/>
    <n v="1478685915"/>
    <d v="2016-11-09T10:05:15"/>
    <x v="13"/>
    <x v="13"/>
    <b v="0"/>
    <n v="2"/>
    <b v="1"/>
    <s v="technology/wearables"/>
    <n v="144.28571428571428"/>
    <n v="50.5"/>
    <x v="7"/>
    <x v="11"/>
  </r>
  <r>
    <x v="182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7"/>
    <x v="4"/>
    <n v="1454502789"/>
    <d v="2016-02-03T12:33:09"/>
    <n v="1453206789"/>
    <d v="2016-01-19T12:33:09"/>
    <x v="13"/>
    <x v="13"/>
    <b v="0"/>
    <n v="114"/>
    <b v="0"/>
    <s v="technology/wearables"/>
    <n v="46.379999999999995"/>
    <n v="20.342105263157894"/>
    <x v="7"/>
    <x v="11"/>
  </r>
  <r>
    <x v="183"/>
    <s v="Help Pat The Human Get A Tour Van!"/>
    <s v="We have been a band since 2007, but we've never hit the road. That's messed up... So this summer, we're trying to and need your help!"/>
    <n v="1000"/>
    <n v="1273"/>
    <x v="2"/>
    <x v="0"/>
    <x v="0"/>
    <n v="1306865040"/>
    <d v="2011-05-31T18:04:00"/>
    <n v="1305568201"/>
    <d v="2011-05-16T17:50:01"/>
    <x v="13"/>
    <x v="13"/>
    <b v="0"/>
    <n v="28"/>
    <b v="1"/>
    <s v="music/rock"/>
    <n v="127.3"/>
    <n v="45.464285714285715"/>
    <x v="1"/>
    <x v="2"/>
  </r>
  <r>
    <x v="184"/>
    <s v="Help get &quot;Don't Look&quot; on Steam Greenlight!"/>
    <s v="A little girl living isolated in the Canadian Rockies, you find your self  being lured into the hills in the middle of the night."/>
    <n v="300"/>
    <n v="42.25"/>
    <x v="0"/>
    <x v="6"/>
    <x v="5"/>
    <n v="1455232937"/>
    <d v="2016-02-11T23:22:17"/>
    <n v="1453936937"/>
    <d v="2016-01-27T23:22:17"/>
    <x v="13"/>
    <x v="13"/>
    <b v="0"/>
    <n v="4"/>
    <b v="0"/>
    <s v="games/video games"/>
    <n v="14.083333333333334"/>
    <n v="10.5625"/>
    <x v="6"/>
    <x v="25"/>
  </r>
  <r>
    <x v="185"/>
    <s v="500 Views of Japan"/>
    <s v="From 2010 to 2015, I took over 15 000 photos in Japan. Here's 500 of them. Landscape, city view, people and so much more!"/>
    <n v="1000"/>
    <n v="1011"/>
    <x v="2"/>
    <x v="6"/>
    <x v="5"/>
    <n v="1465505261"/>
    <d v="2016-06-09T20:47:41"/>
    <n v="1464209261"/>
    <d v="2016-05-25T20:47:41"/>
    <x v="13"/>
    <x v="13"/>
    <b v="0"/>
    <n v="6"/>
    <b v="1"/>
    <s v="photography/photobooks"/>
    <n v="101.1"/>
    <n v="168.5"/>
    <x v="5"/>
    <x v="23"/>
  </r>
  <r>
    <x v="186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d v="2011-09-11T13:18:00"/>
    <n v="1314417502"/>
    <d v="2011-08-27T03:58:22"/>
    <x v="13"/>
    <x v="13"/>
    <b v="0"/>
    <n v="1"/>
    <b v="0"/>
    <s v="music/world music"/>
    <n v="0.54884742041712409"/>
    <n v="5"/>
    <x v="1"/>
    <x v="12"/>
  </r>
  <r>
    <x v="187"/>
    <s v="We just keep going"/>
    <s v="The world premiere of hysterically funny and heartbreaking story about family, unconditional love and facing the unfaceable"/>
    <n v="2000"/>
    <n v="2033"/>
    <x v="2"/>
    <x v="3"/>
    <x v="3"/>
    <n v="1434808775"/>
    <d v="2015-06-20T13:59:35"/>
    <n v="1433512775"/>
    <d v="2015-06-05T13:59:35"/>
    <x v="13"/>
    <x v="13"/>
    <b v="0"/>
    <n v="63"/>
    <b v="1"/>
    <s v="theater/plays"/>
    <n v="101.64999999999999"/>
    <n v="32.269841269841272"/>
    <x v="0"/>
    <x v="0"/>
  </r>
  <r>
    <x v="188"/>
    <s v="Pixel Shades by R A V E Z (Canceled)"/>
    <s v="Stand out at festivals, get people talking and support our latest campaign to augment your style with the latest LED technology."/>
    <n v="5800"/>
    <n v="876"/>
    <x v="1"/>
    <x v="3"/>
    <x v="3"/>
    <n v="1405094400"/>
    <d v="2014-07-11T16:00:00"/>
    <n v="1403810965"/>
    <d v="2014-06-26T19:29:25"/>
    <x v="13"/>
    <x v="13"/>
    <b v="0"/>
    <n v="9"/>
    <b v="0"/>
    <s v="technology/wearables"/>
    <n v="15.103448275862069"/>
    <n v="97.333333333333329"/>
    <x v="7"/>
    <x v="11"/>
  </r>
  <r>
    <x v="189"/>
    <s v="Food On You presents Baby's First Parental Advisory"/>
    <s v="Songs about the first year of parenthood, often inappropriate for children"/>
    <n v="1500"/>
    <n v="1555"/>
    <x v="2"/>
    <x v="0"/>
    <x v="0"/>
    <n v="1381881890"/>
    <d v="2013-10-16T00:04:50"/>
    <n v="1380585890"/>
    <d v="2013-10-01T00:04:50"/>
    <x v="13"/>
    <x v="13"/>
    <b v="0"/>
    <n v="20"/>
    <b v="1"/>
    <s v="music/rock"/>
    <n v="103.66666666666666"/>
    <n v="77.75"/>
    <x v="1"/>
    <x v="2"/>
  </r>
  <r>
    <x v="190"/>
    <s v="SIX BY SEVEN"/>
    <s v="A psychedelic post rock masterpiece!"/>
    <n v="2000"/>
    <n v="4067"/>
    <x v="2"/>
    <x v="3"/>
    <x v="3"/>
    <n v="1470075210"/>
    <d v="2016-08-01T18:13:30"/>
    <n v="1468779210"/>
    <d v="2016-07-17T18:13:30"/>
    <x v="13"/>
    <x v="13"/>
    <b v="0"/>
    <n v="133"/>
    <b v="1"/>
    <s v="music/rock"/>
    <n v="203.35000000000002"/>
    <n v="30.578947368421051"/>
    <x v="1"/>
    <x v="2"/>
  </r>
  <r>
    <x v="191"/>
    <s v="Let's Talk Calmly About Security and Privacy"/>
    <s v="A former intelligence analyst/government transparency advocate talks to his colleagues about the past year's NSA revelations."/>
    <n v="1600"/>
    <n v="2198"/>
    <x v="2"/>
    <x v="0"/>
    <x v="0"/>
    <n v="1399694340"/>
    <d v="2014-05-10T03:59:00"/>
    <n v="1398448389"/>
    <d v="2014-04-25T17:53:09"/>
    <x v="13"/>
    <x v="13"/>
    <b v="1"/>
    <n v="71"/>
    <b v="1"/>
    <s v="publishing/radio &amp; podcasts"/>
    <n v="137.375"/>
    <n v="30.95774647887324"/>
    <x v="8"/>
    <x v="29"/>
  </r>
  <r>
    <x v="192"/>
    <s v="From student to beekeeper"/>
    <s v="The photography project aims to show challenges &amp; successes of a  student attempting to continue his family beekeeping heritage."/>
    <n v="500"/>
    <n v="20"/>
    <x v="0"/>
    <x v="6"/>
    <x v="5"/>
    <n v="1435708500"/>
    <d v="2015-06-30T23:55:00"/>
    <n v="1434412500"/>
    <d v="2015-06-15T23:55:00"/>
    <x v="13"/>
    <x v="13"/>
    <b v="0"/>
    <n v="1"/>
    <b v="0"/>
    <s v="photography/nature"/>
    <n v="4"/>
    <n v="20"/>
    <x v="5"/>
    <x v="8"/>
  </r>
  <r>
    <x v="193"/>
    <s v="North Cascades Bigfoot Photo Expedition"/>
    <s v="The goal of this project is to provide scientific evidence of bigfoot in the North Cascades."/>
    <n v="15000"/>
    <n v="50"/>
    <x v="0"/>
    <x v="0"/>
    <x v="0"/>
    <n v="1430270199"/>
    <d v="2015-04-29T01:16:39"/>
    <n v="1428974199"/>
    <d v="2015-04-14T01:16:39"/>
    <x v="13"/>
    <x v="13"/>
    <b v="0"/>
    <n v="1"/>
    <b v="0"/>
    <s v="photography/nature"/>
    <n v="0.33333333333333337"/>
    <n v="50"/>
    <x v="5"/>
    <x v="8"/>
  </r>
  <r>
    <x v="194"/>
    <s v="Darling Waste Trailer Bail Out!"/>
    <s v="After a 2 year Odyssey, Darling Waste's trailer is still not home! We need $3,500 to get it through U.S. Customs!"/>
    <n v="1000"/>
    <n v="1030"/>
    <x v="2"/>
    <x v="0"/>
    <x v="0"/>
    <n v="1336866863"/>
    <d v="2012-05-12T23:54:23"/>
    <n v="1335570863"/>
    <d v="2012-04-27T23:54:23"/>
    <x v="13"/>
    <x v="13"/>
    <b v="0"/>
    <n v="14"/>
    <b v="1"/>
    <s v="music/rock"/>
    <n v="103"/>
    <n v="73.571428571428569"/>
    <x v="1"/>
    <x v="2"/>
  </r>
  <r>
    <x v="19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x v="0"/>
    <n v="1466139300"/>
    <d v="2016-06-17T04:55:00"/>
    <n v="1464854398"/>
    <d v="2016-06-02T07:59:58"/>
    <x v="13"/>
    <x v="13"/>
    <b v="0"/>
    <n v="19"/>
    <b v="1"/>
    <s v="music/rock"/>
    <n v="100"/>
    <n v="52.631578947368418"/>
    <x v="1"/>
    <x v="2"/>
  </r>
  <r>
    <x v="196"/>
    <s v="Litter-Buddy"/>
    <s v="Litter-Buddy is great economical alternative to leading pet waste disposal systems with cartridge bag elements."/>
    <n v="30000"/>
    <n v="85"/>
    <x v="0"/>
    <x v="0"/>
    <x v="0"/>
    <n v="1400853925"/>
    <d v="2014-05-23T14:05:25"/>
    <n v="1399557925"/>
    <d v="2014-05-08T14:05:25"/>
    <x v="13"/>
    <x v="13"/>
    <b v="0"/>
    <n v="4"/>
    <b v="0"/>
    <s v="technology/gadgets"/>
    <n v="0.28333333333333333"/>
    <n v="21.25"/>
    <x v="7"/>
    <x v="33"/>
  </r>
  <r>
    <x v="197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x v="0"/>
    <n v="1414814340"/>
    <d v="2014-11-01T03:59:00"/>
    <n v="1413519073"/>
    <d v="2014-10-17T04:11:13"/>
    <x v="13"/>
    <x v="13"/>
    <b v="0"/>
    <n v="2"/>
    <b v="0"/>
    <s v="technology/gadgets"/>
    <n v="9.0090090090090094"/>
    <n v="30"/>
    <x v="7"/>
    <x v="33"/>
  </r>
  <r>
    <x v="198"/>
    <s v="The Virgin of the Path"/>
    <s v="An art nude photography book that includes traditional black and white sepia nudes as well as experimiental color nudes."/>
    <n v="3000"/>
    <n v="509"/>
    <x v="0"/>
    <x v="0"/>
    <x v="0"/>
    <n v="1455338532"/>
    <d v="2016-02-13T04:42:12"/>
    <n v="1454042532"/>
    <d v="2016-01-29T04:42:12"/>
    <x v="13"/>
    <x v="13"/>
    <b v="0"/>
    <n v="5"/>
    <b v="0"/>
    <s v="photography/people"/>
    <n v="16.966666666666665"/>
    <n v="101.8"/>
    <x v="5"/>
    <x v="34"/>
  </r>
  <r>
    <x v="199"/>
    <s v="Programmable Capacitor"/>
    <s v="4.29 Billion+ Capacitor Combinations._x000a_No Coding Required."/>
    <n v="3000"/>
    <n v="7445.14"/>
    <x v="2"/>
    <x v="0"/>
    <x v="0"/>
    <n v="1384557303"/>
    <d v="2013-11-15T23:15:03"/>
    <n v="1383257703"/>
    <d v="2013-10-31T22:15:03"/>
    <x v="13"/>
    <x v="13"/>
    <b v="1"/>
    <n v="271"/>
    <b v="1"/>
    <s v="technology/hardware"/>
    <n v="248.17133333333334"/>
    <n v="27.472841328413285"/>
    <x v="7"/>
    <x v="31"/>
  </r>
  <r>
    <x v="200"/>
    <s v="Punkapocalyptic - Black Blood Children Band"/>
    <s v="A new faction for the 30 mm scale wargame, featuring skirmishes between gangs in a pimp and lethal post-apocalyptic world."/>
    <n v="9000"/>
    <n v="24505"/>
    <x v="2"/>
    <x v="8"/>
    <x v="4"/>
    <n v="1470469938"/>
    <d v="2016-08-06T07:52:18"/>
    <n v="1469173938"/>
    <d v="2016-07-22T07:52:18"/>
    <x v="13"/>
    <x v="13"/>
    <b v="0"/>
    <n v="249"/>
    <b v="1"/>
    <s v="games/tabletop games"/>
    <n v="272.27777777777777"/>
    <n v="98.413654618473899"/>
    <x v="6"/>
    <x v="9"/>
  </r>
  <r>
    <x v="201"/>
    <s v="HELP FLY RADIO FINISH THEIR FULL LENGTH ALBUM!"/>
    <s v="Fly Radio has finished tracking their album now all that is left is the mixing/mastering and duplication!"/>
    <n v="300"/>
    <n v="1050.5"/>
    <x v="2"/>
    <x v="0"/>
    <x v="0"/>
    <n v="1296953209"/>
    <d v="2011-02-06T00:46:49"/>
    <n v="1295657209"/>
    <d v="2011-01-22T00:46:49"/>
    <x v="13"/>
    <x v="13"/>
    <b v="0"/>
    <n v="14"/>
    <b v="1"/>
    <s v="music/rock"/>
    <n v="350.16666666666663"/>
    <n v="75.035714285714292"/>
    <x v="1"/>
    <x v="2"/>
  </r>
  <r>
    <x v="202"/>
    <s v="Food Cart Tour With Raz Simone and Macklemore"/>
    <s v="I have the chance to take my Food Cart Business on the road. This is a major opportunity for a lot of people to learn and prosper."/>
    <n v="3500"/>
    <n v="1"/>
    <x v="0"/>
    <x v="0"/>
    <x v="0"/>
    <n v="1464386640"/>
    <d v="2016-05-27T22:04:00"/>
    <n v="1463090149"/>
    <d v="2016-05-12T21:55:49"/>
    <x v="13"/>
    <x v="13"/>
    <b v="0"/>
    <n v="1"/>
    <b v="0"/>
    <s v="food/food trucks"/>
    <n v="2.8571428571428574E-2"/>
    <n v="1"/>
    <x v="3"/>
    <x v="10"/>
  </r>
  <r>
    <x v="203"/>
    <s v="Somethin' Tasty"/>
    <s v="Somethin' Tasty is a unique coffee, pastry &amp; retail store. We consign from all local sources: pottery, glass &amp; art."/>
    <n v="1150"/>
    <n v="0"/>
    <x v="0"/>
    <x v="0"/>
    <x v="0"/>
    <n v="1418504561"/>
    <d v="2014-12-13T21:02:41"/>
    <n v="1417208561"/>
    <d v="2014-11-28T21:02:41"/>
    <x v="13"/>
    <x v="13"/>
    <b v="0"/>
    <n v="0"/>
    <b v="0"/>
    <s v="food/restaurants"/>
    <n v="0"/>
    <n v="0"/>
    <x v="3"/>
    <x v="35"/>
  </r>
  <r>
    <x v="204"/>
    <s v="Launch a TARDIS into SPACE!"/>
    <s v="I'll be launching a small model TARDIS into (near) SPACE and filming the ascension and descension as a mini-documentary for YouTube."/>
    <n v="500"/>
    <n v="3307"/>
    <x v="2"/>
    <x v="0"/>
    <x v="0"/>
    <n v="1347508740"/>
    <d v="2012-09-13T03:59:00"/>
    <n v="1346276349"/>
    <d v="2012-08-29T21:39:09"/>
    <x v="13"/>
    <x v="13"/>
    <b v="1"/>
    <n v="151"/>
    <b v="1"/>
    <s v="technology/space exploration"/>
    <n v="661.4"/>
    <n v="21.900662251655628"/>
    <x v="7"/>
    <x v="32"/>
  </r>
  <r>
    <x v="205"/>
    <s v="C is for Crooked"/>
    <s v="A children's letter book that Lampoons Hillary Clinton"/>
    <n v="1500"/>
    <n v="10"/>
    <x v="0"/>
    <x v="0"/>
    <x v="0"/>
    <n v="1470498332"/>
    <d v="2016-08-06T15:45:32"/>
    <n v="1469202332"/>
    <d v="2016-07-22T15:45:32"/>
    <x v="13"/>
    <x v="13"/>
    <b v="0"/>
    <n v="2"/>
    <b v="0"/>
    <s v="publishing/children's books"/>
    <n v="0.66666666666666674"/>
    <n v="5"/>
    <x v="8"/>
    <x v="17"/>
  </r>
  <r>
    <x v="206"/>
    <s v="Why Won't This Kid Go To Sleep?!? Goodnight, Kaiden!"/>
    <s v="See the little boy in the photo? Doesn't he look angelic? Wouldn't you like to read his story? Take a look at this......."/>
    <n v="8000"/>
    <n v="0"/>
    <x v="0"/>
    <x v="0"/>
    <x v="0"/>
    <n v="1381006294"/>
    <d v="2013-10-05T20:51:34"/>
    <n v="1379710294"/>
    <d v="2013-09-20T20:51:34"/>
    <x v="13"/>
    <x v="13"/>
    <b v="0"/>
    <n v="0"/>
    <b v="0"/>
    <s v="publishing/children's books"/>
    <n v="0"/>
    <n v="0"/>
    <x v="8"/>
    <x v="17"/>
  </r>
  <r>
    <x v="207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3"/>
    <x v="3"/>
    <n v="1438358400"/>
    <d v="2015-07-31T16:00:00"/>
    <n v="1437063121"/>
    <d v="2015-07-16T16:12:01"/>
    <x v="13"/>
    <x v="13"/>
    <b v="0"/>
    <n v="139"/>
    <b v="1"/>
    <s v="theater/plays"/>
    <n v="101.4"/>
    <n v="36.474820143884891"/>
    <x v="0"/>
    <x v="0"/>
  </r>
  <r>
    <x v="208"/>
    <s v="Thank You For Smoking"/>
    <s v="Thank You For Smoking. A play about love, 5 trillion cigarettes and how the Flintstones earned the tobacco industry millions."/>
    <n v="800"/>
    <n v="1360"/>
    <x v="2"/>
    <x v="3"/>
    <x v="3"/>
    <n v="1422658930"/>
    <d v="2015-01-30T23:02:10"/>
    <n v="1421362930"/>
    <d v="2015-01-15T23:02:10"/>
    <x v="13"/>
    <x v="13"/>
    <b v="0"/>
    <n v="21"/>
    <b v="1"/>
    <s v="theater/plays"/>
    <n v="170"/>
    <n v="64.761904761904759"/>
    <x v="0"/>
    <x v="0"/>
  </r>
  <r>
    <x v="209"/>
    <s v="&quot;Miracle on 34th Street&quot; - We believe. Do you believe in us?"/>
    <s v="&quot;Miracle on 34th Street&quot; is about faith and believing in others. _x000a_We believe. Do you?"/>
    <n v="3000"/>
    <n v="625"/>
    <x v="0"/>
    <x v="0"/>
    <x v="0"/>
    <n v="1481522400"/>
    <d v="2016-12-12T06:00:00"/>
    <n v="1480283321"/>
    <d v="2016-11-27T21:48:41"/>
    <x v="13"/>
    <x v="13"/>
    <b v="0"/>
    <n v="12"/>
    <b v="0"/>
    <s v="theater/plays"/>
    <n v="20.833333333333336"/>
    <n v="52.083333333333336"/>
    <x v="0"/>
    <x v="0"/>
  </r>
  <r>
    <x v="210"/>
    <s v="Kaylee's Senior Project"/>
    <s v="Spreading the love of theatre, one step at a time. I would like to produce a reading of one of my favorite musicals"/>
    <n v="300"/>
    <n v="300"/>
    <x v="2"/>
    <x v="0"/>
    <x v="0"/>
    <n v="1422068400"/>
    <d v="2015-01-24T03:00:00"/>
    <n v="1420774779"/>
    <d v="2015-01-09T03:39:39"/>
    <x v="13"/>
    <x v="13"/>
    <b v="0"/>
    <n v="10"/>
    <b v="1"/>
    <s v="theater/musical"/>
    <n v="100"/>
    <n v="30"/>
    <x v="0"/>
    <x v="1"/>
  </r>
  <r>
    <x v="211"/>
    <s v="A Bad Plan"/>
    <s v="A group of artists. A mythical art piece. A harrowing quest. And some margaritas."/>
    <n v="2000"/>
    <n v="2107"/>
    <x v="2"/>
    <x v="0"/>
    <x v="0"/>
    <n v="1480899600"/>
    <d v="2016-12-05T01:00:00"/>
    <n v="1479609520"/>
    <d v="2016-11-20T02:38:40"/>
    <x v="13"/>
    <x v="13"/>
    <b v="0"/>
    <n v="17"/>
    <b v="1"/>
    <s v="theater/plays"/>
    <n v="105.35000000000001"/>
    <n v="123.94117647058823"/>
    <x v="0"/>
    <x v="0"/>
  </r>
  <r>
    <x v="212"/>
    <s v="RAT Fund-Riser"/>
    <s v="Restless Artists' Theatre is building risers and installing better lighting for our patrons.  We need to purchase raw materials."/>
    <n v="1350"/>
    <n v="1605"/>
    <x v="2"/>
    <x v="0"/>
    <x v="0"/>
    <n v="1488333600"/>
    <d v="2017-03-01T02:00:00"/>
    <n v="1487094360"/>
    <d v="2017-02-14T17:46:00"/>
    <x v="13"/>
    <x v="13"/>
    <b v="0"/>
    <n v="20"/>
    <b v="1"/>
    <s v="theater/spaces"/>
    <n v="118.88888888888889"/>
    <n v="80.25"/>
    <x v="0"/>
    <x v="4"/>
  </r>
  <r>
    <x v="213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x v="0"/>
    <n v="1454433998"/>
    <d v="2016-02-02T17:26:38"/>
    <n v="1453137998"/>
    <d v="2016-01-18T17:26:38"/>
    <x v="13"/>
    <x v="13"/>
    <b v="0"/>
    <n v="156"/>
    <b v="1"/>
    <s v="theater/spaces"/>
    <n v="109.34166666666667"/>
    <n v="84.108974358974365"/>
    <x v="0"/>
    <x v="4"/>
  </r>
  <r>
    <x v="214"/>
    <s v="Crosswalk Theatre - Starting Capital"/>
    <s v="Crosswalk Theatre Company - Network Directory promotes all stage talent. Increasing your odds to connect to the right hiring person."/>
    <n v="12000"/>
    <n v="2"/>
    <x v="0"/>
    <x v="0"/>
    <x v="0"/>
    <n v="1477791960"/>
    <d v="2016-10-30T01:46:00"/>
    <n v="1476549262"/>
    <d v="2016-10-15T16:34:22"/>
    <x v="13"/>
    <x v="13"/>
    <b v="0"/>
    <n v="2"/>
    <b v="0"/>
    <s v="theater/spaces"/>
    <n v="1.6666666666666666E-2"/>
    <n v="1"/>
    <x v="0"/>
    <x v="4"/>
  </r>
  <r>
    <x v="215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x v="0"/>
    <n v="1412135940"/>
    <d v="2014-10-01T03:59:00"/>
    <n v="1410840126"/>
    <d v="2014-09-16T04:02:06"/>
    <x v="13"/>
    <x v="13"/>
    <b v="1"/>
    <n v="37"/>
    <b v="1"/>
    <s v="theater/plays"/>
    <n v="109.88461538461539"/>
    <n v="77.21621621621621"/>
    <x v="0"/>
    <x v="0"/>
  </r>
  <r>
    <x v="216"/>
    <s v="Support 1140 Productions' 'Romeo Juliet'"/>
    <s v="1140 Productions adapts Shakespeare's 'Romeo and Juliet' for a contemporary audience. It's a raw, melancholic spin on the classic tale."/>
    <n v="1500"/>
    <n v="1536"/>
    <x v="2"/>
    <x v="0"/>
    <x v="0"/>
    <n v="1405017345"/>
    <d v="2014-07-10T18:35:45"/>
    <n v="1403721345"/>
    <d v="2014-06-25T18:35:45"/>
    <x v="13"/>
    <x v="13"/>
    <b v="0"/>
    <n v="22"/>
    <b v="1"/>
    <s v="theater/plays"/>
    <n v="102.4"/>
    <n v="69.818181818181813"/>
    <x v="0"/>
    <x v="0"/>
  </r>
  <r>
    <x v="217"/>
    <s v="Dickhead"/>
    <s v="Dickhead is a play about one man's struggle with the dicks in his head. If you want to know more stop being a twat and put out...please"/>
    <n v="4000"/>
    <n v="4216"/>
    <x v="2"/>
    <x v="0"/>
    <x v="0"/>
    <n v="1458100740"/>
    <d v="2016-03-16T03:59:00"/>
    <n v="1456862924"/>
    <d v="2016-03-01T20:08:44"/>
    <x v="13"/>
    <x v="13"/>
    <b v="0"/>
    <n v="31"/>
    <b v="1"/>
    <s v="theater/plays"/>
    <n v="105.4"/>
    <n v="136"/>
    <x v="0"/>
    <x v="0"/>
  </r>
  <r>
    <x v="218"/>
    <s v="Sweet, Sweet Spirit"/>
    <s v="A West Texas matriarch is enraged by the news that her gay grandson has been the victim of a hate crime committed by his own father."/>
    <n v="10000"/>
    <n v="10156"/>
    <x v="2"/>
    <x v="0"/>
    <x v="0"/>
    <n v="1410580800"/>
    <d v="2014-09-13T04:00:00"/>
    <n v="1409336373"/>
    <d v="2014-08-29T18:19:33"/>
    <x v="13"/>
    <x v="13"/>
    <b v="0"/>
    <n v="74"/>
    <b v="1"/>
    <s v="theater/plays"/>
    <n v="101.56"/>
    <n v="137.24324324324326"/>
    <x v="0"/>
    <x v="0"/>
  </r>
  <r>
    <x v="219"/>
    <s v="Akvavit Theatre presents NOTHING OF ME by Arne Lygre"/>
    <s v="&quot;I think that I have my own will. I can stop this, I tell myself. But it's not true.&quot;"/>
    <n v="2500"/>
    <n v="2565"/>
    <x v="2"/>
    <x v="0"/>
    <x v="0"/>
    <n v="1456984740"/>
    <d v="2016-03-03T05:59:00"/>
    <n v="1455717790"/>
    <d v="2016-02-17T14:03:10"/>
    <x v="13"/>
    <x v="13"/>
    <b v="0"/>
    <n v="33"/>
    <b v="1"/>
    <s v="theater/plays"/>
    <n v="102.60000000000001"/>
    <n v="77.727272727272734"/>
    <x v="0"/>
    <x v="0"/>
  </r>
  <r>
    <x v="220"/>
    <s v="E15 at The Pleasance and CPT"/>
    <s v="'E15' is a verbatim project that looks at the story of the Focus E15 Campaign"/>
    <n v="550"/>
    <n v="580"/>
    <x v="2"/>
    <x v="3"/>
    <x v="3"/>
    <n v="1450137600"/>
    <d v="2015-12-15T00:00:00"/>
    <n v="1448924882"/>
    <d v="2015-11-30T23:08:02"/>
    <x v="13"/>
    <x v="13"/>
    <b v="0"/>
    <n v="20"/>
    <b v="1"/>
    <s v="theater/plays"/>
    <n v="105.45454545454544"/>
    <n v="29"/>
    <x v="0"/>
    <x v="0"/>
  </r>
  <r>
    <x v="221"/>
    <s v="One Good Night by Aisling Caffrey"/>
    <s v="Venue hire and payment of designer for a darkly comic, all female play about power - losing it, wanting it and fighting to get it back"/>
    <n v="740"/>
    <n v="880"/>
    <x v="2"/>
    <x v="3"/>
    <x v="3"/>
    <n v="1488240000"/>
    <d v="2017-02-28T00:00:00"/>
    <n v="1486996729"/>
    <d v="2017-02-13T14:38:49"/>
    <x v="13"/>
    <x v="13"/>
    <b v="0"/>
    <n v="51"/>
    <b v="1"/>
    <s v="theater/plays"/>
    <n v="118.91891891891892"/>
    <n v="17.254901960784313"/>
    <x v="0"/>
    <x v="0"/>
  </r>
  <r>
    <x v="222"/>
    <s v="Dog sees God by Bert V. Royal @ FSU"/>
    <s v="This October, in association with Rogue Productions at FSU, I will be directing a production of Dog sees God."/>
    <n v="350"/>
    <n v="355"/>
    <x v="2"/>
    <x v="0"/>
    <x v="0"/>
    <n v="1440820740"/>
    <d v="2015-08-29T03:59:00"/>
    <n v="1439567660"/>
    <d v="2015-08-14T15:54:20"/>
    <x v="13"/>
    <x v="13"/>
    <b v="0"/>
    <n v="6"/>
    <b v="1"/>
    <s v="theater/plays"/>
    <n v="101.42857142857142"/>
    <n v="59.166666666666664"/>
    <x v="0"/>
    <x v="0"/>
  </r>
  <r>
    <x v="223"/>
    <s v="The Drama Factory presents : The Magic Flute"/>
    <s v="Our original dramatic adaption of this Mozart opera is staged to create visually stunning fun with live music."/>
    <n v="1500"/>
    <n v="1820"/>
    <x v="2"/>
    <x v="0"/>
    <x v="0"/>
    <n v="1410558949"/>
    <d v="2014-09-12T21:55:49"/>
    <n v="1409262949"/>
    <d v="2014-08-28T21:55:49"/>
    <x v="13"/>
    <x v="13"/>
    <b v="0"/>
    <n v="13"/>
    <b v="1"/>
    <s v="theater/plays"/>
    <n v="121.33333333333334"/>
    <n v="140"/>
    <x v="0"/>
    <x v="0"/>
  </r>
  <r>
    <x v="224"/>
    <s v="COME OUT SWINGIN'!"/>
    <s v="I would like to make a demo recording of six songs from COME OUT SWINGIN'!"/>
    <n v="1000"/>
    <n v="1460"/>
    <x v="2"/>
    <x v="0"/>
    <x v="0"/>
    <n v="1463529600"/>
    <d v="2016-05-18T00:00:00"/>
    <n v="1462307652"/>
    <d v="2016-05-03T20:34:12"/>
    <x v="13"/>
    <x v="13"/>
    <b v="0"/>
    <n v="38"/>
    <b v="1"/>
    <s v="theater/musical"/>
    <n v="146"/>
    <n v="38.421052631578945"/>
    <x v="0"/>
    <x v="1"/>
  </r>
  <r>
    <x v="225"/>
    <s v="Unconscious Subconscious"/>
    <s v="Death splits apart twin brothers in a questionable car accident. They shared dreams, and now they must share trials in the unknown."/>
    <n v="750"/>
    <n v="65"/>
    <x v="0"/>
    <x v="0"/>
    <x v="0"/>
    <n v="1406603696"/>
    <d v="2014-07-29T03:14:56"/>
    <n v="1405307696"/>
    <d v="2014-07-14T03:14:56"/>
    <x v="13"/>
    <x v="13"/>
    <b v="0"/>
    <n v="4"/>
    <b v="0"/>
    <s v="theater/plays"/>
    <n v="8.6666666666666679"/>
    <n v="16.25"/>
    <x v="0"/>
    <x v="0"/>
  </r>
  <r>
    <x v="226"/>
    <s v="Folk-Tales: What Stories Do Your Folks Tell?"/>
    <s v="An evening of of stories based both in myth and truth."/>
    <n v="1500"/>
    <n v="32"/>
    <x v="0"/>
    <x v="0"/>
    <x v="0"/>
    <n v="1440813413"/>
    <d v="2015-08-29T01:56:53"/>
    <n v="1439517413"/>
    <d v="2015-08-14T01:56:53"/>
    <x v="13"/>
    <x v="13"/>
    <b v="0"/>
    <n v="4"/>
    <b v="0"/>
    <s v="theater/plays"/>
    <n v="2.1333333333333333"/>
    <n v="8"/>
    <x v="0"/>
    <x v="0"/>
  </r>
  <r>
    <x v="227"/>
    <s v="Ministry theater"/>
    <s v="I am trying to put together a ministry theater company for junior / high schoolers that which puts on free shows in the SoCal area."/>
    <n v="9000"/>
    <n v="0"/>
    <x v="0"/>
    <x v="0"/>
    <x v="0"/>
    <n v="1457157269"/>
    <d v="2016-03-05T05:54:29"/>
    <n v="1455861269"/>
    <d v="2016-02-19T05:54:29"/>
    <x v="13"/>
    <x v="13"/>
    <b v="0"/>
    <n v="0"/>
    <b v="0"/>
    <s v="theater/plays"/>
    <n v="0"/>
    <n v="0"/>
    <x v="0"/>
    <x v="0"/>
  </r>
  <r>
    <x v="228"/>
    <s v="Not making potato salad here!"/>
    <s v="This could be my last play, need to bring my son out to see it before it's over.  Need to fly him here from BC"/>
    <n v="300"/>
    <n v="0"/>
    <x v="0"/>
    <x v="6"/>
    <x v="5"/>
    <n v="1416524325"/>
    <d v="2014-11-20T22:58:45"/>
    <n v="1415228325"/>
    <d v="2014-11-05T22:58:45"/>
    <x v="13"/>
    <x v="13"/>
    <b v="0"/>
    <n v="0"/>
    <b v="0"/>
    <s v="theater/plays"/>
    <n v="0"/>
    <n v="0"/>
    <x v="0"/>
    <x v="0"/>
  </r>
  <r>
    <x v="229"/>
    <s v="Secret of Shahrazad (World Premier)"/>
    <s v="Help reveal the beauty of Islamic culture by launching this new adventure play celebrating Persian music, dance, and lore."/>
    <n v="3750"/>
    <n v="95"/>
    <x v="0"/>
    <x v="0"/>
    <x v="0"/>
    <n v="1459483140"/>
    <d v="2016-04-01T03:59:00"/>
    <n v="1458178044"/>
    <d v="2016-03-17T01:27:24"/>
    <x v="13"/>
    <x v="13"/>
    <b v="0"/>
    <n v="4"/>
    <b v="0"/>
    <s v="theater/plays"/>
    <n v="2.5333333333333332"/>
    <n v="23.75"/>
    <x v="0"/>
    <x v="0"/>
  </r>
  <r>
    <x v="230"/>
    <s v="Blazed Donuts: An Orginial One Act"/>
    <s v="A short one act play about an undercover cop posing as a girl scout trying to stop a doughnut shop from selling drug filled doughnuts."/>
    <n v="150"/>
    <n v="3"/>
    <x v="0"/>
    <x v="0"/>
    <x v="0"/>
    <n v="1447542000"/>
    <d v="2015-11-14T23:00:00"/>
    <n v="1446179553"/>
    <d v="2015-10-30T04:32:33"/>
    <x v="13"/>
    <x v="13"/>
    <b v="0"/>
    <n v="2"/>
    <b v="0"/>
    <s v="theater/plays"/>
    <n v="2"/>
    <n v="1.5"/>
    <x v="0"/>
    <x v="0"/>
  </r>
  <r>
    <x v="231"/>
    <s v="CREATURES OF HABIT!"/>
    <s v="Meet Gary, and Troy: Two unlikely friends that investigate &quot;strange phenomenon&quot;."/>
    <n v="350"/>
    <n v="410"/>
    <x v="2"/>
    <x v="0"/>
    <x v="0"/>
    <n v="1420099140"/>
    <d v="2015-01-01T07:59:00"/>
    <n v="1418766740"/>
    <d v="2014-12-16T21:52:20"/>
    <x v="14"/>
    <x v="14"/>
    <b v="0"/>
    <n v="8"/>
    <b v="1"/>
    <s v="film &amp; video/television"/>
    <n v="117.14285714285715"/>
    <n v="51.25"/>
    <x v="2"/>
    <x v="6"/>
  </r>
  <r>
    <x v="232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d v="2015-04-18T10:16:00"/>
    <n v="1427993710"/>
    <d v="2015-04-02T16:55:10"/>
    <x v="14"/>
    <x v="14"/>
    <b v="0"/>
    <n v="1"/>
    <b v="0"/>
    <s v="film &amp; video/science fiction"/>
    <n v="3.3333333333333333E-2"/>
    <n v="1"/>
    <x v="2"/>
    <x v="13"/>
  </r>
  <r>
    <x v="233"/>
    <s v="I (Canceled)"/>
    <s v="I"/>
    <n v="1200"/>
    <n v="0"/>
    <x v="1"/>
    <x v="0"/>
    <x v="0"/>
    <n v="1467763200"/>
    <d v="2016-07-06T00:00:00"/>
    <n v="1466453161"/>
    <d v="2016-06-20T20:06:01"/>
    <x v="14"/>
    <x v="14"/>
    <b v="0"/>
    <n v="0"/>
    <b v="0"/>
    <s v="film &amp; video/science fiction"/>
    <n v="0"/>
    <n v="0"/>
    <x v="2"/>
    <x v="13"/>
  </r>
  <r>
    <x v="234"/>
    <s v="Southern Oregon VS. LNG"/>
    <s v="A short film about property rights, salmon, and ratepayers in the controversy over exporting natural gas through southern Oregon"/>
    <n v="2500"/>
    <n v="3171"/>
    <x v="2"/>
    <x v="0"/>
    <x v="0"/>
    <n v="1343238578"/>
    <d v="2012-07-25T17:49:38"/>
    <n v="1341856178"/>
    <d v="2012-07-09T17:49:38"/>
    <x v="14"/>
    <x v="14"/>
    <b v="0"/>
    <n v="55"/>
    <b v="1"/>
    <s v="film &amp; video/documentary"/>
    <n v="126.84"/>
    <n v="57.654545454545456"/>
    <x v="2"/>
    <x v="22"/>
  </r>
  <r>
    <x v="235"/>
    <s v="Jamboni Brothers Pizza Pilot"/>
    <s v="A 7 minute broadcast-quality web pilot (in 3D animation) of Jamboni Brothers Pizza {the ultimate goal being a cartoon TV series}."/>
    <n v="94875"/>
    <n v="26"/>
    <x v="0"/>
    <x v="0"/>
    <x v="0"/>
    <n v="1424375279"/>
    <d v="2015-02-19T19:47:59"/>
    <n v="1422992879"/>
    <d v="2015-02-03T19:47:59"/>
    <x v="14"/>
    <x v="14"/>
    <b v="0"/>
    <n v="2"/>
    <b v="0"/>
    <s v="film &amp; video/animation"/>
    <n v="2.7404479578392621E-2"/>
    <n v="13"/>
    <x v="2"/>
    <x v="15"/>
  </r>
  <r>
    <x v="236"/>
    <s v="&quot;Amp&quot; A Story About a Robot"/>
    <s v="&quot;Amp&quot; is a short film about a robot with needs."/>
    <n v="512"/>
    <n v="138"/>
    <x v="0"/>
    <x v="0"/>
    <x v="0"/>
    <n v="1403837574"/>
    <d v="2014-06-27T02:52:54"/>
    <n v="1402455174"/>
    <d v="2014-06-11T02:52:54"/>
    <x v="14"/>
    <x v="14"/>
    <b v="0"/>
    <n v="8"/>
    <b v="0"/>
    <s v="film &amp; video/animation"/>
    <n v="26.953125"/>
    <n v="17.25"/>
    <x v="2"/>
    <x v="15"/>
  </r>
  <r>
    <x v="237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x v="0"/>
    <n v="1372827540"/>
    <d v="2013-07-03T04:59:00"/>
    <n v="1371491244"/>
    <d v="2013-06-17T17:47:24"/>
    <x v="14"/>
    <x v="14"/>
    <b v="0"/>
    <n v="32"/>
    <b v="1"/>
    <s v="music/rock"/>
    <n v="102.77927272727271"/>
    <n v="88.325937499999995"/>
    <x v="1"/>
    <x v="2"/>
  </r>
  <r>
    <x v="238"/>
    <s v="Forward Arena Theatre Company: Summer Season"/>
    <s v="Groundbreaking queer theatre."/>
    <n v="3500"/>
    <n v="4559.13"/>
    <x v="2"/>
    <x v="3"/>
    <x v="3"/>
    <n v="1469962800"/>
    <d v="2016-07-31T11:00:00"/>
    <n v="1468578920"/>
    <d v="2016-07-15T10:35:20"/>
    <x v="14"/>
    <x v="14"/>
    <b v="0"/>
    <n v="108"/>
    <b v="1"/>
    <s v="theater/plays"/>
    <n v="130.26085714285716"/>
    <n v="42.214166666666671"/>
    <x v="0"/>
    <x v="0"/>
  </r>
  <r>
    <x v="239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d v="2014-02-17T00:00:00"/>
    <n v="1391293745"/>
    <d v="2014-02-01T22:29:05"/>
    <x v="14"/>
    <x v="14"/>
    <b v="0"/>
    <n v="13"/>
    <b v="0"/>
    <s v="publishing/art books"/>
    <n v="4.117647058823529"/>
    <n v="26.923076923076923"/>
    <x v="8"/>
    <x v="36"/>
  </r>
  <r>
    <x v="240"/>
    <s v="GBS Detroit Presents Hampshire"/>
    <s v="Hampshire is headed to GBS Detroit."/>
    <n v="600"/>
    <n v="620"/>
    <x v="2"/>
    <x v="0"/>
    <x v="0"/>
    <n v="1331182740"/>
    <d v="2012-03-08T04:59:00"/>
    <n v="1329856839"/>
    <d v="2012-02-21T20:40:39"/>
    <x v="14"/>
    <x v="14"/>
    <b v="0"/>
    <n v="11"/>
    <b v="1"/>
    <s v="music/indie rock"/>
    <n v="103.33333333333334"/>
    <n v="56.363636363636367"/>
    <x v="1"/>
    <x v="21"/>
  </r>
  <r>
    <x v="241"/>
    <s v="GBS Detroit Presents My Pal Val"/>
    <s v="My Pal Val is headed to Groovebox Studios in Detroit, Michigan on June 15th to record and film a live GBS Detroit EP."/>
    <n v="600"/>
    <n v="1123.47"/>
    <x v="2"/>
    <x v="0"/>
    <x v="0"/>
    <n v="1339732740"/>
    <d v="2012-06-15T03:59:00"/>
    <n v="1338346281"/>
    <d v="2012-05-30T02:51:21"/>
    <x v="14"/>
    <x v="14"/>
    <b v="0"/>
    <n v="29"/>
    <b v="1"/>
    <s v="music/indie rock"/>
    <n v="187.245"/>
    <n v="38.740344827586206"/>
    <x v="1"/>
    <x v="21"/>
  </r>
  <r>
    <x v="242"/>
    <s v="GBS Detroit Presents Shone Nuisance"/>
    <s v="Shone Nuisance is heading to GBS Detroit on Friday, October 26th to record and film their GBS Detroit EP and video."/>
    <n v="600"/>
    <n v="610"/>
    <x v="2"/>
    <x v="0"/>
    <x v="0"/>
    <n v="1351223940"/>
    <d v="2012-10-26T03:59:00"/>
    <n v="1349892735"/>
    <d v="2012-10-10T18:12:15"/>
    <x v="14"/>
    <x v="14"/>
    <b v="0"/>
    <n v="14"/>
    <b v="1"/>
    <s v="music/indie rock"/>
    <n v="101.66666666666666"/>
    <n v="43.571428571428569"/>
    <x v="1"/>
    <x v="21"/>
  </r>
  <r>
    <x v="243"/>
    <s v="GBS Detroit Presents The Skylit Letter"/>
    <s v="The Skylit Letter is heading to Groovebox Studios in Detroit on Friday, June 29th to record and film a live GBS Detroit video and EP."/>
    <n v="600"/>
    <n v="820"/>
    <x v="2"/>
    <x v="0"/>
    <x v="0"/>
    <n v="1341028740"/>
    <d v="2012-06-30T03:59:00"/>
    <n v="1339704141"/>
    <d v="2012-06-14T20:02:21"/>
    <x v="14"/>
    <x v="14"/>
    <b v="0"/>
    <n v="27"/>
    <b v="1"/>
    <s v="music/indie rock"/>
    <n v="136.66666666666666"/>
    <n v="30.37037037037037"/>
    <x v="1"/>
    <x v="21"/>
  </r>
  <r>
    <x v="244"/>
    <s v="SPEED OF LIGHT: Biggest Mystery of the Universe"/>
    <s v="Help us collect the data to solve the mystery of the century: Is light slowing down?"/>
    <n v="500"/>
    <n v="831"/>
    <x v="2"/>
    <x v="0"/>
    <x v="0"/>
    <n v="1476277875"/>
    <d v="2016-10-12T13:11:15"/>
    <n v="1474895475"/>
    <d v="2016-09-26T13:11:15"/>
    <x v="14"/>
    <x v="14"/>
    <b v="0"/>
    <n v="26"/>
    <b v="1"/>
    <s v="technology/space exploration"/>
    <n v="166.2"/>
    <n v="31.96153846153846"/>
    <x v="7"/>
    <x v="32"/>
  </r>
  <r>
    <x v="245"/>
    <s v="A Story Book For Kids: Technology and Everyday Life"/>
    <s v="I am writing an illustrated book for children ages 3 to 7 that meshes technology in everyday life stories."/>
    <n v="4000"/>
    <n v="0"/>
    <x v="0"/>
    <x v="0"/>
    <x v="0"/>
    <n v="1351432428"/>
    <d v="2012-10-28T13:53:48"/>
    <n v="1350050028"/>
    <d v="2012-10-12T13:53:48"/>
    <x v="14"/>
    <x v="14"/>
    <b v="0"/>
    <n v="0"/>
    <b v="0"/>
    <s v="publishing/children's books"/>
    <n v="0"/>
    <n v="0"/>
    <x v="8"/>
    <x v="17"/>
  </r>
  <r>
    <x v="246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3"/>
    <x v="3"/>
    <n v="1457031600"/>
    <d v="2016-03-03T19:00:00"/>
    <n v="1455640559"/>
    <d v="2016-02-16T16:35:59"/>
    <x v="14"/>
    <x v="14"/>
    <b v="0"/>
    <n v="3"/>
    <b v="1"/>
    <s v="theater/plays"/>
    <n v="150"/>
    <n v="25"/>
    <x v="0"/>
    <x v="0"/>
  </r>
  <r>
    <x v="247"/>
    <s v="Good Men Wanted at ANT Fest"/>
    <s v="A new play about five bad bitches who fought in the Civil War disguised as men, premiering at Ars Nova's ANT Fest."/>
    <n v="700"/>
    <n v="730"/>
    <x v="2"/>
    <x v="0"/>
    <x v="0"/>
    <n v="1402095600"/>
    <d v="2014-06-06T23:00:00"/>
    <n v="1400675841"/>
    <d v="2014-05-21T12:37:21"/>
    <x v="14"/>
    <x v="14"/>
    <b v="0"/>
    <n v="20"/>
    <b v="1"/>
    <s v="theater/plays"/>
    <n v="104.28571428571429"/>
    <n v="36.5"/>
    <x v="0"/>
    <x v="0"/>
  </r>
  <r>
    <x v="248"/>
    <s v="A Sign for 34 West"/>
    <s v="We're turning an old yogurt shop into a live theater in downtown Charleston.   Please help us hang our sign!"/>
    <n v="3400"/>
    <n v="3508"/>
    <x v="2"/>
    <x v="0"/>
    <x v="0"/>
    <n v="1402459200"/>
    <d v="2014-06-11T04:00:00"/>
    <n v="1401125238"/>
    <d v="2014-05-26T17:27:18"/>
    <x v="14"/>
    <x v="14"/>
    <b v="0"/>
    <n v="40"/>
    <b v="1"/>
    <s v="theater/spaces"/>
    <n v="103.17647058823529"/>
    <n v="87.7"/>
    <x v="0"/>
    <x v="4"/>
  </r>
  <r>
    <x v="249"/>
    <s v="Kapow-i GoGo at The PIT"/>
    <s v="The three part comedic saga of Kapow-i GoGo, who saves the world.  Again.  And again."/>
    <n v="2500"/>
    <n v="2575"/>
    <x v="2"/>
    <x v="0"/>
    <x v="0"/>
    <n v="1422482400"/>
    <d v="2015-01-28T22:00:00"/>
    <n v="1421089938"/>
    <d v="2015-01-12T19:12:18"/>
    <x v="14"/>
    <x v="14"/>
    <b v="1"/>
    <n v="49"/>
    <b v="1"/>
    <s v="theater/plays"/>
    <n v="103"/>
    <n v="52.551020408163268"/>
    <x v="0"/>
    <x v="0"/>
  </r>
  <r>
    <x v="250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x v="0"/>
    <n v="1472074928"/>
    <d v="2016-08-24T21:42:08"/>
    <n v="1470692528"/>
    <d v="2016-08-08T21:42:08"/>
    <x v="14"/>
    <x v="14"/>
    <b v="1"/>
    <n v="42"/>
    <b v="1"/>
    <s v="theater/plays"/>
    <n v="128"/>
    <n v="60.952380952380949"/>
    <x v="0"/>
    <x v="0"/>
  </r>
  <r>
    <x v="251"/>
    <s v="Toscana, or What I Remember"/>
    <s v="We're bringing Tuscany to the Cherry Lane Theatre with a new play about memory and how we deal with people we love but we can't stand."/>
    <n v="4000"/>
    <n v="4296"/>
    <x v="2"/>
    <x v="0"/>
    <x v="0"/>
    <n v="1473879600"/>
    <d v="2016-09-14T19:00:00"/>
    <n v="1472498042"/>
    <d v="2016-08-29T19:14:02"/>
    <x v="14"/>
    <x v="14"/>
    <b v="1"/>
    <n v="21"/>
    <b v="1"/>
    <s v="theater/plays"/>
    <n v="107.4"/>
    <n v="204.57142857142858"/>
    <x v="0"/>
    <x v="0"/>
  </r>
  <r>
    <x v="252"/>
    <s v="Upstart Crows of Santa Fe Stage Weapons"/>
    <s v="Help the Upstart Crows of Santa Fe bring Shakespeare's Julius Caesar to life with quality wooden stage swords!"/>
    <n v="250"/>
    <n v="505"/>
    <x v="2"/>
    <x v="0"/>
    <x v="0"/>
    <n v="1436551200"/>
    <d v="2015-07-10T18:00:00"/>
    <n v="1435181628"/>
    <d v="2015-06-24T21:33:48"/>
    <x v="14"/>
    <x v="14"/>
    <b v="0"/>
    <n v="17"/>
    <b v="1"/>
    <s v="theater/plays"/>
    <n v="202"/>
    <n v="29.705882352941178"/>
    <x v="0"/>
    <x v="0"/>
  </r>
  <r>
    <x v="253"/>
    <s v="&quot;I Will Speak For Myself&quot;"/>
    <s v="Our goal: To produce a stirring one-woman show historically based on African-American womenâ€™s experiences, struggles, and journeys."/>
    <n v="960"/>
    <n v="1142"/>
    <x v="2"/>
    <x v="0"/>
    <x v="0"/>
    <n v="1411012740"/>
    <d v="2014-09-18T03:59:00"/>
    <n v="1409667827"/>
    <d v="2014-09-02T14:23:47"/>
    <x v="14"/>
    <x v="14"/>
    <b v="0"/>
    <n v="27"/>
    <b v="1"/>
    <s v="theater/plays"/>
    <n v="118.95833333333334"/>
    <n v="42.296296296296298"/>
    <x v="0"/>
    <x v="0"/>
  </r>
  <r>
    <x v="254"/>
    <s v="Mabel Moon Goes to Earth!"/>
    <s v="Mabel Moon and her co-pilot Silvertoes are coming to earth in the form of a 35 minute interactive and educational musical adventure  !"/>
    <n v="2500"/>
    <n v="2500"/>
    <x v="2"/>
    <x v="6"/>
    <x v="5"/>
    <n v="1428606055"/>
    <d v="2015-04-09T19:00:55"/>
    <n v="1427223655"/>
    <d v="2015-03-24T19:00:55"/>
    <x v="14"/>
    <x v="14"/>
    <b v="0"/>
    <n v="25"/>
    <b v="1"/>
    <s v="theater/musical"/>
    <n v="100"/>
    <n v="100"/>
    <x v="0"/>
    <x v="1"/>
  </r>
  <r>
    <x v="25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x v="0"/>
    <n v="1469770500"/>
    <d v="2016-07-29T05:35:00"/>
    <n v="1468362207"/>
    <d v="2016-07-12T22:23:27"/>
    <x v="15"/>
    <x v="15"/>
    <b v="0"/>
    <n v="47"/>
    <b v="1"/>
    <s v="film &amp; video/television"/>
    <n v="109.77744436109028"/>
    <n v="93.40425531914893"/>
    <x v="2"/>
    <x v="6"/>
  </r>
  <r>
    <x v="256"/>
    <s v="The Good Samaritan"/>
    <s v="I'm making a modern day version of the bible story &quot; The Good Samaritan&quot;"/>
    <n v="450"/>
    <n v="180"/>
    <x v="0"/>
    <x v="0"/>
    <x v="0"/>
    <n v="1427155726"/>
    <d v="2015-03-24T00:08:46"/>
    <n v="1425690526"/>
    <d v="2015-03-07T01:08:46"/>
    <x v="15"/>
    <x v="15"/>
    <b v="0"/>
    <n v="7"/>
    <b v="0"/>
    <s v="film &amp; video/drama"/>
    <n v="40"/>
    <n v="25.714285714285715"/>
    <x v="2"/>
    <x v="14"/>
  </r>
  <r>
    <x v="257"/>
    <s v="Eat Mendocino: Writing the Book"/>
    <s v="For one year, two women exclusively ate food produced within Mendocino County, CA. Now, they will write a book about their adventures."/>
    <n v="5000"/>
    <n v="6120"/>
    <x v="2"/>
    <x v="0"/>
    <x v="0"/>
    <n v="1392408000"/>
    <d v="2014-02-14T20:00:00"/>
    <n v="1390890987"/>
    <d v="2014-01-28T06:36:27"/>
    <x v="15"/>
    <x v="15"/>
    <b v="0"/>
    <n v="108"/>
    <b v="1"/>
    <s v="publishing/nonfiction"/>
    <n v="122.39999999999999"/>
    <n v="56.666666666666664"/>
    <x v="8"/>
    <x v="27"/>
  </r>
  <r>
    <x v="258"/>
    <s v="City of Sound - A city full of stories untold"/>
    <s v="Hope and Inspiration.  That is what this project is all about. In the midst of a dark and broken world our stories can speak life."/>
    <n v="5500"/>
    <n v="5500"/>
    <x v="2"/>
    <x v="0"/>
    <x v="0"/>
    <n v="1311393540"/>
    <d v="2011-07-23T03:59:00"/>
    <n v="1309919526"/>
    <d v="2011-07-06T02:32:06"/>
    <x v="15"/>
    <x v="15"/>
    <b v="0"/>
    <n v="18"/>
    <b v="1"/>
    <s v="music/rock"/>
    <n v="100"/>
    <n v="305.55555555555554"/>
    <x v="1"/>
    <x v="2"/>
  </r>
  <r>
    <x v="259"/>
    <s v="The New Album: Dig Deeper"/>
    <s v="Five metal heads dedicated to our passion for music. We believe music is Freedom, Unity &amp; Escape. Join us on our mission to Dig Deeper."/>
    <n v="3000"/>
    <n v="8014"/>
    <x v="2"/>
    <x v="0"/>
    <x v="0"/>
    <n v="1481184000"/>
    <d v="2016-12-08T08:00:00"/>
    <n v="1479708680"/>
    <d v="2016-11-21T06:11:20"/>
    <x v="15"/>
    <x v="15"/>
    <b v="0"/>
    <n v="127"/>
    <b v="1"/>
    <s v="music/metal"/>
    <n v="267.13333333333333"/>
    <n v="63.102362204724407"/>
    <x v="1"/>
    <x v="18"/>
  </r>
  <r>
    <x v="260"/>
    <s v="Faces of Yoga: A Coffee Table Photo Book"/>
    <s v="Faces of Yoga is a series of uncomfortable photos of people in strange positions. The photo book will be ready for the holiday season!"/>
    <n v="2500"/>
    <n v="3226"/>
    <x v="2"/>
    <x v="0"/>
    <x v="0"/>
    <n v="1448586000"/>
    <d v="2015-11-27T01:00:00"/>
    <n v="1447195695"/>
    <d v="2015-11-10T22:48:15"/>
    <x v="15"/>
    <x v="15"/>
    <b v="0"/>
    <n v="83"/>
    <b v="1"/>
    <s v="photography/photobooks"/>
    <n v="129.04"/>
    <n v="38.867469879518069"/>
    <x v="5"/>
    <x v="23"/>
  </r>
  <r>
    <x v="261"/>
    <s v="The Stage at KDHX"/>
    <s v="The Stage at KDHX will be a beacon for artistic independence in the heart of the country, showcasing new artists and old favorites."/>
    <n v="50000"/>
    <n v="58520.2"/>
    <x v="2"/>
    <x v="0"/>
    <x v="0"/>
    <n v="1374858000"/>
    <d v="2013-07-26T17:00:00"/>
    <n v="1373408699"/>
    <d v="2013-07-09T22:24:59"/>
    <x v="15"/>
    <x v="15"/>
    <b v="1"/>
    <n v="635"/>
    <b v="1"/>
    <s v="publishing/radio &amp; podcasts"/>
    <n v="117.04040000000001"/>
    <n v="92.157795275590544"/>
    <x v="8"/>
    <x v="29"/>
  </r>
  <r>
    <x v="262"/>
    <s v="KICKSTART OUR &lt;+3"/>
    <s v="Help fund our 2013 Sound &amp; Lighting Touring rig!"/>
    <n v="5000"/>
    <n v="10017"/>
    <x v="2"/>
    <x v="0"/>
    <x v="0"/>
    <n v="1361129129"/>
    <d v="2013-02-17T19:25:29"/>
    <n v="1359660329"/>
    <d v="2013-01-31T19:25:29"/>
    <x v="15"/>
    <x v="15"/>
    <b v="0"/>
    <n v="55"/>
    <b v="1"/>
    <s v="music/rock"/>
    <n v="200.34"/>
    <n v="182.12727272727273"/>
    <x v="1"/>
    <x v="2"/>
  </r>
  <r>
    <x v="263"/>
    <s v="Archeology 7&quot; Vinyl"/>
    <s v="Archeology is looking to gain support to release their 7&quot; vinyl single &quot;Hunger&quot; as well as the b-side, &quot;Kings canyon."/>
    <n v="2500"/>
    <n v="2600"/>
    <x v="2"/>
    <x v="0"/>
    <x v="0"/>
    <n v="1302926340"/>
    <d v="2011-04-16T03:59:00"/>
    <n v="1301524585"/>
    <d v="2011-03-30T22:36:25"/>
    <x v="15"/>
    <x v="15"/>
    <b v="0"/>
    <n v="45"/>
    <b v="1"/>
    <s v="music/indie rock"/>
    <n v="104"/>
    <n v="57.777777777777779"/>
    <x v="1"/>
    <x v="21"/>
  </r>
  <r>
    <x v="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x v="0"/>
    <n v="1463972400"/>
    <d v="2016-05-23T03:00:00"/>
    <n v="1462543114"/>
    <d v="2016-05-06T13:58:34"/>
    <x v="15"/>
    <x v="15"/>
    <b v="0"/>
    <n v="445"/>
    <b v="1"/>
    <s v="games/tabletop games"/>
    <n v="180.03333333333333"/>
    <n v="24.274157303370785"/>
    <x v="6"/>
    <x v="9"/>
  </r>
  <r>
    <x v="265"/>
    <s v="Nathan Evans - Remove The Illusion EP "/>
    <s v="Nathan Evans, instrumental rock guitarist and official V3fights.com artist, is releasing his first solo EP entitled Remove The Illusion"/>
    <n v="500"/>
    <n v="516"/>
    <x v="2"/>
    <x v="0"/>
    <x v="0"/>
    <n v="1295142660"/>
    <d v="2011-01-16T01:51:00"/>
    <n v="1293739714"/>
    <d v="2010-12-30T20:08:34"/>
    <x v="15"/>
    <x v="15"/>
    <b v="0"/>
    <n v="10"/>
    <b v="1"/>
    <s v="music/indie rock"/>
    <n v="103.2"/>
    <n v="51.6"/>
    <x v="1"/>
    <x v="21"/>
  </r>
  <r>
    <x v="266"/>
    <s v="Lunch For Tots"/>
    <s v="My little cafe has been challenged to provide healthy, fun lunches to kids at a Montessori School. Local/organic as much as possible."/>
    <n v="12000"/>
    <n v="210"/>
    <x v="0"/>
    <x v="0"/>
    <x v="0"/>
    <n v="1408526477"/>
    <d v="2014-08-20T09:21:17"/>
    <n v="1407057677"/>
    <d v="2014-08-03T09:21:17"/>
    <x v="15"/>
    <x v="15"/>
    <b v="0"/>
    <n v="4"/>
    <b v="0"/>
    <s v="food/restaurants"/>
    <n v="1.7500000000000002"/>
    <n v="52.5"/>
    <x v="3"/>
    <x v="35"/>
  </r>
  <r>
    <x v="267"/>
    <s v="Build Flying Saucer Artificial Intelligent from sea shell"/>
    <s v="Building a Flying saucer that has Artificial Intelligent made from sea shell."/>
    <n v="1500"/>
    <n v="15"/>
    <x v="0"/>
    <x v="0"/>
    <x v="0"/>
    <n v="1410811740"/>
    <d v="2014-09-15T20:09:00"/>
    <n v="1409341863"/>
    <d v="2014-08-29T19:51:03"/>
    <x v="15"/>
    <x v="15"/>
    <b v="0"/>
    <n v="1"/>
    <b v="0"/>
    <s v="technology/space exploration"/>
    <n v="1"/>
    <n v="15"/>
    <x v="7"/>
    <x v="32"/>
  </r>
  <r>
    <x v="268"/>
    <s v="Pizza Delique"/>
    <s v="A play that addresses an important social issue, brought to light by members of the UoM Drama Society."/>
    <n v="70"/>
    <n v="120"/>
    <x v="2"/>
    <x v="3"/>
    <x v="3"/>
    <n v="1457870400"/>
    <d v="2016-03-13T12:00:00"/>
    <n v="1456421530"/>
    <d v="2016-02-25T17:32:10"/>
    <x v="15"/>
    <x v="15"/>
    <b v="0"/>
    <n v="14"/>
    <b v="1"/>
    <s v="theater/plays"/>
    <n v="171.42857142857142"/>
    <n v="8.5714285714285712"/>
    <x v="0"/>
    <x v="0"/>
  </r>
  <r>
    <x v="269"/>
    <s v="'ART'"/>
    <s v="Dear Stone returns with Yasmina Reza's 'ART', a compelling, clever exploration of friendship under duress. Thanks for watching!"/>
    <n v="5000"/>
    <n v="5070"/>
    <x v="2"/>
    <x v="0"/>
    <x v="0"/>
    <n v="1420524000"/>
    <d v="2015-01-06T06:00:00"/>
    <n v="1419104823"/>
    <d v="2014-12-20T19:47:03"/>
    <x v="15"/>
    <x v="15"/>
    <b v="0"/>
    <n v="46"/>
    <b v="1"/>
    <s v="theater/plays"/>
    <n v="101.4"/>
    <n v="110.21739130434783"/>
    <x v="0"/>
    <x v="0"/>
  </r>
  <r>
    <x v="270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d v="2017-03-19T06:00:00"/>
    <n v="1488459307"/>
    <d v="2017-03-02T12:55:07"/>
    <x v="15"/>
    <x v="15"/>
    <b v="0"/>
    <n v="30"/>
    <b v="0"/>
    <s v="theater/plays"/>
    <n v="75.400000000000006"/>
    <n v="251.33333333333334"/>
    <x v="0"/>
    <x v="0"/>
  </r>
  <r>
    <x v="27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x v="0"/>
    <n v="1409587140"/>
    <d v="2014-09-01T15:59:00"/>
    <n v="1408062990"/>
    <d v="2014-08-15T00:36:30"/>
    <x v="15"/>
    <x v="15"/>
    <b v="0"/>
    <n v="68"/>
    <b v="1"/>
    <s v="theater/plays"/>
    <n v="113.46000000000001"/>
    <n v="83.42647058823529"/>
    <x v="0"/>
    <x v="0"/>
  </r>
  <r>
    <x v="272"/>
    <s v="The Promise"/>
    <s v="A play by Alexei Arbuzov about the lives of three teenagers during the Nazi siege of Leningrad, 1942, in a new adaptation by Nick Dear."/>
    <n v="2000"/>
    <n v="2073"/>
    <x v="2"/>
    <x v="3"/>
    <x v="3"/>
    <n v="1440630000"/>
    <d v="2015-08-26T23:00:00"/>
    <n v="1439122800"/>
    <d v="2015-08-09T12:20:00"/>
    <x v="15"/>
    <x v="15"/>
    <b v="0"/>
    <n v="38"/>
    <b v="1"/>
    <s v="theater/plays"/>
    <n v="103.64999999999999"/>
    <n v="54.55263157894737"/>
    <x v="0"/>
    <x v="0"/>
  </r>
  <r>
    <x v="273"/>
    <s v="Tickets for the Tenderloin"/>
    <s v="People Of Interest is providing free tickets to &quot;Campo Maldito&quot; for Tenderloin residents who could not otherwise afford to see it."/>
    <n v="1000"/>
    <n v="1120"/>
    <x v="2"/>
    <x v="0"/>
    <x v="0"/>
    <n v="1470538800"/>
    <d v="2016-08-07T03:00:00"/>
    <n v="1469112493"/>
    <d v="2016-07-21T14:48:13"/>
    <x v="15"/>
    <x v="15"/>
    <b v="0"/>
    <n v="19"/>
    <b v="1"/>
    <s v="theater/plays"/>
    <n v="112.00000000000001"/>
    <n v="58.94736842105263"/>
    <x v="0"/>
    <x v="0"/>
  </r>
  <r>
    <x v="274"/>
    <s v="FIX THE FITZ"/>
    <s v="One of Australia's greatest theatres needs your help. Please help us refurnish, fit out and restore this legendary storytelling venue."/>
    <n v="10000"/>
    <n v="11880"/>
    <x v="2"/>
    <x v="2"/>
    <x v="2"/>
    <n v="1420178188"/>
    <d v="2015-01-02T05:56:28"/>
    <n v="1418709388"/>
    <d v="2014-12-16T05:56:28"/>
    <x v="15"/>
    <x v="15"/>
    <b v="0"/>
    <n v="95"/>
    <b v="1"/>
    <s v="theater/plays"/>
    <n v="118.8"/>
    <n v="125.05263157894737"/>
    <x v="0"/>
    <x v="0"/>
  </r>
  <r>
    <x v="275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x v="0"/>
    <n v="1457326740"/>
    <d v="2016-03-07T04:59:00"/>
    <n v="1455919438"/>
    <d v="2016-02-19T22:03:58"/>
    <x v="15"/>
    <x v="15"/>
    <b v="0"/>
    <n v="42"/>
    <b v="1"/>
    <s v="theater/plays"/>
    <n v="106.3"/>
    <n v="25.30952380952381"/>
    <x v="0"/>
    <x v="0"/>
  </r>
  <r>
    <x v="276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x v="0"/>
    <n v="1422853140"/>
    <d v="2015-02-02T04:59:00"/>
    <n v="1421439552"/>
    <d v="2015-01-16T20:19:12"/>
    <x v="15"/>
    <x v="15"/>
    <b v="0"/>
    <n v="10"/>
    <b v="1"/>
    <s v="theater/plays"/>
    <n v="110.00000000000001"/>
    <n v="55"/>
    <x v="0"/>
    <x v="0"/>
  </r>
  <r>
    <x v="277"/>
    <s v="Mine by Polly Teale A Paper Parachutes Production"/>
    <s v="A small theatre company taking 'Mine' on tour in early 2016. 'Mine' is a modern play and we hope to break on to the stage with a bang."/>
    <n v="300"/>
    <n v="381"/>
    <x v="2"/>
    <x v="3"/>
    <x v="3"/>
    <n v="1455831000"/>
    <d v="2016-02-18T21:30:00"/>
    <n v="1454366467"/>
    <d v="2016-02-01T22:41:07"/>
    <x v="15"/>
    <x v="15"/>
    <b v="0"/>
    <n v="15"/>
    <b v="1"/>
    <s v="theater/plays"/>
    <n v="127"/>
    <n v="25.4"/>
    <x v="0"/>
    <x v="0"/>
  </r>
  <r>
    <x v="278"/>
    <s v="TWIST: adapted from the novel Oliver Twist"/>
    <s v="Using 9 actors, TWIST focuses on the horror and unjust in 1837 London.  Think Peter and the Starcatcher meets American Horror Story."/>
    <n v="2000"/>
    <n v="2145"/>
    <x v="2"/>
    <x v="0"/>
    <x v="0"/>
    <n v="1445659140"/>
    <d v="2015-10-24T03:59:00"/>
    <n v="1444236216"/>
    <d v="2015-10-07T16:43:36"/>
    <x v="15"/>
    <x v="15"/>
    <b v="0"/>
    <n v="20"/>
    <b v="1"/>
    <s v="theater/plays"/>
    <n v="107.25"/>
    <n v="107.25"/>
    <x v="0"/>
    <x v="0"/>
  </r>
  <r>
    <x v="279"/>
    <s v="The Connection Play 2014"/>
    <s v="JUNTO Productions is proud to present our first production, the premiere of The Connection, a play by Jeffrey Paul."/>
    <n v="7200"/>
    <n v="1742"/>
    <x v="0"/>
    <x v="0"/>
    <x v="0"/>
    <n v="1414348166"/>
    <d v="2014-10-26T18:29:26"/>
    <n v="1412879366"/>
    <d v="2014-10-09T18:29:26"/>
    <x v="15"/>
    <x v="15"/>
    <b v="0"/>
    <n v="38"/>
    <b v="0"/>
    <s v="theater/plays"/>
    <n v="24.194444444444443"/>
    <n v="45.842105263157897"/>
    <x v="0"/>
    <x v="0"/>
  </r>
  <r>
    <x v="280"/>
    <s v="3 Days In Savannah"/>
    <s v="&quot;3 Days In Savannah&quot; explores the issues of love, racism, and regret while reminding us that, &quot;life is a game and love is the prize.&quot;"/>
    <n v="6000"/>
    <n v="2823"/>
    <x v="0"/>
    <x v="0"/>
    <x v="0"/>
    <n v="1404253800"/>
    <d v="2014-07-01T22:30:00"/>
    <n v="1402784964"/>
    <d v="2014-06-14T22:29:24"/>
    <x v="15"/>
    <x v="15"/>
    <b v="0"/>
    <n v="17"/>
    <b v="0"/>
    <s v="theater/plays"/>
    <n v="47.05"/>
    <n v="166.05882352941177"/>
    <x v="0"/>
    <x v="0"/>
  </r>
  <r>
    <x v="281"/>
    <s v="The Pelican, by August Strindberg"/>
    <s v="The Pelican is a haunted play by one of Swedenâ€™s most renowned playwrights, August Strindberg, about a mother's tragic deceit."/>
    <n v="700"/>
    <n v="80"/>
    <x v="0"/>
    <x v="0"/>
    <x v="0"/>
    <n v="1464099900"/>
    <d v="2016-05-24T14:25:00"/>
    <n v="1462585315"/>
    <d v="2016-05-07T01:41:55"/>
    <x v="15"/>
    <x v="15"/>
    <b v="0"/>
    <n v="2"/>
    <b v="0"/>
    <s v="theater/plays"/>
    <n v="11.428571428571429"/>
    <n v="40"/>
    <x v="0"/>
    <x v="0"/>
  </r>
  <r>
    <x v="282"/>
    <s v="Cien&amp;Cia"/>
    <s v="Cien&amp;Cia es un proyecto transmedia para televisiÃ³n; la finalidad de la venta de camisetas es financiar el reality (Factual)."/>
    <n v="2000"/>
    <n v="2132"/>
    <x v="2"/>
    <x v="8"/>
    <x v="4"/>
    <n v="1443384840"/>
    <d v="2015-09-27T20:14:00"/>
    <n v="1441790658"/>
    <d v="2015-09-09T09:24:18"/>
    <x v="16"/>
    <x v="16"/>
    <b v="0"/>
    <n v="98"/>
    <b v="1"/>
    <s v="film &amp; video/television"/>
    <n v="106.60000000000001"/>
    <n v="21.755102040816325"/>
    <x v="2"/>
    <x v="6"/>
  </r>
  <r>
    <x v="283"/>
    <s v="The Alan Katz Show"/>
    <s v="After a two-year hiatus, The Alan Katz Show is coming back! But it can't unless we can get a 16gb flash drive valued at $12.71!"/>
    <n v="13"/>
    <n v="13"/>
    <x v="2"/>
    <x v="0"/>
    <x v="0"/>
    <n v="1453748434"/>
    <d v="2016-01-25T19:00:34"/>
    <n v="1452193234"/>
    <d v="2016-01-07T19:00:34"/>
    <x v="16"/>
    <x v="16"/>
    <b v="0"/>
    <n v="1"/>
    <b v="1"/>
    <s v="film &amp; video/television"/>
    <n v="100"/>
    <n v="13"/>
    <x v="2"/>
    <x v="6"/>
  </r>
  <r>
    <x v="284"/>
    <s v="Attention: People With Body Parts"/>
    <s v="This is a book of letters. Letters to our body parts."/>
    <n v="2987"/>
    <n v="3318"/>
    <x v="2"/>
    <x v="0"/>
    <x v="0"/>
    <n v="1348372740"/>
    <d v="2012-09-23T03:59:00"/>
    <n v="1346806909"/>
    <d v="2012-09-05T01:01:49"/>
    <x v="16"/>
    <x v="16"/>
    <b v="0"/>
    <n v="97"/>
    <b v="1"/>
    <s v="publishing/nonfiction"/>
    <n v="111.08135252761969"/>
    <n v="34.206185567010309"/>
    <x v="8"/>
    <x v="27"/>
  </r>
  <r>
    <x v="285"/>
    <s v="Where we used to live - eBook (PROJECT 80%)"/>
    <s v="An original-well-done eBook. Mainly about fiction, action, adventure, and mystery. A story that you've never read!"/>
    <n v="3500"/>
    <n v="0"/>
    <x v="0"/>
    <x v="9"/>
    <x v="6"/>
    <n v="1480831200"/>
    <d v="2016-12-04T06:00:00"/>
    <n v="1479328570"/>
    <d v="2016-11-16T20:36:10"/>
    <x v="16"/>
    <x v="16"/>
    <b v="0"/>
    <n v="0"/>
    <b v="0"/>
    <s v="publishing/fiction"/>
    <n v="0"/>
    <n v="0"/>
    <x v="8"/>
    <x v="37"/>
  </r>
  <r>
    <x v="286"/>
    <s v="Reluctant Hero's &quot;All As One&quot; EP"/>
    <s v="Reluctant Hero is getting ready to record their next EP titled All As One! Studio dates are set for January 18th-22nd! Let's work!"/>
    <n v="1700"/>
    <n v="1860"/>
    <x v="2"/>
    <x v="0"/>
    <x v="0"/>
    <n v="1358755140"/>
    <d v="2013-01-21T07:59:00"/>
    <n v="1357187280"/>
    <d v="2013-01-03T04:28:00"/>
    <x v="16"/>
    <x v="16"/>
    <b v="0"/>
    <n v="14"/>
    <b v="1"/>
    <s v="music/rock"/>
    <n v="109.41176470588236"/>
    <n v="132.85714285714286"/>
    <x v="1"/>
    <x v="2"/>
  </r>
  <r>
    <x v="287"/>
    <s v="The Mean Green Purple Machine"/>
    <s v="Tulsa's first true biodiesel, alternative energy powered food truck! Oh yeah, and delicious food!"/>
    <n v="25000"/>
    <n v="25"/>
    <x v="0"/>
    <x v="0"/>
    <x v="0"/>
    <n v="1415909927"/>
    <d v="2014-11-13T20:18:47"/>
    <n v="1414351127"/>
    <d v="2014-10-26T19:18:47"/>
    <x v="16"/>
    <x v="16"/>
    <b v="0"/>
    <n v="1"/>
    <b v="0"/>
    <s v="food/food trucks"/>
    <n v="0.1"/>
    <n v="25"/>
    <x v="3"/>
    <x v="10"/>
  </r>
  <r>
    <x v="288"/>
    <s v="HELMER'S LOO"/>
    <s v="We have an award-winning Danish play, now we just need a bathroom set to perform it in. Spend a penny to help us build the set!"/>
    <n v="500"/>
    <n v="610"/>
    <x v="2"/>
    <x v="3"/>
    <x v="3"/>
    <n v="1445252400"/>
    <d v="2015-10-19T11:00:00"/>
    <n v="1443696797"/>
    <d v="2015-10-01T10:53:17"/>
    <x v="16"/>
    <x v="16"/>
    <b v="0"/>
    <n v="22"/>
    <b v="1"/>
    <s v="theater/plays"/>
    <n v="122"/>
    <n v="27.727272727272727"/>
    <x v="0"/>
    <x v="0"/>
  </r>
  <r>
    <x v="289"/>
    <s v="Welcome To The Club - Music Video Project"/>
    <s v="Our dream of recording our second single in London and making it big in the UK is closer than ever! Do you want to be a part of it?"/>
    <n v="3000"/>
    <n v="3335"/>
    <x v="2"/>
    <x v="8"/>
    <x v="4"/>
    <n v="1449178200"/>
    <d v="2015-12-03T21:30:00"/>
    <n v="1447614732"/>
    <d v="2015-11-15T19:12:12"/>
    <x v="16"/>
    <x v="16"/>
    <b v="0"/>
    <n v="8"/>
    <b v="1"/>
    <s v="music/indie rock"/>
    <n v="111.16666666666666"/>
    <n v="416.875"/>
    <x v="1"/>
    <x v="21"/>
  </r>
  <r>
    <x v="290"/>
    <s v="Arbor Oasis's First Album!"/>
    <s v="We really think we might have what it takes to make it someday! But we really need help to take the first step and release this album!"/>
    <n v="1100"/>
    <n v="1130"/>
    <x v="2"/>
    <x v="0"/>
    <x v="0"/>
    <n v="1334556624"/>
    <d v="2012-04-16T06:10:24"/>
    <n v="1333001424"/>
    <d v="2012-03-29T06:10:24"/>
    <x v="16"/>
    <x v="16"/>
    <b v="0"/>
    <n v="34"/>
    <b v="1"/>
    <s v="music/electronic music"/>
    <n v="102.72727272727273"/>
    <n v="33.235294117647058"/>
    <x v="1"/>
    <x v="20"/>
  </r>
  <r>
    <x v="291"/>
    <s v="GOAT LORDS."/>
    <s v="Want to be LORD OF THE GOATS? Start building your herd using thievery, magic, bombs and mostly goats."/>
    <n v="1500"/>
    <n v="4804"/>
    <x v="2"/>
    <x v="0"/>
    <x v="0"/>
    <n v="1461722400"/>
    <d v="2016-04-27T02:00:00"/>
    <n v="1460235592"/>
    <d v="2016-04-09T20:59:52"/>
    <x v="16"/>
    <x v="16"/>
    <b v="0"/>
    <n v="194"/>
    <b v="1"/>
    <s v="games/tabletop games"/>
    <n v="320.26666666666665"/>
    <n v="24.762886597938145"/>
    <x v="6"/>
    <x v="9"/>
  </r>
  <r>
    <x v="292"/>
    <s v="NO HOMO at Atwater Village Theatre"/>
    <s v="The smash hit, award-winning comedy sashays onto the Los Angeles Theater Scene in a fabulous new production at Atwater Village Theatre."/>
    <n v="6000"/>
    <n v="565"/>
    <x v="0"/>
    <x v="0"/>
    <x v="0"/>
    <n v="1438390800"/>
    <d v="2015-08-01T01:00:00"/>
    <n v="1436888066"/>
    <d v="2015-07-14T15:34:26"/>
    <x v="16"/>
    <x v="16"/>
    <b v="0"/>
    <n v="7"/>
    <b v="0"/>
    <s v="theater/plays"/>
    <n v="9.4166666666666661"/>
    <n v="80.714285714285708"/>
    <x v="0"/>
    <x v="0"/>
  </r>
  <r>
    <x v="293"/>
    <s v="Elevation Twelfth Night"/>
    <s v="Cross dressing, cross gartering, crossed swords. Cross a bridge and come see this fantastically fun rendition of Twelfth Night"/>
    <n v="2000"/>
    <n v="437"/>
    <x v="0"/>
    <x v="0"/>
    <x v="0"/>
    <n v="1442381847"/>
    <d v="2015-09-16T05:37:27"/>
    <n v="1440826647"/>
    <d v="2015-08-29T05:37:27"/>
    <x v="16"/>
    <x v="16"/>
    <b v="0"/>
    <n v="9"/>
    <b v="0"/>
    <s v="theater/plays"/>
    <n v="21.85"/>
    <n v="48.555555555555557"/>
    <x v="0"/>
    <x v="0"/>
  </r>
  <r>
    <x v="294"/>
    <s v="Sonorous Road is Expanding! Join Us!"/>
    <s v="We're moving to a new space and upgrading our facilities to continue providing a local theatre venue and arts education program!"/>
    <n v="10000"/>
    <n v="10373"/>
    <x v="2"/>
    <x v="0"/>
    <x v="0"/>
    <n v="1488171540"/>
    <d v="2017-02-27T04:59:00"/>
    <n v="1486661793"/>
    <d v="2017-02-09T17:36:33"/>
    <x v="16"/>
    <x v="16"/>
    <b v="0"/>
    <n v="115"/>
    <b v="1"/>
    <s v="theater/spaces"/>
    <n v="103.73000000000002"/>
    <n v="90.2"/>
    <x v="0"/>
    <x v="4"/>
  </r>
  <r>
    <x v="295"/>
    <s v="The Echo Theatre 2015"/>
    <s v="Anyone can create. They just need a place and an opportunity. The Echo Theatre (Provo) provides that opportunity."/>
    <n v="12000"/>
    <n v="7173"/>
    <x v="0"/>
    <x v="0"/>
    <x v="0"/>
    <n v="1429595940"/>
    <d v="2015-04-21T05:59:00"/>
    <n v="1428082481"/>
    <d v="2015-04-03T17:34:41"/>
    <x v="16"/>
    <x v="16"/>
    <b v="0"/>
    <n v="117"/>
    <b v="0"/>
    <s v="theater/spaces"/>
    <n v="59.774999999999999"/>
    <n v="61.307692307692307"/>
    <x v="0"/>
    <x v="4"/>
  </r>
  <r>
    <x v="296"/>
    <s v="The Seagull on The River"/>
    <s v="Anton Chekhov's The Seagull. An outdoor Amphitheater in Manhattan. Trees. A River. Daybreak."/>
    <n v="2500"/>
    <n v="2725"/>
    <x v="2"/>
    <x v="0"/>
    <x v="0"/>
    <n v="1377284669"/>
    <d v="2013-08-23T19:04:29"/>
    <n v="1375729469"/>
    <d v="2013-08-05T19:04:29"/>
    <x v="16"/>
    <x v="16"/>
    <b v="1"/>
    <n v="68"/>
    <b v="1"/>
    <s v="theater/plays"/>
    <n v="109.00000000000001"/>
    <n v="40.073529411764703"/>
    <x v="0"/>
    <x v="0"/>
  </r>
  <r>
    <x v="297"/>
    <s v="Help fund Black Enough!"/>
    <s v="Black Enough is an LSU student-staged performance exploring the effects of white supremacy on the black community."/>
    <n v="3000"/>
    <n v="3048"/>
    <x v="2"/>
    <x v="0"/>
    <x v="0"/>
    <n v="1454047140"/>
    <d v="2016-01-29T05:59:00"/>
    <n v="1452546853"/>
    <d v="2016-01-11T21:14:13"/>
    <x v="16"/>
    <x v="16"/>
    <b v="0"/>
    <n v="15"/>
    <b v="1"/>
    <s v="theater/plays"/>
    <n v="101.6"/>
    <n v="203.2"/>
    <x v="0"/>
    <x v="0"/>
  </r>
  <r>
    <x v="298"/>
    <s v="HAMLET presented by AC Productions"/>
    <s v="As part of the 400th anniversary of Shakespeareâ€™s death, AC Productions will present a new production of Hamlet adapted by Peter Reid"/>
    <n v="2750"/>
    <n v="2930"/>
    <x v="2"/>
    <x v="4"/>
    <x v="4"/>
    <n v="1459978200"/>
    <d v="2016-04-06T21:30:00"/>
    <n v="1458416585"/>
    <d v="2016-03-19T19:43:05"/>
    <x v="16"/>
    <x v="16"/>
    <b v="0"/>
    <n v="46"/>
    <b v="1"/>
    <s v="theater/plays"/>
    <n v="106.54545454545455"/>
    <n v="63.695652173913047"/>
    <x v="0"/>
    <x v="0"/>
  </r>
  <r>
    <x v="299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x v="0"/>
    <n v="1414378800"/>
    <d v="2014-10-27T03:00:00"/>
    <n v="1412836990"/>
    <d v="2014-10-09T06:43:10"/>
    <x v="16"/>
    <x v="16"/>
    <b v="0"/>
    <n v="6"/>
    <b v="1"/>
    <s v="theater/plays"/>
    <n v="104"/>
    <n v="52"/>
    <x v="0"/>
    <x v="0"/>
  </r>
  <r>
    <x v="300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x v="0"/>
    <n v="1438799760"/>
    <d v="2015-08-05T18:36:00"/>
    <n v="1437236378"/>
    <d v="2015-07-18T16:19:38"/>
    <x v="16"/>
    <x v="16"/>
    <b v="0"/>
    <n v="54"/>
    <b v="1"/>
    <s v="theater/plays"/>
    <n v="102.4"/>
    <n v="47.407407407407405"/>
    <x v="0"/>
    <x v="0"/>
  </r>
  <r>
    <x v="301"/>
    <s v="Since I've Been Here"/>
    <s v="An original play exploring the complications of romantic relationships in all forms."/>
    <n v="2500"/>
    <n v="3000"/>
    <x v="2"/>
    <x v="0"/>
    <x v="0"/>
    <n v="1406358000"/>
    <d v="2014-07-26T07:00:00"/>
    <n v="1404841270"/>
    <d v="2014-07-08T17:41:10"/>
    <x v="16"/>
    <x v="16"/>
    <b v="0"/>
    <n v="34"/>
    <b v="1"/>
    <s v="theater/plays"/>
    <n v="120"/>
    <n v="88.235294117647058"/>
    <x v="0"/>
    <x v="0"/>
  </r>
  <r>
    <x v="302"/>
    <s v="THE PRYOR EMPIRE: A RICHARD PRYOR TRIBUTE"/>
    <s v="See Pryor from his teenage years to his last breath featuring his past wives, closest friends. &amp; his fan favorite character Mudbone."/>
    <n v="3000"/>
    <n v="0"/>
    <x v="0"/>
    <x v="0"/>
    <x v="0"/>
    <n v="1412485200"/>
    <d v="2014-10-05T05:00:00"/>
    <n v="1410966179"/>
    <d v="2014-09-17T15:02:59"/>
    <x v="16"/>
    <x v="16"/>
    <b v="0"/>
    <n v="0"/>
    <b v="0"/>
    <s v="theater/musical"/>
    <n v="0"/>
    <n v="0"/>
    <x v="0"/>
    <x v="1"/>
  </r>
  <r>
    <x v="303"/>
    <s v="The Black and White Theatre Company Inc."/>
    <s v="The Black and White Theatre Company Inc. is a small company who loves to perform and entertain, but needs your support to succeed!"/>
    <n v="800"/>
    <n v="1030"/>
    <x v="2"/>
    <x v="0"/>
    <x v="0"/>
    <n v="1410550484"/>
    <d v="2014-09-12T19:34:44"/>
    <n v="1408995284"/>
    <d v="2014-08-25T19:34:44"/>
    <x v="16"/>
    <x v="16"/>
    <b v="0"/>
    <n v="16"/>
    <b v="1"/>
    <s v="theater/plays"/>
    <n v="128.75"/>
    <n v="64.375"/>
    <x v="0"/>
    <x v="0"/>
  </r>
  <r>
    <x v="304"/>
    <s v="A Kansas City Fringe Festival premiere: &quot;The Art is a Lie&quot;"/>
    <s v="Support this collection of new plays by Kansas City writers and the artists who are bringing it to life!"/>
    <n v="1000"/>
    <n v="1064"/>
    <x v="2"/>
    <x v="0"/>
    <x v="0"/>
    <n v="1437166920"/>
    <d v="2015-07-17T21:02:00"/>
    <n v="1435554104"/>
    <d v="2015-06-29T05:01:44"/>
    <x v="16"/>
    <x v="16"/>
    <b v="0"/>
    <n v="26"/>
    <b v="1"/>
    <s v="theater/plays"/>
    <n v="106.4"/>
    <n v="40.92307692307692"/>
    <x v="0"/>
    <x v="0"/>
  </r>
  <r>
    <x v="305"/>
    <s v="Hamlet by CattyWhamPuss (with non-traditional casting)"/>
    <s v="With non-gender specific casting, CattyWhamPuss Theatre dismiss traditional casting biases in this, their ambitious first venture."/>
    <n v="500"/>
    <n v="10"/>
    <x v="0"/>
    <x v="3"/>
    <x v="3"/>
    <n v="1432328400"/>
    <d v="2015-05-22T21:00:00"/>
    <n v="1430734844"/>
    <d v="2015-05-04T10:20:44"/>
    <x v="16"/>
    <x v="16"/>
    <b v="0"/>
    <n v="1"/>
    <b v="0"/>
    <s v="theater/plays"/>
    <n v="2"/>
    <n v="10"/>
    <x v="0"/>
    <x v="0"/>
  </r>
  <r>
    <x v="306"/>
    <s v="Single Parent Date Night-A Comedic Short Film"/>
    <s v="Single Parent Date Night is a comedic short film about two single parents trying to reentering the dating pool."/>
    <n v="2200"/>
    <n v="2363"/>
    <x v="2"/>
    <x v="0"/>
    <x v="0"/>
    <n v="1463184000"/>
    <d v="2016-05-14T00:00:00"/>
    <n v="1461605020"/>
    <d v="2016-04-25T17:23:40"/>
    <x v="17"/>
    <x v="17"/>
    <b v="0"/>
    <n v="60"/>
    <b v="1"/>
    <s v="film &amp; video/shorts"/>
    <n v="107.40909090909089"/>
    <n v="39.383333333333333"/>
    <x v="2"/>
    <x v="3"/>
  </r>
  <r>
    <x v="307"/>
    <s v="Filthy - Short Film"/>
    <s v="Lovers Clint and Eli convey their conflicting perspectives of guilt and remorse while in the desolate Australian bush."/>
    <n v="1000"/>
    <n v="250"/>
    <x v="0"/>
    <x v="2"/>
    <x v="2"/>
    <n v="1446984000"/>
    <d v="2015-11-08T12:00:00"/>
    <n v="1445308730"/>
    <d v="2015-10-20T02:38:50"/>
    <x v="17"/>
    <x v="17"/>
    <b v="0"/>
    <n v="5"/>
    <b v="0"/>
    <s v="film &amp; video/drama"/>
    <n v="25"/>
    <n v="50"/>
    <x v="2"/>
    <x v="14"/>
  </r>
  <r>
    <x v="308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x v="0"/>
    <n v="1367366460"/>
    <d v="2013-05-01T00:01:00"/>
    <n v="1365791246"/>
    <d v="2013-04-12T18:27:26"/>
    <x v="17"/>
    <x v="17"/>
    <b v="1"/>
    <n v="128"/>
    <b v="1"/>
    <s v="film &amp; video/documentary"/>
    <n v="120.02"/>
    <n v="46.8828125"/>
    <x v="2"/>
    <x v="22"/>
  </r>
  <r>
    <x v="309"/>
    <s v="Video of Connections: A Mural"/>
    <s v="Documentary: Creation of large-scale outdoor mural by young artists. Time lapse. From blank concrete wall to colorful, visual story."/>
    <n v="3500"/>
    <n v="3735"/>
    <x v="2"/>
    <x v="0"/>
    <x v="0"/>
    <n v="1412135940"/>
    <d v="2014-10-01T03:59:00"/>
    <n v="1410555998"/>
    <d v="2014-09-12T21:06:38"/>
    <x v="17"/>
    <x v="17"/>
    <b v="1"/>
    <n v="55"/>
    <b v="1"/>
    <s v="film &amp; video/documentary"/>
    <n v="106.71428571428572"/>
    <n v="67.909090909090907"/>
    <x v="2"/>
    <x v="22"/>
  </r>
  <r>
    <x v="310"/>
    <s v="COMPASS PLAYERS"/>
    <s v="*** TO MAKE DONATIONS IN THE FUTURE                                   GO TO OUR WEBSITE: www.compassplayers.com ***"/>
    <n v="3000"/>
    <n v="3440"/>
    <x v="2"/>
    <x v="0"/>
    <x v="0"/>
    <n v="1458518325"/>
    <d v="2016-03-20T23:58:45"/>
    <n v="1456793925"/>
    <d v="2016-03-01T00:58:45"/>
    <x v="17"/>
    <x v="17"/>
    <b v="0"/>
    <n v="31"/>
    <b v="1"/>
    <s v="theater/plays"/>
    <n v="114.66666666666667"/>
    <n v="110.96774193548387"/>
    <x v="0"/>
    <x v="0"/>
  </r>
  <r>
    <x v="311"/>
    <s v="J &amp; D Rolling Smoke BBQ expansion"/>
    <s v="Two  years ago this business was started to help a local non-profit.  We have since expanded and provide jobs in our small community."/>
    <n v="1000"/>
    <n v="42"/>
    <x v="0"/>
    <x v="0"/>
    <x v="0"/>
    <n v="1484239320"/>
    <d v="2017-01-12T16:42:00"/>
    <n v="1482609088"/>
    <d v="2016-12-24T19:51:28"/>
    <x v="17"/>
    <x v="17"/>
    <b v="0"/>
    <n v="4"/>
    <b v="0"/>
    <s v="food/food trucks"/>
    <n v="4.2"/>
    <n v="10.5"/>
    <x v="3"/>
    <x v="10"/>
  </r>
  <r>
    <x v="312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x v="0"/>
    <n v="1455523140"/>
    <d v="2016-02-15T07:59:00"/>
    <n v="1453925727"/>
    <d v="2016-01-27T20:15:27"/>
    <x v="17"/>
    <x v="17"/>
    <b v="0"/>
    <n v="5"/>
    <b v="1"/>
    <s v="publishing/nonfiction"/>
    <n v="100"/>
    <n v="40"/>
    <x v="8"/>
    <x v="27"/>
  </r>
  <r>
    <x v="313"/>
    <s v="City of the Weak on Tour!"/>
    <s v="St. Paul five-piece band City of the Weak hits the road May 9th, heading for Ft. Lauderdale to attend the Driven Music Conference!"/>
    <n v="900"/>
    <n v="980"/>
    <x v="2"/>
    <x v="0"/>
    <x v="0"/>
    <n v="1367902740"/>
    <d v="2013-05-07T04:59:00"/>
    <n v="1366251510"/>
    <d v="2013-04-18T02:18:30"/>
    <x v="17"/>
    <x v="17"/>
    <b v="0"/>
    <n v="13"/>
    <b v="1"/>
    <s v="music/rock"/>
    <n v="108.88888888888889"/>
    <n v="75.384615384615387"/>
    <x v="1"/>
    <x v="2"/>
  </r>
  <r>
    <x v="314"/>
    <s v="Zombie Apocalypse Geocaching"/>
    <s v="The Zombie Apocalypse has begun! Fortunately, YOU have your priorities straight. What could be more important than Geocaching?"/>
    <n v="1000"/>
    <n v="1538"/>
    <x v="2"/>
    <x v="0"/>
    <x v="0"/>
    <n v="1423022400"/>
    <d v="2015-02-04T04:00:00"/>
    <n v="1421436099"/>
    <d v="2015-01-16T19:21:39"/>
    <x v="17"/>
    <x v="17"/>
    <b v="0"/>
    <n v="32"/>
    <b v="1"/>
    <s v="games/tabletop games"/>
    <n v="153.80000000000001"/>
    <n v="48.0625"/>
    <x v="6"/>
    <x v="9"/>
  </r>
  <r>
    <x v="315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x v="0"/>
    <n v="1340733600"/>
    <d v="2012-06-26T18:00:00"/>
    <n v="1339098689"/>
    <d v="2012-06-07T19:51:29"/>
    <x v="17"/>
    <x v="17"/>
    <b v="0"/>
    <n v="25"/>
    <b v="1"/>
    <s v="music/rock"/>
    <n v="100.1"/>
    <n v="40.04"/>
    <x v="1"/>
    <x v="2"/>
  </r>
  <r>
    <x v="316"/>
    <s v="Britten in Song: A Centennial Celebration"/>
    <s v="Five Programs of Benjamin Britten's vocal works featuring over 20 extraordinary vocalists and pianists."/>
    <n v="4000"/>
    <n v="4085"/>
    <x v="2"/>
    <x v="0"/>
    <x v="0"/>
    <n v="1382068740"/>
    <d v="2013-10-18T03:59:00"/>
    <n v="1380477691"/>
    <d v="2013-09-29T18:01:31"/>
    <x v="17"/>
    <x v="17"/>
    <b v="0"/>
    <n v="71"/>
    <b v="1"/>
    <s v="music/classical music"/>
    <n v="102.125"/>
    <n v="57.535211267605632"/>
    <x v="1"/>
    <x v="38"/>
  </r>
  <r>
    <x v="317"/>
    <s v="Three Voices"/>
    <s v="I've been offered a contract with HatHut to record Feldman's 'Three Voices', which would be my first solo disc. I need your help!"/>
    <n v="4000"/>
    <n v="4289.99"/>
    <x v="2"/>
    <x v="3"/>
    <x v="3"/>
    <n v="1440068400"/>
    <d v="2015-08-20T11:00:00"/>
    <n v="1438459303"/>
    <d v="2015-08-01T20:01:43"/>
    <x v="17"/>
    <x v="17"/>
    <b v="0"/>
    <n v="81"/>
    <b v="1"/>
    <s v="music/classical music"/>
    <n v="107.24974999999999"/>
    <n v="52.962839506172834"/>
    <x v="1"/>
    <x v="38"/>
  </r>
  <r>
    <x v="318"/>
    <s v="The Adventurers Club"/>
    <s v="BNT's Biggest Adventure So Far: Our 2015 full length production!"/>
    <n v="3000"/>
    <n v="3035"/>
    <x v="2"/>
    <x v="0"/>
    <x v="0"/>
    <n v="1426132800"/>
    <d v="2015-03-12T04:00:00"/>
    <n v="1424477934"/>
    <d v="2015-02-21T00:18:54"/>
    <x v="17"/>
    <x v="17"/>
    <b v="0"/>
    <n v="24"/>
    <b v="1"/>
    <s v="theater/plays"/>
    <n v="101.16666666666667"/>
    <n v="126.45833333333333"/>
    <x v="0"/>
    <x v="0"/>
  </r>
  <r>
    <x v="319"/>
    <s v="Garden Eden, theatre, meeting, culture, music, art"/>
    <s v="a magical place for all kind of people, like a fairytaile in all colours"/>
    <n v="500000"/>
    <n v="1550"/>
    <x v="0"/>
    <x v="10"/>
    <x v="7"/>
    <n v="1467473723"/>
    <d v="2016-07-02T15:35:23"/>
    <n v="1465832123"/>
    <d v="2016-06-13T15:35:23"/>
    <x v="17"/>
    <x v="17"/>
    <b v="0"/>
    <n v="2"/>
    <b v="0"/>
    <s v="theater/spaces"/>
    <n v="0.31"/>
    <n v="775"/>
    <x v="0"/>
    <x v="4"/>
  </r>
  <r>
    <x v="320"/>
    <s v="Our Country's Good"/>
    <s v="A UWE Drama Society adaptation of Timberlake Wertenbaker's play. Funding needed for costumes/props to make the show a success. Thanks."/>
    <n v="200"/>
    <n v="0"/>
    <x v="3"/>
    <x v="3"/>
    <x v="3"/>
    <n v="1491233407"/>
    <d v="2017-04-03T15:30:07"/>
    <n v="1489591807"/>
    <d v="2017-03-15T15:30:07"/>
    <x v="17"/>
    <x v="17"/>
    <b v="0"/>
    <n v="0"/>
    <b v="0"/>
    <s v="theater/plays"/>
    <n v="0"/>
    <n v="0"/>
    <x v="0"/>
    <x v="0"/>
  </r>
  <r>
    <x v="321"/>
    <s v="EMPATHITRAX, a new play by Ana Nogueira"/>
    <s v="Can you ever truly feel what someone else is feeling?_x000a_Do you want to?"/>
    <n v="20000"/>
    <n v="20365"/>
    <x v="2"/>
    <x v="0"/>
    <x v="0"/>
    <n v="1473306300"/>
    <d v="2016-09-08T03:45:00"/>
    <n v="1471701028"/>
    <d v="2016-08-20T13:50:28"/>
    <x v="17"/>
    <x v="17"/>
    <b v="1"/>
    <n v="115"/>
    <b v="1"/>
    <s v="theater/plays"/>
    <n v="101.82500000000002"/>
    <n v="177.08695652173913"/>
    <x v="0"/>
    <x v="0"/>
  </r>
  <r>
    <x v="322"/>
    <s v="MY EYES WENT DARK"/>
    <s v="A father loses his family in a freak plane crash and goes on to murder the air traffic controller he holds responsible."/>
    <n v="5500"/>
    <n v="5504"/>
    <x v="2"/>
    <x v="3"/>
    <x v="3"/>
    <n v="1438037940"/>
    <d v="2015-07-27T22:59:00"/>
    <n v="1436380256"/>
    <d v="2015-07-08T18:30:56"/>
    <x v="17"/>
    <x v="17"/>
    <b v="0"/>
    <n v="44"/>
    <b v="1"/>
    <s v="theater/plays"/>
    <n v="100.07272727272726"/>
    <n v="125.09090909090909"/>
    <x v="0"/>
    <x v="0"/>
  </r>
  <r>
    <x v="323"/>
    <s v="Making the Move--Edinburgh Fringe 2014"/>
    <s v="A first play about a first kiss, Making the Move is going to the Edinburgh Fringe festival.  Join the party, fall in love.  Help us!"/>
    <n v="7750"/>
    <n v="7860"/>
    <x v="2"/>
    <x v="0"/>
    <x v="0"/>
    <n v="1408464000"/>
    <d v="2014-08-19T16:00:00"/>
    <n v="1406831445"/>
    <d v="2014-07-31T18:30:45"/>
    <x v="17"/>
    <x v="17"/>
    <b v="0"/>
    <n v="26"/>
    <b v="1"/>
    <s v="theater/plays"/>
    <n v="101.41935483870968"/>
    <n v="302.30769230769232"/>
    <x v="0"/>
    <x v="0"/>
  </r>
  <r>
    <x v="324"/>
    <s v="Holocene"/>
    <s v="Part ghost story, part cautionary tale, Holocene is a play about the end of our world, and the beginning of another."/>
    <n v="3750"/>
    <n v="4055"/>
    <x v="2"/>
    <x v="0"/>
    <x v="0"/>
    <n v="1411264800"/>
    <d v="2014-09-21T02:00:00"/>
    <n v="1409620903"/>
    <d v="2014-09-02T01:21:43"/>
    <x v="17"/>
    <x v="17"/>
    <b v="0"/>
    <n v="87"/>
    <b v="1"/>
    <s v="theater/plays"/>
    <n v="108.13333333333333"/>
    <n v="46.609195402298852"/>
    <x v="0"/>
    <x v="0"/>
  </r>
  <r>
    <x v="325"/>
    <s v="Cinderella"/>
    <s v="River City Theatre Company needs your support as we embark on our thirteenth production, CINDERELLA!"/>
    <n v="1000"/>
    <n v="1101"/>
    <x v="2"/>
    <x v="0"/>
    <x v="0"/>
    <n v="1409720340"/>
    <d v="2014-09-03T04:59:00"/>
    <n v="1408129822"/>
    <d v="2014-08-15T19:10:22"/>
    <x v="17"/>
    <x v="17"/>
    <b v="0"/>
    <n v="27"/>
    <b v="1"/>
    <s v="theater/plays"/>
    <n v="110.1"/>
    <n v="40.777777777777779"/>
    <x v="0"/>
    <x v="0"/>
  </r>
  <r>
    <x v="326"/>
    <s v="The Toy Box by Anthony H. Wallace"/>
    <s v="A family oriented play about Christians &amp; the sins they live with, portrayed by &quot;puppets and toys&quot; at Queensbury Theater in Houston."/>
    <n v="1500"/>
    <n v="3"/>
    <x v="0"/>
    <x v="0"/>
    <x v="0"/>
    <n v="1452234840"/>
    <d v="2016-01-08T06:34:00"/>
    <n v="1450619123"/>
    <d v="2015-12-20T13:45:23"/>
    <x v="17"/>
    <x v="17"/>
    <b v="0"/>
    <n v="3"/>
    <b v="0"/>
    <s v="theater/plays"/>
    <n v="0.2"/>
    <n v="1"/>
    <x v="0"/>
    <x v="0"/>
  </r>
  <r>
    <x v="327"/>
    <s v="Regal Fare Season One"/>
    <s v="There is a cooking show in production that needs your help, a show about using local ingredients to create simple and elegant meals."/>
    <n v="2000"/>
    <n v="2027"/>
    <x v="2"/>
    <x v="0"/>
    <x v="0"/>
    <n v="1403150400"/>
    <d v="2014-06-19T04:00:00"/>
    <n v="1401426488"/>
    <d v="2014-05-30T05:08:08"/>
    <x v="18"/>
    <x v="18"/>
    <b v="0"/>
    <n v="16"/>
    <b v="1"/>
    <s v="film &amp; video/television"/>
    <n v="101.35000000000001"/>
    <n v="126.6875"/>
    <x v="2"/>
    <x v="6"/>
  </r>
  <r>
    <x v="328"/>
    <s v="Ever Since - Short Film"/>
    <s v="Set in a beautiful but desolate world, we see how loneliness can lead to friendship in unconventional ways."/>
    <n v="4500"/>
    <n v="4648.33"/>
    <x v="2"/>
    <x v="3"/>
    <x v="3"/>
    <n v="1395532800"/>
    <d v="2014-03-23T00:00:00"/>
    <n v="1393882717"/>
    <d v="2014-03-03T21:38:37"/>
    <x v="18"/>
    <x v="18"/>
    <b v="0"/>
    <n v="108"/>
    <b v="1"/>
    <s v="film &amp; video/shorts"/>
    <n v="103.29622222222221"/>
    <n v="43.040092592592593"/>
    <x v="2"/>
    <x v="3"/>
  </r>
  <r>
    <x v="329"/>
    <s v="Trickle"/>
    <s v="A young man forced to live back home after an automobile accident leaves him to rediscover what it means to be a part of his family."/>
    <n v="2200"/>
    <n v="2385"/>
    <x v="2"/>
    <x v="0"/>
    <x v="0"/>
    <n v="1352937600"/>
    <d v="2012-11-15T00:00:00"/>
    <n v="1351210481"/>
    <d v="2012-10-26T00:14:41"/>
    <x v="18"/>
    <x v="18"/>
    <b v="0"/>
    <n v="41"/>
    <b v="1"/>
    <s v="film &amp; video/shorts"/>
    <n v="108.40909090909091"/>
    <n v="58.170731707317074"/>
    <x v="2"/>
    <x v="3"/>
  </r>
  <r>
    <x v="330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3"/>
    <x v="3"/>
    <n v="1396890822"/>
    <d v="2014-04-07T17:13:42"/>
    <n v="1395162822"/>
    <d v="2014-03-18T17:13:42"/>
    <x v="18"/>
    <x v="18"/>
    <b v="0"/>
    <n v="12"/>
    <b v="1"/>
    <s v="film &amp; video/shorts"/>
    <n v="104"/>
    <n v="21.666666666666668"/>
    <x v="2"/>
    <x v="3"/>
  </r>
  <r>
    <x v="331"/>
    <s v="Two Sisters"/>
    <s v="Two sisters share a fragile relationship. When their mother dies and they inherit the family house, old problems rise to the surface."/>
    <n v="5000"/>
    <n v="5000"/>
    <x v="2"/>
    <x v="0"/>
    <x v="0"/>
    <n v="1352055886"/>
    <d v="2012-11-04T19:04:46"/>
    <n v="1350324286"/>
    <d v="2012-10-15T18:04:46"/>
    <x v="18"/>
    <x v="18"/>
    <b v="0"/>
    <n v="26"/>
    <b v="1"/>
    <s v="film &amp; video/shorts"/>
    <n v="100"/>
    <n v="192.30769230769232"/>
    <x v="2"/>
    <x v="3"/>
  </r>
  <r>
    <x v="332"/>
    <s v="Life of Change"/>
    <s v="Everyone has a choice. Can two college students get past their differences to save the life of a man whom they've never met before?"/>
    <n v="650"/>
    <n v="380"/>
    <x v="0"/>
    <x v="0"/>
    <x v="0"/>
    <n v="1423424329"/>
    <d v="2015-02-08T19:38:49"/>
    <n v="1421696329"/>
    <d v="2015-01-19T19:38:49"/>
    <x v="18"/>
    <x v="18"/>
    <b v="0"/>
    <n v="7"/>
    <b v="0"/>
    <s v="film &amp; video/drama"/>
    <n v="58.461538461538467"/>
    <n v="54.285714285714285"/>
    <x v="2"/>
    <x v="14"/>
  </r>
  <r>
    <x v="333"/>
    <s v="SOLE SURVIVOR"/>
    <s v="What is the impact of survivorship on the human condition?"/>
    <n v="18000"/>
    <n v="20569.05"/>
    <x v="2"/>
    <x v="0"/>
    <x v="0"/>
    <n v="1306904340"/>
    <d v="2011-06-01T04:59:00"/>
    <n v="1305219744"/>
    <d v="2011-05-12T17:02:24"/>
    <x v="18"/>
    <x v="18"/>
    <b v="1"/>
    <n v="202"/>
    <b v="1"/>
    <s v="film &amp; video/documentary"/>
    <n v="114.27249999999999"/>
    <n v="101.8269801980198"/>
    <x v="2"/>
    <x v="22"/>
  </r>
  <r>
    <x v="334"/>
    <s v="Escape/Artist: The Jason Escape Documentary"/>
    <s v="A feature-length documentary on the life of Boston escape artist Jason Escape."/>
    <n v="1000"/>
    <n v="2929"/>
    <x v="2"/>
    <x v="0"/>
    <x v="0"/>
    <n v="1363806333"/>
    <d v="2013-03-20T19:05:33"/>
    <n v="1362081933"/>
    <d v="2013-02-28T20:05:33"/>
    <x v="18"/>
    <x v="18"/>
    <b v="1"/>
    <n v="80"/>
    <b v="1"/>
    <s v="film &amp; video/documentary"/>
    <n v="292.89999999999998"/>
    <n v="36.612499999999997"/>
    <x v="2"/>
    <x v="22"/>
  </r>
  <r>
    <x v="335"/>
    <s v="Built by UCF: St. Vincent and the Grenadines Chapter"/>
    <s v="Join UCF as they dive into the creative and community outreach for the families in St. Vincent and the Grenadines."/>
    <n v="1000"/>
    <n v="1000"/>
    <x v="2"/>
    <x v="0"/>
    <x v="0"/>
    <n v="1431046372"/>
    <d v="2015-05-08T00:52:52"/>
    <n v="1429318372"/>
    <d v="2015-04-18T00:52:52"/>
    <x v="18"/>
    <x v="18"/>
    <b v="0"/>
    <n v="14"/>
    <b v="1"/>
    <s v="film &amp; video/documentary"/>
    <n v="100"/>
    <n v="71.428571428571431"/>
    <x v="2"/>
    <x v="22"/>
  </r>
  <r>
    <x v="336"/>
    <s v="The Last Mice"/>
    <s v="Max is a pessimistic mouse, always fantasizing about the end of the world. In The Last Mice, Max's fantasy becomes a real nightmare."/>
    <n v="2500"/>
    <n v="82.01"/>
    <x v="0"/>
    <x v="0"/>
    <x v="0"/>
    <n v="1400091095"/>
    <d v="2014-05-14T18:11:35"/>
    <n v="1398363095"/>
    <d v="2014-04-24T18:11:35"/>
    <x v="18"/>
    <x v="18"/>
    <b v="0"/>
    <n v="4"/>
    <b v="0"/>
    <s v="film &amp; video/animation"/>
    <n v="3.2804000000000002"/>
    <n v="20.502500000000001"/>
    <x v="2"/>
    <x v="15"/>
  </r>
  <r>
    <x v="337"/>
    <s v="Machinima film project : Open 24/7"/>
    <s v="A machinima based film, displaying the effects of todays financial crisis the world faces, and the explossive consequences it carries."/>
    <n v="550"/>
    <n v="0"/>
    <x v="0"/>
    <x v="3"/>
    <x v="3"/>
    <n v="1370204367"/>
    <d v="2013-06-02T20:19:27"/>
    <n v="1368476367"/>
    <d v="2013-05-13T20:19:27"/>
    <x v="18"/>
    <x v="18"/>
    <b v="0"/>
    <n v="0"/>
    <b v="0"/>
    <s v="film &amp; video/animation"/>
    <n v="0"/>
    <n v="0"/>
    <x v="2"/>
    <x v="15"/>
  </r>
  <r>
    <x v="338"/>
    <s v="PokÃ©Movie - A PokÃ©monâ„¢ school project"/>
    <s v="We are three students that want to make a short PokÃ©mon movie as a school project!"/>
    <n v="1010"/>
    <n v="1"/>
    <x v="0"/>
    <x v="7"/>
    <x v="4"/>
    <n v="1463602935"/>
    <d v="2016-05-18T20:22:15"/>
    <n v="1461874935"/>
    <d v="2016-04-28T20:22:15"/>
    <x v="18"/>
    <x v="18"/>
    <b v="0"/>
    <n v="1"/>
    <b v="0"/>
    <s v="film &amp; video/animation"/>
    <n v="9.9009900990099015E-2"/>
    <n v="1"/>
    <x v="2"/>
    <x v="15"/>
  </r>
  <r>
    <x v="339"/>
    <s v="Snag-A-Slip"/>
    <s v="Snag-A-Slip is an online platform that connects boaters with awesome marinas and available boat slips so that they can book with ease."/>
    <n v="25000"/>
    <n v="106"/>
    <x v="0"/>
    <x v="0"/>
    <x v="0"/>
    <n v="1437969540"/>
    <d v="2015-07-27T03:59:00"/>
    <n v="1436297723"/>
    <d v="2015-07-07T19:35:23"/>
    <x v="18"/>
    <x v="18"/>
    <b v="0"/>
    <n v="2"/>
    <b v="0"/>
    <s v="technology/web"/>
    <n v="0.42399999999999999"/>
    <n v="53"/>
    <x v="7"/>
    <x v="24"/>
  </r>
  <r>
    <x v="340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d v="2016-07-01T18:35:38"/>
    <n v="1465670138"/>
    <d v="2016-06-11T18:35:38"/>
    <x v="18"/>
    <x v="18"/>
    <b v="0"/>
    <n v="9"/>
    <b v="0"/>
    <s v="technology/web"/>
    <n v="5.6833333333333336"/>
    <n v="37.888888888888886"/>
    <x v="7"/>
    <x v="24"/>
  </r>
  <r>
    <x v="341"/>
    <s v="What Happens in Vegas Stays on YouTube"/>
    <s v="I'm writing a new book! Topic: Privacy is Dead. What does a world without privacy mean for humanity? Our reputations? Our kids?"/>
    <n v="3600"/>
    <n v="11345"/>
    <x v="2"/>
    <x v="0"/>
    <x v="0"/>
    <n v="1385009940"/>
    <d v="2013-11-21T04:59:00"/>
    <n v="1383327440"/>
    <d v="2013-11-01T17:37:20"/>
    <x v="18"/>
    <x v="18"/>
    <b v="0"/>
    <n v="108"/>
    <b v="1"/>
    <s v="publishing/nonfiction"/>
    <n v="315.13888888888891"/>
    <n v="105.04629629629629"/>
    <x v="8"/>
    <x v="27"/>
  </r>
  <r>
    <x v="34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x v="2"/>
    <n v="1476615600"/>
    <d v="2016-10-16T11:00:00"/>
    <n v="1474884417"/>
    <d v="2016-09-26T10:06:57"/>
    <x v="18"/>
    <x v="18"/>
    <b v="0"/>
    <n v="105"/>
    <b v="1"/>
    <s v="publishing/nonfiction"/>
    <n v="111.7"/>
    <n v="53.19047619047619"/>
    <x v="8"/>
    <x v="27"/>
  </r>
  <r>
    <x v="343"/>
    <s v="Protect The Dream Debut Album"/>
    <s v="Protect The Dream is preparing to record their debut album 8 years in the making. Lets make it happen Kickstarter!"/>
    <n v="5500"/>
    <n v="5580"/>
    <x v="2"/>
    <x v="0"/>
    <x v="0"/>
    <n v="1332719730"/>
    <d v="2012-03-25T23:55:30"/>
    <n v="1330908930"/>
    <d v="2012-03-05T00:55:30"/>
    <x v="18"/>
    <x v="18"/>
    <b v="0"/>
    <n v="49"/>
    <b v="1"/>
    <s v="music/rock"/>
    <n v="101.45454545454547"/>
    <n v="113.87755102040816"/>
    <x v="1"/>
    <x v="2"/>
  </r>
  <r>
    <x v="344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x v="0"/>
    <n v="1442856131"/>
    <d v="2015-09-21T17:22:11"/>
    <n v="1441128131"/>
    <d v="2015-09-01T17:22:11"/>
    <x v="18"/>
    <x v="18"/>
    <b v="0"/>
    <n v="0"/>
    <b v="0"/>
    <s v="music/jazz"/>
    <n v="0"/>
    <n v="0"/>
    <x v="1"/>
    <x v="39"/>
  </r>
  <r>
    <x v="345"/>
    <s v="Industry Success Project (Canceled)"/>
    <s v="I am trying to document what it is like to plunge head first into the music/audio industry as an intern."/>
    <n v="50"/>
    <n v="0"/>
    <x v="1"/>
    <x v="0"/>
    <x v="0"/>
    <n v="1406769992"/>
    <d v="2014-07-31T01:26:32"/>
    <n v="1405041992"/>
    <d v="2014-07-11T01:26:32"/>
    <x v="18"/>
    <x v="18"/>
    <b v="0"/>
    <n v="0"/>
    <b v="0"/>
    <s v="journalism/audio"/>
    <n v="0"/>
    <n v="0"/>
    <x v="4"/>
    <x v="7"/>
  </r>
  <r>
    <x v="346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x v="0"/>
    <n v="1349050622"/>
    <d v="2012-10-01T00:17:02"/>
    <n v="1347322622"/>
    <d v="2012-09-11T00:17:02"/>
    <x v="18"/>
    <x v="18"/>
    <b v="0"/>
    <n v="2"/>
    <b v="0"/>
    <s v="games/video games"/>
    <n v="0.70000000000000007"/>
    <n v="35"/>
    <x v="6"/>
    <x v="25"/>
  </r>
  <r>
    <x v="347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x v="0"/>
    <n v="1485035131"/>
    <d v="2017-01-21T21:45:31"/>
    <n v="1483307131"/>
    <d v="2017-01-01T21:45:31"/>
    <x v="18"/>
    <x v="18"/>
    <b v="0"/>
    <n v="4"/>
    <b v="0"/>
    <s v="games/mobile games"/>
    <n v="0.35714285714285715"/>
    <n v="31.25"/>
    <x v="6"/>
    <x v="28"/>
  </r>
  <r>
    <x v="348"/>
    <s v="Freshie's Donuts Food Trailer"/>
    <s v="Help Freshie keep her dream alive by pledging to get a donut truck! She will be able to do events as well as cater to the community"/>
    <n v="2500"/>
    <n v="100"/>
    <x v="0"/>
    <x v="0"/>
    <x v="0"/>
    <n v="1478059140"/>
    <d v="2016-11-02T03:59:00"/>
    <n v="1476391223"/>
    <d v="2016-10-13T20:40:23"/>
    <x v="18"/>
    <x v="18"/>
    <b v="0"/>
    <n v="3"/>
    <b v="0"/>
    <s v="food/food trucks"/>
    <n v="4"/>
    <n v="33.333333333333336"/>
    <x v="3"/>
    <x v="10"/>
  </r>
  <r>
    <x v="349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d v="2012-08-24T06:47:45"/>
    <n v="1344062865"/>
    <d v="2012-08-04T06:47:45"/>
    <x v="18"/>
    <x v="18"/>
    <b v="0"/>
    <n v="0"/>
    <b v="0"/>
    <s v="music/world music"/>
    <n v="0"/>
    <n v="0"/>
    <x v="1"/>
    <x v="12"/>
  </r>
  <r>
    <x v="350"/>
    <s v="&quot;Laser Beretta&quot;"/>
    <s v="Cure for the Common pulls the trigger on their 2nd full-length LP, &quot;Laser Beretta,&quot; printed on high-quality 15 gram polycarbonate CDs"/>
    <n v="7000"/>
    <n v="7750"/>
    <x v="2"/>
    <x v="0"/>
    <x v="0"/>
    <n v="1375033836"/>
    <d v="2013-07-28T17:50:36"/>
    <n v="1373305836"/>
    <d v="2013-07-08T17:50:36"/>
    <x v="18"/>
    <x v="18"/>
    <b v="1"/>
    <n v="74"/>
    <b v="1"/>
    <s v="music/rock"/>
    <n v="110.71428571428572"/>
    <n v="104.72972972972973"/>
    <x v="1"/>
    <x v="2"/>
  </r>
  <r>
    <x v="351"/>
    <s v="Quirky Bird Theatre's Young Actors on Tour"/>
    <s v="Creating outstanding performance experiences with young actors from all economic backgrounds. Making great theatre accessible to all!"/>
    <n v="850"/>
    <n v="1200"/>
    <x v="2"/>
    <x v="3"/>
    <x v="3"/>
    <n v="1457914373"/>
    <d v="2016-03-14T00:12:53"/>
    <n v="1456189973"/>
    <d v="2016-02-23T01:12:53"/>
    <x v="18"/>
    <x v="18"/>
    <b v="0"/>
    <n v="23"/>
    <b v="1"/>
    <s v="theater/plays"/>
    <n v="141.1764705882353"/>
    <n v="52.173913043478258"/>
    <x v="0"/>
    <x v="0"/>
  </r>
  <r>
    <x v="352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6"/>
    <x v="5"/>
    <n v="1482457678"/>
    <d v="2016-12-23T01:47:58"/>
    <n v="1480729678"/>
    <d v="2016-12-03T01:47:58"/>
    <x v="18"/>
    <x v="18"/>
    <b v="0"/>
    <n v="93"/>
    <b v="1"/>
    <s v="music/rock"/>
    <n v="212.40909090909091"/>
    <n v="50.247311827956992"/>
    <x v="1"/>
    <x v="2"/>
  </r>
  <r>
    <x v="353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1"/>
    <x v="4"/>
    <n v="1461235478"/>
    <d v="2016-04-21T10:44:38"/>
    <n v="1459507478"/>
    <d v="2016-04-01T10:44:38"/>
    <x v="18"/>
    <x v="18"/>
    <b v="0"/>
    <n v="0"/>
    <b v="0"/>
    <s v="publishing/translations"/>
    <n v="0"/>
    <n v="0"/>
    <x v="8"/>
    <x v="26"/>
  </r>
  <r>
    <x v="354"/>
    <s v="Fine Art Landscape 2015 Calendar"/>
    <s v="I would like to share my landscape photographic travels of 2014 with more than just family an friends. 12 months of images."/>
    <n v="2500"/>
    <n v="94"/>
    <x v="0"/>
    <x v="0"/>
    <x v="0"/>
    <n v="1415842193"/>
    <d v="2014-11-13T01:29:53"/>
    <n v="1414110593"/>
    <d v="2014-10-24T00:29:53"/>
    <x v="18"/>
    <x v="18"/>
    <b v="0"/>
    <n v="4"/>
    <b v="0"/>
    <s v="photography/nature"/>
    <n v="3.7600000000000002"/>
    <n v="23.5"/>
    <x v="5"/>
    <x v="8"/>
  </r>
  <r>
    <x v="355"/>
    <s v="Pop Garden Radio Presents: Season 2 CD"/>
    <s v="Pop Garden Radio Presents: The Rock on the Road Tour Season 2 CD. 23 great Pop tracks from independent Pop artists."/>
    <n v="1200"/>
    <n v="1200"/>
    <x v="2"/>
    <x v="0"/>
    <x v="0"/>
    <n v="1308011727"/>
    <d v="2011-06-14T00:35:27"/>
    <n v="1306283727"/>
    <d v="2011-05-25T00:35:27"/>
    <x v="18"/>
    <x v="18"/>
    <b v="0"/>
    <n v="28"/>
    <b v="1"/>
    <s v="music/pop"/>
    <n v="100"/>
    <n v="42.857142857142854"/>
    <x v="1"/>
    <x v="30"/>
  </r>
  <r>
    <x v="356"/>
    <s v="Death Valley"/>
    <s v="Death Valley will be the first photo book of Andi State"/>
    <n v="5000"/>
    <n v="5330"/>
    <x v="2"/>
    <x v="0"/>
    <x v="0"/>
    <n v="1427309629"/>
    <d v="2015-03-25T18:53:49"/>
    <n v="1425585229"/>
    <d v="2015-03-05T19:53:49"/>
    <x v="18"/>
    <x v="18"/>
    <b v="0"/>
    <n v="49"/>
    <b v="1"/>
    <s v="photography/photobooks"/>
    <n v="106.60000000000001"/>
    <n v="108.77551020408163"/>
    <x v="5"/>
    <x v="23"/>
  </r>
  <r>
    <x v="357"/>
    <s v="Portraits by Aris Jerome"/>
    <s v="Thank you all so much for your pledges! We reached the goal! To continue supporting or for any questions email arisjerome@gmail.com"/>
    <n v="5000"/>
    <n v="8272"/>
    <x v="2"/>
    <x v="0"/>
    <x v="0"/>
    <n v="1456416513"/>
    <d v="2016-02-25T16:08:33"/>
    <n v="1454688513"/>
    <d v="2016-02-05T16:08:33"/>
    <x v="18"/>
    <x v="18"/>
    <b v="0"/>
    <n v="102"/>
    <b v="1"/>
    <s v="photography/photobooks"/>
    <n v="165.44"/>
    <n v="81.098039215686271"/>
    <x v="5"/>
    <x v="23"/>
  </r>
  <r>
    <x v="358"/>
    <s v="The UnDiscovered Image"/>
    <s v="The UnDiscovered Image, a monthly publication dedicated to photographers."/>
    <n v="4000"/>
    <n v="69.83"/>
    <x v="0"/>
    <x v="3"/>
    <x v="3"/>
    <n v="1415740408"/>
    <d v="2014-11-11T21:13:28"/>
    <n v="1414008808"/>
    <d v="2014-10-22T20:13:28"/>
    <x v="18"/>
    <x v="18"/>
    <b v="1"/>
    <n v="6"/>
    <b v="0"/>
    <s v="photography/photobooks"/>
    <n v="1.7457500000000001"/>
    <n v="11.638333333333334"/>
    <x v="5"/>
    <x v="23"/>
  </r>
  <r>
    <x v="359"/>
    <s v="PATH to Reading Brain Training"/>
    <s v="PATH to Reading (PATH) is a patented break-through technology  that dramatically and permanently improves attention, reading, memory"/>
    <n v="160000"/>
    <n v="26"/>
    <x v="0"/>
    <x v="0"/>
    <x v="0"/>
    <n v="1467155733"/>
    <d v="2016-06-28T23:15:33"/>
    <n v="1465427733"/>
    <d v="2016-06-08T23:15:33"/>
    <x v="18"/>
    <x v="18"/>
    <b v="0"/>
    <n v="2"/>
    <b v="0"/>
    <s v="games/mobile games"/>
    <n v="1.6250000000000001E-2"/>
    <n v="13"/>
    <x v="6"/>
    <x v="28"/>
  </r>
  <r>
    <x v="360"/>
    <s v="The Cat-Bath Contraption"/>
    <s v="The picture above is of our current prototype for the cat bath - we hope to move beyond a simple bin and create a cat bath revolution!"/>
    <n v="500"/>
    <n v="8"/>
    <x v="0"/>
    <x v="0"/>
    <x v="0"/>
    <n v="1409620222"/>
    <d v="2014-09-02T01:10:22"/>
    <n v="1407892222"/>
    <d v="2014-08-13T01:10:22"/>
    <x v="18"/>
    <x v="18"/>
    <b v="0"/>
    <n v="4"/>
    <b v="0"/>
    <s v="technology/gadgets"/>
    <n v="1.6"/>
    <n v="2"/>
    <x v="7"/>
    <x v="33"/>
  </r>
  <r>
    <x v="361"/>
    <s v="The Girl With(out) The Camera"/>
    <s v="I'm looking to pursue my dream of becoming a full time photographer, using my current creative experience as a graphic designer."/>
    <n v="1000"/>
    <n v="78"/>
    <x v="0"/>
    <x v="6"/>
    <x v="5"/>
    <n v="1437082736"/>
    <d v="2015-07-16T21:38:56"/>
    <n v="1435354736"/>
    <d v="2015-06-26T21:38:56"/>
    <x v="18"/>
    <x v="18"/>
    <b v="0"/>
    <n v="3"/>
    <b v="0"/>
    <s v="photography/people"/>
    <n v="7.8"/>
    <n v="26"/>
    <x v="5"/>
    <x v="34"/>
  </r>
  <r>
    <x v="362"/>
    <s v="Demigods - Rise of the Children - Part 1 (Design)"/>
    <s v="A Real Time Strategy game based on Greek mythology in a fictional world."/>
    <n v="250"/>
    <n v="2"/>
    <x v="0"/>
    <x v="0"/>
    <x v="0"/>
    <n v="1390921827"/>
    <d v="2014-01-28T15:10:27"/>
    <n v="1389193827"/>
    <d v="2014-01-08T15:10:27"/>
    <x v="18"/>
    <x v="18"/>
    <b v="0"/>
    <n v="2"/>
    <b v="0"/>
    <s v="games/video games"/>
    <n v="0.8"/>
    <n v="1"/>
    <x v="6"/>
    <x v="25"/>
  </r>
  <r>
    <x v="363"/>
    <s v="MCG Premium Sleeves &amp; Accessories"/>
    <s v="MCG Premium Sleeves offer excellent protection for your cards. This line is about to be expanded with new sleeves sizes!"/>
    <n v="25000"/>
    <n v="180062"/>
    <x v="2"/>
    <x v="0"/>
    <x v="0"/>
    <n v="1484085540"/>
    <d v="2017-01-10T21:59:00"/>
    <n v="1482353513"/>
    <d v="2016-12-21T20:51:53"/>
    <x v="18"/>
    <x v="18"/>
    <b v="0"/>
    <n v="1670"/>
    <b v="1"/>
    <s v="games/tabletop games"/>
    <n v="720.24800000000005"/>
    <n v="107.82155688622754"/>
    <x v="6"/>
    <x v="9"/>
  </r>
  <r>
    <x v="364"/>
    <s v="Boss Balls Protein Balls"/>
    <s v="Meet the best tasting high protein, low sugar protein snack on the planet. Guaranteed to turn you into a stone cold fox."/>
    <n v="10000"/>
    <n v="11545"/>
    <x v="2"/>
    <x v="0"/>
    <x v="0"/>
    <n v="1488750490"/>
    <d v="2017-03-05T21:48:10"/>
    <n v="1487022490"/>
    <d v="2017-02-13T21:48:10"/>
    <x v="18"/>
    <x v="18"/>
    <b v="0"/>
    <n v="186"/>
    <b v="1"/>
    <s v="food/small batch"/>
    <n v="115.45"/>
    <n v="62.06989247311828"/>
    <x v="3"/>
    <x v="5"/>
  </r>
  <r>
    <x v="365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x v="0"/>
    <n v="1342672096"/>
    <d v="2012-07-19T04:28:16"/>
    <n v="1340944096"/>
    <d v="2012-06-29T04:28:16"/>
    <x v="18"/>
    <x v="18"/>
    <b v="0"/>
    <n v="115"/>
    <b v="1"/>
    <s v="music/indie rock"/>
    <n v="110.70833333333334"/>
    <n v="28.880434782608695"/>
    <x v="1"/>
    <x v="21"/>
  </r>
  <r>
    <x v="366"/>
    <s v="Pie In Space!"/>
    <s v="A high school freshman is sending pie into space and you can be a part of it.  GO SCIENCE!!!"/>
    <n v="839"/>
    <n v="926"/>
    <x v="2"/>
    <x v="0"/>
    <x v="0"/>
    <n v="1417389067"/>
    <d v="2014-11-30T23:11:07"/>
    <n v="1415661067"/>
    <d v="2014-11-10T23:11:07"/>
    <x v="18"/>
    <x v="18"/>
    <b v="0"/>
    <n v="21"/>
    <b v="1"/>
    <s v="technology/space exploration"/>
    <n v="110.36948748510132"/>
    <n v="44.095238095238095"/>
    <x v="7"/>
    <x v="32"/>
  </r>
  <r>
    <x v="367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x v="0"/>
    <n v="1412119423"/>
    <d v="2014-09-30T23:23:43"/>
    <n v="1410391423"/>
    <d v="2014-09-10T23:23:43"/>
    <x v="18"/>
    <x v="18"/>
    <b v="0"/>
    <n v="0"/>
    <b v="0"/>
    <s v="food/food trucks"/>
    <n v="0"/>
    <n v="0"/>
    <x v="3"/>
    <x v="10"/>
  </r>
  <r>
    <x v="368"/>
    <s v="Joe West's THEATER OF DEATH"/>
    <s v="Joe West and his wonderful theater company THEATER OF DEATH present original plays both horrific and comical."/>
    <n v="10000"/>
    <n v="10603"/>
    <x v="2"/>
    <x v="0"/>
    <x v="0"/>
    <n v="1443018086"/>
    <d v="2015-09-23T14:21:26"/>
    <n v="1441290086"/>
    <d v="2015-09-03T14:21:26"/>
    <x v="18"/>
    <x v="18"/>
    <b v="0"/>
    <n v="102"/>
    <b v="1"/>
    <s v="theater/plays"/>
    <n v="106.03"/>
    <n v="103.95098039215686"/>
    <x v="0"/>
    <x v="0"/>
  </r>
  <r>
    <x v="369"/>
    <s v="Star Man Rocket Man"/>
    <s v="A new play about exploring outer space"/>
    <n v="2700"/>
    <n v="2923"/>
    <x v="2"/>
    <x v="0"/>
    <x v="0"/>
    <n v="1444528800"/>
    <d v="2015-10-11T02:00:00"/>
    <n v="1442804633"/>
    <d v="2015-09-21T03:03:53"/>
    <x v="18"/>
    <x v="18"/>
    <b v="0"/>
    <n v="35"/>
    <b v="1"/>
    <s v="theater/plays"/>
    <n v="108.25925925925925"/>
    <n v="83.51428571428572"/>
    <x v="0"/>
    <x v="0"/>
  </r>
  <r>
    <x v="370"/>
    <s v="Ultimate Political Selfie!"/>
    <s v="Almost Random Theatre's play about a candidate - with no policies - who is seeking election in May 2015"/>
    <n v="1000"/>
    <n v="417"/>
    <x v="0"/>
    <x v="3"/>
    <x v="3"/>
    <n v="1431018719"/>
    <d v="2015-05-07T17:11:59"/>
    <n v="1429290719"/>
    <d v="2015-04-17T17:11:59"/>
    <x v="18"/>
    <x v="18"/>
    <b v="0"/>
    <n v="14"/>
    <b v="0"/>
    <s v="theater/plays"/>
    <n v="41.699999999999996"/>
    <n v="29.785714285714285"/>
    <x v="0"/>
    <x v="0"/>
  </r>
  <r>
    <x v="371"/>
    <s v="The Bill Cosby Assault, a play"/>
    <s v="America's dad or serial rapist? Or both? The stories of the Bill Cosby accusers and the society so skeptical of them."/>
    <n v="10000"/>
    <n v="467"/>
    <x v="0"/>
    <x v="0"/>
    <x v="0"/>
    <n v="1419183813"/>
    <d v="2014-12-21T17:43:33"/>
    <n v="1417455813"/>
    <d v="2014-12-01T17:43:33"/>
    <x v="18"/>
    <x v="18"/>
    <b v="0"/>
    <n v="13"/>
    <b v="0"/>
    <s v="theater/plays"/>
    <n v="4.67"/>
    <n v="35.92307692307692"/>
    <x v="0"/>
    <x v="0"/>
  </r>
  <r>
    <x v="372"/>
    <s v="Penmar Community Arts Society"/>
    <s v="YOUR community theatre:  provide a facility that is usable for presentation of movies, live music, live theatre and community events"/>
    <n v="200000"/>
    <n v="40850"/>
    <x v="0"/>
    <x v="6"/>
    <x v="5"/>
    <n v="1450297080"/>
    <d v="2015-12-16T20:18:00"/>
    <n v="1448565459"/>
    <d v="2015-11-26T19:17:39"/>
    <x v="18"/>
    <x v="18"/>
    <b v="0"/>
    <n v="202"/>
    <b v="0"/>
    <s v="theater/spaces"/>
    <n v="20.424999999999997"/>
    <n v="202.22772277227722"/>
    <x v="0"/>
    <x v="4"/>
  </r>
  <r>
    <x v="373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d v="2017-03-16T13:00:03"/>
    <n v="1487944803"/>
    <d v="2017-02-24T14:00:03"/>
    <x v="18"/>
    <x v="18"/>
    <b v="0"/>
    <n v="0"/>
    <b v="0"/>
    <s v="theater/spaces"/>
    <n v="0"/>
    <n v="0"/>
    <x v="0"/>
    <x v="4"/>
  </r>
  <r>
    <x v="374"/>
    <s v="React Aerial Studio"/>
    <s v="From the moment we flew in to the world of The Circus, we have dreamed of opening our own studio. Help us get our dream off the ground!"/>
    <n v="10000"/>
    <n v="12165"/>
    <x v="2"/>
    <x v="12"/>
    <x v="8"/>
    <n v="1477886400"/>
    <d v="2016-10-31T04:00:00"/>
    <n v="1476228128"/>
    <d v="2016-10-11T23:22:08"/>
    <x v="18"/>
    <x v="18"/>
    <b v="0"/>
    <n v="111"/>
    <b v="1"/>
    <s v="theater/spaces"/>
    <n v="121.64999999999999"/>
    <n v="109.5945945945946"/>
    <x v="0"/>
    <x v="4"/>
  </r>
  <r>
    <x v="375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x v="0"/>
    <n v="1407167973"/>
    <d v="2014-08-04T15:59:33"/>
    <n v="1405439973"/>
    <d v="2014-07-15T15:59:33"/>
    <x v="18"/>
    <x v="18"/>
    <b v="1"/>
    <n v="244"/>
    <b v="1"/>
    <s v="theater/plays"/>
    <n v="116.29333333333334"/>
    <n v="71.491803278688522"/>
    <x v="0"/>
    <x v="0"/>
  </r>
  <r>
    <x v="376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x v="0"/>
    <n v="1466707620"/>
    <d v="2016-06-23T18:47:00"/>
    <n v="1464979620"/>
    <d v="2016-06-03T18:47:00"/>
    <x v="18"/>
    <x v="18"/>
    <b v="0"/>
    <n v="30"/>
    <b v="1"/>
    <s v="theater/plays"/>
    <n v="111.71428571428572"/>
    <n v="65.166666666666671"/>
    <x v="0"/>
    <x v="0"/>
  </r>
  <r>
    <x v="377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x v="0"/>
    <n v="1434542702"/>
    <d v="2015-06-17T12:05:02"/>
    <n v="1432814702"/>
    <d v="2015-05-28T12:05:02"/>
    <x v="18"/>
    <x v="18"/>
    <b v="0"/>
    <n v="3"/>
    <b v="1"/>
    <s v="theater/plays"/>
    <n v="122"/>
    <n v="203.33333333333334"/>
    <x v="0"/>
    <x v="0"/>
  </r>
  <r>
    <x v="378"/>
    <s v="Seance Theatre Performs Noel Coward's Blithe Spirit"/>
    <s v="We are Seance Theatre Group trying to fund our first performance, Noel Coward's hysterical comedy farce, Blithe Spirit."/>
    <n v="350"/>
    <n v="481.5"/>
    <x v="2"/>
    <x v="3"/>
    <x v="3"/>
    <n v="1456876740"/>
    <d v="2016-03-01T23:59:00"/>
    <n v="1455063886"/>
    <d v="2016-02-10T00:24:46"/>
    <x v="18"/>
    <x v="18"/>
    <b v="0"/>
    <n v="17"/>
    <b v="1"/>
    <s v="theater/plays"/>
    <n v="137.57142857142856"/>
    <n v="28.323529411764707"/>
    <x v="0"/>
    <x v="0"/>
  </r>
  <r>
    <x v="379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x v="0"/>
    <n v="1444264372"/>
    <d v="2015-10-08T00:32:52"/>
    <n v="1442536372"/>
    <d v="2015-09-18T00:32:52"/>
    <x v="18"/>
    <x v="18"/>
    <b v="0"/>
    <n v="78"/>
    <b v="1"/>
    <s v="theater/plays"/>
    <n v="103.56666666666668"/>
    <n v="199.16666666666666"/>
    <x v="0"/>
    <x v="0"/>
  </r>
  <r>
    <x v="380"/>
    <s v="Not Your Garden Variety Theater"/>
    <s v="We need your help purchasing a stage for our production of the Wizard of Oz! This program is helping children with autism. Thank you!"/>
    <n v="1500"/>
    <n v="1500"/>
    <x v="2"/>
    <x v="0"/>
    <x v="0"/>
    <n v="1408252260"/>
    <d v="2014-08-17T05:11:00"/>
    <n v="1406580436"/>
    <d v="2014-07-28T20:47:16"/>
    <x v="18"/>
    <x v="18"/>
    <b v="0"/>
    <n v="29"/>
    <b v="1"/>
    <s v="theater/plays"/>
    <n v="100"/>
    <n v="51.724137931034484"/>
    <x v="0"/>
    <x v="0"/>
  </r>
  <r>
    <x v="381"/>
    <s v="Shakespeare in the Park: Much Ado About Nothing"/>
    <s v="The Uncommon Loons return with Much Ado for a 2nd production of Shakespeare in Minnesota's Nature on the banks of the Mississippi!"/>
    <n v="900"/>
    <n v="905"/>
    <x v="2"/>
    <x v="0"/>
    <x v="0"/>
    <n v="1404312846"/>
    <d v="2014-07-02T14:54:06"/>
    <n v="1402584846"/>
    <d v="2014-06-12T14:54:06"/>
    <x v="18"/>
    <x v="18"/>
    <b v="0"/>
    <n v="15"/>
    <b v="1"/>
    <s v="theater/plays"/>
    <n v="100.55555555555556"/>
    <n v="60.333333333333336"/>
    <x v="0"/>
    <x v="0"/>
  </r>
  <r>
    <x v="382"/>
    <s v="World premiere of BIRTHDAY SUIT at the Old Red Lion"/>
    <s v="pluck. productions present their first four-week run - the world premiere of David K. Barnes' BIRTHDAY SUIT at the Old Red Lion."/>
    <n v="1650"/>
    <n v="1669"/>
    <x v="2"/>
    <x v="3"/>
    <x v="3"/>
    <n v="1484740918"/>
    <d v="2017-01-18T12:01:58"/>
    <n v="1483012918"/>
    <d v="2016-12-29T12:01:58"/>
    <x v="18"/>
    <x v="18"/>
    <b v="0"/>
    <n v="37"/>
    <b v="1"/>
    <s v="theater/plays"/>
    <n v="101.15151515151514"/>
    <n v="45.108108108108105"/>
    <x v="0"/>
    <x v="0"/>
  </r>
  <r>
    <x v="383"/>
    <s v="Some Enchanted Evening UK TOUR"/>
    <s v="A professional musical revue. First performed in 2013 as a short tour, to be embarking on a full length tour across the UK in 2015!"/>
    <n v="500"/>
    <n v="100"/>
    <x v="0"/>
    <x v="3"/>
    <x v="3"/>
    <n v="1416781749"/>
    <d v="2014-11-23T22:29:09"/>
    <n v="1415053749"/>
    <d v="2014-11-03T22:29:09"/>
    <x v="18"/>
    <x v="18"/>
    <b v="0"/>
    <n v="1"/>
    <b v="0"/>
    <s v="theater/musical"/>
    <n v="20"/>
    <n v="100"/>
    <x v="0"/>
    <x v="1"/>
  </r>
  <r>
    <x v="384"/>
    <s v="The History Boys at USC"/>
    <s v="Tony-Award Winning Play, The History Boys brought to you by the Independent Student Production Company Narrative Series: Page to Stage!"/>
    <n v="4000"/>
    <n v="4005"/>
    <x v="2"/>
    <x v="0"/>
    <x v="0"/>
    <n v="1421009610"/>
    <d v="2015-01-11T20:53:30"/>
    <n v="1419281610"/>
    <d v="2014-12-22T20:53:30"/>
    <x v="18"/>
    <x v="18"/>
    <b v="0"/>
    <n v="33"/>
    <b v="1"/>
    <s v="theater/plays"/>
    <n v="100.125"/>
    <n v="121.36363636363636"/>
    <x v="0"/>
    <x v="0"/>
  </r>
  <r>
    <x v="385"/>
    <s v="Bring Matt Fotis's Nights on the Couch to NYC!"/>
    <s v="Matt Fotis's play, Nights on the Couch, was accepted to the 28th Annual Strawberry One Act Festival! Show your support!"/>
    <n v="2000"/>
    <n v="2030"/>
    <x v="2"/>
    <x v="0"/>
    <x v="0"/>
    <n v="1465062166"/>
    <d v="2016-06-04T17:42:46"/>
    <n v="1463334166"/>
    <d v="2016-05-15T17:42:46"/>
    <x v="18"/>
    <x v="18"/>
    <b v="0"/>
    <n v="19"/>
    <b v="1"/>
    <s v="theater/plays"/>
    <n v="101.49999999999999"/>
    <n v="106.84210526315789"/>
    <x v="0"/>
    <x v="0"/>
  </r>
  <r>
    <x v="386"/>
    <s v="Verge of Strife - The life and poetry of Rupert Brooke"/>
    <s v="Jonny Labey (Eastenders) leads this poetic production as WWI poet Rupert Brooke, in this dynamic, moving portrait of a flawed genius."/>
    <n v="4000"/>
    <n v="805"/>
    <x v="0"/>
    <x v="3"/>
    <x v="3"/>
    <n v="1468752468"/>
    <d v="2016-07-17T10:47:48"/>
    <n v="1467024468"/>
    <d v="2016-06-27T10:47:48"/>
    <x v="18"/>
    <x v="18"/>
    <b v="0"/>
    <n v="8"/>
    <b v="0"/>
    <s v="theater/plays"/>
    <n v="20.125"/>
    <n v="100.625"/>
    <x v="0"/>
    <x v="0"/>
  </r>
  <r>
    <x v="38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x v="0"/>
    <n v="1417465515"/>
    <d v="2014-12-01T20:25:15"/>
    <n v="1415737515"/>
    <d v="2014-11-11T20:25:15"/>
    <x v="18"/>
    <x v="18"/>
    <b v="0"/>
    <n v="50"/>
    <b v="1"/>
    <s v="theater/musical"/>
    <n v="108.51428571428572"/>
    <n v="75.959999999999994"/>
    <x v="0"/>
    <x v="1"/>
  </r>
  <r>
    <x v="388"/>
    <s v="Agape Performing Arts Company, a Ministry of OLG"/>
    <s v="Talented, hard-working performers for Into the Woods JR need your help in renting microphones for our show!"/>
    <n v="1500"/>
    <n v="1500"/>
    <x v="2"/>
    <x v="0"/>
    <x v="0"/>
    <n v="1464482160"/>
    <d v="2016-05-29T00:36:00"/>
    <n v="1462824832"/>
    <d v="2016-05-09T20:13:52"/>
    <x v="18"/>
    <x v="18"/>
    <b v="0"/>
    <n v="27"/>
    <b v="1"/>
    <s v="theater/musical"/>
    <n v="100"/>
    <n v="55.555555555555557"/>
    <x v="0"/>
    <x v="1"/>
  </r>
  <r>
    <x v="389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x v="2"/>
    <n v="1404022381"/>
    <d v="2014-06-29T06:13:01"/>
    <n v="1402294381"/>
    <d v="2014-06-09T06:13:01"/>
    <x v="18"/>
    <x v="18"/>
    <b v="0"/>
    <n v="1"/>
    <b v="0"/>
    <s v="theater/musical"/>
    <n v="6.6666666666666666E-2"/>
    <n v="5"/>
    <x v="0"/>
    <x v="1"/>
  </r>
  <r>
    <x v="390"/>
    <s v="Returning Home."/>
    <s v="A play that illustrates the symptoms of PTSD, shows its effect on families, and demonstrates some of the difficulties of treating it."/>
    <n v="500"/>
    <n v="501"/>
    <x v="2"/>
    <x v="0"/>
    <x v="0"/>
    <n v="1472676371"/>
    <d v="2016-08-31T20:46:11"/>
    <n v="1470948371"/>
    <d v="2016-08-11T20:46:11"/>
    <x v="18"/>
    <x v="18"/>
    <b v="0"/>
    <n v="8"/>
    <b v="1"/>
    <s v="theater/plays"/>
    <n v="100.2"/>
    <n v="62.625"/>
    <x v="0"/>
    <x v="0"/>
  </r>
  <r>
    <x v="391"/>
    <s v="RAIN | a theatrical production of life-changing proportions"/>
    <s v="More than just a play, RAIN is an outreach to hurting people who feel disengaged or rejected by others."/>
    <n v="10000"/>
    <n v="125"/>
    <x v="0"/>
    <x v="0"/>
    <x v="0"/>
    <n v="1407868561"/>
    <d v="2014-08-12T18:36:01"/>
    <n v="1406140561"/>
    <d v="2014-07-23T18:36:01"/>
    <x v="18"/>
    <x v="18"/>
    <b v="0"/>
    <n v="2"/>
    <b v="0"/>
    <s v="theater/plays"/>
    <n v="1.25"/>
    <n v="62.5"/>
    <x v="0"/>
    <x v="0"/>
  </r>
  <r>
    <x v="392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3"/>
    <x v="3"/>
    <n v="1431298740"/>
    <d v="2015-05-10T22:59:00"/>
    <n v="1429558756"/>
    <d v="2015-04-20T19:39:16"/>
    <x v="18"/>
    <x v="18"/>
    <b v="0"/>
    <n v="27"/>
    <b v="0"/>
    <s v="theater/plays"/>
    <n v="36.36"/>
    <n v="33.666666666666664"/>
    <x v="0"/>
    <x v="0"/>
  </r>
  <r>
    <x v="393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3"/>
    <x v="3"/>
    <n v="1488394800"/>
    <d v="2017-03-01T19:00:00"/>
    <n v="1486681708"/>
    <d v="2017-02-09T23:08:28"/>
    <x v="18"/>
    <x v="18"/>
    <b v="0"/>
    <n v="14"/>
    <b v="0"/>
    <s v="theater/plays"/>
    <n v="37.75"/>
    <n v="32.357142857142854"/>
    <x v="0"/>
    <x v="0"/>
  </r>
  <r>
    <x v="394"/>
    <s v="American Pride"/>
    <s v="American Pride is a play centered on the Poetry of one Iraq War veteran, and follows her journey through war and back home."/>
    <n v="1500"/>
    <n v="795"/>
    <x v="0"/>
    <x v="0"/>
    <x v="0"/>
    <n v="1467575940"/>
    <d v="2016-07-03T19:59:00"/>
    <n v="1465856639"/>
    <d v="2016-06-13T22:23:59"/>
    <x v="18"/>
    <x v="18"/>
    <b v="0"/>
    <n v="9"/>
    <b v="0"/>
    <s v="theater/plays"/>
    <n v="53"/>
    <n v="88.333333333333329"/>
    <x v="0"/>
    <x v="0"/>
  </r>
  <r>
    <x v="395"/>
    <s v="Di FAMILY"/>
    <s v="A story of an Italian family who tried it the right way but realized things work better if they do it &quot;their&quot; way. Weekly Series PILOT"/>
    <n v="8600"/>
    <n v="11090"/>
    <x v="2"/>
    <x v="0"/>
    <x v="0"/>
    <n v="1464390916"/>
    <d v="2016-05-27T23:15:16"/>
    <n v="1462576516"/>
    <d v="2016-05-06T23:15:16"/>
    <x v="19"/>
    <x v="19"/>
    <b v="0"/>
    <n v="86"/>
    <b v="1"/>
    <s v="film &amp; video/television"/>
    <n v="128.95348837209301"/>
    <n v="128.95348837209303"/>
    <x v="2"/>
    <x v="6"/>
  </r>
  <r>
    <x v="396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d v="2014-11-16T22:26:18"/>
    <n v="1414358778"/>
    <d v="2014-10-26T21:26:18"/>
    <x v="19"/>
    <x v="19"/>
    <b v="0"/>
    <n v="1"/>
    <b v="0"/>
    <s v="film &amp; video/science fiction"/>
    <n v="0.33333333333333337"/>
    <n v="10"/>
    <x v="2"/>
    <x v="13"/>
  </r>
  <r>
    <x v="397"/>
    <s v="Blood Bond Movie Development"/>
    <s v="A love story featuring adoption,struggle,dysfunction,grace, healing, and restoration."/>
    <n v="12700"/>
    <n v="0"/>
    <x v="0"/>
    <x v="0"/>
    <x v="0"/>
    <n v="1470441983"/>
    <d v="2016-08-06T00:06:23"/>
    <n v="1468627583"/>
    <d v="2016-07-16T00:06:23"/>
    <x v="19"/>
    <x v="19"/>
    <b v="0"/>
    <n v="0"/>
    <b v="0"/>
    <s v="film &amp; video/drama"/>
    <n v="0"/>
    <n v="0"/>
    <x v="2"/>
    <x v="14"/>
  </r>
  <r>
    <x v="398"/>
    <s v="Within The Threshold"/>
    <s v="A film to stop society from judging others and get along. Life is not about discrimination! Donate for this Thrilling Drama Series!!!!"/>
    <n v="26000"/>
    <n v="0"/>
    <x v="0"/>
    <x v="0"/>
    <x v="0"/>
    <n v="1483088400"/>
    <d v="2016-12-30T09:00:00"/>
    <n v="1481324760"/>
    <d v="2016-12-09T23:06:00"/>
    <x v="19"/>
    <x v="19"/>
    <b v="0"/>
    <n v="0"/>
    <b v="0"/>
    <s v="film &amp; video/drama"/>
    <n v="0"/>
    <n v="0"/>
    <x v="2"/>
    <x v="14"/>
  </r>
  <r>
    <x v="399"/>
    <s v="SOLE SURVIVOR FILM - Finishing Funds"/>
    <s v="A first glimpse into the lives of sole survivors of commercial plane crashes as they struggle to understand their perplexing fate."/>
    <n v="18000"/>
    <n v="21410"/>
    <x v="2"/>
    <x v="0"/>
    <x v="0"/>
    <n v="1346695334"/>
    <d v="2012-09-03T18:02:14"/>
    <n v="1344880934"/>
    <d v="2012-08-13T18:02:14"/>
    <x v="19"/>
    <x v="19"/>
    <b v="1"/>
    <n v="238"/>
    <b v="1"/>
    <s v="film &amp; video/documentary"/>
    <n v="118.94444444444446"/>
    <n v="89.957983193277315"/>
    <x v="2"/>
    <x v="22"/>
  </r>
  <r>
    <x v="400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x v="0"/>
    <n v="1446731817"/>
    <d v="2015-11-05T13:56:57"/>
    <n v="1444913817"/>
    <d v="2015-10-15T12:56:57"/>
    <x v="19"/>
    <x v="19"/>
    <b v="0"/>
    <n v="43"/>
    <b v="1"/>
    <s v="film &amp; video/documentary"/>
    <n v="141.65"/>
    <n v="65.883720930232556"/>
    <x v="2"/>
    <x v="22"/>
  </r>
  <r>
    <x v="401"/>
    <s v="Devastated No Matter What"/>
    <s v="A Festival Backed Production of a Full-Length Play."/>
    <n v="1150"/>
    <n v="1330"/>
    <x v="2"/>
    <x v="0"/>
    <x v="0"/>
    <n v="1434921600"/>
    <d v="2015-06-21T21:20:00"/>
    <n v="1433109907"/>
    <d v="2015-05-31T22:05:07"/>
    <x v="19"/>
    <x v="19"/>
    <b v="0"/>
    <n v="30"/>
    <b v="1"/>
    <s v="theater/plays"/>
    <n v="115.65217391304347"/>
    <n v="44.333333333333336"/>
    <x v="0"/>
    <x v="0"/>
  </r>
  <r>
    <x v="402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6"/>
    <x v="5"/>
    <n v="1484110800"/>
    <d v="2017-01-11T05:00:00"/>
    <n v="1482281094"/>
    <d v="2016-12-21T00:44:54"/>
    <x v="19"/>
    <x v="19"/>
    <b v="0"/>
    <n v="18"/>
    <b v="1"/>
    <s v="theater/plays"/>
    <n v="130.41666666666666"/>
    <n v="86.944444444444443"/>
    <x v="0"/>
    <x v="0"/>
  </r>
  <r>
    <x v="403"/>
    <s v="&quot;The Tale of The Cockatrice&quot; by Peafrog Puppetry"/>
    <s v="A brand new show that unites puppetry, live music and storytelling to bring a forgotten English legend back to life!"/>
    <n v="500"/>
    <n v="503.22"/>
    <x v="2"/>
    <x v="3"/>
    <x v="3"/>
    <n v="1467681107"/>
    <d v="2016-07-05T01:11:47"/>
    <n v="1465866707"/>
    <d v="2016-06-14T01:11:47"/>
    <x v="19"/>
    <x v="19"/>
    <b v="0"/>
    <n v="20"/>
    <b v="1"/>
    <s v="theater/plays"/>
    <n v="100.64400000000001"/>
    <n v="25.161000000000001"/>
    <x v="0"/>
    <x v="0"/>
  </r>
  <r>
    <x v="404"/>
    <s v="VIVO Solar Bag"/>
    <s v="A backpack with a built in solar panel to charge any USB device. Includes removable battery pack, USB cable, and 7 different adapters!"/>
    <n v="2500"/>
    <n v="3499"/>
    <x v="2"/>
    <x v="0"/>
    <x v="0"/>
    <n v="1410904413"/>
    <d v="2014-09-16T21:53:33"/>
    <n v="1409090013"/>
    <d v="2014-08-26T21:53:33"/>
    <x v="19"/>
    <x v="19"/>
    <b v="0"/>
    <n v="82"/>
    <b v="1"/>
    <s v="technology/wearables"/>
    <n v="139.96"/>
    <n v="42.670731707317074"/>
    <x v="7"/>
    <x v="11"/>
  </r>
  <r>
    <x v="405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x v="0"/>
    <n v="1338321305"/>
    <d v="2012-05-29T19:55:05"/>
    <n v="1336506905"/>
    <d v="2012-05-08T19:55:05"/>
    <x v="19"/>
    <x v="19"/>
    <b v="0"/>
    <n v="30"/>
    <b v="0"/>
    <s v="music/jazz"/>
    <n v="30.666666666666664"/>
    <n v="21.466666666666665"/>
    <x v="1"/>
    <x v="39"/>
  </r>
  <r>
    <x v="406"/>
    <s v="Origin - Cobrette Bardole's Sophomore Album!"/>
    <s v="Cobrette Bardole's widely anticipated sophomore release is ready for tracking and he needs your help to make it a reality!"/>
    <n v="1000"/>
    <n v="750"/>
    <x v="0"/>
    <x v="0"/>
    <x v="0"/>
    <n v="1483137311"/>
    <d v="2016-12-30T22:35:11"/>
    <n v="1481322911"/>
    <d v="2016-12-09T22:35:11"/>
    <x v="19"/>
    <x v="19"/>
    <b v="0"/>
    <n v="21"/>
    <b v="0"/>
    <s v="music/indie rock"/>
    <n v="75"/>
    <n v="35.714285714285715"/>
    <x v="1"/>
    <x v="21"/>
  </r>
  <r>
    <x v="407"/>
    <s v="Hot Jazz and Latin Luxury in Lima"/>
    <s v="Promoting an &quot;over the top&quot; all inclusive jazz experience featuring top notch performers in a luxurious Latin setting in Lima, Peru."/>
    <n v="100000"/>
    <n v="0"/>
    <x v="0"/>
    <x v="0"/>
    <x v="0"/>
    <n v="1390522045"/>
    <d v="2014-01-24T00:07:25"/>
    <n v="1388707645"/>
    <d v="2014-01-03T00:07:25"/>
    <x v="19"/>
    <x v="19"/>
    <b v="0"/>
    <n v="0"/>
    <b v="0"/>
    <s v="music/jazz"/>
    <n v="0"/>
    <n v="0"/>
    <x v="1"/>
    <x v="39"/>
  </r>
  <r>
    <x v="408"/>
    <s v="Pyros Brick Oven Pizza in a Food Truck."/>
    <s v="Amazing delicious pizza a real hit a true niche that has not been explored ground floor opportunity in food trucks done by a real chef"/>
    <n v="18000"/>
    <n v="0"/>
    <x v="0"/>
    <x v="0"/>
    <x v="0"/>
    <n v="1432047989"/>
    <d v="2015-05-19T15:06:29"/>
    <n v="1430233589"/>
    <d v="2015-04-28T15:06:29"/>
    <x v="19"/>
    <x v="19"/>
    <b v="0"/>
    <n v="0"/>
    <b v="0"/>
    <s v="food/food trucks"/>
    <n v="0"/>
    <n v="0"/>
    <x v="3"/>
    <x v="10"/>
  </r>
  <r>
    <x v="409"/>
    <s v="Because Dance."/>
    <s v="A photobook of young dancers and their inspiring stories, photographed in beautiful and unique locations."/>
    <n v="2000"/>
    <n v="3211"/>
    <x v="2"/>
    <x v="6"/>
    <x v="5"/>
    <n v="1482943740"/>
    <d v="2016-12-28T16:49:00"/>
    <n v="1481129340"/>
    <d v="2016-12-07T16:49:00"/>
    <x v="19"/>
    <x v="19"/>
    <b v="0"/>
    <n v="85"/>
    <b v="1"/>
    <s v="photography/photobooks"/>
    <n v="160.54999999999998"/>
    <n v="37.776470588235291"/>
    <x v="5"/>
    <x v="23"/>
  </r>
  <r>
    <x v="410"/>
    <s v="Road Ramblers"/>
    <s v="A couple of experienced road trippers setting out for the big one. Six months traveling in a converted bus with a book at the end."/>
    <n v="9000"/>
    <n v="9700"/>
    <x v="2"/>
    <x v="0"/>
    <x v="0"/>
    <n v="1467242995"/>
    <d v="2016-06-29T23:29:55"/>
    <n v="1465428595"/>
    <d v="2016-06-08T23:29:55"/>
    <x v="19"/>
    <x v="19"/>
    <b v="0"/>
    <n v="86"/>
    <b v="1"/>
    <s v="photography/photobooks"/>
    <n v="107.77777777777777"/>
    <n v="112.79069767441861"/>
    <x v="5"/>
    <x v="23"/>
  </r>
  <r>
    <x v="411"/>
    <s v="Modern Nomads"/>
    <s v="Modern Nomads Journal is an 88 page magazine style publication containing photo stories about Somalis in the Horn of Africa."/>
    <n v="4800"/>
    <n v="6029"/>
    <x v="2"/>
    <x v="0"/>
    <x v="0"/>
    <n v="1429183656"/>
    <d v="2015-04-16T11:27:36"/>
    <n v="1427369256"/>
    <d v="2015-03-26T11:27:36"/>
    <x v="19"/>
    <x v="19"/>
    <b v="0"/>
    <n v="103"/>
    <b v="1"/>
    <s v="photography/photobooks"/>
    <n v="125.60416666666667"/>
    <n v="58.533980582524272"/>
    <x v="5"/>
    <x v="23"/>
  </r>
  <r>
    <x v="412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d v="2012-02-21T22:46:14"/>
    <n v="1328049974"/>
    <d v="2012-01-31T22:46:14"/>
    <x v="19"/>
    <x v="19"/>
    <b v="0"/>
    <n v="6"/>
    <b v="0"/>
    <s v="music/world music"/>
    <n v="11.600000000000001"/>
    <n v="19.333333333333332"/>
    <x v="1"/>
    <x v="12"/>
  </r>
  <r>
    <x v="413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x v="0"/>
    <n v="1369612474"/>
    <d v="2013-05-26T23:54:34"/>
    <n v="1367798074"/>
    <d v="2013-05-05T23:54:34"/>
    <x v="19"/>
    <x v="19"/>
    <b v="0"/>
    <n v="240"/>
    <b v="1"/>
    <s v="music/rock"/>
    <n v="496.52000000000004"/>
    <n v="51.720833333333331"/>
    <x v="1"/>
    <x v="2"/>
  </r>
  <r>
    <x v="414"/>
    <s v="Translation of 'SOCIALCAPITALISM' (2014)"/>
    <s v="Interest from abroad to publish my book SOCIALCAPITALISM. Need translation to English master. Help appreciated."/>
    <n v="82000"/>
    <n v="8190"/>
    <x v="0"/>
    <x v="1"/>
    <x v="1"/>
    <n v="1433775600"/>
    <d v="2015-06-08T15:00:00"/>
    <n v="1431973478"/>
    <d v="2015-05-18T18:24:38"/>
    <x v="19"/>
    <x v="19"/>
    <b v="0"/>
    <n v="11"/>
    <b v="0"/>
    <s v="publishing/translations"/>
    <n v="9.9878048780487809"/>
    <n v="744.5454545454545"/>
    <x v="8"/>
    <x v="26"/>
  </r>
  <r>
    <x v="415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x v="4"/>
    <n v="1461535140"/>
    <d v="2016-04-24T21:59:00"/>
    <n v="1459716480"/>
    <d v="2016-04-03T20:48:00"/>
    <x v="19"/>
    <x v="19"/>
    <b v="0"/>
    <n v="1"/>
    <b v="0"/>
    <s v="publishing/translations"/>
    <n v="0.85714285714285721"/>
    <n v="15"/>
    <x v="8"/>
    <x v="26"/>
  </r>
  <r>
    <x v="416"/>
    <s v="The CASAMENA Radio Hour Volume 1 CDx2"/>
    <s v="Carlos Mena presents the CASAMENA Radio Hour Vol 1, a  2-CD Mix and Compilation featuring new and unreleased Deep and Afro house."/>
    <n v="1500"/>
    <n v="1877"/>
    <x v="2"/>
    <x v="0"/>
    <x v="0"/>
    <n v="1356724263"/>
    <d v="2012-12-28T19:51:03"/>
    <n v="1354909863"/>
    <d v="2012-12-07T19:51:03"/>
    <x v="19"/>
    <x v="19"/>
    <b v="1"/>
    <n v="81"/>
    <b v="1"/>
    <s v="publishing/radio &amp; podcasts"/>
    <n v="125.13333333333334"/>
    <n v="23.172839506172838"/>
    <x v="8"/>
    <x v="29"/>
  </r>
  <r>
    <x v="417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x v="0"/>
    <n v="1412135940"/>
    <d v="2014-10-01T03:59:00"/>
    <n v="1410366708"/>
    <d v="2014-09-10T16:31:48"/>
    <x v="19"/>
    <x v="19"/>
    <b v="0"/>
    <n v="16"/>
    <b v="0"/>
    <s v="photography/nature"/>
    <n v="49.186046511627907"/>
    <n v="132.1875"/>
    <x v="5"/>
    <x v="8"/>
  </r>
  <r>
    <x v="418"/>
    <s v="New Tour Bus for The Slants"/>
    <s v="The world's only all-Asian American dance rock band, The Slants, needs a bus to tour cons, shows, and festivals."/>
    <n v="10000"/>
    <n v="14511"/>
    <x v="2"/>
    <x v="0"/>
    <x v="0"/>
    <n v="1339701851"/>
    <d v="2012-06-14T19:24:11"/>
    <n v="1337887451"/>
    <d v="2012-05-24T19:24:11"/>
    <x v="19"/>
    <x v="19"/>
    <b v="0"/>
    <n v="205"/>
    <b v="1"/>
    <s v="music/rock"/>
    <n v="145.11000000000001"/>
    <n v="70.785365853658533"/>
    <x v="1"/>
    <x v="2"/>
  </r>
  <r>
    <x v="419"/>
    <s v="Skelton-Luns CD/7&quot;             No Big Deal."/>
    <s v="Skelton-Luns CD/7&quot; No Big Deal."/>
    <n v="800"/>
    <n v="1001"/>
    <x v="2"/>
    <x v="0"/>
    <x v="0"/>
    <n v="1370390432"/>
    <d v="2013-06-05T00:00:32"/>
    <n v="1368576032"/>
    <d v="2013-05-15T00:00:32"/>
    <x v="19"/>
    <x v="19"/>
    <b v="0"/>
    <n v="27"/>
    <b v="1"/>
    <s v="music/rock"/>
    <n v="125.125"/>
    <n v="37.074074074074076"/>
    <x v="1"/>
    <x v="2"/>
  </r>
  <r>
    <x v="420"/>
    <s v="Casual Encounters: The Quest For a PA"/>
    <s v="Creating a live show experience that does justice to the musicianship and time spent rehearsing.  Help us weave this sonic tapestry!"/>
    <n v="1500"/>
    <n v="2000"/>
    <x v="2"/>
    <x v="0"/>
    <x v="0"/>
    <n v="1410755286"/>
    <d v="2014-09-15T04:28:06"/>
    <n v="1408940886"/>
    <d v="2014-08-25T04:28:06"/>
    <x v="19"/>
    <x v="19"/>
    <b v="0"/>
    <n v="23"/>
    <b v="1"/>
    <s v="music/rock"/>
    <n v="133.33333333333331"/>
    <n v="86.956521739130437"/>
    <x v="1"/>
    <x v="2"/>
  </r>
  <r>
    <x v="421"/>
    <s v="Shift Records A New EP!"/>
    <s v="Our first record created to reach, inspire, and ultimately express the love of Jesus to our generation."/>
    <n v="3265"/>
    <n v="1395"/>
    <x v="0"/>
    <x v="0"/>
    <x v="0"/>
    <n v="1461211200"/>
    <d v="2016-04-21T04:00:00"/>
    <n v="1459467238"/>
    <d v="2016-03-31T23:33:58"/>
    <x v="19"/>
    <x v="19"/>
    <b v="0"/>
    <n v="41"/>
    <b v="0"/>
    <s v="music/faith"/>
    <n v="42.725880551301685"/>
    <n v="34.024390243902438"/>
    <x v="1"/>
    <x v="19"/>
  </r>
  <r>
    <x v="422"/>
    <s v="Photographic book on Melbourne's music scene"/>
    <s v="I want to create a beautiful book which documents the Melbourne music scene."/>
    <n v="1500"/>
    <n v="0"/>
    <x v="0"/>
    <x v="2"/>
    <x v="2"/>
    <n v="1408999088"/>
    <d v="2014-08-25T20:38:08"/>
    <n v="1407184688"/>
    <d v="2014-08-04T20:38:08"/>
    <x v="19"/>
    <x v="19"/>
    <b v="1"/>
    <n v="0"/>
    <b v="0"/>
    <s v="photography/photobooks"/>
    <n v="0"/>
    <n v="0"/>
    <x v="5"/>
    <x v="23"/>
  </r>
  <r>
    <x v="423"/>
    <s v="Tin Man's Broken Wisdom Fund"/>
    <s v="cd fund raiser"/>
    <n v="3000"/>
    <n v="3002"/>
    <x v="2"/>
    <x v="0"/>
    <x v="0"/>
    <n v="1389146880"/>
    <d v="2014-01-08T02:08:00"/>
    <n v="1387403967"/>
    <d v="2013-12-18T21:59:27"/>
    <x v="19"/>
    <x v="19"/>
    <b v="0"/>
    <n v="40"/>
    <b v="1"/>
    <s v="music/rock"/>
    <n v="100.06666666666666"/>
    <n v="75.05"/>
    <x v="1"/>
    <x v="2"/>
  </r>
  <r>
    <x v="424"/>
    <s v="Deathtrap America Spring 2015 Tour"/>
    <s v="Deathtrap America is touring the country this spring.  Your pledge will help us across the country with Faster Pussycat and QueensrÃ¿che"/>
    <n v="2500"/>
    <n v="3022"/>
    <x v="2"/>
    <x v="0"/>
    <x v="0"/>
    <n v="1429594832"/>
    <d v="2015-04-21T05:40:32"/>
    <n v="1427780432"/>
    <d v="2015-03-31T05:40:32"/>
    <x v="19"/>
    <x v="19"/>
    <b v="0"/>
    <n v="38"/>
    <b v="1"/>
    <s v="music/rock"/>
    <n v="120.88000000000001"/>
    <n v="79.526315789473685"/>
    <x v="1"/>
    <x v="2"/>
  </r>
  <r>
    <x v="425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x v="0"/>
    <n v="1406509200"/>
    <d v="2014-07-28T01:00:00"/>
    <n v="1404769538"/>
    <d v="2014-07-07T21:45:38"/>
    <x v="19"/>
    <x v="19"/>
    <b v="0"/>
    <n v="26"/>
    <b v="1"/>
    <s v="music/rock"/>
    <n v="100.07692307692308"/>
    <n v="50.03846153846154"/>
    <x v="1"/>
    <x v="2"/>
  </r>
  <r>
    <x v="426"/>
    <s v="Lazy Sunday"/>
    <s v="We are an independent band who needs your help for the production of our new album, so we can share our music with you lovely people :)"/>
    <n v="2000"/>
    <n v="2025"/>
    <x v="2"/>
    <x v="0"/>
    <x v="0"/>
    <n v="1405715472"/>
    <d v="2014-07-18T20:31:12"/>
    <n v="1403901072"/>
    <d v="2014-06-27T20:31:12"/>
    <x v="19"/>
    <x v="19"/>
    <b v="0"/>
    <n v="38"/>
    <b v="1"/>
    <s v="music/rock"/>
    <n v="101.25"/>
    <n v="53.289473684210527"/>
    <x v="1"/>
    <x v="2"/>
  </r>
  <r>
    <x v="427"/>
    <s v="A Simple Complex's 2013 CD Release Party DVD"/>
    <s v="ASC had a one-of-a-kind CD release party in 2013, and we want to share it with the world - in DVD format!"/>
    <n v="750"/>
    <n v="1001"/>
    <x v="2"/>
    <x v="0"/>
    <x v="0"/>
    <n v="1391706084"/>
    <d v="2014-02-06T17:01:24"/>
    <n v="1389891684"/>
    <d v="2014-01-16T17:01:24"/>
    <x v="19"/>
    <x v="19"/>
    <b v="0"/>
    <n v="19"/>
    <b v="1"/>
    <s v="music/rock"/>
    <n v="133.46666666666667"/>
    <n v="52.684210526315788"/>
    <x v="1"/>
    <x v="2"/>
  </r>
  <r>
    <x v="428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x v="0"/>
    <n v="1327433173"/>
    <d v="2012-01-24T19:26:13"/>
    <n v="1325618773"/>
    <d v="2012-01-03T19:26:13"/>
    <x v="19"/>
    <x v="19"/>
    <b v="0"/>
    <n v="80"/>
    <b v="1"/>
    <s v="music/indie rock"/>
    <n v="106.99047619047619"/>
    <n v="70.212500000000006"/>
    <x v="1"/>
    <x v="21"/>
  </r>
  <r>
    <x v="429"/>
    <s v="Portraits of Resilience"/>
    <s v="Taking (and giving) professional portraits of survivors of human trafficking in Myanmar."/>
    <n v="2000"/>
    <n v="140"/>
    <x v="0"/>
    <x v="0"/>
    <x v="0"/>
    <n v="1435958786"/>
    <d v="2015-07-03T21:26:26"/>
    <n v="1434144386"/>
    <d v="2015-06-12T21:26:26"/>
    <x v="19"/>
    <x v="19"/>
    <b v="0"/>
    <n v="3"/>
    <b v="0"/>
    <s v="photography/people"/>
    <n v="7.0000000000000009"/>
    <n v="46.666666666666664"/>
    <x v="5"/>
    <x v="34"/>
  </r>
  <r>
    <x v="430"/>
    <s v="ACKER Studio Album and Vinyl Pressing"/>
    <s v="ACKER, an instrumental noise-rock band from Central Illinois, is raising funds to record a new album and release it on vinyl."/>
    <n v="2000"/>
    <n v="2154.66"/>
    <x v="2"/>
    <x v="0"/>
    <x v="0"/>
    <n v="1415815393"/>
    <d v="2014-11-12T18:03:13"/>
    <n v="1413997393"/>
    <d v="2014-10-22T17:03:13"/>
    <x v="19"/>
    <x v="19"/>
    <b v="0"/>
    <n v="58"/>
    <b v="1"/>
    <s v="music/indie rock"/>
    <n v="107.73299999999999"/>
    <n v="37.149310344827583"/>
    <x v="1"/>
    <x v="21"/>
  </r>
  <r>
    <x v="431"/>
    <s v="Cadaver - A Card Game For Aspiring Necromancers"/>
    <s v="Cadaver is a lighthearted game of friendly necromancy! Players compete to resurrect as many bodies as possible!"/>
    <n v="2500"/>
    <n v="8301"/>
    <x v="2"/>
    <x v="3"/>
    <x v="3"/>
    <n v="1450051200"/>
    <d v="2015-12-14T00:00:00"/>
    <n v="1448269539"/>
    <d v="2015-11-23T09:05:39"/>
    <x v="19"/>
    <x v="19"/>
    <b v="0"/>
    <n v="391"/>
    <b v="1"/>
    <s v="games/tabletop games"/>
    <n v="332.03999999999996"/>
    <n v="21.230179028132991"/>
    <x v="6"/>
    <x v="9"/>
  </r>
  <r>
    <x v="432"/>
    <s v="Werewolf: Full Moon Expansion"/>
    <s v="A great game full of lying, scheming, and werewolves.  Now with additional characters to add even more mayhem!"/>
    <n v="8500"/>
    <n v="11428.19"/>
    <x v="2"/>
    <x v="0"/>
    <x v="0"/>
    <n v="1408177077"/>
    <d v="2014-08-16T08:17:57"/>
    <n v="1406362677"/>
    <d v="2014-07-26T08:17:57"/>
    <x v="19"/>
    <x v="19"/>
    <b v="0"/>
    <n v="480"/>
    <b v="1"/>
    <s v="games/tabletop games"/>
    <n v="134.44929411764704"/>
    <n v="23.808729166666669"/>
    <x v="6"/>
    <x v="9"/>
  </r>
  <r>
    <x v="433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x v="2"/>
    <n v="1487093020"/>
    <d v="2017-02-14T17:23:40"/>
    <n v="1485278620"/>
    <d v="2017-01-24T17:23:40"/>
    <x v="19"/>
    <x v="19"/>
    <b v="0"/>
    <n v="210"/>
    <b v="1"/>
    <s v="games/tabletop games"/>
    <n v="779.5"/>
    <n v="37.11904761904762"/>
    <x v="6"/>
    <x v="9"/>
  </r>
  <r>
    <x v="434"/>
    <s v="Corvus Corax Miniatures - Outcasts"/>
    <s v="These are degenerated men who have, since birth, suffered the effect of mutation and turned into something wicked!"/>
    <n v="7500"/>
    <n v="8666"/>
    <x v="2"/>
    <x v="10"/>
    <x v="7"/>
    <n v="1422734313"/>
    <d v="2015-01-31T19:58:33"/>
    <n v="1420919913"/>
    <d v="2015-01-10T19:58:33"/>
    <x v="19"/>
    <x v="19"/>
    <b v="0"/>
    <n v="60"/>
    <b v="1"/>
    <s v="games/tabletop games"/>
    <n v="115.54666666666667"/>
    <n v="144.43333333333334"/>
    <x v="6"/>
    <x v="9"/>
  </r>
  <r>
    <x v="435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x v="0"/>
    <n v="1403539260"/>
    <d v="2014-06-23T16:01:00"/>
    <n v="1401724860"/>
    <d v="2014-06-02T16:01:00"/>
    <x v="19"/>
    <x v="19"/>
    <b v="0"/>
    <n v="106"/>
    <b v="1"/>
    <s v="music/rock"/>
    <n v="119.97755555555555"/>
    <n v="50.9338679245283"/>
    <x v="1"/>
    <x v="2"/>
  </r>
  <r>
    <x v="436"/>
    <s v="Two Hundred Chocolate Truffles"/>
    <s v="Homemade truffles for NYC chocolate fanatics. Truffle recipes for chocolate addicts from all over the world. Chocolate lovers unite."/>
    <n v="600"/>
    <n v="1273"/>
    <x v="2"/>
    <x v="0"/>
    <x v="0"/>
    <n v="1401385800"/>
    <d v="2014-05-29T17:50:00"/>
    <n v="1399563390"/>
    <d v="2014-05-08T15:36:30"/>
    <x v="19"/>
    <x v="19"/>
    <b v="1"/>
    <n v="94"/>
    <b v="1"/>
    <s v="food/small batch"/>
    <n v="212.16666666666666"/>
    <n v="13.542553191489361"/>
    <x v="3"/>
    <x v="5"/>
  </r>
  <r>
    <x v="437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d v="2014-10-06T05:00:00"/>
    <n v="1410799870"/>
    <d v="2014-09-15T16:51:10"/>
    <x v="19"/>
    <x v="19"/>
    <b v="0"/>
    <n v="0"/>
    <b v="0"/>
    <s v="technology/web"/>
    <n v="0"/>
    <n v="0"/>
    <x v="7"/>
    <x v="24"/>
  </r>
  <r>
    <x v="438"/>
    <s v="JoyShtick Food Truck"/>
    <s v="We are the first gaming-themed food truck, bringing gourmet pub fare to the Jacksonville area."/>
    <n v="5000"/>
    <n v="1126"/>
    <x v="0"/>
    <x v="0"/>
    <x v="0"/>
    <n v="1472911375"/>
    <d v="2016-09-03T14:02:55"/>
    <n v="1471096975"/>
    <d v="2016-08-13T14:02:55"/>
    <x v="19"/>
    <x v="19"/>
    <b v="0"/>
    <n v="20"/>
    <b v="0"/>
    <s v="food/food trucks"/>
    <n v="22.52"/>
    <n v="56.3"/>
    <x v="3"/>
    <x v="10"/>
  </r>
  <r>
    <x v="439"/>
    <s v="Bring Alchemy Pops to the People!"/>
    <s v="YOU can help Alchemy Pops POP up on a street near you!"/>
    <n v="7500"/>
    <n v="8091"/>
    <x v="2"/>
    <x v="0"/>
    <x v="0"/>
    <n v="1437627540"/>
    <d v="2015-07-23T04:59:00"/>
    <n v="1435806054"/>
    <d v="2015-07-02T03:00:54"/>
    <x v="19"/>
    <x v="19"/>
    <b v="0"/>
    <n v="109"/>
    <b v="1"/>
    <s v="food/small batch"/>
    <n v="107.88"/>
    <n v="74.22935779816514"/>
    <x v="3"/>
    <x v="5"/>
  </r>
  <r>
    <x v="440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x v="0"/>
    <n v="1444778021"/>
    <d v="2015-10-13T23:13:41"/>
    <n v="1442963621"/>
    <d v="2015-09-22T23:13:41"/>
    <x v="19"/>
    <x v="19"/>
    <b v="0"/>
    <n v="132"/>
    <b v="1"/>
    <s v="music/classical music"/>
    <n v="109.48792"/>
    <n v="103.68174242424243"/>
    <x v="1"/>
    <x v="38"/>
  </r>
  <r>
    <x v="441"/>
    <s v="Become the subject of my next composition!"/>
    <s v="I create my solo piano Vignettes by encrypting someone's name in the melody. Next up is the fourth Vignette, and I need a subject!"/>
    <n v="25"/>
    <n v="29"/>
    <x v="2"/>
    <x v="0"/>
    <x v="0"/>
    <n v="1375151566"/>
    <d v="2013-07-30T02:32:46"/>
    <n v="1373337166"/>
    <d v="2013-07-09T02:32:46"/>
    <x v="19"/>
    <x v="19"/>
    <b v="0"/>
    <n v="4"/>
    <b v="1"/>
    <s v="music/classical music"/>
    <n v="115.99999999999999"/>
    <n v="7.25"/>
    <x v="1"/>
    <x v="38"/>
  </r>
  <r>
    <x v="442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d v="2016-05-18T19:49:05"/>
    <n v="1461786545"/>
    <d v="2016-04-27T19:49:05"/>
    <x v="19"/>
    <x v="19"/>
    <b v="0"/>
    <n v="0"/>
    <b v="0"/>
    <s v="food/food trucks"/>
    <n v="0"/>
    <n v="0"/>
    <x v="3"/>
    <x v="10"/>
  </r>
  <r>
    <x v="443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x v="0"/>
    <n v="1347530822"/>
    <d v="2012-09-13T10:07:02"/>
    <n v="1345716422"/>
    <d v="2012-08-23T10:07:02"/>
    <x v="19"/>
    <x v="19"/>
    <b v="0"/>
    <n v="3468"/>
    <b v="1"/>
    <s v="technology/space exploration"/>
    <n v="1379.4206249999997"/>
    <n v="31.820544982698959"/>
    <x v="7"/>
    <x v="32"/>
  </r>
  <r>
    <x v="444"/>
    <s v="Mrs. Brown and Her Lost Puppy."/>
    <s v="Help me publish my 1st children's book as an aspiring author!"/>
    <n v="8000"/>
    <n v="35"/>
    <x v="0"/>
    <x v="0"/>
    <x v="0"/>
    <n v="1413770820"/>
    <d v="2014-10-20T02:07:00"/>
    <n v="1412005602"/>
    <d v="2014-09-29T15:46:42"/>
    <x v="19"/>
    <x v="19"/>
    <b v="0"/>
    <n v="4"/>
    <b v="0"/>
    <s v="publishing/children's books"/>
    <n v="0.43750000000000006"/>
    <n v="8.75"/>
    <x v="8"/>
    <x v="17"/>
  </r>
  <r>
    <x v="445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x v="0"/>
    <n v="1414608843"/>
    <d v="2014-10-29T18:54:03"/>
    <n v="1412794443"/>
    <d v="2014-10-08T18:54:03"/>
    <x v="19"/>
    <x v="19"/>
    <b v="0"/>
    <n v="108"/>
    <b v="1"/>
    <s v="theater/plays"/>
    <n v="119"/>
    <n v="66.111111111111114"/>
    <x v="0"/>
    <x v="0"/>
  </r>
  <r>
    <x v="446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3"/>
    <x v="3"/>
    <n v="1426698000"/>
    <d v="2015-03-18T17:00:00"/>
    <n v="1424825479"/>
    <d v="2015-02-25T00:51:19"/>
    <x v="19"/>
    <x v="19"/>
    <b v="0"/>
    <n v="132"/>
    <b v="1"/>
    <s v="theater/plays"/>
    <n v="104"/>
    <n v="19.696969696969695"/>
    <x v="0"/>
    <x v="0"/>
  </r>
  <r>
    <x v="447"/>
    <s v="INDEPENDENCE NYC"/>
    <s v="1 director, 4 actors, and a whole lotta determination. Help us bring this brilliant story to the heart of NYC!"/>
    <n v="3000"/>
    <n v="3275"/>
    <x v="2"/>
    <x v="0"/>
    <x v="0"/>
    <n v="1440381600"/>
    <d v="2015-08-24T02:00:00"/>
    <n v="1438639130"/>
    <d v="2015-08-03T21:58:50"/>
    <x v="19"/>
    <x v="19"/>
    <b v="0"/>
    <n v="24"/>
    <b v="1"/>
    <s v="theater/plays"/>
    <n v="109.16666666666666"/>
    <n v="136.45833333333334"/>
    <x v="0"/>
    <x v="0"/>
  </r>
  <r>
    <x v="448"/>
    <s v="Bethlem"/>
    <s v="Consuite for 2015 CoreCon.  An adventure into insanity."/>
    <n v="600"/>
    <n v="1080"/>
    <x v="2"/>
    <x v="0"/>
    <x v="0"/>
    <n v="1429938683"/>
    <d v="2015-04-25T05:11:23"/>
    <n v="1428124283"/>
    <d v="2015-04-04T05:11:23"/>
    <x v="19"/>
    <x v="19"/>
    <b v="0"/>
    <n v="20"/>
    <b v="1"/>
    <s v="theater/spaces"/>
    <n v="180"/>
    <n v="54"/>
    <x v="0"/>
    <x v="4"/>
  </r>
  <r>
    <x v="449"/>
    <s v="Up-lifting Up-Fit!"/>
    <s v="Spring Theatre has recently found a new home in the heart of Winston Salem. We need your help for an up-lifting up-fit!"/>
    <n v="4000"/>
    <n v="4685"/>
    <x v="2"/>
    <x v="0"/>
    <x v="0"/>
    <n v="1423587130"/>
    <d v="2015-02-10T16:52:10"/>
    <n v="1421772730"/>
    <d v="2015-01-20T16:52:10"/>
    <x v="19"/>
    <x v="19"/>
    <b v="0"/>
    <n v="55"/>
    <b v="1"/>
    <s v="theater/spaces"/>
    <n v="117.12499999999999"/>
    <n v="85.181818181818187"/>
    <x v="0"/>
    <x v="4"/>
  </r>
  <r>
    <x v="450"/>
    <s v="Purpose Built Liverpool Comedy Club, Restaurant &amp; Bar"/>
    <s v="Liverpool's 1st purpose built 7 night a week comedy club, bar &amp; restaurant with live music &amp; much more"/>
    <n v="10000"/>
    <n v="334"/>
    <x v="0"/>
    <x v="3"/>
    <x v="3"/>
    <n v="1481132169"/>
    <d v="2016-12-07T17:36:09"/>
    <n v="1479317769"/>
    <d v="2016-11-16T17:36:09"/>
    <x v="19"/>
    <x v="19"/>
    <b v="0"/>
    <n v="16"/>
    <b v="0"/>
    <s v="theater/spaces"/>
    <n v="3.34"/>
    <n v="20.875"/>
    <x v="0"/>
    <x v="4"/>
  </r>
  <r>
    <x v="451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3"/>
    <x v="3"/>
    <n v="1475848800"/>
    <d v="2016-10-07T14:00:00"/>
    <n v="1474027501"/>
    <d v="2016-09-16T12:05:01"/>
    <x v="19"/>
    <x v="19"/>
    <b v="0"/>
    <n v="42"/>
    <b v="0"/>
    <s v="theater/spaces"/>
    <n v="17.150000000000002"/>
    <n v="40.833333333333336"/>
    <x v="0"/>
    <x v="4"/>
  </r>
  <r>
    <x v="452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x v="3"/>
    <n v="1490631419"/>
    <d v="2017-03-27T16:16:59"/>
    <n v="1488820619"/>
    <d v="2017-03-06T17:16:59"/>
    <x v="19"/>
    <x v="19"/>
    <b v="0"/>
    <n v="12"/>
    <b v="0"/>
    <s v="theater/plays"/>
    <n v="22.5"/>
    <n v="18.75"/>
    <x v="0"/>
    <x v="0"/>
  </r>
  <r>
    <x v="453"/>
    <s v="A Brief History of Musical Theatre..."/>
    <s v="A revue show featuring the very best of the last century of musical theatre from aspiring young producers &amp; performers at RWCMD"/>
    <n v="200"/>
    <n v="130"/>
    <x v="0"/>
    <x v="3"/>
    <x v="3"/>
    <n v="1433930302"/>
    <d v="2015-06-10T09:58:22"/>
    <n v="1432115902"/>
    <d v="2015-05-20T09:58:22"/>
    <x v="19"/>
    <x v="19"/>
    <b v="0"/>
    <n v="9"/>
    <b v="0"/>
    <s v="theater/musical"/>
    <n v="65"/>
    <n v="14.444444444444445"/>
    <x v="0"/>
    <x v="1"/>
  </r>
  <r>
    <x v="454"/>
    <s v="Nothing Changes"/>
    <s v="Nothing Changes is a modern musical version of the Ragged Trousered Philanthropists exploring the inequalities of &quot;austerity Britain&quot;"/>
    <n v="2000"/>
    <n v="25"/>
    <x v="0"/>
    <x v="3"/>
    <x v="3"/>
    <n v="1409509477"/>
    <d v="2014-08-31T18:24:37"/>
    <n v="1407695077"/>
    <d v="2014-08-10T18:24:37"/>
    <x v="19"/>
    <x v="19"/>
    <b v="0"/>
    <n v="2"/>
    <b v="0"/>
    <s v="theater/musical"/>
    <n v="1.25"/>
    <n v="12.5"/>
    <x v="0"/>
    <x v="1"/>
  </r>
  <r>
    <x v="455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x v="0"/>
    <n v="1406557877"/>
    <d v="2014-07-28T14:31:17"/>
    <n v="1404743477"/>
    <d v="2014-07-07T14:31:17"/>
    <x v="19"/>
    <x v="19"/>
    <b v="1"/>
    <n v="82"/>
    <b v="1"/>
    <s v="theater/plays"/>
    <n v="103.49999999999999"/>
    <n v="63.109756097560975"/>
    <x v="0"/>
    <x v="0"/>
  </r>
  <r>
    <x v="456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x v="0"/>
    <n v="1464987600"/>
    <d v="2016-06-03T21:00:00"/>
    <n v="1463145938"/>
    <d v="2016-05-13T13:25:38"/>
    <x v="19"/>
    <x v="19"/>
    <b v="1"/>
    <n v="39"/>
    <b v="1"/>
    <s v="theater/plays"/>
    <n v="102.35000000000001"/>
    <n v="52.487179487179489"/>
    <x v="0"/>
    <x v="0"/>
  </r>
  <r>
    <x v="457"/>
    <s v="Alix in Wundergarten"/>
    <s v="A dark theatrical comedy about four actors recording a warped radio version of Lewis Carroll's 'Alice's Adventures in Wonderland'."/>
    <n v="1500"/>
    <n v="2161"/>
    <x v="2"/>
    <x v="3"/>
    <x v="3"/>
    <n v="1448229600"/>
    <d v="2015-11-22T22:00:00"/>
    <n v="1446401372"/>
    <d v="2015-11-01T18:09:32"/>
    <x v="19"/>
    <x v="19"/>
    <b v="0"/>
    <n v="47"/>
    <b v="1"/>
    <s v="theater/plays"/>
    <n v="144.06666666666666"/>
    <n v="45.978723404255319"/>
    <x v="0"/>
    <x v="0"/>
  </r>
  <r>
    <x v="45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x v="0"/>
    <n v="1442102400"/>
    <d v="2015-09-13T00:00:00"/>
    <n v="1440370768"/>
    <d v="2015-08-23T22:59:28"/>
    <x v="19"/>
    <x v="19"/>
    <b v="0"/>
    <n v="72"/>
    <b v="1"/>
    <s v="theater/plays"/>
    <n v="101.73"/>
    <n v="141.29166666666666"/>
    <x v="0"/>
    <x v="0"/>
  </r>
  <r>
    <x v="459"/>
    <s v="MAX &amp; ELSA: NO MUSIC. NO CHILDREN."/>
    <s v="A subversive parody about the two people for whom the hills were NOT alive with THE SOUND OF MUSIC."/>
    <n v="3000"/>
    <n v="4085"/>
    <x v="2"/>
    <x v="0"/>
    <x v="0"/>
    <n v="1430329862"/>
    <d v="2015-04-29T17:51:02"/>
    <n v="1428515462"/>
    <d v="2015-04-08T17:51:02"/>
    <x v="19"/>
    <x v="19"/>
    <b v="0"/>
    <n v="88"/>
    <b v="1"/>
    <s v="theater/plays"/>
    <n v="136.16666666666666"/>
    <n v="46.420454545454547"/>
    <x v="0"/>
    <x v="0"/>
  </r>
  <r>
    <x v="460"/>
    <s v="A Hand of Talons"/>
    <s v="Descend into the dark world of steampunk noir in this thrilling new play, written by Maggie Lee and directed by Amy Poisson!"/>
    <n v="3500"/>
    <n v="4280"/>
    <x v="2"/>
    <x v="0"/>
    <x v="0"/>
    <n v="1460581365"/>
    <d v="2016-04-13T21:02:45"/>
    <n v="1458766965"/>
    <d v="2016-03-23T21:02:45"/>
    <x v="19"/>
    <x v="19"/>
    <b v="0"/>
    <n v="57"/>
    <b v="1"/>
    <s v="theater/plays"/>
    <n v="122.28571428571429"/>
    <n v="75.087719298245617"/>
    <x v="0"/>
    <x v="0"/>
  </r>
  <r>
    <x v="461"/>
    <s v="Richard III"/>
    <s v="Bare Theatre presents one of Shakespeare's most notorious characters in the final chapter of the War of the Roses saga."/>
    <n v="2500"/>
    <n v="2501"/>
    <x v="2"/>
    <x v="0"/>
    <x v="0"/>
    <n v="1478901600"/>
    <d v="2016-11-11T22:00:00"/>
    <n v="1477077946"/>
    <d v="2016-10-21T19:25:46"/>
    <x v="19"/>
    <x v="19"/>
    <b v="0"/>
    <n v="41"/>
    <b v="1"/>
    <s v="theater/plays"/>
    <n v="100.03999999999999"/>
    <n v="61"/>
    <x v="0"/>
    <x v="0"/>
  </r>
  <r>
    <x v="462"/>
    <s v="Das Ding - A Globetrotting Comedy"/>
    <s v="StoneCrabs is thrilled to bring to the UK the first English production of Philipp LÃ¶hleâ€™s play Das Ding (The Thing)."/>
    <n v="2500"/>
    <n v="2755"/>
    <x v="2"/>
    <x v="3"/>
    <x v="3"/>
    <n v="1412974800"/>
    <d v="2014-10-10T21:00:00"/>
    <n v="1411109167"/>
    <d v="2014-09-19T06:46:07"/>
    <x v="19"/>
    <x v="19"/>
    <b v="0"/>
    <n v="34"/>
    <b v="1"/>
    <s v="theater/plays"/>
    <n v="110.2"/>
    <n v="81.029411764705884"/>
    <x v="0"/>
    <x v="0"/>
  </r>
  <r>
    <x v="463"/>
    <s v="The Last Days of Judas Iscariot"/>
    <s v="Join Estelle Parsons in support of Theater That Looks and Sounds Like America"/>
    <n v="15000"/>
    <n v="15327"/>
    <x v="2"/>
    <x v="0"/>
    <x v="0"/>
    <n v="1487944080"/>
    <d v="2017-02-24T13:48:00"/>
    <n v="1486129680"/>
    <d v="2017-02-03T13:48:00"/>
    <x v="19"/>
    <x v="19"/>
    <b v="0"/>
    <n v="112"/>
    <b v="1"/>
    <s v="theater/plays"/>
    <n v="102.18"/>
    <n v="136.84821428571428"/>
    <x v="0"/>
    <x v="0"/>
  </r>
  <r>
    <x v="464"/>
    <s v="The Girl Who Touched the Stars"/>
    <s v="Two sisters make a set of paper dolls which take them on a journey across lands, creating memories along the way."/>
    <n v="700"/>
    <n v="1200"/>
    <x v="2"/>
    <x v="3"/>
    <x v="3"/>
    <n v="1460553480"/>
    <d v="2016-04-13T13:18:00"/>
    <n v="1458770384"/>
    <d v="2016-03-23T21:59:44"/>
    <x v="19"/>
    <x v="19"/>
    <b v="0"/>
    <n v="23"/>
    <b v="1"/>
    <s v="theater/plays"/>
    <n v="171.42857142857142"/>
    <n v="52.173913043478258"/>
    <x v="0"/>
    <x v="0"/>
  </r>
  <r>
    <x v="465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x v="0"/>
    <n v="1465837200"/>
    <d v="2016-06-13T17:00:00"/>
    <n v="1463971172"/>
    <d v="2016-05-23T02:39:32"/>
    <x v="19"/>
    <x v="19"/>
    <b v="0"/>
    <n v="14"/>
    <b v="1"/>
    <s v="theater/plays"/>
    <n v="153.4"/>
    <n v="109.57142857142857"/>
    <x v="0"/>
    <x v="0"/>
  </r>
  <r>
    <x v="466"/>
    <s v="Pretty Butch"/>
    <s v="World Premiere, an M1 Singapore Fringe Festival 2017 commission."/>
    <n v="9000"/>
    <n v="9124"/>
    <x v="2"/>
    <x v="13"/>
    <x v="9"/>
    <n v="1481731140"/>
    <d v="2016-12-14T15:59:00"/>
    <n v="1479866343"/>
    <d v="2016-11-23T01:59:03"/>
    <x v="19"/>
    <x v="19"/>
    <b v="0"/>
    <n v="72"/>
    <b v="1"/>
    <s v="theater/plays"/>
    <n v="101.37777777777779"/>
    <n v="126.72222222222223"/>
    <x v="0"/>
    <x v="0"/>
  </r>
  <r>
    <x v="467"/>
    <s v="All the Best, Jack"/>
    <s v="This play tells the story of the toxicity of sensationalism shown through one man's struggle with notoriety."/>
    <n v="1000"/>
    <n v="1035"/>
    <x v="2"/>
    <x v="0"/>
    <x v="0"/>
    <n v="1408942740"/>
    <d v="2014-08-25T04:59:00"/>
    <n v="1407157756"/>
    <d v="2014-08-04T13:09:16"/>
    <x v="19"/>
    <x v="19"/>
    <b v="0"/>
    <n v="27"/>
    <b v="1"/>
    <s v="theater/plays"/>
    <n v="103.49999999999999"/>
    <n v="38.333333333333336"/>
    <x v="0"/>
    <x v="0"/>
  </r>
  <r>
    <x v="468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x v="0"/>
    <n v="1408638480"/>
    <d v="2014-08-21T16:28:00"/>
    <n v="1406811593"/>
    <d v="2014-07-31T12:59:53"/>
    <x v="19"/>
    <x v="19"/>
    <b v="0"/>
    <n v="37"/>
    <b v="1"/>
    <s v="theater/plays"/>
    <n v="105.89999999999999"/>
    <n v="143.1081081081081"/>
    <x v="0"/>
    <x v="0"/>
  </r>
  <r>
    <x v="469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x v="0"/>
    <n v="1415253540"/>
    <d v="2014-11-06T05:59:00"/>
    <n v="1413432331"/>
    <d v="2014-10-16T04:05:31"/>
    <x v="19"/>
    <x v="19"/>
    <b v="0"/>
    <n v="23"/>
    <b v="1"/>
    <s v="theater/plays"/>
    <n v="102.05"/>
    <n v="88.739130434782609"/>
    <x v="0"/>
    <x v="0"/>
  </r>
  <r>
    <x v="470"/>
    <s v="King Sisyphus"/>
    <s v="A modern telling of the Greek myth. Sisyphus defies the Gods and attempts to change the world order... but can he overcome his fate?"/>
    <n v="4900"/>
    <n v="4900"/>
    <x v="2"/>
    <x v="0"/>
    <x v="0"/>
    <n v="1426883220"/>
    <d v="2015-03-20T20:27:00"/>
    <n v="1425067296"/>
    <d v="2015-02-27T20:01:36"/>
    <x v="19"/>
    <x v="19"/>
    <b v="0"/>
    <n v="33"/>
    <b v="1"/>
    <s v="theater/plays"/>
    <n v="100"/>
    <n v="148.4848484848485"/>
    <x v="0"/>
    <x v="0"/>
  </r>
  <r>
    <x v="471"/>
    <s v="William Shakespeare's The Tempest"/>
    <s v="Shakespeare Company at UCLA presents The Tempest under the stars in the Fowler Museum Amphitheater. Bring your blankets and enjoy!"/>
    <n v="500"/>
    <n v="791"/>
    <x v="2"/>
    <x v="0"/>
    <x v="0"/>
    <n v="1431928784"/>
    <d v="2015-05-18T05:59:44"/>
    <n v="1430114384"/>
    <d v="2015-04-27T05:59:44"/>
    <x v="19"/>
    <x v="19"/>
    <b v="0"/>
    <n v="10"/>
    <b v="1"/>
    <s v="theater/plays"/>
    <n v="158.20000000000002"/>
    <n v="79.099999999999994"/>
    <x v="0"/>
    <x v="0"/>
  </r>
  <r>
    <x v="472"/>
    <s v="BEASTS OF BAVERLY GROVE"/>
    <s v="One play.  Two theaters.  See the story from both sides and then decide for yourself - who are the BEASTS OF BAVERLY GROVE?"/>
    <n v="1500"/>
    <n v="1650.69"/>
    <x v="2"/>
    <x v="0"/>
    <x v="0"/>
    <n v="1412259660"/>
    <d v="2014-10-02T14:21:00"/>
    <n v="1410461299"/>
    <d v="2014-09-11T18:48:19"/>
    <x v="19"/>
    <x v="19"/>
    <b v="0"/>
    <n v="33"/>
    <b v="1"/>
    <s v="theater/plays"/>
    <n v="110.04599999999999"/>
    <n v="50.020909090909093"/>
    <x v="0"/>
    <x v="0"/>
  </r>
  <r>
    <x v="473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x v="0"/>
    <n v="1436749200"/>
    <d v="2015-07-13T01:00:00"/>
    <n v="1434997018"/>
    <d v="2015-06-22T18:16:58"/>
    <x v="19"/>
    <x v="19"/>
    <b v="0"/>
    <n v="18"/>
    <b v="1"/>
    <s v="theater/plays"/>
    <n v="132"/>
    <n v="36.666666666666664"/>
    <x v="0"/>
    <x v="0"/>
  </r>
  <r>
    <x v="474"/>
    <s v="Chokehold"/>
    <s v="A searing new play that takes  an unflinching look at the terrible costs of police shootings in the African American community."/>
    <n v="600"/>
    <n v="718"/>
    <x v="2"/>
    <x v="0"/>
    <x v="0"/>
    <n v="1473358122"/>
    <d v="2016-09-08T18:08:42"/>
    <n v="1471543722"/>
    <d v="2016-08-18T18:08:42"/>
    <x v="19"/>
    <x v="19"/>
    <b v="0"/>
    <n v="13"/>
    <b v="1"/>
    <s v="theater/plays"/>
    <n v="119.66666666666667"/>
    <n v="55.230769230769234"/>
    <x v="0"/>
    <x v="0"/>
  </r>
  <r>
    <x v="475"/>
    <s v="SHADFLY - NEW PLAY AT THE ARTS PROJECT"/>
    <s v="A play about the last eight years of the life of Egon Schiele, one of the most influential Austrian Expressionist artists."/>
    <n v="1100"/>
    <n v="1185"/>
    <x v="2"/>
    <x v="6"/>
    <x v="5"/>
    <n v="1409072982"/>
    <d v="2014-08-26T17:09:42"/>
    <n v="1407258582"/>
    <d v="2014-08-05T17:09:42"/>
    <x v="19"/>
    <x v="19"/>
    <b v="0"/>
    <n v="15"/>
    <b v="1"/>
    <s v="theater/plays"/>
    <n v="107.72727272727273"/>
    <n v="79"/>
    <x v="0"/>
    <x v="0"/>
  </r>
  <r>
    <x v="476"/>
    <s v="These are your lives."/>
    <s v="The first four-week performance run for our dance-theatre company, Geste Records, to be performed at The Yard Theatre in September."/>
    <n v="4000"/>
    <n v="4073"/>
    <x v="2"/>
    <x v="3"/>
    <x v="3"/>
    <n v="1408204857"/>
    <d v="2014-08-16T16:00:57"/>
    <n v="1406390457"/>
    <d v="2014-07-26T16:00:57"/>
    <x v="19"/>
    <x v="19"/>
    <b v="0"/>
    <n v="48"/>
    <b v="1"/>
    <s v="theater/plays"/>
    <n v="101.82500000000002"/>
    <n v="84.854166666666671"/>
    <x v="0"/>
    <x v="0"/>
  </r>
  <r>
    <x v="477"/>
    <s v="Weald at The Finborough Theatre"/>
    <s v="A terse and delicate dissection of male emotions from a rural perspective: fathers and sons, legacy and heritage, molasses and mud."/>
    <n v="500"/>
    <n v="500"/>
    <x v="2"/>
    <x v="3"/>
    <x v="3"/>
    <n v="1454412584"/>
    <d v="2016-02-02T11:29:44"/>
    <n v="1452598184"/>
    <d v="2016-01-12T11:29:44"/>
    <x v="19"/>
    <x v="19"/>
    <b v="0"/>
    <n v="17"/>
    <b v="1"/>
    <s v="theater/plays"/>
    <n v="100"/>
    <n v="29.411764705882351"/>
    <x v="0"/>
    <x v="0"/>
  </r>
  <r>
    <x v="478"/>
    <s v="Kylie for President"/>
    <s v="Bring a touring character education play about making wise choices to elementary students in Kentuckiana. Vote Kylie for President!"/>
    <n v="3500"/>
    <n v="3530"/>
    <x v="2"/>
    <x v="0"/>
    <x v="0"/>
    <n v="1405915140"/>
    <d v="2014-07-21T03:59:00"/>
    <n v="1404140667"/>
    <d v="2014-06-30T15:04:27"/>
    <x v="19"/>
    <x v="19"/>
    <b v="0"/>
    <n v="40"/>
    <b v="1"/>
    <s v="theater/plays"/>
    <n v="100.85714285714286"/>
    <n v="88.25"/>
    <x v="0"/>
    <x v="0"/>
  </r>
  <r>
    <x v="479"/>
    <s v="Goldfish Memory Productions"/>
    <s v="Goldfish Memory Productions seeks at least $12,000 to begin their first 3 professional projects."/>
    <n v="12000"/>
    <n v="12348.5"/>
    <x v="2"/>
    <x v="0"/>
    <x v="0"/>
    <n v="1404359940"/>
    <d v="2014-07-03T03:59:00"/>
    <n v="1402580818"/>
    <d v="2014-06-12T13:46:58"/>
    <x v="19"/>
    <x v="19"/>
    <b v="0"/>
    <n v="199"/>
    <b v="1"/>
    <s v="theater/plays"/>
    <n v="102.90416666666667"/>
    <n v="62.052763819095475"/>
    <x v="0"/>
    <x v="0"/>
  </r>
  <r>
    <x v="480"/>
    <s v="Loading Dock Theatre Presents: The Dudleys! A Family Game"/>
    <s v="In The Dudleys! family memories are brought to life as a malfunctioning 8-bit video game. Press Start."/>
    <n v="3000"/>
    <n v="3383"/>
    <x v="2"/>
    <x v="0"/>
    <x v="0"/>
    <n v="1475664834"/>
    <d v="2016-10-05T10:53:54"/>
    <n v="1473850434"/>
    <d v="2016-09-14T10:53:54"/>
    <x v="19"/>
    <x v="19"/>
    <b v="0"/>
    <n v="34"/>
    <b v="1"/>
    <s v="theater/plays"/>
    <n v="112.76666666666667"/>
    <n v="99.5"/>
    <x v="0"/>
    <x v="0"/>
  </r>
  <r>
    <x v="481"/>
    <s v="Sid the tour 2016"/>
    <s v="With your support this one-man show will tour various theatres in the UK - it's a story of hero worship and love beyond the grave."/>
    <n v="2000"/>
    <n v="2160"/>
    <x v="2"/>
    <x v="3"/>
    <x v="3"/>
    <n v="1462878648"/>
    <d v="2016-05-10T11:10:48"/>
    <n v="1461064248"/>
    <d v="2016-04-19T11:10:48"/>
    <x v="19"/>
    <x v="19"/>
    <b v="0"/>
    <n v="30"/>
    <b v="1"/>
    <s v="theater/plays"/>
    <n v="108"/>
    <n v="72"/>
    <x v="0"/>
    <x v="0"/>
  </r>
  <r>
    <x v="482"/>
    <s v="Pennywinkle: A New Chicago Comedy"/>
    <s v="The play satirizes the Chicago improvisation scene exposing the rules of the craft and the eccentricities of its participants"/>
    <n v="2827"/>
    <n v="2925"/>
    <x v="2"/>
    <x v="0"/>
    <x v="0"/>
    <n v="1403546400"/>
    <d v="2014-06-23T18:00:00"/>
    <n v="1401714114"/>
    <d v="2014-06-02T13:01:54"/>
    <x v="19"/>
    <x v="19"/>
    <b v="0"/>
    <n v="35"/>
    <b v="1"/>
    <s v="theater/plays"/>
    <n v="103.46657233816768"/>
    <n v="83.571428571428569"/>
    <x v="0"/>
    <x v="0"/>
  </r>
  <r>
    <x v="483"/>
    <s v="A KC Fringe World Premiere: DESPERATE ACTS"/>
    <s v="Support this collection of new plays by Kansas City writers and the artists who are bringing it to life!"/>
    <n v="1000"/>
    <n v="1860"/>
    <x v="2"/>
    <x v="0"/>
    <x v="0"/>
    <n v="1469165160"/>
    <d v="2016-07-22T05:26:00"/>
    <n v="1467335378"/>
    <d v="2016-07-01T01:09:38"/>
    <x v="19"/>
    <x v="19"/>
    <b v="0"/>
    <n v="23"/>
    <b v="1"/>
    <s v="theater/plays"/>
    <n v="186"/>
    <n v="80.869565217391298"/>
    <x v="0"/>
    <x v="0"/>
  </r>
  <r>
    <x v="484"/>
    <s v="IT'S JUST MY LIFE"/>
    <s v="Married, Single, Divorced, Straight, Gay, Transgendered, Birth Mother, Adoptive Mother.... Everyone has a story.  These are ours."/>
    <n v="7500"/>
    <n v="11530"/>
    <x v="2"/>
    <x v="0"/>
    <x v="0"/>
    <n v="1433055540"/>
    <d v="2015-05-31T06:59:00"/>
    <n v="1431230867"/>
    <d v="2015-05-10T04:07:47"/>
    <x v="19"/>
    <x v="19"/>
    <b v="0"/>
    <n v="104"/>
    <b v="1"/>
    <s v="theater/plays"/>
    <n v="153.73333333333335"/>
    <n v="110.86538461538461"/>
    <x v="0"/>
    <x v="0"/>
  </r>
  <r>
    <x v="485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x v="0"/>
    <n v="1415230084"/>
    <d v="2014-11-05T23:28:04"/>
    <n v="1413412084"/>
    <d v="2014-10-15T22:28:04"/>
    <x v="19"/>
    <x v="19"/>
    <b v="0"/>
    <n v="44"/>
    <b v="1"/>
    <s v="theater/plays"/>
    <n v="100.8"/>
    <n v="114.54545454545455"/>
    <x v="0"/>
    <x v="0"/>
  </r>
  <r>
    <x v="486"/>
    <s v="CAUCUS! THE MUSICAL"/>
    <s v="An irreverent look at the Iowa Caucuses and the oversized role this undersized state plays in the presidential election process."/>
    <n v="5000"/>
    <n v="5176"/>
    <x v="2"/>
    <x v="0"/>
    <x v="0"/>
    <n v="1455602340"/>
    <d v="2016-02-16T05:59:00"/>
    <n v="1453827436"/>
    <d v="2016-01-26T16:57:16"/>
    <x v="19"/>
    <x v="19"/>
    <b v="0"/>
    <n v="52"/>
    <b v="1"/>
    <s v="theater/musical"/>
    <n v="103.52"/>
    <n v="99.538461538461533"/>
    <x v="0"/>
    <x v="1"/>
  </r>
  <r>
    <x v="487"/>
    <s v="Make &quot;Tonya and Nancy&quot; a Rock Opera!"/>
    <s v="A dark comedy about two girls, one knee, and the 1994 Olympics. Help us make sure &quot;Tonya and Nancy&quot; rocks!"/>
    <n v="5000"/>
    <n v="5510"/>
    <x v="2"/>
    <x v="0"/>
    <x v="0"/>
    <n v="1480399200"/>
    <d v="2016-11-29T06:00:00"/>
    <n v="1478616506"/>
    <d v="2016-11-08T14:48:26"/>
    <x v="19"/>
    <x v="19"/>
    <b v="0"/>
    <n v="33"/>
    <b v="1"/>
    <s v="theater/musical"/>
    <n v="110.2"/>
    <n v="166.96969696969697"/>
    <x v="0"/>
    <x v="1"/>
  </r>
  <r>
    <x v="488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x v="0"/>
    <n v="1418769129"/>
    <d v="2014-12-16T22:32:09"/>
    <n v="1416954729"/>
    <d v="2014-11-25T22:32:09"/>
    <x v="19"/>
    <x v="19"/>
    <b v="0"/>
    <n v="24"/>
    <b v="0"/>
    <s v="theater/musical"/>
    <n v="59.657142857142851"/>
    <n v="174"/>
    <x v="0"/>
    <x v="1"/>
  </r>
  <r>
    <x v="489"/>
    <s v="Help keep girls in school in Burkina Faso"/>
    <s v="A girl in Burkina Faso is more likely to marry than finish high school. Public theatre can promote the need for girls to stay in school"/>
    <n v="5000"/>
    <n v="5271"/>
    <x v="2"/>
    <x v="0"/>
    <x v="0"/>
    <n v="1434505214"/>
    <d v="2015-06-17T01:40:14"/>
    <n v="1432690814"/>
    <d v="2015-05-27T01:40:14"/>
    <x v="19"/>
    <x v="19"/>
    <b v="0"/>
    <n v="49"/>
    <b v="1"/>
    <s v="theater/plays"/>
    <n v="105.42"/>
    <n v="107.57142857142857"/>
    <x v="0"/>
    <x v="0"/>
  </r>
  <r>
    <x v="490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x v="0"/>
    <n v="1415222545"/>
    <d v="2014-11-05T21:22:25"/>
    <n v="1413404545"/>
    <d v="2014-10-15T20:22:25"/>
    <x v="19"/>
    <x v="19"/>
    <b v="0"/>
    <n v="9"/>
    <b v="1"/>
    <s v="theater/plays"/>
    <n v="106.02199999999999"/>
    <n v="58.901111111111113"/>
    <x v="0"/>
    <x v="0"/>
  </r>
  <r>
    <x v="491"/>
    <s v="Support new theatre piece IT DOESN'T MATTER"/>
    <s v="IT DOESN'T MATTER is a new comedic piece of political theatre written by three enthusiastic students. Help us produce it at LIPA!"/>
    <n v="200"/>
    <n v="320"/>
    <x v="2"/>
    <x v="3"/>
    <x v="3"/>
    <n v="1461278208"/>
    <d v="2016-04-21T22:36:48"/>
    <n v="1459463808"/>
    <d v="2016-03-31T22:36:48"/>
    <x v="19"/>
    <x v="19"/>
    <b v="0"/>
    <n v="8"/>
    <b v="1"/>
    <s v="theater/plays"/>
    <n v="160"/>
    <n v="40"/>
    <x v="0"/>
    <x v="0"/>
  </r>
  <r>
    <x v="492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x v="8"/>
    <n v="1422061200"/>
    <d v="2015-01-24T01:00:00"/>
    <n v="1420244622"/>
    <d v="2015-01-03T00:23:42"/>
    <x v="19"/>
    <x v="19"/>
    <b v="0"/>
    <n v="0"/>
    <b v="0"/>
    <s v="theater/musical"/>
    <n v="0"/>
    <n v="0"/>
    <x v="0"/>
    <x v="1"/>
  </r>
  <r>
    <x v="493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x v="0"/>
    <n v="1456002300"/>
    <d v="2016-02-20T21:05:00"/>
    <n v="1454173120"/>
    <d v="2016-01-30T16:58:40"/>
    <x v="19"/>
    <x v="19"/>
    <b v="0"/>
    <n v="19"/>
    <b v="0"/>
    <s v="theater/plays"/>
    <n v="32.049999999999997"/>
    <n v="33.736842105263158"/>
    <x v="0"/>
    <x v="0"/>
  </r>
  <r>
    <x v="494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x v="0"/>
    <n v="1487811600"/>
    <d v="2017-02-23T01:00:00"/>
    <n v="1486077481"/>
    <d v="2017-02-02T23:18:01"/>
    <x v="19"/>
    <x v="19"/>
    <b v="0"/>
    <n v="7"/>
    <b v="0"/>
    <s v="theater/plays"/>
    <n v="7.166666666666667"/>
    <n v="30.714285714285715"/>
    <x v="0"/>
    <x v="0"/>
  </r>
  <r>
    <x v="495"/>
    <s v="SPLITTING THE SYNAPSE"/>
    <s v="An exploration of the shadows that follow us from our past, the darkness that lives inside us and the ability to find our own freedom"/>
    <n v="5000"/>
    <n v="7415"/>
    <x v="2"/>
    <x v="0"/>
    <x v="0"/>
    <n v="1370547157"/>
    <d v="2013-06-06T19:32:37"/>
    <n v="1368646357"/>
    <d v="2013-05-15T19:32:37"/>
    <x v="20"/>
    <x v="20"/>
    <b v="0"/>
    <n v="23"/>
    <b v="1"/>
    <s v="film &amp; video/shorts"/>
    <n v="148.30000000000001"/>
    <n v="322.39130434782606"/>
    <x v="2"/>
    <x v="3"/>
  </r>
  <r>
    <x v="496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x v="0"/>
    <n v="1303688087"/>
    <d v="2011-04-24T23:34:47"/>
    <n v="1301787287"/>
    <d v="2011-04-02T23:34:47"/>
    <x v="20"/>
    <x v="20"/>
    <b v="0"/>
    <n v="69"/>
    <b v="1"/>
    <s v="film &amp; video/shorts"/>
    <n v="102.46666666666667"/>
    <n v="111.37681159420291"/>
    <x v="2"/>
    <x v="3"/>
  </r>
  <r>
    <x v="497"/>
    <s v="Us, Naked: Trixie &amp; Monkey â€” World Premiere"/>
    <s v="Circus burlesque innovators, Trixie and Monkey seek to balance love and life while pursuing new creative heights."/>
    <n v="24200"/>
    <n v="25375"/>
    <x v="2"/>
    <x v="0"/>
    <x v="0"/>
    <n v="1415941920"/>
    <d v="2014-11-14T05:12:00"/>
    <n v="1414028490"/>
    <d v="2014-10-23T01:41:30"/>
    <x v="20"/>
    <x v="20"/>
    <b v="1"/>
    <n v="302"/>
    <b v="1"/>
    <s v="film &amp; video/documentary"/>
    <n v="104.85537190082646"/>
    <n v="84.023178807947019"/>
    <x v="2"/>
    <x v="22"/>
  </r>
  <r>
    <x v="498"/>
    <s v="THE RIDGE: TEN FOR THIRTY"/>
    <s v="A SHORT FILM celebrating ONE RACE: the Bridger Ridge Run. TEN RUNNERS: the movie-stars. THIRTY YEARS: running wild in the mountains."/>
    <n v="9665"/>
    <n v="12000"/>
    <x v="2"/>
    <x v="0"/>
    <x v="0"/>
    <n v="1407456000"/>
    <d v="2014-08-08T00:00:00"/>
    <n v="1405573391"/>
    <d v="2014-07-17T05:03:11"/>
    <x v="20"/>
    <x v="20"/>
    <b v="0"/>
    <n v="86"/>
    <b v="1"/>
    <s v="film &amp; video/documentary"/>
    <n v="124.15933781686496"/>
    <n v="139.53488372093022"/>
    <x v="2"/>
    <x v="22"/>
  </r>
  <r>
    <x v="499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x v="0"/>
    <n v="1382414340"/>
    <d v="2013-10-22T03:59:00"/>
    <n v="1380559201"/>
    <d v="2013-09-30T16:40:01"/>
    <x v="20"/>
    <x v="20"/>
    <b v="0"/>
    <n v="3"/>
    <b v="0"/>
    <s v="film &amp; video/animation"/>
    <n v="0.68631863186318631"/>
    <n v="20.333333333333332"/>
    <x v="2"/>
    <x v="15"/>
  </r>
  <r>
    <x v="500"/>
    <s v="Corners Grove"/>
    <s v="Corners Grove is a coming-of-age play about leaving home, gender identity and the death of Whitney Houston; will benefit Win NYC."/>
    <n v="3405"/>
    <n v="3670"/>
    <x v="2"/>
    <x v="0"/>
    <x v="0"/>
    <n v="1435111200"/>
    <d v="2015-06-24T02:00:00"/>
    <n v="1433254268"/>
    <d v="2015-06-02T14:11:08"/>
    <x v="20"/>
    <x v="20"/>
    <b v="0"/>
    <n v="29"/>
    <b v="1"/>
    <s v="theater/plays"/>
    <n v="107.78267254038178"/>
    <n v="126.55172413793103"/>
    <x v="0"/>
    <x v="0"/>
  </r>
  <r>
    <x v="501"/>
    <s v="Love Water Tour"/>
    <s v="We need your financial support to cover the tour costs!  (Sound, lights, travel, stage design)"/>
    <n v="1000"/>
    <n v="1040"/>
    <x v="2"/>
    <x v="0"/>
    <x v="0"/>
    <n v="1373475120"/>
    <d v="2013-07-10T16:52:00"/>
    <n v="1371569202"/>
    <d v="2013-06-18T15:26:42"/>
    <x v="20"/>
    <x v="20"/>
    <b v="0"/>
    <n v="12"/>
    <b v="1"/>
    <s v="music/rock"/>
    <n v="104"/>
    <n v="86.666666666666671"/>
    <x v="1"/>
    <x v="2"/>
  </r>
  <r>
    <x v="502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x v="0"/>
    <n v="1381917540"/>
    <d v="2013-10-16T09:59:00"/>
    <n v="1379990038"/>
    <d v="2013-09-24T02:33:58"/>
    <x v="20"/>
    <x v="20"/>
    <b v="0"/>
    <n v="79"/>
    <b v="0"/>
    <s v="music/jazz"/>
    <n v="41.53846153846154"/>
    <n v="34.177215189873415"/>
    <x v="1"/>
    <x v="39"/>
  </r>
  <r>
    <x v="503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x v="0"/>
    <n v="1428641940"/>
    <d v="2015-04-10T04:59:00"/>
    <n v="1426792563"/>
    <d v="2015-03-19T19:16:03"/>
    <x v="20"/>
    <x v="20"/>
    <b v="0"/>
    <n v="17"/>
    <b v="0"/>
    <s v="technology/wearables"/>
    <n v="11.328275684711327"/>
    <n v="51.823529411764703"/>
    <x v="7"/>
    <x v="11"/>
  </r>
  <r>
    <x v="504"/>
    <s v="Official Debut EP for Stereo Jo"/>
    <s v="Stereo Jo is set to release a 5 song EP. Your donation will directly help w/ recording, design, production, &amp; duplication. Thank You :)"/>
    <n v="1300"/>
    <n v="1510"/>
    <x v="2"/>
    <x v="0"/>
    <x v="0"/>
    <n v="1486095060"/>
    <d v="2017-02-03T04:11:00"/>
    <n v="1484198170"/>
    <d v="2017-01-12T05:16:10"/>
    <x v="20"/>
    <x v="20"/>
    <b v="0"/>
    <n v="31"/>
    <b v="1"/>
    <s v="music/rock"/>
    <n v="116.15384615384616"/>
    <n v="48.70967741935484"/>
    <x v="1"/>
    <x v="2"/>
  </r>
  <r>
    <x v="505"/>
    <s v="Live 4 The Rush: Palooza Pics"/>
    <s v="We've explored some of the most amazing places in New Zealand and can't think of a better way to share our experiences than a photo :)"/>
    <n v="2000"/>
    <n v="1580"/>
    <x v="0"/>
    <x v="6"/>
    <x v="5"/>
    <n v="1482663600"/>
    <d v="2016-12-25T11:00:00"/>
    <n v="1480800568"/>
    <d v="2016-12-03T21:29:28"/>
    <x v="20"/>
    <x v="20"/>
    <b v="0"/>
    <n v="12"/>
    <b v="0"/>
    <s v="photography/places"/>
    <n v="79"/>
    <n v="131.66666666666666"/>
    <x v="5"/>
    <x v="16"/>
  </r>
  <r>
    <x v="506"/>
    <s v="Vanessa Lively's New Album 2014"/>
    <s v="My new album produced by Paul Curreri is one of the most unique musical projects I have done. Let's finish it before the baby comes!"/>
    <n v="6350"/>
    <n v="6506"/>
    <x v="2"/>
    <x v="0"/>
    <x v="0"/>
    <n v="1393966800"/>
    <d v="2014-03-04T21:00:00"/>
    <n v="1392040806"/>
    <d v="2014-02-10T14:00:06"/>
    <x v="20"/>
    <x v="20"/>
    <b v="0"/>
    <n v="183"/>
    <b v="1"/>
    <s v="music/indie rock"/>
    <n v="102.45669291338582"/>
    <n v="35.551912568306008"/>
    <x v="1"/>
    <x v="21"/>
  </r>
  <r>
    <x v="507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x v="0"/>
    <n v="1326330000"/>
    <d v="2012-01-12T01:00:00"/>
    <n v="1324433310"/>
    <d v="2011-12-21T02:08:30"/>
    <x v="20"/>
    <x v="20"/>
    <b v="1"/>
    <n v="103"/>
    <b v="1"/>
    <s v="technology/hardware"/>
    <n v="262.27999999999997"/>
    <n v="127.32038834951456"/>
    <x v="7"/>
    <x v="31"/>
  </r>
  <r>
    <x v="508"/>
    <s v="Vegans of Hawai'i - 140'000 Strong?"/>
    <s v="A vegan photographer bringing Hawaii to the tipping point of plant pure wisdom, featuring the most influential early adopters."/>
    <n v="33000"/>
    <n v="1419"/>
    <x v="0"/>
    <x v="0"/>
    <x v="0"/>
    <n v="1472799600"/>
    <d v="2016-09-02T07:00:00"/>
    <n v="1470874618"/>
    <d v="2016-08-11T00:16:58"/>
    <x v="20"/>
    <x v="20"/>
    <b v="0"/>
    <n v="16"/>
    <b v="0"/>
    <s v="photography/people"/>
    <n v="4.3"/>
    <n v="88.6875"/>
    <x v="5"/>
    <x v="34"/>
  </r>
  <r>
    <x v="509"/>
    <s v="Bowlz Cafe, Hull"/>
    <s v="Love cereal as much as we do? Then we need your help! We are opening a worldwide cereal cafe, serving the best in imported cereals!"/>
    <n v="5000"/>
    <n v="30"/>
    <x v="0"/>
    <x v="3"/>
    <x v="3"/>
    <n v="1443906000"/>
    <d v="2015-10-03T21:00:00"/>
    <n v="1441955269"/>
    <d v="2015-09-11T07:07:49"/>
    <x v="20"/>
    <x v="20"/>
    <b v="0"/>
    <n v="2"/>
    <b v="0"/>
    <s v="food/restaurants"/>
    <n v="0.6"/>
    <n v="15"/>
    <x v="3"/>
    <x v="35"/>
  </r>
  <r>
    <x v="510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x v="0"/>
    <n v="1461336720"/>
    <d v="2016-04-22T14:52:00"/>
    <n v="1459431960"/>
    <d v="2016-03-31T13:46:00"/>
    <x v="20"/>
    <x v="20"/>
    <b v="0"/>
    <n v="27"/>
    <b v="1"/>
    <s v="music/classical music"/>
    <n v="100"/>
    <n v="185.18518518518519"/>
    <x v="1"/>
    <x v="38"/>
  </r>
  <r>
    <x v="511"/>
    <s v="Open Tools for Science and Science Education"/>
    <s v="Manylabs aims to help support 20 new residents working on open, low-cost, accessible tools for science and science education."/>
    <n v="10000"/>
    <n v="3319"/>
    <x v="0"/>
    <x v="0"/>
    <x v="0"/>
    <n v="1451282400"/>
    <d v="2015-12-28T06:00:00"/>
    <n v="1449436390"/>
    <d v="2015-12-06T21:13:10"/>
    <x v="20"/>
    <x v="20"/>
    <b v="1"/>
    <n v="47"/>
    <b v="0"/>
    <s v="technology/makerspaces"/>
    <n v="33.19"/>
    <n v="70.61702127659575"/>
    <x v="7"/>
    <x v="40"/>
  </r>
  <r>
    <x v="512"/>
    <s v="A Dream Play"/>
    <s v="Arise Theatre Company's production of August Strindberg's expressionist masterpiece 'A Dream Play'."/>
    <n v="500"/>
    <n v="666"/>
    <x v="2"/>
    <x v="2"/>
    <x v="2"/>
    <n v="1412938800"/>
    <d v="2014-10-10T11:00:00"/>
    <n v="1411019409"/>
    <d v="2014-09-18T05:50:09"/>
    <x v="20"/>
    <x v="20"/>
    <b v="0"/>
    <n v="13"/>
    <b v="1"/>
    <s v="theater/plays"/>
    <n v="133.20000000000002"/>
    <n v="51.230769230769234"/>
    <x v="0"/>
    <x v="0"/>
  </r>
  <r>
    <x v="513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x v="0"/>
    <n v="1407967200"/>
    <d v="2014-08-13T22:00:00"/>
    <n v="1406039696"/>
    <d v="2014-07-22T14:34:56"/>
    <x v="20"/>
    <x v="20"/>
    <b v="0"/>
    <n v="54"/>
    <b v="1"/>
    <s v="theater/plays"/>
    <n v="120.24999999999999"/>
    <n v="44.537037037037038"/>
    <x v="0"/>
    <x v="0"/>
  </r>
  <r>
    <x v="514"/>
    <s v="Let's Light Up The Gem!"/>
    <s v="Bring the movies back to Bethel, Maine."/>
    <n v="20000"/>
    <n v="35307"/>
    <x v="2"/>
    <x v="0"/>
    <x v="0"/>
    <n v="1450673940"/>
    <d v="2015-12-21T04:59:00"/>
    <n v="1448756962"/>
    <d v="2015-11-29T00:29:22"/>
    <x v="20"/>
    <x v="20"/>
    <b v="0"/>
    <n v="364"/>
    <b v="1"/>
    <s v="theater/spaces"/>
    <n v="176.535"/>
    <n v="96.997252747252745"/>
    <x v="0"/>
    <x v="4"/>
  </r>
  <r>
    <x v="515"/>
    <s v="gimmeLIVE @ 9 Wallis"/>
    <s v="A new intimate listening room with tables &amp; theatre seating where artist &amp; fans connect through music, comedy &amp; performing arts."/>
    <n v="8500"/>
    <n v="8780"/>
    <x v="2"/>
    <x v="0"/>
    <x v="0"/>
    <n v="1485547530"/>
    <d v="2017-01-27T20:05:30"/>
    <n v="1483646730"/>
    <d v="2017-01-05T20:05:30"/>
    <x v="20"/>
    <x v="20"/>
    <b v="0"/>
    <n v="93"/>
    <b v="1"/>
    <s v="theater/spaces"/>
    <n v="103.29411764705883"/>
    <n v="94.408602150537632"/>
    <x v="0"/>
    <x v="4"/>
  </r>
  <r>
    <x v="516"/>
    <s v="Wild Men at the Bristol Cathedral"/>
    <s v="Help fund the exciting first collaboration between Hotel Echo and Bristol Cathedral: WILD MEN, a show commemorating those lost in WW1."/>
    <n v="1000"/>
    <n v="41"/>
    <x v="0"/>
    <x v="3"/>
    <x v="3"/>
    <n v="1442440800"/>
    <d v="2015-09-16T22:00:00"/>
    <n v="1440497876"/>
    <d v="2015-08-25T10:17:56"/>
    <x v="20"/>
    <x v="20"/>
    <b v="0"/>
    <n v="4"/>
    <b v="0"/>
    <s v="theater/spaces"/>
    <n v="4.1000000000000005"/>
    <n v="10.25"/>
    <x v="0"/>
    <x v="4"/>
  </r>
  <r>
    <x v="517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d v="2017-04-04T03:38:41"/>
    <n v="1489376321"/>
    <d v="2017-03-13T03:38:41"/>
    <x v="20"/>
    <x v="20"/>
    <b v="0"/>
    <n v="7"/>
    <b v="0"/>
    <s v="theater/plays"/>
    <n v="20.849420849420849"/>
    <n v="23.142857142857142"/>
    <x v="0"/>
    <x v="0"/>
  </r>
  <r>
    <x v="518"/>
    <s v="The Aurora Project: A Sci-Fi Epic by Bella Poynton"/>
    <s v="Help fund The Aurora Project, an immersive science fiction epic."/>
    <n v="1800"/>
    <n v="2361"/>
    <x v="2"/>
    <x v="0"/>
    <x v="0"/>
    <n v="1412136000"/>
    <d v="2014-10-01T04:00:00"/>
    <n v="1410278284"/>
    <d v="2014-09-09T15:58:04"/>
    <x v="20"/>
    <x v="20"/>
    <b v="1"/>
    <n v="57"/>
    <b v="1"/>
    <s v="theater/plays"/>
    <n v="131.16666666666669"/>
    <n v="41.421052631578945"/>
    <x v="0"/>
    <x v="0"/>
  </r>
  <r>
    <x v="519"/>
    <s v="THE MOON PLAY"/>
    <s v="THE MOON PLAY is a new play written by Carolyn Gilliam. The play follows an astronaut on the moon who has lost his reason to explore."/>
    <n v="750"/>
    <n v="1220"/>
    <x v="2"/>
    <x v="0"/>
    <x v="0"/>
    <n v="1304395140"/>
    <d v="2011-05-03T03:59:00"/>
    <n v="1302493760"/>
    <d v="2011-04-11T03:49:20"/>
    <x v="20"/>
    <x v="20"/>
    <b v="1"/>
    <n v="21"/>
    <b v="1"/>
    <s v="theater/plays"/>
    <n v="162.66666666666666"/>
    <n v="58.095238095238095"/>
    <x v="0"/>
    <x v="0"/>
  </r>
  <r>
    <x v="520"/>
    <s v="Paperhand Puppet Intervention 16th Annual Summer Show"/>
    <s v="Our 16th year promises to be bigger and better than ever but we need your help to bring the show to life!"/>
    <n v="10000"/>
    <n v="12806"/>
    <x v="2"/>
    <x v="0"/>
    <x v="0"/>
    <n v="1433995140"/>
    <d v="2015-06-11T03:59:00"/>
    <n v="1432129577"/>
    <d v="2015-05-20T13:46:17"/>
    <x v="20"/>
    <x v="20"/>
    <b v="1"/>
    <n v="176"/>
    <b v="1"/>
    <s v="theater/plays"/>
    <n v="128.06"/>
    <n v="72.76136363636364"/>
    <x v="0"/>
    <x v="0"/>
  </r>
  <r>
    <x v="521"/>
    <s v="Familiar Strangers â€” A Staged Reading"/>
    <s v="Familiar Strangers follows the journey of a community of people living homeless on the streets in and around Tompkins Square Park."/>
    <n v="3300"/>
    <n v="3350"/>
    <x v="2"/>
    <x v="0"/>
    <x v="0"/>
    <n v="1466567700"/>
    <d v="2016-06-22T03:55:00"/>
    <n v="1464653696"/>
    <d v="2016-05-31T00:14:56"/>
    <x v="20"/>
    <x v="20"/>
    <b v="0"/>
    <n v="23"/>
    <b v="1"/>
    <s v="theater/plays"/>
    <n v="101.51515151515152"/>
    <n v="145.65217391304347"/>
    <x v="0"/>
    <x v="0"/>
  </r>
  <r>
    <x v="522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x v="0"/>
    <n v="1434384880"/>
    <d v="2015-06-15T16:14:40"/>
    <n v="1432484080"/>
    <d v="2015-05-24T16:14:40"/>
    <x v="20"/>
    <x v="20"/>
    <b v="0"/>
    <n v="111"/>
    <b v="1"/>
    <s v="theater/plays"/>
    <n v="104.57142857142858"/>
    <n v="32.972972972972975"/>
    <x v="0"/>
    <x v="0"/>
  </r>
  <r>
    <x v="523"/>
    <s v="Cancel The Sunshine"/>
    <s v="Cancel The SunshineÂ is a new play that explores living with a mental health condition in an honest, witty and articulate way."/>
    <n v="3000"/>
    <n v="3178"/>
    <x v="2"/>
    <x v="3"/>
    <x v="3"/>
    <n v="1458075600"/>
    <d v="2016-03-15T21:00:00"/>
    <n v="1456183649"/>
    <d v="2016-02-22T23:27:29"/>
    <x v="20"/>
    <x v="20"/>
    <b v="0"/>
    <n v="72"/>
    <b v="1"/>
    <s v="theater/plays"/>
    <n v="105.93333333333332"/>
    <n v="44.138888888888886"/>
    <x v="0"/>
    <x v="0"/>
  </r>
  <r>
    <x v="5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x v="0"/>
    <n v="1423119540"/>
    <d v="2015-02-05T06:59:00"/>
    <n v="1421252084"/>
    <d v="2015-01-14T16:14:44"/>
    <x v="20"/>
    <x v="20"/>
    <b v="0"/>
    <n v="76"/>
    <b v="1"/>
    <s v="theater/plays"/>
    <n v="103.58333333333334"/>
    <n v="81.776315789473685"/>
    <x v="0"/>
    <x v="0"/>
  </r>
  <r>
    <x v="525"/>
    <s v="Gruesome Playground Injuries"/>
    <s v="LA-based team of professional actors and directors taking Rajiv Joseph's harrowing and romantic play to the Boulder community."/>
    <n v="5000"/>
    <n v="5260.92"/>
    <x v="2"/>
    <x v="0"/>
    <x v="0"/>
    <n v="1405095300"/>
    <d v="2014-07-11T16:15:00"/>
    <n v="1403146628"/>
    <d v="2014-06-19T02:57:08"/>
    <x v="20"/>
    <x v="20"/>
    <b v="0"/>
    <n v="82"/>
    <b v="1"/>
    <s v="theater/plays"/>
    <n v="105.2184"/>
    <n v="64.157560975609755"/>
    <x v="0"/>
    <x v="0"/>
  </r>
  <r>
    <x v="52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x v="0"/>
    <n v="1427860740"/>
    <d v="2015-04-01T03:59:00"/>
    <n v="1426002684"/>
    <d v="2015-03-10T15:51:24"/>
    <x v="20"/>
    <x v="20"/>
    <b v="0"/>
    <n v="19"/>
    <b v="1"/>
    <s v="theater/plays"/>
    <n v="102.27272727272727"/>
    <n v="59.210526315789473"/>
    <x v="0"/>
    <x v="0"/>
  </r>
  <r>
    <x v="527"/>
    <s v="Let's Launch Disco Turtle Productions"/>
    <s v="A theatre company designed to help young people to come out of their shell. Offering workshops and original shows directly to schools."/>
    <n v="1000"/>
    <n v="1035"/>
    <x v="2"/>
    <x v="2"/>
    <x v="2"/>
    <n v="1438333080"/>
    <d v="2015-07-31T08:58:00"/>
    <n v="1436408308"/>
    <d v="2015-07-09T02:18:28"/>
    <x v="20"/>
    <x v="20"/>
    <b v="0"/>
    <n v="24"/>
    <b v="1"/>
    <s v="theater/plays"/>
    <n v="103.49999999999999"/>
    <n v="43.125"/>
    <x v="0"/>
    <x v="0"/>
  </r>
  <r>
    <x v="528"/>
    <s v="MENTAL Play short-tour 2015!"/>
    <s v="Touring the fast-paced, playful and poignant story of three twenty-somethings in a mental-health support group."/>
    <n v="200"/>
    <n v="201"/>
    <x v="2"/>
    <x v="3"/>
    <x v="3"/>
    <n v="1430348400"/>
    <d v="2015-04-29T23:00:00"/>
    <n v="1428436410"/>
    <d v="2015-04-07T19:53:30"/>
    <x v="20"/>
    <x v="20"/>
    <b v="0"/>
    <n v="11"/>
    <b v="1"/>
    <s v="theater/plays"/>
    <n v="100.49999999999999"/>
    <n v="18.272727272727273"/>
    <x v="0"/>
    <x v="0"/>
  </r>
  <r>
    <x v="529"/>
    <s v="Israel LÃ³pez @ Ojai Playwrights Conference"/>
    <s v="Artistic Internship @ Ojai Playwrights Conference"/>
    <n v="1200"/>
    <n v="1200"/>
    <x v="2"/>
    <x v="0"/>
    <x v="0"/>
    <n v="1406185200"/>
    <d v="2014-07-24T07:00:00"/>
    <n v="1404337382"/>
    <d v="2014-07-02T21:43:02"/>
    <x v="20"/>
    <x v="20"/>
    <b v="0"/>
    <n v="38"/>
    <b v="1"/>
    <s v="theater/plays"/>
    <n v="100"/>
    <n v="31.578947368421051"/>
    <x v="0"/>
    <x v="0"/>
  </r>
  <r>
    <x v="530"/>
    <s v="Lakotas and the American Theatre"/>
    <s v="Breaking the American Indian stereotype in the American Theatre."/>
    <n v="3300"/>
    <n v="3449"/>
    <x v="2"/>
    <x v="0"/>
    <x v="0"/>
    <n v="1435881006"/>
    <d v="2015-07-02T23:50:06"/>
    <n v="1433980206"/>
    <d v="2015-06-10T23:50:06"/>
    <x v="20"/>
    <x v="20"/>
    <b v="0"/>
    <n v="40"/>
    <b v="1"/>
    <s v="theater/plays"/>
    <n v="104.51515151515152"/>
    <n v="86.224999999999994"/>
    <x v="0"/>
    <x v="0"/>
  </r>
  <r>
    <x v="531"/>
    <s v="'GULF' - a new play by PIVOT THEATRE"/>
    <s v="A filmic, fast-paced exploration of trust, making its debut at Camden People's Theatre this July."/>
    <n v="1500"/>
    <n v="270"/>
    <x v="0"/>
    <x v="3"/>
    <x v="3"/>
    <n v="1405461600"/>
    <d v="2014-07-15T22:00:00"/>
    <n v="1403562705"/>
    <d v="2014-06-23T22:31:45"/>
    <x v="20"/>
    <x v="20"/>
    <b v="0"/>
    <n v="6"/>
    <b v="0"/>
    <s v="theater/plays"/>
    <n v="18"/>
    <n v="45"/>
    <x v="0"/>
    <x v="0"/>
  </r>
  <r>
    <x v="532"/>
    <s v="The Musical Adventure of Mimi and the Ghosts"/>
    <s v="This musical adventure is a funny and heartwarming story of Mimi, a rebellious young girl who is spirited to Ghostlynd."/>
    <n v="2000"/>
    <n v="2864"/>
    <x v="2"/>
    <x v="0"/>
    <x v="0"/>
    <n v="1411790400"/>
    <d v="2014-09-27T04:00:00"/>
    <n v="1409884821"/>
    <d v="2014-09-05T02:40:21"/>
    <x v="20"/>
    <x v="20"/>
    <b v="0"/>
    <n v="59"/>
    <b v="1"/>
    <s v="theater/musical"/>
    <n v="143.19999999999999"/>
    <n v="48.542372881355931"/>
    <x v="0"/>
    <x v="1"/>
  </r>
  <r>
    <x v="533"/>
    <s v="New Edinburgh play"/>
    <s v="I've written a fun new play exploring the reality of gay stereotypes in 2014 - with accommodation and venue hire it needs some dough :)"/>
    <n v="5000"/>
    <n v="21"/>
    <x v="0"/>
    <x v="3"/>
    <x v="3"/>
    <n v="1399584210"/>
    <d v="2014-05-08T21:23:30"/>
    <n v="1397683410"/>
    <d v="2014-04-16T21:23:30"/>
    <x v="20"/>
    <x v="20"/>
    <b v="0"/>
    <n v="2"/>
    <b v="0"/>
    <s v="theater/plays"/>
    <n v="0.42"/>
    <n v="10.5"/>
    <x v="0"/>
    <x v="0"/>
  </r>
  <r>
    <x v="534"/>
    <s v="R.U.R. at New Muses Theatre Company"/>
    <s v="Rossumâ€™s Universal Robots are the perfect workforce, without emotions, needs, or souls. But they are changing. Becoming more like us..."/>
    <n v="1300"/>
    <n v="620"/>
    <x v="0"/>
    <x v="0"/>
    <x v="0"/>
    <n v="1406876400"/>
    <d v="2014-08-01T07:00:00"/>
    <n v="1405024561"/>
    <d v="2014-07-10T20:36:01"/>
    <x v="20"/>
    <x v="20"/>
    <b v="0"/>
    <n v="10"/>
    <b v="0"/>
    <s v="theater/plays"/>
    <n v="47.692307692307693"/>
    <n v="62"/>
    <x v="0"/>
    <x v="0"/>
  </r>
  <r>
    <x v="535"/>
    <s v="I'M TWENTY SOMETHING"/>
    <s v="Three friends in their twenties are trying to do the impossible - have fun on a casual Friday night."/>
    <n v="1300"/>
    <n v="1367"/>
    <x v="2"/>
    <x v="3"/>
    <x v="3"/>
    <n v="1394220030"/>
    <d v="2014-03-07T19:20:30"/>
    <n v="1392232830"/>
    <d v="2014-02-12T19:20:30"/>
    <x v="21"/>
    <x v="21"/>
    <b v="0"/>
    <n v="49"/>
    <b v="1"/>
    <s v="film &amp; video/shorts"/>
    <n v="105.15384615384616"/>
    <n v="27.897959183673468"/>
    <x v="2"/>
    <x v="3"/>
  </r>
  <r>
    <x v="536"/>
    <s v="Tornado Pursuit: 2014 Storm Chasing Web Series"/>
    <s v="An independent documentary web series about storm chasing in tornado alley that features the chase team TornadoRaiders.com"/>
    <n v="999"/>
    <n v="2065"/>
    <x v="2"/>
    <x v="0"/>
    <x v="0"/>
    <n v="1400467759"/>
    <d v="2014-05-19T02:49:19"/>
    <n v="1398480559"/>
    <d v="2014-04-26T02:49:19"/>
    <x v="21"/>
    <x v="21"/>
    <b v="0"/>
    <n v="48"/>
    <b v="1"/>
    <s v="film &amp; video/documentary"/>
    <n v="206.70670670670671"/>
    <n v="43.020833333333336"/>
    <x v="2"/>
    <x v="22"/>
  </r>
  <r>
    <x v="537"/>
    <s v="&quot;We the People...&quot;"/>
    <s v="A community-driven online system which promotes self-governance.  Level up by adding content; civic agendas and private associations."/>
    <n v="100000"/>
    <n v="0"/>
    <x v="0"/>
    <x v="0"/>
    <x v="0"/>
    <n v="1426442400"/>
    <d v="2015-03-15T18:00:00"/>
    <n v="1424454319"/>
    <d v="2015-02-20T17:45:19"/>
    <x v="21"/>
    <x v="21"/>
    <b v="0"/>
    <n v="0"/>
    <b v="0"/>
    <s v="technology/web"/>
    <n v="0"/>
    <n v="0"/>
    <x v="7"/>
    <x v="24"/>
  </r>
  <r>
    <x v="538"/>
    <s v="Rick and Morty Album &amp; Music Video"/>
    <s v="Rick and Morty concept album written by Allie Goertz + music video directed by Paul B. Cummings!"/>
    <n v="3000"/>
    <n v="10554.11"/>
    <x v="2"/>
    <x v="0"/>
    <x v="0"/>
    <n v="1445054400"/>
    <d v="2015-10-17T04:00:00"/>
    <n v="1443074571"/>
    <d v="2015-09-24T06:02:51"/>
    <x v="21"/>
    <x v="21"/>
    <b v="1"/>
    <n v="478"/>
    <b v="1"/>
    <s v="music/electronic music"/>
    <n v="351.80366666666669"/>
    <n v="22.079728033472804"/>
    <x v="1"/>
    <x v="20"/>
  </r>
  <r>
    <x v="539"/>
    <s v="Lemonymous 10th Anniversary Album Re-Release"/>
    <s v="A Special 10th Anniversary Re-Release of Ender Bowen's third album, LEMONYMOUS, with a companion CD of alternate takes and remixes."/>
    <n v="1000"/>
    <n v="1021"/>
    <x v="2"/>
    <x v="0"/>
    <x v="0"/>
    <n v="1431925200"/>
    <d v="2015-05-18T05:00:00"/>
    <n v="1429991062"/>
    <d v="2015-04-25T19:44:22"/>
    <x v="21"/>
    <x v="21"/>
    <b v="0"/>
    <n v="21"/>
    <b v="1"/>
    <s v="music/electronic music"/>
    <n v="102.1"/>
    <n v="48.61904761904762"/>
    <x v="1"/>
    <x v="20"/>
  </r>
  <r>
    <x v="540"/>
    <s v="Det Andra GÃ¶teborg"/>
    <s v="En fotobok om livet i det enda andra GÃ¶teborg i vÃ¤rlden"/>
    <n v="20000"/>
    <n v="50863"/>
    <x v="2"/>
    <x v="10"/>
    <x v="7"/>
    <n v="1433106000"/>
    <d v="2015-05-31T21:00:00"/>
    <n v="1431124572"/>
    <d v="2015-05-08T22:36:12"/>
    <x v="21"/>
    <x v="21"/>
    <b v="0"/>
    <n v="103"/>
    <b v="1"/>
    <s v="photography/photobooks"/>
    <n v="254.31499999999997"/>
    <n v="493.81553398058253"/>
    <x v="5"/>
    <x v="23"/>
  </r>
  <r>
    <x v="5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d v="2014-11-03T05:59:00"/>
    <n v="1413057980"/>
    <d v="2014-10-11T20:06:20"/>
    <x v="21"/>
    <x v="21"/>
    <b v="0"/>
    <n v="34"/>
    <b v="0"/>
    <s v="music/world music"/>
    <n v="50.739999999999995"/>
    <n v="74.617647058823536"/>
    <x v="1"/>
    <x v="12"/>
  </r>
  <r>
    <x v="542"/>
    <s v="Free Jujube Brown NYC Performance"/>
    <s v="â€œFree Jujube Brownâ€ by Psalmayene 24 is coming home to NYC and we need YOUR support of this moving and inspiring piece"/>
    <n v="2000"/>
    <n v="2020"/>
    <x v="2"/>
    <x v="0"/>
    <x v="0"/>
    <n v="1483203540"/>
    <d v="2016-12-31T16:59:00"/>
    <n v="1481175482"/>
    <d v="2016-12-08T05:38:02"/>
    <x v="21"/>
    <x v="21"/>
    <b v="0"/>
    <n v="31"/>
    <b v="1"/>
    <s v="theater/plays"/>
    <n v="101"/>
    <n v="65.161290322580641"/>
    <x v="0"/>
    <x v="0"/>
  </r>
  <r>
    <x v="543"/>
    <s v="BARNFEST 2015"/>
    <s v="A DIY MUSIC FESTIVAL FROM ST. LOUIS MO! Bands make their own festival, help make it legit!"/>
    <n v="25"/>
    <n v="106"/>
    <x v="2"/>
    <x v="0"/>
    <x v="0"/>
    <n v="1433815200"/>
    <d v="2015-06-09T02:00:00"/>
    <n v="1431886706"/>
    <d v="2015-05-17T18:18:26"/>
    <x v="21"/>
    <x v="21"/>
    <b v="0"/>
    <n v="5"/>
    <b v="1"/>
    <s v="music/rock"/>
    <n v="424"/>
    <n v="21.2"/>
    <x v="1"/>
    <x v="2"/>
  </r>
  <r>
    <x v="544"/>
    <s v="Black Matter: Reality is in the eyes of the beholder"/>
    <s v="Those who believe, call them Gods._x000a_Those who don't believe, call them aliens._x000a_Either way, you can't stop the war."/>
    <n v="5000"/>
    <n v="5"/>
    <x v="0"/>
    <x v="0"/>
    <x v="0"/>
    <n v="1347004260"/>
    <d v="2012-09-07T07:51:00"/>
    <n v="1345062936"/>
    <d v="2012-08-15T20:35:36"/>
    <x v="21"/>
    <x v="21"/>
    <b v="0"/>
    <n v="1"/>
    <b v="0"/>
    <s v="publishing/fiction"/>
    <n v="0.1"/>
    <n v="5"/>
    <x v="8"/>
    <x v="37"/>
  </r>
  <r>
    <x v="545"/>
    <s v="Coffee Table Book of Maine"/>
    <s v="I am traveling the coastline of Maine and will be taking pictures of all the scenery and lighthouses in the area."/>
    <n v="750"/>
    <n v="0"/>
    <x v="0"/>
    <x v="0"/>
    <x v="0"/>
    <n v="1442509200"/>
    <d v="2015-09-17T17:00:00"/>
    <n v="1440513832"/>
    <d v="2015-08-25T14:43:52"/>
    <x v="21"/>
    <x v="21"/>
    <b v="0"/>
    <n v="0"/>
    <b v="0"/>
    <s v="photography/nature"/>
    <n v="0"/>
    <n v="0"/>
    <x v="5"/>
    <x v="8"/>
  </r>
  <r>
    <x v="546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x v="0"/>
    <n v="1311298745"/>
    <d v="2011-07-22T01:39:05"/>
    <n v="1309311545"/>
    <d v="2011-06-29T01:39:05"/>
    <x v="21"/>
    <x v="21"/>
    <b v="0"/>
    <n v="56"/>
    <b v="1"/>
    <s v="music/pop"/>
    <n v="175"/>
    <n v="62.5"/>
    <x v="1"/>
    <x v="30"/>
  </r>
  <r>
    <x v="547"/>
    <s v="The Fringes Project: Photobook of a Dying Language"/>
    <s v="Visual documentation of the endangered IÃ±upiat language, captured in the form of a printed photography book."/>
    <n v="6000"/>
    <n v="6025"/>
    <x v="2"/>
    <x v="0"/>
    <x v="0"/>
    <n v="1472270340"/>
    <d v="2016-08-27T03:59:00"/>
    <n v="1470348775"/>
    <d v="2016-08-04T22:12:55"/>
    <x v="21"/>
    <x v="21"/>
    <b v="0"/>
    <n v="67"/>
    <b v="1"/>
    <s v="photography/photobooks"/>
    <n v="100.41666666666667"/>
    <n v="89.925373134328353"/>
    <x v="5"/>
    <x v="23"/>
  </r>
  <r>
    <x v="548"/>
    <s v="Out Of The Dark"/>
    <s v="Inner Darkness turned into a photobook. Personal work i shot during my recovery...in Berlin."/>
    <n v="3500"/>
    <n v="1697"/>
    <x v="0"/>
    <x v="7"/>
    <x v="4"/>
    <n v="1435442340"/>
    <d v="2015-06-27T21:59:00"/>
    <n v="1433416830"/>
    <d v="2015-06-04T11:20:30"/>
    <x v="21"/>
    <x v="21"/>
    <b v="1"/>
    <n v="18"/>
    <b v="0"/>
    <s v="photography/photobooks"/>
    <n v="48.485714285714288"/>
    <n v="94.277777777777771"/>
    <x v="5"/>
    <x v="23"/>
  </r>
  <r>
    <x v="549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x v="0"/>
    <n v="1373572903"/>
    <d v="2013-07-11T20:01:43"/>
    <n v="1371585703"/>
    <d v="2013-06-18T20:01:43"/>
    <x v="21"/>
    <x v="21"/>
    <b v="0"/>
    <n v="50"/>
    <b v="1"/>
    <s v="music/rock"/>
    <n v="105.05"/>
    <n v="42.02"/>
    <x v="1"/>
    <x v="2"/>
  </r>
  <r>
    <x v="550"/>
    <s v="The Freakniks Debut Album: Infinite Love"/>
    <s v="The Freakniks are making their psychedelic freak-folk debut studio album and they need your help."/>
    <n v="1500"/>
    <n v="1655"/>
    <x v="2"/>
    <x v="0"/>
    <x v="0"/>
    <n v="1381449600"/>
    <d v="2013-10-11T00:00:00"/>
    <n v="1379540288"/>
    <d v="2013-09-18T21:38:08"/>
    <x v="21"/>
    <x v="21"/>
    <b v="0"/>
    <n v="52"/>
    <b v="1"/>
    <s v="music/indie rock"/>
    <n v="110.33333333333333"/>
    <n v="31.826923076923077"/>
    <x v="1"/>
    <x v="21"/>
  </r>
  <r>
    <x v="551"/>
    <s v="Kickstart the Future (of Telefuture)"/>
    <s v="Telefuture, a record label sharing 80's inspired electronic music, wants to release some incredible albums on various physical mediums!"/>
    <n v="2500"/>
    <n v="4890"/>
    <x v="2"/>
    <x v="0"/>
    <x v="0"/>
    <n v="1397113140"/>
    <d v="2014-04-10T06:59:00"/>
    <n v="1395168625"/>
    <d v="2014-03-18T18:50:25"/>
    <x v="21"/>
    <x v="21"/>
    <b v="0"/>
    <n v="120"/>
    <b v="1"/>
    <s v="music/electronic music"/>
    <n v="195.6"/>
    <n v="40.75"/>
    <x v="1"/>
    <x v="20"/>
  </r>
  <r>
    <x v="552"/>
    <s v="&quot;Something to See, Not to Say&quot; - Anemometer's First EP Album"/>
    <s v="Ambient Electro Grind-fest!"/>
    <n v="550"/>
    <n v="860"/>
    <x v="2"/>
    <x v="0"/>
    <x v="0"/>
    <n v="1331621940"/>
    <d v="2012-03-13T06:59:00"/>
    <n v="1329671572"/>
    <d v="2012-02-19T17:12:52"/>
    <x v="21"/>
    <x v="21"/>
    <b v="0"/>
    <n v="33"/>
    <b v="1"/>
    <s v="music/electronic music"/>
    <n v="156.36363636363637"/>
    <n v="26.060606060606062"/>
    <x v="1"/>
    <x v="20"/>
  </r>
  <r>
    <x v="553"/>
    <s v="Idiot Stare &quot;Unknown to Millions&quot; CD"/>
    <s v="Help Idiot Stare press their next album to CD. Over 40 minutes of intense industrial rock that you're going to want to own!"/>
    <n v="2000"/>
    <n v="2456.66"/>
    <x v="2"/>
    <x v="0"/>
    <x v="0"/>
    <n v="1346198400"/>
    <d v="2012-08-29T00:00:00"/>
    <n v="1344281383"/>
    <d v="2012-08-06T19:29:43"/>
    <x v="21"/>
    <x v="21"/>
    <b v="0"/>
    <n v="76"/>
    <b v="1"/>
    <s v="music/electronic music"/>
    <n v="122.833"/>
    <n v="32.324473684210524"/>
    <x v="1"/>
    <x v="20"/>
  </r>
  <r>
    <x v="554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x v="0"/>
    <n v="1428732000"/>
    <d v="2015-04-11T06:00:00"/>
    <n v="1426772928"/>
    <d v="2015-03-19T13:48:48"/>
    <x v="21"/>
    <x v="21"/>
    <b v="0"/>
    <n v="33"/>
    <b v="0"/>
    <s v="food/food trucks"/>
    <n v="25.259090909090908"/>
    <n v="168.39393939393941"/>
    <x v="3"/>
    <x v="10"/>
  </r>
  <r>
    <x v="555"/>
    <s v="Modern Chamber Music"/>
    <s v="The first CD of chamber music composed by John Leupold to be released on PARMA records. The album features solo, duets, and a quartet."/>
    <n v="4500"/>
    <n v="4518"/>
    <x v="2"/>
    <x v="0"/>
    <x v="0"/>
    <n v="1439611140"/>
    <d v="2015-08-15T03:59:00"/>
    <n v="1437668354"/>
    <d v="2015-07-23T16:19:14"/>
    <x v="21"/>
    <x v="21"/>
    <b v="0"/>
    <n v="61"/>
    <b v="1"/>
    <s v="music/classical music"/>
    <n v="100.4"/>
    <n v="74.06557377049181"/>
    <x v="1"/>
    <x v="38"/>
  </r>
  <r>
    <x v="55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x v="0"/>
    <n v="1476579600"/>
    <d v="2016-10-16T01:00:00"/>
    <n v="1474641914"/>
    <d v="2016-09-23T14:45:14"/>
    <x v="21"/>
    <x v="21"/>
    <b v="0"/>
    <n v="50"/>
    <b v="1"/>
    <s v="technology/space exploration"/>
    <n v="187.3"/>
    <n v="37.46"/>
    <x v="7"/>
    <x v="32"/>
  </r>
  <r>
    <x v="557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x v="0"/>
    <n v="1408942740"/>
    <d v="2014-08-25T04:59:00"/>
    <n v="1406958354"/>
    <d v="2014-08-02T05:45:54"/>
    <x v="21"/>
    <x v="21"/>
    <b v="0"/>
    <n v="31"/>
    <b v="1"/>
    <s v="theater/plays"/>
    <n v="111.42857142857143"/>
    <n v="125.80645161290323"/>
    <x v="0"/>
    <x v="0"/>
  </r>
  <r>
    <x v="558"/>
    <s v="An Interview With Gaddafi - The Stage Play"/>
    <s v="The moving dramatisation of one man's journey to find the truth behind the Libyan regime change."/>
    <n v="1850"/>
    <n v="145"/>
    <x v="0"/>
    <x v="3"/>
    <x v="3"/>
    <n v="1400498789"/>
    <d v="2014-05-19T11:26:29"/>
    <n v="1398511589"/>
    <d v="2014-04-26T11:26:29"/>
    <x v="21"/>
    <x v="21"/>
    <b v="0"/>
    <n v="7"/>
    <b v="0"/>
    <s v="theater/plays"/>
    <n v="7.8378378378378386"/>
    <n v="20.714285714285715"/>
    <x v="0"/>
    <x v="0"/>
  </r>
  <r>
    <x v="559"/>
    <s v="We Play Chekhov"/>
    <s v="Two stories by Anton Chekhov adapted for the stage and performed back-to-back in a stunning live theatrical performance."/>
    <n v="4500"/>
    <n v="4569"/>
    <x v="2"/>
    <x v="0"/>
    <x v="0"/>
    <n v="1407905940"/>
    <d v="2014-08-13T04:59:00"/>
    <n v="1405923687"/>
    <d v="2014-07-21T06:21:27"/>
    <x v="21"/>
    <x v="21"/>
    <b v="1"/>
    <n v="57"/>
    <b v="1"/>
    <s v="theater/plays"/>
    <n v="101.53333333333335"/>
    <n v="80.15789473684211"/>
    <x v="0"/>
    <x v="0"/>
  </r>
  <r>
    <x v="560"/>
    <s v="Titus Andronicus (with an all-female cast &amp; crew)"/>
    <s v="Shakespeare's bloodiest tragedy, performed and produced exclusively by women."/>
    <n v="2500"/>
    <n v="2804.16"/>
    <x v="2"/>
    <x v="0"/>
    <x v="0"/>
    <n v="1446238800"/>
    <d v="2015-10-30T21:00:00"/>
    <n v="1444220588"/>
    <d v="2015-10-07T12:23:08"/>
    <x v="21"/>
    <x v="21"/>
    <b v="1"/>
    <n v="68"/>
    <b v="1"/>
    <s v="theater/plays"/>
    <n v="112.1664"/>
    <n v="41.237647058823526"/>
    <x v="0"/>
    <x v="0"/>
  </r>
  <r>
    <x v="561"/>
    <s v="Today I Live"/>
    <s v="A London flat, two stories play simultaneously. Irish mapmaker 1821, Iranian artist present day. Each senses the other. Worlds collide."/>
    <n v="3350"/>
    <n v="3350"/>
    <x v="2"/>
    <x v="3"/>
    <x v="3"/>
    <n v="1465750800"/>
    <d v="2016-06-12T17:00:00"/>
    <n v="1463771421"/>
    <d v="2016-05-20T19:10:21"/>
    <x v="21"/>
    <x v="21"/>
    <b v="0"/>
    <n v="28"/>
    <b v="1"/>
    <s v="theater/plays"/>
    <n v="100"/>
    <n v="119.64285714285714"/>
    <x v="0"/>
    <x v="0"/>
  </r>
  <r>
    <x v="562"/>
    <s v="Lord of the Flies - Syracuse University"/>
    <s v="We're mounting a theatrical adaptation of Lord of the Flies completely student directed, produced, designed, managed and performed."/>
    <n v="4000"/>
    <n v="4443"/>
    <x v="2"/>
    <x v="0"/>
    <x v="0"/>
    <n v="1416589200"/>
    <d v="2014-11-21T17:00:00"/>
    <n v="1414605776"/>
    <d v="2014-10-29T18:02:56"/>
    <x v="21"/>
    <x v="21"/>
    <b v="0"/>
    <n v="65"/>
    <b v="1"/>
    <s v="theater/plays"/>
    <n v="111.07499999999999"/>
    <n v="68.353846153846149"/>
    <x v="0"/>
    <x v="0"/>
  </r>
  <r>
    <x v="563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x v="0"/>
    <n v="1406087940"/>
    <d v="2014-07-23T03:59:00"/>
    <n v="1404141626"/>
    <d v="2014-06-30T15:20:26"/>
    <x v="21"/>
    <x v="21"/>
    <b v="0"/>
    <n v="37"/>
    <b v="1"/>
    <s v="theater/plays"/>
    <n v="153.19999999999999"/>
    <n v="41.405405405405403"/>
    <x v="0"/>
    <x v="0"/>
  </r>
  <r>
    <x v="564"/>
    <s v="Roll The Dice Theatre Company"/>
    <s v="Roll The Dice Theatre Company revolves around taking risks in the game of life vicariously through beloved childhood games."/>
    <n v="100"/>
    <n v="180"/>
    <x v="2"/>
    <x v="3"/>
    <x v="3"/>
    <n v="1462914000"/>
    <d v="2016-05-10T21:00:00"/>
    <n v="1460914253"/>
    <d v="2016-04-17T17:30:53"/>
    <x v="21"/>
    <x v="21"/>
    <b v="0"/>
    <n v="15"/>
    <b v="1"/>
    <s v="theater/plays"/>
    <n v="180"/>
    <n v="12"/>
    <x v="0"/>
    <x v="0"/>
  </r>
  <r>
    <x v="565"/>
    <s v="Silent Planet"/>
    <s v="The world premiere of the first full-length play by Eve Leigh, at the intimate Finborough Theatre in London."/>
    <n v="1500"/>
    <n v="1518"/>
    <x v="2"/>
    <x v="3"/>
    <x v="3"/>
    <n v="1415385000"/>
    <d v="2014-11-07T18:30:00"/>
    <n v="1413406695"/>
    <d v="2014-10-15T20:58:15"/>
    <x v="21"/>
    <x v="21"/>
    <b v="0"/>
    <n v="19"/>
    <b v="1"/>
    <s v="theater/plays"/>
    <n v="101.2"/>
    <n v="79.89473684210526"/>
    <x v="0"/>
    <x v="0"/>
  </r>
  <r>
    <x v="566"/>
    <s v="THE UNDERSTUDY @ WORKING STAGE"/>
    <s v="We're putting together a production of THE UNDERSTUDY by Theresa Rebeck and hope you'll help us share this story."/>
    <n v="2100"/>
    <n v="2140"/>
    <x v="2"/>
    <x v="0"/>
    <x v="0"/>
    <n v="1457139600"/>
    <d v="2016-03-05T01:00:00"/>
    <n v="1455230214"/>
    <d v="2016-02-11T22:36:54"/>
    <x v="21"/>
    <x v="21"/>
    <b v="0"/>
    <n v="13"/>
    <b v="1"/>
    <s v="theater/plays"/>
    <n v="101.9047619047619"/>
    <n v="164.61538461538461"/>
    <x v="0"/>
    <x v="0"/>
  </r>
  <r>
    <x v="567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3"/>
    <x v="3"/>
    <n v="1459702800"/>
    <d v="2016-04-03T17:00:00"/>
    <n v="1457690386"/>
    <d v="2016-03-11T09:59:46"/>
    <x v="21"/>
    <x v="21"/>
    <b v="0"/>
    <n v="38"/>
    <b v="1"/>
    <s v="theater/plays"/>
    <n v="174.4"/>
    <n v="68.84210526315789"/>
    <x v="0"/>
    <x v="0"/>
  </r>
  <r>
    <x v="568"/>
    <s v="Teaterforestilling: Shakespeare patchwork"/>
    <s v="Vi mindes 400-Ã¥ret for Shakespeares dÃ¸d ved at producere en forestilling, som indeholder alt det, som vi kender Shakespeare for."/>
    <n v="2000"/>
    <n v="2215"/>
    <x v="2"/>
    <x v="1"/>
    <x v="1"/>
    <n v="1464817320"/>
    <d v="2016-06-01T21:42:00"/>
    <n v="1462806419"/>
    <d v="2016-05-09T15:06:59"/>
    <x v="21"/>
    <x v="21"/>
    <b v="0"/>
    <n v="20"/>
    <b v="1"/>
    <s v="theater/plays"/>
    <n v="110.75"/>
    <n v="110.75"/>
    <x v="0"/>
    <x v="0"/>
  </r>
  <r>
    <x v="569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x v="0"/>
    <n v="1460260800"/>
    <d v="2016-04-10T04:00:00"/>
    <n v="1458336672"/>
    <d v="2016-03-18T21:31:12"/>
    <x v="21"/>
    <x v="21"/>
    <b v="0"/>
    <n v="36"/>
    <b v="1"/>
    <s v="theater/plays"/>
    <n v="111.00000000000001"/>
    <n v="92.5"/>
    <x v="0"/>
    <x v="0"/>
  </r>
  <r>
    <x v="570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x v="0"/>
    <n v="1437676380"/>
    <d v="2015-07-23T18:33:00"/>
    <n v="1435670452"/>
    <d v="2015-06-30T13:20:52"/>
    <x v="21"/>
    <x v="21"/>
    <b v="0"/>
    <n v="28"/>
    <b v="1"/>
    <s v="theater/plays"/>
    <n v="103.49999999999999"/>
    <n v="36.964285714285715"/>
    <x v="0"/>
    <x v="0"/>
  </r>
  <r>
    <x v="571"/>
    <s v="Measure For Measure"/>
    <s v="The ASU Theatre and Shakespeare Club presents Measure For Measure directed by Jordyn Ochser."/>
    <n v="700"/>
    <n v="150"/>
    <x v="0"/>
    <x v="0"/>
    <x v="0"/>
    <n v="1447311540"/>
    <d v="2015-11-12T06:59:00"/>
    <n v="1445358903"/>
    <d v="2015-10-20T16:35:03"/>
    <x v="21"/>
    <x v="21"/>
    <b v="0"/>
    <n v="4"/>
    <b v="0"/>
    <s v="theater/plays"/>
    <n v="21.428571428571427"/>
    <n v="37.5"/>
    <x v="0"/>
    <x v="0"/>
  </r>
  <r>
    <x v="572"/>
    <s v="I support Molding Heartz"/>
    <s v="The Ultimate Screenwriting Conference_x000a_is the experience showing screenwriters how to write and sell a screenplay in hollywood!"/>
    <n v="5000"/>
    <n v="260"/>
    <x v="0"/>
    <x v="0"/>
    <x v="0"/>
    <n v="1406913120"/>
    <d v="2014-08-01T17:12:00"/>
    <n v="1404927690"/>
    <d v="2014-07-09T17:41:30"/>
    <x v="21"/>
    <x v="21"/>
    <b v="0"/>
    <n v="4"/>
    <b v="0"/>
    <s v="theater/plays"/>
    <n v="5.2"/>
    <n v="65"/>
    <x v="0"/>
    <x v="0"/>
  </r>
  <r>
    <x v="573"/>
    <s v="What a Gay Play - back, bigger and longer"/>
    <s v="After a successful premiere run at Edinburgh 2014, it's been rewritten and revised and is back for another run of Edinburgh fun in 2015"/>
    <n v="6000"/>
    <n v="110"/>
    <x v="0"/>
    <x v="3"/>
    <x v="3"/>
    <n v="1427659200"/>
    <d v="2015-03-29T20:00:00"/>
    <n v="1425678057"/>
    <d v="2015-03-06T21:40:57"/>
    <x v="21"/>
    <x v="21"/>
    <b v="0"/>
    <n v="6"/>
    <b v="0"/>
    <s v="theater/plays"/>
    <n v="1.8333333333333333"/>
    <n v="18.333333333333332"/>
    <x v="0"/>
    <x v="0"/>
  </r>
  <r>
    <x v="574"/>
    <s v="HOWARD BARKER DOUBLE BILL - Arcola Theatre 2015"/>
    <s v="Exhilarating Double Bill uniting London premiere of THE TWELFTH BATTLE OF ISONZO &amp; thrilling revival of JUDITH: A PARTING FROM THE BODY"/>
    <n v="3500"/>
    <n v="775"/>
    <x v="0"/>
    <x v="3"/>
    <x v="3"/>
    <n v="1448492400"/>
    <d v="2015-11-25T23:00:00"/>
    <n v="1446506080"/>
    <d v="2015-11-02T23:14:40"/>
    <x v="21"/>
    <x v="21"/>
    <b v="0"/>
    <n v="6"/>
    <b v="0"/>
    <s v="theater/plays"/>
    <n v="22.142857142857142"/>
    <n v="129.16666666666666"/>
    <x v="0"/>
    <x v="0"/>
  </r>
  <r>
    <x v="575"/>
    <s v="Sacrifice"/>
    <s v="A new dramatic comedy dealing with a father's unwillingness to let go of his past causes major problems for the future of his daughter."/>
    <n v="2000"/>
    <n v="41"/>
    <x v="0"/>
    <x v="0"/>
    <x v="0"/>
    <n v="1411596001"/>
    <d v="2014-09-24T22:00:01"/>
    <n v="1409608801"/>
    <d v="2014-09-01T22:00:01"/>
    <x v="21"/>
    <x v="21"/>
    <b v="0"/>
    <n v="4"/>
    <b v="0"/>
    <s v="theater/plays"/>
    <n v="2.0500000000000003"/>
    <n v="10.25"/>
    <x v="0"/>
    <x v="0"/>
  </r>
  <r>
    <x v="576"/>
    <s v="Why Adam? A TV show about the science behind everyday life!"/>
    <s v="Why Adam? is an independent TV show that explores concepts of basic science in everyday life."/>
    <n v="1000"/>
    <n v="1665"/>
    <x v="2"/>
    <x v="0"/>
    <x v="0"/>
    <n v="1430179200"/>
    <d v="2015-04-28T00:00:00"/>
    <n v="1428130814"/>
    <d v="2015-04-04T07:00:14"/>
    <x v="22"/>
    <x v="22"/>
    <b v="0"/>
    <n v="28"/>
    <b v="1"/>
    <s v="film &amp; video/television"/>
    <n v="166.5"/>
    <n v="59.464285714285715"/>
    <x v="2"/>
    <x v="6"/>
  </r>
  <r>
    <x v="577"/>
    <s v="The Attic"/>
    <s v="The Attic is my first short film.  Please help me with post production and distribution so that I can let it out into the world"/>
    <n v="2000"/>
    <n v="2270.37"/>
    <x v="2"/>
    <x v="0"/>
    <x v="0"/>
    <n v="1388206740"/>
    <d v="2013-12-28T04:59:00"/>
    <n v="1386194013"/>
    <d v="2013-12-04T21:53:33"/>
    <x v="22"/>
    <x v="22"/>
    <b v="0"/>
    <n v="64"/>
    <b v="1"/>
    <s v="film &amp; video/shorts"/>
    <n v="113.51849999999999"/>
    <n v="35.474531249999998"/>
    <x v="2"/>
    <x v="3"/>
  </r>
  <r>
    <x v="578"/>
    <s v="In Their Turn : A MFA Thesis Film"/>
    <s v="The spatiotemporal boundaries between a manâ€™s life, and that of his father dissolve. A reflection on experience, image, and memory."/>
    <n v="3500"/>
    <n v="3500"/>
    <x v="2"/>
    <x v="0"/>
    <x v="0"/>
    <n v="1359052710"/>
    <d v="2013-01-24T18:38:30"/>
    <n v="1356979110"/>
    <d v="2012-12-31T18:38:30"/>
    <x v="22"/>
    <x v="22"/>
    <b v="0"/>
    <n v="35"/>
    <b v="1"/>
    <s v="film &amp; video/shorts"/>
    <n v="100"/>
    <n v="100"/>
    <x v="2"/>
    <x v="3"/>
  </r>
  <r>
    <x v="579"/>
    <s v="Good 'Ol Trumpet"/>
    <s v="UCF short film about an old man, his love for music, and his misplaced trumpet.  "/>
    <n v="500"/>
    <n v="600"/>
    <x v="2"/>
    <x v="0"/>
    <x v="0"/>
    <n v="1301792400"/>
    <d v="2011-04-03T01:00:00"/>
    <n v="1299775266"/>
    <d v="2011-03-10T16:41:06"/>
    <x v="22"/>
    <x v="22"/>
    <b v="0"/>
    <n v="10"/>
    <b v="1"/>
    <s v="film &amp; video/shorts"/>
    <n v="120"/>
    <n v="60"/>
    <x v="2"/>
    <x v="3"/>
  </r>
  <r>
    <x v="580"/>
    <s v="MITOSIS | a short film"/>
    <s v="Only one choice can stop Anthony Oswald from fulfilling his destiny and saving millions of lives, and itâ€™s not his decision to make."/>
    <n v="5000"/>
    <n v="5200"/>
    <x v="2"/>
    <x v="0"/>
    <x v="0"/>
    <n v="1397354400"/>
    <d v="2014-04-13T02:00:00"/>
    <n v="1395277318"/>
    <d v="2014-03-20T01:01:58"/>
    <x v="22"/>
    <x v="22"/>
    <b v="0"/>
    <n v="81"/>
    <b v="1"/>
    <s v="film &amp; video/shorts"/>
    <n v="104"/>
    <n v="64.197530864197532"/>
    <x v="2"/>
    <x v="3"/>
  </r>
  <r>
    <x v="581"/>
    <s v="The Imbalanced Heart of a Symmetric Mind (film)"/>
    <s v="A young man suffering from a severe case of OCD embarks on a road trip to find peace of mind."/>
    <n v="5000"/>
    <n v="800"/>
    <x v="0"/>
    <x v="0"/>
    <x v="0"/>
    <n v="1437461940"/>
    <d v="2015-07-21T06:59:00"/>
    <n v="1435383457"/>
    <d v="2015-06-27T05:37:37"/>
    <x v="22"/>
    <x v="22"/>
    <b v="0"/>
    <n v="5"/>
    <b v="0"/>
    <s v="film &amp; video/drama"/>
    <n v="16"/>
    <n v="160"/>
    <x v="2"/>
    <x v="14"/>
  </r>
  <r>
    <x v="582"/>
    <s v="Struggle &amp; Hope - Documentary Film Music Soundtrack"/>
    <s v="Our documentary about Oklahoma's all-black towns needs a soundtrack that is authentic. Help us make it happen."/>
    <n v="10000"/>
    <n v="10550"/>
    <x v="2"/>
    <x v="0"/>
    <x v="0"/>
    <n v="1446868800"/>
    <d v="2015-11-07T04:00:00"/>
    <n v="1444821127"/>
    <d v="2015-10-14T11:12:07"/>
    <x v="22"/>
    <x v="22"/>
    <b v="1"/>
    <n v="167"/>
    <b v="1"/>
    <s v="film &amp; video/documentary"/>
    <n v="105.5"/>
    <n v="63.17365269461078"/>
    <x v="2"/>
    <x v="22"/>
  </r>
  <r>
    <x v="583"/>
    <s v="Where is Home?"/>
    <s v="Ugandan Filmmaker and Activist Kamoga Hassan's new documentary follows Ugandan LGBT asylum seekers asking the question &quot;Where is home?&quot;"/>
    <n v="3000"/>
    <n v="3353"/>
    <x v="2"/>
    <x v="6"/>
    <x v="5"/>
    <n v="1453765920"/>
    <d v="2016-01-25T23:52:00"/>
    <n v="1451655808"/>
    <d v="2016-01-01T13:43:28"/>
    <x v="22"/>
    <x v="22"/>
    <b v="0"/>
    <n v="83"/>
    <b v="1"/>
    <s v="film &amp; video/documentary"/>
    <n v="111.76666666666665"/>
    <n v="40.397590361445786"/>
    <x v="2"/>
    <x v="22"/>
  </r>
  <r>
    <x v="584"/>
    <s v="The Grigori"/>
    <s v="Angels come to Earth in human disguise to deceive mankind, rule the Earth as gods, create a hybrid army &amp; destroy all who oppose them."/>
    <n v="20000"/>
    <n v="31"/>
    <x v="0"/>
    <x v="0"/>
    <x v="0"/>
    <n v="1404356400"/>
    <d v="2014-07-03T03:00:00"/>
    <n v="1402343765"/>
    <d v="2014-06-09T19:56:05"/>
    <x v="22"/>
    <x v="22"/>
    <b v="0"/>
    <n v="3"/>
    <b v="0"/>
    <s v="film &amp; video/animation"/>
    <n v="0.155"/>
    <n v="10.333333333333334"/>
    <x v="2"/>
    <x v="15"/>
  </r>
  <r>
    <x v="585"/>
    <s v="Foresight"/>
    <s v="New writing â€¢ Twisty-turny magical realist retro sci-fi â€¢ Human lives â€¢ Storytelling â€¢ The slope our society slips down..."/>
    <n v="2000"/>
    <n v="2004"/>
    <x v="2"/>
    <x v="3"/>
    <x v="3"/>
    <n v="1463394365"/>
    <d v="2016-05-16T10:26:05"/>
    <n v="1461320765"/>
    <d v="2016-04-22T10:26:05"/>
    <x v="22"/>
    <x v="22"/>
    <b v="0"/>
    <n v="17"/>
    <b v="1"/>
    <s v="theater/plays"/>
    <n v="100.2"/>
    <n v="117.88235294117646"/>
    <x v="0"/>
    <x v="0"/>
  </r>
  <r>
    <x v="586"/>
    <s v="weBuy Crowdsourced Shopping"/>
    <s v="weBuy trade built on technology and Crowd Sourced Power"/>
    <n v="125000"/>
    <n v="14"/>
    <x v="0"/>
    <x v="3"/>
    <x v="3"/>
    <n v="1441633993"/>
    <d v="2015-09-07T13:53:13"/>
    <n v="1439560393"/>
    <d v="2015-08-14T13:53:13"/>
    <x v="22"/>
    <x v="22"/>
    <b v="0"/>
    <n v="7"/>
    <b v="0"/>
    <s v="technology/web"/>
    <n v="1.12E-2"/>
    <n v="2"/>
    <x v="7"/>
    <x v="24"/>
  </r>
  <r>
    <x v="587"/>
    <s v="Mail 4 Jail"/>
    <s v="We send care packages to incarcerated individuals throughout the country that include specific items hand picked by the sender."/>
    <n v="50000"/>
    <n v="31"/>
    <x v="0"/>
    <x v="0"/>
    <x v="0"/>
    <n v="1425827760"/>
    <d v="2015-03-08T15:16:00"/>
    <n v="1423769402"/>
    <d v="2015-02-12T19:30:02"/>
    <x v="22"/>
    <x v="22"/>
    <b v="0"/>
    <n v="2"/>
    <b v="0"/>
    <s v="technology/web"/>
    <n v="6.2E-2"/>
    <n v="15.5"/>
    <x v="7"/>
    <x v="24"/>
  </r>
  <r>
    <x v="588"/>
    <s v="Sketching In Stereo 3rd Album!"/>
    <s v="Our 3rd album is halfway complete, but we need your help to record, mix and master the final product!"/>
    <n v="1000"/>
    <n v="2110.5"/>
    <x v="2"/>
    <x v="0"/>
    <x v="0"/>
    <n v="1362974400"/>
    <d v="2013-03-11T04:00:00"/>
    <n v="1360948389"/>
    <d v="2013-02-15T17:13:09"/>
    <x v="22"/>
    <x v="22"/>
    <b v="1"/>
    <n v="22"/>
    <b v="1"/>
    <s v="music/rock"/>
    <n v="211.05"/>
    <n v="95.931818181818187"/>
    <x v="1"/>
    <x v="2"/>
  </r>
  <r>
    <x v="589"/>
    <s v="Saturate &quot; The Separation Effect &quot; CD"/>
    <s v="We are in the final stages of the creation of our 4th record, The Separation Effect. our most passionate record to date."/>
    <n v="5000"/>
    <n v="5535"/>
    <x v="2"/>
    <x v="0"/>
    <x v="0"/>
    <n v="1434342894"/>
    <d v="2015-06-15T04:34:54"/>
    <n v="1432269294"/>
    <d v="2015-05-22T04:34:54"/>
    <x v="22"/>
    <x v="22"/>
    <b v="0"/>
    <n v="87"/>
    <b v="1"/>
    <s v="music/rock"/>
    <n v="110.7"/>
    <n v="63.620689655172413"/>
    <x v="1"/>
    <x v="2"/>
  </r>
  <r>
    <x v="590"/>
    <s v="Geiko and Maiko of Kyoto"/>
    <s v="Award winning photography celebrating the artistry of geiko and maiko and the exquisite traditions of their Kyoto communities."/>
    <n v="5000"/>
    <n v="24201"/>
    <x v="2"/>
    <x v="2"/>
    <x v="2"/>
    <n v="1455548400"/>
    <d v="2016-02-15T15:00:00"/>
    <n v="1453461865"/>
    <d v="2016-01-22T11:24:25"/>
    <x v="22"/>
    <x v="22"/>
    <b v="1"/>
    <n v="294"/>
    <b v="1"/>
    <s v="photography/photobooks"/>
    <n v="484.02000000000004"/>
    <n v="82.316326530612244"/>
    <x v="5"/>
    <x v="23"/>
  </r>
  <r>
    <x v="59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3"/>
    <x v="3"/>
    <n v="1456703940"/>
    <d v="2016-02-28T23:59:00"/>
    <n v="1454546859"/>
    <d v="2016-02-04T00:47:39"/>
    <x v="22"/>
    <x v="22"/>
    <b v="0"/>
    <n v="3"/>
    <b v="0"/>
    <s v="publishing/art books"/>
    <n v="5"/>
    <n v="41.666666666666664"/>
    <x v="8"/>
    <x v="36"/>
  </r>
  <r>
    <x v="59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d v="2010-09-02T02:00:00"/>
    <n v="1281317691"/>
    <d v="2010-08-09T01:34:51"/>
    <x v="22"/>
    <x v="22"/>
    <b v="0"/>
    <n v="4"/>
    <b v="0"/>
    <s v="publishing/art books"/>
    <n v="10.806536636794938"/>
    <n v="51.25"/>
    <x v="8"/>
    <x v="36"/>
  </r>
  <r>
    <x v="593"/>
    <s v="Manman doudou tÃ©moignage d'une mÃ¨re Album"/>
    <s v="Rendre tÃ©moignage de ce que Dieu fait chaque jour pour moi et venir en  aide  aux autres, c'est  mon but."/>
    <n v="3500"/>
    <n v="760"/>
    <x v="3"/>
    <x v="5"/>
    <x v="4"/>
    <n v="1491590738"/>
    <d v="2017-04-07T18:45:38"/>
    <n v="1489517138"/>
    <d v="2017-03-14T18:45:38"/>
    <x v="22"/>
    <x v="22"/>
    <b v="0"/>
    <n v="10"/>
    <b v="0"/>
    <s v="music/faith"/>
    <n v="21.714285714285715"/>
    <n v="76"/>
    <x v="1"/>
    <x v="19"/>
  </r>
  <r>
    <x v="594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d v="2017-03-26T03:33:00"/>
    <n v="1488430760"/>
    <d v="2017-03-02T04:59:20"/>
    <x v="22"/>
    <x v="22"/>
    <b v="0"/>
    <n v="0"/>
    <b v="0"/>
    <s v="music/faith"/>
    <n v="0"/>
    <n v="0"/>
    <x v="1"/>
    <x v="19"/>
  </r>
  <r>
    <x v="595"/>
    <s v="Lemme Grab it (Canceled)"/>
    <s v="A website for email/sms alerts of your personal selection, comparison of prices,consolidated database, best deals around for clothing."/>
    <n v="200"/>
    <n v="0"/>
    <x v="1"/>
    <x v="6"/>
    <x v="5"/>
    <n v="1462053600"/>
    <d v="2016-04-30T22:00:00"/>
    <n v="1459975008"/>
    <d v="2016-04-06T20:36:48"/>
    <x v="22"/>
    <x v="22"/>
    <b v="0"/>
    <n v="0"/>
    <b v="0"/>
    <s v="technology/web"/>
    <n v="0"/>
    <n v="0"/>
    <x v="7"/>
    <x v="24"/>
  </r>
  <r>
    <x v="596"/>
    <s v="Mickey &amp; Worm: The Tour"/>
    <s v="Mickey &amp; Worm is a Noir stage experience, written by Santa Paula playwright John McKinley and back again on tour by popular demand!"/>
    <n v="2000"/>
    <n v="2155"/>
    <x v="2"/>
    <x v="0"/>
    <x v="0"/>
    <n v="1436511600"/>
    <d v="2015-07-10T07:00:00"/>
    <n v="1434415812"/>
    <d v="2015-06-16T00:50:12"/>
    <x v="22"/>
    <x v="22"/>
    <b v="0"/>
    <n v="19"/>
    <b v="1"/>
    <s v="theater/plays"/>
    <n v="107.74999999999999"/>
    <n v="113.42105263157895"/>
    <x v="0"/>
    <x v="0"/>
  </r>
  <r>
    <x v="597"/>
    <s v="Gay Party Superposh 'Winter Wonderland'"/>
    <s v="Een Gay Party in het centrum van Amersfoort. _x000a_Een geweldige avond uit, met een show, optredens en DJ's."/>
    <n v="1000"/>
    <n v="0"/>
    <x v="0"/>
    <x v="14"/>
    <x v="4"/>
    <n v="1417778880"/>
    <d v="2014-12-05T11:28:00"/>
    <n v="1415711095"/>
    <d v="2014-11-11T13:04:55"/>
    <x v="22"/>
    <x v="22"/>
    <b v="0"/>
    <n v="0"/>
    <b v="0"/>
    <s v="theater/plays"/>
    <n v="0"/>
    <n v="0"/>
    <x v="0"/>
    <x v="0"/>
  </r>
  <r>
    <x v="598"/>
    <s v="A Midsummer Night's Dream"/>
    <s v="This production is being put together by Wilson's newest professional theater company, the Wyldepine Players in conjunction w/ Taiplab"/>
    <n v="2500"/>
    <n v="504"/>
    <x v="0"/>
    <x v="0"/>
    <x v="0"/>
    <n v="1467604800"/>
    <d v="2016-07-04T04:00:00"/>
    <n v="1465533672"/>
    <d v="2016-06-10T04:41:12"/>
    <x v="22"/>
    <x v="22"/>
    <b v="0"/>
    <n v="10"/>
    <b v="0"/>
    <s v="theater/plays"/>
    <n v="20.16"/>
    <n v="50.4"/>
    <x v="0"/>
    <x v="0"/>
  </r>
  <r>
    <x v="599"/>
    <s v="Kafka on the Shore"/>
    <s v="A student led production at Northwestern U. of an adaptation by Frank Galati of the classic book Kafka on the Shore by Haruki Murakmi."/>
    <n v="1250"/>
    <n v="1300"/>
    <x v="2"/>
    <x v="0"/>
    <x v="0"/>
    <n v="1354845600"/>
    <d v="2012-12-07T02:00:00"/>
    <n v="1352766300"/>
    <d v="2012-11-13T00:25:00"/>
    <x v="22"/>
    <x v="22"/>
    <b v="1"/>
    <n v="25"/>
    <b v="1"/>
    <s v="theater/plays"/>
    <n v="104"/>
    <n v="52"/>
    <x v="0"/>
    <x v="0"/>
  </r>
  <r>
    <x v="600"/>
    <s v="Celebrating 20 years of The 24 Hour Plays around the world!"/>
    <s v="An annual campaign supporting our intensive for artists 25 and under."/>
    <n v="35000"/>
    <n v="35275.64"/>
    <x v="2"/>
    <x v="0"/>
    <x v="0"/>
    <n v="1443499140"/>
    <d v="2015-09-29T03:59:00"/>
    <n v="1441452184"/>
    <d v="2015-09-05T11:23:04"/>
    <x v="22"/>
    <x v="22"/>
    <b v="1"/>
    <n v="269"/>
    <b v="1"/>
    <s v="theater/plays"/>
    <n v="100.78754285714287"/>
    <n v="131.13620817843866"/>
    <x v="0"/>
    <x v="0"/>
  </r>
  <r>
    <x v="601"/>
    <s v="The Book's the Thing - Welcome to Hamlet's Library"/>
    <s v="The first regional library-touring show from new UK company Librarian Theatre - transforming local libraries into magical theatres"/>
    <n v="5862"/>
    <n v="6208.98"/>
    <x v="2"/>
    <x v="3"/>
    <x v="3"/>
    <n v="1445817540"/>
    <d v="2015-10-25T23:59:00"/>
    <n v="1443665293"/>
    <d v="2015-10-01T02:08:13"/>
    <x v="22"/>
    <x v="22"/>
    <b v="1"/>
    <n v="104"/>
    <b v="1"/>
    <s v="theater/plays"/>
    <n v="105.91914022517912"/>
    <n v="59.701730769230764"/>
    <x v="0"/>
    <x v="0"/>
  </r>
  <r>
    <x v="602"/>
    <s v="THE INCREDIBLE FOX SISTERS"/>
    <s v="Live Source's world premiere of a new play by Jaclyn Backhaus, premiering at the New Ohio Theatre October 30th-November 8th."/>
    <n v="8000"/>
    <n v="8227"/>
    <x v="2"/>
    <x v="0"/>
    <x v="0"/>
    <n v="1444348800"/>
    <d v="2015-10-09T00:00:00"/>
    <n v="1442283562"/>
    <d v="2015-09-15T02:19:22"/>
    <x v="22"/>
    <x v="22"/>
    <b v="1"/>
    <n v="71"/>
    <b v="1"/>
    <s v="theater/plays"/>
    <n v="102.83750000000001"/>
    <n v="115.87323943661971"/>
    <x v="0"/>
    <x v="0"/>
  </r>
  <r>
    <x v="603"/>
    <s v="Macbeth"/>
    <s v="Old Hat's new production explores the bleak culture of war and the cosmic powers of guilt and imagination in Shakespeare's tragedy."/>
    <n v="5500"/>
    <n v="5516"/>
    <x v="2"/>
    <x v="0"/>
    <x v="0"/>
    <n v="1461988740"/>
    <d v="2016-04-30T03:59:00"/>
    <n v="1459949080"/>
    <d v="2016-04-06T13:24:40"/>
    <x v="22"/>
    <x v="22"/>
    <b v="0"/>
    <n v="79"/>
    <b v="1"/>
    <s v="theater/plays"/>
    <n v="100.2909090909091"/>
    <n v="69.822784810126578"/>
    <x v="0"/>
    <x v="0"/>
  </r>
  <r>
    <x v="604"/>
    <s v="The Rules: Sex, Lies &amp; Serial Killers"/>
    <s v="The Rules is a brand new black-comedy, serial-killer-romance debuting at the Edinburgh Fringe this August and we need your help!"/>
    <n v="2000"/>
    <n v="2005"/>
    <x v="2"/>
    <x v="3"/>
    <x v="3"/>
    <n v="1437235200"/>
    <d v="2015-07-18T16:00:00"/>
    <n v="1435177840"/>
    <d v="2015-06-24T20:30:40"/>
    <x v="22"/>
    <x v="22"/>
    <b v="0"/>
    <n v="30"/>
    <b v="1"/>
    <s v="theater/plays"/>
    <n v="100.25"/>
    <n v="66.833333333333329"/>
    <x v="0"/>
    <x v="0"/>
  </r>
  <r>
    <x v="605"/>
    <s v="Rose of June"/>
    <s v="'Can you ever find acceptance in death?' _x000a_Rose of June is a piece of theatre exploring the stages of grief. Unity Theatre - September"/>
    <n v="550"/>
    <n v="592"/>
    <x v="2"/>
    <x v="3"/>
    <x v="3"/>
    <n v="1409490480"/>
    <d v="2014-08-31T13:08:00"/>
    <n v="1407400306"/>
    <d v="2014-08-07T08:31:46"/>
    <x v="22"/>
    <x v="22"/>
    <b v="0"/>
    <n v="21"/>
    <b v="1"/>
    <s v="theater/plays"/>
    <n v="107.63636363636364"/>
    <n v="28.19047619047619"/>
    <x v="0"/>
    <x v="0"/>
  </r>
  <r>
    <x v="606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3"/>
    <x v="3"/>
    <n v="1470092340"/>
    <d v="2016-08-01T22:59:00"/>
    <n v="1467973256"/>
    <d v="2016-07-08T10:20:56"/>
    <x v="22"/>
    <x v="22"/>
    <b v="0"/>
    <n v="46"/>
    <b v="1"/>
    <s v="theater/plays"/>
    <n v="100.74285714285713"/>
    <n v="76.652173913043484"/>
    <x v="0"/>
    <x v="0"/>
  </r>
  <r>
    <x v="607"/>
    <s v="'Pope Head' - The World Tour of Australia"/>
    <s v="Pope Head: The Secret Life of Francis Bacon â€“ A solo show celebrating the artist. Touring a land Down Under 12 Feb - 14 March '15."/>
    <n v="1000"/>
    <n v="1082"/>
    <x v="2"/>
    <x v="3"/>
    <x v="3"/>
    <n v="1423138800"/>
    <d v="2015-02-05T12:20:00"/>
    <n v="1421092725"/>
    <d v="2015-01-12T19:58:45"/>
    <x v="22"/>
    <x v="22"/>
    <b v="0"/>
    <n v="25"/>
    <b v="1"/>
    <s v="theater/plays"/>
    <n v="108.2"/>
    <n v="43.28"/>
    <x v="0"/>
    <x v="0"/>
  </r>
  <r>
    <x v="608"/>
    <s v="Georgia - the full cast production"/>
    <s v="Georgia is a play that looks at the taboo topic of rape in a relationship.  It's a play about perspectives and various viewpoints."/>
    <n v="1500"/>
    <n v="2140"/>
    <x v="2"/>
    <x v="0"/>
    <x v="0"/>
    <n v="1436562000"/>
    <d v="2015-07-10T21:00:00"/>
    <n v="1434440227"/>
    <d v="2015-06-16T07:37:07"/>
    <x v="22"/>
    <x v="22"/>
    <b v="0"/>
    <n v="13"/>
    <b v="1"/>
    <s v="theater/plays"/>
    <n v="142.66666666666669"/>
    <n v="164.61538461538461"/>
    <x v="0"/>
    <x v="0"/>
  </r>
  <r>
    <x v="609"/>
    <s v="Gorilla Theater Productions Presents: Phase 3"/>
    <s v="GTP has been protected financially by The Director since 2012. Now it's time for the community. Do you want GTP? Are we worth it?"/>
    <n v="3000"/>
    <n v="3636"/>
    <x v="2"/>
    <x v="0"/>
    <x v="0"/>
    <n v="1429286400"/>
    <d v="2015-04-17T16:00:00"/>
    <n v="1427221560"/>
    <d v="2015-03-24T18:26:00"/>
    <x v="22"/>
    <x v="22"/>
    <b v="0"/>
    <n v="29"/>
    <b v="1"/>
    <s v="theater/plays"/>
    <n v="121.2"/>
    <n v="125.37931034482759"/>
    <x v="0"/>
    <x v="0"/>
  </r>
  <r>
    <x v="610"/>
    <s v="Tommy and Me by Ray Didinger - Theatre Exile"/>
    <s v="Help to bring this heart warming story of Ray Didinger's relationship with his boyhood hero Tommy McDonald to life."/>
    <n v="35000"/>
    <n v="40043.25"/>
    <x v="2"/>
    <x v="0"/>
    <x v="0"/>
    <n v="1463198340"/>
    <d v="2016-05-14T03:59:00"/>
    <n v="1461117201"/>
    <d v="2016-04-20T01:53:21"/>
    <x v="22"/>
    <x v="22"/>
    <b v="0"/>
    <n v="336"/>
    <b v="1"/>
    <s v="theater/plays"/>
    <n v="114.40928571428573"/>
    <n v="119.17633928571429"/>
    <x v="0"/>
    <x v="0"/>
  </r>
  <r>
    <x v="611"/>
    <s v="EverScape"/>
    <s v="Bare Theatre and Sonorous Road collaborate on the NC debut of  Allan Maule's gamer fantasy play that was extended in New York."/>
    <n v="3000"/>
    <n v="3292"/>
    <x v="2"/>
    <x v="0"/>
    <x v="0"/>
    <n v="1475269200"/>
    <d v="2016-09-30T21:00:00"/>
    <n v="1473200844"/>
    <d v="2016-09-06T22:27:24"/>
    <x v="22"/>
    <x v="22"/>
    <b v="0"/>
    <n v="70"/>
    <b v="1"/>
    <s v="theater/plays"/>
    <n v="109.73333333333332"/>
    <n v="47.028571428571432"/>
    <x v="0"/>
    <x v="0"/>
  </r>
  <r>
    <x v="612"/>
    <s v="Help DORO &amp; DIEGA find their way to the Orlando FRINGE 2016"/>
    <s v="Help fund Doro &amp; Diega's journey to the Orlando Fringe 2016. A brand new choose-your-own adventure musical!"/>
    <n v="1200"/>
    <n v="1547"/>
    <x v="2"/>
    <x v="0"/>
    <x v="0"/>
    <n v="1458057600"/>
    <d v="2016-03-15T16:00:00"/>
    <n v="1455938520"/>
    <d v="2016-02-20T03:22:00"/>
    <x v="22"/>
    <x v="22"/>
    <b v="0"/>
    <n v="24"/>
    <b v="1"/>
    <s v="theater/musical"/>
    <n v="128.91666666666666"/>
    <n v="64.458333333333329"/>
    <x v="0"/>
    <x v="1"/>
  </r>
  <r>
    <x v="613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x v="0"/>
    <n v="1420938000"/>
    <d v="2015-01-11T01:00:00"/>
    <n v="1418862743"/>
    <d v="2014-12-18T00:32:23"/>
    <x v="22"/>
    <x v="22"/>
    <b v="0"/>
    <n v="4"/>
    <b v="0"/>
    <s v="theater/plays"/>
    <n v="2.1999999999999997"/>
    <n v="27.5"/>
    <x v="0"/>
    <x v="0"/>
  </r>
  <r>
    <x v="614"/>
    <s v="Uncommonnotions"/>
    <s v="&quot;Uncommonnotion&quot;. is a collections of short humors stories, I want to develop into plays, interest has been shown in this idea."/>
    <n v="3000"/>
    <n v="0"/>
    <x v="0"/>
    <x v="0"/>
    <x v="0"/>
    <n v="1465930440"/>
    <d v="2016-06-14T18:54:00"/>
    <n v="1463849116"/>
    <d v="2016-05-21T16:45:16"/>
    <x v="22"/>
    <x v="22"/>
    <b v="0"/>
    <n v="0"/>
    <b v="0"/>
    <s v="theater/plays"/>
    <n v="0"/>
    <n v="0"/>
    <x v="0"/>
    <x v="0"/>
  </r>
  <r>
    <x v="615"/>
    <s v="3010 | Sci-fi Series"/>
    <s v="A highly charged post apocalyptic sci fi series that pulls no punches!"/>
    <n v="6000"/>
    <n v="6056"/>
    <x v="2"/>
    <x v="2"/>
    <x v="2"/>
    <n v="1405259940"/>
    <d v="2014-07-13T13:59:00"/>
    <n v="1403051888"/>
    <d v="2014-06-18T00:38:08"/>
    <x v="23"/>
    <x v="23"/>
    <b v="0"/>
    <n v="41"/>
    <b v="1"/>
    <s v="film &amp; video/television"/>
    <n v="100.93333333333334"/>
    <n v="147.70731707317074"/>
    <x v="2"/>
    <x v="6"/>
  </r>
  <r>
    <x v="616"/>
    <s v="SPECIMEN 0625c - Sci-Fi Thriller"/>
    <s v="A man is forced to repeatedly crawl through a mysterious maze not knowing who captured him or why, but he is determined to find out."/>
    <n v="3000"/>
    <n v="4642"/>
    <x v="2"/>
    <x v="0"/>
    <x v="0"/>
    <n v="1362337878"/>
    <d v="2013-03-03T19:11:18"/>
    <n v="1360177878"/>
    <d v="2013-02-06T19:11:18"/>
    <x v="23"/>
    <x v="23"/>
    <b v="0"/>
    <n v="48"/>
    <b v="1"/>
    <s v="film &amp; video/shorts"/>
    <n v="154.73333333333332"/>
    <n v="96.708333333333329"/>
    <x v="2"/>
    <x v="3"/>
  </r>
  <r>
    <x v="617"/>
    <s v="The Southwest Chronicles"/>
    <s v="A chronicle of four very different stories concerning racism to the power of love, all set in the beauty of the Southwest."/>
    <n v="6000"/>
    <n v="6904"/>
    <x v="2"/>
    <x v="0"/>
    <x v="0"/>
    <n v="1370196192"/>
    <d v="2013-06-02T18:03:12"/>
    <n v="1368036192"/>
    <d v="2013-05-08T18:03:12"/>
    <x v="23"/>
    <x v="23"/>
    <b v="0"/>
    <n v="56"/>
    <b v="1"/>
    <s v="film &amp; video/shorts"/>
    <n v="115.06666666666668"/>
    <n v="123.28571428571429"/>
    <x v="2"/>
    <x v="3"/>
  </r>
  <r>
    <x v="618"/>
    <s v="The World's Greatest Lover"/>
    <s v="Never judge a book (or a lover) by their cover."/>
    <n v="450"/>
    <n v="632"/>
    <x v="2"/>
    <x v="0"/>
    <x v="0"/>
    <n v="1328377444"/>
    <d v="2012-02-04T17:44:04"/>
    <n v="1326217444"/>
    <d v="2012-01-10T17:44:04"/>
    <x v="23"/>
    <x v="23"/>
    <b v="0"/>
    <n v="22"/>
    <b v="1"/>
    <s v="film &amp; video/shorts"/>
    <n v="140.44444444444443"/>
    <n v="28.727272727272727"/>
    <x v="2"/>
    <x v="3"/>
  </r>
  <r>
    <x v="619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d v="2015-05-15T22:17:22"/>
    <n v="1429568242"/>
    <d v="2015-04-20T22:17:22"/>
    <x v="23"/>
    <x v="23"/>
    <b v="0"/>
    <n v="0"/>
    <b v="0"/>
    <s v="film &amp; video/science fiction"/>
    <n v="0"/>
    <n v="0"/>
    <x v="2"/>
    <x v="13"/>
  </r>
  <r>
    <x v="620"/>
    <s v="Gooseberry Fool - Feature Film"/>
    <s v="To heal her scars Olivia must take a journey back to her roots, where an unresolved conflict stands between her and musical success."/>
    <n v="20000"/>
    <n v="1297"/>
    <x v="0"/>
    <x v="3"/>
    <x v="3"/>
    <n v="1409337611"/>
    <d v="2014-08-29T18:40:11"/>
    <n v="1407177611"/>
    <d v="2014-08-04T18:40:11"/>
    <x v="23"/>
    <x v="23"/>
    <b v="0"/>
    <n v="26"/>
    <b v="0"/>
    <s v="film &amp; video/drama"/>
    <n v="6.4850000000000003"/>
    <n v="49.884615384615387"/>
    <x v="2"/>
    <x v="14"/>
  </r>
  <r>
    <x v="621"/>
    <s v="Wisconsin Rising"/>
    <s v="A film documenting WI Gov.Scott Walker's attack on working families and how it is reanimating the American labor movement."/>
    <n v="40000"/>
    <n v="41850.46"/>
    <x v="2"/>
    <x v="0"/>
    <x v="0"/>
    <n v="1327167780"/>
    <d v="2012-01-21T17:43:00"/>
    <n v="1325007780"/>
    <d v="2011-12-27T17:43:00"/>
    <x v="23"/>
    <x v="23"/>
    <b v="1"/>
    <n v="760"/>
    <b v="1"/>
    <s v="film &amp; video/documentary"/>
    <n v="104.62615"/>
    <n v="55.066394736842106"/>
    <x v="2"/>
    <x v="22"/>
  </r>
  <r>
    <x v="622"/>
    <s v="Bel Borba Is Here!"/>
    <s v="Bel Borba is Here is a feature film about the most inspiring Brazilian artist you've never heard of... until now."/>
    <n v="25000"/>
    <n v="29681.55"/>
    <x v="2"/>
    <x v="0"/>
    <x v="0"/>
    <n v="1347017083"/>
    <d v="2012-09-07T11:24:43"/>
    <n v="1344857083"/>
    <d v="2012-08-13T11:24:43"/>
    <x v="23"/>
    <x v="23"/>
    <b v="1"/>
    <n v="129"/>
    <b v="1"/>
    <s v="film &amp; video/documentary"/>
    <n v="118.72620000000001"/>
    <n v="230.08953488372092"/>
    <x v="2"/>
    <x v="22"/>
  </r>
  <r>
    <x v="623"/>
    <s v="Steamboat Springs Van Clan"/>
    <s v="The Steamboat Van Clan is a group of three young ski competitors following their dreams and documenting their adventures along the way."/>
    <n v="4000"/>
    <n v="5660"/>
    <x v="2"/>
    <x v="0"/>
    <x v="0"/>
    <n v="1453569392"/>
    <d v="2016-01-23T17:16:32"/>
    <n v="1451409392"/>
    <d v="2015-12-29T17:16:32"/>
    <x v="23"/>
    <x v="23"/>
    <b v="0"/>
    <n v="49"/>
    <b v="1"/>
    <s v="film &amp; video/documentary"/>
    <n v="141.5"/>
    <n v="115.51020408163265"/>
    <x v="2"/>
    <x v="22"/>
  </r>
  <r>
    <x v="624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6"/>
    <x v="5"/>
    <n v="1413547200"/>
    <d v="2014-10-17T12:00:00"/>
    <n v="1411417602"/>
    <d v="2014-09-22T20:26:42"/>
    <x v="23"/>
    <x v="23"/>
    <b v="0"/>
    <n v="21"/>
    <b v="1"/>
    <s v="film &amp; video/documentary"/>
    <n v="102.14714285714285"/>
    <n v="68.09809523809524"/>
    <x v="2"/>
    <x v="22"/>
  </r>
  <r>
    <x v="625"/>
    <s v="Fat Rich Bastards Animated videos"/>
    <s v="10 tracks have been professionally recorded by CGI supergroup, The Fat Rich Bastards. Funding required for 10 animated music videos."/>
    <n v="30000"/>
    <n v="5"/>
    <x v="0"/>
    <x v="3"/>
    <x v="3"/>
    <n v="1364041163"/>
    <d v="2013-03-23T12:19:23"/>
    <n v="1361884763"/>
    <d v="2013-02-26T13:19:23"/>
    <x v="23"/>
    <x v="23"/>
    <b v="0"/>
    <n v="1"/>
    <b v="0"/>
    <s v="film &amp; video/animation"/>
    <n v="1.6666666666666666E-2"/>
    <n v="5"/>
    <x v="2"/>
    <x v="15"/>
  </r>
  <r>
    <x v="626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x v="0"/>
    <n v="1334610000"/>
    <d v="2012-04-16T21:00:00"/>
    <n v="1332435685"/>
    <d v="2012-03-22T17:01:25"/>
    <x v="23"/>
    <x v="23"/>
    <b v="0"/>
    <n v="15"/>
    <b v="1"/>
    <s v="publishing/nonfiction"/>
    <n v="148"/>
    <n v="54.266666666666666"/>
    <x v="8"/>
    <x v="27"/>
  </r>
  <r>
    <x v="627"/>
    <s v="KILL FREEMAN"/>
    <s v="Kickstarting Kill Freeman independently. Help fund the New Record, Video and Live Shows."/>
    <n v="12500"/>
    <n v="12554"/>
    <x v="2"/>
    <x v="0"/>
    <x v="0"/>
    <n v="1351495284"/>
    <d v="2012-10-29T07:21:24"/>
    <n v="1349335284"/>
    <d v="2012-10-04T07:21:24"/>
    <x v="23"/>
    <x v="23"/>
    <b v="0"/>
    <n v="99"/>
    <b v="1"/>
    <s v="music/rock"/>
    <n v="100.43200000000002"/>
    <n v="126.8080808080808"/>
    <x v="1"/>
    <x v="2"/>
  </r>
  <r>
    <x v="628"/>
    <s v="Sap Laughter : Merch Fundraiser!"/>
    <s v="The time has finally come... Sap Laughter is in the process of updating our merchandise setup, and we need your help making it happen!"/>
    <n v="500"/>
    <n v="205"/>
    <x v="0"/>
    <x v="0"/>
    <x v="0"/>
    <n v="1473972813"/>
    <d v="2016-09-15T20:53:33"/>
    <n v="1471812813"/>
    <d v="2016-08-21T20:53:33"/>
    <x v="23"/>
    <x v="23"/>
    <b v="0"/>
    <n v="7"/>
    <b v="0"/>
    <s v="music/indie rock"/>
    <n v="41"/>
    <n v="29.285714285714285"/>
    <x v="1"/>
    <x v="21"/>
  </r>
  <r>
    <x v="629"/>
    <s v="Russell &amp; Sons Watches"/>
    <s v="Russell &amp; Sons Watches_x000a__x000a_RS Watches is a business that provides quality watches at an affordable price. RS Watches was created with th"/>
    <n v="5000"/>
    <n v="212"/>
    <x v="0"/>
    <x v="3"/>
    <x v="3"/>
    <n v="1468349460"/>
    <d v="2016-07-12T18:51:00"/>
    <n v="1466186988"/>
    <d v="2016-06-17T18:09:48"/>
    <x v="23"/>
    <x v="23"/>
    <b v="0"/>
    <n v="7"/>
    <b v="0"/>
    <s v="technology/wearables"/>
    <n v="4.24"/>
    <n v="30.285714285714285"/>
    <x v="7"/>
    <x v="11"/>
  </r>
  <r>
    <x v="630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x v="0"/>
    <n v="1417276800"/>
    <d v="2014-11-29T16:00:00"/>
    <n v="1415140480"/>
    <d v="2014-11-04T22:34:40"/>
    <x v="23"/>
    <x v="23"/>
    <b v="0"/>
    <n v="9"/>
    <b v="0"/>
    <s v="technology/wearables"/>
    <n v="7.26"/>
    <n v="80.666666666666671"/>
    <x v="7"/>
    <x v="11"/>
  </r>
  <r>
    <x v="631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x v="0"/>
    <n v="1481615940"/>
    <d v="2016-12-13T07:59:00"/>
    <n v="1479436646"/>
    <d v="2016-11-18T02:37:26"/>
    <x v="23"/>
    <x v="23"/>
    <b v="0"/>
    <n v="30"/>
    <b v="1"/>
    <s v="music/electronic music"/>
    <n v="128.19999999999999"/>
    <n v="21.366666666666667"/>
    <x v="1"/>
    <x v="20"/>
  </r>
  <r>
    <x v="632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d v="2017-03-06T04:08:52"/>
    <n v="1486613332"/>
    <d v="2017-02-09T04:08:52"/>
    <x v="23"/>
    <x v="23"/>
    <b v="0"/>
    <n v="1"/>
    <b v="0"/>
    <s v="journalism/audio"/>
    <n v="1"/>
    <n v="15"/>
    <x v="4"/>
    <x v="7"/>
  </r>
  <r>
    <x v="633"/>
    <s v="Sirius Online, an indie Space MMO"/>
    <s v="Sirius Online is currently the work of two brothers striving to bring the Era of Freelancer back, adding dynamic markets and more."/>
    <n v="26000"/>
    <n v="678"/>
    <x v="0"/>
    <x v="7"/>
    <x v="4"/>
    <n v="1463232936"/>
    <d v="2016-05-14T13:35:36"/>
    <n v="1461072936"/>
    <d v="2016-04-19T13:35:36"/>
    <x v="23"/>
    <x v="23"/>
    <b v="0"/>
    <n v="18"/>
    <b v="0"/>
    <s v="games/video games"/>
    <n v="2.6076923076923078"/>
    <n v="37.666666666666664"/>
    <x v="6"/>
    <x v="25"/>
  </r>
  <r>
    <x v="634"/>
    <s v="3 Men and a Book"/>
    <s v="Translation &amp; publication of possibly the most famous piece of English literature - Act II Scene II of Romeo and Juliet into txt-speak."/>
    <n v="14500"/>
    <n v="241"/>
    <x v="0"/>
    <x v="3"/>
    <x v="3"/>
    <n v="1424607285"/>
    <d v="2015-02-22T12:14:45"/>
    <n v="1422447285"/>
    <d v="2015-01-28T12:14:45"/>
    <x v="23"/>
    <x v="23"/>
    <b v="1"/>
    <n v="5"/>
    <b v="0"/>
    <s v="publishing/translations"/>
    <n v="1.6620689655172414"/>
    <n v="48.2"/>
    <x v="8"/>
    <x v="26"/>
  </r>
  <r>
    <x v="635"/>
    <s v="My life, My travel, My past - time to share"/>
    <s v="I traveled, I took pictures, I met people, I ate. Then I wrote a travel journal that needs editing, translation, and publishing."/>
    <n v="3000"/>
    <n v="15"/>
    <x v="0"/>
    <x v="0"/>
    <x v="0"/>
    <n v="1407847978"/>
    <d v="2014-08-12T12:52:58"/>
    <n v="1405687978"/>
    <d v="2014-07-18T12:52:58"/>
    <x v="23"/>
    <x v="23"/>
    <b v="0"/>
    <n v="2"/>
    <b v="0"/>
    <s v="publishing/translations"/>
    <n v="0.5"/>
    <n v="7.5"/>
    <x v="8"/>
    <x v="26"/>
  </r>
  <r>
    <x v="636"/>
    <s v="Shakespeare in the Hood - Romeo and Juliet"/>
    <s v="Help me butcher Shakespeare in a satirical fashion."/>
    <n v="110"/>
    <n v="3"/>
    <x v="0"/>
    <x v="0"/>
    <x v="0"/>
    <n v="1467129686"/>
    <d v="2016-06-28T16:01:26"/>
    <n v="1464969686"/>
    <d v="2016-06-03T16:01:26"/>
    <x v="23"/>
    <x v="23"/>
    <b v="0"/>
    <n v="3"/>
    <b v="0"/>
    <s v="publishing/translations"/>
    <n v="2.7272727272727271"/>
    <n v="1"/>
    <x v="8"/>
    <x v="26"/>
  </r>
  <r>
    <x v="637"/>
    <s v="The Book Club Rebellion"/>
    <s v="When three social outcasts discover that Fictional characters are invading their world, they must form a team to stop this evil force."/>
    <n v="7000"/>
    <n v="50"/>
    <x v="0"/>
    <x v="0"/>
    <x v="0"/>
    <n v="1469162275"/>
    <d v="2016-07-22T04:37:55"/>
    <n v="1467002275"/>
    <d v="2016-06-27T04:37:55"/>
    <x v="23"/>
    <x v="23"/>
    <b v="0"/>
    <n v="2"/>
    <b v="0"/>
    <s v="publishing/fiction"/>
    <n v="0.7142857142857143"/>
    <n v="25"/>
    <x v="8"/>
    <x v="37"/>
  </r>
  <r>
    <x v="638"/>
    <s v="A 4-year-old's Portrait of the American West"/>
    <s v="A photobook made by 4-year-old Hawkeye Huey: National Geographic's youngest photographer and Rolling Stone's top 100 on Instagram"/>
    <n v="35000"/>
    <n v="47189"/>
    <x v="2"/>
    <x v="0"/>
    <x v="0"/>
    <n v="1445624695"/>
    <d v="2015-10-23T18:24:55"/>
    <n v="1443464695"/>
    <d v="2015-09-28T18:24:55"/>
    <x v="23"/>
    <x v="23"/>
    <b v="1"/>
    <n v="874"/>
    <b v="1"/>
    <s v="photography/photobooks"/>
    <n v="134.82571428571427"/>
    <n v="53.991990846681922"/>
    <x v="5"/>
    <x v="23"/>
  </r>
  <r>
    <x v="639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x v="0"/>
    <n v="1461096304"/>
    <d v="2016-04-19T20:05:04"/>
    <n v="1458936304"/>
    <d v="2016-03-25T20:05:04"/>
    <x v="23"/>
    <x v="23"/>
    <b v="0"/>
    <n v="125"/>
    <b v="1"/>
    <s v="photography/photobooks"/>
    <n v="201.62"/>
    <n v="80.647999999999996"/>
    <x v="5"/>
    <x v="23"/>
  </r>
  <r>
    <x v="640"/>
    <s v="Help Build PaperChase Version 3 !"/>
    <s v="PaperChase is a popular endless flying game conceived by a 15 year old and loved by millions worldwide.  Help us build version 3!"/>
    <n v="25000"/>
    <n v="1217"/>
    <x v="0"/>
    <x v="0"/>
    <x v="0"/>
    <n v="1450166340"/>
    <d v="2015-12-15T07:59:00"/>
    <n v="1448044925"/>
    <d v="2015-11-20T18:42:05"/>
    <x v="23"/>
    <x v="23"/>
    <b v="0"/>
    <n v="17"/>
    <b v="0"/>
    <s v="games/mobile games"/>
    <n v="4.8680000000000003"/>
    <n v="71.588235294117652"/>
    <x v="6"/>
    <x v="28"/>
  </r>
  <r>
    <x v="641"/>
    <s v="The Paint Can Holder by U.S. Green Products"/>
    <s v="The Paint Can Holder Makes Painting Easier and Safer on Extension Ladders."/>
    <n v="20000"/>
    <n v="102"/>
    <x v="0"/>
    <x v="0"/>
    <x v="0"/>
    <n v="1478542375"/>
    <d v="2016-11-07T18:12:55"/>
    <n v="1476378775"/>
    <d v="2016-10-13T17:12:55"/>
    <x v="23"/>
    <x v="23"/>
    <b v="0"/>
    <n v="6"/>
    <b v="0"/>
    <s v="technology/gadgets"/>
    <n v="0.51"/>
    <n v="17"/>
    <x v="7"/>
    <x v="33"/>
  </r>
  <r>
    <x v="642"/>
    <s v="Nobody Rides For Free ~ Stone Horse"/>
    <s v="Stone Horse ~ _x000a_Doing what they do best, laying down honest and _x000a_proper Rock-n-Roll guaranteed to soothe your soul!"/>
    <n v="2500"/>
    <n v="2503"/>
    <x v="2"/>
    <x v="0"/>
    <x v="0"/>
    <n v="1465192867"/>
    <d v="2016-06-06T06:01:07"/>
    <n v="1463032867"/>
    <d v="2016-05-12T06:01:07"/>
    <x v="23"/>
    <x v="23"/>
    <b v="0"/>
    <n v="38"/>
    <b v="1"/>
    <s v="music/rock"/>
    <n v="100.12"/>
    <n v="65.868421052631575"/>
    <x v="1"/>
    <x v="2"/>
  </r>
  <r>
    <x v="643"/>
    <s v="Treasure Decks for 5th Edition - Only $12!"/>
    <s v="Add exciting loot drops to your CR 1-4, 5-8, 9-12, 13-16, and 17-20 encounters! Each deck has over 200 possible outcomes!"/>
    <n v="2500"/>
    <n v="45041"/>
    <x v="2"/>
    <x v="0"/>
    <x v="0"/>
    <n v="1488862800"/>
    <d v="2017-03-07T05:00:00"/>
    <n v="1486745663"/>
    <d v="2017-02-10T16:54:23"/>
    <x v="23"/>
    <x v="23"/>
    <b v="0"/>
    <n v="902"/>
    <b v="1"/>
    <s v="games/tabletop games"/>
    <n v="1801.64"/>
    <n v="49.934589800443462"/>
    <x v="6"/>
    <x v="9"/>
  </r>
  <r>
    <x v="644"/>
    <s v="Get Adler! Premium Edition"/>
    <s v="London, 1937. Top-Secret docs are missing. So, too, is Agent Adler! Intelligence has 7 hrs to find him. Deduction, Deception &amp; Action!"/>
    <n v="2500"/>
    <n v="5509"/>
    <x v="2"/>
    <x v="6"/>
    <x v="5"/>
    <n v="1489320642"/>
    <d v="2017-03-12T12:10:42"/>
    <n v="1487164242"/>
    <d v="2017-02-15T13:10:42"/>
    <x v="23"/>
    <x v="23"/>
    <b v="0"/>
    <n v="147"/>
    <b v="1"/>
    <s v="games/tabletop games"/>
    <n v="220.35999999999999"/>
    <n v="37.476190476190474"/>
    <x v="6"/>
    <x v="9"/>
  </r>
  <r>
    <x v="64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x v="0"/>
    <n v="1407520800"/>
    <d v="2014-08-08T18:00:00"/>
    <n v="1405356072"/>
    <d v="2014-07-14T16:41:12"/>
    <x v="23"/>
    <x v="23"/>
    <b v="1"/>
    <n v="167"/>
    <b v="1"/>
    <s v="music/indie rock"/>
    <n v="101.22777777777779"/>
    <n v="109.10778443113773"/>
    <x v="1"/>
    <x v="21"/>
  </r>
  <r>
    <x v="646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d v="2015-08-04T04:30:03"/>
    <n v="1436502603"/>
    <d v="2015-07-10T04:30:03"/>
    <x v="23"/>
    <x v="23"/>
    <b v="0"/>
    <n v="2"/>
    <b v="0"/>
    <s v="technology/web"/>
    <n v="2.5"/>
    <n v="37.5"/>
    <x v="7"/>
    <x v="24"/>
  </r>
  <r>
    <x v="647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x v="0"/>
    <n v="1297160329"/>
    <d v="2011-02-08T10:18:49"/>
    <n v="1295000329"/>
    <d v="2011-01-14T10:18:49"/>
    <x v="23"/>
    <x v="23"/>
    <b v="0"/>
    <n v="47"/>
    <b v="1"/>
    <s v="music/indie rock"/>
    <n v="113.66666666666667"/>
    <n v="29.021276595744681"/>
    <x v="1"/>
    <x v="21"/>
  </r>
  <r>
    <x v="6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5"/>
    <x v="4"/>
    <n v="1475209620"/>
    <d v="2016-09-30T04:27:00"/>
    <n v="1473087637"/>
    <d v="2016-09-05T15:00:37"/>
    <x v="23"/>
    <x v="23"/>
    <b v="0"/>
    <n v="37"/>
    <b v="1"/>
    <s v="music/classical music"/>
    <n v="101.85"/>
    <n v="165.16216216216216"/>
    <x v="1"/>
    <x v="38"/>
  </r>
  <r>
    <x v="649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d v="2014-08-04T19:41:37"/>
    <n v="1405021297"/>
    <d v="2014-07-10T19:41:37"/>
    <x v="23"/>
    <x v="23"/>
    <b v="0"/>
    <n v="0"/>
    <b v="0"/>
    <s v="food/food trucks"/>
    <n v="0"/>
    <n v="0"/>
    <x v="3"/>
    <x v="10"/>
  </r>
  <r>
    <x v="650"/>
    <s v="Caelum - Photos from stratosphere"/>
    <s v="We are two upper sixth-form students specialized in physics who wanna take some majestic pictures from stratosphere - about 35km high"/>
    <n v="150"/>
    <n v="1434"/>
    <x v="2"/>
    <x v="7"/>
    <x v="4"/>
    <n v="1478723208"/>
    <d v="2016-11-09T20:26:48"/>
    <n v="1476559608"/>
    <d v="2016-10-15T19:26:48"/>
    <x v="23"/>
    <x v="23"/>
    <b v="0"/>
    <n v="52"/>
    <b v="1"/>
    <s v="technology/space exploration"/>
    <n v="956"/>
    <n v="27.576923076923077"/>
    <x v="7"/>
    <x v="32"/>
  </r>
  <r>
    <x v="651"/>
    <s v="University Rocket Science"/>
    <s v="Students from 3 universities are designing a dual stage rocket to test experimental rocket technology."/>
    <n v="1070"/>
    <n v="1466"/>
    <x v="2"/>
    <x v="0"/>
    <x v="0"/>
    <n v="1464485339"/>
    <d v="2016-05-29T01:28:59"/>
    <n v="1462325339"/>
    <d v="2016-05-04T01:28:59"/>
    <x v="23"/>
    <x v="23"/>
    <b v="0"/>
    <n v="42"/>
    <b v="1"/>
    <s v="technology/space exploration"/>
    <n v="137.00934579439252"/>
    <n v="34.904761904761905"/>
    <x v="7"/>
    <x v="32"/>
  </r>
  <r>
    <x v="652"/>
    <s v="Jolly's Hot Dogs An All-Beef Coney Dog"/>
    <s v="Jolly's Hot Dogs: A beef hot dog topped with deliciously seasoned ground beef, mustard and minced onions."/>
    <n v="8000"/>
    <n v="55"/>
    <x v="0"/>
    <x v="0"/>
    <x v="0"/>
    <n v="1405027750"/>
    <d v="2014-07-10T21:29:10"/>
    <n v="1402867750"/>
    <d v="2014-06-15T21:29:10"/>
    <x v="23"/>
    <x v="23"/>
    <b v="0"/>
    <n v="2"/>
    <b v="0"/>
    <s v="food/food trucks"/>
    <n v="0.6875"/>
    <n v="27.5"/>
    <x v="3"/>
    <x v="10"/>
  </r>
  <r>
    <x v="653"/>
    <s v="PiDrive: Low-power, mSATA SSD for the Raspberry Pi"/>
    <s v="Introducing the PiDrive, a high capacity Solid State Drive (SSD) expansion card for the Raspberry Pi B+, A+, and B+ v2!"/>
    <n v="10000"/>
    <n v="49321"/>
    <x v="2"/>
    <x v="0"/>
    <x v="0"/>
    <n v="1438964063"/>
    <d v="2015-08-07T16:14:23"/>
    <n v="1436804063"/>
    <d v="2015-07-13T16:14:23"/>
    <x v="23"/>
    <x v="23"/>
    <b v="0"/>
    <n v="707"/>
    <b v="1"/>
    <s v="technology/hardware"/>
    <n v="493.21000000000004"/>
    <n v="69.760961810466767"/>
    <x v="7"/>
    <x v="31"/>
  </r>
  <r>
    <x v="654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3"/>
    <x v="3"/>
    <n v="1440245273"/>
    <d v="2015-08-22T12:07:53"/>
    <n v="1438085273"/>
    <d v="2015-07-28T12:07:53"/>
    <x v="23"/>
    <x v="23"/>
    <b v="0"/>
    <n v="18"/>
    <b v="1"/>
    <s v="theater/plays"/>
    <n v="110.00000000000001"/>
    <n v="24.444444444444443"/>
    <x v="0"/>
    <x v="0"/>
  </r>
  <r>
    <x v="655"/>
    <s v="Hi, Are You Single? by Ryan J. Haddad"/>
    <s v="Ryan has a higher sex drive than you. He also has cerebral palsy. Join him for his hilarious and poignant new solo show!"/>
    <n v="2800"/>
    <n v="3572.12"/>
    <x v="2"/>
    <x v="0"/>
    <x v="0"/>
    <n v="1481737761"/>
    <d v="2016-12-14T17:49:21"/>
    <n v="1479577761"/>
    <d v="2016-11-19T17:49:21"/>
    <x v="23"/>
    <x v="23"/>
    <b v="0"/>
    <n v="96"/>
    <b v="1"/>
    <s v="theater/plays"/>
    <n v="127.57571428571428"/>
    <n v="37.209583333333335"/>
    <x v="0"/>
    <x v="0"/>
  </r>
  <r>
    <x v="656"/>
    <s v="MTA's National Theatre Connections Show!"/>
    <s v="Montage Theatre Arts, as part of National Theatre Connections, are performing a show - We need you help to raise vital funds!"/>
    <n v="200"/>
    <n v="272"/>
    <x v="2"/>
    <x v="3"/>
    <x v="3"/>
    <n v="1456444800"/>
    <d v="2016-02-26T00:00:00"/>
    <n v="1454337589"/>
    <d v="2016-02-01T14:39:49"/>
    <x v="23"/>
    <x v="23"/>
    <b v="0"/>
    <n v="20"/>
    <b v="1"/>
    <s v="theater/plays"/>
    <n v="136"/>
    <n v="13.6"/>
    <x v="0"/>
    <x v="0"/>
  </r>
  <r>
    <x v="657"/>
    <s v="Peace In Our Time"/>
    <s v="The Battle of Britain has been lost; London is occupied, who can you trust? Help produce this classic piece of theatre. Drama for now."/>
    <n v="9500"/>
    <n v="9536"/>
    <x v="2"/>
    <x v="3"/>
    <x v="3"/>
    <n v="1443826800"/>
    <d v="2015-10-02T23:00:00"/>
    <n v="1441606869"/>
    <d v="2015-09-07T06:21:09"/>
    <x v="23"/>
    <x v="23"/>
    <b v="0"/>
    <n v="97"/>
    <b v="1"/>
    <s v="theater/plays"/>
    <n v="100.37894736842105"/>
    <n v="98.30927835051547"/>
    <x v="0"/>
    <x v="0"/>
  </r>
  <r>
    <x v="658"/>
    <s v="And More Shenanigans Theatre Company"/>
    <s v="And More Shenanigans Theatre is a brand new Edmonton based theatre company dedicated to creating and developing quirky original works"/>
    <n v="750"/>
    <n v="795"/>
    <x v="2"/>
    <x v="6"/>
    <x v="5"/>
    <n v="1410761280"/>
    <d v="2014-09-15T06:08:00"/>
    <n v="1408604363"/>
    <d v="2014-08-21T06:59:23"/>
    <x v="23"/>
    <x v="23"/>
    <b v="0"/>
    <n v="9"/>
    <b v="1"/>
    <s v="theater/musical"/>
    <n v="106"/>
    <n v="88.333333333333329"/>
    <x v="0"/>
    <x v="1"/>
  </r>
  <r>
    <x v="659"/>
    <s v="The Castle Project"/>
    <s v="A castle themed events center with large and small spaces to support a variety of arts i.e. performing, visual, music, theater, dance"/>
    <n v="25000"/>
    <n v="10"/>
    <x v="0"/>
    <x v="0"/>
    <x v="0"/>
    <n v="1406683172"/>
    <d v="2014-07-30T01:19:32"/>
    <n v="1404523172"/>
    <d v="2014-07-05T01:19:32"/>
    <x v="23"/>
    <x v="23"/>
    <b v="0"/>
    <n v="2"/>
    <b v="0"/>
    <s v="theater/spaces"/>
    <n v="0.04"/>
    <n v="5"/>
    <x v="0"/>
    <x v="4"/>
  </r>
  <r>
    <x v="660"/>
    <s v="I Do Wonder"/>
    <s v="A Sci-fi play in several vignettes that will narrate an alternate history in the mid-20th century."/>
    <n v="4200"/>
    <n v="4794.82"/>
    <x v="2"/>
    <x v="0"/>
    <x v="0"/>
    <n v="1367859071"/>
    <d v="2013-05-06T16:51:11"/>
    <n v="1365699071"/>
    <d v="2013-04-11T16:51:11"/>
    <x v="23"/>
    <x v="23"/>
    <b v="1"/>
    <n v="62"/>
    <b v="1"/>
    <s v="theater/plays"/>
    <n v="114.16238095238094"/>
    <n v="77.335806451612896"/>
    <x v="0"/>
    <x v="0"/>
  </r>
  <r>
    <x v="661"/>
    <s v="Three Things: Stories About Life"/>
    <s v="An inspirational one-man play about crisis, community, and the search for wholeness."/>
    <n v="2500"/>
    <n v="2500"/>
    <x v="2"/>
    <x v="6"/>
    <x v="5"/>
    <n v="1448733628"/>
    <d v="2015-11-28T18:00:28"/>
    <n v="1446573628"/>
    <d v="2015-11-03T18:00:28"/>
    <x v="23"/>
    <x v="23"/>
    <b v="0"/>
    <n v="34"/>
    <b v="1"/>
    <s v="theater/plays"/>
    <n v="100"/>
    <n v="73.529411764705884"/>
    <x v="0"/>
    <x v="0"/>
  </r>
  <r>
    <x v="662"/>
    <s v="King Lear"/>
    <s v="The Eno River Players is a community theater in Durham, North Carolina. We are trying to raise money to get our second show on its feet"/>
    <n v="3000"/>
    <n v="4145"/>
    <x v="2"/>
    <x v="0"/>
    <x v="0"/>
    <n v="1481066554"/>
    <d v="2016-12-06T23:22:34"/>
    <n v="1478906554"/>
    <d v="2016-11-11T23:22:34"/>
    <x v="23"/>
    <x v="23"/>
    <b v="0"/>
    <n v="38"/>
    <b v="1"/>
    <s v="theater/plays"/>
    <n v="138.16666666666666"/>
    <n v="109.07894736842105"/>
    <x v="0"/>
    <x v="0"/>
  </r>
  <r>
    <x v="663"/>
    <s v="Only Forever at The Hope Theatre"/>
    <s v="An intense new play exploring how far you would go to protect your family.  Employing new graduates to give their careers a kickstart."/>
    <n v="750"/>
    <n v="890"/>
    <x v="2"/>
    <x v="3"/>
    <x v="3"/>
    <n v="1438467894"/>
    <d v="2015-08-01T22:24:54"/>
    <n v="1436307894"/>
    <d v="2015-07-07T22:24:54"/>
    <x v="23"/>
    <x v="23"/>
    <b v="0"/>
    <n v="30"/>
    <b v="1"/>
    <s v="theater/plays"/>
    <n v="118.66666666666667"/>
    <n v="29.666666666666668"/>
    <x v="0"/>
    <x v="0"/>
  </r>
  <r>
    <x v="664"/>
    <s v="CREDITORS | Jack Studio Theatre | Smith after Strindberg"/>
    <s v="The WORLD PREMIERE of Neil Smith's beautiful and thrilling new version of Strindberg's modern masterpiece - CREDITORS."/>
    <n v="2000"/>
    <n v="2055"/>
    <x v="2"/>
    <x v="3"/>
    <x v="3"/>
    <n v="1425142800"/>
    <d v="2015-02-28T17:00:00"/>
    <n v="1422983847"/>
    <d v="2015-02-03T17:17:27"/>
    <x v="23"/>
    <x v="23"/>
    <b v="0"/>
    <n v="51"/>
    <b v="1"/>
    <s v="theater/plays"/>
    <n v="102.75000000000001"/>
    <n v="40.294117647058826"/>
    <x v="0"/>
    <x v="0"/>
  </r>
  <r>
    <x v="665"/>
    <s v="Love Letters"/>
    <s v="Bare Theatre stages A.R. Gurney's Pulitzer Finalist script about a relationship spanning a lifetime and long distance."/>
    <n v="2000"/>
    <n v="2193"/>
    <x v="2"/>
    <x v="0"/>
    <x v="0"/>
    <n v="1454709600"/>
    <d v="2016-02-05T22:00:00"/>
    <n v="1452520614"/>
    <d v="2016-01-11T13:56:54"/>
    <x v="23"/>
    <x v="23"/>
    <b v="0"/>
    <n v="42"/>
    <b v="1"/>
    <s v="theater/plays"/>
    <n v="109.65"/>
    <n v="52.214285714285715"/>
    <x v="0"/>
    <x v="0"/>
  </r>
  <r>
    <x v="666"/>
    <s v="Crooked Tree Theatre Presents Family Duels"/>
    <s v="Family Duels is a tragicomedy about family, filth, fraud and fornication. Please help us bring Crooked Tree to the Camden Fringe."/>
    <n v="2000"/>
    <n v="2060"/>
    <x v="2"/>
    <x v="3"/>
    <x v="3"/>
    <n v="1439136000"/>
    <d v="2015-08-09T16:00:00"/>
    <n v="1436972472"/>
    <d v="2015-07-15T15:01:12"/>
    <x v="23"/>
    <x v="23"/>
    <b v="0"/>
    <n v="36"/>
    <b v="1"/>
    <s v="theater/plays"/>
    <n v="103"/>
    <n v="57.222222222222221"/>
    <x v="0"/>
    <x v="0"/>
  </r>
  <r>
    <x v="667"/>
    <s v="Pig by Alex Oates (London Run)"/>
    <s v="'Pig' by Alex Oates is an urgent and dark comedy with live music that discusses the vital issue of the state of our police force."/>
    <n v="1500"/>
    <n v="1510"/>
    <x v="2"/>
    <x v="3"/>
    <x v="3"/>
    <n v="1441995595"/>
    <d v="2015-09-11T18:19:55"/>
    <n v="1439835595"/>
    <d v="2015-08-17T18:19:55"/>
    <x v="23"/>
    <x v="23"/>
    <b v="0"/>
    <n v="42"/>
    <b v="1"/>
    <s v="theater/plays"/>
    <n v="100.66666666666666"/>
    <n v="35.952380952380949"/>
    <x v="0"/>
    <x v="0"/>
  </r>
  <r>
    <x v="668"/>
    <s v="Twelfth Night or What You Will"/>
    <s v="Yellowbelly Theatre needs your help to bring this incredible play of love, lust and mistaken identity to life in our debut performance!"/>
    <n v="1200"/>
    <n v="1260"/>
    <x v="2"/>
    <x v="3"/>
    <x v="3"/>
    <n v="1441042275"/>
    <d v="2015-08-31T17:31:15"/>
    <n v="1438882275"/>
    <d v="2015-08-06T17:31:15"/>
    <x v="23"/>
    <x v="23"/>
    <b v="0"/>
    <n v="32"/>
    <b v="1"/>
    <s v="theater/plays"/>
    <n v="105"/>
    <n v="39.375"/>
    <x v="0"/>
    <x v="0"/>
  </r>
  <r>
    <x v="66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x v="0"/>
    <n v="1432654347"/>
    <d v="2015-05-26T15:32:27"/>
    <n v="1430494347"/>
    <d v="2015-05-01T15:32:27"/>
    <x v="23"/>
    <x v="23"/>
    <b v="0"/>
    <n v="62"/>
    <b v="1"/>
    <s v="theater/plays"/>
    <n v="127.49999999999999"/>
    <n v="82.258064516129039"/>
    <x v="0"/>
    <x v="0"/>
  </r>
  <r>
    <x v="670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x v="0"/>
    <n v="1422075540"/>
    <d v="2015-01-24T04:59:00"/>
    <n v="1419979544"/>
    <d v="2014-12-30T22:45:44"/>
    <x v="23"/>
    <x v="23"/>
    <b v="0"/>
    <n v="18"/>
    <b v="1"/>
    <s v="theater/plays"/>
    <n v="175"/>
    <n v="68.055555555555557"/>
    <x v="0"/>
    <x v="0"/>
  </r>
  <r>
    <x v="671"/>
    <s v="HEDDA"/>
    <s v="An adaptation that realizes the internal struggle of Ibsenâ€™s most renowned protagonist as she traverses a claustrophobic social world"/>
    <n v="1600"/>
    <n v="2015"/>
    <x v="2"/>
    <x v="0"/>
    <x v="0"/>
    <n v="1472952982"/>
    <d v="2016-09-04T01:36:22"/>
    <n v="1470792982"/>
    <d v="2016-08-10T01:36:22"/>
    <x v="23"/>
    <x v="23"/>
    <b v="0"/>
    <n v="36"/>
    <b v="1"/>
    <s v="theater/plays"/>
    <n v="125.93749999999999"/>
    <n v="55.972222222222221"/>
    <x v="0"/>
    <x v="0"/>
  </r>
  <r>
    <x v="672"/>
    <s v="Evo: An Original Rock Opera"/>
    <s v="A revival of Shadowbox Live's Off-Broadway Rock Opera to uncompromisingly explore the darker urges of humankind. But we need your help!"/>
    <n v="17100"/>
    <n v="8725"/>
    <x v="0"/>
    <x v="0"/>
    <x v="0"/>
    <n v="1411444740"/>
    <d v="2014-09-23T03:59:00"/>
    <n v="1409335497"/>
    <d v="2014-08-29T18:04:57"/>
    <x v="23"/>
    <x v="23"/>
    <b v="0"/>
    <n v="59"/>
    <b v="0"/>
    <s v="theater/musical"/>
    <n v="51.023391812865491"/>
    <n v="147.88135593220338"/>
    <x v="0"/>
    <x v="1"/>
  </r>
  <r>
    <x v="673"/>
    <s v="ThÃ©rÃ¨se Raquin at The Courtyard Theatre"/>
    <s v="We are a young company who have been accepted to put on our play at The Courtyard Theatre. We need Â£250 for flyers, props and costume!"/>
    <n v="250"/>
    <n v="250"/>
    <x v="2"/>
    <x v="3"/>
    <x v="3"/>
    <n v="1419368925"/>
    <d v="2014-12-23T21:08:45"/>
    <n v="1417208925"/>
    <d v="2014-11-28T21:08:45"/>
    <x v="23"/>
    <x v="23"/>
    <b v="0"/>
    <n v="22"/>
    <b v="1"/>
    <s v="theater/plays"/>
    <n v="100"/>
    <n v="11.363636363636363"/>
    <x v="0"/>
    <x v="0"/>
  </r>
  <r>
    <x v="674"/>
    <s v="Two Noble Kinsmen: Fire &amp; Shadows"/>
    <s v="Bare Theatre &amp; Cirque de Vol Studios are back for another outdoor adventure in the amphitheatre at Raleigh Little Theatre!"/>
    <n v="5000"/>
    <n v="5285"/>
    <x v="2"/>
    <x v="0"/>
    <x v="0"/>
    <n v="1400533200"/>
    <d v="2014-05-19T21:00:00"/>
    <n v="1398348859"/>
    <d v="2014-04-24T14:14:19"/>
    <x v="23"/>
    <x v="23"/>
    <b v="0"/>
    <n v="126"/>
    <b v="1"/>
    <s v="theater/plays"/>
    <n v="105.69999999999999"/>
    <n v="41.944444444444443"/>
    <x v="0"/>
    <x v="0"/>
  </r>
  <r>
    <x v="675"/>
    <s v="&quot;Loving Alanis&quot; Rocky Mountain Regional Premier"/>
    <s v="A comedy about, life, death, men, women, and the power of a good Kegel."/>
    <n v="1300"/>
    <n v="1835"/>
    <x v="2"/>
    <x v="0"/>
    <x v="0"/>
    <n v="1428068988"/>
    <d v="2015-04-03T13:49:48"/>
    <n v="1425908988"/>
    <d v="2015-03-09T13:49:48"/>
    <x v="23"/>
    <x v="23"/>
    <b v="0"/>
    <n v="27"/>
    <b v="1"/>
    <s v="theater/plays"/>
    <n v="141.15384615384616"/>
    <n v="67.962962962962962"/>
    <x v="0"/>
    <x v="0"/>
  </r>
  <r>
    <x v="676"/>
    <s v="Song of the Sea"/>
    <s v="Two Shows: SIRENS and The Girl From Bare Cove. A community of artists determined to give voice to survivors of sexual violence."/>
    <n v="5000"/>
    <n v="5050.7700000000004"/>
    <x v="2"/>
    <x v="0"/>
    <x v="0"/>
    <n v="1399293386"/>
    <d v="2014-05-05T12:36:26"/>
    <n v="1397133386"/>
    <d v="2014-04-10T12:36:26"/>
    <x v="23"/>
    <x v="23"/>
    <b v="0"/>
    <n v="91"/>
    <b v="1"/>
    <s v="theater/musical"/>
    <n v="101.0154"/>
    <n v="55.502967032967035"/>
    <x v="0"/>
    <x v="1"/>
  </r>
  <r>
    <x v="677"/>
    <s v="iolite the musical"/>
    <s v="We are trying to raise money to perform a musical we have written, called &quot;Iolite&quot;, at the Edinburgh Fringe in 2015."/>
    <n v="1250"/>
    <n v="1328"/>
    <x v="2"/>
    <x v="3"/>
    <x v="3"/>
    <n v="1438543889"/>
    <d v="2015-08-02T19:31:29"/>
    <n v="1436383889"/>
    <d v="2015-07-08T19:31:29"/>
    <x v="23"/>
    <x v="23"/>
    <b v="0"/>
    <n v="28"/>
    <b v="1"/>
    <s v="theater/musical"/>
    <n v="106.24"/>
    <n v="47.428571428571431"/>
    <x v="0"/>
    <x v="1"/>
  </r>
  <r>
    <x v="678"/>
    <s v="I GOT FIRED - Keith and Jenny are back!"/>
    <s v="Support Keith in his journey from unemployment to Off-Broadway in the triumphant return of I GOT FIRED: A SORT-OF-TRUE REVENGE MUSICAL."/>
    <n v="4500"/>
    <n v="4935"/>
    <x v="2"/>
    <x v="0"/>
    <x v="0"/>
    <n v="1410210685"/>
    <d v="2014-09-08T21:11:25"/>
    <n v="1408050685"/>
    <d v="2014-08-14T21:11:25"/>
    <x v="23"/>
    <x v="23"/>
    <b v="0"/>
    <n v="52"/>
    <b v="1"/>
    <s v="theater/musical"/>
    <n v="109.66666666666667"/>
    <n v="94.90384615384616"/>
    <x v="0"/>
    <x v="1"/>
  </r>
  <r>
    <x v="679"/>
    <s v="Tonight I'll be April"/>
    <s v="A gritty play looking at a modern day relationship, highlighting issues of mental health and abuse suffered by men."/>
    <n v="1"/>
    <n v="65"/>
    <x v="2"/>
    <x v="3"/>
    <x v="3"/>
    <n v="1459180229"/>
    <d v="2016-03-28T15:50:29"/>
    <n v="1457023829"/>
    <d v="2016-03-03T16:50:29"/>
    <x v="23"/>
    <x v="23"/>
    <b v="0"/>
    <n v="3"/>
    <b v="1"/>
    <s v="theater/plays"/>
    <n v="6500"/>
    <n v="21.666666666666668"/>
    <x v="0"/>
    <x v="0"/>
  </r>
  <r>
    <x v="680"/>
    <s v="Vengeance Can Wait"/>
    <s v="Vengeance Can Wait navigates Japanese sub-culture as it charts a dark, twisted and touching, â€œdifferentâ€ kind of love story."/>
    <n v="5000"/>
    <n v="1065"/>
    <x v="0"/>
    <x v="0"/>
    <x v="0"/>
    <n v="1401587064"/>
    <d v="2014-06-01T01:44:24"/>
    <n v="1399427064"/>
    <d v="2014-05-07T01:44:24"/>
    <x v="23"/>
    <x v="23"/>
    <b v="1"/>
    <n v="19"/>
    <b v="0"/>
    <s v="theater/plays"/>
    <n v="21.3"/>
    <n v="56.05263157894737"/>
    <x v="0"/>
    <x v="0"/>
  </r>
  <r>
    <x v="681"/>
    <s v="Rob Base Presents Unequally Yoked The Stage Play"/>
    <s v="Writer/Director Lynette J. Blackwell presents the hilarious entangled love story of when evil and good attempt to coexist."/>
    <n v="10000"/>
    <n v="20"/>
    <x v="0"/>
    <x v="0"/>
    <x v="0"/>
    <n v="1427427276"/>
    <d v="2015-03-27T03:34:36"/>
    <n v="1425270876"/>
    <d v="2015-03-02T04:34:36"/>
    <x v="23"/>
    <x v="23"/>
    <b v="0"/>
    <n v="2"/>
    <b v="0"/>
    <s v="theater/plays"/>
    <n v="0.2"/>
    <n v="10"/>
    <x v="0"/>
    <x v="0"/>
  </r>
  <r>
    <x v="682"/>
    <s v="1000 words (Canceled)"/>
    <s v="New collection of music by Scott Evan Davis!"/>
    <n v="5000"/>
    <n v="10"/>
    <x v="1"/>
    <x v="3"/>
    <x v="3"/>
    <n v="1410191405"/>
    <d v="2014-09-08T15:50:05"/>
    <n v="1408031405"/>
    <d v="2014-08-14T15:50:05"/>
    <x v="23"/>
    <x v="23"/>
    <b v="0"/>
    <n v="1"/>
    <b v="0"/>
    <s v="theater/musical"/>
    <n v="0.2"/>
    <n v="10"/>
    <x v="0"/>
    <x v="1"/>
  </r>
  <r>
    <x v="683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d v="2015-03-27T17:59:52"/>
    <n v="1425322792"/>
    <d v="2015-03-02T18:59:52"/>
    <x v="23"/>
    <x v="23"/>
    <b v="0"/>
    <n v="0"/>
    <b v="0"/>
    <s v="theater/musical"/>
    <n v="0"/>
    <n v="0"/>
    <x v="0"/>
    <x v="1"/>
  </r>
  <r>
    <x v="684"/>
    <s v="Over Here Theatre/Scotchbonnet present: Love, Sex and Apps"/>
    <s v="Love, Sex and Apps is a double bill exploring the way in which we are both connected and disconnected with those around us."/>
    <n v="3000"/>
    <n v="1465"/>
    <x v="0"/>
    <x v="3"/>
    <x v="3"/>
    <n v="1479125642"/>
    <d v="2016-11-14T12:14:02"/>
    <n v="1476962042"/>
    <d v="2016-10-20T11:14:02"/>
    <x v="23"/>
    <x v="23"/>
    <b v="0"/>
    <n v="31"/>
    <b v="0"/>
    <s v="theater/plays"/>
    <n v="48.833333333333336"/>
    <n v="47.258064516129032"/>
    <x v="0"/>
    <x v="0"/>
  </r>
  <r>
    <x v="685"/>
    <s v="Still I Weep"/>
    <s v="An original stage play designed to bring to light the long-term effects on adult survivors of childhood sexual abuse. We do survive!"/>
    <n v="8000"/>
    <n v="0"/>
    <x v="0"/>
    <x v="0"/>
    <x v="0"/>
    <n v="1441510707"/>
    <d v="2015-09-06T03:38:27"/>
    <n v="1439350707"/>
    <d v="2015-08-12T03:38:27"/>
    <x v="23"/>
    <x v="23"/>
    <b v="0"/>
    <n v="0"/>
    <b v="0"/>
    <s v="theater/plays"/>
    <n v="0"/>
    <n v="0"/>
    <x v="0"/>
    <x v="0"/>
  </r>
  <r>
    <x v="686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3"/>
    <x v="3"/>
    <n v="1448722494"/>
    <d v="2015-11-28T14:54:54"/>
    <n v="1446562494"/>
    <d v="2015-11-03T14:54:54"/>
    <x v="23"/>
    <x v="23"/>
    <b v="0"/>
    <n v="3"/>
    <b v="0"/>
    <s v="theater/plays"/>
    <n v="3.214285714285714"/>
    <n v="15"/>
    <x v="0"/>
    <x v="0"/>
  </r>
  <r>
    <x v="687"/>
    <s v="&quot;The Norwegians&quot; Midwestern Tour"/>
    <s v="Olive and Betty have cheating boyfriends. The solution: Gus and Tor, two Norwegian hit men who specialize in solving such problems."/>
    <n v="30000"/>
    <n v="2"/>
    <x v="0"/>
    <x v="0"/>
    <x v="0"/>
    <n v="1455647587"/>
    <d v="2016-02-16T18:33:07"/>
    <n v="1453487587"/>
    <d v="2016-01-22T18:33:07"/>
    <x v="23"/>
    <x v="23"/>
    <b v="0"/>
    <n v="1"/>
    <b v="0"/>
    <s v="theater/plays"/>
    <n v="6.6666666666666671E-3"/>
    <n v="2"/>
    <x v="0"/>
    <x v="0"/>
  </r>
  <r>
    <x v="688"/>
    <s v="Carpe Diem Theater Troupe"/>
    <s v="Our theater troupe needs your help to put on a unique production of Hamlet! Pledge to help young actors learn and refine their skills!"/>
    <n v="1000"/>
    <n v="47"/>
    <x v="0"/>
    <x v="0"/>
    <x v="0"/>
    <n v="1448078400"/>
    <d v="2015-11-21T04:00:00"/>
    <n v="1445985299"/>
    <d v="2015-10-27T22:34:59"/>
    <x v="23"/>
    <x v="23"/>
    <b v="0"/>
    <n v="5"/>
    <b v="0"/>
    <s v="theater/plays"/>
    <n v="4.7"/>
    <n v="9.4"/>
    <x v="0"/>
    <x v="0"/>
  </r>
  <r>
    <x v="689"/>
    <s v="The Recursion Theorem (Short Film)"/>
    <s v="Imprisoned in an unfamiliar reality with strange new rules, Dan Everett struggles to find meaning and reason in this sci-fi noir short."/>
    <n v="3500"/>
    <n v="3600"/>
    <x v="2"/>
    <x v="0"/>
    <x v="0"/>
    <n v="1403452131"/>
    <d v="2014-06-22T15:48:51"/>
    <n v="1401205731"/>
    <d v="2014-05-27T15:48:51"/>
    <x v="24"/>
    <x v="24"/>
    <b v="0"/>
    <n v="60"/>
    <b v="1"/>
    <s v="film &amp; video/shorts"/>
    <n v="102.85714285714285"/>
    <n v="60"/>
    <x v="2"/>
    <x v="3"/>
  </r>
  <r>
    <x v="690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x v="0"/>
    <n v="1329248940"/>
    <d v="2012-02-14T19:49:00"/>
    <n v="1326972107"/>
    <d v="2012-01-19T11:21:47"/>
    <x v="24"/>
    <x v="24"/>
    <b v="0"/>
    <n v="11"/>
    <b v="1"/>
    <s v="music/rock"/>
    <n v="103.33333333333334"/>
    <n v="28.181818181818183"/>
    <x v="1"/>
    <x v="2"/>
  </r>
  <r>
    <x v="691"/>
    <s v="Hardsoul Poets New Album!"/>
    <s v="The people have spoken...the stars have aligned...Hardsoul Poets are making a new record and we want our fans on the front lines."/>
    <n v="8000"/>
    <n v="3200"/>
    <x v="0"/>
    <x v="0"/>
    <x v="0"/>
    <n v="1440734400"/>
    <d v="2015-08-28T04:00:00"/>
    <n v="1438549026"/>
    <d v="2015-08-02T20:57:06"/>
    <x v="24"/>
    <x v="24"/>
    <b v="0"/>
    <n v="72"/>
    <b v="0"/>
    <s v="music/indie rock"/>
    <n v="40"/>
    <n v="44.444444444444443"/>
    <x v="1"/>
    <x v="21"/>
  </r>
  <r>
    <x v="692"/>
    <s v="U City Jazz Festival, St. Louis, MO"/>
    <s v="The U City Jazz Festival is offered for free to the community and features the best jazz talent from the midwest."/>
    <n v="5000"/>
    <n v="160"/>
    <x v="0"/>
    <x v="0"/>
    <x v="0"/>
    <n v="1348367100"/>
    <d v="2012-09-23T02:25:00"/>
    <n v="1346180780"/>
    <d v="2012-08-28T19:06:20"/>
    <x v="24"/>
    <x v="24"/>
    <b v="0"/>
    <n v="4"/>
    <b v="0"/>
    <s v="music/jazz"/>
    <n v="3.2"/>
    <n v="40"/>
    <x v="1"/>
    <x v="39"/>
  </r>
  <r>
    <x v="693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x v="0"/>
    <n v="1476720840"/>
    <d v="2016-10-17T16:14:00"/>
    <n v="1474469117"/>
    <d v="2016-09-21T14:45:17"/>
    <x v="24"/>
    <x v="24"/>
    <b v="0"/>
    <n v="112"/>
    <b v="1"/>
    <s v="music/rock"/>
    <n v="134.8074"/>
    <n v="60.181874999999998"/>
    <x v="1"/>
    <x v="2"/>
  </r>
  <r>
    <x v="694"/>
    <s v="Stones Dungeon Tiles"/>
    <s v="Highly-detailed 2x2&quot; dungeon tiles made of a durable polymer-plastic &amp; VERY affordable cost. Perfect for tabletop &amp; role-playing games."/>
    <n v="20000"/>
    <n v="76105"/>
    <x v="2"/>
    <x v="0"/>
    <x v="0"/>
    <n v="1419123600"/>
    <d v="2014-12-21T01:00:00"/>
    <n v="1416945297"/>
    <d v="2014-11-25T19:54:57"/>
    <x v="24"/>
    <x v="24"/>
    <b v="0"/>
    <n v="404"/>
    <b v="1"/>
    <s v="games/tabletop games"/>
    <n v="380.52499999999998"/>
    <n v="188.37871287128712"/>
    <x v="6"/>
    <x v="9"/>
  </r>
  <r>
    <x v="695"/>
    <s v="&quot;Hurt N' Wrong&quot; New Album Fundraiser!"/>
    <s v="Donate here to be a part of the upcoming album. Every little bit helps!"/>
    <n v="850"/>
    <n v="920"/>
    <x v="2"/>
    <x v="0"/>
    <x v="0"/>
    <n v="1348545540"/>
    <d v="2012-09-25T03:59:00"/>
    <n v="1346345999"/>
    <d v="2012-08-30T16:59:59"/>
    <x v="24"/>
    <x v="24"/>
    <b v="0"/>
    <n v="27"/>
    <b v="1"/>
    <s v="music/rock"/>
    <n v="108.23529411764706"/>
    <n v="34.074074074074076"/>
    <x v="1"/>
    <x v="2"/>
  </r>
  <r>
    <x v="696"/>
    <s v="Better Than Ever Productions presents Geezer Game"/>
    <s v="The premiere theatre troupe in SE Michigan offering acting opportunities for the 50+ actor."/>
    <n v="1000"/>
    <n v="1200"/>
    <x v="2"/>
    <x v="0"/>
    <x v="0"/>
    <n v="1424149140"/>
    <d v="2015-02-17T04:59:00"/>
    <n v="1421964718"/>
    <d v="2015-01-22T22:11:58"/>
    <x v="24"/>
    <x v="24"/>
    <b v="0"/>
    <n v="18"/>
    <b v="1"/>
    <s v="theater/plays"/>
    <n v="120"/>
    <n v="66.666666666666671"/>
    <x v="0"/>
    <x v="0"/>
  </r>
  <r>
    <x v="697"/>
    <s v="This is Living by Liam Borrett"/>
    <s v="THE POIGNANT EXPLORATION OF WHAT IT MEANS TO SAY GOODBYE._x000a_Stripped Raw brings Liam Borrett's debut play 'This is Living' to Wiltshire."/>
    <n v="700"/>
    <n v="0"/>
    <x v="3"/>
    <x v="3"/>
    <x v="3"/>
    <n v="1491726956"/>
    <d v="2017-04-09T08:35:56"/>
    <n v="1489480556"/>
    <d v="2017-03-14T08:35:56"/>
    <x v="24"/>
    <x v="24"/>
    <b v="0"/>
    <n v="0"/>
    <b v="0"/>
    <s v="theater/plays"/>
    <n v="0"/>
    <n v="0"/>
    <x v="0"/>
    <x v="0"/>
  </r>
  <r>
    <x v="698"/>
    <s v="ENDURING SONG"/>
    <s v="ENDURING SONG by award-winning Bear Trap Theatre, is a sweeping historical epic about love, loss and family set in the First Crusade."/>
    <n v="500"/>
    <n v="545"/>
    <x v="2"/>
    <x v="3"/>
    <x v="3"/>
    <n v="1402848000"/>
    <d v="2014-06-15T16:00:00"/>
    <n v="1400570787"/>
    <d v="2014-05-20T07:26:27"/>
    <x v="24"/>
    <x v="24"/>
    <b v="1"/>
    <n v="15"/>
    <b v="1"/>
    <s v="theater/plays"/>
    <n v="109.00000000000001"/>
    <n v="36.333333333333336"/>
    <x v="0"/>
    <x v="0"/>
  </r>
  <r>
    <x v="699"/>
    <s v="The Maltese Bodkin"/>
    <s v="hiSTORYstage presents a film noir-style comedy mystery with a Shakespearean twist performed as a 1944 radio drama."/>
    <n v="1500"/>
    <n v="1587"/>
    <x v="2"/>
    <x v="0"/>
    <x v="0"/>
    <n v="1415234760"/>
    <d v="2014-11-06T00:46:00"/>
    <n v="1413065230"/>
    <d v="2014-10-11T22:07:10"/>
    <x v="24"/>
    <x v="24"/>
    <b v="0"/>
    <n v="44"/>
    <b v="1"/>
    <s v="theater/plays"/>
    <n v="105.80000000000001"/>
    <n v="36.06818181818182"/>
    <x v="0"/>
    <x v="0"/>
  </r>
  <r>
    <x v="700"/>
    <s v="KLIPPIES"/>
    <s v="Klippies is the debut play from Johannesburg-born writer Jessica SiÃ¢n, premiering at the Southwark Playhouse, London in May 2015."/>
    <n v="2500"/>
    <n v="2605"/>
    <x v="2"/>
    <x v="3"/>
    <x v="3"/>
    <n v="1430600400"/>
    <d v="2015-05-02T21:00:00"/>
    <n v="1428358567"/>
    <d v="2015-04-06T22:16:07"/>
    <x v="24"/>
    <x v="24"/>
    <b v="0"/>
    <n v="14"/>
    <b v="1"/>
    <s v="theater/plays"/>
    <n v="104.2"/>
    <n v="186.07142857142858"/>
    <x v="0"/>
    <x v="0"/>
  </r>
  <r>
    <x v="701"/>
    <s v="Measure for Measure"/>
    <s v="Bare Theatre takes on Shakespeare's most notorious &quot;problem play,&quot; which asks how far we are willing to go to do what is right."/>
    <n v="2000"/>
    <n v="2257"/>
    <x v="2"/>
    <x v="0"/>
    <x v="0"/>
    <n v="1426539600"/>
    <d v="2015-03-16T21:00:00"/>
    <n v="1424296822"/>
    <d v="2015-02-18T22:00:22"/>
    <x v="24"/>
    <x v="24"/>
    <b v="0"/>
    <n v="57"/>
    <b v="1"/>
    <s v="theater/plays"/>
    <n v="112.85000000000001"/>
    <n v="39.596491228070178"/>
    <x v="0"/>
    <x v="0"/>
  </r>
  <r>
    <x v="702"/>
    <s v="Protocols"/>
    <s v="Help us to bring &quot;Protocols&quot; at the 2015 Camden Fringe. The most controversial play of the year."/>
    <n v="2000"/>
    <n v="2015"/>
    <x v="2"/>
    <x v="3"/>
    <x v="3"/>
    <n v="1441547220"/>
    <d v="2015-09-06T13:47:00"/>
    <n v="1439322412"/>
    <d v="2015-08-11T19:46:52"/>
    <x v="24"/>
    <x v="24"/>
    <b v="0"/>
    <n v="21"/>
    <b v="1"/>
    <s v="theater/plays"/>
    <n v="100.75"/>
    <n v="95.952380952380949"/>
    <x v="0"/>
    <x v="0"/>
  </r>
  <r>
    <x v="703"/>
    <s v="The Flu Season"/>
    <s v="A new theatre company staging Will Eno's The Flu Season in Seattle"/>
    <n v="2600"/>
    <n v="3081"/>
    <x v="2"/>
    <x v="0"/>
    <x v="0"/>
    <n v="1426229940"/>
    <d v="2015-03-13T06:59:00"/>
    <n v="1423959123"/>
    <d v="2015-02-15T00:12:03"/>
    <x v="24"/>
    <x v="24"/>
    <b v="0"/>
    <n v="62"/>
    <b v="1"/>
    <s v="theater/plays"/>
    <n v="118.5"/>
    <n v="49.693548387096776"/>
    <x v="0"/>
    <x v="0"/>
  </r>
  <r>
    <x v="704"/>
    <s v="Promised Land"/>
    <s v="Help Chrysalis get this production off the ground!  An original play, we only need $500 to get this production on its feet!"/>
    <n v="500"/>
    <n v="1010"/>
    <x v="2"/>
    <x v="0"/>
    <x v="0"/>
    <n v="1440892800"/>
    <d v="2015-08-30T00:00:00"/>
    <n v="1438715077"/>
    <d v="2015-08-04T19:04:37"/>
    <x v="24"/>
    <x v="24"/>
    <b v="0"/>
    <n v="17"/>
    <b v="1"/>
    <s v="theater/plays"/>
    <n v="202"/>
    <n v="59.411764705882355"/>
    <x v="0"/>
    <x v="0"/>
  </r>
  <r>
    <x v="705"/>
    <s v="Honest Aesop's Fables - Tall tales for short people"/>
    <s v="Monies raised will help offset production costs of  transportation of set and actors, theatre rental and advertising costs."/>
    <n v="750"/>
    <n v="780"/>
    <x v="2"/>
    <x v="6"/>
    <x v="5"/>
    <n v="1402938394"/>
    <d v="2014-06-16T17:06:34"/>
    <n v="1400691994"/>
    <d v="2014-05-21T17:06:34"/>
    <x v="24"/>
    <x v="24"/>
    <b v="0"/>
    <n v="8"/>
    <b v="1"/>
    <s v="theater/plays"/>
    <n v="104"/>
    <n v="97.5"/>
    <x v="0"/>
    <x v="0"/>
  </r>
  <r>
    <x v="706"/>
    <s v="The Youth Shakespeare Project 2014"/>
    <s v="Two teachers and twenty kids bring one of Shakespeare's plays to life!"/>
    <n v="500"/>
    <n v="570"/>
    <x v="2"/>
    <x v="0"/>
    <x v="0"/>
    <n v="1402848000"/>
    <d v="2014-06-15T16:00:00"/>
    <n v="1400606573"/>
    <d v="2014-05-20T17:22:53"/>
    <x v="24"/>
    <x v="24"/>
    <b v="0"/>
    <n v="21"/>
    <b v="1"/>
    <s v="theater/plays"/>
    <n v="113.99999999999999"/>
    <n v="27.142857142857142"/>
    <x v="0"/>
    <x v="0"/>
  </r>
  <r>
    <x v="707"/>
    <s v="Counting Stars"/>
    <s v="The world premiere of an astonishing new play by acclaimed writer Atiha Sen Gupta."/>
    <n v="2500"/>
    <n v="25"/>
    <x v="0"/>
    <x v="3"/>
    <x v="3"/>
    <n v="1436137140"/>
    <d v="2015-07-05T22:59:00"/>
    <n v="1433833896"/>
    <d v="2015-06-09T07:11:36"/>
    <x v="24"/>
    <x v="24"/>
    <b v="0"/>
    <n v="1"/>
    <b v="0"/>
    <s v="theater/plays"/>
    <n v="1"/>
    <n v="25"/>
    <x v="0"/>
    <x v="0"/>
  </r>
  <r>
    <x v="708"/>
    <s v="What Dreams Were Made Of"/>
    <s v="This is a play that will have each and everyone that sees it thinking about the dreams they had growing up. It's a dramady"/>
    <n v="2500"/>
    <n v="1"/>
    <x v="0"/>
    <x v="0"/>
    <x v="0"/>
    <n v="1403730000"/>
    <d v="2014-06-25T21:00:00"/>
    <n v="1401485207"/>
    <d v="2014-05-30T21:26:47"/>
    <x v="24"/>
    <x v="24"/>
    <b v="0"/>
    <n v="1"/>
    <b v="0"/>
    <s v="theater/plays"/>
    <n v="0.04"/>
    <n v="1"/>
    <x v="0"/>
    <x v="0"/>
  </r>
  <r>
    <x v="709"/>
    <s v="Bad Boy of Beauty and Bride Crashers!"/>
    <s v="Lois and Berlin are the Lucy and Ricky of reality. You will go on  journey to reinvent beauty from the inside out. Be the star !"/>
    <n v="2000"/>
    <n v="2370"/>
    <x v="2"/>
    <x v="0"/>
    <x v="0"/>
    <n v="1430407200"/>
    <d v="2015-04-30T15:20:00"/>
    <n v="1428086501"/>
    <d v="2015-04-03T18:41:41"/>
    <x v="25"/>
    <x v="25"/>
    <b v="0"/>
    <n v="23"/>
    <b v="1"/>
    <s v="film &amp; video/television"/>
    <n v="118.5"/>
    <n v="103.04347826086956"/>
    <x v="2"/>
    <x v="6"/>
  </r>
  <r>
    <x v="710"/>
    <s v="Hello World - Post Production Funds"/>
    <s v="Help finish the short film Hello World. The story of an android in the broken home of a father &amp; son."/>
    <n v="7000"/>
    <n v="7527"/>
    <x v="2"/>
    <x v="6"/>
    <x v="5"/>
    <n v="1407736740"/>
    <d v="2014-08-11T05:59:00"/>
    <n v="1405453354"/>
    <d v="2014-07-15T19:42:34"/>
    <x v="25"/>
    <x v="25"/>
    <b v="0"/>
    <n v="57"/>
    <b v="1"/>
    <s v="film &amp; video/shorts"/>
    <n v="107.52857142857141"/>
    <n v="132.05263157894737"/>
    <x v="2"/>
    <x v="3"/>
  </r>
  <r>
    <x v="711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d v="2015-08-11T13:00:52"/>
    <n v="1436965252"/>
    <d v="2015-07-15T13:00:52"/>
    <x v="25"/>
    <x v="25"/>
    <b v="0"/>
    <n v="9"/>
    <b v="0"/>
    <s v="film &amp; video/science fiction"/>
    <n v="7.5111111111111111"/>
    <n v="37.555555555555557"/>
    <x v="2"/>
    <x v="13"/>
  </r>
  <r>
    <x v="712"/>
    <s v="Finding Beauty In the Rubble"/>
    <s v="A short film documenting the inspirational life of Mrs. Fukuoka, a tsunami survivor helping to bring hope back to her community."/>
    <n v="4000"/>
    <n v="5456"/>
    <x v="2"/>
    <x v="0"/>
    <x v="0"/>
    <n v="1427011200"/>
    <d v="2015-03-22T08:00:00"/>
    <n v="1424669929"/>
    <d v="2015-02-23T05:38:49"/>
    <x v="25"/>
    <x v="25"/>
    <b v="1"/>
    <n v="34"/>
    <b v="1"/>
    <s v="film &amp; video/documentary"/>
    <n v="136.4"/>
    <n v="160.47058823529412"/>
    <x v="2"/>
    <x v="22"/>
  </r>
  <r>
    <x v="713"/>
    <s v="Animated Stand-up Routines Shenanigans"/>
    <s v="Help me quit my day job and also create animated Stand-up routines from local up and coming comedians."/>
    <n v="10000"/>
    <n v="10"/>
    <x v="0"/>
    <x v="0"/>
    <x v="0"/>
    <n v="1460644440"/>
    <d v="2016-04-14T14:34:00"/>
    <n v="1458336690"/>
    <d v="2016-03-18T21:31:30"/>
    <x v="25"/>
    <x v="25"/>
    <b v="0"/>
    <n v="1"/>
    <b v="0"/>
    <s v="film &amp; video/animation"/>
    <n v="0.1"/>
    <n v="10"/>
    <x v="2"/>
    <x v="15"/>
  </r>
  <r>
    <x v="714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x v="0"/>
    <n v="1306630800"/>
    <d v="2011-05-29T01:00:00"/>
    <n v="1304376478"/>
    <d v="2011-05-02T22:47:58"/>
    <x v="25"/>
    <x v="25"/>
    <b v="0"/>
    <n v="38"/>
    <b v="1"/>
    <s v="music/rock"/>
    <n v="123.2608695652174"/>
    <n v="74.60526315789474"/>
    <x v="1"/>
    <x v="2"/>
  </r>
  <r>
    <x v="715"/>
    <s v="Strain Wars"/>
    <s v="Different strains of marijuana leafs battling to the death to see which one is the top strain."/>
    <n v="100000"/>
    <n v="41"/>
    <x v="0"/>
    <x v="0"/>
    <x v="0"/>
    <n v="1468519920"/>
    <d v="2016-07-14T18:12:00"/>
    <n v="1466188338"/>
    <d v="2016-06-17T18:32:18"/>
    <x v="25"/>
    <x v="25"/>
    <b v="0"/>
    <n v="6"/>
    <b v="0"/>
    <s v="games/video games"/>
    <n v="4.1000000000000002E-2"/>
    <n v="6.833333333333333"/>
    <x v="6"/>
    <x v="25"/>
  </r>
  <r>
    <x v="716"/>
    <s v="Season Scandinavia"/>
    <s v="Empty Deck presents the most exciting unknown contemporary Scandinavian plays in co-production with The Other Room Theatre, Cardiff."/>
    <n v="1700"/>
    <n v="1870"/>
    <x v="2"/>
    <x v="3"/>
    <x v="3"/>
    <n v="1444172340"/>
    <d v="2015-10-06T22:59:00"/>
    <n v="1441822828"/>
    <d v="2015-09-09T18:20:28"/>
    <x v="25"/>
    <x v="25"/>
    <b v="0"/>
    <n v="52"/>
    <b v="1"/>
    <s v="theater/plays"/>
    <n v="110.00000000000001"/>
    <n v="35.96153846153846"/>
    <x v="0"/>
    <x v="0"/>
  </r>
  <r>
    <x v="71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x v="0"/>
    <n v="1394521140"/>
    <d v="2014-03-11T06:59:00"/>
    <n v="1392169298"/>
    <d v="2014-02-12T01:41:38"/>
    <x v="25"/>
    <x v="25"/>
    <b v="0"/>
    <n v="82"/>
    <b v="1"/>
    <s v="music/pop"/>
    <n v="126.85294117647059"/>
    <n v="52.597560975609753"/>
    <x v="1"/>
    <x v="30"/>
  </r>
  <r>
    <x v="71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x v="0"/>
    <n v="1347249300"/>
    <d v="2012-09-10T03:55:00"/>
    <n v="1344917580"/>
    <d v="2012-08-14T04:13:00"/>
    <x v="25"/>
    <x v="25"/>
    <b v="0"/>
    <n v="191"/>
    <b v="1"/>
    <s v="music/indie rock"/>
    <n v="107.31250000000001"/>
    <n v="89.895287958115176"/>
    <x v="1"/>
    <x v="21"/>
  </r>
  <r>
    <x v="719"/>
    <s v="Kingdom"/>
    <s v="A game about communities by Ben Robbins, creator of Microscope. Do you change the Kingdom or does the Kingdom change you?"/>
    <n v="2500"/>
    <n v="30303.24"/>
    <x v="2"/>
    <x v="0"/>
    <x v="0"/>
    <n v="1372136400"/>
    <d v="2013-06-25T05:00:00"/>
    <n v="1369864301"/>
    <d v="2013-05-29T21:51:41"/>
    <x v="25"/>
    <x v="25"/>
    <b v="0"/>
    <n v="1113"/>
    <b v="1"/>
    <s v="games/tabletop games"/>
    <n v="1212.1296000000002"/>
    <n v="27.226630727762803"/>
    <x v="6"/>
    <x v="9"/>
  </r>
  <r>
    <x v="720"/>
    <s v="Mars on Earth: An Art Residency"/>
    <s v="Help a fine art photographer continue her project about space exploration, Mars, and the scientists who are going to make it possible!"/>
    <n v="1000"/>
    <n v="1884"/>
    <x v="2"/>
    <x v="0"/>
    <x v="0"/>
    <n v="1445598000"/>
    <d v="2015-10-23T11:00:00"/>
    <n v="1443302004"/>
    <d v="2015-09-26T21:13:24"/>
    <x v="25"/>
    <x v="25"/>
    <b v="1"/>
    <n v="53"/>
    <b v="1"/>
    <s v="technology/space exploration"/>
    <n v="188.39999999999998"/>
    <n v="35.547169811320757"/>
    <x v="7"/>
    <x v="32"/>
  </r>
  <r>
    <x v="721"/>
    <s v="Asteroid What! - Very Near Earth Asteroids"/>
    <s v="Free and easy to use information when asteroids pass closer than the Moon. Stretch - take photos of all of these asteroids"/>
    <n v="2000"/>
    <n v="3158"/>
    <x v="2"/>
    <x v="2"/>
    <x v="2"/>
    <n v="1467280800"/>
    <d v="2016-06-30T10:00:00"/>
    <n v="1464921112"/>
    <d v="2016-06-03T02:31:52"/>
    <x v="25"/>
    <x v="25"/>
    <b v="0"/>
    <n v="81"/>
    <b v="1"/>
    <s v="technology/space exploration"/>
    <n v="157.9"/>
    <n v="38.987654320987652"/>
    <x v="7"/>
    <x v="32"/>
  </r>
  <r>
    <x v="72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x v="0"/>
    <n v="1467694740"/>
    <d v="2016-07-05T04:59:00"/>
    <n v="1465398670"/>
    <d v="2016-06-08T15:11:10"/>
    <x v="25"/>
    <x v="25"/>
    <b v="1"/>
    <n v="171"/>
    <b v="0"/>
    <s v="technology/makerspaces"/>
    <n v="62.839999999999996"/>
    <n v="128.61988304093566"/>
    <x v="7"/>
    <x v="40"/>
  </r>
  <r>
    <x v="7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3"/>
    <x v="3"/>
    <n v="1427842740"/>
    <d v="2015-03-31T22:59:00"/>
    <n v="1425428206"/>
    <d v="2015-03-04T00:16:46"/>
    <x v="25"/>
    <x v="25"/>
    <b v="0"/>
    <n v="14"/>
    <b v="1"/>
    <s v="theater/plays"/>
    <n v="124"/>
    <n v="8.8571428571428577"/>
    <x v="0"/>
    <x v="0"/>
  </r>
  <r>
    <x v="724"/>
    <s v="HIDDEN: The FCO Plays"/>
    <s v="A play performed at the FCO Global Summit on the Preventing Sexual Violence Initiative, hosted by William Hague and Angelina Jolie"/>
    <n v="1500"/>
    <n v="0"/>
    <x v="0"/>
    <x v="3"/>
    <x v="3"/>
    <n v="1403348400"/>
    <d v="2014-06-21T11:00:00"/>
    <n v="1401058295"/>
    <d v="2014-05-25T22:51:35"/>
    <x v="25"/>
    <x v="25"/>
    <b v="0"/>
    <n v="0"/>
    <b v="0"/>
    <s v="theater/plays"/>
    <n v="0"/>
    <n v="0"/>
    <x v="0"/>
    <x v="0"/>
  </r>
  <r>
    <x v="725"/>
    <s v="Katharsis Teatro en Navidad"/>
    <s v="Necesitamos tu ayuda para poder llevar la magia del teatro universitario al Teatro Lagrada de Madrid el 23 de diciembre :)"/>
    <n v="300"/>
    <n v="371"/>
    <x v="2"/>
    <x v="8"/>
    <x v="4"/>
    <n v="1450911540"/>
    <d v="2015-12-23T22:59:00"/>
    <n v="1448536516"/>
    <d v="2015-11-26T11:15:16"/>
    <x v="25"/>
    <x v="25"/>
    <b v="0"/>
    <n v="25"/>
    <b v="1"/>
    <s v="theater/spaces"/>
    <n v="123.66666666666666"/>
    <n v="14.84"/>
    <x v="0"/>
    <x v="4"/>
  </r>
  <r>
    <x v="726"/>
    <s v="Shelter the Schmee"/>
    <s v="After 22 yrs downstairs we are &quot;getting out of  our parents basement&quot; and building a new 50 seat theater in a new location."/>
    <n v="20000"/>
    <n v="21742.78"/>
    <x v="2"/>
    <x v="0"/>
    <x v="0"/>
    <n v="1388303940"/>
    <d v="2013-12-29T07:59:00"/>
    <n v="1386011038"/>
    <d v="2013-12-02T19:03:58"/>
    <x v="25"/>
    <x v="25"/>
    <b v="0"/>
    <n v="236"/>
    <b v="1"/>
    <s v="theater/spaces"/>
    <n v="108.71389999999998"/>
    <n v="92.130423728813554"/>
    <x v="0"/>
    <x v="4"/>
  </r>
  <r>
    <x v="727"/>
    <s v="Like This Post (The Post at 750)"/>
    <s v="Introducing The Post at 750! Join us in the creation of Vancouver's most exciting new cultural space in the heart of downtown."/>
    <n v="15000"/>
    <n v="16501"/>
    <x v="2"/>
    <x v="6"/>
    <x v="5"/>
    <n v="1429152600"/>
    <d v="2015-04-16T02:50:00"/>
    <n v="1426815699"/>
    <d v="2015-03-20T01:41:39"/>
    <x v="25"/>
    <x v="25"/>
    <b v="0"/>
    <n v="128"/>
    <b v="1"/>
    <s v="theater/spaces"/>
    <n v="110.00666666666667"/>
    <n v="128.9140625"/>
    <x v="0"/>
    <x v="4"/>
  </r>
  <r>
    <x v="728"/>
    <s v="Romeo and Juliet at Moody's Pub"/>
    <s v="Romeo and Juliet at Moody's Pub is an adapted, 90-minute version of Shakespeare's classic tragedy, performed for free in a restaurant"/>
    <n v="1900"/>
    <n v="2182"/>
    <x v="2"/>
    <x v="0"/>
    <x v="0"/>
    <n v="1376838000"/>
    <d v="2013-08-18T15:00:00"/>
    <n v="1374531631"/>
    <d v="2013-07-22T22:20:31"/>
    <x v="25"/>
    <x v="25"/>
    <b v="1"/>
    <n v="55"/>
    <b v="1"/>
    <s v="theater/plays"/>
    <n v="114.8421052631579"/>
    <n v="39.672727272727272"/>
    <x v="0"/>
    <x v="0"/>
  </r>
  <r>
    <x v="729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x v="0"/>
    <n v="1423456200"/>
    <d v="2015-02-09T04:30:00"/>
    <n v="1421183271"/>
    <d v="2015-01-13T21:07:51"/>
    <x v="25"/>
    <x v="25"/>
    <b v="1"/>
    <n v="12"/>
    <b v="1"/>
    <s v="theater/plays"/>
    <n v="100.27777777777777"/>
    <n v="150.41666666666666"/>
    <x v="0"/>
    <x v="0"/>
  </r>
  <r>
    <x v="730"/>
    <s v="The White Bike"/>
    <s v="I want to add a new perspective to the cycling safety debate by taking my play THE WHITE BIKE to the Edinburgh Festival of Cycling"/>
    <n v="800"/>
    <n v="1686"/>
    <x v="2"/>
    <x v="3"/>
    <x v="3"/>
    <n v="1431115500"/>
    <d v="2015-05-08T20:05:00"/>
    <n v="1428733511"/>
    <d v="2015-04-11T06:25:11"/>
    <x v="25"/>
    <x v="25"/>
    <b v="0"/>
    <n v="58"/>
    <b v="1"/>
    <s v="theater/plays"/>
    <n v="210.75"/>
    <n v="29.068965517241381"/>
    <x v="0"/>
    <x v="0"/>
  </r>
  <r>
    <x v="731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3"/>
    <x v="3"/>
    <n v="1407106800"/>
    <d v="2014-08-03T23:00:00"/>
    <n v="1404749446"/>
    <d v="2014-07-07T16:10:46"/>
    <x v="25"/>
    <x v="25"/>
    <b v="0"/>
    <n v="63"/>
    <b v="1"/>
    <s v="theater/plays"/>
    <n v="100.32000000000001"/>
    <n v="79.61904761904762"/>
    <x v="0"/>
    <x v="0"/>
  </r>
  <r>
    <x v="732"/>
    <s v="Rainbowtown"/>
    <s v="&quot;Rainbowtown&quot; is a new play for kids. Help us bring it to the Main Line during the 2014 Philadelphia Fringe Festival!"/>
    <n v="1500"/>
    <n v="1565"/>
    <x v="2"/>
    <x v="0"/>
    <x v="0"/>
    <n v="1401595140"/>
    <d v="2014-06-01T03:59:00"/>
    <n v="1399286589"/>
    <d v="2014-05-05T10:43:09"/>
    <x v="25"/>
    <x v="25"/>
    <b v="0"/>
    <n v="28"/>
    <b v="1"/>
    <s v="theater/plays"/>
    <n v="104.33333333333333"/>
    <n v="55.892857142857146"/>
    <x v="0"/>
    <x v="0"/>
  </r>
  <r>
    <x v="733"/>
    <s v="the southland company - LAUNCH LOS ANGELES"/>
    <s v="Join us in a campaign benefitting the southland company and its interdisciplinary artistic efforts in Los Angeles."/>
    <n v="3000"/>
    <n v="3255"/>
    <x v="2"/>
    <x v="0"/>
    <x v="0"/>
    <n v="1465196400"/>
    <d v="2016-06-06T07:00:00"/>
    <n v="1462841990"/>
    <d v="2016-05-10T00:59:50"/>
    <x v="25"/>
    <x v="25"/>
    <b v="0"/>
    <n v="40"/>
    <b v="1"/>
    <s v="theater/plays"/>
    <n v="108.5"/>
    <n v="81.375"/>
    <x v="0"/>
    <x v="0"/>
  </r>
  <r>
    <x v="734"/>
    <s v="Putting on a great play in Los Angeles!"/>
    <s v="We are producing the play Bug, by Tracy Letts.  This will be an inspiring show, and a great way to bring help to a great LA charity."/>
    <n v="2500"/>
    <n v="2565"/>
    <x v="2"/>
    <x v="0"/>
    <x v="0"/>
    <n v="1447445820"/>
    <d v="2015-11-13T20:17:00"/>
    <n v="1445077121"/>
    <d v="2015-10-17T10:18:41"/>
    <x v="25"/>
    <x v="25"/>
    <b v="0"/>
    <n v="43"/>
    <b v="1"/>
    <s v="theater/plays"/>
    <n v="102.60000000000001"/>
    <n v="59.651162790697676"/>
    <x v="0"/>
    <x v="0"/>
  </r>
  <r>
    <x v="735"/>
    <s v="The Twilight Zone Play"/>
    <s v="I'm a high school student in New Jersey planning on producing and directing a Twilight Zone Play for a &quot;One Act&quot; competition."/>
    <n v="650"/>
    <n v="658"/>
    <x v="2"/>
    <x v="0"/>
    <x v="0"/>
    <n v="1429636927"/>
    <d v="2015-04-21T17:22:07"/>
    <n v="1427304127"/>
    <d v="2015-03-25T17:22:07"/>
    <x v="25"/>
    <x v="25"/>
    <b v="0"/>
    <n v="16"/>
    <b v="1"/>
    <s v="theater/plays"/>
    <n v="101.23076923076924"/>
    <n v="41.125"/>
    <x v="0"/>
    <x v="0"/>
  </r>
  <r>
    <x v="736"/>
    <s v="J. Lee Vocque's BASED ON ACTUAL EVENTS"/>
    <s v="I promised my mother on her deathbed that I would tell the world MY story, so here it goes...crossing fingers, 2015 SF FRINGE"/>
    <n v="978"/>
    <n v="1216"/>
    <x v="2"/>
    <x v="0"/>
    <x v="0"/>
    <n v="1422937620"/>
    <d v="2015-02-03T04:27:00"/>
    <n v="1420606303"/>
    <d v="2015-01-07T04:51:43"/>
    <x v="25"/>
    <x v="25"/>
    <b v="0"/>
    <n v="27"/>
    <b v="1"/>
    <s v="theater/plays"/>
    <n v="124.33537832310839"/>
    <n v="45.037037037037038"/>
    <x v="0"/>
    <x v="0"/>
  </r>
  <r>
    <x v="737"/>
    <s v="The Laramie Project in Utah County"/>
    <s v="Our goal is to bring this story of one town's processing of tragedy and their own community identity to Utah County."/>
    <n v="600"/>
    <n v="780"/>
    <x v="2"/>
    <x v="0"/>
    <x v="0"/>
    <n v="1430029680"/>
    <d v="2015-04-26T06:28:00"/>
    <n v="1427741583"/>
    <d v="2015-03-30T18:53:03"/>
    <x v="25"/>
    <x v="25"/>
    <b v="0"/>
    <n v="27"/>
    <b v="1"/>
    <s v="theater/plays"/>
    <n v="130"/>
    <n v="28.888888888888889"/>
    <x v="0"/>
    <x v="0"/>
  </r>
  <r>
    <x v="738"/>
    <s v="Reality of Love Remix (Love in Disguise)"/>
    <s v="We want you to analyze while we dramatize if people who romanticize can recognize true love in a disguise."/>
    <n v="3000"/>
    <n v="3061"/>
    <x v="2"/>
    <x v="0"/>
    <x v="0"/>
    <n v="1426775940"/>
    <d v="2015-03-19T14:39:00"/>
    <n v="1424414350"/>
    <d v="2015-02-20T06:39:10"/>
    <x v="25"/>
    <x v="25"/>
    <b v="0"/>
    <n v="13"/>
    <b v="1"/>
    <s v="theater/plays"/>
    <n v="102.03333333333333"/>
    <n v="235.46153846153845"/>
    <x v="0"/>
    <x v="0"/>
  </r>
  <r>
    <x v="739"/>
    <s v="Howard's End 3.0"/>
    <s v="A week of rehearsal culminating in a staged reading of our three-actor adaptation of &quot;Howards End,&quot; for potential producers."/>
    <n v="850"/>
    <n v="2879"/>
    <x v="2"/>
    <x v="0"/>
    <x v="0"/>
    <n v="1461963600"/>
    <d v="2016-04-29T21:00:00"/>
    <n v="1459567371"/>
    <d v="2016-04-02T03:22:51"/>
    <x v="25"/>
    <x v="25"/>
    <b v="0"/>
    <n v="46"/>
    <b v="1"/>
    <s v="theater/plays"/>
    <n v="338.70588235294122"/>
    <n v="62.586956521739133"/>
    <x v="0"/>
    <x v="0"/>
  </r>
  <r>
    <x v="740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x v="0"/>
    <n v="1401778740"/>
    <d v="2014-06-03T06:59:00"/>
    <n v="1399474134"/>
    <d v="2014-05-07T14:48:54"/>
    <x v="25"/>
    <x v="25"/>
    <b v="1"/>
    <n v="50"/>
    <b v="0"/>
    <s v="theater/plays"/>
    <n v="41.489795918367342"/>
    <n v="81.319999999999993"/>
    <x v="0"/>
    <x v="0"/>
  </r>
  <r>
    <x v="741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d v="2016-01-31T23:03:00"/>
    <n v="1451950570"/>
    <d v="2016-01-04T23:36:10"/>
    <x v="25"/>
    <x v="25"/>
    <b v="0"/>
    <n v="0"/>
    <b v="0"/>
    <s v="theater/musical"/>
    <n v="0"/>
    <n v="0"/>
    <x v="0"/>
    <x v="1"/>
  </r>
  <r>
    <x v="742"/>
    <s v="&quot;Someday Everyday&quot; Short Film"/>
    <s v="Someday Everyday is a short drama that navigates through the past and present of a young man's life, through his struggles and triumphs"/>
    <n v="1000"/>
    <n v="1106"/>
    <x v="2"/>
    <x v="0"/>
    <x v="0"/>
    <n v="1341349200"/>
    <d v="2012-07-03T21:00:00"/>
    <n v="1338928537"/>
    <d v="2012-06-05T20:35:37"/>
    <x v="26"/>
    <x v="26"/>
    <b v="0"/>
    <n v="15"/>
    <b v="1"/>
    <s v="film &amp; video/shorts"/>
    <n v="110.60000000000001"/>
    <n v="73.733333333333334"/>
    <x v="2"/>
    <x v="3"/>
  </r>
  <r>
    <x v="743"/>
    <s v="Blue in the Green (Canceled)"/>
    <s v="A journey down the rabbit hole into the dark future. A mix of reality and dreams of a world dependant on an oppressed by technology."/>
    <n v="600"/>
    <n v="0"/>
    <x v="1"/>
    <x v="3"/>
    <x v="3"/>
    <n v="1402949760"/>
    <d v="2014-06-16T20:16:00"/>
    <n v="1400536692"/>
    <d v="2014-05-19T21:58:12"/>
    <x v="26"/>
    <x v="26"/>
    <b v="0"/>
    <n v="0"/>
    <b v="0"/>
    <s v="film &amp; video/science fiction"/>
    <n v="0"/>
    <n v="0"/>
    <x v="2"/>
    <x v="13"/>
  </r>
  <r>
    <x v="744"/>
    <s v="Thunder Under Control"/>
    <s v="A moving short film about a retired female boxer who develops a relationship with a young journalist who idolises her"/>
    <n v="3500"/>
    <n v="1465"/>
    <x v="0"/>
    <x v="3"/>
    <x v="3"/>
    <n v="1444510800"/>
    <d v="2015-10-10T21:00:00"/>
    <n v="1442062898"/>
    <d v="2015-09-12T13:01:38"/>
    <x v="26"/>
    <x v="26"/>
    <b v="0"/>
    <n v="19"/>
    <b v="0"/>
    <s v="film &amp; video/drama"/>
    <n v="41.857142857142861"/>
    <n v="77.10526315789474"/>
    <x v="2"/>
    <x v="14"/>
  </r>
  <r>
    <x v="745"/>
    <s v="White Ravens: A feature-length documentary film"/>
    <s v="A documentary focusing on the Haida Nation's resurgence in the wake of colonization and Canada's Indian Residential Schools."/>
    <n v="5400"/>
    <n v="6646"/>
    <x v="2"/>
    <x v="0"/>
    <x v="0"/>
    <n v="1482307140"/>
    <d v="2016-12-21T07:59:00"/>
    <n v="1479886966"/>
    <d v="2016-11-23T07:42:46"/>
    <x v="26"/>
    <x v="26"/>
    <b v="1"/>
    <n v="58"/>
    <b v="1"/>
    <s v="film &amp; video/documentary"/>
    <n v="123.07407407407408"/>
    <n v="114.58620689655173"/>
    <x v="2"/>
    <x v="22"/>
  </r>
  <r>
    <x v="746"/>
    <s v="Little Clay Bible - Zacchaeus"/>
    <s v="Fresh, fun, entertaining Bible stories on YouTube, stop-motion style."/>
    <n v="12000"/>
    <n v="676"/>
    <x v="0"/>
    <x v="0"/>
    <x v="0"/>
    <n v="1402956000"/>
    <d v="2014-06-16T22:00:00"/>
    <n v="1400523845"/>
    <d v="2014-05-19T18:24:05"/>
    <x v="26"/>
    <x v="26"/>
    <b v="0"/>
    <n v="13"/>
    <b v="0"/>
    <s v="film &amp; video/animation"/>
    <n v="5.6333333333333329"/>
    <n v="52"/>
    <x v="2"/>
    <x v="15"/>
  </r>
  <r>
    <x v="747"/>
    <s v="ShapeCase - Colorful Apple Watch Bumpers"/>
    <s v="Personalizing your Apple Watch has never been easier. Ten different colors to match any lifestyle. Time is precious, protect it."/>
    <n v="50000"/>
    <n v="260"/>
    <x v="0"/>
    <x v="0"/>
    <x v="0"/>
    <n v="1435711246"/>
    <d v="2015-07-01T00:40:46"/>
    <n v="1433292046"/>
    <d v="2015-06-03T00:40:46"/>
    <x v="26"/>
    <x v="26"/>
    <b v="0"/>
    <n v="10"/>
    <b v="0"/>
    <s v="technology/wearables"/>
    <n v="0.52"/>
    <n v="26"/>
    <x v="7"/>
    <x v="11"/>
  </r>
  <r>
    <x v="748"/>
    <s v="Without Utterance: Tales from the Other Side of Language"/>
    <s v="Without Utterance, a crushingly intimate literary memoir told from the inside of losing language, self, and world."/>
    <n v="1900"/>
    <n v="2735"/>
    <x v="2"/>
    <x v="0"/>
    <x v="0"/>
    <n v="1327851291"/>
    <d v="2012-01-29T15:34:51"/>
    <n v="1325432091"/>
    <d v="2012-01-01T15:34:51"/>
    <x v="26"/>
    <x v="26"/>
    <b v="0"/>
    <n v="41"/>
    <b v="1"/>
    <s v="publishing/nonfiction"/>
    <n v="143.94736842105263"/>
    <n v="66.707317073170728"/>
    <x v="8"/>
    <x v="27"/>
  </r>
  <r>
    <x v="7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x v="0"/>
    <n v="1426473264"/>
    <d v="2015-03-16T02:34:24"/>
    <n v="1424057664"/>
    <d v="2015-02-16T03:34:24"/>
    <x v="26"/>
    <x v="26"/>
    <b v="0"/>
    <n v="115"/>
    <b v="1"/>
    <s v="music/metal"/>
    <n v="119.9"/>
    <n v="41.704347826086959"/>
    <x v="1"/>
    <x v="18"/>
  </r>
  <r>
    <x v="75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d v="2015-12-29T20:00:00"/>
    <n v="1449000056"/>
    <d v="2015-12-01T20:00:56"/>
    <x v="26"/>
    <x v="26"/>
    <b v="0"/>
    <n v="90"/>
    <b v="0"/>
    <s v="technology/wearables"/>
    <n v="34.527999999999999"/>
    <n v="95.911111111111111"/>
    <x v="7"/>
    <x v="11"/>
  </r>
  <r>
    <x v="751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3"/>
    <x v="3"/>
    <n v="1481564080"/>
    <d v="2016-12-12T17:34:40"/>
    <n v="1479144880"/>
    <d v="2016-11-14T17:34:40"/>
    <x v="26"/>
    <x v="26"/>
    <b v="0"/>
    <n v="27"/>
    <b v="1"/>
    <s v="music/electronic music"/>
    <n v="102.86144578313252"/>
    <n v="50.592592592592595"/>
    <x v="1"/>
    <x v="20"/>
  </r>
  <r>
    <x v="752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d v="2014-08-27T00:20:25"/>
    <n v="1406679625"/>
    <d v="2014-07-30T00:20:25"/>
    <x v="26"/>
    <x v="26"/>
    <b v="0"/>
    <n v="0"/>
    <b v="0"/>
    <s v="journalism/audio"/>
    <n v="0"/>
    <n v="0"/>
    <x v="4"/>
    <x v="7"/>
  </r>
  <r>
    <x v="753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x v="2"/>
    <n v="1392800922"/>
    <d v="2014-02-19T09:08:42"/>
    <n v="1390381722"/>
    <d v="2014-01-22T09:08:42"/>
    <x v="26"/>
    <x v="26"/>
    <b v="0"/>
    <n v="5"/>
    <b v="0"/>
    <s v="games/video games"/>
    <n v="2.7"/>
    <n v="16.2"/>
    <x v="6"/>
    <x v="25"/>
  </r>
  <r>
    <x v="754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3"/>
    <x v="3"/>
    <n v="1480809600"/>
    <d v="2016-12-04T00:00:00"/>
    <n v="1478431488"/>
    <d v="2016-11-06T11:24:48"/>
    <x v="26"/>
    <x v="26"/>
    <b v="0"/>
    <n v="103"/>
    <b v="1"/>
    <s v="photography/photobooks"/>
    <n v="111.40954545454547"/>
    <n v="23.796213592233013"/>
    <x v="5"/>
    <x v="23"/>
  </r>
  <r>
    <x v="75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x v="0"/>
    <n v="1382658169"/>
    <d v="2013-10-24T23:42:49"/>
    <n v="1380238969"/>
    <d v="2013-09-26T23:42:49"/>
    <x v="26"/>
    <x v="26"/>
    <b v="1"/>
    <n v="141"/>
    <b v="1"/>
    <s v="music/rock"/>
    <n v="137.65714285714284"/>
    <n v="34.170212765957444"/>
    <x v="1"/>
    <x v="2"/>
  </r>
  <r>
    <x v="756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x v="0"/>
    <n v="1418904533"/>
    <d v="2014-12-18T12:08:53"/>
    <n v="1416485333"/>
    <d v="2014-11-20T12:08:53"/>
    <x v="26"/>
    <x v="26"/>
    <b v="0"/>
    <n v="26"/>
    <b v="1"/>
    <s v="publishing/nonfiction"/>
    <n v="101.8723404255319"/>
    <n v="230.19230769230768"/>
    <x v="8"/>
    <x v="27"/>
  </r>
  <r>
    <x v="757"/>
    <s v="So Bad, It's Good! - A Book of Bad Movies"/>
    <s v="So Bad, It's Good! is a guide to finding the best films for your bad movie night."/>
    <n v="1500"/>
    <n v="2598"/>
    <x v="2"/>
    <x v="0"/>
    <x v="0"/>
    <n v="1343943420"/>
    <d v="2012-08-02T21:37:00"/>
    <n v="1341524220"/>
    <d v="2012-07-05T21:37:00"/>
    <x v="26"/>
    <x v="26"/>
    <b v="0"/>
    <n v="81"/>
    <b v="1"/>
    <s v="publishing/nonfiction"/>
    <n v="173.2"/>
    <n v="32.074074074074076"/>
    <x v="8"/>
    <x v="27"/>
  </r>
  <r>
    <x v="758"/>
    <s v="The Divine Comedy- A New English Translation"/>
    <s v="There have been an exorbident number of translations of this most beautiful poem though none have ever been done by a nineteen year old"/>
    <n v="3000"/>
    <n v="7"/>
    <x v="0"/>
    <x v="3"/>
    <x v="3"/>
    <n v="1423185900"/>
    <d v="2015-02-06T01:25:00"/>
    <n v="1420766700"/>
    <d v="2015-01-09T01:25:00"/>
    <x v="26"/>
    <x v="26"/>
    <b v="0"/>
    <n v="3"/>
    <b v="0"/>
    <s v="publishing/translations"/>
    <n v="0.23333333333333336"/>
    <n v="2.3333333333333335"/>
    <x v="8"/>
    <x v="26"/>
  </r>
  <r>
    <x v="759"/>
    <s v="Like all the others (Canceled)"/>
    <s v="What if you suddenly found out, that your life wasnÂ´t the life you thought you had? What if you were like all the others!"/>
    <n v="37000"/>
    <n v="0"/>
    <x v="1"/>
    <x v="1"/>
    <x v="1"/>
    <n v="1449077100"/>
    <d v="2015-12-02T17:25:00"/>
    <n v="1446612896"/>
    <d v="2015-11-04T04:54:56"/>
    <x v="26"/>
    <x v="26"/>
    <b v="0"/>
    <n v="0"/>
    <b v="0"/>
    <s v="publishing/translations"/>
    <n v="0"/>
    <n v="0"/>
    <x v="8"/>
    <x v="26"/>
  </r>
  <r>
    <x v="760"/>
    <s v="Cosmic Surgery"/>
    <s v="Cosmic Surgery is a photo book, set in the not too distant future where the world of cosmetic surgery is about to be transformed"/>
    <n v="22000"/>
    <n v="22318"/>
    <x v="2"/>
    <x v="3"/>
    <x v="3"/>
    <n v="1458943200"/>
    <d v="2016-03-25T22:00:00"/>
    <n v="1456491680"/>
    <d v="2016-02-26T13:01:20"/>
    <x v="26"/>
    <x v="26"/>
    <b v="1"/>
    <n v="329"/>
    <b v="1"/>
    <s v="photography/photobooks"/>
    <n v="101.44545454545455"/>
    <n v="67.835866261398181"/>
    <x v="5"/>
    <x v="23"/>
  </r>
  <r>
    <x v="761"/>
    <s v="RYU X RIO"/>
    <s v="A football photography book like no other about the 2014 World Cup in Brazil, by Ryu Voelkel."/>
    <n v="6500"/>
    <n v="18066"/>
    <x v="2"/>
    <x v="3"/>
    <x v="3"/>
    <n v="1402389180"/>
    <d v="2014-06-10T08:33:00"/>
    <n v="1399996024"/>
    <d v="2014-05-13T15:47:04"/>
    <x v="26"/>
    <x v="26"/>
    <b v="1"/>
    <n v="269"/>
    <b v="1"/>
    <s v="photography/photobooks"/>
    <n v="277.93846153846158"/>
    <n v="67.159851301115239"/>
    <x v="5"/>
    <x v="23"/>
  </r>
  <r>
    <x v="762"/>
    <s v="Jesus Days, 1978-1983"/>
    <s v="A documentary photobook that captures the late 70s in evangelical America seen thru the eyes of a closeted and religious young man."/>
    <n v="9000"/>
    <n v="9302.75"/>
    <x v="2"/>
    <x v="0"/>
    <x v="0"/>
    <n v="1403301540"/>
    <d v="2014-06-20T21:59:00"/>
    <n v="1400867283"/>
    <d v="2014-05-23T17:48:03"/>
    <x v="26"/>
    <x v="26"/>
    <b v="1"/>
    <n v="145"/>
    <b v="1"/>
    <s v="photography/photobooks"/>
    <n v="103.36388888888889"/>
    <n v="64.156896551724131"/>
    <x v="5"/>
    <x v="23"/>
  </r>
  <r>
    <x v="763"/>
    <s v="Island - Japan, from the view point of many"/>
    <s v="Eight creatives visited Japan. This is a unique photo-book of their separate but collected experiences."/>
    <n v="3500"/>
    <n v="3865.55"/>
    <x v="2"/>
    <x v="0"/>
    <x v="0"/>
    <n v="1489497886"/>
    <d v="2017-03-14T13:24:46"/>
    <n v="1487082286"/>
    <d v="2017-02-14T14:24:46"/>
    <x v="26"/>
    <x v="26"/>
    <b v="1"/>
    <n v="70"/>
    <b v="1"/>
    <s v="photography/photobooks"/>
    <n v="110.44428571428573"/>
    <n v="55.222142857142863"/>
    <x v="5"/>
    <x v="23"/>
  </r>
  <r>
    <x v="764"/>
    <s v="Civil war battlefields and forts"/>
    <s v="To make a coffee table book,  displaying civil war battlefields and forts,  taken at the same time of year the battles were fought."/>
    <n v="100000"/>
    <n v="280"/>
    <x v="0"/>
    <x v="0"/>
    <x v="0"/>
    <n v="1403122380"/>
    <d v="2014-06-18T20:13:00"/>
    <n v="1400634728"/>
    <d v="2014-05-21T01:12:08"/>
    <x v="26"/>
    <x v="26"/>
    <b v="0"/>
    <n v="7"/>
    <b v="0"/>
    <s v="photography/places"/>
    <n v="0.27999999999999997"/>
    <n v="40"/>
    <x v="5"/>
    <x v="16"/>
  </r>
  <r>
    <x v="765"/>
    <s v="Redemption's New DVD!"/>
    <s v="Progressive metal band Redemption is preparing to film its second live DVD at the Progpower festival in Atlanta, GA in September, 2012."/>
    <n v="7500"/>
    <n v="11650"/>
    <x v="2"/>
    <x v="0"/>
    <x v="0"/>
    <n v="1347382053"/>
    <d v="2012-09-11T16:47:33"/>
    <n v="1344962853"/>
    <d v="2012-08-14T16:47:33"/>
    <x v="26"/>
    <x v="26"/>
    <b v="0"/>
    <n v="104"/>
    <b v="1"/>
    <s v="music/rock"/>
    <n v="155.33333333333331"/>
    <n v="112.01923076923077"/>
    <x v="1"/>
    <x v="2"/>
  </r>
  <r>
    <x v="766"/>
    <s v="ELIZABETH REX"/>
    <s v="We are a four piece rock band that has played shows in and around NYC including Mercury Lounge.  Two of our members are now in LA."/>
    <n v="10000"/>
    <n v="10000"/>
    <x v="2"/>
    <x v="0"/>
    <x v="0"/>
    <n v="1326690000"/>
    <d v="2012-01-16T05:00:00"/>
    <n v="1324329156"/>
    <d v="2011-12-19T21:12:36"/>
    <x v="26"/>
    <x v="26"/>
    <b v="0"/>
    <n v="58"/>
    <b v="1"/>
    <s v="music/rock"/>
    <n v="100"/>
    <n v="172.41379310344828"/>
    <x v="1"/>
    <x v="2"/>
  </r>
  <r>
    <x v="767"/>
    <s v="Goodness &amp; Mercy EP - Marty Mikles"/>
    <s v="New Music from Marty Mikles!  A new EP all about God's Goodness &amp; Mercy."/>
    <n v="8000"/>
    <n v="8730"/>
    <x v="3"/>
    <x v="0"/>
    <x v="0"/>
    <n v="1489775641"/>
    <d v="2017-03-17T18:34:01"/>
    <n v="1487360041"/>
    <d v="2017-02-17T19:34:01"/>
    <x v="26"/>
    <x v="26"/>
    <b v="0"/>
    <n v="101"/>
    <b v="0"/>
    <s v="music/faith"/>
    <n v="109.125"/>
    <n v="86.43564356435644"/>
    <x v="1"/>
    <x v="19"/>
  </r>
  <r>
    <x v="768"/>
    <s v="Moments of Passion"/>
    <s v="A unique Photographic Book Project about the Passionate Moments and Strong Emotions that lie within Karate"/>
    <n v="25000"/>
    <n v="509"/>
    <x v="0"/>
    <x v="15"/>
    <x v="10"/>
    <n v="1469473200"/>
    <d v="2016-07-25T19:00:00"/>
    <n v="1467061303"/>
    <d v="2016-06-27T21:01:43"/>
    <x v="26"/>
    <x v="26"/>
    <b v="0"/>
    <n v="6"/>
    <b v="0"/>
    <s v="photography/photobooks"/>
    <n v="2.036"/>
    <n v="84.833333333333329"/>
    <x v="5"/>
    <x v="23"/>
  </r>
  <r>
    <x v="769"/>
    <s v="5 Bucks from 500 Friends"/>
    <s v="Angieâ€™s Curse, an Indie Goth/Dark Rock band &amp; local favorite from Ventura, are ready to record a professional CD of all original songs."/>
    <n v="2500"/>
    <n v="2734.11"/>
    <x v="2"/>
    <x v="0"/>
    <x v="0"/>
    <n v="1349517540"/>
    <d v="2012-10-06T09:59:00"/>
    <n v="1347137731"/>
    <d v="2012-09-08T20:55:31"/>
    <x v="26"/>
    <x v="26"/>
    <b v="0"/>
    <n v="54"/>
    <b v="1"/>
    <s v="music/indie rock"/>
    <n v="109.3644"/>
    <n v="50.631666666666668"/>
    <x v="1"/>
    <x v="21"/>
  </r>
  <r>
    <x v="770"/>
    <s v="Brightside - Side lighting for cyclists"/>
    <s v="A new concept in bike light safety, protecting cyclists from being hit in the side. Bright, amber sideways."/>
    <n v="10000"/>
    <n v="4303"/>
    <x v="0"/>
    <x v="3"/>
    <x v="3"/>
    <n v="1445468400"/>
    <d v="2015-10-21T23:00:00"/>
    <n v="1443042061"/>
    <d v="2015-09-23T21:01:01"/>
    <x v="26"/>
    <x v="26"/>
    <b v="0"/>
    <n v="105"/>
    <b v="0"/>
    <s v="technology/gadgets"/>
    <n v="43.03"/>
    <n v="40.980952380952381"/>
    <x v="7"/>
    <x v="33"/>
  </r>
  <r>
    <x v="771"/>
    <s v="The 'Songs from the Bookmark' Sessions"/>
    <s v="We are recording a cd of Songs- About life and love_x000a_from the perspective a conscious country girl_x000a_living in the city."/>
    <n v="3000"/>
    <n v="3432"/>
    <x v="2"/>
    <x v="0"/>
    <x v="0"/>
    <n v="1389814380"/>
    <d v="2014-01-15T19:33:00"/>
    <n v="1387390555"/>
    <d v="2013-12-18T18:15:55"/>
    <x v="26"/>
    <x v="26"/>
    <b v="0"/>
    <n v="33"/>
    <b v="1"/>
    <s v="music/indie rock"/>
    <n v="114.39999999999999"/>
    <n v="104"/>
    <x v="1"/>
    <x v="21"/>
  </r>
  <r>
    <x v="772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x v="0"/>
    <n v="1288657560"/>
    <d v="2010-11-02T00:26:00"/>
    <n v="1286319256"/>
    <d v="2010-10-05T22:54:16"/>
    <x v="26"/>
    <x v="26"/>
    <b v="0"/>
    <n v="107"/>
    <b v="1"/>
    <s v="music/indie rock"/>
    <n v="195.37933333333334"/>
    <n v="27.3896261682243"/>
    <x v="1"/>
    <x v="21"/>
  </r>
  <r>
    <x v="773"/>
    <s v="bassAware Holster"/>
    <s v="The bassAware Holster is a new type of wearable audio technology that uses vibration to create a massive bass experience."/>
    <n v="30000"/>
    <n v="37104.03"/>
    <x v="2"/>
    <x v="0"/>
    <x v="0"/>
    <n v="1381895940"/>
    <d v="2013-10-16T03:59:00"/>
    <n v="1379532618"/>
    <d v="2013-09-18T19:30:18"/>
    <x v="26"/>
    <x v="26"/>
    <b v="1"/>
    <n v="191"/>
    <b v="1"/>
    <s v="technology/hardware"/>
    <n v="123.68010000000001"/>
    <n v="194.26193717277485"/>
    <x v="7"/>
    <x v="31"/>
  </r>
  <r>
    <x v="774"/>
    <s v="&quot;Vision&quot; - New Album - Brent Brown"/>
    <s v="Brent Brown's breakout new album! Requires help from the record label... You!"/>
    <n v="2000"/>
    <n v="2007"/>
    <x v="2"/>
    <x v="0"/>
    <x v="0"/>
    <n v="1401253140"/>
    <d v="2014-05-28T04:59:00"/>
    <n v="1398873969"/>
    <d v="2014-04-30T16:06:09"/>
    <x v="26"/>
    <x v="26"/>
    <b v="0"/>
    <n v="38"/>
    <b v="1"/>
    <s v="music/indie rock"/>
    <n v="100.35000000000001"/>
    <n v="52.815789473684212"/>
    <x v="1"/>
    <x v="21"/>
  </r>
  <r>
    <x v="775"/>
    <s v="MEDiAN - The Colony (sci-fi exploration adventure game)"/>
    <s v="a third-person exploration adventure game developed by yetanotherIndie will be released on August 2016 for PC, Linux and XBox one."/>
    <n v="10500"/>
    <n v="601"/>
    <x v="0"/>
    <x v="7"/>
    <x v="4"/>
    <n v="1451494210"/>
    <d v="2015-12-30T16:50:10"/>
    <n v="1449075010"/>
    <d v="2015-12-02T16:50:10"/>
    <x v="26"/>
    <x v="26"/>
    <b v="0"/>
    <n v="12"/>
    <b v="0"/>
    <s v="games/video games"/>
    <n v="5.7238095238095239"/>
    <n v="50.083333333333336"/>
    <x v="6"/>
    <x v="25"/>
  </r>
  <r>
    <x v="776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3"/>
    <x v="3"/>
    <n v="1481842800"/>
    <d v="2016-12-15T23:00:00"/>
    <n v="1479414344"/>
    <d v="2016-11-17T20:25:44"/>
    <x v="26"/>
    <x v="26"/>
    <b v="0"/>
    <n v="3238"/>
    <b v="1"/>
    <s v="games/tabletop games"/>
    <n v="1081.2401666666667"/>
    <n v="40.070667078443485"/>
    <x v="6"/>
    <x v="9"/>
  </r>
  <r>
    <x v="777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3"/>
    <x v="3"/>
    <n v="1436151600"/>
    <d v="2015-07-06T03:00:00"/>
    <n v="1433775668"/>
    <d v="2015-06-08T15:01:08"/>
    <x v="26"/>
    <x v="26"/>
    <b v="0"/>
    <n v="263"/>
    <b v="1"/>
    <s v="games/tabletop games"/>
    <n v="542.15"/>
    <n v="41.228136882129277"/>
    <x v="6"/>
    <x v="9"/>
  </r>
  <r>
    <x v="778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x v="0"/>
    <n v="1477767600"/>
    <d v="2016-10-29T19:00:00"/>
    <n v="1475337675"/>
    <d v="2016-10-01T16:01:15"/>
    <x v="26"/>
    <x v="26"/>
    <b v="0"/>
    <n v="296"/>
    <b v="1"/>
    <s v="games/tabletop games"/>
    <n v="243.15000000000003"/>
    <n v="82.145270270270274"/>
    <x v="6"/>
    <x v="9"/>
  </r>
  <r>
    <x v="779"/>
    <s v="VENT it out (Canceled)"/>
    <s v="I am making a social website where people can anonymously or openly vent, All walks of life all over the world"/>
    <n v="33000"/>
    <n v="0"/>
    <x v="1"/>
    <x v="0"/>
    <x v="0"/>
    <n v="1484038620"/>
    <d v="2017-01-10T08:57:00"/>
    <n v="1481597687"/>
    <d v="2016-12-13T02:54:47"/>
    <x v="26"/>
    <x v="26"/>
    <b v="0"/>
    <n v="0"/>
    <b v="0"/>
    <s v="technology/web"/>
    <n v="0"/>
    <n v="0"/>
    <x v="7"/>
    <x v="24"/>
  </r>
  <r>
    <x v="780"/>
    <s v="Yo Mama's Sauces &amp; Rubs"/>
    <s v="Mama wants everyone to try her secret recipes for sauces and rubs. She uses only the freshest ingredients for them."/>
    <n v="300"/>
    <n v="546"/>
    <x v="2"/>
    <x v="0"/>
    <x v="0"/>
    <n v="1461177950"/>
    <d v="2016-04-20T18:45:50"/>
    <n v="1458758750"/>
    <d v="2016-03-23T18:45:50"/>
    <x v="26"/>
    <x v="26"/>
    <b v="0"/>
    <n v="16"/>
    <b v="1"/>
    <s v="food/small batch"/>
    <n v="182"/>
    <n v="34.125"/>
    <x v="3"/>
    <x v="5"/>
  </r>
  <r>
    <x v="781"/>
    <s v="10 Years and Counting...a new album by Valor Brass!"/>
    <s v="New music and arrangements, amazing sound, brass chamber music at the highest level!  Be a part of our community!"/>
    <n v="4000"/>
    <n v="4518"/>
    <x v="2"/>
    <x v="0"/>
    <x v="0"/>
    <n v="1418014740"/>
    <d v="2014-12-08T04:59:00"/>
    <n v="1415585474"/>
    <d v="2014-11-10T02:11:14"/>
    <x v="26"/>
    <x v="26"/>
    <b v="0"/>
    <n v="33"/>
    <b v="1"/>
    <s v="music/classical music"/>
    <n v="112.94999999999999"/>
    <n v="136.90909090909091"/>
    <x v="1"/>
    <x v="38"/>
  </r>
  <r>
    <x v="782"/>
    <s v="Cor Cantiamo's First Commercially Released Recording"/>
    <s v="We want to release an album of choral music by acclaimed Finnish composer Jaakko MÃ¤ntyjÃ¤rvi in 2014"/>
    <n v="3500"/>
    <n v="3910"/>
    <x v="2"/>
    <x v="0"/>
    <x v="0"/>
    <n v="1380949200"/>
    <d v="2013-10-05T05:00:00"/>
    <n v="1378586179"/>
    <d v="2013-09-07T20:36:19"/>
    <x v="26"/>
    <x v="26"/>
    <b v="0"/>
    <n v="65"/>
    <b v="1"/>
    <s v="music/classical music"/>
    <n v="111.71428571428572"/>
    <n v="60.153846153846153"/>
    <x v="1"/>
    <x v="38"/>
  </r>
  <r>
    <x v="783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x v="0"/>
    <n v="1332362880"/>
    <d v="2012-03-21T20:48:00"/>
    <n v="1329890585"/>
    <d v="2012-02-22T06:03:05"/>
    <x v="26"/>
    <x v="26"/>
    <b v="0"/>
    <n v="56"/>
    <b v="1"/>
    <s v="music/classical music"/>
    <n v="102.73469387755102"/>
    <n v="67.419642857142861"/>
    <x v="1"/>
    <x v="38"/>
  </r>
  <r>
    <x v="784"/>
    <s v="Starship Congress 2015: Interstellar Hackathon"/>
    <s v="Starship Congress 2015 is a deep-space &amp; interstellar science summit staged by Icarus Interstellar."/>
    <n v="20000"/>
    <n v="22933.05"/>
    <x v="2"/>
    <x v="0"/>
    <x v="0"/>
    <n v="1440907427"/>
    <d v="2015-08-30T04:03:47"/>
    <n v="1438488227"/>
    <d v="2015-08-02T04:03:47"/>
    <x v="26"/>
    <x v="26"/>
    <b v="0"/>
    <n v="286"/>
    <b v="1"/>
    <s v="technology/space exploration"/>
    <n v="114.66525000000001"/>
    <n v="80.185489510489504"/>
    <x v="7"/>
    <x v="32"/>
  </r>
  <r>
    <x v="785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d v="2015-12-17T19:20:09"/>
    <n v="1447960809"/>
    <d v="2015-11-19T19:20:09"/>
    <x v="26"/>
    <x v="26"/>
    <b v="0"/>
    <n v="17"/>
    <b v="0"/>
    <s v="technology/space exploration"/>
    <n v="1.8689285714285715"/>
    <n v="307.8235294117647"/>
    <x v="7"/>
    <x v="32"/>
  </r>
  <r>
    <x v="786"/>
    <s v="Balloons (Canceled)"/>
    <s v="Thank you for your support!"/>
    <n v="15000"/>
    <n v="3155"/>
    <x v="1"/>
    <x v="0"/>
    <x v="0"/>
    <n v="1455048000"/>
    <d v="2016-02-09T20:00:00"/>
    <n v="1452631647"/>
    <d v="2016-01-12T20:47:27"/>
    <x v="26"/>
    <x v="26"/>
    <b v="0"/>
    <n v="43"/>
    <b v="0"/>
    <s v="technology/space exploration"/>
    <n v="21.033333333333335"/>
    <n v="73.372093023255815"/>
    <x v="7"/>
    <x v="32"/>
  </r>
  <r>
    <x v="787"/>
    <s v="G-Pod ... the future of sustainable housing"/>
    <s v="A revolution in the rapidly growing container housing space. Transportable, expandable, green and versatile. A global game-changer."/>
    <n v="38888"/>
    <n v="2495"/>
    <x v="0"/>
    <x v="2"/>
    <x v="2"/>
    <n v="1406593780"/>
    <d v="2014-07-29T00:29:40"/>
    <n v="1404174580"/>
    <d v="2014-07-01T00:29:40"/>
    <x v="26"/>
    <x v="26"/>
    <b v="1"/>
    <n v="60"/>
    <b v="0"/>
    <s v="technology/makerspaces"/>
    <n v="6.4158609339642041"/>
    <n v="41.583333333333336"/>
    <x v="7"/>
    <x v="40"/>
  </r>
  <r>
    <x v="788"/>
    <s v="The Crane Theater"/>
    <s v="The Crane will be the new home for independent theater in Northeast Minneapolis"/>
    <n v="25000"/>
    <n v="29089"/>
    <x v="2"/>
    <x v="0"/>
    <x v="0"/>
    <n v="1476486000"/>
    <d v="2016-10-14T23:00:00"/>
    <n v="1474040596"/>
    <d v="2016-09-16T15:43:16"/>
    <x v="26"/>
    <x v="26"/>
    <b v="1"/>
    <n v="305"/>
    <b v="1"/>
    <s v="theater/spaces"/>
    <n v="116.35599999999999"/>
    <n v="95.373770491803285"/>
    <x v="0"/>
    <x v="4"/>
  </r>
  <r>
    <x v="789"/>
    <s v="Bard Beyond the Big Top"/>
    <s v="The Bard has burst beyond the big top and we're reaching out to our Beloved Benefactors to help build our festival's future."/>
    <n v="18000"/>
    <n v="18645"/>
    <x v="2"/>
    <x v="0"/>
    <x v="0"/>
    <n v="1462316400"/>
    <d v="2016-05-03T23:00:00"/>
    <n v="1459865945"/>
    <d v="2016-04-05T14:19:05"/>
    <x v="26"/>
    <x v="26"/>
    <b v="1"/>
    <n v="148"/>
    <b v="1"/>
    <s v="theater/spaces"/>
    <n v="103.58333333333334"/>
    <n v="125.97972972972973"/>
    <x v="0"/>
    <x v="4"/>
  </r>
  <r>
    <x v="790"/>
    <s v="MUMBURGER by Sarah Kosar"/>
    <s v="In a visceral new play about family, grief and red meat, Sarah Kosar (Royal Court) asks how far we'd go to connect with those we love."/>
    <n v="2500"/>
    <n v="2663"/>
    <x v="2"/>
    <x v="3"/>
    <x v="3"/>
    <n v="1464863118"/>
    <d v="2016-06-02T10:25:18"/>
    <n v="1462443918"/>
    <d v="2016-05-05T10:25:18"/>
    <x v="26"/>
    <x v="26"/>
    <b v="0"/>
    <n v="76"/>
    <b v="1"/>
    <s v="theater/plays"/>
    <n v="106.52"/>
    <n v="35.039473684210527"/>
    <x v="0"/>
    <x v="0"/>
  </r>
  <r>
    <x v="791"/>
    <s v="Secret Diaries"/>
    <s v="Charting the big stuff in life from dance routines to coming out; exploring homophobia, family, friendship &amp; finding your own voice."/>
    <n v="2500"/>
    <n v="2867.99"/>
    <x v="2"/>
    <x v="3"/>
    <x v="3"/>
    <n v="1416780000"/>
    <d v="2014-11-23T22:00:00"/>
    <n v="1414342894"/>
    <d v="2014-10-26T17:01:34"/>
    <x v="26"/>
    <x v="26"/>
    <b v="0"/>
    <n v="95"/>
    <b v="1"/>
    <s v="theater/plays"/>
    <n v="114.71959999999999"/>
    <n v="30.189368421052631"/>
    <x v="0"/>
    <x v="0"/>
  </r>
  <r>
    <x v="792"/>
    <s v="STAGE READING for TETCNY"/>
    <s v="Raising funds to have a private stage reading for an upcoming play from THE ENSEMBLE THEATRE COMPANY OF NEW YORK (www.tetcny.org)"/>
    <n v="600"/>
    <n v="300"/>
    <x v="0"/>
    <x v="0"/>
    <x v="0"/>
    <n v="1454110440"/>
    <d v="2016-01-29T23:34:00"/>
    <n v="1451607071"/>
    <d v="2016-01-01T00:11:11"/>
    <x v="26"/>
    <x v="26"/>
    <b v="0"/>
    <n v="5"/>
    <b v="0"/>
    <s v="theater/plays"/>
    <n v="50"/>
    <n v="60"/>
    <x v="0"/>
    <x v="0"/>
  </r>
  <r>
    <x v="793"/>
    <s v="When Johnny Comes Marching Home"/>
    <s v="A meta-theatrical retelling of Chekhov's Three Sisters, framed with Civil War Hymns, Dance, and wild theatricality."/>
    <n v="5000"/>
    <n v="1362"/>
    <x v="0"/>
    <x v="0"/>
    <x v="0"/>
    <n v="1446131207"/>
    <d v="2015-10-29T15:06:47"/>
    <n v="1443712007"/>
    <d v="2015-10-01T15:06:47"/>
    <x v="26"/>
    <x v="26"/>
    <b v="0"/>
    <n v="20"/>
    <b v="0"/>
    <s v="theater/plays"/>
    <n v="27.24"/>
    <n v="68.099999999999994"/>
    <x v="0"/>
    <x v="0"/>
  </r>
  <r>
    <x v="794"/>
    <s v="Shakespeare in the Park! A Comedy of Errors"/>
    <s v="Teens in Take Note Troupe put on Shakespeare in the Park annually. Keep relevant, family-friendly Shakespeare in the community!"/>
    <n v="5000"/>
    <n v="5481"/>
    <x v="2"/>
    <x v="0"/>
    <x v="0"/>
    <n v="1427342400"/>
    <d v="2015-03-26T04:00:00"/>
    <n v="1424927159"/>
    <d v="2015-02-26T05:05:59"/>
    <x v="26"/>
    <x v="26"/>
    <b v="0"/>
    <n v="108"/>
    <b v="1"/>
    <s v="theater/plays"/>
    <n v="109.62"/>
    <n v="50.75"/>
    <x v="0"/>
    <x v="0"/>
  </r>
  <r>
    <x v="795"/>
    <s v="Grassroots Shakespeare Company â€¢ Arizona"/>
    <s v="A pop-up outdoor theatre company bringing accessible Shakespeare to parks and other locations in the greater Phoenix area!"/>
    <n v="1000"/>
    <n v="1218"/>
    <x v="2"/>
    <x v="0"/>
    <x v="0"/>
    <n v="1425193140"/>
    <d v="2015-03-01T06:59:00"/>
    <n v="1422769906"/>
    <d v="2015-02-01T05:51:46"/>
    <x v="26"/>
    <x v="26"/>
    <b v="0"/>
    <n v="20"/>
    <b v="1"/>
    <s v="theater/plays"/>
    <n v="121.8"/>
    <n v="60.9"/>
    <x v="0"/>
    <x v="0"/>
  </r>
  <r>
    <x v="796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x v="0"/>
    <n v="1411695300"/>
    <d v="2014-09-26T01:35:00"/>
    <n v="1409275671"/>
    <d v="2014-08-29T01:27:51"/>
    <x v="26"/>
    <x v="26"/>
    <b v="0"/>
    <n v="87"/>
    <b v="1"/>
    <s v="theater/plays"/>
    <n v="102"/>
    <n v="58.620689655172413"/>
    <x v="0"/>
    <x v="0"/>
  </r>
  <r>
    <x v="797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x v="0"/>
    <n v="1402892700"/>
    <d v="2014-06-16T04:25:00"/>
    <n v="1400474329"/>
    <d v="2014-05-19T04:38:49"/>
    <x v="26"/>
    <x v="26"/>
    <b v="0"/>
    <n v="433"/>
    <b v="1"/>
    <s v="theater/spaces"/>
    <n v="103.029"/>
    <n v="118.97113163972287"/>
    <x v="0"/>
    <x v="4"/>
  </r>
  <r>
    <x v="798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x v="0"/>
    <n v="1415163600"/>
    <d v="2014-11-05T05:00:00"/>
    <n v="1412737080"/>
    <d v="2014-10-08T02:58:00"/>
    <x v="26"/>
    <x v="26"/>
    <b v="0"/>
    <n v="557"/>
    <b v="1"/>
    <s v="theater/spaces"/>
    <n v="113.104"/>
    <n v="50.764811490125673"/>
    <x v="0"/>
    <x v="4"/>
  </r>
  <r>
    <x v="79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x v="0"/>
    <n v="1401159600"/>
    <d v="2014-05-27T03:00:00"/>
    <n v="1398801620"/>
    <d v="2014-04-29T20:00:20"/>
    <x v="26"/>
    <x v="26"/>
    <b v="0"/>
    <n v="226"/>
    <b v="1"/>
    <s v="theater/spaces"/>
    <n v="121.23333333333332"/>
    <n v="80.464601769911511"/>
    <x v="0"/>
    <x v="4"/>
  </r>
  <r>
    <x v="800"/>
    <s v="The Other Room â€“ Cardiffâ€™s First Pub Theatre"/>
    <s v="Be part of building Cardiff's first pub theatre, located right in the city centre. Launching January 2015."/>
    <n v="2500"/>
    <n v="7555"/>
    <x v="2"/>
    <x v="3"/>
    <x v="3"/>
    <n v="1401465600"/>
    <d v="2014-05-30T16:00:00"/>
    <n v="1399032813"/>
    <d v="2014-05-02T12:13:33"/>
    <x v="26"/>
    <x v="26"/>
    <b v="0"/>
    <n v="145"/>
    <b v="1"/>
    <s v="theater/spaces"/>
    <n v="302.2"/>
    <n v="52.103448275862071"/>
    <x v="0"/>
    <x v="4"/>
  </r>
  <r>
    <x v="801"/>
    <s v="Your Radio Adventure!"/>
    <s v="Radio show meets interactive novel, accompanied by live foley, music, and audience participation. YOU choose what happens next!"/>
    <n v="4000"/>
    <n v="5086"/>
    <x v="2"/>
    <x v="0"/>
    <x v="0"/>
    <n v="1404698400"/>
    <d v="2014-07-07T02:00:00"/>
    <n v="1402331262"/>
    <d v="2014-06-09T16:27:42"/>
    <x v="26"/>
    <x v="26"/>
    <b v="1"/>
    <n v="63"/>
    <b v="1"/>
    <s v="theater/plays"/>
    <n v="127.15"/>
    <n v="80.730158730158735"/>
    <x v="0"/>
    <x v="0"/>
  </r>
  <r>
    <x v="802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3"/>
    <x v="3"/>
    <n v="1487286000"/>
    <d v="2017-02-16T23:00:00"/>
    <n v="1484843948"/>
    <d v="2017-01-19T16:39:08"/>
    <x v="26"/>
    <x v="26"/>
    <b v="0"/>
    <n v="34"/>
    <b v="1"/>
    <s v="theater/plays"/>
    <n v="100.56666666666668"/>
    <n v="88.735294117647058"/>
    <x v="0"/>
    <x v="0"/>
  </r>
  <r>
    <x v="803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3"/>
    <x v="3"/>
    <n v="1487580602"/>
    <d v="2017-02-20T08:50:02"/>
    <n v="1485161402"/>
    <d v="2017-01-23T08:50:02"/>
    <x v="26"/>
    <x v="26"/>
    <b v="0"/>
    <n v="25"/>
    <b v="1"/>
    <s v="theater/plays"/>
    <n v="133.04200000000003"/>
    <n v="26.608400000000003"/>
    <x v="0"/>
    <x v="0"/>
  </r>
  <r>
    <x v="804"/>
    <s v="WILDE TALES"/>
    <s v="A theatrical adaptation of Oscar Wilde's short stories, presented by Suitcase Civilians at The Space, April 5-10 2016."/>
    <n v="250"/>
    <n v="250"/>
    <x v="2"/>
    <x v="3"/>
    <x v="3"/>
    <n v="1459845246"/>
    <d v="2016-04-05T08:34:06"/>
    <n v="1457429646"/>
    <d v="2016-03-08T09:34:06"/>
    <x v="26"/>
    <x v="26"/>
    <b v="0"/>
    <n v="9"/>
    <b v="1"/>
    <s v="theater/plays"/>
    <n v="100"/>
    <n v="27.777777777777779"/>
    <x v="0"/>
    <x v="0"/>
  </r>
  <r>
    <x v="805"/>
    <s v="Red Planet (or One Way Ticket) Staged Reading"/>
    <s v="Help support Red Planet, a new science fiction play based off the Mars One exploration."/>
    <n v="200"/>
    <n v="277"/>
    <x v="2"/>
    <x v="0"/>
    <x v="0"/>
    <n v="1449089965"/>
    <d v="2015-12-02T20:59:25"/>
    <n v="1446670765"/>
    <d v="2015-11-04T20:59:25"/>
    <x v="26"/>
    <x v="26"/>
    <b v="0"/>
    <n v="9"/>
    <b v="1"/>
    <s v="theater/plays"/>
    <n v="138.5"/>
    <n v="30.777777777777779"/>
    <x v="0"/>
    <x v="0"/>
  </r>
  <r>
    <x v="80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3"/>
    <x v="3"/>
    <n v="1429813800"/>
    <d v="2015-04-23T18:30:00"/>
    <n v="1427363645"/>
    <d v="2015-03-26T09:54:05"/>
    <x v="26"/>
    <x v="26"/>
    <b v="0"/>
    <n v="30"/>
    <b v="1"/>
    <s v="theater/plays"/>
    <n v="119.6"/>
    <n v="159.46666666666667"/>
    <x v="0"/>
    <x v="0"/>
  </r>
  <r>
    <x v="807"/>
    <s v="Axon Theatre - First Project (Phase 1)"/>
    <s v="Rehearsal &amp; development of our first project as Axon Theatre: &quot;The Star-Spangled Girl&quot; in South Wales."/>
    <n v="2000"/>
    <n v="2000"/>
    <x v="2"/>
    <x v="3"/>
    <x v="3"/>
    <n v="1445604236"/>
    <d v="2015-10-23T12:43:56"/>
    <n v="1443185036"/>
    <d v="2015-09-25T12:43:56"/>
    <x v="26"/>
    <x v="26"/>
    <b v="0"/>
    <n v="31"/>
    <b v="1"/>
    <s v="theater/plays"/>
    <n v="100"/>
    <n v="64.516129032258064"/>
    <x v="0"/>
    <x v="0"/>
  </r>
  <r>
    <x v="808"/>
    <s v="Love Letters To My Children, directed by Charles J. Ouda"/>
    <s v="Help us produce this original play! The play will be presented at the LSTFI July 12-14. Follow us on Facebook."/>
    <n v="800"/>
    <n v="1365"/>
    <x v="2"/>
    <x v="0"/>
    <x v="0"/>
    <n v="1468036800"/>
    <d v="2016-07-09T04:00:00"/>
    <n v="1465607738"/>
    <d v="2016-06-11T01:15:38"/>
    <x v="26"/>
    <x v="26"/>
    <b v="0"/>
    <n v="20"/>
    <b v="1"/>
    <s v="theater/plays"/>
    <n v="170.625"/>
    <n v="68.25"/>
    <x v="0"/>
    <x v="0"/>
  </r>
  <r>
    <x v="809"/>
    <s v="Score"/>
    <s v="Score is a musical play inspired by true stories of parents who have recovered from addiction and regained their children."/>
    <n v="300"/>
    <n v="340"/>
    <x v="2"/>
    <x v="3"/>
    <x v="3"/>
    <n v="1414972800"/>
    <d v="2014-11-03T00:00:00"/>
    <n v="1412629704"/>
    <d v="2014-10-06T21:08:24"/>
    <x v="26"/>
    <x v="26"/>
    <b v="0"/>
    <n v="17"/>
    <b v="1"/>
    <s v="theater/plays"/>
    <n v="113.33333333333333"/>
    <n v="20"/>
    <x v="0"/>
    <x v="0"/>
  </r>
  <r>
    <x v="810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3"/>
    <x v="3"/>
    <n v="1442311560"/>
    <d v="2015-09-15T10:06:00"/>
    <n v="1439924246"/>
    <d v="2015-08-18T18:57:26"/>
    <x v="26"/>
    <x v="26"/>
    <b v="0"/>
    <n v="34"/>
    <b v="1"/>
    <s v="theater/plays"/>
    <n v="100"/>
    <n v="41.029411764705884"/>
    <x v="0"/>
    <x v="0"/>
  </r>
  <r>
    <x v="811"/>
    <s v="Human, Kind Theater Project"/>
    <s v="By day we perform Acts of Kindness, by night we perform free theater, all sustained by the love of our neighbors, not ticket prices."/>
    <n v="3300"/>
    <n v="3366"/>
    <x v="2"/>
    <x v="0"/>
    <x v="0"/>
    <n v="1461823140"/>
    <d v="2016-04-28T05:59:00"/>
    <n v="1459411371"/>
    <d v="2016-03-31T08:02:51"/>
    <x v="26"/>
    <x v="26"/>
    <b v="0"/>
    <n v="34"/>
    <b v="1"/>
    <s v="theater/plays"/>
    <n v="102"/>
    <n v="99"/>
    <x v="0"/>
    <x v="0"/>
  </r>
  <r>
    <x v="812"/>
    <s v="Far From Fiction"/>
    <s v="â€œFar From Fictionâ€ is a powerful play, written by Sally Willis, offering insights into a new understanding of  female psychology."/>
    <n v="2750"/>
    <n v="2750"/>
    <x v="2"/>
    <x v="3"/>
    <x v="3"/>
    <n v="1460318400"/>
    <d v="2016-04-10T20:00:00"/>
    <n v="1457881057"/>
    <d v="2016-03-13T14:57:37"/>
    <x v="26"/>
    <x v="26"/>
    <b v="0"/>
    <n v="22"/>
    <b v="1"/>
    <s v="theater/plays"/>
    <n v="100"/>
    <n v="125"/>
    <x v="0"/>
    <x v="0"/>
  </r>
  <r>
    <x v="813"/>
    <s v="'Mooring' - Vocal Point Theatre Project"/>
    <s v="A play about riverside homelessness, inspired by true events. Shows at Brunel Museum, 240 Project and similar community organisations."/>
    <n v="2000"/>
    <n v="2569"/>
    <x v="2"/>
    <x v="3"/>
    <x v="3"/>
    <n v="1471428340"/>
    <d v="2016-08-17T10:05:40"/>
    <n v="1469009140"/>
    <d v="2016-07-20T10:05:40"/>
    <x v="26"/>
    <x v="26"/>
    <b v="0"/>
    <n v="83"/>
    <b v="1"/>
    <s v="theater/plays"/>
    <n v="128.44999999999999"/>
    <n v="30.951807228915662"/>
    <x v="0"/>
    <x v="0"/>
  </r>
  <r>
    <x v="814"/>
    <s v="The Munitionettes"/>
    <s v="Help us bring to life tales of hardship, danger and community of extraordinary women working in WW1 munitions factories."/>
    <n v="1000"/>
    <n v="1020"/>
    <x v="2"/>
    <x v="3"/>
    <x v="3"/>
    <n v="1441358873"/>
    <d v="2015-09-04T09:27:53"/>
    <n v="1438939673"/>
    <d v="2015-08-07T09:27:53"/>
    <x v="26"/>
    <x v="26"/>
    <b v="0"/>
    <n v="42"/>
    <b v="1"/>
    <s v="theater/plays"/>
    <n v="102"/>
    <n v="24.285714285714285"/>
    <x v="0"/>
    <x v="0"/>
  </r>
  <r>
    <x v="815"/>
    <s v="2014 UASPA Theatre Showcase"/>
    <s v="UASPA is a performing arts high school producing its 2014 Theatre Showcase featuring our strongest performances and original work."/>
    <n v="1500"/>
    <n v="1527.5"/>
    <x v="2"/>
    <x v="0"/>
    <x v="0"/>
    <n v="1400796420"/>
    <d v="2014-05-22T22:07:00"/>
    <n v="1398342170"/>
    <d v="2014-04-24T12:22:50"/>
    <x v="26"/>
    <x v="26"/>
    <b v="0"/>
    <n v="25"/>
    <b v="1"/>
    <s v="theater/plays"/>
    <n v="101.83333333333333"/>
    <n v="61.1"/>
    <x v="0"/>
    <x v="0"/>
  </r>
  <r>
    <x v="816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3"/>
    <x v="3"/>
    <n v="1470078000"/>
    <d v="2016-08-01T19:00:00"/>
    <n v="1467648456"/>
    <d v="2016-07-04T16:07:36"/>
    <x v="26"/>
    <x v="26"/>
    <b v="0"/>
    <n v="25"/>
    <b v="1"/>
    <s v="theater/plays"/>
    <n v="105.49000000000002"/>
    <n v="21.098000000000003"/>
    <x v="0"/>
    <x v="0"/>
  </r>
  <r>
    <x v="817"/>
    <s v="The Lower Depths"/>
    <s v="Theatre Machine presents an all-new adaptation of Maxim Gorky's classic of Russian theatre, The Lower Depths."/>
    <n v="2000"/>
    <n v="2287"/>
    <x v="2"/>
    <x v="0"/>
    <x v="0"/>
    <n v="1420009200"/>
    <d v="2014-12-31T07:00:00"/>
    <n v="1417593483"/>
    <d v="2014-12-03T07:58:03"/>
    <x v="26"/>
    <x v="26"/>
    <b v="0"/>
    <n v="26"/>
    <b v="1"/>
    <s v="theater/plays"/>
    <n v="114.35"/>
    <n v="87.961538461538467"/>
    <x v="0"/>
    <x v="0"/>
  </r>
  <r>
    <x v="818"/>
    <s v="Pariah"/>
    <s v="The First Play From The Man Who Brought You The Black James Bond!"/>
    <n v="10"/>
    <n v="13"/>
    <x v="2"/>
    <x v="0"/>
    <x v="0"/>
    <n v="1476390164"/>
    <d v="2016-10-13T20:22:44"/>
    <n v="1473970964"/>
    <d v="2016-09-15T20:22:44"/>
    <x v="26"/>
    <x v="26"/>
    <b v="0"/>
    <n v="4"/>
    <b v="1"/>
    <s v="theater/plays"/>
    <n v="130"/>
    <n v="3.25"/>
    <x v="0"/>
    <x v="0"/>
  </r>
  <r>
    <x v="819"/>
    <s v="SHS presents Rodgers and Hammerstein's Cinderella"/>
    <s v="We are the Saugerties High School drama club. Please help us create our musical to keep theater alive!"/>
    <n v="5000"/>
    <n v="821"/>
    <x v="0"/>
    <x v="0"/>
    <x v="0"/>
    <n v="1457413140"/>
    <d v="2016-03-08T04:59:00"/>
    <n v="1454996887"/>
    <d v="2016-02-09T05:48:07"/>
    <x v="26"/>
    <x v="26"/>
    <b v="0"/>
    <n v="12"/>
    <b v="0"/>
    <s v="theater/musical"/>
    <n v="16.420000000000002"/>
    <n v="68.416666666666671"/>
    <x v="0"/>
    <x v="1"/>
  </r>
  <r>
    <x v="820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x v="0"/>
    <n v="1428552000"/>
    <d v="2015-04-09T04:00:00"/>
    <n v="1426199843"/>
    <d v="2015-03-12T22:37:23"/>
    <x v="26"/>
    <x v="26"/>
    <b v="0"/>
    <n v="14"/>
    <b v="1"/>
    <s v="theater/musical"/>
    <n v="100.25"/>
    <n v="143.21428571428572"/>
    <x v="0"/>
    <x v="1"/>
  </r>
  <r>
    <x v="821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x v="0"/>
    <n v="1450887480"/>
    <d v="2015-12-23T16:18:00"/>
    <n v="1448469719"/>
    <d v="2015-11-25T16:41:59"/>
    <x v="26"/>
    <x v="26"/>
    <b v="0"/>
    <n v="1"/>
    <b v="0"/>
    <s v="theater/musical"/>
    <n v="0.66666666666666674"/>
    <n v="500"/>
    <x v="0"/>
    <x v="1"/>
  </r>
  <r>
    <x v="822"/>
    <s v="Mrs Roosevelt Flies to London UK tour"/>
    <s v="Eleanor Roosevelt: Passionate campaigner for human rights, champion for peace, staunch supporter of FDR's policies, betrayed wife."/>
    <n v="11500"/>
    <n v="1384"/>
    <x v="0"/>
    <x v="3"/>
    <x v="3"/>
    <n v="1428622271"/>
    <d v="2015-04-09T23:31:11"/>
    <n v="1426203071"/>
    <d v="2015-03-12T23:31:11"/>
    <x v="26"/>
    <x v="26"/>
    <b v="0"/>
    <n v="17"/>
    <b v="0"/>
    <s v="theater/plays"/>
    <n v="12.034782608695652"/>
    <n v="81.411764705882348"/>
    <x v="0"/>
    <x v="0"/>
  </r>
  <r>
    <x v="823"/>
    <s v="CHARM by Philip Dawkins"/>
    <s v="&quot;Charm&quot; class is in session! Mama Darleena, a transgender African-American woman, shares rules for etiquette with her LGBTQ students."/>
    <n v="5000"/>
    <n v="651"/>
    <x v="0"/>
    <x v="0"/>
    <x v="0"/>
    <n v="1444971540"/>
    <d v="2015-10-16T04:59:00"/>
    <n v="1442593427"/>
    <d v="2015-09-18T16:23:47"/>
    <x v="26"/>
    <x v="26"/>
    <b v="0"/>
    <n v="7"/>
    <b v="0"/>
    <s v="theater/plays"/>
    <n v="13.020000000000001"/>
    <n v="93"/>
    <x v="0"/>
    <x v="0"/>
  </r>
  <r>
    <x v="824"/>
    <s v="Foundry Theatre Brisbane"/>
    <s v="We are a new and exciting semi-pro  theatre company who will support &amp; hire local actors &amp; writers in Brisbane &amp; Queensland."/>
    <n v="10000"/>
    <n v="0"/>
    <x v="0"/>
    <x v="2"/>
    <x v="2"/>
    <n v="1459490400"/>
    <d v="2016-04-01T06:00:00"/>
    <n v="1457078868"/>
    <d v="2016-03-04T08:07:48"/>
    <x v="26"/>
    <x v="26"/>
    <b v="0"/>
    <n v="0"/>
    <b v="0"/>
    <s v="theater/plays"/>
    <n v="0"/>
    <n v="0"/>
    <x v="0"/>
    <x v="0"/>
  </r>
  <r>
    <x v="825"/>
    <s v="Fever - a workshop production"/>
    <s v="Support the artists of the new play FEVER: a story of love, friendship and sonnets. Donate to help us develop this production!"/>
    <n v="2885"/>
    <n v="2485"/>
    <x v="0"/>
    <x v="0"/>
    <x v="0"/>
    <n v="1468249760"/>
    <d v="2016-07-11T15:09:20"/>
    <n v="1465830560"/>
    <d v="2016-06-13T15:09:20"/>
    <x v="26"/>
    <x v="26"/>
    <b v="0"/>
    <n v="10"/>
    <b v="0"/>
    <s v="theater/plays"/>
    <n v="86.135181975736558"/>
    <n v="248.5"/>
    <x v="0"/>
    <x v="0"/>
  </r>
  <r>
    <x v="826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x v="0"/>
    <n v="1416877200"/>
    <d v="2014-11-25T01:00:00"/>
    <n v="1414505137"/>
    <d v="2014-10-28T14:05:37"/>
    <x v="26"/>
    <x v="26"/>
    <b v="0"/>
    <n v="2"/>
    <b v="0"/>
    <s v="theater/plays"/>
    <n v="0.90909090909090906"/>
    <n v="25"/>
    <x v="0"/>
    <x v="0"/>
  </r>
  <r>
    <x v="827"/>
    <s v="The Woman in Me"/>
    <s v="This saucy stage play chronicles the highs and lows of my life involving gangs, drugs and prison. The story is a transforming ministry."/>
    <n v="5500"/>
    <n v="0"/>
    <x v="0"/>
    <x v="0"/>
    <x v="0"/>
    <n v="1461543600"/>
    <d v="2016-04-25T00:20:00"/>
    <n v="1459203727"/>
    <d v="2016-03-28T22:22:07"/>
    <x v="26"/>
    <x v="26"/>
    <b v="0"/>
    <n v="0"/>
    <b v="0"/>
    <s v="theater/plays"/>
    <n v="0"/>
    <n v="0"/>
    <x v="0"/>
    <x v="0"/>
  </r>
  <r>
    <x v="828"/>
    <s v="The Walls of Jericho ( A Voice for Warrior Families)"/>
    <s v="A play to raise awareness about the effects of mental illness on a military family in the Cold War area."/>
    <n v="700"/>
    <n v="0"/>
    <x v="0"/>
    <x v="0"/>
    <x v="0"/>
    <n v="1413921060"/>
    <d v="2014-10-21T19:51:00"/>
    <n v="1411499149"/>
    <d v="2014-09-23T19:05:49"/>
    <x v="26"/>
    <x v="26"/>
    <b v="0"/>
    <n v="0"/>
    <b v="0"/>
    <s v="theater/plays"/>
    <n v="0"/>
    <n v="0"/>
    <x v="0"/>
    <x v="0"/>
  </r>
  <r>
    <x v="829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4"/>
    <x v="4"/>
    <n v="1456617600"/>
    <d v="2016-02-28T00:00:00"/>
    <n v="1454280186"/>
    <d v="2016-01-31T22:43:06"/>
    <x v="26"/>
    <x v="26"/>
    <b v="0"/>
    <n v="1"/>
    <b v="0"/>
    <s v="theater/plays"/>
    <n v="0.04"/>
    <n v="1"/>
    <x v="0"/>
    <x v="0"/>
  </r>
  <r>
    <x v="830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x v="0"/>
    <n v="1313276400"/>
    <d v="2011-08-13T23:00:00"/>
    <n v="1310693986"/>
    <d v="2011-07-15T01:39:46"/>
    <x v="27"/>
    <x v="27"/>
    <b v="0"/>
    <n v="37"/>
    <b v="1"/>
    <s v="film &amp; video/shorts"/>
    <n v="104.55692307692308"/>
    <n v="91.840540540540545"/>
    <x v="2"/>
    <x v="3"/>
  </r>
  <r>
    <x v="831"/>
    <s v="Like Son, Like Father"/>
    <s v="A tender short film about a young man who needs advice from  someone he had no intention of ever meeting, his biological father."/>
    <n v="12000"/>
    <n v="3030"/>
    <x v="0"/>
    <x v="0"/>
    <x v="0"/>
    <n v="1443675600"/>
    <d v="2015-10-01T05:00:00"/>
    <n v="1441157592"/>
    <d v="2015-09-02T01:33:12"/>
    <x v="27"/>
    <x v="27"/>
    <b v="0"/>
    <n v="33"/>
    <b v="0"/>
    <s v="film &amp; video/drama"/>
    <n v="25.25"/>
    <n v="91.818181818181813"/>
    <x v="2"/>
    <x v="14"/>
  </r>
  <r>
    <x v="832"/>
    <s v="The Mathare Project"/>
    <s v="A documentary shot over 12 years about the hopes and dreams of five orphans struggling to reach adulthood in Kenya's Mathare slum."/>
    <n v="30000"/>
    <n v="31404"/>
    <x v="2"/>
    <x v="0"/>
    <x v="0"/>
    <n v="1388649600"/>
    <d v="2014-01-02T08:00:00"/>
    <n v="1386123861"/>
    <d v="2013-12-04T02:24:21"/>
    <x v="27"/>
    <x v="27"/>
    <b v="1"/>
    <n v="287"/>
    <b v="1"/>
    <s v="film &amp; video/documentary"/>
    <n v="104.67999999999999"/>
    <n v="109.42160278745645"/>
    <x v="2"/>
    <x v="22"/>
  </r>
  <r>
    <x v="833"/>
    <s v="Friend Request: Accepted"/>
    <s v="Photographer, Ty Morin, pays a visit to every single one of his Facebook friends to take their portrait...all 788 of them."/>
    <n v="5000"/>
    <n v="14166"/>
    <x v="2"/>
    <x v="0"/>
    <x v="0"/>
    <n v="1364342151"/>
    <d v="2013-03-26T23:55:51"/>
    <n v="1361753751"/>
    <d v="2013-02-25T00:55:51"/>
    <x v="27"/>
    <x v="27"/>
    <b v="1"/>
    <n v="284"/>
    <b v="1"/>
    <s v="film &amp; video/documentary"/>
    <n v="283.32"/>
    <n v="49.880281690140848"/>
    <x v="2"/>
    <x v="22"/>
  </r>
  <r>
    <x v="834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3"/>
    <x v="3"/>
    <n v="1450825200"/>
    <d v="2015-12-22T23:00:00"/>
    <n v="1448284433"/>
    <d v="2015-11-23T13:13:53"/>
    <x v="27"/>
    <x v="27"/>
    <b v="1"/>
    <n v="158"/>
    <b v="1"/>
    <s v="film &amp; video/documentary"/>
    <n v="106.58000000000001"/>
    <n v="134.91139240506328"/>
    <x v="2"/>
    <x v="22"/>
  </r>
  <r>
    <x v="835"/>
    <s v="Nobody Knows Anything (except William Goldman)"/>
    <s v="Screenwriter. Novelist. Playwright. The inside story of famed writer William Goldman. As only he can tell it."/>
    <n v="50000"/>
    <n v="51544"/>
    <x v="2"/>
    <x v="0"/>
    <x v="0"/>
    <n v="1466002800"/>
    <d v="2016-06-15T15:00:00"/>
    <n v="1463517521"/>
    <d v="2016-05-17T20:38:41"/>
    <x v="27"/>
    <x v="27"/>
    <b v="1"/>
    <n v="267"/>
    <b v="1"/>
    <s v="film &amp; video/documentary"/>
    <n v="103.08800000000001"/>
    <n v="193.04868913857678"/>
    <x v="2"/>
    <x v="22"/>
  </r>
  <r>
    <x v="836"/>
    <s v="The Last One: Unfolding the AIDS MEMORIAL QUILT"/>
    <s v="A feature length documentary, exploring the many lives memorialized by the iconic AIDS Memorial Quilt."/>
    <n v="35000"/>
    <n v="36082"/>
    <x v="2"/>
    <x v="0"/>
    <x v="0"/>
    <n v="1391641440"/>
    <d v="2014-02-05T23:04:00"/>
    <n v="1389107062"/>
    <d v="2014-01-07T15:04:22"/>
    <x v="27"/>
    <x v="27"/>
    <b v="0"/>
    <n v="271"/>
    <b v="1"/>
    <s v="film &amp; video/documentary"/>
    <n v="103.09142857142857"/>
    <n v="133.14391143911439"/>
    <x v="2"/>
    <x v="22"/>
  </r>
  <r>
    <x v="837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x v="0"/>
    <n v="1477976340"/>
    <d v="2016-11-01T04:59:00"/>
    <n v="1475460819"/>
    <d v="2016-10-03T02:13:39"/>
    <x v="27"/>
    <x v="27"/>
    <b v="0"/>
    <n v="56"/>
    <b v="1"/>
    <s v="theater/plays"/>
    <n v="104.64"/>
    <n v="93.428571428571431"/>
    <x v="0"/>
    <x v="0"/>
  </r>
  <r>
    <x v="838"/>
    <s v="Brevity: A Powerful Online Publishing Software! (Canceled)"/>
    <s v="A Powerful Multimedia-Rich Software that aims at making online publishing very simple."/>
    <n v="50000"/>
    <n v="690"/>
    <x v="1"/>
    <x v="6"/>
    <x v="5"/>
    <n v="1464460329"/>
    <d v="2016-05-28T18:32:09"/>
    <n v="1461954729"/>
    <d v="2016-04-29T18:32:09"/>
    <x v="27"/>
    <x v="27"/>
    <b v="0"/>
    <n v="9"/>
    <b v="0"/>
    <s v="technology/web"/>
    <n v="1.38"/>
    <n v="76.666666666666671"/>
    <x v="7"/>
    <x v="24"/>
  </r>
  <r>
    <x v="839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3"/>
    <x v="3"/>
    <n v="1488063840"/>
    <d v="2017-02-25T23:04:00"/>
    <n v="1485558318"/>
    <d v="2017-01-27T23:05:18"/>
    <x v="27"/>
    <x v="27"/>
    <b v="0"/>
    <n v="0"/>
    <b v="0"/>
    <s v="technology/web"/>
    <n v="0"/>
    <n v="0"/>
    <x v="7"/>
    <x v="24"/>
  </r>
  <r>
    <x v="84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x v="0"/>
    <n v="1278628800"/>
    <d v="2010-07-08T22:40:00"/>
    <n v="1276043330"/>
    <d v="2010-06-09T00:28:50"/>
    <x v="27"/>
    <x v="27"/>
    <b v="0"/>
    <n v="0"/>
    <b v="0"/>
    <s v="music/jazz"/>
    <n v="0"/>
    <n v="0"/>
    <x v="1"/>
    <x v="39"/>
  </r>
  <r>
    <x v="841"/>
    <s v="Bear. is recording their first ep!"/>
    <s v="We are a four piece from Golden, CO, and have our hearts on getting into the studio this fall to get music from our heads to your ears."/>
    <n v="650"/>
    <n v="1082"/>
    <x v="2"/>
    <x v="0"/>
    <x v="0"/>
    <n v="1383062083"/>
    <d v="2013-10-29T15:54:43"/>
    <n v="1380556483"/>
    <d v="2013-09-30T15:54:43"/>
    <x v="27"/>
    <x v="27"/>
    <b v="1"/>
    <n v="34"/>
    <b v="1"/>
    <s v="music/rock"/>
    <n v="166.46153846153845"/>
    <n v="31.823529411764707"/>
    <x v="1"/>
    <x v="2"/>
  </r>
  <r>
    <x v="842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x v="0"/>
    <n v="1403661600"/>
    <d v="2014-06-25T02:00:00"/>
    <n v="1401196766"/>
    <d v="2014-05-27T13:19:26"/>
    <x v="27"/>
    <x v="27"/>
    <b v="1"/>
    <n v="190"/>
    <b v="1"/>
    <s v="music/rock"/>
    <n v="154.93846153846152"/>
    <n v="53.005263157894738"/>
    <x v="1"/>
    <x v="2"/>
  </r>
  <r>
    <x v="84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d v="2016-07-21T17:30:00"/>
    <n v="1466611108"/>
    <d v="2016-06-22T15:58:28"/>
    <x v="27"/>
    <x v="27"/>
    <b v="0"/>
    <n v="86"/>
    <b v="0"/>
    <s v="technology/wearables"/>
    <n v="25.976666666666663"/>
    <n v="90.616279069767444"/>
    <x v="7"/>
    <x v="11"/>
  </r>
  <r>
    <x v="844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x v="4"/>
    <n v="1483138800"/>
    <d v="2016-12-30T23:00:00"/>
    <n v="1480610046"/>
    <d v="2016-12-01T16:34:06"/>
    <x v="27"/>
    <x v="27"/>
    <b v="0"/>
    <n v="3"/>
    <b v="0"/>
    <s v="technology/wearables"/>
    <n v="0.503"/>
    <n v="167.66666666666666"/>
    <x v="7"/>
    <x v="11"/>
  </r>
  <r>
    <x v="845"/>
    <s v="A Masters Guide to The Way of the Warrior"/>
    <s v="The is the ultimate guide to applied Eastern philosophy, martial arts, and the path of the warrior from a scientific perspective."/>
    <n v="1500"/>
    <n v="5666"/>
    <x v="2"/>
    <x v="6"/>
    <x v="5"/>
    <n v="1467313039"/>
    <d v="2016-06-30T18:57:19"/>
    <n v="1464807439"/>
    <d v="2016-06-01T18:57:19"/>
    <x v="27"/>
    <x v="27"/>
    <b v="0"/>
    <n v="139"/>
    <b v="1"/>
    <s v="publishing/nonfiction"/>
    <n v="377.73333333333335"/>
    <n v="40.762589928057551"/>
    <x v="8"/>
    <x v="27"/>
  </r>
  <r>
    <x v="846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x v="0"/>
    <n v="1380720474"/>
    <d v="2013-10-02T13:27:54"/>
    <n v="1378214874"/>
    <d v="2013-09-03T13:27:54"/>
    <x v="27"/>
    <x v="27"/>
    <b v="0"/>
    <n v="19"/>
    <b v="0"/>
    <s v="publishing/fiction"/>
    <n v="30.862068965517242"/>
    <n v="47.10526315789474"/>
    <x v="8"/>
    <x v="37"/>
  </r>
  <r>
    <x v="847"/>
    <s v="Claudius Schulze: STATE OF NATURE"/>
    <s v="A photobook about climate change, natural catastrophes, and to what extent disaster management became part of our landscape."/>
    <n v="17500"/>
    <n v="21637.22"/>
    <x v="2"/>
    <x v="7"/>
    <x v="4"/>
    <n v="1487113140"/>
    <d v="2017-02-14T22:59:00"/>
    <n v="1484570885"/>
    <d v="2017-01-16T12:48:05"/>
    <x v="27"/>
    <x v="27"/>
    <b v="1"/>
    <n v="196"/>
    <b v="1"/>
    <s v="photography/photobooks"/>
    <n v="123.64125714285714"/>
    <n v="110.39397959183674"/>
    <x v="5"/>
    <x v="23"/>
  </r>
  <r>
    <x v="848"/>
    <s v="Small Steps Are Giant Leaps"/>
    <s v="&quot;Small Steps are Giant Leaps&quot; is about reminding parents that to our kids this is a new and exciting world just waiting to be explored."/>
    <n v="4000"/>
    <n v="5297"/>
    <x v="2"/>
    <x v="0"/>
    <x v="0"/>
    <n v="1464040800"/>
    <d v="2016-05-23T22:00:00"/>
    <n v="1461527631"/>
    <d v="2016-04-24T19:53:51"/>
    <x v="27"/>
    <x v="27"/>
    <b v="1"/>
    <n v="110"/>
    <b v="1"/>
    <s v="photography/photobooks"/>
    <n v="132.42499999999998"/>
    <n v="48.154545454545456"/>
    <x v="5"/>
    <x v="23"/>
  </r>
  <r>
    <x v="849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d v="2016-07-27T22:00:00"/>
    <n v="1467151204"/>
    <d v="2016-06-28T22:00:04"/>
    <x v="27"/>
    <x v="27"/>
    <b v="0"/>
    <n v="59"/>
    <b v="0"/>
    <s v="publishing/art books"/>
    <n v="21.25"/>
    <n v="108.05084745762711"/>
    <x v="8"/>
    <x v="36"/>
  </r>
  <r>
    <x v="850"/>
    <s v="The Penny Arcade Quartet's Christmas EP"/>
    <s v="The long awaited Christmas EP is in session! We need your help to get it professionally mixed, produced and manufactured."/>
    <n v="500"/>
    <n v="564"/>
    <x v="2"/>
    <x v="3"/>
    <x v="3"/>
    <n v="1387281600"/>
    <d v="2013-12-17T12:00:00"/>
    <n v="1384811721"/>
    <d v="2013-11-18T21:55:21"/>
    <x v="27"/>
    <x v="27"/>
    <b v="0"/>
    <n v="45"/>
    <b v="1"/>
    <s v="music/pop"/>
    <n v="112.79999999999998"/>
    <n v="12.533333333333333"/>
    <x v="1"/>
    <x v="30"/>
  </r>
  <r>
    <x v="851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d v="2017-04-09T23:47:28"/>
    <n v="1489193248"/>
    <d v="2017-03-11T00:47:28"/>
    <x v="27"/>
    <x v="27"/>
    <b v="0"/>
    <n v="22"/>
    <b v="0"/>
    <s v="music/faith"/>
    <n v="20.208000000000002"/>
    <n v="114.81818181818181"/>
    <x v="1"/>
    <x v="19"/>
  </r>
  <r>
    <x v="852"/>
    <s v="&quot;Every Day&quot; CD by Amanda Joy Hall"/>
    <s v="Amanda Joy Hall's sophomore album, &quot;Every Day&quot;. Release expected July 2014"/>
    <n v="6500"/>
    <n v="2196"/>
    <x v="0"/>
    <x v="0"/>
    <x v="0"/>
    <n v="1403906664"/>
    <d v="2014-06-27T22:04:24"/>
    <n v="1401401064"/>
    <d v="2014-05-29T22:04:24"/>
    <x v="27"/>
    <x v="27"/>
    <b v="0"/>
    <n v="16"/>
    <b v="0"/>
    <s v="music/faith"/>
    <n v="33.784615384615385"/>
    <n v="137.25"/>
    <x v="1"/>
    <x v="19"/>
  </r>
  <r>
    <x v="853"/>
    <s v="'Tulip, my mother's favourite flower' - A Photo Book."/>
    <s v="A beautiful, limited edition, photobook about the story of the last year of my mother's life, to be published by Dewi Lewis."/>
    <n v="9000"/>
    <n v="9446"/>
    <x v="2"/>
    <x v="3"/>
    <x v="3"/>
    <n v="1447426800"/>
    <d v="2015-11-13T15:00:00"/>
    <n v="1444904830"/>
    <d v="2015-10-15T10:27:10"/>
    <x v="27"/>
    <x v="27"/>
    <b v="0"/>
    <n v="159"/>
    <b v="1"/>
    <s v="photography/photobooks"/>
    <n v="104.95555555555556"/>
    <n v="59.408805031446541"/>
    <x v="5"/>
    <x v="23"/>
  </r>
  <r>
    <x v="854"/>
    <s v="Blood, Sweat &amp; Tears - Photobook"/>
    <s v="Individual sportspeople are masters of their own destiny. This book is a gritty behind the scenes look at boxers striving for success"/>
    <n v="11000"/>
    <n v="2156"/>
    <x v="0"/>
    <x v="3"/>
    <x v="3"/>
    <n v="1407065979"/>
    <d v="2014-08-03T11:39:39"/>
    <n v="1404560379"/>
    <d v="2014-07-05T11:39:39"/>
    <x v="27"/>
    <x v="27"/>
    <b v="1"/>
    <n v="39"/>
    <b v="0"/>
    <s v="photography/photobooks"/>
    <n v="19.600000000000001"/>
    <n v="55.282051282051285"/>
    <x v="5"/>
    <x v="23"/>
  </r>
  <r>
    <x v="855"/>
    <s v="THE AFGHANS - A Photo Book"/>
    <s v="A photography book documenting the impact of the ISAF mission on the Afghan people of Mazar-e Sharif."/>
    <n v="28000"/>
    <n v="10846"/>
    <x v="0"/>
    <x v="7"/>
    <x v="4"/>
    <n v="1476460800"/>
    <d v="2016-10-14T16:00:00"/>
    <n v="1473922541"/>
    <d v="2016-09-15T06:55:41"/>
    <x v="27"/>
    <x v="27"/>
    <b v="1"/>
    <n v="81"/>
    <b v="0"/>
    <s v="photography/photobooks"/>
    <n v="38.735714285714288"/>
    <n v="133.90123456790124"/>
    <x v="5"/>
    <x v="23"/>
  </r>
  <r>
    <x v="856"/>
    <s v="Closure - A Paul Haasch Music Video"/>
    <s v="Paul Haasch is producing his first music video! With awesome people involved and a great vision, it is sure to be an amazing piece."/>
    <n v="1000"/>
    <n v="1001.49"/>
    <x v="2"/>
    <x v="0"/>
    <x v="0"/>
    <n v="1317438000"/>
    <d v="2011-10-01T03:00:00"/>
    <n v="1314989557"/>
    <d v="2011-09-02T18:52:37"/>
    <x v="27"/>
    <x v="27"/>
    <b v="0"/>
    <n v="28"/>
    <b v="1"/>
    <s v="music/rock"/>
    <n v="100.149"/>
    <n v="35.767499999999998"/>
    <x v="1"/>
    <x v="2"/>
  </r>
  <r>
    <x v="857"/>
    <s v="C.O.V.D.--A brand new board app game"/>
    <s v="Conflict of Van Helsing &amp; Dracula (C.O.V.D.) is a board game available as an App based on the story: Dracula. Can you survive?"/>
    <n v="3500"/>
    <n v="361"/>
    <x v="0"/>
    <x v="0"/>
    <x v="0"/>
    <n v="1454213820"/>
    <d v="2016-01-31T04:17:00"/>
    <n v="1451723535"/>
    <d v="2016-01-02T08:32:15"/>
    <x v="27"/>
    <x v="27"/>
    <b v="0"/>
    <n v="11"/>
    <b v="0"/>
    <s v="games/mobile games"/>
    <n v="10.314285714285715"/>
    <n v="32.81818181818182"/>
    <x v="6"/>
    <x v="28"/>
  </r>
  <r>
    <x v="858"/>
    <s v="The Red Card Blue Card Game"/>
    <s v="It's time for The Red Card Blue Card Game to be available everywhere! Help save the sanity of ALL parent's! Help make it an App!!"/>
    <n v="8000"/>
    <n v="36"/>
    <x v="0"/>
    <x v="6"/>
    <x v="5"/>
    <n v="1436373900"/>
    <d v="2015-07-08T16:45:00"/>
    <n v="1433861210"/>
    <d v="2015-06-09T14:46:50"/>
    <x v="27"/>
    <x v="27"/>
    <b v="0"/>
    <n v="2"/>
    <b v="0"/>
    <s v="games/mobile games"/>
    <n v="0.44999999999999996"/>
    <n v="18"/>
    <x v="6"/>
    <x v="28"/>
  </r>
  <r>
    <x v="859"/>
    <s v="Chip Dip II: Son of Chip Dip! - A Terrible, Terrible Game"/>
    <s v="It's obvious you won't survive by your wits alone. Unfortunately that's all you've got, Chip. Run!"/>
    <n v="60"/>
    <n v="0"/>
    <x v="0"/>
    <x v="0"/>
    <x v="0"/>
    <n v="1425170525"/>
    <d v="2015-03-01T00:42:05"/>
    <n v="1422664925"/>
    <d v="2015-01-31T00:42:05"/>
    <x v="27"/>
    <x v="27"/>
    <b v="0"/>
    <n v="0"/>
    <b v="0"/>
    <s v="games/mobile games"/>
    <n v="0"/>
    <n v="0"/>
    <x v="6"/>
    <x v="28"/>
  </r>
  <r>
    <x v="860"/>
    <s v="Sim Betting Football"/>
    <s v="Sim Betting Football is the only football (soccer) betting simulation  game."/>
    <n v="5000"/>
    <n v="1004"/>
    <x v="0"/>
    <x v="3"/>
    <x v="3"/>
    <n v="1459341380"/>
    <d v="2016-03-30T12:36:20"/>
    <n v="1456839380"/>
    <d v="2016-03-01T13:36:20"/>
    <x v="27"/>
    <x v="27"/>
    <b v="0"/>
    <n v="24"/>
    <b v="0"/>
    <s v="games/mobile games"/>
    <n v="20.080000000000002"/>
    <n v="41.833333333333336"/>
    <x v="6"/>
    <x v="28"/>
  </r>
  <r>
    <x v="861"/>
    <s v="NTH Music Synthesizer"/>
    <s v="The NTH is an open source music synthesizer featuring instant fun, awesome sound, and a hackable design."/>
    <n v="15000"/>
    <n v="33892"/>
    <x v="2"/>
    <x v="0"/>
    <x v="0"/>
    <n v="1330657200"/>
    <d v="2012-03-02T03:00:00"/>
    <n v="1328158065"/>
    <d v="2012-02-02T04:47:45"/>
    <x v="27"/>
    <x v="27"/>
    <b v="1"/>
    <n v="147"/>
    <b v="1"/>
    <s v="technology/hardware"/>
    <n v="225.94666666666666"/>
    <n v="230.55782312925169"/>
    <x v="7"/>
    <x v="31"/>
  </r>
  <r>
    <x v="862"/>
    <s v="Metrospective - photography project"/>
    <s v="A personal journey to document people on the worlds 10 largest metro systems. The end result being one truly epic photographic essay!"/>
    <n v="1600"/>
    <n v="51"/>
    <x v="0"/>
    <x v="3"/>
    <x v="3"/>
    <n v="1470178800"/>
    <d v="2016-08-02T23:00:00"/>
    <n v="1467650771"/>
    <d v="2016-07-04T16:46:11"/>
    <x v="27"/>
    <x v="27"/>
    <b v="0"/>
    <n v="4"/>
    <b v="0"/>
    <s v="photography/people"/>
    <n v="3.1875"/>
    <n v="12.75"/>
    <x v="5"/>
    <x v="34"/>
  </r>
  <r>
    <x v="863"/>
    <s v="Tesla vs. Edison"/>
    <s v="The War of Currents! 2-5 electricity innovators build routes, grow tech trees, and play the stock market in 20 minutes per player."/>
    <n v="20000"/>
    <n v="202928.5"/>
    <x v="2"/>
    <x v="0"/>
    <x v="0"/>
    <n v="1428033540"/>
    <d v="2015-04-03T03:59:00"/>
    <n v="1425531666"/>
    <d v="2015-03-05T05:01:06"/>
    <x v="27"/>
    <x v="27"/>
    <b v="1"/>
    <n v="3562"/>
    <b v="1"/>
    <s v="games/tabletop games"/>
    <n v="1014.6425"/>
    <n v="56.970381807973048"/>
    <x v="6"/>
    <x v="9"/>
  </r>
  <r>
    <x v="864"/>
    <s v="Miniature Scenery Terrain for Tabletop gaming and Wargames"/>
    <s v="An amazing set of sceneries to create unique atmospheres for your tabletop gaming."/>
    <n v="13000"/>
    <n v="19931"/>
    <x v="2"/>
    <x v="6"/>
    <x v="5"/>
    <n v="1427585511"/>
    <d v="2015-03-28T23:31:51"/>
    <n v="1424997111"/>
    <d v="2015-02-27T00:31:51"/>
    <x v="27"/>
    <x v="27"/>
    <b v="0"/>
    <n v="147"/>
    <b v="1"/>
    <s v="games/tabletop games"/>
    <n v="153.3153846153846"/>
    <n v="135.58503401360545"/>
    <x v="6"/>
    <x v="9"/>
  </r>
  <r>
    <x v="865"/>
    <s v="Cryptex Dice Vault"/>
    <s v="A fine wood cryptex dice vault to store your favorite dice. Designed to hold a standard set of 7 polyhedrals for your favorite RPG."/>
    <n v="2500"/>
    <n v="8173"/>
    <x v="2"/>
    <x v="0"/>
    <x v="0"/>
    <n v="1395876250"/>
    <d v="2014-03-26T23:24:10"/>
    <n v="1393287850"/>
    <d v="2014-02-25T00:24:10"/>
    <x v="27"/>
    <x v="27"/>
    <b v="0"/>
    <n v="84"/>
    <b v="1"/>
    <s v="games/tabletop games"/>
    <n v="326.92"/>
    <n v="97.297619047619051"/>
    <x v="6"/>
    <x v="9"/>
  </r>
  <r>
    <x v="866"/>
    <s v="Make a record, write a song, take the Vinyl Skyway. "/>
    <s v="The Vinyl Skyway reunite to make a third album. "/>
    <n v="6000"/>
    <n v="6373.27"/>
    <x v="2"/>
    <x v="0"/>
    <x v="0"/>
    <n v="1299902400"/>
    <d v="2011-03-12T04:00:00"/>
    <n v="1297451245"/>
    <d v="2011-02-11T19:07:25"/>
    <x v="27"/>
    <x v="27"/>
    <b v="0"/>
    <n v="59"/>
    <b v="1"/>
    <s v="music/rock"/>
    <n v="106.22116666666668"/>
    <n v="108.02152542372882"/>
    <x v="1"/>
    <x v="2"/>
  </r>
  <r>
    <x v="867"/>
    <s v="Arson In The Suburbs"/>
    <s v="Arson In The Suburbs is ready to release its FIRST three song E.P. and looking to raise funds to get back in the studio! RnFnR!"/>
    <n v="1500"/>
    <n v="1501"/>
    <x v="2"/>
    <x v="0"/>
    <x v="0"/>
    <n v="1378439940"/>
    <d v="2013-09-06T03:59:00"/>
    <n v="1376003254"/>
    <d v="2013-08-08T23:07:34"/>
    <x v="27"/>
    <x v="27"/>
    <b v="0"/>
    <n v="14"/>
    <b v="1"/>
    <s v="music/rock"/>
    <n v="100.06666666666666"/>
    <n v="107.21428571428571"/>
    <x v="1"/>
    <x v="2"/>
  </r>
  <r>
    <x v="868"/>
    <s v="The Ember Days Audio/Visual Experience"/>
    <s v="For our next record we're combining amazing visuals with new and creative music to create an truly beautiful worship experience."/>
    <n v="50000"/>
    <n v="50653.11"/>
    <x v="2"/>
    <x v="0"/>
    <x v="0"/>
    <n v="1409274000"/>
    <d v="2014-08-29T01:00:00"/>
    <n v="1406847996"/>
    <d v="2014-07-31T23:06:36"/>
    <x v="27"/>
    <x v="27"/>
    <b v="1"/>
    <n v="614"/>
    <b v="1"/>
    <s v="music/indie rock"/>
    <n v="101.30622"/>
    <n v="82.496921824104234"/>
    <x v="1"/>
    <x v="21"/>
  </r>
  <r>
    <x v="869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d v="2017-03-29T23:32:11"/>
    <n v="1488241931"/>
    <d v="2017-02-28T00:32:11"/>
    <x v="27"/>
    <x v="27"/>
    <b v="0"/>
    <n v="7"/>
    <b v="0"/>
    <s v="food/small batch"/>
    <n v="8"/>
    <n v="11.428571428571429"/>
    <x v="3"/>
    <x v="5"/>
  </r>
  <r>
    <x v="870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d v="2015-08-11T18:37:08"/>
    <n v="1436812628"/>
    <d v="2015-07-13T18:37:08"/>
    <x v="27"/>
    <x v="27"/>
    <b v="0"/>
    <n v="0"/>
    <b v="0"/>
    <s v="technology/web"/>
    <n v="0"/>
    <n v="0"/>
    <x v="7"/>
    <x v="24"/>
  </r>
  <r>
    <x v="871"/>
    <s v="KEEPUP INC (Canceled)"/>
    <s v="KEEPUP allows you to extend your social circle by introducing you to new people via your friends."/>
    <n v="110000"/>
    <n v="0"/>
    <x v="1"/>
    <x v="0"/>
    <x v="0"/>
    <n v="1440548330"/>
    <d v="2015-08-26T00:18:50"/>
    <n v="1438042730"/>
    <d v="2015-07-28T00:18:50"/>
    <x v="27"/>
    <x v="27"/>
    <b v="0"/>
    <n v="0"/>
    <b v="0"/>
    <s v="technology/web"/>
    <n v="0"/>
    <n v="0"/>
    <x v="7"/>
    <x v="24"/>
  </r>
  <r>
    <x v="87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x v="0"/>
    <n v="1451430000"/>
    <d v="2015-12-29T23:00:00"/>
    <n v="1448914500"/>
    <d v="2015-11-30T20:15:00"/>
    <x v="27"/>
    <x v="27"/>
    <b v="0"/>
    <n v="15"/>
    <b v="1"/>
    <s v="food/small batch"/>
    <n v="133.5"/>
    <n v="53.4"/>
    <x v="3"/>
    <x v="5"/>
  </r>
  <r>
    <x v="873"/>
    <s v="The Enemy Feathers NEW EP"/>
    <s v="The Enemy Feathers are passing the proverbial hat to see if we can raise enough money to complete Our NEW EP"/>
    <n v="2000"/>
    <n v="2222"/>
    <x v="2"/>
    <x v="6"/>
    <x v="5"/>
    <n v="1443641340"/>
    <d v="2015-09-30T19:29:00"/>
    <n v="1441143397"/>
    <d v="2015-09-01T21:36:37"/>
    <x v="27"/>
    <x v="27"/>
    <b v="0"/>
    <n v="43"/>
    <b v="1"/>
    <s v="music/indie rock"/>
    <n v="111.1"/>
    <n v="51.674418604651166"/>
    <x v="1"/>
    <x v="21"/>
  </r>
  <r>
    <x v="87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x v="0"/>
    <n v="1398834000"/>
    <d v="2014-04-30T05:00:00"/>
    <n v="1396371612"/>
    <d v="2014-04-01T17:00:12"/>
    <x v="27"/>
    <x v="27"/>
    <b v="1"/>
    <n v="100"/>
    <b v="1"/>
    <s v="technology/space exploration"/>
    <n v="102"/>
    <n v="107.1"/>
    <x v="7"/>
    <x v="32"/>
  </r>
  <r>
    <x v="875"/>
    <s v="A New Life for an Old School"/>
    <s v="The Ville. A local cooperative helping communities learn, share and grow in the spirit of health, wellness and sustainability."/>
    <n v="20000"/>
    <n v="20919.25"/>
    <x v="2"/>
    <x v="6"/>
    <x v="5"/>
    <n v="1441378800"/>
    <d v="2015-09-04T15:00:00"/>
    <n v="1438873007"/>
    <d v="2015-08-06T14:56:47"/>
    <x v="27"/>
    <x v="27"/>
    <b v="0"/>
    <n v="56"/>
    <b v="1"/>
    <s v="technology/makerspaces"/>
    <n v="104.59625"/>
    <n v="373.55803571428572"/>
    <x v="7"/>
    <x v="40"/>
  </r>
  <r>
    <x v="876"/>
    <s v="Help us open a Makerspace for Kids"/>
    <s v="We're opening up a Pixel Academy in Manhattan and we need your help to fill it with technology and tools for New York City's kids!"/>
    <n v="40000"/>
    <n v="11032"/>
    <x v="0"/>
    <x v="0"/>
    <x v="0"/>
    <n v="1414622700"/>
    <d v="2014-10-29T22:45:00"/>
    <n v="1412081999"/>
    <d v="2014-09-30T12:59:59"/>
    <x v="27"/>
    <x v="27"/>
    <b v="1"/>
    <n v="66"/>
    <b v="0"/>
    <s v="technology/makerspaces"/>
    <n v="27.58"/>
    <n v="167.15151515151516"/>
    <x v="7"/>
    <x v="40"/>
  </r>
  <r>
    <x v="877"/>
    <s v="Nordo's Culinarium: Where Food Meets Art"/>
    <s v="A place where innovation, food, creativity and performance live year round in a historic building in Pioneer Square."/>
    <n v="35000"/>
    <n v="39304"/>
    <x v="2"/>
    <x v="0"/>
    <x v="0"/>
    <n v="1413442740"/>
    <d v="2014-10-16T06:59:00"/>
    <n v="1410937483"/>
    <d v="2014-09-17T07:04:43"/>
    <x v="27"/>
    <x v="27"/>
    <b v="1"/>
    <n v="263"/>
    <b v="1"/>
    <s v="theater/spaces"/>
    <n v="112.29714285714284"/>
    <n v="149.44486692015209"/>
    <x v="0"/>
    <x v="4"/>
  </r>
  <r>
    <x v="878"/>
    <s v="Vertical Garden Prototype"/>
    <s v="I am interested in testing the plant yields of this vertical garden as well as some other applications"/>
    <n v="300"/>
    <n v="310"/>
    <x v="2"/>
    <x v="0"/>
    <x v="0"/>
    <n v="1426117552"/>
    <d v="2015-03-11T23:45:52"/>
    <n v="1423529152"/>
    <d v="2015-02-10T00:45:52"/>
    <x v="27"/>
    <x v="27"/>
    <b v="0"/>
    <n v="17"/>
    <b v="1"/>
    <s v="technology/hardware"/>
    <n v="103.33333333333334"/>
    <n v="18.235294117647058"/>
    <x v="7"/>
    <x v="31"/>
  </r>
  <r>
    <x v="879"/>
    <s v="A Growing Adventure"/>
    <s v="My Budding Bears are four teddy bears living in an enchanted garden sharing friendship, tea parties and delightful adventures."/>
    <n v="4000"/>
    <n v="45"/>
    <x v="0"/>
    <x v="0"/>
    <x v="0"/>
    <n v="1338404400"/>
    <d v="2012-05-30T19:00:00"/>
    <n v="1335855631"/>
    <d v="2012-05-01T07:00:31"/>
    <x v="27"/>
    <x v="27"/>
    <b v="0"/>
    <n v="4"/>
    <b v="0"/>
    <s v="publishing/children's books"/>
    <n v="1.125"/>
    <n v="11.25"/>
    <x v="8"/>
    <x v="17"/>
  </r>
  <r>
    <x v="880"/>
    <s v="University of Utah presents V-Day 2015-The Vagina Monologues"/>
    <s v="STRIKE, DANCE AND RISE with us at the University of Utah to end violence against women and girls!"/>
    <n v="1250"/>
    <n v="1316"/>
    <x v="2"/>
    <x v="0"/>
    <x v="0"/>
    <n v="1423724400"/>
    <d v="2015-02-12T07:00:00"/>
    <n v="1421274954"/>
    <d v="2015-01-14T22:35:54"/>
    <x v="27"/>
    <x v="27"/>
    <b v="0"/>
    <n v="28"/>
    <b v="1"/>
    <s v="theater/plays"/>
    <n v="105.28"/>
    <n v="47"/>
    <x v="0"/>
    <x v="0"/>
  </r>
  <r>
    <x v="881"/>
    <s v="Henry VI: The War of the Roses"/>
    <s v="Bare Theatre and Raleigh Little Theatre present Shakespeare's epic, set in a post-apocalyptic dystopia."/>
    <n v="5000"/>
    <n v="5234"/>
    <x v="2"/>
    <x v="0"/>
    <x v="0"/>
    <n v="1470430800"/>
    <d v="2016-08-05T21:00:00"/>
    <n v="1467865967"/>
    <d v="2016-07-07T04:32:47"/>
    <x v="27"/>
    <x v="27"/>
    <b v="0"/>
    <n v="142"/>
    <b v="1"/>
    <s v="theater/plays"/>
    <n v="104.67999999999999"/>
    <n v="36.859154929577464"/>
    <x v="0"/>
    <x v="0"/>
  </r>
  <r>
    <x v="882"/>
    <s v="the Savannah Disputation"/>
    <s v="This Theological Comedy tells a story of when seemingly similar beliefs are discovered to be worlds apart; Damnation-Southern Style."/>
    <n v="2000"/>
    <n v="21"/>
    <x v="0"/>
    <x v="0"/>
    <x v="0"/>
    <n v="1407553200"/>
    <d v="2014-08-09T03:00:00"/>
    <n v="1405100992"/>
    <d v="2014-07-11T17:49:52"/>
    <x v="27"/>
    <x v="27"/>
    <b v="0"/>
    <n v="3"/>
    <b v="0"/>
    <s v="theater/plays"/>
    <n v="1.05"/>
    <n v="7"/>
    <x v="0"/>
    <x v="0"/>
  </r>
  <r>
    <x v="883"/>
    <s v="The Addams Family Comes To Tuscaloosa"/>
    <s v="They're Creepy, They're Kooky, And They're coming to Tuscaloosa this October! Help Us Bring the World of The Addams Family To Life!"/>
    <n v="1800"/>
    <n v="2355"/>
    <x v="2"/>
    <x v="0"/>
    <x v="0"/>
    <n v="1405400400"/>
    <d v="2014-07-15T05:00:00"/>
    <n v="1402934629"/>
    <d v="2014-06-16T16:03:49"/>
    <x v="27"/>
    <x v="27"/>
    <b v="0"/>
    <n v="21"/>
    <b v="1"/>
    <s v="theater/musical"/>
    <n v="130.83333333333334"/>
    <n v="112.14285714285714"/>
    <x v="0"/>
    <x v="1"/>
  </r>
  <r>
    <x v="884"/>
    <s v="CST's As You Like It goes to Canada!"/>
    <s v="We're going to represent the entire USA at the World Festival of Children's Theater in Stratford, ON in June, 2016. Help us get there!"/>
    <n v="5000"/>
    <n v="8740"/>
    <x v="2"/>
    <x v="0"/>
    <x v="0"/>
    <n v="1451620800"/>
    <d v="2016-01-01T04:00:00"/>
    <n v="1449171508"/>
    <d v="2015-12-03T19:38:28"/>
    <x v="27"/>
    <x v="27"/>
    <b v="0"/>
    <n v="33"/>
    <b v="1"/>
    <s v="theater/plays"/>
    <n v="174.8"/>
    <n v="264.84848484848487"/>
    <x v="0"/>
    <x v="0"/>
  </r>
  <r>
    <x v="88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x v="0"/>
    <n v="1417057200"/>
    <d v="2014-11-27T03:00:00"/>
    <n v="1414599886"/>
    <d v="2014-10-29T16:24:46"/>
    <x v="27"/>
    <x v="27"/>
    <b v="0"/>
    <n v="113"/>
    <b v="1"/>
    <s v="theater/plays"/>
    <n v="100.125"/>
    <n v="70.884955752212392"/>
    <x v="0"/>
    <x v="0"/>
  </r>
  <r>
    <x v="886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x v="0"/>
    <n v="1476316800"/>
    <d v="2016-10-13T00:00:00"/>
    <n v="1473837751"/>
    <d v="2016-09-14T07:22:31"/>
    <x v="27"/>
    <x v="27"/>
    <b v="0"/>
    <n v="265"/>
    <b v="1"/>
    <s v="theater/spaces"/>
    <n v="110.4008"/>
    <n v="104.15169811320754"/>
    <x v="0"/>
    <x v="4"/>
  </r>
  <r>
    <x v="887"/>
    <s v="Ground Floor Theatre"/>
    <s v="We're building a new theatre venue in Austin! Austin is growing, but we are losing space for artists- help us keep local theatre alive!"/>
    <n v="30000"/>
    <n v="32903"/>
    <x v="2"/>
    <x v="0"/>
    <x v="0"/>
    <n v="1416285300"/>
    <d v="2014-11-18T04:35:00"/>
    <n v="1413824447"/>
    <d v="2014-10-20T17:00:47"/>
    <x v="27"/>
    <x v="27"/>
    <b v="0"/>
    <n v="348"/>
    <b v="1"/>
    <s v="theater/spaces"/>
    <n v="109.67666666666666"/>
    <n v="94.548850574712645"/>
    <x v="0"/>
    <x v="4"/>
  </r>
  <r>
    <x v="888"/>
    <s v="December Match Campaign"/>
    <s v="By matching donations up to $5000, Jack Kesler and Maurice Richards have challenged YOU to help Urbanite outfit their brand new space."/>
    <n v="5000"/>
    <n v="8320"/>
    <x v="2"/>
    <x v="0"/>
    <x v="0"/>
    <n v="1420060920"/>
    <d v="2014-12-31T21:22:00"/>
    <n v="1417556262"/>
    <d v="2014-12-02T21:37:42"/>
    <x v="27"/>
    <x v="27"/>
    <b v="0"/>
    <n v="47"/>
    <b v="1"/>
    <s v="theater/spaces"/>
    <n v="166.4"/>
    <n v="177.02127659574469"/>
    <x v="0"/>
    <x v="4"/>
  </r>
  <r>
    <x v="889"/>
    <s v="The Comedy Catch Relocation to the Choo Choo"/>
    <s v="In our 30th year we are relocating to the world famous Choo Choo on The South Side. We will be remodeling the old Station House."/>
    <n v="10000"/>
    <n v="6684"/>
    <x v="0"/>
    <x v="0"/>
    <x v="0"/>
    <n v="1443636000"/>
    <d v="2015-09-30T18:00:00"/>
    <n v="1441111892"/>
    <d v="2015-09-01T12:51:32"/>
    <x v="27"/>
    <x v="27"/>
    <b v="0"/>
    <n v="67"/>
    <b v="0"/>
    <s v="theater/spaces"/>
    <n v="66.84"/>
    <n v="99.761194029850742"/>
    <x v="0"/>
    <x v="4"/>
  </r>
  <r>
    <x v="890"/>
    <s v="URGENT: Help Us Replace Our Ramp!"/>
    <s v="18-yr-old handicap-access ramp collapsed, must replace. Help fund &amp; ensure everyone access to our 35-seat non-profit community theater!"/>
    <n v="4059"/>
    <n v="470"/>
    <x v="0"/>
    <x v="0"/>
    <x v="0"/>
    <n v="1430851680"/>
    <d v="2015-05-05T18:48:00"/>
    <n v="1428340931"/>
    <d v="2015-04-06T17:22:11"/>
    <x v="27"/>
    <x v="27"/>
    <b v="0"/>
    <n v="6"/>
    <b v="0"/>
    <s v="theater/spaces"/>
    <n v="11.57920670115792"/>
    <n v="78.333333333333329"/>
    <x v="0"/>
    <x v="4"/>
  </r>
  <r>
    <x v="891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d v="2016-03-27T23:26:02"/>
    <n v="1456532762"/>
    <d v="2016-02-27T00:26:02"/>
    <x v="27"/>
    <x v="27"/>
    <b v="0"/>
    <n v="17"/>
    <b v="0"/>
    <s v="theater/spaces"/>
    <n v="4.16"/>
    <n v="61.176470588235297"/>
    <x v="0"/>
    <x v="4"/>
  </r>
  <r>
    <x v="892"/>
    <s v="Verdigris - A Play by Jim Beaver"/>
    <s v="VERDIGRIS: A play written by Jim Beaver, star of Supernatural and Deadwood, opening March 2015 at Theatre West in Los Angeles."/>
    <n v="35000"/>
    <n v="56079.83"/>
    <x v="2"/>
    <x v="0"/>
    <x v="0"/>
    <n v="1416988740"/>
    <d v="2014-11-26T07:59:00"/>
    <n v="1414514153"/>
    <d v="2014-10-28T16:35:53"/>
    <x v="27"/>
    <x v="27"/>
    <b v="1"/>
    <n v="930"/>
    <b v="1"/>
    <s v="theater/plays"/>
    <n v="160.22808571428573"/>
    <n v="60.300892473118282"/>
    <x v="0"/>
    <x v="0"/>
  </r>
  <r>
    <x v="893"/>
    <s v="The Gray Man"/>
    <s v="The Gray Man isnâ€™t real. Heâ€™s a ghost story, a boogeyman, a tale mothers make up to keep their children safe."/>
    <n v="10000"/>
    <n v="11122"/>
    <x v="2"/>
    <x v="0"/>
    <x v="0"/>
    <n v="1442030340"/>
    <d v="2015-09-12T03:59:00"/>
    <n v="1439551200"/>
    <d v="2015-08-14T11:20:00"/>
    <x v="27"/>
    <x v="27"/>
    <b v="1"/>
    <n v="193"/>
    <b v="1"/>
    <s v="theater/plays"/>
    <n v="111.22000000000001"/>
    <n v="57.626943005181346"/>
    <x v="0"/>
    <x v="0"/>
  </r>
  <r>
    <x v="894"/>
    <s v="TRAVELING needs a Reading"/>
    <s v="New play about the comfort and the danger of living with memories. Gay themes. Experienced team looking to present first reading"/>
    <n v="500"/>
    <n v="1115"/>
    <x v="2"/>
    <x v="0"/>
    <x v="0"/>
    <n v="1407536880"/>
    <d v="2014-08-08T22:28:00"/>
    <n v="1404997548"/>
    <d v="2014-07-10T13:05:48"/>
    <x v="27"/>
    <x v="27"/>
    <b v="0"/>
    <n v="18"/>
    <b v="1"/>
    <s v="theater/plays"/>
    <n v="223"/>
    <n v="61.944444444444443"/>
    <x v="0"/>
    <x v="0"/>
  </r>
  <r>
    <x v="895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3"/>
    <x v="3"/>
    <n v="1450051200"/>
    <d v="2015-12-14T00:00:00"/>
    <n v="1447594176"/>
    <d v="2015-11-15T13:29:36"/>
    <x v="27"/>
    <x v="27"/>
    <b v="0"/>
    <n v="46"/>
    <b v="1"/>
    <s v="theater/plays"/>
    <n v="109.1"/>
    <n v="71.152173913043484"/>
    <x v="0"/>
    <x v="0"/>
  </r>
  <r>
    <x v="896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x v="0"/>
    <n v="1477710000"/>
    <d v="2016-10-29T03:00:00"/>
    <n v="1475248279"/>
    <d v="2016-09-30T15:11:19"/>
    <x v="27"/>
    <x v="27"/>
    <b v="0"/>
    <n v="12"/>
    <b v="1"/>
    <s v="theater/plays"/>
    <n v="139"/>
    <n v="57.916666666666664"/>
    <x v="0"/>
    <x v="0"/>
  </r>
  <r>
    <x v="897"/>
    <s v="Publicity for &quot;When Yellow Were the Stars on Earth&quot;"/>
    <s v="Amidst the atrocities of WWII, two women transcend enemy lines to make the ultimate heroic sacrifice."/>
    <n v="10000"/>
    <n v="12178"/>
    <x v="2"/>
    <x v="0"/>
    <x v="0"/>
    <n v="1474426800"/>
    <d v="2016-09-21T03:00:00"/>
    <n v="1471976529"/>
    <d v="2016-08-23T18:22:09"/>
    <x v="27"/>
    <x v="27"/>
    <b v="0"/>
    <n v="17"/>
    <b v="1"/>
    <s v="theater/plays"/>
    <n v="121.78"/>
    <n v="716.35294117647061"/>
    <x v="0"/>
    <x v="0"/>
  </r>
  <r>
    <x v="898"/>
    <s v="The Village - one woman show"/>
    <s v="A one-woman show by Canadian artist Tina Milo. it is a multimedia show about an actress auditioning for a role of a depressed woman."/>
    <n v="5000"/>
    <n v="5343"/>
    <x v="2"/>
    <x v="6"/>
    <x v="5"/>
    <n v="1414862280"/>
    <d v="2014-11-01T17:18:00"/>
    <n v="1412360309"/>
    <d v="2014-10-03T18:18:29"/>
    <x v="27"/>
    <x v="27"/>
    <b v="0"/>
    <n v="72"/>
    <b v="1"/>
    <s v="theater/plays"/>
    <n v="106.86"/>
    <n v="74.208333333333329"/>
    <x v="0"/>
    <x v="0"/>
  </r>
  <r>
    <x v="899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x v="0"/>
    <n v="1436587140"/>
    <d v="2015-07-11T03:59:00"/>
    <n v="1434069205"/>
    <d v="2015-06-12T00:33:25"/>
    <x v="27"/>
    <x v="27"/>
    <b v="0"/>
    <n v="86"/>
    <b v="1"/>
    <s v="theater/plays"/>
    <n v="116.91666666666667"/>
    <n v="81.569767441860463"/>
    <x v="0"/>
    <x v="0"/>
  </r>
  <r>
    <x v="900"/>
    <s v="Random Us"/>
    <s v="A humorous, touching play about the joys and challenges of a married couple's tender, yet intense relationship &quot;Love is never random&quot;"/>
    <n v="3000"/>
    <n v="3550"/>
    <x v="2"/>
    <x v="0"/>
    <x v="0"/>
    <n v="1434925500"/>
    <d v="2015-06-21T22:25:00"/>
    <n v="1432410639"/>
    <d v="2015-05-23T19:50:39"/>
    <x v="27"/>
    <x v="27"/>
    <b v="0"/>
    <n v="62"/>
    <b v="1"/>
    <s v="theater/plays"/>
    <n v="118.33333333333333"/>
    <n v="57.258064516129032"/>
    <x v="0"/>
    <x v="0"/>
  </r>
  <r>
    <x v="901"/>
    <s v="Jason (Georgia on My Mind)"/>
    <s v="Jason (Georgia on My Mind), a solo play about a modern quest to the Republic of Georgia in the ancient steps of Jason &amp; the Argonauts"/>
    <n v="333"/>
    <n v="430"/>
    <x v="2"/>
    <x v="3"/>
    <x v="3"/>
    <n v="1448922600"/>
    <d v="2015-11-30T22:30:00"/>
    <n v="1446352529"/>
    <d v="2015-11-01T04:35:29"/>
    <x v="27"/>
    <x v="27"/>
    <b v="0"/>
    <n v="14"/>
    <b v="1"/>
    <s v="theater/plays"/>
    <n v="129.12912912912913"/>
    <n v="30.714285714285715"/>
    <x v="0"/>
    <x v="0"/>
  </r>
  <r>
    <x v="902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3"/>
    <x v="3"/>
    <n v="1462402800"/>
    <d v="2016-05-04T23:00:00"/>
    <n v="1459856860"/>
    <d v="2016-04-05T11:47:40"/>
    <x v="27"/>
    <x v="27"/>
    <b v="0"/>
    <n v="89"/>
    <b v="1"/>
    <s v="theater/plays"/>
    <n v="102.54767441860466"/>
    <n v="49.545505617977533"/>
    <x v="0"/>
    <x v="0"/>
  </r>
  <r>
    <x v="903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x v="0"/>
    <n v="1423555140"/>
    <d v="2015-02-10T07:59:00"/>
    <n v="1421105608"/>
    <d v="2015-01-12T23:33:28"/>
    <x v="27"/>
    <x v="27"/>
    <b v="0"/>
    <n v="28"/>
    <b v="1"/>
    <s v="theater/musical"/>
    <n v="100.44999999999999"/>
    <n v="215.25"/>
    <x v="0"/>
    <x v="1"/>
  </r>
  <r>
    <x v="904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3"/>
    <x v="3"/>
    <n v="1469401200"/>
    <d v="2016-07-24T23:00:00"/>
    <n v="1466887297"/>
    <d v="2016-06-25T20:41:37"/>
    <x v="27"/>
    <x v="27"/>
    <b v="0"/>
    <n v="27"/>
    <b v="1"/>
    <s v="theater/musical"/>
    <n v="101.75"/>
    <n v="75.370370370370367"/>
    <x v="0"/>
    <x v="1"/>
  </r>
  <r>
    <x v="905"/>
    <s v="Happiest Show On Earth Production Sponsor"/>
    <s v="The Happiest Show on Earth is a Disney musical revue to benefit the Make-A-Wish foundation. Funds for production needed."/>
    <n v="350"/>
    <n v="351"/>
    <x v="2"/>
    <x v="0"/>
    <x v="0"/>
    <n v="1436587140"/>
    <d v="2015-07-11T03:59:00"/>
    <n v="1434113406"/>
    <d v="2015-06-12T12:50:06"/>
    <x v="27"/>
    <x v="27"/>
    <b v="0"/>
    <n v="10"/>
    <b v="1"/>
    <s v="theater/musical"/>
    <n v="100.28571428571429"/>
    <n v="35.1"/>
    <x v="0"/>
    <x v="1"/>
  </r>
  <r>
    <x v="906"/>
    <s v="The Canterbury Shakespeare Festival - first season"/>
    <s v="Come and help us make the Canterbury Shakespeare Festival a reality"/>
    <n v="1000"/>
    <n v="1000.01"/>
    <x v="2"/>
    <x v="3"/>
    <x v="3"/>
    <n v="1440111600"/>
    <d v="2015-08-20T23:00:00"/>
    <n v="1437545657"/>
    <d v="2015-07-22T06:14:17"/>
    <x v="27"/>
    <x v="27"/>
    <b v="0"/>
    <n v="20"/>
    <b v="1"/>
    <s v="theater/plays"/>
    <n v="100.001"/>
    <n v="50.000500000000002"/>
    <x v="0"/>
    <x v="0"/>
  </r>
  <r>
    <x v="907"/>
    <s v="After The Blue"/>
    <s v="Two sisters living in a Cornish seaside town attempt to hide and escape from a life- circle of deceit, abuse, incest and revenge."/>
    <n v="5000"/>
    <n v="90"/>
    <x v="0"/>
    <x v="3"/>
    <x v="3"/>
    <n v="1453075200"/>
    <d v="2016-01-18T00:00:00"/>
    <n v="1450628773"/>
    <d v="2015-12-20T16:26:13"/>
    <x v="27"/>
    <x v="27"/>
    <b v="0"/>
    <n v="3"/>
    <b v="0"/>
    <s v="theater/plays"/>
    <n v="1.7999999999999998"/>
    <n v="30"/>
    <x v="0"/>
    <x v="0"/>
  </r>
  <r>
    <x v="908"/>
    <s v="The Great Elephant Repertory Company"/>
    <s v="With the Great Elephant Repertory we can reach those children who are perceived unreachable, educating them through performance art."/>
    <n v="4000"/>
    <n v="25"/>
    <x v="0"/>
    <x v="0"/>
    <x v="0"/>
    <n v="1460140500"/>
    <d v="2016-04-08T18:35:00"/>
    <n v="1457628680"/>
    <d v="2016-03-10T16:51:20"/>
    <x v="27"/>
    <x v="27"/>
    <b v="0"/>
    <n v="1"/>
    <b v="0"/>
    <s v="theater/plays"/>
    <n v="0.625"/>
    <n v="25"/>
    <x v="0"/>
    <x v="0"/>
  </r>
  <r>
    <x v="909"/>
    <s v="Hippolytos - Polish Tour"/>
    <s v="After a successful run at London's Cockpit Theatre, we are invited to perform in Gardzienice OPT and at Teatr Polski in Warsaw, Poland."/>
    <n v="5000"/>
    <n v="488"/>
    <x v="0"/>
    <x v="3"/>
    <x v="3"/>
    <n v="1462539840"/>
    <d v="2016-05-06T13:04:00"/>
    <n v="1460034594"/>
    <d v="2016-04-07T13:09:54"/>
    <x v="27"/>
    <x v="27"/>
    <b v="0"/>
    <n v="13"/>
    <b v="0"/>
    <s v="theater/plays"/>
    <n v="9.76"/>
    <n v="37.53846153846154"/>
    <x v="0"/>
    <x v="0"/>
  </r>
  <r>
    <x v="910"/>
    <s v="POLES APART - A PLAY IN 2 ACTS"/>
    <s v="Is the public ready to hear Matt's story? Is he willing to risk public speaking and the waning reputation among his own race?"/>
    <n v="2000"/>
    <n v="5"/>
    <x v="0"/>
    <x v="0"/>
    <x v="0"/>
    <n v="1409070480"/>
    <d v="2014-08-26T16:28:00"/>
    <n v="1406572381"/>
    <d v="2014-07-28T18:33:01"/>
    <x v="27"/>
    <x v="27"/>
    <b v="0"/>
    <n v="1"/>
    <b v="0"/>
    <s v="theater/plays"/>
    <n v="0.25"/>
    <n v="5"/>
    <x v="0"/>
    <x v="0"/>
  </r>
  <r>
    <x v="911"/>
    <s v="The Martin and Lewis Tribute Show"/>
    <s v="The world's best and only tribute to Dean Martin and Jerry Lewis_x000a_ bringing back the Music, Laughter and the Love."/>
    <n v="2500"/>
    <n v="400"/>
    <x v="0"/>
    <x v="0"/>
    <x v="0"/>
    <n v="1454525340"/>
    <d v="2016-02-03T18:49:00"/>
    <n v="1452008599"/>
    <d v="2016-01-05T15:43:19"/>
    <x v="27"/>
    <x v="27"/>
    <b v="0"/>
    <n v="6"/>
    <b v="0"/>
    <s v="theater/plays"/>
    <n v="16"/>
    <n v="66.666666666666671"/>
    <x v="0"/>
    <x v="0"/>
  </r>
  <r>
    <x v="912"/>
    <s v="Messages"/>
    <s v="Acting group and production for inner city youth, about inner city youth. The problems and stuation that they see everyday."/>
    <n v="10000"/>
    <n v="21"/>
    <x v="0"/>
    <x v="0"/>
    <x v="0"/>
    <n v="1421781360"/>
    <d v="2015-01-20T19:16:00"/>
    <n v="1419213664"/>
    <d v="2014-12-22T02:01:04"/>
    <x v="27"/>
    <x v="27"/>
    <b v="0"/>
    <n v="3"/>
    <b v="0"/>
    <s v="theater/plays"/>
    <n v="0.21"/>
    <n v="7"/>
    <x v="0"/>
    <x v="0"/>
  </r>
  <r>
    <x v="913"/>
    <s v="Age of Valor: Heritage - The Audio Drama"/>
    <s v="Just like the good old fashioned radio dramas, Heritage will be performed and narrated for you by 16 different talented voice actors."/>
    <n v="3500"/>
    <n v="10"/>
    <x v="0"/>
    <x v="0"/>
    <x v="0"/>
    <n v="1427169540"/>
    <d v="2015-03-24T03:59:00"/>
    <n v="1424701775"/>
    <d v="2015-02-23T14:29:35"/>
    <x v="27"/>
    <x v="27"/>
    <b v="0"/>
    <n v="1"/>
    <b v="0"/>
    <s v="theater/plays"/>
    <n v="0.2857142857142857"/>
    <n v="10"/>
    <x v="0"/>
    <x v="0"/>
  </r>
  <r>
    <x v="914"/>
    <s v="FannibalFest Fan Convention"/>
    <s v="A Hannibal TV Show Fan Convention and Art Collective"/>
    <n v="10275"/>
    <n v="14653"/>
    <x v="2"/>
    <x v="0"/>
    <x v="0"/>
    <n v="1488464683"/>
    <d v="2017-03-02T14:24:43"/>
    <n v="1485872683"/>
    <d v="2017-01-31T14:24:43"/>
    <x v="28"/>
    <x v="28"/>
    <b v="0"/>
    <n v="79"/>
    <b v="1"/>
    <s v="film &amp; video/television"/>
    <n v="142.60827250608273"/>
    <n v="185.48101265822785"/>
    <x v="2"/>
    <x v="6"/>
  </r>
  <r>
    <x v="915"/>
    <s v="Unsure/Positive: A Dramedy Series About Life with HIV"/>
    <s v="We already produced the *very* beginning of this story. Help us to see it through?"/>
    <n v="10000"/>
    <n v="10390"/>
    <x v="2"/>
    <x v="0"/>
    <x v="0"/>
    <n v="1407414107"/>
    <d v="2014-08-07T12:21:47"/>
    <n v="1404822107"/>
    <d v="2014-07-08T12:21:47"/>
    <x v="28"/>
    <x v="28"/>
    <b v="0"/>
    <n v="150"/>
    <b v="1"/>
    <s v="film &amp; video/television"/>
    <n v="103.89999999999999"/>
    <n v="69.266666666666666"/>
    <x v="2"/>
    <x v="6"/>
  </r>
  <r>
    <x v="916"/>
    <s v="Party Monsters"/>
    <s v="19th centuryâ€™s most notorious literary characters, out of step with the times, find comradery as roommates in modern day Los Angeles."/>
    <n v="44000"/>
    <n v="54116.28"/>
    <x v="2"/>
    <x v="0"/>
    <x v="0"/>
    <n v="1450555279"/>
    <d v="2015-12-19T20:01:19"/>
    <n v="1447963279"/>
    <d v="2015-11-19T20:01:19"/>
    <x v="28"/>
    <x v="28"/>
    <b v="0"/>
    <n v="284"/>
    <b v="1"/>
    <s v="film &amp; video/television"/>
    <n v="122.99154545454545"/>
    <n v="190.55028169014085"/>
    <x v="2"/>
    <x v="6"/>
  </r>
  <r>
    <x v="917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x v="0"/>
    <n v="1460860144"/>
    <d v="2016-04-17T02:29:04"/>
    <n v="1458268144"/>
    <d v="2016-03-18T02:29:04"/>
    <x v="28"/>
    <x v="28"/>
    <b v="0"/>
    <n v="20"/>
    <b v="1"/>
    <s v="film &amp; video/television"/>
    <n v="125.998"/>
    <n v="31.499500000000001"/>
    <x v="2"/>
    <x v="6"/>
  </r>
  <r>
    <x v="918"/>
    <s v="Humble Pie"/>
    <s v="Uplifting English sitcom, a love letter to youthful exuberance that proves once and for all that none of us are ready for real life."/>
    <n v="1500"/>
    <n v="1510"/>
    <x v="2"/>
    <x v="3"/>
    <x v="3"/>
    <n v="1415126022"/>
    <d v="2014-11-04T18:33:42"/>
    <n v="1412530422"/>
    <d v="2014-10-05T17:33:42"/>
    <x v="28"/>
    <x v="28"/>
    <b v="0"/>
    <n v="36"/>
    <b v="1"/>
    <s v="film &amp; video/television"/>
    <n v="100.66666666666666"/>
    <n v="41.944444444444443"/>
    <x v="2"/>
    <x v="6"/>
  </r>
  <r>
    <x v="919"/>
    <s v="Indian As Apple Pie TV"/>
    <s v="The Indian cooking show you crave: complete with cooking, travel to India, and loads of spicy inspiration with Anupy."/>
    <n v="30000"/>
    <n v="31896.33"/>
    <x v="2"/>
    <x v="0"/>
    <x v="0"/>
    <n v="1410958856"/>
    <d v="2014-09-17T13:00:56"/>
    <n v="1408366856"/>
    <d v="2014-08-18T13:00:56"/>
    <x v="28"/>
    <x v="28"/>
    <b v="0"/>
    <n v="342"/>
    <b v="1"/>
    <s v="film &amp; video/television"/>
    <n v="106.32110000000002"/>
    <n v="93.264122807017543"/>
    <x v="2"/>
    <x v="6"/>
  </r>
  <r>
    <x v="920"/>
    <s v="Brouhaha (an Original Sitcom)"/>
    <s v="Brouhaha chronicles the adventures of aspiring comedian and prolific hedonist Jenny Carmichael as she works at a clickbait website."/>
    <n v="850"/>
    <n v="1235"/>
    <x v="2"/>
    <x v="0"/>
    <x v="0"/>
    <n v="1437420934"/>
    <d v="2015-07-20T19:35:34"/>
    <n v="1434828934"/>
    <d v="2015-06-20T19:35:34"/>
    <x v="28"/>
    <x v="28"/>
    <b v="0"/>
    <n v="22"/>
    <b v="1"/>
    <s v="film &amp; video/television"/>
    <n v="145.29411764705881"/>
    <n v="56.136363636363633"/>
    <x v="2"/>
    <x v="6"/>
  </r>
  <r>
    <x v="9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x v="0"/>
    <n v="1411743789"/>
    <d v="2014-09-26T15:03:09"/>
    <n v="1409151789"/>
    <d v="2014-08-27T15:03:09"/>
    <x v="28"/>
    <x v="28"/>
    <b v="0"/>
    <n v="101"/>
    <b v="1"/>
    <s v="film &amp; video/television"/>
    <n v="109.13513513513513"/>
    <n v="199.9009900990099"/>
    <x v="2"/>
    <x v="6"/>
  </r>
  <r>
    <x v="922"/>
    <s v="B-Rabbit TV Comedy Pilot"/>
    <s v="B-Rabbit is a hilarious depiction of immigrating to New Zealand and the life you desperately tried to leave behind."/>
    <n v="20000"/>
    <n v="22345"/>
    <x v="2"/>
    <x v="12"/>
    <x v="8"/>
    <n v="1416113833"/>
    <d v="2014-11-16T04:57:13"/>
    <n v="1413518233"/>
    <d v="2014-10-17T03:57:13"/>
    <x v="28"/>
    <x v="28"/>
    <b v="0"/>
    <n v="150"/>
    <b v="1"/>
    <s v="film &amp; video/television"/>
    <n v="111.72500000000001"/>
    <n v="148.96666666666667"/>
    <x v="2"/>
    <x v="6"/>
  </r>
  <r>
    <x v="923"/>
    <s v="John Earle Dog Training Concept Development Reel"/>
    <s v="John and Brian are on a quest to change people's lives and rehabilitate dogs."/>
    <n v="12000"/>
    <n v="12042"/>
    <x v="2"/>
    <x v="0"/>
    <x v="0"/>
    <n v="1450307284"/>
    <d v="2015-12-16T23:08:04"/>
    <n v="1447715284"/>
    <d v="2015-11-16T23:08:04"/>
    <x v="28"/>
    <x v="28"/>
    <b v="0"/>
    <n v="71"/>
    <b v="1"/>
    <s v="film &amp; video/television"/>
    <n v="100.35000000000001"/>
    <n v="169.6056338028169"/>
    <x v="2"/>
    <x v="6"/>
  </r>
  <r>
    <x v="924"/>
    <s v="The JOB Prelude."/>
    <s v="Genuine, no cliche Cop dramedy. Stories based on Adam's time as a Constable. What really goes on? Think you know the Police? Find out."/>
    <n v="3000"/>
    <n v="3700"/>
    <x v="2"/>
    <x v="3"/>
    <x v="3"/>
    <n v="1406045368"/>
    <d v="2014-07-22T16:09:28"/>
    <n v="1403453368"/>
    <d v="2014-06-22T16:09:28"/>
    <x v="28"/>
    <x v="28"/>
    <b v="0"/>
    <n v="117"/>
    <b v="1"/>
    <s v="film &amp; video/television"/>
    <n v="123.33333333333334"/>
    <n v="31.623931623931625"/>
    <x v="2"/>
    <x v="6"/>
  </r>
  <r>
    <x v="925"/>
    <s v="Introverts Web Series"/>
    <s v="Comedy series about three introverted roommates coping with single life, secret resentments, and loudmouthed extroverts."/>
    <n v="4000"/>
    <n v="4051.99"/>
    <x v="2"/>
    <x v="0"/>
    <x v="0"/>
    <n v="1408604515"/>
    <d v="2014-08-21T07:01:55"/>
    <n v="1406012515"/>
    <d v="2014-07-22T07:01:55"/>
    <x v="28"/>
    <x v="28"/>
    <b v="0"/>
    <n v="53"/>
    <b v="1"/>
    <s v="film &amp; video/television"/>
    <n v="101.29975"/>
    <n v="76.45264150943396"/>
    <x v="2"/>
    <x v="6"/>
  </r>
  <r>
    <x v="926"/>
    <s v="Imaginary Problems"/>
    <s v="3 best friends balance their work, personal and private lives while finding time for their imaginary friends (who are 3 puppets)."/>
    <n v="5250"/>
    <n v="5360"/>
    <x v="2"/>
    <x v="0"/>
    <x v="0"/>
    <n v="1447001501"/>
    <d v="2015-11-08T16:51:41"/>
    <n v="1444405901"/>
    <d v="2015-10-09T15:51:41"/>
    <x v="28"/>
    <x v="28"/>
    <b v="0"/>
    <n v="64"/>
    <b v="1"/>
    <s v="film &amp; video/television"/>
    <n v="102.0952380952381"/>
    <n v="83.75"/>
    <x v="2"/>
    <x v="6"/>
  </r>
  <r>
    <x v="927"/>
    <s v="THE LISTENING BOX"/>
    <s v="A modern day priest makes an unusual discovery, setting off a chain of events."/>
    <n v="6000"/>
    <n v="8529"/>
    <x v="2"/>
    <x v="0"/>
    <x v="0"/>
    <n v="1428128525"/>
    <d v="2015-04-04T06:22:05"/>
    <n v="1425540125"/>
    <d v="2015-03-05T07:22:05"/>
    <x v="28"/>
    <x v="28"/>
    <b v="0"/>
    <n v="44"/>
    <b v="1"/>
    <s v="film &amp; video/television"/>
    <n v="142.15"/>
    <n v="193.84090909090909"/>
    <x v="2"/>
    <x v="6"/>
  </r>
  <r>
    <x v="928"/>
    <s v="The Journey"/>
    <s v="Take an unscripted, real-time journey with Greg Aiello to the planet's wildest and most iconic places on this adventure travel TV show."/>
    <n v="22000"/>
    <n v="40357"/>
    <x v="2"/>
    <x v="0"/>
    <x v="0"/>
    <n v="1425055079"/>
    <d v="2015-02-27T16:37:59"/>
    <n v="1422463079"/>
    <d v="2015-01-28T16:37:59"/>
    <x v="28"/>
    <x v="28"/>
    <b v="0"/>
    <n v="253"/>
    <b v="1"/>
    <s v="film &amp; video/television"/>
    <n v="183.44090909090909"/>
    <n v="159.51383399209487"/>
    <x v="2"/>
    <x v="6"/>
  </r>
  <r>
    <x v="929"/>
    <s v="Brewz Brothers TV"/>
    <s v="A television show about three brothers from Chicago on a mission to discover and highlight the best breweries in America."/>
    <n v="2500"/>
    <n v="2751"/>
    <x v="2"/>
    <x v="0"/>
    <x v="0"/>
    <n v="1368235344"/>
    <d v="2013-05-11T01:22:24"/>
    <n v="1365643344"/>
    <d v="2013-04-11T01:22:24"/>
    <x v="28"/>
    <x v="28"/>
    <b v="0"/>
    <n v="66"/>
    <b v="1"/>
    <s v="film &amp; video/television"/>
    <n v="110.04"/>
    <n v="41.68181818181818"/>
    <x v="2"/>
    <x v="6"/>
  </r>
  <r>
    <x v="930"/>
    <s v="Deep Cuts - Series"/>
    <s v="Mystery-Drama Series. Following a shocking event, residents of a remote woodland community learn that some wounds never heal..."/>
    <n v="25000"/>
    <n v="32745"/>
    <x v="2"/>
    <x v="3"/>
    <x v="3"/>
    <n v="1401058740"/>
    <d v="2014-05-25T22:59:00"/>
    <n v="1398388068"/>
    <d v="2014-04-25T01:07:48"/>
    <x v="28"/>
    <x v="28"/>
    <b v="0"/>
    <n v="217"/>
    <b v="1"/>
    <s v="film &amp; video/television"/>
    <n v="130.98000000000002"/>
    <n v="150.89861751152074"/>
    <x v="2"/>
    <x v="6"/>
  </r>
  <r>
    <x v="931"/>
    <s v="Up on High Ground TV series"/>
    <s v="A TV series that takes place in a high school setting with religions,morals,&amp; ethics as a guiding message for students &amp; their families"/>
    <n v="2000"/>
    <n v="2000"/>
    <x v="2"/>
    <x v="0"/>
    <x v="0"/>
    <n v="1412516354"/>
    <d v="2014-10-05T13:39:14"/>
    <n v="1409924354"/>
    <d v="2014-09-05T13:39:14"/>
    <x v="28"/>
    <x v="28"/>
    <b v="0"/>
    <n v="19"/>
    <b v="1"/>
    <s v="film &amp; video/television"/>
    <n v="100"/>
    <n v="105.26315789473684"/>
    <x v="2"/>
    <x v="6"/>
  </r>
  <r>
    <x v="932"/>
    <s v="BROS TV Pilot (Iraq)"/>
    <s v="A show that explores the universal hospitality and shenanigans of BRO cultures in the most forbidden and unfamiliar places on earth!"/>
    <n v="14000"/>
    <n v="19860"/>
    <x v="2"/>
    <x v="0"/>
    <x v="0"/>
    <n v="1419780026"/>
    <d v="2014-12-28T15:20:26"/>
    <n v="1417188026"/>
    <d v="2014-11-28T15:20:26"/>
    <x v="28"/>
    <x v="28"/>
    <b v="0"/>
    <n v="169"/>
    <b v="1"/>
    <s v="film &amp; video/television"/>
    <n v="141.85714285714286"/>
    <n v="117.51479289940828"/>
    <x v="2"/>
    <x v="6"/>
  </r>
  <r>
    <x v="933"/>
    <s v="The Art of the Lift"/>
    <s v="The Art of the Lift is a crime drama that follows an expert crew of pick-pockets and their attempt at breaking in a new recruit."/>
    <n v="5000"/>
    <n v="6000"/>
    <x v="2"/>
    <x v="0"/>
    <x v="0"/>
    <n v="1461769107"/>
    <d v="2016-04-27T14:58:27"/>
    <n v="1459177107"/>
    <d v="2016-03-28T14:58:27"/>
    <x v="28"/>
    <x v="28"/>
    <b v="0"/>
    <n v="61"/>
    <b v="1"/>
    <s v="film &amp; video/television"/>
    <n v="120"/>
    <n v="98.360655737704917"/>
    <x v="2"/>
    <x v="6"/>
  </r>
  <r>
    <x v="934"/>
    <s v="New equipment for Joy's World!"/>
    <s v="The legendary community TV programme Joy's World is in dire need of new equipment! We are hoping you can help."/>
    <n v="8400"/>
    <n v="8750"/>
    <x v="2"/>
    <x v="2"/>
    <x v="2"/>
    <n v="1450220974"/>
    <d v="2015-12-15T23:09:34"/>
    <n v="1447628974"/>
    <d v="2015-11-15T23:09:34"/>
    <x v="28"/>
    <x v="28"/>
    <b v="0"/>
    <n v="45"/>
    <b v="1"/>
    <s v="film &amp; video/television"/>
    <n v="104.16666666666667"/>
    <n v="194.44444444444446"/>
    <x v="2"/>
    <x v="6"/>
  </r>
  <r>
    <x v="935"/>
    <s v="Driving Jersey - Season Five"/>
    <s v="Driving Jersey is real people telling real stories."/>
    <n v="12000"/>
    <n v="12000"/>
    <x v="2"/>
    <x v="0"/>
    <x v="0"/>
    <n v="1445660045"/>
    <d v="2015-10-24T04:14:05"/>
    <n v="1443068045"/>
    <d v="2015-09-24T04:14:05"/>
    <x v="28"/>
    <x v="28"/>
    <b v="0"/>
    <n v="87"/>
    <b v="1"/>
    <s v="film &amp; video/television"/>
    <n v="100"/>
    <n v="137.93103448275863"/>
    <x v="2"/>
    <x v="6"/>
  </r>
  <r>
    <x v="936"/>
    <s v="SKY CITY HAYA"/>
    <s v="Please help us reach stretch goals of 16k, 26k, 41k for the soundtrack, extended scenes &amp; story development for our sci-fi TV series!"/>
    <n v="11000"/>
    <n v="14082"/>
    <x v="2"/>
    <x v="0"/>
    <x v="0"/>
    <n v="1439245037"/>
    <d v="2015-08-10T22:17:17"/>
    <n v="1436653037"/>
    <d v="2015-07-11T22:17:17"/>
    <x v="28"/>
    <x v="28"/>
    <b v="0"/>
    <n v="119"/>
    <b v="1"/>
    <s v="film &amp; video/television"/>
    <n v="128.0181818181818"/>
    <n v="118.33613445378151"/>
    <x v="2"/>
    <x v="6"/>
  </r>
  <r>
    <x v="937"/>
    <s v="Kode Orange - New TV Series"/>
    <s v="Kode Orange is an original television series that follows the lives of two police officers who join a special unit in high-crime LA"/>
    <n v="10000"/>
    <n v="11621"/>
    <x v="2"/>
    <x v="0"/>
    <x v="0"/>
    <n v="1405615846"/>
    <d v="2014-07-17T16:50:46"/>
    <n v="1403023846"/>
    <d v="2014-06-17T16:50:46"/>
    <x v="28"/>
    <x v="28"/>
    <b v="0"/>
    <n v="52"/>
    <b v="1"/>
    <s v="film &amp; video/television"/>
    <n v="116.21"/>
    <n v="223.48076923076923"/>
    <x v="2"/>
    <x v="6"/>
  </r>
  <r>
    <x v="938"/>
    <s v="&quot;Stand-In&quot; Television Pilot"/>
    <s v="TV stand-in Elizabeth was diagnosed BRCA+ as her mother was succumbing to cancer. This pilot navigates evolving modern female identity."/>
    <n v="10000"/>
    <n v="10100"/>
    <x v="2"/>
    <x v="0"/>
    <x v="0"/>
    <n v="1451063221"/>
    <d v="2015-12-25T17:07:01"/>
    <n v="1448471221"/>
    <d v="2015-11-25T17:07:01"/>
    <x v="28"/>
    <x v="28"/>
    <b v="0"/>
    <n v="52"/>
    <b v="1"/>
    <s v="film &amp; video/television"/>
    <n v="101"/>
    <n v="194.23076923076923"/>
    <x v="2"/>
    <x v="6"/>
  </r>
  <r>
    <x v="939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x v="0"/>
    <n v="1429991962"/>
    <d v="2015-04-25T19:59:22"/>
    <n v="1427399962"/>
    <d v="2015-03-26T19:59:22"/>
    <x v="28"/>
    <x v="28"/>
    <b v="0"/>
    <n v="69"/>
    <b v="1"/>
    <s v="film &amp; video/television"/>
    <n v="101.89999999999999"/>
    <n v="221.52173913043478"/>
    <x v="2"/>
    <x v="6"/>
  </r>
  <r>
    <x v="940"/>
    <s v="Gloaming"/>
    <s v="Alex thought he knew how the world worked. You live, you die and it's over. He was very, very wrong."/>
    <n v="10000"/>
    <n v="10291"/>
    <x v="2"/>
    <x v="0"/>
    <x v="0"/>
    <n v="1416423172"/>
    <d v="2014-11-19T18:52:52"/>
    <n v="1413827572"/>
    <d v="2014-10-20T17:52:52"/>
    <x v="28"/>
    <x v="28"/>
    <b v="0"/>
    <n v="75"/>
    <b v="1"/>
    <s v="film &amp; video/television"/>
    <n v="102.91"/>
    <n v="137.21333333333334"/>
    <x v="2"/>
    <x v="6"/>
  </r>
  <r>
    <x v="941"/>
    <s v="Millennial, The Movie"/>
    <s v="At the dawn of the New Millennium, a group of teenagers battle the Y2K bug to save humanity from boredom. The 2nd film by and/or."/>
    <n v="1200"/>
    <n v="2080"/>
    <x v="2"/>
    <x v="0"/>
    <x v="0"/>
    <n v="1373243181"/>
    <d v="2013-07-08T00:26:21"/>
    <n v="1370651181"/>
    <d v="2013-06-08T00:26:21"/>
    <x v="28"/>
    <x v="28"/>
    <b v="0"/>
    <n v="24"/>
    <b v="1"/>
    <s v="film &amp; video/shorts"/>
    <n v="173.33333333333334"/>
    <n v="86.666666666666671"/>
    <x v="2"/>
    <x v="3"/>
  </r>
  <r>
    <x v="942"/>
    <s v="A Stagnant Fever: Short Film"/>
    <s v="A dark comedy set in the '60s about clinical depression and one night stands."/>
    <n v="2000"/>
    <n v="2372"/>
    <x v="2"/>
    <x v="0"/>
    <x v="0"/>
    <n v="1468873420"/>
    <d v="2016-07-18T20:23:40"/>
    <n v="1466281420"/>
    <d v="2016-06-18T20:23:40"/>
    <x v="28"/>
    <x v="28"/>
    <b v="0"/>
    <n v="26"/>
    <b v="1"/>
    <s v="film &amp; video/shorts"/>
    <n v="118.6"/>
    <n v="91.230769230769226"/>
    <x v="2"/>
    <x v="3"/>
  </r>
  <r>
    <x v="943"/>
    <s v="You are a Priest Forever"/>
    <s v="The Ordination Mass of five Dominicans friars to the priesthood at the historic Saint Dominicâ€™s Church in Washington DC."/>
    <n v="2000"/>
    <n v="2325"/>
    <x v="2"/>
    <x v="0"/>
    <x v="0"/>
    <n v="1342360804"/>
    <d v="2012-07-15T14:00:04"/>
    <n v="1339768804"/>
    <d v="2012-06-15T14:00:04"/>
    <x v="28"/>
    <x v="28"/>
    <b v="0"/>
    <n v="20"/>
    <b v="1"/>
    <s v="film &amp; video/shorts"/>
    <n v="116.25000000000001"/>
    <n v="116.25"/>
    <x v="2"/>
    <x v="3"/>
  </r>
  <r>
    <x v="944"/>
    <s v="King Eider: Short Film"/>
    <s v="Black Comedy by final year students at Leeds University. _x000a_'Bird watching, tea, seaside and murder. Just your average British holiday.'"/>
    <n v="600"/>
    <n v="763"/>
    <x v="2"/>
    <x v="3"/>
    <x v="3"/>
    <n v="1393162791"/>
    <d v="2014-02-23T13:39:51"/>
    <n v="1390570791"/>
    <d v="2014-01-24T13:39:51"/>
    <x v="28"/>
    <x v="28"/>
    <b v="0"/>
    <n v="36"/>
    <b v="1"/>
    <s v="film &amp; video/shorts"/>
    <n v="127.16666666666667"/>
    <n v="21.194444444444443"/>
    <x v="2"/>
    <x v="3"/>
  </r>
  <r>
    <x v="945"/>
    <s v="L'oiseau la nuit - Court-mÃ©trage"/>
    <s v="La nuit est devenue le lieu de la terreur. Alors qu'un couvre-feu est imposÃ©, une petite fille est enlevÃ©e par un rapace nocturne."/>
    <n v="500"/>
    <n v="564.66"/>
    <x v="2"/>
    <x v="5"/>
    <x v="4"/>
    <n v="1453376495"/>
    <d v="2016-01-21T11:41:35"/>
    <n v="1450784495"/>
    <d v="2015-12-22T11:41:35"/>
    <x v="28"/>
    <x v="28"/>
    <b v="0"/>
    <n v="29"/>
    <b v="1"/>
    <s v="film &amp; video/shorts"/>
    <n v="112.93199999999999"/>
    <n v="19.471034482758618"/>
    <x v="2"/>
    <x v="3"/>
  </r>
  <r>
    <x v="946"/>
    <s v="&quot;DAD&quot; - A USC Short Film"/>
    <s v="A teenager named Charlie discovers something new about himself while coping with the loss of his father."/>
    <n v="3500"/>
    <n v="4040"/>
    <x v="2"/>
    <x v="0"/>
    <x v="0"/>
    <n v="1366693272"/>
    <d v="2013-04-23T05:01:12"/>
    <n v="1364101272"/>
    <d v="2013-03-24T05:01:12"/>
    <x v="28"/>
    <x v="28"/>
    <b v="0"/>
    <n v="47"/>
    <b v="1"/>
    <s v="film &amp; video/shorts"/>
    <n v="115.42857142857143"/>
    <n v="85.957446808510639"/>
    <x v="2"/>
    <x v="3"/>
  </r>
  <r>
    <x v="947"/>
    <s v="Japanese/International Short Film &quot;Mtn.&quot;"/>
    <s v="A short film about life, achieving your dreams, and overcoming hardship. We all have our mountain to climb."/>
    <n v="1300"/>
    <n v="1651"/>
    <x v="2"/>
    <x v="3"/>
    <x v="3"/>
    <n v="1398451093"/>
    <d v="2014-04-25T18:38:13"/>
    <n v="1395859093"/>
    <d v="2014-03-26T18:38:13"/>
    <x v="28"/>
    <x v="28"/>
    <b v="0"/>
    <n v="41"/>
    <b v="1"/>
    <s v="film &amp; video/shorts"/>
    <n v="127"/>
    <n v="40.268292682926827"/>
    <x v="2"/>
    <x v="3"/>
  </r>
  <r>
    <x v="948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x v="0"/>
    <n v="1318189261"/>
    <d v="2011-10-09T19:41:01"/>
    <n v="1315597261"/>
    <d v="2011-09-09T19:41:01"/>
    <x v="28"/>
    <x v="28"/>
    <b v="0"/>
    <n v="100"/>
    <b v="1"/>
    <s v="film &amp; video/shorts"/>
    <n v="100.01249999999999"/>
    <n v="40.005000000000003"/>
    <x v="2"/>
    <x v="3"/>
  </r>
  <r>
    <x v="949"/>
    <s v="Redemption - Short Film"/>
    <s v="&quot;A sociopath crosses paths with the person he must confront about his wife's murder, it might be himself&quot;"/>
    <n v="500"/>
    <n v="500"/>
    <x v="2"/>
    <x v="0"/>
    <x v="0"/>
    <n v="1305483086"/>
    <d v="2011-05-15T18:11:26"/>
    <n v="1302891086"/>
    <d v="2011-04-15T18:11:26"/>
    <x v="28"/>
    <x v="28"/>
    <b v="0"/>
    <n v="7"/>
    <b v="1"/>
    <s v="film &amp; video/shorts"/>
    <n v="100"/>
    <n v="71.428571428571431"/>
    <x v="2"/>
    <x v="3"/>
  </r>
  <r>
    <x v="950"/>
    <s v="In Her Voice: short film"/>
    <s v="A short film by Melissa Woodrow &amp; Mark Janiak about seeking forgiveness, embracing the past and memories with a loved one."/>
    <n v="1200"/>
    <n v="1506"/>
    <x v="2"/>
    <x v="0"/>
    <x v="0"/>
    <n v="1316746837"/>
    <d v="2011-09-23T03:00:37"/>
    <n v="1314154837"/>
    <d v="2011-08-24T03:00:37"/>
    <x v="28"/>
    <x v="28"/>
    <b v="0"/>
    <n v="21"/>
    <b v="1"/>
    <s v="film &amp; video/shorts"/>
    <n v="125.49999999999999"/>
    <n v="71.714285714285708"/>
    <x v="2"/>
    <x v="3"/>
  </r>
  <r>
    <x v="951"/>
    <s v="Help Get the Short Film Interior Design into Film Festivals!"/>
    <s v="We're looking for funding to help submit a short film to film festivals."/>
    <n v="500"/>
    <n v="502"/>
    <x v="2"/>
    <x v="0"/>
    <x v="0"/>
    <n v="1310454499"/>
    <d v="2011-07-12T07:08:19"/>
    <n v="1307862499"/>
    <d v="2011-06-12T07:08:19"/>
    <x v="28"/>
    <x v="28"/>
    <b v="0"/>
    <n v="16"/>
    <b v="1"/>
    <s v="film &amp; video/shorts"/>
    <n v="100.4"/>
    <n v="31.375"/>
    <x v="2"/>
    <x v="3"/>
  </r>
  <r>
    <x v="952"/>
    <s v="Gotham Knight Terrors: Comedic Batman Short"/>
    <s v="The Batman's Rogues Gallery assembles for a meeting. Scarecrow's fear gas accidently goes off and fears of the villains start to arise."/>
    <n v="350"/>
    <n v="460"/>
    <x v="2"/>
    <x v="0"/>
    <x v="0"/>
    <n v="1330214841"/>
    <d v="2012-02-26T00:07:21"/>
    <n v="1327622841"/>
    <d v="2012-01-27T00:07:21"/>
    <x v="28"/>
    <x v="28"/>
    <b v="0"/>
    <n v="21"/>
    <b v="1"/>
    <s v="film &amp; video/shorts"/>
    <n v="131.42857142857142"/>
    <n v="21.904761904761905"/>
    <x v="2"/>
    <x v="3"/>
  </r>
  <r>
    <x v="953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x v="0"/>
    <n v="1310440482"/>
    <d v="2011-07-12T03:14:42"/>
    <n v="1307848482"/>
    <d v="2011-06-12T03:14:42"/>
    <x v="28"/>
    <x v="28"/>
    <b v="0"/>
    <n v="8"/>
    <b v="1"/>
    <s v="film &amp; video/shorts"/>
    <n v="106.25"/>
    <n v="53.125"/>
    <x v="2"/>
    <x v="3"/>
  </r>
  <r>
    <x v="954"/>
    <s v="BEAT: An Original Short Film"/>
    <s v="A feminist tale of two girls finally giving a &quot;Nice Guy&quot; what he truly deserves. Also, dancing!"/>
    <n v="1500"/>
    <n v="1590.29"/>
    <x v="2"/>
    <x v="0"/>
    <x v="0"/>
    <n v="1390426799"/>
    <d v="2014-01-22T21:39:59"/>
    <n v="1387834799"/>
    <d v="2013-12-23T21:39:59"/>
    <x v="28"/>
    <x v="28"/>
    <b v="0"/>
    <n v="39"/>
    <b v="1"/>
    <s v="film &amp; video/shorts"/>
    <n v="106.01933333333334"/>
    <n v="40.776666666666664"/>
    <x v="2"/>
    <x v="3"/>
  </r>
  <r>
    <x v="955"/>
    <s v="Dear God No!"/>
    <s v="A gang of outlaw bikers pull a home invasion on a disgraced Anthropologist hiding a secret locked in his cabin basement."/>
    <n v="6000"/>
    <n v="7665"/>
    <x v="2"/>
    <x v="0"/>
    <x v="0"/>
    <n v="1293073733"/>
    <d v="2010-12-23T03:08:53"/>
    <n v="1290481733"/>
    <d v="2010-11-23T03:08:53"/>
    <x v="28"/>
    <x v="28"/>
    <b v="0"/>
    <n v="65"/>
    <b v="1"/>
    <s v="film &amp; video/shorts"/>
    <n v="127.75000000000001"/>
    <n v="117.92307692307692"/>
    <x v="2"/>
    <x v="3"/>
  </r>
  <r>
    <x v="956"/>
    <s v="Dapper Dan - &quot;Fly As I Wanna&quot; Music Video"/>
    <s v="This video may be bigger than you and it may be bigger than me but, itâ€™s not bigger than you and me! Can you dig it?"/>
    <n v="1000"/>
    <n v="2195"/>
    <x v="2"/>
    <x v="0"/>
    <x v="0"/>
    <n v="1298680630"/>
    <d v="2011-02-26T00:37:10"/>
    <n v="1296088630"/>
    <d v="2011-01-27T00:37:10"/>
    <x v="28"/>
    <x v="28"/>
    <b v="0"/>
    <n v="47"/>
    <b v="1"/>
    <s v="film &amp; video/shorts"/>
    <n v="219.49999999999997"/>
    <n v="46.702127659574465"/>
    <x v="2"/>
    <x v="3"/>
  </r>
  <r>
    <x v="957"/>
    <s v="Judi Dench is Cool in Person"/>
    <s v="Two actors, one bookie and a very bad day.  Judi Dench is Cool in Person is fast, funny and only a little bit nasty."/>
    <n v="3500"/>
    <n v="5410"/>
    <x v="2"/>
    <x v="2"/>
    <x v="2"/>
    <n v="1433059187"/>
    <d v="2015-05-31T07:59:47"/>
    <n v="1430467187"/>
    <d v="2015-05-01T07:59:47"/>
    <x v="28"/>
    <x v="28"/>
    <b v="0"/>
    <n v="53"/>
    <b v="1"/>
    <s v="film &amp; video/shorts"/>
    <n v="154.57142857142858"/>
    <n v="102.0754716981132"/>
    <x v="2"/>
    <x v="3"/>
  </r>
  <r>
    <x v="958"/>
    <s v="DENOUNCED - A Short Film"/>
    <s v="When a ruthless hit-man is 'denounced' from the mafia, his old enemies declare war."/>
    <n v="5000"/>
    <n v="5651.58"/>
    <x v="2"/>
    <x v="0"/>
    <x v="0"/>
    <n v="1311902236"/>
    <d v="2011-07-29T01:17:16"/>
    <n v="1309310236"/>
    <d v="2011-06-29T01:17:16"/>
    <x v="28"/>
    <x v="28"/>
    <b v="0"/>
    <n v="39"/>
    <b v="1"/>
    <s v="film &amp; video/shorts"/>
    <n v="113.03159999999998"/>
    <n v="144.91230769230768"/>
    <x v="2"/>
    <x v="3"/>
  </r>
  <r>
    <x v="959"/>
    <s v="Time Live: A short film (Canceled)"/>
    <s v="Now, you can chat with people from the history, by our sport cam with the time machine. However, the girl had some trouble to use it."/>
    <n v="70000"/>
    <n v="10"/>
    <x v="1"/>
    <x v="16"/>
    <x v="11"/>
    <n v="1475457107"/>
    <d v="2016-10-03T01:11:47"/>
    <n v="1472865107"/>
    <d v="2016-09-03T01:11:47"/>
    <x v="28"/>
    <x v="28"/>
    <b v="0"/>
    <n v="1"/>
    <b v="0"/>
    <s v="film &amp; video/science fiction"/>
    <n v="1.4285714285714287E-2"/>
    <n v="10"/>
    <x v="2"/>
    <x v="13"/>
  </r>
  <r>
    <x v="960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d v="2015-04-03T13:59:01"/>
    <n v="1425481141"/>
    <d v="2015-03-04T14:59:01"/>
    <x v="28"/>
    <x v="28"/>
    <b v="0"/>
    <n v="4"/>
    <b v="0"/>
    <s v="film &amp; video/science fiction"/>
    <n v="2.375"/>
    <n v="47.5"/>
    <x v="2"/>
    <x v="13"/>
  </r>
  <r>
    <x v="961"/>
    <s v="Demon Women from outer space (Canceled)"/>
    <s v="Invasion from outer space sights, to weird to imagine destruction too monstrous to escape"/>
    <n v="71764"/>
    <n v="0"/>
    <x v="1"/>
    <x v="0"/>
    <x v="0"/>
    <n v="1464715860"/>
    <d v="2016-05-31T17:31:00"/>
    <n v="1462130584"/>
    <d v="2016-05-01T19:23:04"/>
    <x v="28"/>
    <x v="28"/>
    <b v="0"/>
    <n v="0"/>
    <b v="0"/>
    <s v="film &amp; video/science fiction"/>
    <n v="0"/>
    <n v="0"/>
    <x v="2"/>
    <x v="13"/>
  </r>
  <r>
    <x v="962"/>
    <s v="MARLEY'S GHOST (AMBASSADORS OF STEAM) (Canceled)"/>
    <s v="steampunk  remake of &quot;a Christmas carol&quot;"/>
    <n v="5000"/>
    <n v="0"/>
    <x v="1"/>
    <x v="0"/>
    <x v="0"/>
    <n v="1441386000"/>
    <d v="2015-09-04T17:00:00"/>
    <n v="1438811418"/>
    <d v="2015-08-05T21:50:18"/>
    <x v="28"/>
    <x v="28"/>
    <b v="0"/>
    <n v="0"/>
    <b v="0"/>
    <s v="film &amp; video/science fiction"/>
    <n v="0"/>
    <n v="0"/>
    <x v="2"/>
    <x v="13"/>
  </r>
  <r>
    <x v="963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d v="2015-03-20T03:45:32"/>
    <n v="1424234732"/>
    <d v="2015-02-18T04:45:32"/>
    <x v="28"/>
    <x v="28"/>
    <b v="0"/>
    <n v="0"/>
    <b v="0"/>
    <s v="film &amp; video/science fiction"/>
    <n v="0"/>
    <n v="0"/>
    <x v="2"/>
    <x v="13"/>
  </r>
  <r>
    <x v="964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d v="2016-02-27T06:45:36"/>
    <n v="1453963536"/>
    <d v="2016-01-28T06:45:36"/>
    <x v="28"/>
    <x v="28"/>
    <b v="0"/>
    <n v="2"/>
    <b v="0"/>
    <s v="film &amp; video/science fiction"/>
    <n v="0.08"/>
    <n v="20"/>
    <x v="2"/>
    <x v="13"/>
  </r>
  <r>
    <x v="965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d v="2014-12-25T08:00:00"/>
    <n v="1416888470"/>
    <d v="2014-11-25T04:07:50"/>
    <x v="28"/>
    <x v="28"/>
    <b v="0"/>
    <n v="6"/>
    <b v="0"/>
    <s v="film &amp; video/science fiction"/>
    <n v="0.91999999999999993"/>
    <n v="15.333333333333334"/>
    <x v="2"/>
    <x v="13"/>
  </r>
  <r>
    <x v="966"/>
    <s v="The Great Dark (Canceled)"/>
    <s v="The Great Dark is a journey through the unimaginable...and un foreseeable..."/>
    <n v="380000"/>
    <n v="30"/>
    <x v="1"/>
    <x v="0"/>
    <x v="0"/>
    <n v="1411437100"/>
    <d v="2014-09-23T01:51:40"/>
    <n v="1408845100"/>
    <d v="2014-08-24T01:51:40"/>
    <x v="28"/>
    <x v="28"/>
    <b v="0"/>
    <n v="2"/>
    <b v="0"/>
    <s v="film &amp; video/science fiction"/>
    <n v="7.8947368421052634E-3"/>
    <n v="15"/>
    <x v="2"/>
    <x v="13"/>
  </r>
  <r>
    <x v="96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d v="2016-02-26T21:52:52"/>
    <n v="1453931572"/>
    <d v="2016-01-27T21:52:52"/>
    <x v="28"/>
    <x v="28"/>
    <b v="0"/>
    <n v="2"/>
    <b v="0"/>
    <s v="film &amp; video/science fiction"/>
    <n v="0.26711185308848079"/>
    <n v="4"/>
    <x v="2"/>
    <x v="13"/>
  </r>
  <r>
    <x v="96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d v="2014-10-22T01:50:28"/>
    <n v="1411350628"/>
    <d v="2014-09-22T01:50:28"/>
    <x v="28"/>
    <x v="28"/>
    <b v="0"/>
    <n v="0"/>
    <b v="0"/>
    <s v="film &amp; video/science fiction"/>
    <n v="0"/>
    <n v="0"/>
    <x v="2"/>
    <x v="13"/>
  </r>
  <r>
    <x v="969"/>
    <s v="Midway: The Turning Point"/>
    <s v="Step 1 (script editing) to produce a dramatic film about the air/sea battle of WWII that turned the tide of victory for the US."/>
    <n v="50000"/>
    <n v="5"/>
    <x v="0"/>
    <x v="0"/>
    <x v="0"/>
    <n v="1404318595"/>
    <d v="2014-07-02T16:29:55"/>
    <n v="1401726595"/>
    <d v="2014-06-02T16:29:55"/>
    <x v="28"/>
    <x v="28"/>
    <b v="0"/>
    <n v="1"/>
    <b v="0"/>
    <s v="film &amp; video/drama"/>
    <n v="0.01"/>
    <n v="5"/>
    <x v="2"/>
    <x v="14"/>
  </r>
  <r>
    <x v="970"/>
    <s v="NET"/>
    <s v="A teacher. A boy. The beach and a heatwave that drove them all insane."/>
    <n v="17000"/>
    <n v="0"/>
    <x v="0"/>
    <x v="3"/>
    <x v="3"/>
    <n v="1452613724"/>
    <d v="2016-01-12T15:48:44"/>
    <n v="1450021724"/>
    <d v="2015-12-13T15:48:44"/>
    <x v="28"/>
    <x v="28"/>
    <b v="0"/>
    <n v="0"/>
    <b v="0"/>
    <s v="film &amp; video/drama"/>
    <n v="0"/>
    <n v="0"/>
    <x v="2"/>
    <x v="14"/>
  </r>
  <r>
    <x v="971"/>
    <s v="Pressure"/>
    <s v="A young teen makes a bad decision after joining gang and the film expresses his choices that led him to that point."/>
    <n v="5000"/>
    <n v="3000"/>
    <x v="0"/>
    <x v="0"/>
    <x v="0"/>
    <n v="1484531362"/>
    <d v="2017-01-16T01:49:22"/>
    <n v="1481939362"/>
    <d v="2016-12-17T01:49:22"/>
    <x v="28"/>
    <x v="28"/>
    <b v="0"/>
    <n v="1"/>
    <b v="0"/>
    <s v="film &amp; video/drama"/>
    <n v="60"/>
    <n v="3000"/>
    <x v="2"/>
    <x v="14"/>
  </r>
  <r>
    <x v="972"/>
    <s v="Moving On"/>
    <s v="A homeless Gulf War 2 vet, and Congressional Medal of Honor recipient fights for his sanity on the mean streets of Albuquerque."/>
    <n v="8000"/>
    <n v="325"/>
    <x v="0"/>
    <x v="0"/>
    <x v="0"/>
    <n v="1426791770"/>
    <d v="2015-03-19T19:02:50"/>
    <n v="1424203370"/>
    <d v="2015-02-17T20:02:50"/>
    <x v="28"/>
    <x v="28"/>
    <b v="0"/>
    <n v="3"/>
    <b v="0"/>
    <s v="film &amp; video/drama"/>
    <n v="4.0625"/>
    <n v="108.33333333333333"/>
    <x v="2"/>
    <x v="14"/>
  </r>
  <r>
    <x v="973"/>
    <s v="Family"/>
    <s v="Family is a short film about a father and son and two brothers who were separated by the Korean war and finally reunite after 60 years."/>
    <n v="2500"/>
    <n v="560"/>
    <x v="0"/>
    <x v="3"/>
    <x v="3"/>
    <n v="1413634059"/>
    <d v="2014-10-18T12:07:39"/>
    <n v="1411042059"/>
    <d v="2014-09-18T12:07:39"/>
    <x v="28"/>
    <x v="28"/>
    <b v="0"/>
    <n v="10"/>
    <b v="0"/>
    <s v="film &amp; video/drama"/>
    <n v="22.400000000000002"/>
    <n v="56"/>
    <x v="2"/>
    <x v="14"/>
  </r>
  <r>
    <x v="974"/>
    <s v="Letters to Daniel"/>
    <s v="Amy &amp; Missy survive Amy's bipolar disorder and go on to become award winning &amp; bestselling authors, screenwriters &amp; filmmakers"/>
    <n v="10000"/>
    <n v="325"/>
    <x v="0"/>
    <x v="0"/>
    <x v="0"/>
    <n v="1440912480"/>
    <d v="2015-08-30T05:28:00"/>
    <n v="1438385283"/>
    <d v="2015-07-31T23:28:03"/>
    <x v="28"/>
    <x v="28"/>
    <b v="0"/>
    <n v="10"/>
    <b v="0"/>
    <s v="film &amp; video/drama"/>
    <n v="3.25"/>
    <n v="32.5"/>
    <x v="2"/>
    <x v="14"/>
  </r>
  <r>
    <x v="975"/>
    <s v="7 Sins"/>
    <s v="This is a film inspired by Quentin Tarantino, I want to make a film thats entertaining yet gritty. 7 Sins is in pre-production."/>
    <n v="1110"/>
    <n v="0"/>
    <x v="0"/>
    <x v="3"/>
    <x v="3"/>
    <n v="1425131108"/>
    <d v="2015-02-28T13:45:08"/>
    <n v="1422539108"/>
    <d v="2015-01-29T13:45:08"/>
    <x v="28"/>
    <x v="28"/>
    <b v="0"/>
    <n v="0"/>
    <b v="0"/>
    <s v="film &amp; video/drama"/>
    <n v="0"/>
    <n v="0"/>
    <x v="2"/>
    <x v="14"/>
  </r>
  <r>
    <x v="976"/>
    <s v="Silent Monster"/>
    <s v="I'm seeking funding to finish my short film, Silent Monster, to bring awareness to teenage bullying as well as teenage violence."/>
    <n v="1500"/>
    <n v="0"/>
    <x v="0"/>
    <x v="0"/>
    <x v="0"/>
    <n v="1438803999"/>
    <d v="2015-08-05T19:46:39"/>
    <n v="1436211999"/>
    <d v="2015-07-06T19:46:39"/>
    <x v="28"/>
    <x v="28"/>
    <b v="0"/>
    <n v="0"/>
    <b v="0"/>
    <s v="film &amp; video/drama"/>
    <n v="0"/>
    <n v="0"/>
    <x v="2"/>
    <x v="14"/>
  </r>
  <r>
    <x v="977"/>
    <s v="El viaje de LucÃ­a"/>
    <s v="El viaje de LucÃ­a es un largometraje de ficciÃ³n con temÃ¡tica sobre el cÃ¡ncer infantil."/>
    <n v="500000"/>
    <n v="0"/>
    <x v="0"/>
    <x v="8"/>
    <x v="4"/>
    <n v="1448582145"/>
    <d v="2015-11-26T23:55:45"/>
    <n v="1445986545"/>
    <d v="2015-10-27T22:55:45"/>
    <x v="28"/>
    <x v="28"/>
    <b v="0"/>
    <n v="0"/>
    <b v="0"/>
    <s v="film &amp; video/drama"/>
    <n v="0"/>
    <n v="0"/>
    <x v="2"/>
    <x v="14"/>
  </r>
  <r>
    <x v="978"/>
    <s v="Sustain: A Film About Survival"/>
    <s v="A feature-length film about how three people survive in a diseased world."/>
    <n v="1000"/>
    <n v="200"/>
    <x v="0"/>
    <x v="0"/>
    <x v="0"/>
    <n v="1457056555"/>
    <d v="2016-03-04T01:55:55"/>
    <n v="1454464555"/>
    <d v="2016-02-03T01:55:55"/>
    <x v="28"/>
    <x v="28"/>
    <b v="0"/>
    <n v="2"/>
    <b v="0"/>
    <s v="film &amp; video/drama"/>
    <n v="20"/>
    <n v="100"/>
    <x v="2"/>
    <x v="14"/>
  </r>
  <r>
    <x v="979"/>
    <s v="Immemorial"/>
    <s v="Christina has been suffering with flash backs and some very disturbing nightmares and realises that it is more than just nightmares."/>
    <n v="3423"/>
    <n v="722"/>
    <x v="0"/>
    <x v="3"/>
    <x v="3"/>
    <n v="1434995295"/>
    <d v="2015-06-22T17:48:15"/>
    <n v="1432403295"/>
    <d v="2015-05-23T17:48:15"/>
    <x v="28"/>
    <x v="28"/>
    <b v="0"/>
    <n v="4"/>
    <b v="0"/>
    <s v="film &amp; video/drama"/>
    <n v="21.092608822670172"/>
    <n v="180.5"/>
    <x v="2"/>
    <x v="14"/>
  </r>
  <r>
    <x v="980"/>
    <s v="ABU Pakistani Independent Feature Film"/>
    <s v="I'm Faraz, and I am raising money for my feature film called ABU. This one is for our parents, and our responsibilities towards them."/>
    <n v="1000"/>
    <n v="0"/>
    <x v="0"/>
    <x v="0"/>
    <x v="0"/>
    <n v="1483748232"/>
    <d v="2017-01-07T00:17:12"/>
    <n v="1481156232"/>
    <d v="2016-12-08T00:17:12"/>
    <x v="28"/>
    <x v="28"/>
    <b v="0"/>
    <n v="0"/>
    <b v="0"/>
    <s v="film &amp; video/drama"/>
    <n v="0"/>
    <n v="0"/>
    <x v="2"/>
    <x v="14"/>
  </r>
  <r>
    <x v="981"/>
    <s v="Three Little Words"/>
    <s v="Don't kill me until I meet my Dad"/>
    <n v="12500"/>
    <n v="4482"/>
    <x v="0"/>
    <x v="3"/>
    <x v="3"/>
    <n v="1417033610"/>
    <d v="2014-11-26T20:26:50"/>
    <n v="1414438010"/>
    <d v="2014-10-27T19:26:50"/>
    <x v="28"/>
    <x v="28"/>
    <b v="0"/>
    <n v="12"/>
    <b v="0"/>
    <s v="film &amp; video/drama"/>
    <n v="35.856000000000002"/>
    <n v="373.5"/>
    <x v="2"/>
    <x v="14"/>
  </r>
  <r>
    <x v="982"/>
    <s v="BLANK Short Movie"/>
    <s v="Love has no boundaries!"/>
    <n v="40000"/>
    <n v="2200"/>
    <x v="0"/>
    <x v="17"/>
    <x v="12"/>
    <n v="1471557139"/>
    <d v="2016-08-18T21:52:19"/>
    <n v="1468965139"/>
    <d v="2016-07-19T21:52:19"/>
    <x v="28"/>
    <x v="28"/>
    <b v="0"/>
    <n v="10"/>
    <b v="0"/>
    <s v="film &amp; video/drama"/>
    <n v="5.5"/>
    <n v="220"/>
    <x v="2"/>
    <x v="14"/>
  </r>
  <r>
    <x v="983"/>
    <s v="Feature Film: The Wolfes"/>
    <s v="My film is about a boy who discovers the truth about his fathers dissapearance through the dark secrets of his mothers past."/>
    <n v="5000"/>
    <n v="0"/>
    <x v="0"/>
    <x v="0"/>
    <x v="0"/>
    <n v="1488571200"/>
    <d v="2017-03-03T20:00:00"/>
    <n v="1485977434"/>
    <d v="2017-02-01T19:30:34"/>
    <x v="28"/>
    <x v="28"/>
    <b v="0"/>
    <n v="0"/>
    <b v="0"/>
    <s v="film &amp; video/drama"/>
    <n v="0"/>
    <n v="0"/>
    <x v="2"/>
    <x v="14"/>
  </r>
  <r>
    <x v="984"/>
    <s v="Mariano (A Screenplay)"/>
    <s v="Mariano Messini, an aspiring musician, indebted to the mafia must put his life on the line to escape their grasp and pursue his dream."/>
    <n v="1500"/>
    <n v="0"/>
    <x v="0"/>
    <x v="0"/>
    <x v="0"/>
    <n v="1409891015"/>
    <d v="2014-09-05T04:23:35"/>
    <n v="1407299015"/>
    <d v="2014-08-06T04:23:35"/>
    <x v="28"/>
    <x v="28"/>
    <b v="0"/>
    <n v="0"/>
    <b v="0"/>
    <s v="film &amp; video/drama"/>
    <n v="0"/>
    <n v="0"/>
    <x v="2"/>
    <x v="14"/>
  </r>
  <r>
    <x v="985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x v="0"/>
    <n v="1413572432"/>
    <d v="2014-10-17T19:00:32"/>
    <n v="1410980432"/>
    <d v="2014-09-17T19:00:32"/>
    <x v="28"/>
    <x v="28"/>
    <b v="0"/>
    <n v="3"/>
    <b v="0"/>
    <s v="film &amp; video/drama"/>
    <n v="1.6999999999999999E-3"/>
    <n v="5.666666666666667"/>
    <x v="2"/>
    <x v="14"/>
  </r>
  <r>
    <x v="986"/>
    <s v="Nine Lives"/>
    <s v="Nine Lives is a story of one woman's survival of EIGHT near deaths and her love for one man as an influence to fight for the NINTH."/>
    <n v="25000"/>
    <n v="279"/>
    <x v="0"/>
    <x v="0"/>
    <x v="0"/>
    <n v="1412500322"/>
    <d v="2014-10-05T09:12:02"/>
    <n v="1409908322"/>
    <d v="2014-09-05T09:12:02"/>
    <x v="28"/>
    <x v="28"/>
    <b v="0"/>
    <n v="6"/>
    <b v="0"/>
    <s v="film &amp; video/drama"/>
    <n v="1.1159999999999999"/>
    <n v="46.5"/>
    <x v="2"/>
    <x v="14"/>
  </r>
  <r>
    <x v="987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x v="0"/>
    <n v="1472698702"/>
    <d v="2016-09-01T02:58:22"/>
    <n v="1470106702"/>
    <d v="2016-08-02T02:58:22"/>
    <x v="28"/>
    <x v="28"/>
    <b v="0"/>
    <n v="0"/>
    <b v="0"/>
    <s v="film &amp; video/drama"/>
    <n v="0"/>
    <n v="0"/>
    <x v="2"/>
    <x v="14"/>
  </r>
  <r>
    <x v="988"/>
    <s v="The Crossing Shore"/>
    <s v="A film dedicated to an AAF Pilot's struggle to survive behind enemy lines during WWII."/>
    <n v="6000"/>
    <n v="1571.55"/>
    <x v="0"/>
    <x v="0"/>
    <x v="0"/>
    <n v="1410746403"/>
    <d v="2014-09-15T02:00:03"/>
    <n v="1408154403"/>
    <d v="2014-08-16T02:00:03"/>
    <x v="28"/>
    <x v="28"/>
    <b v="0"/>
    <n v="18"/>
    <b v="0"/>
    <s v="film &amp; video/drama"/>
    <n v="26.192500000000003"/>
    <n v="87.308333333333337"/>
    <x v="2"/>
    <x v="14"/>
  </r>
  <r>
    <x v="989"/>
    <s v="Modern Gangsters"/>
    <s v="new web series created by jonney terry"/>
    <n v="6000"/>
    <n v="0"/>
    <x v="0"/>
    <x v="0"/>
    <x v="0"/>
    <n v="1444337940"/>
    <d v="2015-10-08T20:59:00"/>
    <n v="1441750564"/>
    <d v="2015-09-08T22:16:04"/>
    <x v="28"/>
    <x v="28"/>
    <b v="0"/>
    <n v="0"/>
    <b v="0"/>
    <s v="film &amp; video/drama"/>
    <n v="0"/>
    <n v="0"/>
    <x v="2"/>
    <x v="14"/>
  </r>
  <r>
    <x v="990"/>
    <s v="WHERE IS DANIEL? The feature film"/>
    <s v="A feature film based on the true story of Bruce and Denise Morcombe and their battle for justice for their missing son Daniel."/>
    <n v="300000"/>
    <n v="152165"/>
    <x v="0"/>
    <x v="2"/>
    <x v="2"/>
    <n v="1470319203"/>
    <d v="2016-08-04T14:00:03"/>
    <n v="1467727203"/>
    <d v="2016-07-05T14:00:03"/>
    <x v="28"/>
    <x v="28"/>
    <b v="0"/>
    <n v="1293"/>
    <b v="0"/>
    <s v="film &amp; video/drama"/>
    <n v="50.721666666666664"/>
    <n v="117.68368136117556"/>
    <x v="2"/>
    <x v="14"/>
  </r>
  <r>
    <x v="991"/>
    <s v="M39 - Action film / Drama"/>
    <s v="To avoid bankruptcy, Vincent, a passionate young entrepreneur embarks  on an illicit affair in order to save his dream business."/>
    <n v="14000"/>
    <n v="2130"/>
    <x v="0"/>
    <x v="6"/>
    <x v="5"/>
    <n v="1420346638"/>
    <d v="2015-01-04T04:43:58"/>
    <n v="1417754638"/>
    <d v="2014-12-05T04:43:58"/>
    <x v="28"/>
    <x v="28"/>
    <b v="0"/>
    <n v="13"/>
    <b v="0"/>
    <s v="film &amp; video/drama"/>
    <n v="15.214285714285714"/>
    <n v="163.84615384615384"/>
    <x v="2"/>
    <x v="14"/>
  </r>
  <r>
    <x v="992"/>
    <s v="OLIVIA"/>
    <s v="A young woman's journey from Africa to Australia where she finds heaven on earth, love and tragedy. Within her tragedy she saves lives."/>
    <n v="50000"/>
    <n v="0"/>
    <x v="0"/>
    <x v="2"/>
    <x v="2"/>
    <n v="1418719967"/>
    <d v="2014-12-16T08:52:47"/>
    <n v="1416127967"/>
    <d v="2014-11-16T08:52:47"/>
    <x v="28"/>
    <x v="28"/>
    <b v="0"/>
    <n v="0"/>
    <b v="0"/>
    <s v="film &amp; video/drama"/>
    <n v="0"/>
    <n v="0"/>
    <x v="2"/>
    <x v="14"/>
  </r>
  <r>
    <x v="993"/>
    <s v="&quot;A Brighter Day&quot;"/>
    <s v="&quot;A Brighter Day&quot; is the first episode of a television series about an ex-hustler that becomes a school teacher to help at risk youth."/>
    <n v="25000"/>
    <n v="0"/>
    <x v="0"/>
    <x v="0"/>
    <x v="0"/>
    <n v="1436566135"/>
    <d v="2015-07-10T22:08:55"/>
    <n v="1433974135"/>
    <d v="2015-06-10T22:08:55"/>
    <x v="28"/>
    <x v="28"/>
    <b v="0"/>
    <n v="0"/>
    <b v="0"/>
    <s v="film &amp; video/drama"/>
    <n v="0"/>
    <n v="0"/>
    <x v="2"/>
    <x v="14"/>
  </r>
  <r>
    <x v="994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x v="0"/>
    <n v="1442634617"/>
    <d v="2015-09-19T03:50:17"/>
    <n v="1440042617"/>
    <d v="2015-08-20T03:50:17"/>
    <x v="28"/>
    <x v="28"/>
    <b v="0"/>
    <n v="12"/>
    <b v="0"/>
    <s v="film &amp; video/drama"/>
    <n v="44.6"/>
    <n v="185.83333333333334"/>
    <x v="2"/>
    <x v="14"/>
  </r>
  <r>
    <x v="995"/>
    <s v="Hart Blvd. A feature film by Andrew Greve"/>
    <s v="A family dramedy about a grandfather  and grandson who are both on their path to redemption."/>
    <n v="50000"/>
    <n v="20"/>
    <x v="0"/>
    <x v="0"/>
    <x v="0"/>
    <n v="1439734001"/>
    <d v="2015-08-16T14:06:41"/>
    <n v="1437142547"/>
    <d v="2015-07-17T14:15:47"/>
    <x v="28"/>
    <x v="28"/>
    <b v="0"/>
    <n v="1"/>
    <b v="0"/>
    <s v="film &amp; video/drama"/>
    <n v="0.04"/>
    <n v="20"/>
    <x v="2"/>
    <x v="14"/>
  </r>
  <r>
    <x v="996"/>
    <s v="The Pass"/>
    <s v="An old man, a U.S Marine Corps veteran remembers his combat experience in the battle of Toktong Pass 1950, during the Korean War."/>
    <n v="1500000"/>
    <n v="0"/>
    <x v="0"/>
    <x v="0"/>
    <x v="0"/>
    <n v="1463879100"/>
    <d v="2016-05-22T01:05:00"/>
    <n v="1461287350"/>
    <d v="2016-04-22T01:09:10"/>
    <x v="28"/>
    <x v="28"/>
    <b v="0"/>
    <n v="0"/>
    <b v="0"/>
    <s v="film &amp; video/drama"/>
    <n v="0"/>
    <n v="0"/>
    <x v="2"/>
    <x v="14"/>
  </r>
  <r>
    <x v="997"/>
    <s v="Backpage Shawty"/>
    <s v="I'm creating a &quot;Lifetime&quot; type drama film about a girl who uses backpage for money, but trying to turn her life around."/>
    <n v="200"/>
    <n v="0"/>
    <x v="0"/>
    <x v="0"/>
    <x v="0"/>
    <n v="1460153054"/>
    <d v="2016-04-08T22:04:14"/>
    <n v="1457564654"/>
    <d v="2016-03-09T23:04:14"/>
    <x v="28"/>
    <x v="28"/>
    <b v="0"/>
    <n v="0"/>
    <b v="0"/>
    <s v="film &amp; video/drama"/>
    <n v="0"/>
    <n v="0"/>
    <x v="2"/>
    <x v="14"/>
  </r>
  <r>
    <x v="998"/>
    <s v="The Chance of Freedom Short Film"/>
    <s v="Imagine your life is full is nothing but pain and darkness. One day, you had the chance to be free from it all. Would you take it?"/>
    <n v="28000"/>
    <n v="0"/>
    <x v="0"/>
    <x v="0"/>
    <x v="0"/>
    <n v="1436477241"/>
    <d v="2015-07-09T21:27:21"/>
    <n v="1433885241"/>
    <d v="2015-06-09T21:27:21"/>
    <x v="28"/>
    <x v="28"/>
    <b v="0"/>
    <n v="0"/>
    <b v="0"/>
    <s v="film &amp; video/drama"/>
    <n v="0"/>
    <n v="0"/>
    <x v="2"/>
    <x v="14"/>
  </r>
  <r>
    <x v="999"/>
    <s v="The Perfect Plan"/>
    <s v="I teenage girl that wants to go around the system. She does all she can to cheat and finds herself in a bad position when she messesup"/>
    <n v="3000"/>
    <n v="0"/>
    <x v="0"/>
    <x v="7"/>
    <x v="4"/>
    <n v="1455402297"/>
    <d v="2016-02-13T22:24:57"/>
    <n v="1452810297"/>
    <d v="2016-01-14T22:24:57"/>
    <x v="28"/>
    <x v="28"/>
    <b v="0"/>
    <n v="0"/>
    <b v="0"/>
    <s v="film &amp; video/drama"/>
    <n v="0"/>
    <n v="0"/>
    <x v="2"/>
    <x v="14"/>
  </r>
  <r>
    <x v="1000"/>
    <s v="In Love There's War"/>
    <s v="In Love There's War is a spicy web series that will have viewers at the edge of their seats as deception and hidden secrecies unravel."/>
    <n v="15000"/>
    <n v="60"/>
    <x v="0"/>
    <x v="0"/>
    <x v="0"/>
    <n v="1433443151"/>
    <d v="2015-06-04T18:39:11"/>
    <n v="1430851151"/>
    <d v="2015-05-05T18:39:11"/>
    <x v="28"/>
    <x v="28"/>
    <b v="0"/>
    <n v="2"/>
    <b v="0"/>
    <s v="film &amp; video/drama"/>
    <n v="0.4"/>
    <n v="30"/>
    <x v="2"/>
    <x v="14"/>
  </r>
  <r>
    <x v="100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x v="0"/>
    <n v="1451775651"/>
    <d v="2016-01-02T23:00:51"/>
    <n v="1449183651"/>
    <d v="2015-12-03T23:00:51"/>
    <x v="28"/>
    <x v="28"/>
    <b v="0"/>
    <n v="0"/>
    <b v="0"/>
    <s v="film &amp; video/drama"/>
    <n v="0"/>
    <n v="0"/>
    <x v="2"/>
    <x v="14"/>
  </r>
  <r>
    <x v="1002"/>
    <s v="#noblurredlines"/>
    <s v="A high-impact, high-quality resource to address, for young people and youth-related professionals, the issue of sexual consent."/>
    <n v="4000"/>
    <n v="110"/>
    <x v="0"/>
    <x v="3"/>
    <x v="3"/>
    <n v="1425066546"/>
    <d v="2015-02-27T19:49:06"/>
    <n v="1422474546"/>
    <d v="2015-01-28T19:49:06"/>
    <x v="28"/>
    <x v="28"/>
    <b v="0"/>
    <n v="7"/>
    <b v="0"/>
    <s v="film &amp; video/drama"/>
    <n v="2.75"/>
    <n v="15.714285714285714"/>
    <x v="2"/>
    <x v="14"/>
  </r>
  <r>
    <x v="1003"/>
    <s v="Area 4 - The Film"/>
    <s v="â€œArea 4â€ revolves around Frank Hammond, a counselor at a high school, who discovers the scandals that took place."/>
    <n v="350000"/>
    <n v="0"/>
    <x v="0"/>
    <x v="0"/>
    <x v="0"/>
    <n v="1475185972"/>
    <d v="2016-09-29T21:52:52"/>
    <n v="1472593972"/>
    <d v="2016-08-30T21:52:52"/>
    <x v="28"/>
    <x v="28"/>
    <b v="0"/>
    <n v="0"/>
    <b v="0"/>
    <s v="film &amp; video/drama"/>
    <n v="0"/>
    <n v="0"/>
    <x v="2"/>
    <x v="14"/>
  </r>
  <r>
    <x v="1004"/>
    <s v="Film about help homeless child to live a better life."/>
    <s v="Taking people on a deep emotional trip with a story about sometimes those who have less, give more."/>
    <n v="10000"/>
    <n v="0"/>
    <x v="0"/>
    <x v="0"/>
    <x v="0"/>
    <n v="1436478497"/>
    <d v="2015-07-09T21:48:17"/>
    <n v="1433886497"/>
    <d v="2015-06-09T21:48:17"/>
    <x v="28"/>
    <x v="28"/>
    <b v="0"/>
    <n v="0"/>
    <b v="0"/>
    <s v="film &amp; video/drama"/>
    <n v="0"/>
    <n v="0"/>
    <x v="2"/>
    <x v="14"/>
  </r>
  <r>
    <x v="1005"/>
    <s v="Following Boruch"/>
    <s v="A Hasidic man reaches a turning point in his recovery from mental illness and addiction, and is determined to start a new life."/>
    <n v="25000"/>
    <n v="25648"/>
    <x v="2"/>
    <x v="0"/>
    <x v="0"/>
    <n v="1393031304"/>
    <d v="2014-02-22T01:08:24"/>
    <n v="1390439304"/>
    <d v="2014-01-23T01:08:24"/>
    <x v="28"/>
    <x v="28"/>
    <b v="1"/>
    <n v="328"/>
    <b v="1"/>
    <s v="film &amp; video/documentary"/>
    <n v="102.592"/>
    <n v="78.195121951219505"/>
    <x v="2"/>
    <x v="22"/>
  </r>
  <r>
    <x v="1006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x v="0"/>
    <n v="1345079785"/>
    <d v="2012-08-16T01:16:25"/>
    <n v="1342487785"/>
    <d v="2012-07-17T01:16:25"/>
    <x v="28"/>
    <x v="28"/>
    <b v="1"/>
    <n v="96"/>
    <b v="1"/>
    <s v="film &amp; video/documentary"/>
    <n v="103.71999999999998"/>
    <n v="54.020833333333336"/>
    <x v="2"/>
    <x v="22"/>
  </r>
  <r>
    <x v="1007"/>
    <s v="BOONE- THE DOCUMENTARY"/>
    <s v="Three young farmers risk land and friendship to stand up to the USDA. An experiential film about living a life of self reliance."/>
    <n v="30000"/>
    <n v="31675"/>
    <x v="2"/>
    <x v="0"/>
    <x v="0"/>
    <n v="1370525691"/>
    <d v="2013-06-06T13:34:51"/>
    <n v="1367933691"/>
    <d v="2013-05-07T13:34:51"/>
    <x v="28"/>
    <x v="28"/>
    <b v="1"/>
    <n v="437"/>
    <b v="1"/>
    <s v="film &amp; video/documentary"/>
    <n v="105.58333333333334"/>
    <n v="72.482837528604122"/>
    <x v="2"/>
    <x v="22"/>
  </r>
  <r>
    <x v="1008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x v="0"/>
    <n v="1329320235"/>
    <d v="2012-02-15T15:37:15"/>
    <n v="1326728235"/>
    <d v="2012-01-16T15:37:15"/>
    <x v="28"/>
    <x v="28"/>
    <b v="1"/>
    <n v="7"/>
    <b v="1"/>
    <s v="film &amp; video/documentary"/>
    <n v="100.73333333333335"/>
    <n v="215.85714285714286"/>
    <x v="2"/>
    <x v="22"/>
  </r>
  <r>
    <x v="1009"/>
    <s v="xoxosms: a documentary about love in the 21st century"/>
    <s v="xoxosms is a documentary about first love, long distance and Skype."/>
    <n v="8000"/>
    <n v="8538.66"/>
    <x v="2"/>
    <x v="0"/>
    <x v="0"/>
    <n v="1300275482"/>
    <d v="2011-03-16T11:38:02"/>
    <n v="1297687082"/>
    <d v="2011-02-14T12:38:02"/>
    <x v="28"/>
    <x v="28"/>
    <b v="1"/>
    <n v="188"/>
    <b v="1"/>
    <s v="film &amp; video/documentary"/>
    <n v="106.73325"/>
    <n v="45.418404255319146"/>
    <x v="2"/>
    <x v="22"/>
  </r>
  <r>
    <x v="1010"/>
    <s v="POW WOW: Share the arts community of Hawaii"/>
    <s v="Help share the art and community of Pow Wow, a contemporary art movement in Hawaii, with the rest of the world. #powwowhawaii"/>
    <n v="13000"/>
    <n v="18083"/>
    <x v="2"/>
    <x v="0"/>
    <x v="0"/>
    <n v="1363458467"/>
    <d v="2013-03-16T18:27:47"/>
    <n v="1360866467"/>
    <d v="2013-02-14T18:27:47"/>
    <x v="28"/>
    <x v="28"/>
    <b v="1"/>
    <n v="275"/>
    <b v="1"/>
    <s v="film &amp; video/documentary"/>
    <n v="139.1"/>
    <n v="65.756363636363631"/>
    <x v="2"/>
    <x v="22"/>
  </r>
  <r>
    <x v="101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x v="0"/>
    <n v="1463670162"/>
    <d v="2016-05-19T15:02:42"/>
    <n v="1461078162"/>
    <d v="2016-04-19T15:02:42"/>
    <x v="28"/>
    <x v="28"/>
    <b v="1"/>
    <n v="560"/>
    <b v="1"/>
    <s v="film &amp; video/documentary"/>
    <n v="106.72648571428572"/>
    <n v="66.70405357142856"/>
    <x v="2"/>
    <x v="22"/>
  </r>
  <r>
    <x v="1012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x v="0"/>
    <n v="1308359666"/>
    <d v="2011-06-18T01:14:26"/>
    <n v="1305767666"/>
    <d v="2011-05-19T01:14:26"/>
    <x v="28"/>
    <x v="28"/>
    <b v="1"/>
    <n v="688"/>
    <b v="1"/>
    <s v="film &amp; video/documentary"/>
    <n v="191.14"/>
    <n v="83.345930232558146"/>
    <x v="2"/>
    <x v="22"/>
  </r>
  <r>
    <x v="1013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x v="0"/>
    <n v="1428514969"/>
    <d v="2015-04-08T17:42:49"/>
    <n v="1425922969"/>
    <d v="2015-03-09T17:42:49"/>
    <x v="28"/>
    <x v="28"/>
    <b v="1"/>
    <n v="942"/>
    <b v="1"/>
    <s v="film &amp; video/documentary"/>
    <n v="131.93789333333334"/>
    <n v="105.04609341825902"/>
    <x v="2"/>
    <x v="22"/>
  </r>
  <r>
    <x v="1014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x v="0"/>
    <n v="1348786494"/>
    <d v="2012-09-27T22:54:54"/>
    <n v="1346194494"/>
    <d v="2012-08-28T22:54:54"/>
    <x v="28"/>
    <x v="28"/>
    <b v="1"/>
    <n v="963"/>
    <b v="1"/>
    <s v="film &amp; video/documentary"/>
    <n v="118.08108"/>
    <n v="30.654485981308412"/>
    <x v="2"/>
    <x v="22"/>
  </r>
  <r>
    <x v="1015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x v="0"/>
    <n v="1336747995"/>
    <d v="2012-05-11T14:53:15"/>
    <n v="1334155995"/>
    <d v="2012-04-11T14:53:15"/>
    <x v="28"/>
    <x v="28"/>
    <b v="1"/>
    <n v="91"/>
    <b v="1"/>
    <s v="film &amp; video/documentary"/>
    <n v="118.19999999999999"/>
    <n v="64.945054945054949"/>
    <x v="2"/>
    <x v="22"/>
  </r>
  <r>
    <x v="1016"/>
    <s v="Uncharted Amazon"/>
    <s v="A visually stunning, feature length film chronicling life's challenges in the remote depths of the Amazon rainforest."/>
    <n v="9850"/>
    <n v="12965.44"/>
    <x v="2"/>
    <x v="3"/>
    <x v="3"/>
    <n v="1403693499"/>
    <d v="2014-06-25T10:51:39"/>
    <n v="1401101499"/>
    <d v="2014-05-26T10:51:39"/>
    <x v="28"/>
    <x v="28"/>
    <b v="1"/>
    <n v="165"/>
    <b v="1"/>
    <s v="film &amp; video/documentary"/>
    <n v="131.62883248730967"/>
    <n v="78.578424242424248"/>
    <x v="2"/>
    <x v="22"/>
  </r>
  <r>
    <x v="1017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x v="2"/>
    <n v="1487738622"/>
    <d v="2017-02-22T04:43:42"/>
    <n v="1485146622"/>
    <d v="2017-01-23T04:43:42"/>
    <x v="28"/>
    <x v="28"/>
    <b v="1"/>
    <n v="1596"/>
    <b v="1"/>
    <s v="film &amp; video/documentary"/>
    <n v="147.23376999999999"/>
    <n v="92.251735588972423"/>
    <x v="2"/>
    <x v="22"/>
  </r>
  <r>
    <x v="1018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x v="0"/>
    <n v="1309694266"/>
    <d v="2011-07-03T11:57:46"/>
    <n v="1307102266"/>
    <d v="2011-06-03T11:57:46"/>
    <x v="28"/>
    <x v="28"/>
    <b v="1"/>
    <n v="118"/>
    <b v="1"/>
    <s v="film &amp; video/documentary"/>
    <n v="107.7758"/>
    <n v="45.667711864406776"/>
    <x v="2"/>
    <x v="22"/>
  </r>
  <r>
    <x v="1019"/>
    <s v="Finding the Funk"/>
    <s v="A journey through the origins and influence of funk music from James Brown to D'Angelo we are FINDING THE FUNK!"/>
    <n v="20000"/>
    <n v="21679"/>
    <x v="2"/>
    <x v="0"/>
    <x v="0"/>
    <n v="1352511966"/>
    <d v="2012-11-10T01:46:06"/>
    <n v="1349916366"/>
    <d v="2012-10-11T00:46:06"/>
    <x v="28"/>
    <x v="28"/>
    <b v="1"/>
    <n v="332"/>
    <b v="1"/>
    <s v="film &amp; video/documentary"/>
    <n v="108.395"/>
    <n v="65.298192771084331"/>
    <x v="2"/>
    <x v="22"/>
  </r>
  <r>
    <x v="1020"/>
    <s v="Pressing On: The Letterpress Film"/>
    <s v="A documentary about the survival of letterpress and the remarkable printers who preserve the history and knowledge of the craft."/>
    <n v="65000"/>
    <n v="71748"/>
    <x v="2"/>
    <x v="0"/>
    <x v="0"/>
    <n v="1432416219"/>
    <d v="2015-05-23T21:23:39"/>
    <n v="1429824219"/>
    <d v="2015-04-23T21:23:39"/>
    <x v="28"/>
    <x v="28"/>
    <b v="1"/>
    <n v="951"/>
    <b v="1"/>
    <s v="film &amp; video/documentary"/>
    <n v="110.38153846153847"/>
    <n v="75.444794952681391"/>
    <x v="2"/>
    <x v="22"/>
  </r>
  <r>
    <x v="1021"/>
    <s v="The Babushkas of Chernobyl"/>
    <s v="An unlikely story of spirit, defiance and beauty from the most contaminated place on Earth"/>
    <n v="27000"/>
    <n v="40594"/>
    <x v="2"/>
    <x v="0"/>
    <x v="0"/>
    <n v="1350003539"/>
    <d v="2012-10-12T00:58:59"/>
    <n v="1347411539"/>
    <d v="2012-09-12T00:58:59"/>
    <x v="28"/>
    <x v="28"/>
    <b v="1"/>
    <n v="415"/>
    <b v="1"/>
    <s v="film &amp; video/documentary"/>
    <n v="150.34814814814814"/>
    <n v="97.816867469879512"/>
    <x v="2"/>
    <x v="22"/>
  </r>
  <r>
    <x v="1022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x v="0"/>
    <n v="1379614128"/>
    <d v="2013-09-19T18:08:48"/>
    <n v="1377022128"/>
    <d v="2013-08-20T18:08:48"/>
    <x v="28"/>
    <x v="28"/>
    <b v="1"/>
    <n v="563"/>
    <b v="1"/>
    <s v="film &amp; video/documentary"/>
    <n v="228.82507142857142"/>
    <n v="56.901438721136763"/>
    <x v="2"/>
    <x v="22"/>
  </r>
  <r>
    <x v="1023"/>
    <s v="Audience Unlock: &quot;The UK Gold&quot;"/>
    <s v="A campaign to unlock an award winning film that exposes for the first time the modern British Empire ... and it's terrible cost."/>
    <n v="15000"/>
    <n v="15723"/>
    <x v="2"/>
    <x v="3"/>
    <x v="3"/>
    <n v="1383389834"/>
    <d v="2013-11-02T10:57:14"/>
    <n v="1380797834"/>
    <d v="2013-10-03T10:57:14"/>
    <x v="28"/>
    <x v="28"/>
    <b v="1"/>
    <n v="232"/>
    <b v="1"/>
    <s v="film &amp; video/documentary"/>
    <n v="104.82000000000001"/>
    <n v="67.771551724137936"/>
    <x v="2"/>
    <x v="22"/>
  </r>
  <r>
    <x v="1024"/>
    <s v="NELL SHIPMAN:GIRL FROM GOD'S COUNTRY FILM"/>
    <s v="The untold story of the first action-adventure heroine who left Hollywood with 70 abused animal actors to make  her films in Idaho"/>
    <n v="26000"/>
    <n v="26360"/>
    <x v="2"/>
    <x v="0"/>
    <x v="0"/>
    <n v="1398009714"/>
    <d v="2014-04-20T16:01:54"/>
    <n v="1395417714"/>
    <d v="2014-03-21T16:01:54"/>
    <x v="28"/>
    <x v="28"/>
    <b v="1"/>
    <n v="131"/>
    <b v="1"/>
    <s v="film &amp; video/documentary"/>
    <n v="101.38461538461539"/>
    <n v="201.22137404580153"/>
    <x v="2"/>
    <x v="22"/>
  </r>
  <r>
    <x v="1025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x v="0"/>
    <n v="1289975060"/>
    <d v="2010-11-17T06:24:20"/>
    <n v="1287379460"/>
    <d v="2010-10-18T05:24:20"/>
    <x v="28"/>
    <x v="28"/>
    <b v="1"/>
    <n v="244"/>
    <b v="1"/>
    <s v="film &amp; video/documentary"/>
    <n v="178.95250000000001"/>
    <n v="73.341188524590166"/>
    <x v="2"/>
    <x v="22"/>
  </r>
  <r>
    <x v="1026"/>
    <s v="(UN)CUT"/>
    <s v="(UN)CUT explores circumcisionâ€™s medical, sexual &amp; religious complexities against the backdrop of San Franciscoâ€™s latest ban controversy"/>
    <n v="10000"/>
    <n v="10046"/>
    <x v="2"/>
    <x v="0"/>
    <x v="0"/>
    <n v="1330115638"/>
    <d v="2012-02-24T20:33:58"/>
    <n v="1327523638"/>
    <d v="2012-01-25T20:33:58"/>
    <x v="28"/>
    <x v="28"/>
    <b v="1"/>
    <n v="108"/>
    <b v="1"/>
    <s v="film &amp; video/documentary"/>
    <n v="100.46"/>
    <n v="93.018518518518519"/>
    <x v="2"/>
    <x v="22"/>
  </r>
  <r>
    <x v="1027"/>
    <s v="The Forest for the Trees"/>
    <s v="The story of Jadab Payeng, an Indian man who single handedly planted nearly 1400 acres of forest to save his island, Majuli."/>
    <n v="3000"/>
    <n v="4124"/>
    <x v="2"/>
    <x v="0"/>
    <x v="0"/>
    <n v="1338601346"/>
    <d v="2012-06-02T01:42:26"/>
    <n v="1336009346"/>
    <d v="2012-05-03T01:42:26"/>
    <x v="28"/>
    <x v="28"/>
    <b v="1"/>
    <n v="82"/>
    <b v="1"/>
    <s v="film &amp; video/documentary"/>
    <n v="137.46666666666667"/>
    <n v="50.292682926829265"/>
    <x v="2"/>
    <x v="22"/>
  </r>
  <r>
    <x v="1028"/>
    <s v="My Friend Mott-ly"/>
    <s v="A documentary that I am making about the difficult, but inspiring, life of a late friend of mine."/>
    <n v="7500"/>
    <n v="9775"/>
    <x v="2"/>
    <x v="0"/>
    <x v="0"/>
    <n v="1331392049"/>
    <d v="2012-03-10T15:07:29"/>
    <n v="1328800049"/>
    <d v="2012-02-09T15:07:29"/>
    <x v="28"/>
    <x v="28"/>
    <b v="1"/>
    <n v="189"/>
    <b v="1"/>
    <s v="film &amp; video/documentary"/>
    <n v="130.33333333333331"/>
    <n v="51.719576719576722"/>
    <x v="2"/>
    <x v="22"/>
  </r>
  <r>
    <x v="1029"/>
    <s v="Grammar Revolution"/>
    <s v="Why is grammar important?"/>
    <n v="22000"/>
    <n v="24490"/>
    <x v="2"/>
    <x v="0"/>
    <x v="0"/>
    <n v="1360276801"/>
    <d v="2013-02-07T22:40:01"/>
    <n v="1357684801"/>
    <d v="2013-01-08T22:40:01"/>
    <x v="28"/>
    <x v="28"/>
    <b v="1"/>
    <n v="576"/>
    <b v="1"/>
    <s v="film &amp; video/documentary"/>
    <n v="111.31818181818183"/>
    <n v="42.517361111111114"/>
    <x v="2"/>
    <x v="22"/>
  </r>
  <r>
    <x v="1030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x v="0"/>
    <n v="1365973432"/>
    <d v="2013-04-14T21:03:52"/>
    <n v="1363381432"/>
    <d v="2013-03-15T21:03:52"/>
    <x v="28"/>
    <x v="28"/>
    <b v="1"/>
    <n v="146"/>
    <b v="1"/>
    <s v="film &amp; video/documentary"/>
    <n v="111.87499999999999"/>
    <n v="61.301369863013697"/>
    <x v="2"/>
    <x v="22"/>
  </r>
  <r>
    <x v="1031"/>
    <s v="Making Mail: A Documentary"/>
    <s v="A documentary about artists who embrace the antiquated postal service and use it to send beautiful pieces of mail art across the globe."/>
    <n v="1000"/>
    <n v="3851.5"/>
    <x v="2"/>
    <x v="0"/>
    <x v="0"/>
    <n v="1362167988"/>
    <d v="2013-03-01T19:59:48"/>
    <n v="1359575988"/>
    <d v="2013-01-30T19:59:48"/>
    <x v="28"/>
    <x v="28"/>
    <b v="1"/>
    <n v="120"/>
    <b v="1"/>
    <s v="film &amp; video/documentary"/>
    <n v="385.15000000000003"/>
    <n v="32.095833333333331"/>
    <x v="2"/>
    <x v="22"/>
  </r>
  <r>
    <x v="1032"/>
    <s v="Arias With A Twist: The Docufantasy"/>
    <s v="A documentary that explores  the magical collaboration between performance artist Joey Arias and puppeteer Basil Twist."/>
    <n v="25000"/>
    <n v="25312"/>
    <x v="2"/>
    <x v="0"/>
    <x v="0"/>
    <n v="1345660334"/>
    <d v="2012-08-22T18:32:14"/>
    <n v="1343068334"/>
    <d v="2012-07-23T18:32:14"/>
    <x v="28"/>
    <x v="28"/>
    <b v="1"/>
    <n v="126"/>
    <b v="1"/>
    <s v="film &amp; video/documentary"/>
    <n v="101.248"/>
    <n v="200.88888888888889"/>
    <x v="2"/>
    <x v="22"/>
  </r>
  <r>
    <x v="1033"/>
    <s v="Good Men, Bad Men, and a Few Rowdy Ladies"/>
    <s v="The story of a cowboy town with a prison problem, and the colorful characters who call it home."/>
    <n v="30000"/>
    <n v="30241"/>
    <x v="2"/>
    <x v="0"/>
    <x v="0"/>
    <n v="1386778483"/>
    <d v="2013-12-11T16:14:43"/>
    <n v="1384186483"/>
    <d v="2013-11-11T16:14:43"/>
    <x v="28"/>
    <x v="28"/>
    <b v="1"/>
    <n v="316"/>
    <b v="1"/>
    <s v="film &amp; video/documentary"/>
    <n v="100.80333333333333"/>
    <n v="95.699367088607602"/>
    <x v="2"/>
    <x v="22"/>
  </r>
  <r>
    <x v="1034"/>
    <s v="Last of the Big Tuskers"/>
    <s v="A documentary film about the largest elephants on earth and what is being done to ensure their survival."/>
    <n v="25000"/>
    <n v="26978"/>
    <x v="2"/>
    <x v="0"/>
    <x v="0"/>
    <n v="1463146848"/>
    <d v="2016-05-13T13:40:48"/>
    <n v="1460554848"/>
    <d v="2016-04-13T13:40:48"/>
    <x v="28"/>
    <x v="28"/>
    <b v="1"/>
    <n v="186"/>
    <b v="1"/>
    <s v="film &amp; video/documentary"/>
    <n v="107.91200000000001"/>
    <n v="145.04301075268816"/>
    <x v="2"/>
    <x v="22"/>
  </r>
  <r>
    <x v="1035"/>
    <s v="CUBAN FOOD STORIES - A Feature Documentary"/>
    <s v="Enter a unique world of flavors, passion, resourcefulness and breathtaking locations. Join us on this unprecedented journey!"/>
    <n v="40000"/>
    <n v="50091"/>
    <x v="2"/>
    <x v="0"/>
    <x v="0"/>
    <n v="1460038591"/>
    <d v="2016-04-07T14:16:31"/>
    <n v="1457450191"/>
    <d v="2016-03-08T15:16:31"/>
    <x v="28"/>
    <x v="28"/>
    <b v="1"/>
    <n v="266"/>
    <b v="1"/>
    <s v="film &amp; video/documentary"/>
    <n v="125.22750000000001"/>
    <n v="188.31203007518798"/>
    <x v="2"/>
    <x v="22"/>
  </r>
  <r>
    <x v="1036"/>
    <s v="Celluloid Wizards in the Video Wasteland"/>
    <s v="An epic documentary about the dramatic rise and fall of Empire Pictures, the most ambitious B-movie studio of the 1980â€™s."/>
    <n v="25000"/>
    <n v="29209.78"/>
    <x v="2"/>
    <x v="0"/>
    <x v="0"/>
    <n v="1447427918"/>
    <d v="2015-11-13T15:18:38"/>
    <n v="1444832318"/>
    <d v="2015-10-14T14:18:38"/>
    <x v="28"/>
    <x v="28"/>
    <b v="1"/>
    <n v="493"/>
    <b v="1"/>
    <s v="film &amp; video/documentary"/>
    <n v="116.83911999999998"/>
    <n v="59.249046653144013"/>
    <x v="2"/>
    <x v="22"/>
  </r>
  <r>
    <x v="10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x v="0"/>
    <n v="1426298708"/>
    <d v="2015-03-14T02:05:08"/>
    <n v="1423710308"/>
    <d v="2015-02-12T03:05:08"/>
    <x v="28"/>
    <x v="28"/>
    <b v="1"/>
    <n v="31"/>
    <b v="1"/>
    <s v="film &amp; video/documentary"/>
    <n v="101.16833333333335"/>
    <n v="97.904838709677421"/>
    <x v="2"/>
    <x v="22"/>
  </r>
  <r>
    <x v="1038"/>
    <s v="A Man, A Plan, A Palindrome (Feature)"/>
    <s v="A documentary film following the world's greatest palindromists leading up to the 2017 World Palindrome Championship."/>
    <n v="6000"/>
    <n v="6485"/>
    <x v="2"/>
    <x v="0"/>
    <x v="0"/>
    <n v="1430331268"/>
    <d v="2015-04-29T18:14:28"/>
    <n v="1427739268"/>
    <d v="2015-03-30T18:14:28"/>
    <x v="28"/>
    <x v="28"/>
    <b v="1"/>
    <n v="89"/>
    <b v="1"/>
    <s v="film &amp; video/documentary"/>
    <n v="108.08333333333333"/>
    <n v="72.865168539325836"/>
    <x v="2"/>
    <x v="22"/>
  </r>
  <r>
    <x v="1039"/>
    <s v="Somaliland: The Abaarso Story"/>
    <s v="Feature-length documentary about five Somali Muslim students pursuing dreams of education in America"/>
    <n v="35000"/>
    <n v="43758"/>
    <x v="2"/>
    <x v="0"/>
    <x v="0"/>
    <n v="1489006800"/>
    <d v="2017-03-08T21:00:00"/>
    <n v="1486397007"/>
    <d v="2017-02-06T16:03:27"/>
    <x v="28"/>
    <x v="28"/>
    <b v="1"/>
    <n v="299"/>
    <b v="1"/>
    <s v="film &amp; video/documentary"/>
    <n v="125.02285714285715"/>
    <n v="146.34782608695653"/>
    <x v="2"/>
    <x v="22"/>
  </r>
  <r>
    <x v="1040"/>
    <s v="BREAKING A MONSTER a film about the band Unlocking The Truth"/>
    <s v="BREAKING A MONSTER needs your help to play in THEATERS!"/>
    <n v="55000"/>
    <n v="55201.52"/>
    <x v="2"/>
    <x v="0"/>
    <x v="0"/>
    <n v="1461955465"/>
    <d v="2016-04-29T18:44:25"/>
    <n v="1459363465"/>
    <d v="2016-03-30T18:44:25"/>
    <x v="28"/>
    <x v="28"/>
    <b v="1"/>
    <n v="325"/>
    <b v="1"/>
    <s v="film &amp; video/documentary"/>
    <n v="100.36639999999998"/>
    <n v="169.85083076923075"/>
    <x v="2"/>
    <x v="22"/>
  </r>
  <r>
    <x v="1041"/>
    <s v="Red Wolf Revival: An Uncertain Tomorrow"/>
    <s v="With the fate of the red wolves at stake, we explore if they can still survive in their last wild home in North Carolina."/>
    <n v="14500"/>
    <n v="17875"/>
    <x v="2"/>
    <x v="0"/>
    <x v="0"/>
    <n v="1432161590"/>
    <d v="2015-05-20T22:39:50"/>
    <n v="1429569590"/>
    <d v="2015-04-20T22:39:50"/>
    <x v="28"/>
    <x v="28"/>
    <b v="1"/>
    <n v="179"/>
    <b v="1"/>
    <s v="film &amp; video/documentary"/>
    <n v="123.27586206896552"/>
    <n v="99.860335195530723"/>
    <x v="2"/>
    <x v="22"/>
  </r>
  <r>
    <x v="1042"/>
    <s v="THE ABILITY EXCHANGE - a documentary"/>
    <s v="Engineering students and adults with cerebral palsy learn to communicate, connect and cultivate their abilities by making movies."/>
    <n v="10000"/>
    <n v="17028.88"/>
    <x v="2"/>
    <x v="0"/>
    <x v="0"/>
    <n v="1444824021"/>
    <d v="2015-10-14T12:00:21"/>
    <n v="1442232021"/>
    <d v="2015-09-14T12:00:21"/>
    <x v="28"/>
    <x v="28"/>
    <b v="1"/>
    <n v="188"/>
    <b v="1"/>
    <s v="film &amp; video/documentary"/>
    <n v="170.28880000000001"/>
    <n v="90.579148936170213"/>
    <x v="2"/>
    <x v="22"/>
  </r>
  <r>
    <x v="1043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x v="0"/>
    <n v="1447505609"/>
    <d v="2015-11-14T12:53:29"/>
    <n v="1444910009"/>
    <d v="2015-10-15T11:53:29"/>
    <x v="28"/>
    <x v="28"/>
    <b v="1"/>
    <n v="379"/>
    <b v="1"/>
    <s v="film &amp; video/documentary"/>
    <n v="111.59049999999999"/>
    <n v="117.77361477572559"/>
    <x v="2"/>
    <x v="22"/>
  </r>
  <r>
    <x v="1044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x v="0"/>
    <n v="1440165916"/>
    <d v="2015-08-21T14:05:16"/>
    <n v="1437573916"/>
    <d v="2015-07-22T14:05:16"/>
    <x v="28"/>
    <x v="28"/>
    <b v="1"/>
    <n v="119"/>
    <b v="1"/>
    <s v="film &amp; video/documentary"/>
    <n v="103"/>
    <n v="86.554621848739501"/>
    <x v="2"/>
    <x v="22"/>
  </r>
  <r>
    <x v="1045"/>
    <s v="Strangers To Peace: A Documentary"/>
    <s v="After 52 years of war, FARC guerrilla soldiers rejoin Colombian society to forge new lives of peace."/>
    <n v="11260"/>
    <n v="12007.18"/>
    <x v="2"/>
    <x v="0"/>
    <x v="0"/>
    <n v="1487937508"/>
    <d v="2017-02-24T11:58:28"/>
    <n v="1485345508"/>
    <d v="2017-01-25T11:58:28"/>
    <x v="28"/>
    <x v="28"/>
    <b v="1"/>
    <n v="167"/>
    <b v="1"/>
    <s v="film &amp; video/documentary"/>
    <n v="106.63570159857905"/>
    <n v="71.899281437125751"/>
    <x v="2"/>
    <x v="22"/>
  </r>
  <r>
    <x v="1046"/>
    <s v="Art Therapy: The Movie - The Final Push"/>
    <s v="An epic journey around the world, exploring the power of the human spirit and how art can be used to inspire a lifetime."/>
    <n v="10000"/>
    <n v="11656"/>
    <x v="2"/>
    <x v="0"/>
    <x v="0"/>
    <n v="1412740868"/>
    <d v="2014-10-08T04:01:08"/>
    <n v="1410148868"/>
    <d v="2014-09-08T04:01:08"/>
    <x v="28"/>
    <x v="28"/>
    <b v="1"/>
    <n v="286"/>
    <b v="1"/>
    <s v="film &amp; video/documentary"/>
    <n v="116.56"/>
    <n v="40.755244755244753"/>
    <x v="2"/>
    <x v="22"/>
  </r>
  <r>
    <x v="1047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x v="0"/>
    <n v="1447963219"/>
    <d v="2015-11-19T20:00:19"/>
    <n v="1445367619"/>
    <d v="2015-10-20T19:00:19"/>
    <x v="28"/>
    <x v="28"/>
    <b v="1"/>
    <n v="613"/>
    <b v="1"/>
    <s v="film &amp; video/documentary"/>
    <n v="108.61819426615318"/>
    <n v="103.52394779771615"/>
    <x v="2"/>
    <x v="22"/>
  </r>
  <r>
    <x v="1048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x v="0"/>
    <n v="1460141521"/>
    <d v="2016-04-08T18:52:01"/>
    <n v="1457553121"/>
    <d v="2016-03-09T19:52:01"/>
    <x v="28"/>
    <x v="28"/>
    <b v="1"/>
    <n v="29"/>
    <b v="1"/>
    <s v="film &amp; video/documentary"/>
    <n v="103.94285714285714"/>
    <n v="125.44827586206897"/>
    <x v="2"/>
    <x v="22"/>
  </r>
  <r>
    <x v="1049"/>
    <s v="43 and 80"/>
    <s v="A documentary about halibut conservation and how it impacts communities of Southeast Alaska."/>
    <n v="7500"/>
    <n v="7701.93"/>
    <x v="2"/>
    <x v="0"/>
    <x v="0"/>
    <n v="1458152193"/>
    <d v="2016-03-16T18:16:33"/>
    <n v="1455563793"/>
    <d v="2016-02-15T19:16:33"/>
    <x v="28"/>
    <x v="28"/>
    <b v="1"/>
    <n v="97"/>
    <b v="1"/>
    <s v="film &amp; video/documentary"/>
    <n v="102.69239999999999"/>
    <n v="79.401340206185566"/>
    <x v="2"/>
    <x v="22"/>
  </r>
  <r>
    <x v="105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x v="0"/>
    <n v="1416704506"/>
    <d v="2014-11-23T01:01:46"/>
    <n v="1414108906"/>
    <d v="2014-10-24T00:01:46"/>
    <x v="28"/>
    <x v="28"/>
    <b v="0"/>
    <n v="354"/>
    <b v="1"/>
    <s v="film &amp; video/documentary"/>
    <n v="111.07699999999998"/>
    <n v="109.82189265536722"/>
    <x v="2"/>
    <x v="22"/>
  </r>
  <r>
    <x v="1051"/>
    <s v="A QUEER COUNTRY"/>
    <s v="Please help us finish this documentary about how Tel Aviv in Israel became a gay friendly liberal hub in a religious state"/>
    <n v="15000"/>
    <n v="15596"/>
    <x v="2"/>
    <x v="3"/>
    <x v="3"/>
    <n v="1393597999"/>
    <d v="2014-02-28T14:33:19"/>
    <n v="1391005999"/>
    <d v="2014-01-29T14:33:19"/>
    <x v="28"/>
    <x v="28"/>
    <b v="0"/>
    <n v="65"/>
    <b v="1"/>
    <s v="film &amp; video/documentary"/>
    <n v="103.97333333333334"/>
    <n v="239.93846153846152"/>
    <x v="2"/>
    <x v="22"/>
  </r>
  <r>
    <x v="1052"/>
    <s v="A BUSHMAN ODYSSEY"/>
    <s v="One Bushman familyâ€™s struggle to survive genocide, dispossession and post-apartheid freedom in South Africa."/>
    <n v="38000"/>
    <n v="38500"/>
    <x v="2"/>
    <x v="0"/>
    <x v="0"/>
    <n v="1337540518"/>
    <d v="2012-05-20T19:01:58"/>
    <n v="1334948518"/>
    <d v="2012-04-20T19:01:58"/>
    <x v="28"/>
    <x v="28"/>
    <b v="0"/>
    <n v="134"/>
    <b v="1"/>
    <s v="film &amp; video/documentary"/>
    <n v="101.31578947368421"/>
    <n v="287.31343283582089"/>
    <x v="2"/>
    <x v="22"/>
  </r>
  <r>
    <x v="1053"/>
    <s v="Alpine Zone"/>
    <s v="A documentary of one woman's attempt at solo hiking 2,000 miles, in an effort to understand herself and societal expectations."/>
    <n v="6500"/>
    <n v="7160.12"/>
    <x v="2"/>
    <x v="0"/>
    <x v="0"/>
    <n v="1326633269"/>
    <d v="2012-01-15T13:14:29"/>
    <n v="1324041269"/>
    <d v="2011-12-16T13:14:29"/>
    <x v="28"/>
    <x v="28"/>
    <b v="0"/>
    <n v="167"/>
    <b v="1"/>
    <s v="film &amp; video/documentary"/>
    <n v="110.15569230769231"/>
    <n v="42.874970059880241"/>
    <x v="2"/>
    <x v="22"/>
  </r>
  <r>
    <x v="1054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x v="0"/>
    <n v="1483729500"/>
    <d v="2017-01-06T19:05:00"/>
    <n v="1481137500"/>
    <d v="2016-12-07T19:05:00"/>
    <x v="28"/>
    <x v="28"/>
    <b v="0"/>
    <n v="43"/>
    <b v="1"/>
    <s v="film &amp; video/documentary"/>
    <n v="122.02"/>
    <n v="709.41860465116281"/>
    <x v="2"/>
    <x v="22"/>
  </r>
  <r>
    <x v="1055"/>
    <s v="The Boing Heard 'Round the World"/>
    <s v="A feature documentary about UPA Pictures, the little studio that changed the course of animation around the world"/>
    <n v="7500"/>
    <n v="8000"/>
    <x v="2"/>
    <x v="0"/>
    <x v="0"/>
    <n v="1342648398"/>
    <d v="2012-07-18T21:53:18"/>
    <n v="1340056398"/>
    <d v="2012-06-18T21:53:18"/>
    <x v="28"/>
    <x v="28"/>
    <b v="0"/>
    <n v="89"/>
    <b v="1"/>
    <s v="film &amp; video/documentary"/>
    <n v="106.66666666666667"/>
    <n v="89.887640449438209"/>
    <x v="2"/>
    <x v="22"/>
  </r>
  <r>
    <x v="1056"/>
    <s v="PIN UP! THE MOVIE The documentary with vintage style"/>
    <s v="Dangerous. Sexy. All-American Girl. You know the look. Now meet the women who are making retro style modern."/>
    <n v="12000"/>
    <n v="13728"/>
    <x v="2"/>
    <x v="0"/>
    <x v="0"/>
    <n v="1447484460"/>
    <d v="2015-11-14T07:01:00"/>
    <n v="1444888868"/>
    <d v="2015-10-15T06:01:08"/>
    <x v="28"/>
    <x v="28"/>
    <b v="0"/>
    <n v="133"/>
    <b v="1"/>
    <s v="film &amp; video/documentary"/>
    <n v="114.39999999999999"/>
    <n v="103.21804511278195"/>
    <x v="2"/>
    <x v="22"/>
  </r>
  <r>
    <x v="1057"/>
    <s v="Nurse Mare Foals: Born to Die"/>
    <s v="This documentary is about Last Chance Corral in Athens, Ohio and their heroic work saving nurse mare foals from imminent death."/>
    <n v="20000"/>
    <n v="22421"/>
    <x v="2"/>
    <x v="0"/>
    <x v="0"/>
    <n v="1420569947"/>
    <d v="2015-01-06T18:45:47"/>
    <n v="1417977947"/>
    <d v="2014-12-07T18:45:47"/>
    <x v="28"/>
    <x v="28"/>
    <b v="0"/>
    <n v="383"/>
    <b v="1"/>
    <s v="film &amp; video/documentary"/>
    <n v="112.105"/>
    <n v="58.540469973890339"/>
    <x v="2"/>
    <x v="22"/>
  </r>
  <r>
    <x v="1058"/>
    <s v="Luke and Jedi"/>
    <s v="A documentary following the incredible story of a brave little boy and his service dog, fighting Type 1 Diabetes one day at a time."/>
    <n v="25000"/>
    <n v="26495.5"/>
    <x v="2"/>
    <x v="0"/>
    <x v="0"/>
    <n v="1416582101"/>
    <d v="2014-11-21T15:01:41"/>
    <n v="1413986501"/>
    <d v="2014-10-22T14:01:41"/>
    <x v="28"/>
    <x v="28"/>
    <b v="0"/>
    <n v="237"/>
    <b v="1"/>
    <s v="film &amp; video/documentary"/>
    <n v="105.982"/>
    <n v="111.79535864978902"/>
    <x v="2"/>
    <x v="22"/>
  </r>
  <r>
    <x v="1059"/>
    <s v="Another Man's Treasure documentary"/>
    <s v="A documentary film featuring the World's Largest Rummage Sale and rumination on the Power and Pleasures of Possessions."/>
    <n v="5000"/>
    <n v="6308"/>
    <x v="2"/>
    <x v="0"/>
    <x v="0"/>
    <n v="1469670580"/>
    <d v="2016-07-28T01:49:40"/>
    <n v="1467078580"/>
    <d v="2016-06-28T01:49:40"/>
    <x v="28"/>
    <x v="28"/>
    <b v="0"/>
    <n v="71"/>
    <b v="1"/>
    <s v="film &amp; video/documentary"/>
    <n v="126.16000000000001"/>
    <n v="88.845070422535215"/>
    <x v="2"/>
    <x v="22"/>
  </r>
  <r>
    <x v="1060"/>
    <s v="Science, Sex and the Ladies"/>
    <s v="Too many women feel confused about their orgasm and shame about their desire. This movie aims to change that."/>
    <n v="20000"/>
    <n v="20122"/>
    <x v="2"/>
    <x v="0"/>
    <x v="0"/>
    <n v="1324169940"/>
    <d v="2011-12-18T00:59:00"/>
    <n v="1321578051"/>
    <d v="2011-11-18T01:00:51"/>
    <x v="28"/>
    <x v="28"/>
    <b v="0"/>
    <n v="193"/>
    <b v="1"/>
    <s v="film &amp; video/documentary"/>
    <n v="100.61"/>
    <n v="104.25906735751295"/>
    <x v="2"/>
    <x v="22"/>
  </r>
  <r>
    <x v="106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x v="0"/>
    <n v="1312747970"/>
    <d v="2011-08-07T20:12:50"/>
    <n v="1310155970"/>
    <d v="2011-07-08T20:12:50"/>
    <x v="28"/>
    <x v="28"/>
    <b v="0"/>
    <n v="73"/>
    <b v="1"/>
    <s v="film &amp; video/documentary"/>
    <n v="103.812"/>
    <n v="711.04109589041093"/>
    <x v="2"/>
    <x v="22"/>
  </r>
  <r>
    <x v="1062"/>
    <s v="The Healing Effect Movie"/>
    <s v="Come, join our movie movement.  A new documentary about the healing power of food."/>
    <n v="2820"/>
    <n v="3036"/>
    <x v="2"/>
    <x v="0"/>
    <x v="0"/>
    <n v="1394071339"/>
    <d v="2014-03-06T02:02:19"/>
    <n v="1391479339"/>
    <d v="2014-02-04T02:02:19"/>
    <x v="28"/>
    <x v="28"/>
    <b v="0"/>
    <n v="55"/>
    <b v="1"/>
    <s v="film &amp; video/documentary"/>
    <n v="107.65957446808511"/>
    <n v="55.2"/>
    <x v="2"/>
    <x v="22"/>
  </r>
  <r>
    <x v="1063"/>
    <s v="The Lost Generation"/>
    <s v="I am working on a project that explores the relationship between education to work for youth within the European Union."/>
    <n v="500"/>
    <n v="684"/>
    <x v="2"/>
    <x v="3"/>
    <x v="3"/>
    <n v="1469220144"/>
    <d v="2016-07-22T20:42:24"/>
    <n v="1466628144"/>
    <d v="2016-06-22T20:42:24"/>
    <x v="28"/>
    <x v="28"/>
    <b v="0"/>
    <n v="15"/>
    <b v="1"/>
    <s v="film &amp; video/documentary"/>
    <n v="136.80000000000001"/>
    <n v="45.6"/>
    <x v="2"/>
    <x v="22"/>
  </r>
  <r>
    <x v="1064"/>
    <s v="Through the Fire: Rebuilding Somalia"/>
    <s v="A journey to discover how Somalis are rebuilding their shattered nation, with a focus on the role that women are playing."/>
    <n v="12800"/>
    <n v="13451"/>
    <x v="2"/>
    <x v="0"/>
    <x v="0"/>
    <n v="1342731811"/>
    <d v="2012-07-19T21:03:31"/>
    <n v="1340139811"/>
    <d v="2012-06-19T21:03:31"/>
    <x v="28"/>
    <x v="28"/>
    <b v="0"/>
    <n v="171"/>
    <b v="1"/>
    <s v="film &amp; video/documentary"/>
    <n v="105.0859375"/>
    <n v="78.660818713450297"/>
    <x v="2"/>
    <x v="22"/>
  </r>
  <r>
    <x v="1065"/>
    <s v="thisisstuttering: A Documentary"/>
    <s v="thisisstuttering is a found-footage doc that has already changed lives. It is completely done; we need your help to get it out there."/>
    <n v="18500"/>
    <n v="19028"/>
    <x v="2"/>
    <x v="0"/>
    <x v="0"/>
    <n v="1381541465"/>
    <d v="2013-10-12T01:31:05"/>
    <n v="1378949465"/>
    <d v="2013-09-12T01:31:05"/>
    <x v="28"/>
    <x v="28"/>
    <b v="0"/>
    <n v="208"/>
    <b v="1"/>
    <s v="film &amp; video/documentary"/>
    <n v="102.85405405405406"/>
    <n v="91.480769230769226"/>
    <x v="2"/>
    <x v="22"/>
  </r>
  <r>
    <x v="1066"/>
    <s v="Fire in the Heart of the City"/>
    <s v="35,000 pounds of food to a city. Highlighting the &quot;Convoy New Britain&quot; event from birth to beyond."/>
    <n v="1000"/>
    <n v="1202.17"/>
    <x v="2"/>
    <x v="0"/>
    <x v="0"/>
    <n v="1391851831"/>
    <d v="2014-02-08T09:30:31"/>
    <n v="1389259831"/>
    <d v="2014-01-09T09:30:31"/>
    <x v="28"/>
    <x v="28"/>
    <b v="0"/>
    <n v="25"/>
    <b v="1"/>
    <s v="film &amp; video/documentary"/>
    <n v="120.21700000000001"/>
    <n v="48.086800000000004"/>
    <x v="2"/>
    <x v="22"/>
  </r>
  <r>
    <x v="1067"/>
    <s v="Swim for the Reef"/>
    <s v="A Texas grandfather's extraordinary quest to protect the coral reefs and his challenge to humanity to take care of the things we love."/>
    <n v="22400"/>
    <n v="22542"/>
    <x v="2"/>
    <x v="0"/>
    <x v="0"/>
    <n v="1437633997"/>
    <d v="2015-07-23T06:46:37"/>
    <n v="1435041997"/>
    <d v="2015-06-23T06:46:37"/>
    <x v="28"/>
    <x v="28"/>
    <b v="0"/>
    <n v="104"/>
    <b v="1"/>
    <s v="film &amp; video/documentary"/>
    <n v="100.63392857142857"/>
    <n v="216.75"/>
    <x v="2"/>
    <x v="22"/>
  </r>
  <r>
    <x v="1068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x v="0"/>
    <n v="1394772031"/>
    <d v="2014-03-14T04:40:31"/>
    <n v="1392183631"/>
    <d v="2014-02-12T05:40:31"/>
    <x v="28"/>
    <x v="28"/>
    <b v="0"/>
    <n v="3"/>
    <b v="0"/>
    <s v="film &amp; video/animation"/>
    <n v="0.43939393939393934"/>
    <n v="4.833333333333333"/>
    <x v="2"/>
    <x v="15"/>
  </r>
  <r>
    <x v="1069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x v="0"/>
    <n v="1410416097"/>
    <d v="2014-09-11T06:14:57"/>
    <n v="1407824097"/>
    <d v="2014-08-12T06:14:57"/>
    <x v="28"/>
    <x v="28"/>
    <b v="0"/>
    <n v="12"/>
    <b v="0"/>
    <s v="film &amp; video/animation"/>
    <n v="1.075"/>
    <n v="35.833333333333336"/>
    <x v="2"/>
    <x v="15"/>
  </r>
  <r>
    <x v="1070"/>
    <s v="The Dark Brotherhood  (from the makers of COPS: Skyrim)"/>
    <s v="from the makers of COPS: Skyrim comes the Dark Brotherhood. a dramatic series created with Skyrim machinima."/>
    <n v="20000"/>
    <n v="153"/>
    <x v="0"/>
    <x v="0"/>
    <x v="0"/>
    <n v="1370470430"/>
    <d v="2013-06-05T22:13:50"/>
    <n v="1367878430"/>
    <d v="2013-05-06T22:13:50"/>
    <x v="28"/>
    <x v="28"/>
    <b v="0"/>
    <n v="13"/>
    <b v="0"/>
    <s v="film &amp; video/animation"/>
    <n v="0.76500000000000001"/>
    <n v="11.76923076923077"/>
    <x v="2"/>
    <x v="15"/>
  </r>
  <r>
    <x v="1071"/>
    <s v="Dewey Does 110 Animation"/>
    <s v="The first ever, Dewey Does 110 animation, teaches kids good values, how to succeed in life and maintaining a 110% state-of-mind."/>
    <n v="10000"/>
    <n v="133"/>
    <x v="0"/>
    <x v="0"/>
    <x v="0"/>
    <n v="1456851914"/>
    <d v="2016-03-01T17:05:14"/>
    <n v="1454259914"/>
    <d v="2016-01-31T17:05:14"/>
    <x v="28"/>
    <x v="28"/>
    <b v="0"/>
    <n v="8"/>
    <b v="0"/>
    <s v="film &amp; video/animation"/>
    <n v="1.3299999999999998"/>
    <n v="16.625"/>
    <x v="2"/>
    <x v="15"/>
  </r>
  <r>
    <x v="1072"/>
    <s v="Bump in the road short stop motion animation"/>
    <s v="A short stop motion animated film of a man on his way home when strange goings on start to happen on his journey."/>
    <n v="3000"/>
    <n v="415"/>
    <x v="0"/>
    <x v="3"/>
    <x v="3"/>
    <n v="1467752083"/>
    <d v="2016-07-05T20:54:43"/>
    <n v="1465160083"/>
    <d v="2016-06-05T20:54:43"/>
    <x v="28"/>
    <x v="28"/>
    <b v="0"/>
    <n v="8"/>
    <b v="0"/>
    <s v="film &amp; video/animation"/>
    <n v="13.833333333333334"/>
    <n v="51.875"/>
    <x v="2"/>
    <x v="15"/>
  </r>
  <r>
    <x v="1073"/>
    <s v="Planet Earth Superheroes"/>
    <s v="Be a part of the Planet Earth Superheroes legacy by supporting the project. Mike and friends gain powers to save endangered animals."/>
    <n v="110000"/>
    <n v="3"/>
    <x v="0"/>
    <x v="0"/>
    <x v="0"/>
    <n v="1379094980"/>
    <d v="2013-09-13T17:56:20"/>
    <n v="1376502980"/>
    <d v="2013-08-14T17:56:20"/>
    <x v="28"/>
    <x v="28"/>
    <b v="0"/>
    <n v="3"/>
    <b v="0"/>
    <s v="film &amp; video/animation"/>
    <n v="2.7272727272727275E-3"/>
    <n v="1"/>
    <x v="2"/>
    <x v="15"/>
  </r>
  <r>
    <x v="1074"/>
    <s v="Blinky"/>
    <s v="Blinky is the story of a naÃ¯ve simpleton who suddenly finds himself struggling to adapt to changes within his environment."/>
    <n v="1000"/>
    <n v="0"/>
    <x v="0"/>
    <x v="0"/>
    <x v="0"/>
    <n v="1375260113"/>
    <d v="2013-07-31T08:41:53"/>
    <n v="1372668113"/>
    <d v="2013-07-01T08:41:53"/>
    <x v="28"/>
    <x v="28"/>
    <b v="0"/>
    <n v="0"/>
    <b v="0"/>
    <s v="film &amp; video/animation"/>
    <n v="0"/>
    <n v="0"/>
    <x v="2"/>
    <x v="15"/>
  </r>
  <r>
    <x v="1075"/>
    <s v="In Game: The Animated Series"/>
    <s v="As Smyton pushes himself to become respected, he unlocks secrets about himself and the world around him."/>
    <n v="20000"/>
    <n v="1876"/>
    <x v="0"/>
    <x v="0"/>
    <x v="0"/>
    <n v="1447830958"/>
    <d v="2015-11-18T07:15:58"/>
    <n v="1445235358"/>
    <d v="2015-10-19T06:15:58"/>
    <x v="28"/>
    <x v="28"/>
    <b v="0"/>
    <n v="11"/>
    <b v="0"/>
    <s v="film &amp; video/animation"/>
    <n v="9.379999999999999"/>
    <n v="170.54545454545453"/>
    <x v="2"/>
    <x v="15"/>
  </r>
  <r>
    <x v="1076"/>
    <s v="Consumed"/>
    <s v="A stop-motion animation made by a one girl team, with a camera, creativity, and a lot of determination."/>
    <n v="5000"/>
    <n v="5"/>
    <x v="0"/>
    <x v="0"/>
    <x v="0"/>
    <n v="1458859153"/>
    <d v="2016-03-24T22:39:13"/>
    <n v="1456270753"/>
    <d v="2016-02-23T23:39:13"/>
    <x v="28"/>
    <x v="28"/>
    <b v="0"/>
    <n v="1"/>
    <b v="0"/>
    <s v="film &amp; video/animation"/>
    <n v="0.1"/>
    <n v="5"/>
    <x v="2"/>
    <x v="15"/>
  </r>
  <r>
    <x v="1077"/>
    <s v="Wolf Squad Lego Stop Motion"/>
    <s v="A group of specialist clones called Wolf Squad are the only clones left after order 66 and are searching the galaxy for survivors!"/>
    <n v="400"/>
    <n v="0"/>
    <x v="0"/>
    <x v="3"/>
    <x v="3"/>
    <n v="1383418996"/>
    <d v="2013-11-02T19:03:16"/>
    <n v="1380826996"/>
    <d v="2013-10-03T19:03:16"/>
    <x v="28"/>
    <x v="28"/>
    <b v="0"/>
    <n v="0"/>
    <b v="0"/>
    <s v="film &amp; video/animation"/>
    <n v="0"/>
    <n v="0"/>
    <x v="2"/>
    <x v="15"/>
  </r>
  <r>
    <x v="1078"/>
    <s v="The Paranormal Idiot"/>
    <s v="Doomsday is here"/>
    <n v="17000"/>
    <n v="6691"/>
    <x v="0"/>
    <x v="0"/>
    <x v="0"/>
    <n v="1424380783"/>
    <d v="2015-02-19T21:19:43"/>
    <n v="1421788783"/>
    <d v="2015-01-20T21:19:43"/>
    <x v="28"/>
    <x v="28"/>
    <b v="0"/>
    <n v="17"/>
    <b v="0"/>
    <s v="film &amp; video/animation"/>
    <n v="39.358823529411765"/>
    <n v="393.58823529411762"/>
    <x v="2"/>
    <x v="15"/>
  </r>
  <r>
    <x v="1079"/>
    <s v="Bad Teddy Studios"/>
    <s v="We love cartoons!! We want to make more but it costs money to so. Be apart of your daily dose of WTF!?! Pledge now!!"/>
    <n v="10000"/>
    <n v="10"/>
    <x v="0"/>
    <x v="6"/>
    <x v="5"/>
    <n v="1391991701"/>
    <d v="2014-02-10T00:21:41"/>
    <n v="1389399701"/>
    <d v="2014-01-11T00:21:41"/>
    <x v="28"/>
    <x v="28"/>
    <b v="0"/>
    <n v="2"/>
    <b v="0"/>
    <s v="film &amp; video/animation"/>
    <n v="0.1"/>
    <n v="5"/>
    <x v="2"/>
    <x v="15"/>
  </r>
  <r>
    <x v="1080"/>
    <s v="DisChord"/>
    <s v="A faith based animated short. (The same guy who said a picture is worth a thousand words also said a cartoon is worth two thousand.)"/>
    <n v="10500"/>
    <n v="766"/>
    <x v="0"/>
    <x v="0"/>
    <x v="0"/>
    <n v="1425434420"/>
    <d v="2015-03-04T02:00:20"/>
    <n v="1422842420"/>
    <d v="2015-02-02T02:00:20"/>
    <x v="28"/>
    <x v="28"/>
    <b v="0"/>
    <n v="16"/>
    <b v="0"/>
    <s v="film &amp; video/animation"/>
    <n v="7.2952380952380951"/>
    <n v="47.875"/>
    <x v="2"/>
    <x v="15"/>
  </r>
  <r>
    <x v="1081"/>
    <s v="Shell &amp; Paddy"/>
    <s v="Shell &amp; Paddy is a 2D animation cartoon with 4 minutes of slapstick surreal humour staring two animal characters in weird, wacky world."/>
    <n v="2000"/>
    <n v="45"/>
    <x v="0"/>
    <x v="3"/>
    <x v="3"/>
    <n v="1382017085"/>
    <d v="2013-10-17T13:38:05"/>
    <n v="1379425085"/>
    <d v="2013-09-17T13:38:05"/>
    <x v="28"/>
    <x v="28"/>
    <b v="0"/>
    <n v="5"/>
    <b v="0"/>
    <s v="film &amp; video/animation"/>
    <n v="2.25"/>
    <n v="9"/>
    <x v="2"/>
    <x v="15"/>
  </r>
  <r>
    <x v="1082"/>
    <s v="DreamAfrica"/>
    <s v="Why do the moon and stars receive their light from the sun? Africa has a story to tell. Ananse and Kweku appear in this great folktale."/>
    <n v="50000"/>
    <n v="396"/>
    <x v="0"/>
    <x v="0"/>
    <x v="0"/>
    <n v="1392417800"/>
    <d v="2014-02-14T22:43:20"/>
    <n v="1389825800"/>
    <d v="2014-01-15T22:43:20"/>
    <x v="28"/>
    <x v="28"/>
    <b v="0"/>
    <n v="7"/>
    <b v="0"/>
    <s v="film &amp; video/animation"/>
    <n v="0.79200000000000004"/>
    <n v="56.571428571428569"/>
    <x v="2"/>
    <x v="15"/>
  </r>
  <r>
    <x v="1083"/>
    <s v="The Gangbangers"/>
    <s v="This comedy follows two devils who discover a magical boombox to become musicians after an 80s rapture enchants earth with fairy-tales."/>
    <n v="20000"/>
    <n v="0"/>
    <x v="0"/>
    <x v="0"/>
    <x v="0"/>
    <n v="1390669791"/>
    <d v="2014-01-25T17:09:51"/>
    <n v="1388077791"/>
    <d v="2013-12-26T17:09:51"/>
    <x v="28"/>
    <x v="28"/>
    <b v="0"/>
    <n v="0"/>
    <b v="0"/>
    <s v="film &amp; video/animation"/>
    <n v="0"/>
    <n v="0"/>
    <x v="2"/>
    <x v="15"/>
  </r>
  <r>
    <x v="1084"/>
    <s v="Lost in the Shadows"/>
    <s v="A man must find his way out of the depths of the shadows by using the aid of a little girl."/>
    <n v="750"/>
    <n v="480"/>
    <x v="0"/>
    <x v="0"/>
    <x v="0"/>
    <n v="1431536015"/>
    <d v="2015-05-13T16:53:35"/>
    <n v="1428944015"/>
    <d v="2015-04-13T16:53:35"/>
    <x v="28"/>
    <x v="28"/>
    <b v="0"/>
    <n v="12"/>
    <b v="0"/>
    <s v="film &amp; video/animation"/>
    <n v="64"/>
    <n v="40"/>
    <x v="2"/>
    <x v="15"/>
  </r>
  <r>
    <x v="1085"/>
    <s v="phenix heart 3D animation"/>
    <s v="from my photo work, pyro techniques, aqua technitque and more , i will take the pricipale personnage to the lost land of phenix where ."/>
    <n v="20000"/>
    <n v="0"/>
    <x v="0"/>
    <x v="6"/>
    <x v="5"/>
    <n v="1408213512"/>
    <d v="2014-08-16T18:25:12"/>
    <n v="1405621512"/>
    <d v="2014-07-17T18:25:12"/>
    <x v="28"/>
    <x v="28"/>
    <b v="0"/>
    <n v="0"/>
    <b v="0"/>
    <s v="film &amp; video/animation"/>
    <n v="0"/>
    <n v="0"/>
    <x v="2"/>
    <x v="15"/>
  </r>
  <r>
    <x v="1086"/>
    <s v="DE_dust2: Hacker's Wrath"/>
    <s v="An animated parody of the game, Counter-Strike. The sequel to the very popular Counter-Strike: DE_dust2. Hacker is back!"/>
    <n v="10000"/>
    <n v="821"/>
    <x v="0"/>
    <x v="3"/>
    <x v="3"/>
    <n v="1368550060"/>
    <d v="2013-05-14T16:47:40"/>
    <n v="1365958060"/>
    <d v="2013-04-14T16:47:40"/>
    <x v="28"/>
    <x v="28"/>
    <b v="0"/>
    <n v="49"/>
    <b v="0"/>
    <s v="film &amp; video/animation"/>
    <n v="8.2100000000000009"/>
    <n v="16.755102040816325"/>
    <x v="2"/>
    <x v="15"/>
  </r>
  <r>
    <x v="1087"/>
    <s v="The Legend Of The Crimson Knight"/>
    <s v="(Working storyboard for animated project) A multi-generational Knight that wages war on criminals and corrupt governments"/>
    <n v="10000"/>
    <n v="76"/>
    <x v="0"/>
    <x v="0"/>
    <x v="0"/>
    <n v="1347057464"/>
    <d v="2012-09-07T22:37:44"/>
    <n v="1344465464"/>
    <d v="2012-08-08T22:37:44"/>
    <x v="28"/>
    <x v="28"/>
    <b v="0"/>
    <n v="5"/>
    <b v="0"/>
    <s v="film &amp; video/animation"/>
    <n v="0.76"/>
    <n v="15.2"/>
    <x v="2"/>
    <x v="15"/>
  </r>
  <r>
    <x v="1088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x v="0"/>
    <n v="1408831718"/>
    <d v="2014-08-23T22:08:38"/>
    <n v="1406239718"/>
    <d v="2014-07-24T22:08:38"/>
    <x v="28"/>
    <x v="28"/>
    <b v="0"/>
    <n v="5"/>
    <b v="0"/>
    <s v="film &amp; video/animation"/>
    <n v="17.625"/>
    <n v="28.2"/>
    <x v="2"/>
    <x v="15"/>
  </r>
  <r>
    <x v="1089"/>
    <s v="QUANTUM KIDZ - 3D animated pilot - THE ULTIMATE GOAL"/>
    <s v="Quantum Kidz follows a young girlâ€™s journey becoming a superhero and dealing with alien threats against the Earth!"/>
    <n v="30000"/>
    <n v="861"/>
    <x v="0"/>
    <x v="0"/>
    <x v="0"/>
    <n v="1410972319"/>
    <d v="2014-09-17T16:45:19"/>
    <n v="1408380319"/>
    <d v="2014-08-18T16:45:19"/>
    <x v="28"/>
    <x v="28"/>
    <b v="0"/>
    <n v="14"/>
    <b v="0"/>
    <s v="film &amp; video/animation"/>
    <n v="2.87"/>
    <n v="61.5"/>
    <x v="2"/>
    <x v="15"/>
  </r>
  <r>
    <x v="1090"/>
    <s v="TAO Mr. Fantastic!!"/>
    <s v="Time travel the light Mr. Fantastic!  Spin the dimensions toward other continuums and worlds.  Hold onto your panties."/>
    <n v="3300"/>
    <n v="1"/>
    <x v="0"/>
    <x v="0"/>
    <x v="0"/>
    <n v="1487318029"/>
    <d v="2017-02-17T07:53:49"/>
    <n v="1484726029"/>
    <d v="2017-01-18T07:53:49"/>
    <x v="28"/>
    <x v="28"/>
    <b v="0"/>
    <n v="1"/>
    <b v="0"/>
    <s v="film &amp; video/animation"/>
    <n v="3.0303030303030304E-2"/>
    <n v="1"/>
    <x v="2"/>
    <x v="15"/>
  </r>
  <r>
    <x v="1091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x v="0"/>
    <n v="1430877843"/>
    <d v="2015-05-06T02:04:03"/>
    <n v="1428285843"/>
    <d v="2015-04-06T02:04:03"/>
    <x v="28"/>
    <x v="28"/>
    <b v="0"/>
    <n v="0"/>
    <b v="0"/>
    <s v="film &amp; video/animation"/>
    <n v="0"/>
    <n v="0"/>
    <x v="2"/>
    <x v="15"/>
  </r>
  <r>
    <x v="1092"/>
    <s v="BABY HUEY IN A FEATURE FILM /  &quot;LUCKY DUCK&quot;"/>
    <s v="this is an animated full length film of an old classic with new life to it. That gigantic and naive duckling we all love  ."/>
    <n v="10000"/>
    <n v="0"/>
    <x v="0"/>
    <x v="0"/>
    <x v="0"/>
    <n v="1427921509"/>
    <d v="2015-04-01T20:51:49"/>
    <n v="1425333109"/>
    <d v="2015-03-02T21:51:49"/>
    <x v="28"/>
    <x v="28"/>
    <b v="0"/>
    <n v="0"/>
    <b v="0"/>
    <s v="film &amp; video/animation"/>
    <n v="0"/>
    <n v="0"/>
    <x v="2"/>
    <x v="15"/>
  </r>
  <r>
    <x v="1093"/>
    <s v="The CafÃ©"/>
    <s v="To court his muse, an artist must first outsmart her dog.  A short animated film collaboration by Dana and Terrence Masson."/>
    <n v="40000"/>
    <n v="7764"/>
    <x v="0"/>
    <x v="0"/>
    <x v="0"/>
    <n v="1376049615"/>
    <d v="2013-08-09T12:00:15"/>
    <n v="1373457615"/>
    <d v="2013-07-10T12:00:15"/>
    <x v="28"/>
    <x v="28"/>
    <b v="0"/>
    <n v="140"/>
    <b v="0"/>
    <s v="film &amp; video/animation"/>
    <n v="19.41"/>
    <n v="55.457142857142856"/>
    <x v="2"/>
    <x v="15"/>
  </r>
  <r>
    <x v="1094"/>
    <s v="ERA"/>
    <s v="The year is 2043. Test subject David Beck has been augmented with psychokinetic abilities. He uses his newfound gifts to thwart evil."/>
    <n v="30000"/>
    <n v="1830"/>
    <x v="0"/>
    <x v="0"/>
    <x v="0"/>
    <n v="1349885289"/>
    <d v="2012-10-10T16:08:09"/>
    <n v="1347293289"/>
    <d v="2012-09-10T16:08:09"/>
    <x v="28"/>
    <x v="28"/>
    <b v="0"/>
    <n v="21"/>
    <b v="0"/>
    <s v="film &amp; video/animation"/>
    <n v="6.1"/>
    <n v="87.142857142857139"/>
    <x v="2"/>
    <x v="15"/>
  </r>
  <r>
    <x v="1095"/>
    <s v="The Lighthouse and the Lock cartoon - funny stuff for kids."/>
    <s v="Last few days to make this toon a reality! 5 funny toons for YOU! See the pilot episode here!"/>
    <n v="37956"/>
    <n v="8315.01"/>
    <x v="0"/>
    <x v="3"/>
    <x v="3"/>
    <n v="1368792499"/>
    <d v="2013-05-17T12:08:19"/>
    <n v="1366200499"/>
    <d v="2013-04-17T12:08:19"/>
    <x v="28"/>
    <x v="28"/>
    <b v="0"/>
    <n v="125"/>
    <b v="0"/>
    <s v="film &amp; video/animation"/>
    <n v="21.906971229845084"/>
    <n v="66.520080000000007"/>
    <x v="2"/>
    <x v="15"/>
  </r>
  <r>
    <x v="109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2"/>
    <x v="2"/>
    <n v="1401662239"/>
    <d v="2014-06-01T22:37:19"/>
    <n v="1399070239"/>
    <d v="2014-05-02T22:37:19"/>
    <x v="28"/>
    <x v="28"/>
    <b v="0"/>
    <n v="1"/>
    <b v="0"/>
    <s v="film &amp; video/animation"/>
    <n v="9.0909090909090905E-3"/>
    <n v="50"/>
    <x v="2"/>
    <x v="15"/>
  </r>
  <r>
    <x v="1097"/>
    <s v="City Animals independent cartoon series"/>
    <s v="When humans left the earth, the animals took over the city. What could go wrong? Well...everything!"/>
    <n v="12000"/>
    <n v="0"/>
    <x v="0"/>
    <x v="0"/>
    <x v="0"/>
    <n v="1483924700"/>
    <d v="2017-01-09T01:18:20"/>
    <n v="1481332700"/>
    <d v="2016-12-10T01:18:20"/>
    <x v="28"/>
    <x v="28"/>
    <b v="0"/>
    <n v="0"/>
    <b v="0"/>
    <s v="film &amp; video/animation"/>
    <n v="0"/>
    <n v="0"/>
    <x v="2"/>
    <x v="15"/>
  </r>
  <r>
    <x v="1098"/>
    <s v="PROJECT IS CANCELLED"/>
    <s v="Cancelled"/>
    <n v="1000"/>
    <n v="0"/>
    <x v="0"/>
    <x v="0"/>
    <x v="0"/>
    <n v="1345677285"/>
    <d v="2012-08-22T23:14:45"/>
    <n v="1343085285"/>
    <d v="2012-07-23T23:14:45"/>
    <x v="28"/>
    <x v="28"/>
    <b v="0"/>
    <n v="0"/>
    <b v="0"/>
    <s v="film &amp; video/animation"/>
    <n v="0"/>
    <n v="0"/>
    <x v="2"/>
    <x v="15"/>
  </r>
  <r>
    <x v="1099"/>
    <s v="Guess What? Gus"/>
    <s v="&quot;Guess What? Gus&quot; is a magical animated comedy that follow a new kid who playful antics for attention make the news."/>
    <n v="10000"/>
    <n v="0"/>
    <x v="0"/>
    <x v="0"/>
    <x v="0"/>
    <n v="1453937699"/>
    <d v="2016-01-27T23:34:59"/>
    <n v="1451345699"/>
    <d v="2015-12-28T23:34:59"/>
    <x v="28"/>
    <x v="28"/>
    <b v="0"/>
    <n v="0"/>
    <b v="0"/>
    <s v="film &amp; video/animation"/>
    <n v="0"/>
    <n v="0"/>
    <x v="2"/>
    <x v="15"/>
  </r>
  <r>
    <x v="1100"/>
    <s v="Joc Barrera The Chupacabra Hunter"/>
    <s v="The Chupacabra is not a myth and one man is on a mission to prove its existence no matter what, his name is Joc Barrera."/>
    <n v="30000"/>
    <n v="0"/>
    <x v="0"/>
    <x v="3"/>
    <x v="3"/>
    <n v="1432142738"/>
    <d v="2015-05-20T17:25:38"/>
    <n v="1429550738"/>
    <d v="2015-04-20T17:25:38"/>
    <x v="28"/>
    <x v="28"/>
    <b v="0"/>
    <n v="0"/>
    <b v="0"/>
    <s v="film &amp; video/animation"/>
    <n v="0"/>
    <n v="0"/>
    <x v="2"/>
    <x v="15"/>
  </r>
  <r>
    <x v="1101"/>
    <s v="Average Heroes pilot"/>
    <s v="two friends set out to conquer and reach the level cap of the quest watch, how will they do it when they're 2 teenage idiots"/>
    <n v="7000"/>
    <n v="0"/>
    <x v="0"/>
    <x v="0"/>
    <x v="0"/>
    <n v="1437076305"/>
    <d v="2015-07-16T19:51:45"/>
    <n v="1434484305"/>
    <d v="2015-06-16T19:51:45"/>
    <x v="28"/>
    <x v="28"/>
    <b v="0"/>
    <n v="0"/>
    <b v="0"/>
    <s v="film &amp; video/animation"/>
    <n v="0"/>
    <n v="0"/>
    <x v="2"/>
    <x v="15"/>
  </r>
  <r>
    <x v="1102"/>
    <s v="World War 4"/>
    <s v="Based on the invention portfolio of a patented inventor World War Four is a look into the future of warfare and humanity as a whole"/>
    <n v="10000"/>
    <n v="0"/>
    <x v="0"/>
    <x v="0"/>
    <x v="0"/>
    <n v="1310189851"/>
    <d v="2011-07-09T05:37:31"/>
    <n v="1307597851"/>
    <d v="2011-06-09T05:37:31"/>
    <x v="28"/>
    <x v="28"/>
    <b v="0"/>
    <n v="0"/>
    <b v="0"/>
    <s v="film &amp; video/animation"/>
    <n v="0"/>
    <n v="0"/>
    <x v="2"/>
    <x v="15"/>
  </r>
  <r>
    <x v="1103"/>
    <s v="Strawberry Bowl"/>
    <s v="This Strawberry Bowl concept is the 1st of many episodes.  These episodes will be released in accordance with the harvest of the month."/>
    <n v="20000"/>
    <n v="230"/>
    <x v="0"/>
    <x v="0"/>
    <x v="0"/>
    <n v="1332073025"/>
    <d v="2012-03-18T12:17:05"/>
    <n v="1329484625"/>
    <d v="2012-02-17T13:17:05"/>
    <x v="28"/>
    <x v="28"/>
    <b v="0"/>
    <n v="4"/>
    <b v="0"/>
    <s v="film &amp; video/animation"/>
    <n v="1.1499999999999999"/>
    <n v="57.5"/>
    <x v="2"/>
    <x v="15"/>
  </r>
  <r>
    <x v="1104"/>
    <s v="Jimmy There and Back - Documentary Animation"/>
    <s v="Jimmy wants to live life and see his grandchildren grow up, but alcoholism threatens to curtail everything he dreams of."/>
    <n v="6500"/>
    <n v="114"/>
    <x v="0"/>
    <x v="3"/>
    <x v="3"/>
    <n v="1421498303"/>
    <d v="2015-01-17T12:38:23"/>
    <n v="1418906303"/>
    <d v="2014-12-18T12:38:23"/>
    <x v="28"/>
    <x v="28"/>
    <b v="0"/>
    <n v="9"/>
    <b v="0"/>
    <s v="film &amp; video/animation"/>
    <n v="1.7538461538461538"/>
    <n v="12.666666666666666"/>
    <x v="2"/>
    <x v="15"/>
  </r>
  <r>
    <x v="1105"/>
    <s v="Age of Spirit: The Battle in Heaven"/>
    <s v="A feature-length 3D animation that depicts what happened when the Son of the Morning rebelled against God."/>
    <n v="200000"/>
    <n v="250"/>
    <x v="0"/>
    <x v="0"/>
    <x v="0"/>
    <n v="1376140520"/>
    <d v="2013-08-10T13:15:20"/>
    <n v="1373548520"/>
    <d v="2013-07-11T13:15:20"/>
    <x v="28"/>
    <x v="28"/>
    <b v="0"/>
    <n v="1"/>
    <b v="0"/>
    <s v="film &amp; video/animation"/>
    <n v="0.125"/>
    <n v="250"/>
    <x v="2"/>
    <x v="15"/>
  </r>
  <r>
    <x v="1106"/>
    <s v="Indian in Chelsea - Web Animated series"/>
    <s v="A hilarious comedy podcast being turned into an animated series  about an indian servant and his boss."/>
    <n v="5000"/>
    <n v="10"/>
    <x v="0"/>
    <x v="3"/>
    <x v="3"/>
    <n v="1435504170"/>
    <d v="2015-06-28T15:09:30"/>
    <n v="1432912170"/>
    <d v="2015-05-29T15:09:30"/>
    <x v="28"/>
    <x v="28"/>
    <b v="0"/>
    <n v="1"/>
    <b v="0"/>
    <s v="film &amp; video/animation"/>
    <n v="0.2"/>
    <n v="10"/>
    <x v="2"/>
    <x v="15"/>
  </r>
  <r>
    <x v="1107"/>
    <s v="TPI Episode 2: Doomsday Dean"/>
    <s v="A mile below the Franco-Swiss border Dean manages to break the Large Hadron Collider and triggers the end of the world."/>
    <n v="14000"/>
    <n v="0"/>
    <x v="0"/>
    <x v="0"/>
    <x v="0"/>
    <n v="1456805639"/>
    <d v="2016-03-01T04:13:59"/>
    <n v="1454213639"/>
    <d v="2016-01-31T04:13:59"/>
    <x v="28"/>
    <x v="28"/>
    <b v="0"/>
    <n v="0"/>
    <b v="0"/>
    <s v="film &amp; video/animation"/>
    <n v="0"/>
    <n v="0"/>
    <x v="2"/>
    <x v="15"/>
  </r>
  <r>
    <x v="1108"/>
    <s v="Stuck On An Eyeland"/>
    <s v="A project that incorporates animation and comic art into a relevant story. 4 boys, 1 eyeland, and a whole lot of drama!!!"/>
    <n v="5000"/>
    <n v="150"/>
    <x v="0"/>
    <x v="0"/>
    <x v="0"/>
    <n v="1365228982"/>
    <d v="2013-04-06T06:16:22"/>
    <n v="1362640582"/>
    <d v="2013-03-07T07:16:22"/>
    <x v="28"/>
    <x v="28"/>
    <b v="0"/>
    <n v="5"/>
    <b v="0"/>
    <s v="film &amp; video/animation"/>
    <n v="3"/>
    <n v="30"/>
    <x v="2"/>
    <x v="15"/>
  </r>
  <r>
    <x v="1109"/>
    <s v="I'm Sticking With You."/>
    <s v="A film created entirely out of paper, visual effects and found objects depicts how one man created a new life for himself."/>
    <n v="1500"/>
    <n v="50"/>
    <x v="0"/>
    <x v="6"/>
    <x v="5"/>
    <n v="1407595447"/>
    <d v="2014-08-09T14:44:07"/>
    <n v="1405003447"/>
    <d v="2014-07-10T14:44:07"/>
    <x v="28"/>
    <x v="28"/>
    <b v="0"/>
    <n v="3"/>
    <b v="0"/>
    <s v="film &amp; video/animation"/>
    <n v="3.3333333333333335"/>
    <n v="16.666666666666668"/>
    <x v="2"/>
    <x v="15"/>
  </r>
  <r>
    <x v="1110"/>
    <s v="Honeybee: The Animated Series Trailer"/>
    <s v="Honeybee is a cartoon about a girl who can talk to bugs, and her quest to save the bees! Adventure, humor, and lots of fun characters."/>
    <n v="15000"/>
    <n v="205"/>
    <x v="0"/>
    <x v="0"/>
    <x v="0"/>
    <n v="1486046761"/>
    <d v="2017-02-02T14:46:01"/>
    <n v="1483454761"/>
    <d v="2017-01-03T14:46:01"/>
    <x v="28"/>
    <x v="28"/>
    <b v="0"/>
    <n v="3"/>
    <b v="0"/>
    <s v="film &amp; video/animation"/>
    <n v="1.3666666666666667"/>
    <n v="68.333333333333329"/>
    <x v="2"/>
    <x v="15"/>
  </r>
  <r>
    <x v="1111"/>
    <s v="Somorrah"/>
    <s v="The community of Somorrah is peaceful and unblemished until &quot;The Boss&quot; power and money starts to diminish &amp; plans to gain it all back!"/>
    <n v="7175"/>
    <n v="0"/>
    <x v="0"/>
    <x v="0"/>
    <x v="0"/>
    <n v="1441550760"/>
    <d v="2015-09-06T14:46:00"/>
    <n v="1438958824"/>
    <d v="2015-08-07T14:47:04"/>
    <x v="28"/>
    <x v="28"/>
    <b v="0"/>
    <n v="0"/>
    <b v="0"/>
    <s v="film &amp; video/animation"/>
    <n v="0"/>
    <n v="0"/>
    <x v="2"/>
    <x v="15"/>
  </r>
  <r>
    <x v="1112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x v="0"/>
    <n v="1354699421"/>
    <d v="2012-12-05T09:23:41"/>
    <n v="1352107421"/>
    <d v="2012-11-05T09:23:41"/>
    <x v="28"/>
    <x v="28"/>
    <b v="0"/>
    <n v="70"/>
    <b v="0"/>
    <s v="film &amp; video/animation"/>
    <n v="22.881426547787683"/>
    <n v="39.228571428571428"/>
    <x v="2"/>
    <x v="15"/>
  </r>
  <r>
    <x v="1113"/>
    <s v="Darktales The Play"/>
    <s v="Tim Arthur's 21st anniversary sell-out production of his 'chilling' and 'sinister' ghostly thriller returns to the Edinburgh Fringe!"/>
    <n v="5000"/>
    <n v="5105"/>
    <x v="2"/>
    <x v="3"/>
    <x v="3"/>
    <n v="1449766261"/>
    <d v="2015-12-10T16:51:01"/>
    <n v="1447174261"/>
    <d v="2015-11-10T16:51:01"/>
    <x v="28"/>
    <x v="28"/>
    <b v="0"/>
    <n v="34"/>
    <b v="1"/>
    <s v="theater/plays"/>
    <n v="102.1"/>
    <n v="150.14705882352942"/>
    <x v="0"/>
    <x v="0"/>
  </r>
  <r>
    <x v="1114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x v="0"/>
    <n v="1442805076"/>
    <d v="2015-09-21T03:11:16"/>
    <n v="1440213076"/>
    <d v="2015-08-22T03:11:16"/>
    <x v="28"/>
    <x v="28"/>
    <b v="0"/>
    <n v="84"/>
    <b v="1"/>
    <s v="theater/plays"/>
    <n v="120.6"/>
    <n v="71.785714285714292"/>
    <x v="0"/>
    <x v="0"/>
  </r>
  <r>
    <x v="1115"/>
    <s v="Zero Down"/>
    <s v="Angel on the Corner need YOUR help to raise Â£3,500 to take Zero Down by Sarah Hehir to the Edinburgh Fringe Festival this August!"/>
    <n v="3500"/>
    <n v="3803.55"/>
    <x v="2"/>
    <x v="3"/>
    <x v="3"/>
    <n v="1464801169"/>
    <d v="2016-06-01T17:12:49"/>
    <n v="1462209169"/>
    <d v="2016-05-02T17:12:49"/>
    <x v="28"/>
    <x v="28"/>
    <b v="0"/>
    <n v="130"/>
    <b v="1"/>
    <s v="theater/plays"/>
    <n v="108.67285714285715"/>
    <n v="29.258076923076924"/>
    <x v="0"/>
    <x v="0"/>
  </r>
  <r>
    <x v="1116"/>
    <s v="Omega Kids - a new play"/>
    <s v="OMEGA KIDS, a new play by Noah Mease, directed by Jay Stull &amp; produced by New Light Theater Project in association with Access Theater."/>
    <n v="10000"/>
    <n v="10085"/>
    <x v="2"/>
    <x v="0"/>
    <x v="0"/>
    <n v="1487347500"/>
    <d v="2017-02-17T16:05:00"/>
    <n v="1484715366"/>
    <d v="2017-01-18T04:56:06"/>
    <x v="28"/>
    <x v="28"/>
    <b v="0"/>
    <n v="158"/>
    <b v="1"/>
    <s v="theater/plays"/>
    <n v="100.85"/>
    <n v="63.829113924050631"/>
    <x v="0"/>
    <x v="0"/>
  </r>
  <r>
    <x v="1117"/>
    <s v="Walken On Sunshine"/>
    <s v="A fast paced, comedic play about an anxiety-ridden filmmaker who lies to investors about having Christopher Walken in his film."/>
    <n v="10000"/>
    <n v="12325"/>
    <x v="2"/>
    <x v="0"/>
    <x v="0"/>
    <n v="1463098208"/>
    <d v="2016-05-13T00:10:08"/>
    <n v="1460506208"/>
    <d v="2016-04-13T00:10:08"/>
    <x v="28"/>
    <x v="28"/>
    <b v="0"/>
    <n v="173"/>
    <b v="1"/>
    <s v="theater/plays"/>
    <n v="123.25"/>
    <n v="71.242774566473983"/>
    <x v="0"/>
    <x v="0"/>
  </r>
  <r>
    <x v="1118"/>
    <s v="Astronauts of Hartlepool: a Brexit sci-fi for VAULT 2017"/>
    <s v="Weâ€™re producing a Northern Brexit sci-fi play for VAULT festival 2017 and we need your help!"/>
    <n v="2000"/>
    <n v="2050"/>
    <x v="2"/>
    <x v="3"/>
    <x v="3"/>
    <n v="1483707905"/>
    <d v="2017-01-06T13:05:05"/>
    <n v="1481115905"/>
    <d v="2016-12-07T13:05:05"/>
    <x v="28"/>
    <x v="28"/>
    <b v="0"/>
    <n v="59"/>
    <b v="1"/>
    <s v="theater/plays"/>
    <n v="102.49999999999999"/>
    <n v="34.745762711864408"/>
    <x v="0"/>
    <x v="0"/>
  </r>
  <r>
    <x v="1119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x v="0"/>
    <n v="1446665191"/>
    <d v="2015-11-04T19:26:31"/>
    <n v="1444069591"/>
    <d v="2015-10-05T18:26:31"/>
    <x v="28"/>
    <x v="28"/>
    <b v="0"/>
    <n v="59"/>
    <b v="1"/>
    <s v="theater/plays"/>
    <n v="120.5"/>
    <n v="40.847457627118644"/>
    <x v="0"/>
    <x v="0"/>
  </r>
  <r>
    <x v="1120"/>
    <s v="Shakespeare Orange County's HAMLET: Match This!"/>
    <s v="SOC produces affordable and accessible theatre in the heart of Orange County, CA, and we need your help to match a $5,000 grant!"/>
    <n v="5000"/>
    <n v="15121"/>
    <x v="2"/>
    <x v="0"/>
    <x v="0"/>
    <n v="1463166263"/>
    <d v="2016-05-13T19:04:23"/>
    <n v="1460574263"/>
    <d v="2016-04-13T19:04:23"/>
    <x v="28"/>
    <x v="28"/>
    <b v="0"/>
    <n v="60"/>
    <b v="1"/>
    <s v="theater/plays"/>
    <n v="302.42"/>
    <n v="252.01666666666668"/>
    <x v="0"/>
    <x v="0"/>
  </r>
  <r>
    <x v="1121"/>
    <s v="hap's- Whats the program?"/>
    <s v="There are so many dilemmas in life- what to do, where to go? _x000a_Let us solve it - search our preference based entertainment calendar"/>
    <n v="15000"/>
    <n v="1"/>
    <x v="0"/>
    <x v="0"/>
    <x v="0"/>
    <n v="1423078606"/>
    <d v="2015-02-04T19:36:46"/>
    <n v="1420486606"/>
    <d v="2015-01-05T19:36:46"/>
    <x v="28"/>
    <x v="28"/>
    <b v="0"/>
    <n v="1"/>
    <b v="0"/>
    <s v="technology/web"/>
    <n v="6.6666666666666671E-3"/>
    <n v="1"/>
    <x v="7"/>
    <x v="24"/>
  </r>
  <r>
    <x v="1122"/>
    <s v="Deviations"/>
    <s v="A website dedicated to local Kink Communities; to find others with matching interests and bring them together."/>
    <n v="4500"/>
    <n v="25"/>
    <x v="0"/>
    <x v="0"/>
    <x v="0"/>
    <n v="1446080834"/>
    <d v="2015-10-29T01:07:14"/>
    <n v="1443488834"/>
    <d v="2015-09-29T01:07:14"/>
    <x v="28"/>
    <x v="28"/>
    <b v="0"/>
    <n v="1"/>
    <b v="0"/>
    <s v="technology/web"/>
    <n v="0.55555555555555558"/>
    <n v="25"/>
    <x v="7"/>
    <x v="24"/>
  </r>
  <r>
    <x v="1123"/>
    <s v="Allergy Friendly Restaurant Finder and Review Site"/>
    <s v="I want to make it easy for those with food allergies to know where they can safely, and happily eat out with friends and family."/>
    <n v="22000"/>
    <n v="70"/>
    <x v="0"/>
    <x v="2"/>
    <x v="2"/>
    <n v="1414807962"/>
    <d v="2014-11-01T02:12:42"/>
    <n v="1412215962"/>
    <d v="2014-10-02T02:12:42"/>
    <x v="28"/>
    <x v="28"/>
    <b v="0"/>
    <n v="2"/>
    <b v="0"/>
    <s v="technology/web"/>
    <n v="0.31818181818181818"/>
    <n v="35"/>
    <x v="7"/>
    <x v="24"/>
  </r>
  <r>
    <x v="112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x v="0"/>
    <n v="1467647160"/>
    <d v="2016-07-04T15:46:00"/>
    <n v="1465055160"/>
    <d v="2016-06-04T15:46:00"/>
    <x v="28"/>
    <x v="28"/>
    <b v="0"/>
    <n v="2"/>
    <b v="0"/>
    <s v="technology/web"/>
    <n v="1.2"/>
    <n v="3"/>
    <x v="7"/>
    <x v="24"/>
  </r>
  <r>
    <x v="1125"/>
    <s v="Secure Email and Document sharing"/>
    <s v="We are looking to build a secure email / document sharing system for companies needing to send sensitive information to clients."/>
    <n v="7500"/>
    <n v="0"/>
    <x v="0"/>
    <x v="3"/>
    <x v="3"/>
    <n v="1455122564"/>
    <d v="2016-02-10T16:42:44"/>
    <n v="1452530564"/>
    <d v="2016-01-11T16:42:44"/>
    <x v="28"/>
    <x v="28"/>
    <b v="0"/>
    <n v="0"/>
    <b v="0"/>
    <s v="technology/web"/>
    <n v="0"/>
    <n v="0"/>
    <x v="7"/>
    <x v="24"/>
  </r>
  <r>
    <x v="1126"/>
    <s v="Langwiser - video lessons with native speaking teachers"/>
    <s v="Teach your native language online or study a foreign language with native speaking teachers. Social Web service and apps."/>
    <n v="10000"/>
    <n v="9"/>
    <x v="0"/>
    <x v="3"/>
    <x v="3"/>
    <n v="1446154848"/>
    <d v="2015-10-29T21:40:48"/>
    <n v="1443562848"/>
    <d v="2015-09-29T21:40:48"/>
    <x v="28"/>
    <x v="28"/>
    <b v="0"/>
    <n v="1"/>
    <b v="0"/>
    <s v="technology/web"/>
    <n v="0.09"/>
    <n v="9"/>
    <x v="7"/>
    <x v="24"/>
  </r>
  <r>
    <x v="1127"/>
    <s v="Keyup.in - The gaming community that gives back."/>
    <s v="The project idea came from game keys, gamers give out game keys on insecure forums and websites, we want to change that and make it fun"/>
    <n v="2500"/>
    <n v="68"/>
    <x v="0"/>
    <x v="3"/>
    <x v="3"/>
    <n v="1436368622"/>
    <d v="2015-07-08T15:17:02"/>
    <n v="1433776622"/>
    <d v="2015-06-08T15:17:02"/>
    <x v="28"/>
    <x v="28"/>
    <b v="0"/>
    <n v="8"/>
    <b v="0"/>
    <s v="technology/web"/>
    <n v="2.7199999999999998"/>
    <n v="8.5"/>
    <x v="7"/>
    <x v="24"/>
  </r>
  <r>
    <x v="1128"/>
    <s v="sellorshopusa.com"/>
    <s v="Groundbreaking New Classifieds Website Grows Into Largest Nationwide Coverage By Turning Users Into Entrepreneurs"/>
    <n v="25000"/>
    <n v="123"/>
    <x v="0"/>
    <x v="0"/>
    <x v="0"/>
    <n v="1415988991"/>
    <d v="2014-11-14T18:16:31"/>
    <n v="1413393391"/>
    <d v="2014-10-15T17:16:31"/>
    <x v="28"/>
    <x v="28"/>
    <b v="0"/>
    <n v="6"/>
    <b v="0"/>
    <s v="technology/web"/>
    <n v="0.49199999999999999"/>
    <n v="20.5"/>
    <x v="7"/>
    <x v="24"/>
  </r>
  <r>
    <x v="1129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x v="0"/>
    <n v="1413735972"/>
    <d v="2014-10-19T16:26:12"/>
    <n v="1411143972"/>
    <d v="2014-09-19T16:26:12"/>
    <x v="28"/>
    <x v="28"/>
    <b v="0"/>
    <n v="22"/>
    <b v="0"/>
    <s v="technology/web"/>
    <n v="36.589147286821706"/>
    <n v="64.36363636363636"/>
    <x v="7"/>
    <x v="24"/>
  </r>
  <r>
    <x v="1130"/>
    <s v="Marketing campaign for Show-Skill.net website"/>
    <s v="Show-Skill.net helps to promote young football talents for free. It's the best place to show what you've got! Just post your videos :)"/>
    <n v="7500"/>
    <n v="0"/>
    <x v="0"/>
    <x v="3"/>
    <x v="3"/>
    <n v="1465720143"/>
    <d v="2016-06-12T08:29:03"/>
    <n v="1463128143"/>
    <d v="2016-05-13T08:29:03"/>
    <x v="28"/>
    <x v="28"/>
    <b v="0"/>
    <n v="0"/>
    <b v="0"/>
    <s v="technology/web"/>
    <n v="0"/>
    <n v="0"/>
    <x v="7"/>
    <x v="24"/>
  </r>
  <r>
    <x v="1131"/>
    <s v="Braille Academy"/>
    <s v="An educational platform for learning Unified English Braille Code"/>
    <n v="8000"/>
    <n v="200"/>
    <x v="0"/>
    <x v="0"/>
    <x v="0"/>
    <n v="1452112717"/>
    <d v="2016-01-06T20:38:37"/>
    <n v="1449520717"/>
    <d v="2015-12-07T20:38:37"/>
    <x v="28"/>
    <x v="28"/>
    <b v="0"/>
    <n v="1"/>
    <b v="0"/>
    <s v="technology/web"/>
    <n v="2.5"/>
    <n v="200"/>
    <x v="7"/>
    <x v="24"/>
  </r>
  <r>
    <x v="1132"/>
    <s v="Interactive Global Domestic Violence Platform"/>
    <s v="The world's first interactive global domestic violence platform which connects victims, NGO's, policy-makers and researchers."/>
    <n v="150000"/>
    <n v="1366"/>
    <x v="0"/>
    <x v="7"/>
    <x v="4"/>
    <n v="1480721803"/>
    <d v="2016-12-02T23:36:43"/>
    <n v="1478126203"/>
    <d v="2016-11-02T22:36:43"/>
    <x v="28"/>
    <x v="28"/>
    <b v="0"/>
    <n v="20"/>
    <b v="0"/>
    <s v="technology/web"/>
    <n v="0.91066666666666674"/>
    <n v="68.3"/>
    <x v="7"/>
    <x v="24"/>
  </r>
  <r>
    <x v="1133"/>
    <s v="Southwest Louisville Online A Local Social Network"/>
    <s v="A community website with news, classifieds, photo albums, business reviews and a calendar for the local community to share."/>
    <n v="750"/>
    <n v="0"/>
    <x v="0"/>
    <x v="0"/>
    <x v="0"/>
    <n v="1427227905"/>
    <d v="2015-03-24T20:11:45"/>
    <n v="1424639505"/>
    <d v="2015-02-22T21:11:45"/>
    <x v="28"/>
    <x v="28"/>
    <b v="0"/>
    <n v="0"/>
    <b v="0"/>
    <s v="technology/web"/>
    <n v="0"/>
    <n v="0"/>
    <x v="7"/>
    <x v="24"/>
  </r>
  <r>
    <x v="113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x v="0"/>
    <n v="1449989260"/>
    <d v="2015-12-13T06:47:40"/>
    <n v="1447397260"/>
    <d v="2015-11-13T06:47:40"/>
    <x v="28"/>
    <x v="28"/>
    <b v="0"/>
    <n v="1"/>
    <b v="0"/>
    <s v="technology/web"/>
    <n v="2.0833333333333336E-2"/>
    <n v="50"/>
    <x v="7"/>
    <x v="24"/>
  </r>
  <r>
    <x v="1135"/>
    <s v="DOWNLOAD THE INTERNET,...."/>
    <s v="In the future the possibility exists that the internet it's self could be felled, we have world seed banks, it's time for a net bank,.."/>
    <n v="100000"/>
    <n v="12"/>
    <x v="0"/>
    <x v="6"/>
    <x v="5"/>
    <n v="1418841045"/>
    <d v="2014-12-17T18:30:45"/>
    <n v="1416249045"/>
    <d v="2014-11-17T18:30:45"/>
    <x v="28"/>
    <x v="28"/>
    <b v="0"/>
    <n v="3"/>
    <b v="0"/>
    <s v="technology/web"/>
    <n v="1.2E-2"/>
    <n v="4"/>
    <x v="7"/>
    <x v="24"/>
  </r>
  <r>
    <x v="1136"/>
    <s v="International/Domestic Student room platform"/>
    <s v="i would like to develop an international free platform for domestic and international students to find accomodation in all countries"/>
    <n v="50000"/>
    <n v="0"/>
    <x v="0"/>
    <x v="14"/>
    <x v="4"/>
    <n v="1482052815"/>
    <d v="2016-12-18T09:20:15"/>
    <n v="1479460815"/>
    <d v="2016-11-18T09:20:15"/>
    <x v="28"/>
    <x v="28"/>
    <b v="0"/>
    <n v="0"/>
    <b v="0"/>
    <s v="technology/web"/>
    <n v="0"/>
    <n v="0"/>
    <x v="7"/>
    <x v="24"/>
  </r>
  <r>
    <x v="1137"/>
    <s v="time-care.com - Helping People Remember The Simple Things"/>
    <s v="I want to help people who have trouble remembering the simple things in life, like what day it is and what they need to do today."/>
    <n v="75000"/>
    <n v="68"/>
    <x v="0"/>
    <x v="2"/>
    <x v="2"/>
    <n v="1424137247"/>
    <d v="2015-02-17T01:40:47"/>
    <n v="1421545247"/>
    <d v="2015-01-18T01:40:47"/>
    <x v="28"/>
    <x v="28"/>
    <b v="0"/>
    <n v="2"/>
    <b v="0"/>
    <s v="technology/web"/>
    <n v="9.0666666666666659E-2"/>
    <n v="34"/>
    <x v="7"/>
    <x v="24"/>
  </r>
  <r>
    <x v="1138"/>
    <s v="TOC TOC TROC"/>
    <s v="Plateforme de troc gratuit et d'Ã©changes en tous genres par nature. Mieux s'entraider, Ã©changer, de donner, louer ou vendre Ã  distance."/>
    <n v="18000"/>
    <n v="1"/>
    <x v="0"/>
    <x v="5"/>
    <x v="4"/>
    <n v="1457822275"/>
    <d v="2016-03-12T22:37:55"/>
    <n v="1455230275"/>
    <d v="2016-02-11T22:37:55"/>
    <x v="28"/>
    <x v="28"/>
    <b v="0"/>
    <n v="1"/>
    <b v="0"/>
    <s v="technology/web"/>
    <n v="5.5555555555555558E-3"/>
    <n v="1"/>
    <x v="7"/>
    <x v="24"/>
  </r>
  <r>
    <x v="1139"/>
    <s v="EasyLearnings"/>
    <s v="Our objective is to provide a platform which helps teachers to provide courses to leaners in wide range of locations including Africa."/>
    <n v="25000"/>
    <n v="0"/>
    <x v="0"/>
    <x v="3"/>
    <x v="3"/>
    <n v="1436554249"/>
    <d v="2015-07-10T18:50:49"/>
    <n v="1433962249"/>
    <d v="2015-06-10T18:50:49"/>
    <x v="28"/>
    <x v="28"/>
    <b v="0"/>
    <n v="0"/>
    <b v="0"/>
    <s v="technology/web"/>
    <n v="0"/>
    <n v="0"/>
    <x v="7"/>
    <x v="24"/>
  </r>
  <r>
    <x v="1140"/>
    <s v="RummageCity.com - Rummage sailing made easy!"/>
    <s v="I am creating a website that will make it easier for people to promote or find rummage sales utilizing the power of Google Maps"/>
    <n v="5000"/>
    <n v="1"/>
    <x v="0"/>
    <x v="0"/>
    <x v="0"/>
    <n v="1468513533"/>
    <d v="2016-07-14T16:25:33"/>
    <n v="1465921533"/>
    <d v="2016-06-14T16:25:33"/>
    <x v="28"/>
    <x v="28"/>
    <b v="0"/>
    <n v="1"/>
    <b v="0"/>
    <s v="technology/web"/>
    <n v="0.02"/>
    <n v="1"/>
    <x v="7"/>
    <x v="24"/>
  </r>
  <r>
    <x v="1141"/>
    <s v="UnimeTV - Revolutionizing Anime"/>
    <s v="UnimeTV's goal to revolutionize the way anime lovers interact with one another. Connect with others around the globe like never before!"/>
    <n v="10000"/>
    <n v="0"/>
    <x v="0"/>
    <x v="0"/>
    <x v="0"/>
    <n v="1420143194"/>
    <d v="2015-01-01T20:13:14"/>
    <n v="1417551194"/>
    <d v="2014-12-02T20:13:14"/>
    <x v="28"/>
    <x v="28"/>
    <b v="0"/>
    <n v="0"/>
    <b v="0"/>
    <s v="technology/web"/>
    <n v="0"/>
    <n v="0"/>
    <x v="7"/>
    <x v="24"/>
  </r>
  <r>
    <x v="1142"/>
    <s v="Mioti"/>
    <s v="Mioti is an indie game marketplace that doubles as a community for developers to join networks and discuss projects."/>
    <n v="2500"/>
    <n v="20"/>
    <x v="0"/>
    <x v="6"/>
    <x v="5"/>
    <n v="1451679612"/>
    <d v="2016-01-01T20:20:12"/>
    <n v="1449087612"/>
    <d v="2015-12-02T20:20:12"/>
    <x v="28"/>
    <x v="28"/>
    <b v="0"/>
    <n v="1"/>
    <b v="0"/>
    <s v="technology/web"/>
    <n v="0.8"/>
    <n v="20"/>
    <x v="7"/>
    <x v="24"/>
  </r>
  <r>
    <x v="1143"/>
    <s v="Relaunching in May"/>
    <s v="Humans have AM/FM/Satellite radio, kids have radio Disney, pets have DogCatRadio."/>
    <n v="85000"/>
    <n v="142"/>
    <x v="0"/>
    <x v="0"/>
    <x v="0"/>
    <n v="1455822569"/>
    <d v="2016-02-18T19:09:29"/>
    <n v="1453230569"/>
    <d v="2016-01-19T19:09:29"/>
    <x v="28"/>
    <x v="28"/>
    <b v="0"/>
    <n v="1"/>
    <b v="0"/>
    <s v="technology/web"/>
    <n v="0.16705882352941176"/>
    <n v="142"/>
    <x v="7"/>
    <x v="24"/>
  </r>
  <r>
    <x v="1144"/>
    <s v="FairwayJockey.com Custom Golf Equipment"/>
    <s v="FairwayJockey.com is a web platform to make high quality custom tour golf equipment available at a lower cost to the consumer."/>
    <n v="2500"/>
    <n v="0"/>
    <x v="0"/>
    <x v="0"/>
    <x v="0"/>
    <n v="1446660688"/>
    <d v="2015-11-04T18:11:28"/>
    <n v="1444065088"/>
    <d v="2015-10-05T17:11:28"/>
    <x v="28"/>
    <x v="28"/>
    <b v="0"/>
    <n v="0"/>
    <b v="0"/>
    <s v="technology/web"/>
    <n v="0"/>
    <n v="0"/>
    <x v="7"/>
    <x v="24"/>
  </r>
  <r>
    <x v="1145"/>
    <s v="Unity, A Content Creators Toolkit"/>
    <s v="Grow your YouTube channel and increase your audience by allowing multi uploads, shares and interaction from a single simple interface."/>
    <n v="11180"/>
    <n v="80"/>
    <x v="0"/>
    <x v="3"/>
    <x v="3"/>
    <n v="1476873507"/>
    <d v="2016-10-19T10:38:27"/>
    <n v="1474281507"/>
    <d v="2016-09-19T10:38:27"/>
    <x v="28"/>
    <x v="28"/>
    <b v="0"/>
    <n v="4"/>
    <b v="0"/>
    <s v="technology/web"/>
    <n v="0.7155635062611807"/>
    <n v="20"/>
    <x v="7"/>
    <x v="24"/>
  </r>
  <r>
    <x v="1146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7"/>
    <x v="4"/>
    <n v="1434213443"/>
    <d v="2015-06-13T16:37:23"/>
    <n v="1431621443"/>
    <d v="2015-05-14T16:37:23"/>
    <x v="28"/>
    <x v="28"/>
    <b v="0"/>
    <n v="4"/>
    <b v="0"/>
    <s v="technology/web"/>
    <n v="0.43166666666666664"/>
    <n v="64.75"/>
    <x v="7"/>
    <x v="24"/>
  </r>
  <r>
    <x v="1147"/>
    <s v="Course: Learn Cryptography"/>
    <s v="Learn classic and public key cryptography with a full proof-of-concept system in JavaScript."/>
    <n v="12000"/>
    <n v="175"/>
    <x v="0"/>
    <x v="0"/>
    <x v="0"/>
    <n v="1419539223"/>
    <d v="2014-12-25T20:27:03"/>
    <n v="1416947223"/>
    <d v="2014-11-25T20:27:03"/>
    <x v="28"/>
    <x v="28"/>
    <b v="0"/>
    <n v="5"/>
    <b v="0"/>
    <s v="technology/web"/>
    <n v="1.4583333333333333"/>
    <n v="35"/>
    <x v="7"/>
    <x v="24"/>
  </r>
  <r>
    <x v="1148"/>
    <s v="Talented Minds â­ï¸"/>
    <s v="I Want To Create A Website That Helps Young Inventors Of Today Broadcast Their Talents &amp; Help Get The Reconigition They Deserve"/>
    <n v="3000"/>
    <n v="1"/>
    <x v="0"/>
    <x v="0"/>
    <x v="0"/>
    <n v="1474580867"/>
    <d v="2016-09-22T21:47:47"/>
    <n v="1471988867"/>
    <d v="2016-08-23T21:47:47"/>
    <x v="28"/>
    <x v="28"/>
    <b v="0"/>
    <n v="1"/>
    <b v="0"/>
    <s v="technology/web"/>
    <n v="3.3333333333333333E-2"/>
    <n v="1"/>
    <x v="7"/>
    <x v="24"/>
  </r>
  <r>
    <x v="1149"/>
    <s v="A Poets Domain"/>
    <s v="Help me raise funds so that I can be able to give passionate young poets a chance to earn money weekly for their writing &amp; spoken word."/>
    <n v="400"/>
    <n v="0"/>
    <x v="0"/>
    <x v="0"/>
    <x v="0"/>
    <n v="1438474704"/>
    <d v="2015-08-02T00:18:24"/>
    <n v="1435882704"/>
    <d v="2015-07-03T00:18:24"/>
    <x v="28"/>
    <x v="28"/>
    <b v="0"/>
    <n v="0"/>
    <b v="0"/>
    <s v="technology/web"/>
    <n v="0"/>
    <n v="0"/>
    <x v="7"/>
    <x v="24"/>
  </r>
  <r>
    <x v="1150"/>
    <s v="HackersArchive.com"/>
    <s v="HackersArchive.com will help rid the web of viruses and scams found everywhere else you look!"/>
    <n v="9000"/>
    <n v="1"/>
    <x v="0"/>
    <x v="0"/>
    <x v="0"/>
    <n v="1426800687"/>
    <d v="2015-03-19T21:31:27"/>
    <n v="1424212287"/>
    <d v="2015-02-17T22:31:27"/>
    <x v="28"/>
    <x v="28"/>
    <b v="0"/>
    <n v="1"/>
    <b v="0"/>
    <s v="technology/web"/>
    <n v="1.1111111111111112E-2"/>
    <n v="1"/>
    <x v="7"/>
    <x v="24"/>
  </r>
  <r>
    <x v="1151"/>
    <s v="scriptCall - The Personal Presentation Platform"/>
    <s v="Script Call takes your presentation from the wall to your audience; from your device to theirs."/>
    <n v="1000"/>
    <n v="10"/>
    <x v="0"/>
    <x v="0"/>
    <x v="0"/>
    <n v="1426522316"/>
    <d v="2015-03-16T16:11:56"/>
    <n v="1423933916"/>
    <d v="2015-02-14T17:11:56"/>
    <x v="28"/>
    <x v="28"/>
    <b v="0"/>
    <n v="2"/>
    <b v="0"/>
    <s v="technology/web"/>
    <n v="1"/>
    <n v="5"/>
    <x v="7"/>
    <x v="24"/>
  </r>
  <r>
    <x v="1152"/>
    <s v="Employ College 2K"/>
    <s v="Employ College is a movement for companies to hire college graduates from their respected institutions."/>
    <n v="10000"/>
    <n v="56"/>
    <x v="0"/>
    <x v="0"/>
    <x v="0"/>
    <n v="1424032207"/>
    <d v="2015-02-15T20:30:07"/>
    <n v="1421440207"/>
    <d v="2015-01-16T20:30:07"/>
    <x v="28"/>
    <x v="28"/>
    <b v="0"/>
    <n v="4"/>
    <b v="0"/>
    <s v="technology/web"/>
    <n v="0.55999999999999994"/>
    <n v="14"/>
    <x v="7"/>
    <x v="24"/>
  </r>
  <r>
    <x v="1153"/>
    <s v="Waitresses.com"/>
    <s v="Waitresses.com is an online community devoted to servers around the world. Learn. Connect. Work. Travel. Share._x000a__x000a_Make a pledge today!"/>
    <n v="30000"/>
    <n v="2725"/>
    <x v="0"/>
    <x v="6"/>
    <x v="5"/>
    <n v="1429207833"/>
    <d v="2015-04-16T18:10:33"/>
    <n v="1426615833"/>
    <d v="2015-03-17T18:10:33"/>
    <x v="28"/>
    <x v="28"/>
    <b v="0"/>
    <n v="7"/>
    <b v="0"/>
    <s v="technology/web"/>
    <n v="9.0833333333333339"/>
    <n v="389.28571428571428"/>
    <x v="7"/>
    <x v="24"/>
  </r>
  <r>
    <x v="1154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x v="0"/>
    <n v="1437570130"/>
    <d v="2015-07-22T13:02:10"/>
    <n v="1434978130"/>
    <d v="2015-06-22T13:02:10"/>
    <x v="28"/>
    <x v="28"/>
    <b v="0"/>
    <n v="2"/>
    <b v="0"/>
    <s v="technology/web"/>
    <n v="6.0999999999999999E-2"/>
    <n v="30.5"/>
    <x v="7"/>
    <x v="24"/>
  </r>
  <r>
    <x v="1155"/>
    <s v="Go Start A Biz"/>
    <s v="Together, we can build a FREE, business start-up system that will help aspiring entrepreneurs change their economic circumstances."/>
    <n v="7500"/>
    <n v="250"/>
    <x v="0"/>
    <x v="0"/>
    <x v="0"/>
    <n v="1417584860"/>
    <d v="2014-12-03T05:34:20"/>
    <n v="1414992860"/>
    <d v="2014-11-03T05:34:20"/>
    <x v="28"/>
    <x v="28"/>
    <b v="0"/>
    <n v="1"/>
    <b v="0"/>
    <s v="technology/web"/>
    <n v="3.3333333333333335"/>
    <n v="250"/>
    <x v="7"/>
    <x v="24"/>
  </r>
  <r>
    <x v="1156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3"/>
    <x v="3"/>
    <n v="1428333345"/>
    <d v="2015-04-06T15:15:45"/>
    <n v="1425744945"/>
    <d v="2015-03-07T16:15:45"/>
    <x v="28"/>
    <x v="28"/>
    <b v="0"/>
    <n v="7"/>
    <b v="0"/>
    <s v="technology/web"/>
    <n v="23"/>
    <n v="16.428571428571427"/>
    <x v="7"/>
    <x v="24"/>
  </r>
  <r>
    <x v="1157"/>
    <s v="Unleashed Fitness"/>
    <s v="Creating a fitness site that will change the fitness game forever!"/>
    <n v="25000"/>
    <n v="26"/>
    <x v="0"/>
    <x v="0"/>
    <x v="0"/>
    <n v="1460832206"/>
    <d v="2016-04-16T18:43:26"/>
    <n v="1458240206"/>
    <d v="2016-03-17T18:43:26"/>
    <x v="28"/>
    <x v="28"/>
    <b v="0"/>
    <n v="2"/>
    <b v="0"/>
    <s v="technology/web"/>
    <n v="0.104"/>
    <n v="13"/>
    <x v="7"/>
    <x v="24"/>
  </r>
  <r>
    <x v="1158"/>
    <s v="DigitaliBook free library"/>
    <s v="We present digitaibook,com site which can become a free electronic library with your help,"/>
    <n v="20000"/>
    <n v="6"/>
    <x v="0"/>
    <x v="0"/>
    <x v="0"/>
    <n v="1478122292"/>
    <d v="2016-11-02T21:31:32"/>
    <n v="1475530292"/>
    <d v="2016-10-03T21:31:32"/>
    <x v="28"/>
    <x v="28"/>
    <b v="0"/>
    <n v="2"/>
    <b v="0"/>
    <s v="technology/web"/>
    <n v="0.03"/>
    <n v="3"/>
    <x v="7"/>
    <x v="24"/>
  </r>
  <r>
    <x v="1159"/>
    <s v="Goals not creeds"/>
    <s v="This is a project to create a crowd-funding site for Urantia Book readers worldwide."/>
    <n v="2500"/>
    <n v="850"/>
    <x v="0"/>
    <x v="0"/>
    <x v="0"/>
    <n v="1417737781"/>
    <d v="2014-12-05T00:03:01"/>
    <n v="1415145781"/>
    <d v="2014-11-05T00:03:01"/>
    <x v="28"/>
    <x v="28"/>
    <b v="0"/>
    <n v="7"/>
    <b v="0"/>
    <s v="technology/web"/>
    <n v="34"/>
    <n v="121.42857142857143"/>
    <x v="7"/>
    <x v="24"/>
  </r>
  <r>
    <x v="1160"/>
    <s v="Privster.net - Privacy anywhere, whenever for free."/>
    <s v="In today's day and age every website tracks your IP Address and information, it's time to keep your information private and secure."/>
    <n v="10000"/>
    <n v="140"/>
    <x v="1"/>
    <x v="6"/>
    <x v="5"/>
    <n v="1419626139"/>
    <d v="2014-12-26T20:35:39"/>
    <n v="1417034139"/>
    <d v="2014-11-26T20:35:39"/>
    <x v="28"/>
    <x v="28"/>
    <b v="0"/>
    <n v="6"/>
    <b v="0"/>
    <s v="technology/web"/>
    <n v="1.4000000000000001"/>
    <n v="23.333333333333332"/>
    <x v="7"/>
    <x v="24"/>
  </r>
  <r>
    <x v="116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d v="2015-06-18T19:03:35"/>
    <n v="1432062215"/>
    <d v="2015-05-19T19:03:35"/>
    <x v="28"/>
    <x v="28"/>
    <b v="0"/>
    <n v="0"/>
    <b v="0"/>
    <s v="technology/web"/>
    <n v="0"/>
    <n v="0"/>
    <x v="7"/>
    <x v="24"/>
  </r>
  <r>
    <x v="1162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d v="2014-08-14T15:20:23"/>
    <n v="1405437623"/>
    <d v="2014-07-15T15:20:23"/>
    <x v="28"/>
    <x v="28"/>
    <b v="0"/>
    <n v="13"/>
    <b v="0"/>
    <s v="technology/web"/>
    <n v="3.9334666666666664"/>
    <n v="45.386153846153846"/>
    <x v="7"/>
    <x v="24"/>
  </r>
  <r>
    <x v="1163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d v="2014-08-28T00:50:56"/>
    <n v="1406595056"/>
    <d v="2014-07-29T00:50:56"/>
    <x v="28"/>
    <x v="28"/>
    <b v="0"/>
    <n v="0"/>
    <b v="0"/>
    <s v="technology/web"/>
    <n v="0"/>
    <n v="0"/>
    <x v="7"/>
    <x v="24"/>
  </r>
  <r>
    <x v="1164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d v="2015-11-22T20:48:56"/>
    <n v="1445629736"/>
    <d v="2015-10-23T19:48:56"/>
    <x v="28"/>
    <x v="28"/>
    <b v="0"/>
    <n v="0"/>
    <b v="0"/>
    <s v="technology/web"/>
    <n v="0"/>
    <n v="0"/>
    <x v="7"/>
    <x v="24"/>
  </r>
  <r>
    <x v="1165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d v="2015-06-15T22:06:20"/>
    <n v="1431813980"/>
    <d v="2015-05-16T22:06:20"/>
    <x v="28"/>
    <x v="28"/>
    <b v="0"/>
    <n v="5"/>
    <b v="0"/>
    <s v="technology/web"/>
    <n v="0.97400000000000009"/>
    <n v="292.2"/>
    <x v="7"/>
    <x v="24"/>
  </r>
  <r>
    <x v="1166"/>
    <s v="Swap Anything (Canceled)"/>
    <s v="Can we swap, please? - everybody's said it. I want to create a website that enables anybody to trade their items, without money hassle."/>
    <n v="780"/>
    <n v="5"/>
    <x v="1"/>
    <x v="3"/>
    <x v="3"/>
    <n v="1448761744"/>
    <d v="2015-11-29T01:49:04"/>
    <n v="1446166144"/>
    <d v="2015-10-30T00:49:04"/>
    <x v="28"/>
    <x v="28"/>
    <b v="0"/>
    <n v="1"/>
    <b v="0"/>
    <s v="technology/web"/>
    <n v="0.64102564102564097"/>
    <n v="5"/>
    <x v="7"/>
    <x v="24"/>
  </r>
  <r>
    <x v="1167"/>
    <s v="UniteChrist (Canceled)"/>
    <s v="We are creating a Christian social network to empower, educate, and connect Christians all over the world."/>
    <n v="13803"/>
    <n v="0"/>
    <x v="1"/>
    <x v="0"/>
    <x v="0"/>
    <n v="1429732586"/>
    <d v="2015-04-22T19:56:26"/>
    <n v="1427140586"/>
    <d v="2015-03-23T19:56:26"/>
    <x v="28"/>
    <x v="28"/>
    <b v="0"/>
    <n v="0"/>
    <b v="0"/>
    <s v="technology/web"/>
    <n v="0"/>
    <n v="0"/>
    <x v="7"/>
    <x v="24"/>
  </r>
  <r>
    <x v="1168"/>
    <s v="Web Streaming 2.0 (Canceled)"/>
    <s v="A Fast and Reliable new Web platform to stream videos from Internet"/>
    <n v="10000"/>
    <n v="0"/>
    <x v="1"/>
    <x v="11"/>
    <x v="4"/>
    <n v="1472777146"/>
    <d v="2016-09-02T00:45:46"/>
    <n v="1470185146"/>
    <d v="2016-08-03T00:45:46"/>
    <x v="28"/>
    <x v="28"/>
    <b v="0"/>
    <n v="0"/>
    <b v="0"/>
    <s v="technology/web"/>
    <n v="0"/>
    <n v="0"/>
    <x v="7"/>
    <x v="24"/>
  </r>
  <r>
    <x v="1169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d v="2016-06-24T01:29:00"/>
    <n v="1464139740"/>
    <d v="2016-05-25T01:29:00"/>
    <x v="28"/>
    <x v="28"/>
    <b v="0"/>
    <n v="0"/>
    <b v="0"/>
    <s v="technology/web"/>
    <n v="0"/>
    <n v="0"/>
    <x v="7"/>
    <x v="24"/>
  </r>
  <r>
    <x v="1170"/>
    <s v="PixlDir.com - Simple and fast image hosting. (Canceled)"/>
    <s v="The aim of PixlDir is to deliver the most simple, and fast experience when it comes to uploading images to the web."/>
    <n v="515"/>
    <n v="0"/>
    <x v="1"/>
    <x v="12"/>
    <x v="8"/>
    <n v="1443149759"/>
    <d v="2015-09-25T02:55:59"/>
    <n v="1440557759"/>
    <d v="2015-08-26T02:55:59"/>
    <x v="28"/>
    <x v="28"/>
    <b v="0"/>
    <n v="0"/>
    <b v="0"/>
    <s v="technology/web"/>
    <n v="0"/>
    <n v="0"/>
    <x v="7"/>
    <x v="24"/>
  </r>
  <r>
    <x v="1171"/>
    <s v="S'time Soirees (Canceled)"/>
    <s v="Hormis la similitude envers d'autres rÃ©seaux socials, celui-ci vous permettra d'organiser / participer Ã  des soirÃ©es trÃ¨s facilement !"/>
    <n v="5000"/>
    <n v="0"/>
    <x v="1"/>
    <x v="5"/>
    <x v="4"/>
    <n v="1488013307"/>
    <d v="2017-02-25T09:01:47"/>
    <n v="1485421307"/>
    <d v="2017-01-26T09:01:47"/>
    <x v="28"/>
    <x v="28"/>
    <b v="0"/>
    <n v="0"/>
    <b v="0"/>
    <s v="technology/web"/>
    <n v="0"/>
    <n v="0"/>
    <x v="7"/>
    <x v="24"/>
  </r>
  <r>
    <x v="1172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d v="2015-12-09T19:26:43"/>
    <n v="1447097203"/>
    <d v="2015-11-09T19:26:43"/>
    <x v="28"/>
    <x v="28"/>
    <b v="0"/>
    <n v="0"/>
    <b v="0"/>
    <s v="technology/web"/>
    <n v="0"/>
    <n v="0"/>
    <x v="7"/>
    <x v="24"/>
  </r>
  <r>
    <x v="1173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d v="2016-07-07T23:42:17"/>
    <n v="1465342937"/>
    <d v="2016-06-07T23:42:17"/>
    <x v="28"/>
    <x v="28"/>
    <b v="0"/>
    <n v="3"/>
    <b v="0"/>
    <s v="technology/web"/>
    <n v="1.044"/>
    <n v="87"/>
    <x v="7"/>
    <x v="24"/>
  </r>
  <r>
    <x v="1174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d v="2015-05-28T00:13:17"/>
    <n v="1430179997"/>
    <d v="2015-04-28T00:13:17"/>
    <x v="28"/>
    <x v="28"/>
    <b v="0"/>
    <n v="0"/>
    <b v="0"/>
    <s v="technology/web"/>
    <n v="0"/>
    <n v="0"/>
    <x v="7"/>
    <x v="24"/>
  </r>
  <r>
    <x v="1175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d v="2015-05-14T23:44:01"/>
    <n v="1429055041"/>
    <d v="2015-04-14T23:44:01"/>
    <x v="28"/>
    <x v="28"/>
    <b v="0"/>
    <n v="0"/>
    <b v="0"/>
    <s v="technology/web"/>
    <n v="0"/>
    <n v="0"/>
    <x v="7"/>
    <x v="24"/>
  </r>
  <r>
    <x v="1176"/>
    <s v="SkyRooms.io Virtual Offices (Canceled)"/>
    <s v="SkyRooms.IO is a social network for business people that actually equips them to do work together. Resume, video conferencing and PM."/>
    <n v="25000"/>
    <n v="0"/>
    <x v="1"/>
    <x v="6"/>
    <x v="5"/>
    <n v="1490560177"/>
    <d v="2017-03-26T20:29:37"/>
    <n v="1487971777"/>
    <d v="2017-02-24T21:29:37"/>
    <x v="28"/>
    <x v="28"/>
    <b v="0"/>
    <n v="0"/>
    <b v="0"/>
    <s v="technology/web"/>
    <n v="0"/>
    <n v="0"/>
    <x v="7"/>
    <x v="24"/>
  </r>
  <r>
    <x v="1177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d v="2014-07-13T16:37:37"/>
    <n v="1402677457"/>
    <d v="2014-06-13T16:37:37"/>
    <x v="28"/>
    <x v="28"/>
    <b v="0"/>
    <n v="0"/>
    <b v="0"/>
    <s v="technology/web"/>
    <n v="0"/>
    <n v="0"/>
    <x v="7"/>
    <x v="24"/>
  </r>
  <r>
    <x v="117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d v="2016-05-14T15:18:28"/>
    <n v="1460647108"/>
    <d v="2016-04-14T15:18:28"/>
    <x v="28"/>
    <x v="28"/>
    <b v="0"/>
    <n v="3"/>
    <b v="0"/>
    <s v="technology/web"/>
    <n v="0.17500000000000002"/>
    <n v="116.66666666666667"/>
    <x v="7"/>
    <x v="24"/>
  </r>
  <r>
    <x v="1179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d v="2015-09-06T05:10:00"/>
    <n v="1438959121"/>
    <d v="2015-08-07T14:52:01"/>
    <x v="28"/>
    <x v="28"/>
    <b v="0"/>
    <n v="1"/>
    <b v="0"/>
    <s v="technology/web"/>
    <n v="8.3340278356529712E-2"/>
    <n v="10"/>
    <x v="7"/>
    <x v="24"/>
  </r>
  <r>
    <x v="1180"/>
    <s v="UniWherse.com - Bring students future (Canceled)"/>
    <s v="Our goal is to create a system, students can find universities that best match their interests."/>
    <n v="20000"/>
    <n v="0"/>
    <x v="1"/>
    <x v="14"/>
    <x v="4"/>
    <n v="1448470165"/>
    <d v="2015-11-25T16:49:25"/>
    <n v="1445874565"/>
    <d v="2015-10-26T15:49:25"/>
    <x v="28"/>
    <x v="28"/>
    <b v="0"/>
    <n v="0"/>
    <b v="0"/>
    <s v="technology/web"/>
    <n v="0"/>
    <n v="0"/>
    <x v="7"/>
    <x v="24"/>
  </r>
  <r>
    <x v="1181"/>
    <s v="pitchtograndma (Canceled)"/>
    <s v="We help companies to explain what they do in simple, grandma-would-understand terms."/>
    <n v="5000"/>
    <n v="1"/>
    <x v="1"/>
    <x v="0"/>
    <x v="0"/>
    <n v="1424989029"/>
    <d v="2015-02-26T22:17:09"/>
    <n v="1422397029"/>
    <d v="2015-01-27T22:17:09"/>
    <x v="28"/>
    <x v="28"/>
    <b v="0"/>
    <n v="1"/>
    <b v="0"/>
    <s v="technology/web"/>
    <n v="0.02"/>
    <n v="1"/>
    <x v="7"/>
    <x v="24"/>
  </r>
  <r>
    <x v="1182"/>
    <s v="Pleero, A Technology Team Building Website (Canceled)"/>
    <s v="Network used for building technology development teams."/>
    <n v="25000"/>
    <n v="2"/>
    <x v="1"/>
    <x v="0"/>
    <x v="0"/>
    <n v="1428804762"/>
    <d v="2015-04-12T02:12:42"/>
    <n v="1426212762"/>
    <d v="2015-03-13T02:12:42"/>
    <x v="28"/>
    <x v="28"/>
    <b v="0"/>
    <n v="1"/>
    <b v="0"/>
    <s v="technology/web"/>
    <n v="8.0000000000000002E-3"/>
    <n v="2"/>
    <x v="7"/>
    <x v="24"/>
  </r>
  <r>
    <x v="1183"/>
    <s v="Keto Advice (Canceled)"/>
    <s v="With no central location for keto knowledge, keto advice will be a community run knowledge base."/>
    <n v="2000"/>
    <n v="4"/>
    <x v="1"/>
    <x v="3"/>
    <x v="3"/>
    <n v="1433587620"/>
    <d v="2015-06-06T10:47:00"/>
    <n v="1430996150"/>
    <d v="2015-05-07T10:55:50"/>
    <x v="28"/>
    <x v="28"/>
    <b v="0"/>
    <n v="1"/>
    <b v="0"/>
    <s v="technology/web"/>
    <n v="0.2"/>
    <n v="4"/>
    <x v="7"/>
    <x v="24"/>
  </r>
  <r>
    <x v="1184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x v="0"/>
    <n v="1439473248"/>
    <d v="2015-08-13T13:40:48"/>
    <n v="1436881248"/>
    <d v="2015-07-14T13:40:48"/>
    <x v="28"/>
    <x v="28"/>
    <b v="0"/>
    <n v="315"/>
    <b v="1"/>
    <s v="technology/wearables"/>
    <n v="119.16249999999999"/>
    <n v="151.31746031746033"/>
    <x v="7"/>
    <x v="11"/>
  </r>
  <r>
    <x v="1185"/>
    <s v="Carbon Fiber Collar Stays"/>
    <s v="Ever wanted to own something made out of carbon fiber? Now you can!"/>
    <n v="2000"/>
    <n v="5574"/>
    <x v="2"/>
    <x v="0"/>
    <x v="0"/>
    <n v="1470962274"/>
    <d v="2016-08-12T00:37:54"/>
    <n v="1468370274"/>
    <d v="2016-07-13T00:37:54"/>
    <x v="28"/>
    <x v="28"/>
    <b v="0"/>
    <n v="237"/>
    <b v="1"/>
    <s v="technology/wearables"/>
    <n v="278.7"/>
    <n v="23.518987341772153"/>
    <x v="7"/>
    <x v="11"/>
  </r>
  <r>
    <x v="118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x v="0"/>
    <n v="1407788867"/>
    <d v="2014-08-11T20:27:47"/>
    <n v="1405196867"/>
    <d v="2014-07-12T20:27:47"/>
    <x v="28"/>
    <x v="28"/>
    <b v="0"/>
    <n v="27"/>
    <b v="1"/>
    <s v="technology/wearables"/>
    <n v="131.87625"/>
    <n v="39.074444444444445"/>
    <x v="7"/>
    <x v="11"/>
  </r>
  <r>
    <x v="118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6"/>
    <x v="5"/>
    <n v="1458235549"/>
    <d v="2016-03-17T17:25:49"/>
    <n v="1455647149"/>
    <d v="2016-02-16T18:25:49"/>
    <x v="28"/>
    <x v="28"/>
    <b v="0"/>
    <n v="17"/>
    <b v="1"/>
    <s v="technology/wearables"/>
    <n v="107.05"/>
    <n v="125.94117647058823"/>
    <x v="7"/>
    <x v="11"/>
  </r>
  <r>
    <x v="1188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x v="0"/>
    <n v="1418430311"/>
    <d v="2014-12-13T00:25:11"/>
    <n v="1415838311"/>
    <d v="2014-11-13T00:25:11"/>
    <x v="28"/>
    <x v="28"/>
    <b v="0"/>
    <n v="105"/>
    <b v="1"/>
    <s v="technology/wearables"/>
    <n v="100.52799999999999"/>
    <n v="239.35238095238094"/>
    <x v="7"/>
    <x v="11"/>
  </r>
  <r>
    <x v="1189"/>
    <s v="The Zossom Phone Case"/>
    <s v="Zossom is a smart phone case with a strap. Forget the days of shattered screens and scratches. The Zossom case keeps your phone safe."/>
    <n v="3000"/>
    <n v="3014"/>
    <x v="2"/>
    <x v="0"/>
    <x v="0"/>
    <n v="1480613650"/>
    <d v="2016-12-01T17:34:10"/>
    <n v="1478018050"/>
    <d v="2016-11-01T16:34:10"/>
    <x v="28"/>
    <x v="28"/>
    <b v="0"/>
    <n v="28"/>
    <b v="1"/>
    <s v="technology/wearables"/>
    <n v="100.46666666666665"/>
    <n v="107.64285714285714"/>
    <x v="7"/>
    <x v="11"/>
  </r>
  <r>
    <x v="1190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x v="0"/>
    <n v="1436396313"/>
    <d v="2015-07-08T22:58:33"/>
    <n v="1433804313"/>
    <d v="2015-06-08T22:58:33"/>
    <x v="28"/>
    <x v="28"/>
    <b v="0"/>
    <n v="1013"/>
    <b v="1"/>
    <s v="technology/wearables"/>
    <n v="267.29166666666669"/>
    <n v="31.663376110562684"/>
    <x v="7"/>
    <x v="11"/>
  </r>
  <r>
    <x v="1191"/>
    <s v="Spark: The Watch That Keeps You Awake"/>
    <s v="Meet Spark: The friendly companion that helps you stay awake during the day. Re-released with new features!"/>
    <n v="8000"/>
    <n v="11751"/>
    <x v="2"/>
    <x v="0"/>
    <x v="0"/>
    <n v="1426197512"/>
    <d v="2015-03-12T21:58:32"/>
    <n v="1423609112"/>
    <d v="2015-02-10T22:58:32"/>
    <x v="28"/>
    <x v="28"/>
    <b v="0"/>
    <n v="274"/>
    <b v="1"/>
    <s v="technology/wearables"/>
    <n v="146.88749999999999"/>
    <n v="42.886861313868614"/>
    <x v="7"/>
    <x v="11"/>
  </r>
  <r>
    <x v="1192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x v="0"/>
    <n v="1450901872"/>
    <d v="2015-12-23T20:17:52"/>
    <n v="1448309872"/>
    <d v="2015-11-23T20:17:52"/>
    <x v="28"/>
    <x v="28"/>
    <b v="0"/>
    <n v="99"/>
    <b v="1"/>
    <s v="technology/wearables"/>
    <n v="125.69999999999999"/>
    <n v="190.45454545454547"/>
    <x v="7"/>
    <x v="11"/>
  </r>
  <r>
    <x v="1193"/>
    <s v="Lulu Watch Designs - Apple Watch"/>
    <s v="Sync up your lifestyle"/>
    <n v="3000"/>
    <n v="3017"/>
    <x v="2"/>
    <x v="0"/>
    <x v="0"/>
    <n v="1440339295"/>
    <d v="2015-08-23T14:14:55"/>
    <n v="1437747295"/>
    <d v="2015-07-24T14:14:55"/>
    <x v="28"/>
    <x v="28"/>
    <b v="0"/>
    <n v="21"/>
    <b v="1"/>
    <s v="technology/wearables"/>
    <n v="100.56666666666668"/>
    <n v="143.66666666666666"/>
    <x v="7"/>
    <x v="11"/>
  </r>
  <r>
    <x v="1194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x v="0"/>
    <n v="1415558879"/>
    <d v="2014-11-09T18:47:59"/>
    <n v="1412963279"/>
    <d v="2014-10-10T17:47:59"/>
    <x v="28"/>
    <x v="28"/>
    <b v="0"/>
    <n v="18"/>
    <b v="0"/>
    <s v="technology/wearables"/>
    <n v="3.0579999999999998"/>
    <n v="84.944444444444443"/>
    <x v="7"/>
    <x v="11"/>
  </r>
  <r>
    <x v="1195"/>
    <s v="AirString"/>
    <s v="AirString keeps your AirPods from getting lost by keeping the pair together with a  durable and premium quality string."/>
    <n v="10000"/>
    <n v="95"/>
    <x v="0"/>
    <x v="0"/>
    <x v="0"/>
    <n v="1477236559"/>
    <d v="2016-10-23T15:29:19"/>
    <n v="1474644559"/>
    <d v="2016-09-23T15:29:19"/>
    <x v="28"/>
    <x v="28"/>
    <b v="0"/>
    <n v="9"/>
    <b v="0"/>
    <s v="technology/wearables"/>
    <n v="0.95"/>
    <n v="10.555555555555555"/>
    <x v="7"/>
    <x v="11"/>
  </r>
  <r>
    <x v="1196"/>
    <s v="LW - the cool luminescent band with a watch"/>
    <s v="A stylish, durable safety light band on your wrist or ankle holds a watch or another modular accessory."/>
    <n v="39000"/>
    <n v="156"/>
    <x v="0"/>
    <x v="0"/>
    <x v="0"/>
    <n v="1421404247"/>
    <d v="2015-01-16T10:30:47"/>
    <n v="1418812247"/>
    <d v="2014-12-17T10:30:47"/>
    <x v="28"/>
    <x v="28"/>
    <b v="0"/>
    <n v="4"/>
    <b v="0"/>
    <s v="technology/wearables"/>
    <n v="0.4"/>
    <n v="39"/>
    <x v="7"/>
    <x v="11"/>
  </r>
  <r>
    <x v="1197"/>
    <s v="MouseFighter invisible AIR mouse"/>
    <s v="Imagine a mouse that automatically moves your pointer to where your head is facing. Its an air mouse hidden inside a standard headset."/>
    <n v="200000"/>
    <n v="700"/>
    <x v="0"/>
    <x v="1"/>
    <x v="1"/>
    <n v="1437250456"/>
    <d v="2015-07-18T20:14:16"/>
    <n v="1434658456"/>
    <d v="2015-06-18T20:14:16"/>
    <x v="28"/>
    <x v="28"/>
    <b v="0"/>
    <n v="7"/>
    <b v="0"/>
    <s v="technology/wearables"/>
    <n v="0.35000000000000003"/>
    <n v="100"/>
    <x v="7"/>
    <x v="11"/>
  </r>
  <r>
    <x v="1198"/>
    <s v="Oregon Babyâ„¢ Diapers"/>
    <s v="Save Oregon Babyâ„¢ Diapers, a handmade business, run by awesome moms in Southern Oregon, from permanently closing!"/>
    <n v="12000"/>
    <n v="904"/>
    <x v="0"/>
    <x v="0"/>
    <x v="0"/>
    <n v="1428940775"/>
    <d v="2015-04-13T15:59:35"/>
    <n v="1426348775"/>
    <d v="2015-03-14T15:59:35"/>
    <x v="28"/>
    <x v="28"/>
    <b v="0"/>
    <n v="29"/>
    <b v="0"/>
    <s v="technology/wearables"/>
    <n v="7.5333333333333332"/>
    <n v="31.172413793103448"/>
    <x v="7"/>
    <x v="11"/>
  </r>
  <r>
    <x v="1199"/>
    <s v="Ducky Diapers"/>
    <s v="Have you ever dreamed of having a pet duckling, but concerned about all the pooping, here is a a solution to help solve that issue."/>
    <n v="200000"/>
    <n v="8"/>
    <x v="0"/>
    <x v="0"/>
    <x v="0"/>
    <n v="1408305498"/>
    <d v="2014-08-17T19:58:18"/>
    <n v="1405713498"/>
    <d v="2014-07-18T19:58:18"/>
    <x v="28"/>
    <x v="28"/>
    <b v="0"/>
    <n v="4"/>
    <b v="0"/>
    <s v="technology/wearables"/>
    <n v="4.0000000000000001E-3"/>
    <n v="2"/>
    <x v="7"/>
    <x v="11"/>
  </r>
  <r>
    <x v="1200"/>
    <s v="Christian DiLusso Watches"/>
    <s v="Beautiful automatic watches, made for every moment._x000a_Sports, business, casual.....it fits every moment of your life."/>
    <n v="200000"/>
    <n v="43015"/>
    <x v="0"/>
    <x v="10"/>
    <x v="7"/>
    <n v="1467817258"/>
    <d v="2016-07-06T15:00:58"/>
    <n v="1465225258"/>
    <d v="2016-06-06T15:00:58"/>
    <x v="28"/>
    <x v="28"/>
    <b v="0"/>
    <n v="28"/>
    <b v="0"/>
    <s v="technology/wearables"/>
    <n v="21.5075"/>
    <n v="1536.25"/>
    <x v="7"/>
    <x v="11"/>
  </r>
  <r>
    <x v="1201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x v="0"/>
    <n v="1420095540"/>
    <d v="2015-01-01T06:59:00"/>
    <n v="1417558804"/>
    <d v="2014-12-02T22:20:04"/>
    <x v="28"/>
    <x v="28"/>
    <b v="0"/>
    <n v="26"/>
    <b v="0"/>
    <s v="technology/wearables"/>
    <n v="14.85"/>
    <n v="34.269230769230766"/>
    <x v="7"/>
    <x v="11"/>
  </r>
  <r>
    <x v="1202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6"/>
    <x v="5"/>
    <n v="1423333581"/>
    <d v="2015-02-07T18:26:21"/>
    <n v="1420741581"/>
    <d v="2015-01-08T18:26:21"/>
    <x v="28"/>
    <x v="28"/>
    <b v="0"/>
    <n v="24"/>
    <b v="0"/>
    <s v="technology/wearables"/>
    <n v="1.4710000000000001"/>
    <n v="61.291666666666664"/>
    <x v="7"/>
    <x v="11"/>
  </r>
  <r>
    <x v="1203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x v="0"/>
    <n v="1463821338"/>
    <d v="2016-05-21T09:02:18"/>
    <n v="1461229338"/>
    <d v="2016-04-21T09:02:18"/>
    <x v="28"/>
    <x v="28"/>
    <b v="0"/>
    <n v="17"/>
    <b v="0"/>
    <s v="technology/wearables"/>
    <n v="3.8206896551724134"/>
    <n v="65.17647058823529"/>
    <x v="7"/>
    <x v="11"/>
  </r>
  <r>
    <x v="1204"/>
    <s v="D-Pro Athletic Headband with Carbon Fiber"/>
    <s v="The D-Pro is a lightweight, moisture-wicking headband with a padded carbon fiber insert that reduces the risk of head injury in sports."/>
    <n v="2500"/>
    <n v="1"/>
    <x v="0"/>
    <x v="0"/>
    <x v="0"/>
    <n v="1477509604"/>
    <d v="2016-10-26T19:20:04"/>
    <n v="1474917604"/>
    <d v="2016-09-26T19:20:04"/>
    <x v="28"/>
    <x v="28"/>
    <b v="0"/>
    <n v="1"/>
    <b v="0"/>
    <s v="technology/wearables"/>
    <n v="0.04"/>
    <n v="1"/>
    <x v="7"/>
    <x v="11"/>
  </r>
  <r>
    <x v="1205"/>
    <s v="Deception Belt"/>
    <s v="The Deception Belt is an innovative belt with app capability, designed to assist any user gain control over their appetite."/>
    <n v="50000"/>
    <n v="53"/>
    <x v="0"/>
    <x v="0"/>
    <x v="0"/>
    <n v="1489512122"/>
    <d v="2017-03-14T17:22:02"/>
    <n v="1486923722"/>
    <d v="2017-02-12T18:22:02"/>
    <x v="28"/>
    <x v="28"/>
    <b v="0"/>
    <n v="4"/>
    <b v="0"/>
    <s v="technology/wearables"/>
    <n v="0.106"/>
    <n v="13.25"/>
    <x v="7"/>
    <x v="11"/>
  </r>
  <r>
    <x v="1206"/>
    <s v="Vivi di Cuore - Heart Rate Watch"/>
    <s v="La tua giornata sportiva monitorata nel tuo polso??!!!_x000a_Rendiamolo possibile... VIVI DI CUORE --- All MADE in ITALY"/>
    <n v="500000"/>
    <n v="0"/>
    <x v="0"/>
    <x v="11"/>
    <x v="4"/>
    <n v="1438618170"/>
    <d v="2015-08-03T16:09:30"/>
    <n v="1436026170"/>
    <d v="2015-07-04T16:09:30"/>
    <x v="28"/>
    <x v="28"/>
    <b v="0"/>
    <n v="0"/>
    <b v="0"/>
    <s v="technology/wearables"/>
    <n v="0"/>
    <n v="0"/>
    <x v="7"/>
    <x v="11"/>
  </r>
  <r>
    <x v="1207"/>
    <s v="The Most Advanced Dress Shirt- EVER!!"/>
    <s v="Removable collars and cuffs along with hidden underarm designs that prevent embarrassing and stubborn stains. What does YOUR shirt do?"/>
    <n v="20000"/>
    <n v="14598"/>
    <x v="0"/>
    <x v="0"/>
    <x v="0"/>
    <n v="1444876253"/>
    <d v="2015-10-15T02:30:53"/>
    <n v="1442284253"/>
    <d v="2015-09-15T02:30:53"/>
    <x v="28"/>
    <x v="28"/>
    <b v="0"/>
    <n v="36"/>
    <b v="0"/>
    <s v="technology/wearables"/>
    <n v="72.989999999999995"/>
    <n v="405.5"/>
    <x v="7"/>
    <x v="11"/>
  </r>
  <r>
    <x v="1208"/>
    <s v="Signum Indicators by Brighter Indication"/>
    <s v="A revolutionary, cycling safety device is born! Signum indicators close the communication gap between cyclists and other road users."/>
    <n v="20000"/>
    <n v="1306"/>
    <x v="0"/>
    <x v="3"/>
    <x v="3"/>
    <n v="1482397263"/>
    <d v="2016-12-22T09:01:03"/>
    <n v="1479805263"/>
    <d v="2016-11-22T09:01:03"/>
    <x v="28"/>
    <x v="28"/>
    <b v="0"/>
    <n v="201"/>
    <b v="0"/>
    <s v="technology/wearables"/>
    <n v="6.5299999999999994"/>
    <n v="6.4975124378109452"/>
    <x v="7"/>
    <x v="11"/>
  </r>
  <r>
    <x v="1209"/>
    <s v="Prana: Wearable for Breathing and Posture"/>
    <s v="Prana is the first wearable combining breath and posture tracking to make your sitting time count."/>
    <n v="100000"/>
    <n v="35338"/>
    <x v="0"/>
    <x v="0"/>
    <x v="0"/>
    <n v="1430421827"/>
    <d v="2015-04-30T19:23:47"/>
    <n v="1427829827"/>
    <d v="2015-03-31T19:23:47"/>
    <x v="28"/>
    <x v="28"/>
    <b v="0"/>
    <n v="296"/>
    <b v="0"/>
    <s v="technology/wearables"/>
    <n v="35.338000000000001"/>
    <n v="119.38513513513513"/>
    <x v="7"/>
    <x v="11"/>
  </r>
  <r>
    <x v="1210"/>
    <s v="Airlock bike helmet"/>
    <s v="You can control how much air enters the helmet by opening or closing the vents. This is very useful in bad weather, or for competition."/>
    <n v="150000"/>
    <n v="590"/>
    <x v="0"/>
    <x v="0"/>
    <x v="0"/>
    <n v="1485964559"/>
    <d v="2017-02-01T15:55:59"/>
    <n v="1483372559"/>
    <d v="2017-01-02T15:55:59"/>
    <x v="28"/>
    <x v="28"/>
    <b v="0"/>
    <n v="7"/>
    <b v="0"/>
    <s v="technology/wearables"/>
    <n v="0.39333333333333331"/>
    <n v="84.285714285714292"/>
    <x v="7"/>
    <x v="11"/>
  </r>
  <r>
    <x v="1211"/>
    <s v="mini air- personal air conditioner"/>
    <s v="Unique small wearable personal air conditioning device that provides the user a 10-15 degree environmental difference on his person."/>
    <n v="60000"/>
    <n v="636"/>
    <x v="0"/>
    <x v="0"/>
    <x v="0"/>
    <n v="1414758620"/>
    <d v="2014-10-31T12:30:20"/>
    <n v="1412166620"/>
    <d v="2014-10-01T12:30:20"/>
    <x v="28"/>
    <x v="28"/>
    <b v="0"/>
    <n v="7"/>
    <b v="0"/>
    <s v="technology/wearables"/>
    <n v="1.06"/>
    <n v="90.857142857142861"/>
    <x v="7"/>
    <x v="11"/>
  </r>
  <r>
    <x v="1212"/>
    <s v="trustee"/>
    <s v="Show your fidelity by wearing the Trustee rings! Show where you are (at)!"/>
    <n v="175000"/>
    <n v="1"/>
    <x v="0"/>
    <x v="14"/>
    <x v="4"/>
    <n v="1406326502"/>
    <d v="2014-07-25T22:15:02"/>
    <n v="1403734502"/>
    <d v="2014-06-25T22:15:02"/>
    <x v="28"/>
    <x v="28"/>
    <b v="0"/>
    <n v="1"/>
    <b v="0"/>
    <s v="technology/wearables"/>
    <n v="5.7142857142857147E-4"/>
    <n v="1"/>
    <x v="7"/>
    <x v="11"/>
  </r>
  <r>
    <x v="12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8"/>
    <x v="4"/>
    <n v="1484065881"/>
    <d v="2017-01-10T16:31:21"/>
    <n v="1481473881"/>
    <d v="2016-12-11T16:31:21"/>
    <x v="28"/>
    <x v="28"/>
    <b v="0"/>
    <n v="31"/>
    <b v="0"/>
    <s v="technology/wearables"/>
    <n v="2.6866666666666665"/>
    <n v="13"/>
    <x v="7"/>
    <x v="11"/>
  </r>
  <r>
    <x v="1214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3"/>
    <x v="3"/>
    <n v="1406130880"/>
    <d v="2014-07-23T15:54:40"/>
    <n v="1403538880"/>
    <d v="2014-06-23T15:54:40"/>
    <x v="28"/>
    <x v="28"/>
    <b v="0"/>
    <n v="21"/>
    <b v="0"/>
    <s v="technology/wearables"/>
    <n v="26.6"/>
    <n v="291.33333333333331"/>
    <x v="7"/>
    <x v="11"/>
  </r>
  <r>
    <x v="1215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x v="0"/>
    <n v="1480011987"/>
    <d v="2016-11-24T18:26:27"/>
    <n v="1477416387"/>
    <d v="2016-10-25T17:26:27"/>
    <x v="28"/>
    <x v="28"/>
    <b v="0"/>
    <n v="37"/>
    <b v="0"/>
    <s v="technology/wearables"/>
    <n v="30.813400000000001"/>
    <n v="124.9191891891892"/>
    <x v="7"/>
    <x v="11"/>
  </r>
  <r>
    <x v="1216"/>
    <s v="SomnoScope"/>
    <s v="The closest thing ever to the Holy Grail of wearables technology"/>
    <n v="100000"/>
    <n v="977"/>
    <x v="0"/>
    <x v="14"/>
    <x v="4"/>
    <n v="1484999278"/>
    <d v="2017-01-21T11:47:58"/>
    <n v="1482407278"/>
    <d v="2016-12-22T11:47:58"/>
    <x v="28"/>
    <x v="28"/>
    <b v="0"/>
    <n v="5"/>
    <b v="0"/>
    <s v="technology/wearables"/>
    <n v="0.97699999999999987"/>
    <n v="195.4"/>
    <x v="7"/>
    <x v="11"/>
  </r>
  <r>
    <x v="1217"/>
    <s v="lumiglove"/>
    <s v="A &quot;handheld&quot; light, which eases the way you illuminate objects and/or paths."/>
    <n v="15000"/>
    <n v="61"/>
    <x v="0"/>
    <x v="0"/>
    <x v="0"/>
    <n v="1417741159"/>
    <d v="2014-12-05T00:59:19"/>
    <n v="1415149159"/>
    <d v="2014-11-05T00:59:19"/>
    <x v="28"/>
    <x v="28"/>
    <b v="0"/>
    <n v="2"/>
    <b v="0"/>
    <s v="technology/wearables"/>
    <n v="0.40666666666666662"/>
    <n v="30.5"/>
    <x v="7"/>
    <x v="11"/>
  </r>
  <r>
    <x v="1218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x v="0"/>
    <n v="1455466832"/>
    <d v="2016-02-14T16:20:32"/>
    <n v="1452874832"/>
    <d v="2016-01-15T16:20:32"/>
    <x v="28"/>
    <x v="28"/>
    <b v="0"/>
    <n v="4"/>
    <b v="0"/>
    <s v="technology/wearables"/>
    <n v="0.21649484536082475"/>
    <n v="26.25"/>
    <x v="7"/>
    <x v="11"/>
  </r>
  <r>
    <x v="1219"/>
    <s v="Secure Pet GPS Tracker - Every Moment Matters"/>
    <s v="The first GPS tracker created entirely in Italy that allows you to know where your pet is located at any time throughout any device."/>
    <n v="25000"/>
    <n v="199"/>
    <x v="0"/>
    <x v="11"/>
    <x v="4"/>
    <n v="1465130532"/>
    <d v="2016-06-05T12:42:12"/>
    <n v="1462538532"/>
    <d v="2016-05-06T12:42:12"/>
    <x v="28"/>
    <x v="28"/>
    <b v="0"/>
    <n v="1"/>
    <b v="0"/>
    <s v="technology/wearables"/>
    <n v="0.79600000000000004"/>
    <n v="199"/>
    <x v="7"/>
    <x v="11"/>
  </r>
  <r>
    <x v="1220"/>
    <s v="cool air belt"/>
    <s v="Cool air flowing under clothing keeps you cool."/>
    <n v="100000"/>
    <n v="305"/>
    <x v="0"/>
    <x v="0"/>
    <x v="0"/>
    <n v="1409949002"/>
    <d v="2014-09-05T20:30:02"/>
    <n v="1407357002"/>
    <d v="2014-08-06T20:30:02"/>
    <x v="28"/>
    <x v="28"/>
    <b v="0"/>
    <n v="4"/>
    <b v="0"/>
    <s v="technology/wearables"/>
    <n v="0.30499999999999999"/>
    <n v="76.25"/>
    <x v="7"/>
    <x v="11"/>
  </r>
  <r>
    <x v="1221"/>
    <s v="The BANGGAI Rescue Project"/>
    <s v="BANGGAI RESCUE is a beautiful, must-read book and a project setting out to answer some critical questions about the species' future."/>
    <n v="25000"/>
    <n v="33006"/>
    <x v="2"/>
    <x v="0"/>
    <x v="0"/>
    <n v="1333909178"/>
    <d v="2012-04-08T18:19:38"/>
    <n v="1331320778"/>
    <d v="2012-03-09T19:19:38"/>
    <x v="28"/>
    <x v="28"/>
    <b v="0"/>
    <n v="153"/>
    <b v="1"/>
    <s v="publishing/nonfiction"/>
    <n v="132.024"/>
    <n v="215.72549019607843"/>
    <x v="8"/>
    <x v="27"/>
  </r>
  <r>
    <x v="1222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x v="0"/>
    <n v="1309447163"/>
    <d v="2011-06-30T15:19:23"/>
    <n v="1306855163"/>
    <d v="2011-05-31T15:19:23"/>
    <x v="28"/>
    <x v="28"/>
    <b v="0"/>
    <n v="143"/>
    <b v="1"/>
    <s v="publishing/nonfiction"/>
    <n v="105.47157142857144"/>
    <n v="51.62944055944056"/>
    <x v="8"/>
    <x v="27"/>
  </r>
  <r>
    <x v="1223"/>
    <s v="The Year It All Made Sense"/>
    <s v="A true story about inspiration and survival - David Alfred George turns his powerful experience into a compelling vBook."/>
    <n v="20000"/>
    <n v="20070"/>
    <x v="2"/>
    <x v="0"/>
    <x v="0"/>
    <n v="1450018912"/>
    <d v="2015-12-13T15:01:52"/>
    <n v="1447426912"/>
    <d v="2015-11-13T15:01:52"/>
    <x v="28"/>
    <x v="28"/>
    <b v="0"/>
    <n v="140"/>
    <b v="1"/>
    <s v="publishing/nonfiction"/>
    <n v="100.35000000000001"/>
    <n v="143.35714285714286"/>
    <x v="8"/>
    <x v="27"/>
  </r>
  <r>
    <x v="1224"/>
    <s v="60 Days to a Radiating Faith"/>
    <s v="&quot;60 Days to a Radiating Faith&quot; is a collection of carefully selected Bible verses to encourage those undergoing cancer treatments."/>
    <n v="2500"/>
    <n v="2535"/>
    <x v="2"/>
    <x v="0"/>
    <x v="0"/>
    <n v="1365728487"/>
    <d v="2013-04-12T01:01:27"/>
    <n v="1363136487"/>
    <d v="2013-03-13T01:01:27"/>
    <x v="28"/>
    <x v="28"/>
    <b v="0"/>
    <n v="35"/>
    <b v="1"/>
    <s v="publishing/nonfiction"/>
    <n v="101.4"/>
    <n v="72.428571428571431"/>
    <x v="8"/>
    <x v="27"/>
  </r>
  <r>
    <x v="1225"/>
    <s v="Encyclopedia of Surfing"/>
    <s v="A Massive but Cheerful Online Digital Archive of Surfing"/>
    <n v="20000"/>
    <n v="26438"/>
    <x v="2"/>
    <x v="0"/>
    <x v="0"/>
    <n v="1323280391"/>
    <d v="2011-12-07T17:53:11"/>
    <n v="1320688391"/>
    <d v="2011-11-07T17:53:11"/>
    <x v="28"/>
    <x v="28"/>
    <b v="0"/>
    <n v="265"/>
    <b v="1"/>
    <s v="publishing/nonfiction"/>
    <n v="132.19"/>
    <n v="99.766037735849054"/>
    <x v="8"/>
    <x v="27"/>
  </r>
  <r>
    <x v="1226"/>
    <s v="Sinatra Cookbook - Recipes for the Ruby framework"/>
    <s v="Sinatra Cookbook is an ebook featuring 12 fantastic example applications built on the Sinatra framework and many well known Ruby gems."/>
    <n v="2500"/>
    <n v="3012"/>
    <x v="2"/>
    <x v="3"/>
    <x v="3"/>
    <n v="1387533892"/>
    <d v="2013-12-20T10:04:52"/>
    <n v="1384941892"/>
    <d v="2013-11-20T10:04:52"/>
    <x v="28"/>
    <x v="28"/>
    <b v="0"/>
    <n v="169"/>
    <b v="1"/>
    <s v="publishing/nonfiction"/>
    <n v="120.48"/>
    <n v="17.822485207100591"/>
    <x v="8"/>
    <x v="27"/>
  </r>
  <r>
    <x v="1227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x v="0"/>
    <n v="1395435712"/>
    <d v="2014-03-21T21:01:52"/>
    <n v="1392847312"/>
    <d v="2014-02-19T22:01:52"/>
    <x v="28"/>
    <x v="28"/>
    <b v="0"/>
    <n v="23"/>
    <b v="1"/>
    <s v="publishing/nonfiction"/>
    <n v="110.71428571428572"/>
    <n v="67.391304347826093"/>
    <x v="8"/>
    <x v="27"/>
  </r>
  <r>
    <x v="1228"/>
    <s v="A Revolutionary Leadership Resource Book"/>
    <s v="Join others to help create a world that is possible -- in your workplace, community and society!"/>
    <n v="5000"/>
    <n v="5116"/>
    <x v="2"/>
    <x v="0"/>
    <x v="0"/>
    <n v="1355439503"/>
    <d v="2012-12-13T22:58:23"/>
    <n v="1352847503"/>
    <d v="2012-11-13T22:58:23"/>
    <x v="28"/>
    <x v="28"/>
    <b v="0"/>
    <n v="62"/>
    <b v="1"/>
    <s v="publishing/nonfiction"/>
    <n v="102.32000000000001"/>
    <n v="82.516129032258064"/>
    <x v="8"/>
    <x v="27"/>
  </r>
  <r>
    <x v="1229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x v="0"/>
    <n v="1367588645"/>
    <d v="2013-05-03T13:44:05"/>
    <n v="1364996645"/>
    <d v="2013-04-03T13:44:05"/>
    <x v="28"/>
    <x v="28"/>
    <b v="0"/>
    <n v="74"/>
    <b v="1"/>
    <s v="publishing/nonfiction"/>
    <n v="179.09909909909908"/>
    <n v="53.729729729729726"/>
    <x v="8"/>
    <x v="27"/>
  </r>
  <r>
    <x v="1230"/>
    <s v="Meditations for the Childbearing Year - a Book"/>
    <s v="Peace on Earth begins with birth. Educating pregnant women to create a more peaceful world is what this book is all about."/>
    <n v="2000"/>
    <n v="2005"/>
    <x v="2"/>
    <x v="0"/>
    <x v="0"/>
    <n v="1407701966"/>
    <d v="2014-08-10T20:19:26"/>
    <n v="1405109966"/>
    <d v="2014-07-11T20:19:26"/>
    <x v="28"/>
    <x v="28"/>
    <b v="0"/>
    <n v="44"/>
    <b v="1"/>
    <s v="publishing/nonfiction"/>
    <n v="100.25"/>
    <n v="45.56818181818182"/>
    <x v="8"/>
    <x v="27"/>
  </r>
  <r>
    <x v="1231"/>
    <s v="chartwellwest.com"/>
    <s v="A place for rational, fact and data based non-partisan political and societal commentary on things that matter to Americans."/>
    <n v="10000"/>
    <n v="10556"/>
    <x v="2"/>
    <x v="0"/>
    <x v="0"/>
    <n v="1485642930"/>
    <d v="2017-01-28T22:35:30"/>
    <n v="1483050930"/>
    <d v="2016-12-29T22:35:30"/>
    <x v="28"/>
    <x v="28"/>
    <b v="0"/>
    <n v="110"/>
    <b v="1"/>
    <s v="publishing/nonfiction"/>
    <n v="105.56"/>
    <n v="95.963636363636368"/>
    <x v="8"/>
    <x v="27"/>
  </r>
  <r>
    <x v="1232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x v="0"/>
    <n v="1361739872"/>
    <d v="2013-02-24T21:04:32"/>
    <n v="1359147872"/>
    <d v="2013-01-25T21:04:32"/>
    <x v="28"/>
    <x v="28"/>
    <b v="0"/>
    <n v="59"/>
    <b v="1"/>
    <s v="publishing/nonfiction"/>
    <n v="102.58775877587757"/>
    <n v="77.271186440677965"/>
    <x v="8"/>
    <x v="27"/>
  </r>
  <r>
    <x v="123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x v="0"/>
    <n v="1423922991"/>
    <d v="2015-02-14T14:09:51"/>
    <n v="1421330991"/>
    <d v="2015-01-15T14:09:51"/>
    <x v="28"/>
    <x v="28"/>
    <b v="0"/>
    <n v="26"/>
    <b v="1"/>
    <s v="publishing/nonfiction"/>
    <n v="128"/>
    <n v="492.30769230769232"/>
    <x v="8"/>
    <x v="27"/>
  </r>
  <r>
    <x v="123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x v="0"/>
    <n v="1357408721"/>
    <d v="2013-01-05T17:58:41"/>
    <n v="1354816721"/>
    <d v="2012-12-06T17:58:41"/>
    <x v="28"/>
    <x v="28"/>
    <b v="0"/>
    <n v="49"/>
    <b v="1"/>
    <s v="publishing/nonfiction"/>
    <n v="103.75000000000001"/>
    <n v="42.346938775510203"/>
    <x v="8"/>
    <x v="27"/>
  </r>
  <r>
    <x v="1235"/>
    <s v="Publish Waiting On Humanity"/>
    <s v="I am publishing my book, Waiting on Humanity and need some finishing funds to do so."/>
    <n v="2500"/>
    <n v="2550"/>
    <x v="2"/>
    <x v="0"/>
    <x v="0"/>
    <n v="1286568268"/>
    <d v="2010-10-08T20:04:28"/>
    <n v="1283976268"/>
    <d v="2010-09-08T20:04:28"/>
    <x v="28"/>
    <x v="28"/>
    <b v="0"/>
    <n v="19"/>
    <b v="1"/>
    <s v="publishing/nonfiction"/>
    <n v="102"/>
    <n v="134.21052631578948"/>
    <x v="8"/>
    <x v="27"/>
  </r>
  <r>
    <x v="1236"/>
    <s v="Random Thoughts from a Random Mind"/>
    <s v="I am publishing my 5th book, I am looking to publish a book of short stories, all based on random thoughts that flash through my mind."/>
    <n v="2200"/>
    <n v="0"/>
    <x v="0"/>
    <x v="0"/>
    <x v="0"/>
    <n v="1480188013"/>
    <d v="2016-11-26T19:20:13"/>
    <n v="1477592413"/>
    <d v="2016-10-27T18:20:13"/>
    <x v="28"/>
    <x v="28"/>
    <b v="0"/>
    <n v="0"/>
    <b v="0"/>
    <s v="publishing/fiction"/>
    <n v="0"/>
    <n v="0"/>
    <x v="8"/>
    <x v="37"/>
  </r>
  <r>
    <x v="1237"/>
    <s v="DONE WITH DEATH"/>
    <s v="The day Chuck died was the day everything changed. Now he has to save the afterlife from extinction or die again trying."/>
    <n v="5000"/>
    <n v="235"/>
    <x v="0"/>
    <x v="0"/>
    <x v="0"/>
    <n v="1391364126"/>
    <d v="2014-02-02T18:02:06"/>
    <n v="1388772126"/>
    <d v="2014-01-03T18:02:06"/>
    <x v="28"/>
    <x v="28"/>
    <b v="0"/>
    <n v="6"/>
    <b v="0"/>
    <s v="publishing/fiction"/>
    <n v="4.7"/>
    <n v="39.166666666666664"/>
    <x v="8"/>
    <x v="37"/>
  </r>
  <r>
    <x v="1238"/>
    <s v="Highland Sabre - A Black Beast Books Project"/>
    <s v="Highland Sabre explores a possible yet terrifying explanation for the mystery big cats said to prowl the British countryside."/>
    <n v="4290"/>
    <n v="5"/>
    <x v="0"/>
    <x v="3"/>
    <x v="3"/>
    <n v="1376563408"/>
    <d v="2013-08-15T10:43:28"/>
    <n v="1373971408"/>
    <d v="2013-07-16T10:43:28"/>
    <x v="28"/>
    <x v="28"/>
    <b v="0"/>
    <n v="1"/>
    <b v="0"/>
    <s v="publishing/fiction"/>
    <n v="0.11655011655011654"/>
    <n v="5"/>
    <x v="8"/>
    <x v="37"/>
  </r>
  <r>
    <x v="1239"/>
    <s v="[JOE]KES"/>
    <s v="[JOE]KES is a book full of over 200 original, sometimes funny, pun-ish Joekes. If you hate the book, use it as a coster!"/>
    <n v="5000"/>
    <n v="0"/>
    <x v="0"/>
    <x v="0"/>
    <x v="0"/>
    <n v="1441858161"/>
    <d v="2015-09-10T04:09:21"/>
    <n v="1439266161"/>
    <d v="2015-08-11T04:09:21"/>
    <x v="28"/>
    <x v="28"/>
    <b v="0"/>
    <n v="0"/>
    <b v="0"/>
    <s v="publishing/fiction"/>
    <n v="0"/>
    <n v="0"/>
    <x v="8"/>
    <x v="37"/>
  </r>
  <r>
    <x v="1240"/>
    <s v="Dirty Quiet Money"/>
    <s v="To survive, an American socialite must fight with a Mafia boss in the French Resistance, but will his underworld ruin her in the end?"/>
    <n v="7000"/>
    <n v="2521"/>
    <x v="0"/>
    <x v="0"/>
    <x v="0"/>
    <n v="1413723684"/>
    <d v="2014-10-19T13:01:24"/>
    <n v="1411131684"/>
    <d v="2014-09-19T13:01:24"/>
    <x v="28"/>
    <x v="28"/>
    <b v="0"/>
    <n v="44"/>
    <b v="0"/>
    <s v="publishing/fiction"/>
    <n v="36.014285714285712"/>
    <n v="57.295454545454547"/>
    <x v="8"/>
    <x v="37"/>
  </r>
  <r>
    <x v="1241"/>
    <s v="Memories of Italy &amp; Olive Oil"/>
    <s v="I am writing about my nonna's life in Southern Italy and what it was like to grow up in a Fascist regime before immigrating to Canada."/>
    <n v="4000"/>
    <n v="0"/>
    <x v="0"/>
    <x v="6"/>
    <x v="5"/>
    <n v="1424112483"/>
    <d v="2015-02-16T18:48:03"/>
    <n v="1421520483"/>
    <d v="2015-01-17T18:48:03"/>
    <x v="28"/>
    <x v="28"/>
    <b v="0"/>
    <n v="0"/>
    <b v="0"/>
    <s v="publishing/fiction"/>
    <n v="0"/>
    <n v="0"/>
    <x v="8"/>
    <x v="37"/>
  </r>
  <r>
    <x v="1242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x v="0"/>
    <n v="1432178810"/>
    <d v="2015-05-21T03:26:50"/>
    <n v="1429586810"/>
    <d v="2015-04-21T03:26:50"/>
    <x v="28"/>
    <x v="28"/>
    <b v="0"/>
    <n v="3"/>
    <b v="0"/>
    <s v="publishing/fiction"/>
    <n v="3.54"/>
    <n v="59"/>
    <x v="8"/>
    <x v="37"/>
  </r>
  <r>
    <x v="1243"/>
    <s v="A dream of becoming an upcoming Author"/>
    <s v="Haunted by a wrong decision and hunted by a Tall Dark Stranger, a misguided teen struggles to find her way home ..or will she make it?"/>
    <n v="2500"/>
    <n v="0"/>
    <x v="0"/>
    <x v="0"/>
    <x v="0"/>
    <n v="1387169890"/>
    <d v="2013-12-16T04:58:10"/>
    <n v="1384577890"/>
    <d v="2013-11-16T04:58:10"/>
    <x v="28"/>
    <x v="28"/>
    <b v="0"/>
    <n v="0"/>
    <b v="0"/>
    <s v="publishing/fiction"/>
    <n v="0"/>
    <n v="0"/>
    <x v="8"/>
    <x v="37"/>
  </r>
  <r>
    <x v="1244"/>
    <s v="Sorry I Tripped in Your Yard"/>
    <s v="Over a year of dedication has produced amazing photos and stirring words. The last step is to help those words appear in a printed book"/>
    <n v="4000"/>
    <n v="1656"/>
    <x v="0"/>
    <x v="0"/>
    <x v="0"/>
    <n v="1388102094"/>
    <d v="2013-12-26T23:54:54"/>
    <n v="1385510094"/>
    <d v="2013-11-26T23:54:54"/>
    <x v="28"/>
    <x v="28"/>
    <b v="0"/>
    <n v="52"/>
    <b v="0"/>
    <s v="publishing/fiction"/>
    <n v="41.4"/>
    <n v="31.846153846153847"/>
    <x v="8"/>
    <x v="37"/>
  </r>
  <r>
    <x v="1245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x v="0"/>
    <n v="1393181018"/>
    <d v="2014-02-23T18:43:38"/>
    <n v="1390589018"/>
    <d v="2014-01-24T18:43:38"/>
    <x v="28"/>
    <x v="28"/>
    <b v="0"/>
    <n v="9"/>
    <b v="0"/>
    <s v="publishing/fiction"/>
    <n v="70.199999999999989"/>
    <n v="39"/>
    <x v="8"/>
    <x v="37"/>
  </r>
  <r>
    <x v="1246"/>
    <s v="Scorned: A LeKrista Scott, Vampire Hunted Novel"/>
    <s v="Scorned is the first in a series that I have been working on for two years and it's time to get it published."/>
    <n v="10000"/>
    <n v="170"/>
    <x v="0"/>
    <x v="0"/>
    <x v="0"/>
    <n v="1323998795"/>
    <d v="2011-12-16T01:26:35"/>
    <n v="1321406795"/>
    <d v="2011-11-16T01:26:35"/>
    <x v="28"/>
    <x v="28"/>
    <b v="0"/>
    <n v="5"/>
    <b v="0"/>
    <s v="publishing/fiction"/>
    <n v="1.7000000000000002"/>
    <n v="34"/>
    <x v="8"/>
    <x v="37"/>
  </r>
  <r>
    <x v="124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x v="0"/>
    <n v="1375313577"/>
    <d v="2013-07-31T23:32:57"/>
    <n v="1372721577"/>
    <d v="2013-07-01T23:32:57"/>
    <x v="28"/>
    <x v="28"/>
    <b v="0"/>
    <n v="3"/>
    <b v="0"/>
    <s v="publishing/fiction"/>
    <n v="0.70000000000000007"/>
    <n v="7"/>
    <x v="8"/>
    <x v="37"/>
  </r>
  <r>
    <x v="1248"/>
    <s v="Summers' Love, A Cute and Funny Cinderella Love Story"/>
    <s v="Laughter, tears and good times in the warm glow of Summer s Love. The perfect recipe for the winter blahs."/>
    <n v="500"/>
    <n v="2"/>
    <x v="0"/>
    <x v="0"/>
    <x v="0"/>
    <n v="1398876680"/>
    <d v="2014-04-30T16:51:20"/>
    <n v="1396284680"/>
    <d v="2014-03-31T16:51:20"/>
    <x v="28"/>
    <x v="28"/>
    <b v="0"/>
    <n v="1"/>
    <b v="0"/>
    <s v="publishing/fiction"/>
    <n v="0.4"/>
    <n v="2"/>
    <x v="8"/>
    <x v="37"/>
  </r>
  <r>
    <x v="1249"/>
    <s v="Silenus March: A Novel"/>
    <s v="A novel. Beautiful. Sparse. The truth behind the American Dream seen from the eyes of a young wanderer in the midst of the economic collapse. "/>
    <n v="15000"/>
    <n v="400"/>
    <x v="0"/>
    <x v="0"/>
    <x v="0"/>
    <n v="1287115200"/>
    <d v="2010-10-15T04:00:00"/>
    <n v="1284567905"/>
    <d v="2010-09-15T16:25:05"/>
    <x v="28"/>
    <x v="28"/>
    <b v="0"/>
    <n v="6"/>
    <b v="0"/>
    <s v="publishing/fiction"/>
    <n v="2.666666666666667"/>
    <n v="66.666666666666671"/>
    <x v="8"/>
    <x v="37"/>
  </r>
  <r>
    <x v="1250"/>
    <s v="Wess Meets West - Press Our New Album on CD!"/>
    <s v="We are finishing up recording our new record and we would like help with its physical CD release."/>
    <n v="1000"/>
    <n v="1040"/>
    <x v="2"/>
    <x v="0"/>
    <x v="0"/>
    <n v="1304439025"/>
    <d v="2011-05-03T16:10:25"/>
    <n v="1301847025"/>
    <d v="2011-04-03T16:10:25"/>
    <x v="28"/>
    <x v="28"/>
    <b v="0"/>
    <n v="27"/>
    <b v="1"/>
    <s v="music/rock"/>
    <n v="104"/>
    <n v="38.518518518518519"/>
    <x v="1"/>
    <x v="2"/>
  </r>
  <r>
    <x v="1251"/>
    <s v="Touring the United States This July"/>
    <s v="&quot;WE ARE ON A MISSION TO TOUR THE UNITED STATES NON-STOP. TO DO SO WE NEED TO PURCHASE A NEW VAN.&quot;"/>
    <n v="800"/>
    <n v="1065.23"/>
    <x v="2"/>
    <x v="0"/>
    <x v="0"/>
    <n v="1370649674"/>
    <d v="2013-06-08T00:01:14"/>
    <n v="1368057674"/>
    <d v="2013-05-09T00:01:14"/>
    <x v="28"/>
    <x v="28"/>
    <b v="0"/>
    <n v="25"/>
    <b v="1"/>
    <s v="music/rock"/>
    <n v="133.15375"/>
    <n v="42.609200000000001"/>
    <x v="1"/>
    <x v="2"/>
  </r>
  <r>
    <x v="1252"/>
    <s v="Richie Ray finally records a new record!"/>
    <s v="After almost three years of being out of music, I've decided to finally make the solo record I've wanted to do for years."/>
    <n v="700"/>
    <n v="700"/>
    <x v="2"/>
    <x v="0"/>
    <x v="0"/>
    <n v="1345918302"/>
    <d v="2012-08-25T18:11:42"/>
    <n v="1343326302"/>
    <d v="2012-07-26T18:11:42"/>
    <x v="28"/>
    <x v="28"/>
    <b v="0"/>
    <n v="14"/>
    <b v="1"/>
    <s v="music/rock"/>
    <n v="100"/>
    <n v="50"/>
    <x v="1"/>
    <x v="2"/>
  </r>
  <r>
    <x v="1253"/>
    <s v="Treedom's NEW album fund!"/>
    <s v="Treedom wants to record a second album! We have a lot of new material, and we wanted to capture our new sound in a record for our fans."/>
    <n v="500"/>
    <n v="903.14"/>
    <x v="2"/>
    <x v="0"/>
    <x v="0"/>
    <n v="1362060915"/>
    <d v="2013-02-28T14:15:15"/>
    <n v="1359468915"/>
    <d v="2013-01-29T14:15:15"/>
    <x v="28"/>
    <x v="28"/>
    <b v="0"/>
    <n v="29"/>
    <b v="1"/>
    <s v="music/rock"/>
    <n v="180.62799999999999"/>
    <n v="31.142758620689655"/>
    <x v="1"/>
    <x v="2"/>
  </r>
  <r>
    <x v="1254"/>
    <s v="Mahayla CD Pressing"/>
    <s v="We've made our goal with your help. Thanks so much! This is a great time to pre-purchase the album and get some extra perks."/>
    <n v="1200"/>
    <n v="1370"/>
    <x v="2"/>
    <x v="0"/>
    <x v="0"/>
    <n v="1383318226"/>
    <d v="2013-11-01T15:03:46"/>
    <n v="1380726226"/>
    <d v="2013-10-02T15:03:46"/>
    <x v="28"/>
    <x v="28"/>
    <b v="0"/>
    <n v="17"/>
    <b v="1"/>
    <s v="music/rock"/>
    <n v="114.16666666666666"/>
    <n v="80.588235294117652"/>
    <x v="1"/>
    <x v="2"/>
  </r>
  <r>
    <x v="1255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x v="0"/>
    <n v="1359680939"/>
    <d v="2013-02-01T01:08:59"/>
    <n v="1357088939"/>
    <d v="2013-01-02T01:08:59"/>
    <x v="28"/>
    <x v="28"/>
    <b v="0"/>
    <n v="156"/>
    <b v="1"/>
    <s v="music/rock"/>
    <n v="144.37459999999999"/>
    <n v="92.547820512820508"/>
    <x v="1"/>
    <x v="2"/>
  </r>
  <r>
    <x v="1256"/>
    <s v="&quot;Believable Lies&quot; - The Album"/>
    <s v="Rock n' Roll about the intersection of lies and belief: the Believable Lie."/>
    <n v="2500"/>
    <n v="2511.11"/>
    <x v="2"/>
    <x v="0"/>
    <x v="0"/>
    <n v="1383861483"/>
    <d v="2013-11-07T21:58:03"/>
    <n v="1381265883"/>
    <d v="2013-10-08T20:58:03"/>
    <x v="28"/>
    <x v="28"/>
    <b v="0"/>
    <n v="60"/>
    <b v="1"/>
    <s v="music/rock"/>
    <n v="100.44440000000002"/>
    <n v="41.851833333333339"/>
    <x v="1"/>
    <x v="2"/>
  </r>
  <r>
    <x v="1257"/>
    <s v="Madrone: New Album for 2013"/>
    <s v="Madrone is an independent band creating melodic, emotional, _x000a_alternative-rock needing your help to finish their new album."/>
    <n v="10000"/>
    <n v="10135"/>
    <x v="2"/>
    <x v="0"/>
    <x v="0"/>
    <n v="1379279400"/>
    <d v="2013-09-15T21:10:00"/>
    <n v="1376687485"/>
    <d v="2013-08-16T21:11:25"/>
    <x v="28"/>
    <x v="28"/>
    <b v="0"/>
    <n v="90"/>
    <b v="1"/>
    <s v="music/rock"/>
    <n v="101.35000000000001"/>
    <n v="112.61111111111111"/>
    <x v="1"/>
    <x v="2"/>
  </r>
  <r>
    <x v="1258"/>
    <s v="Eric Stuart Band 4 Song EP &quot;Character&quot;"/>
    <s v="We have some great new songs and want to record a special edition 4 song EP as our next Eric Stuart Band release"/>
    <n v="3500"/>
    <n v="4021"/>
    <x v="2"/>
    <x v="0"/>
    <x v="0"/>
    <n v="1412086187"/>
    <d v="2014-09-30T14:09:47"/>
    <n v="1409494187"/>
    <d v="2014-08-31T14:09:47"/>
    <x v="28"/>
    <x v="28"/>
    <b v="0"/>
    <n v="87"/>
    <b v="1"/>
    <s v="music/rock"/>
    <n v="114.88571428571429"/>
    <n v="46.218390804597703"/>
    <x v="1"/>
    <x v="2"/>
  </r>
  <r>
    <x v="1259"/>
    <s v="Ryan Caskey's BREAKOUT ALBUM, ready to CHARGE"/>
    <s v="Los Angeles-based recording artist Ryan Caskey joined forces with producer Eddie Hedges to record alternative rock masterworks."/>
    <n v="5000"/>
    <n v="5001"/>
    <x v="2"/>
    <x v="0"/>
    <x v="0"/>
    <n v="1335542446"/>
    <d v="2012-04-27T16:00:46"/>
    <n v="1332950446"/>
    <d v="2012-03-28T16:00:46"/>
    <x v="28"/>
    <x v="28"/>
    <b v="0"/>
    <n v="28"/>
    <b v="1"/>
    <s v="music/rock"/>
    <n v="100.02"/>
    <n v="178.60714285714286"/>
    <x v="1"/>
    <x v="2"/>
  </r>
  <r>
    <x v="1260"/>
    <s v="LF4 WildFire"/>
    <s v="Scotland's premier classic rock and metal festival, 3 days, 3-4 stages, family friendly,  for people of all ages"/>
    <n v="1500"/>
    <n v="2282"/>
    <x v="2"/>
    <x v="3"/>
    <x v="3"/>
    <n v="1410431054"/>
    <d v="2014-09-11T10:24:14"/>
    <n v="1407839054"/>
    <d v="2014-08-12T10:24:14"/>
    <x v="28"/>
    <x v="28"/>
    <b v="0"/>
    <n v="56"/>
    <b v="1"/>
    <s v="music/rock"/>
    <n v="152.13333333333335"/>
    <n v="40.75"/>
    <x v="1"/>
    <x v="2"/>
  </r>
  <r>
    <x v="1261"/>
    <s v="SLUTEVER DO AMERICA TOUR"/>
    <s v="ALL WE WANT TO DO IS DRIVE AROUND AMERICA AND PLAY A BUNCH OF SHOWS, BUT WE DON'T HAVE ANY MONEY..."/>
    <n v="2000"/>
    <n v="2230.4299999999998"/>
    <x v="2"/>
    <x v="0"/>
    <x v="0"/>
    <n v="1309547120"/>
    <d v="2011-07-01T19:05:20"/>
    <n v="1306955120"/>
    <d v="2011-06-01T19:05:20"/>
    <x v="28"/>
    <x v="28"/>
    <b v="0"/>
    <n v="51"/>
    <b v="1"/>
    <s v="music/rock"/>
    <n v="111.52149999999999"/>
    <n v="43.733921568627444"/>
    <x v="1"/>
    <x v="2"/>
  </r>
  <r>
    <x v="1262"/>
    <s v="Golden Animals NEW Album!"/>
    <s v="Help Golden Animals finish their NEW Album!"/>
    <n v="8000"/>
    <n v="8355"/>
    <x v="2"/>
    <x v="0"/>
    <x v="0"/>
    <n v="1315413339"/>
    <d v="2011-09-07T16:35:39"/>
    <n v="1312821339"/>
    <d v="2011-08-08T16:35:39"/>
    <x v="28"/>
    <x v="28"/>
    <b v="0"/>
    <n v="71"/>
    <b v="1"/>
    <s v="music/rock"/>
    <n v="104.4375"/>
    <n v="117.67605633802818"/>
    <x v="1"/>
    <x v="2"/>
  </r>
  <r>
    <x v="1263"/>
    <s v="Peter's New Album!!"/>
    <s v="Acknowledged songwriter looking to record album of new songs to secure a Publishing Contract"/>
    <n v="4000"/>
    <n v="4151"/>
    <x v="2"/>
    <x v="0"/>
    <x v="0"/>
    <n v="1390161630"/>
    <d v="2014-01-19T20:00:30"/>
    <n v="1387569630"/>
    <d v="2013-12-20T20:00:30"/>
    <x v="28"/>
    <x v="28"/>
    <b v="0"/>
    <n v="52"/>
    <b v="1"/>
    <s v="music/rock"/>
    <n v="103.77499999999999"/>
    <n v="79.82692307692308"/>
    <x v="1"/>
    <x v="2"/>
  </r>
  <r>
    <x v="1264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x v="0"/>
    <n v="1346462462"/>
    <d v="2012-09-01T01:21:02"/>
    <n v="1343870462"/>
    <d v="2012-08-02T01:21:02"/>
    <x v="28"/>
    <x v="28"/>
    <b v="0"/>
    <n v="27"/>
    <b v="1"/>
    <s v="music/rock"/>
    <n v="105"/>
    <n v="58.333333333333336"/>
    <x v="1"/>
    <x v="2"/>
  </r>
  <r>
    <x v="1265"/>
    <s v="Rules of Civility and Decent Behavior"/>
    <s v="A pre order campaign to fund the pressing of our second full length vinyl LP"/>
    <n v="1500"/>
    <n v="2399.94"/>
    <x v="2"/>
    <x v="0"/>
    <x v="0"/>
    <n v="1342825365"/>
    <d v="2012-07-20T23:02:45"/>
    <n v="1340233365"/>
    <d v="2012-06-20T23:02:45"/>
    <x v="28"/>
    <x v="28"/>
    <b v="0"/>
    <n v="96"/>
    <b v="1"/>
    <s v="music/rock"/>
    <n v="159.99600000000001"/>
    <n v="24.999375000000001"/>
    <x v="1"/>
    <x v="2"/>
  </r>
  <r>
    <x v="1266"/>
    <s v="Some Late Help for The Early Reset"/>
    <s v="Be a part of helping The Early Reset finish their new 7 song EP."/>
    <n v="4000"/>
    <n v="4280"/>
    <x v="2"/>
    <x v="0"/>
    <x v="0"/>
    <n v="1414879303"/>
    <d v="2014-11-01T22:01:43"/>
    <n v="1412287303"/>
    <d v="2014-10-02T22:01:43"/>
    <x v="28"/>
    <x v="28"/>
    <b v="0"/>
    <n v="43"/>
    <b v="1"/>
    <s v="music/rock"/>
    <n v="107"/>
    <n v="99.534883720930239"/>
    <x v="1"/>
    <x v="2"/>
  </r>
  <r>
    <x v="1267"/>
    <s v="Soul Easy - Making music for our friends."/>
    <s v="Soul Easy recording our first full length CD.  Inspired by lots of friends and lots of good times."/>
    <n v="3000"/>
    <n v="3575"/>
    <x v="2"/>
    <x v="0"/>
    <x v="0"/>
    <n v="1349477050"/>
    <d v="2012-10-05T22:44:10"/>
    <n v="1346885050"/>
    <d v="2012-09-05T22:44:10"/>
    <x v="28"/>
    <x v="28"/>
    <b v="0"/>
    <n v="69"/>
    <b v="1"/>
    <s v="music/rock"/>
    <n v="119.16666666666667"/>
    <n v="51.811594202898547"/>
    <x v="1"/>
    <x v="2"/>
  </r>
  <r>
    <x v="1268"/>
    <s v="Debut Album"/>
    <s v="Eyes For Fire is finally ready to release their Debut Album but we need YOU to help us put the final touches on it."/>
    <n v="800"/>
    <n v="1436"/>
    <x v="2"/>
    <x v="0"/>
    <x v="0"/>
    <n v="1427062852"/>
    <d v="2015-03-22T22:20:52"/>
    <n v="1424474452"/>
    <d v="2015-02-20T23:20:52"/>
    <x v="28"/>
    <x v="28"/>
    <b v="0"/>
    <n v="33"/>
    <b v="1"/>
    <s v="music/rock"/>
    <n v="179.5"/>
    <n v="43.515151515151516"/>
    <x v="1"/>
    <x v="2"/>
  </r>
  <r>
    <x v="1269"/>
    <s v="Dark Disco Club's new album"/>
    <s v="We're making a high energy, fist pumpin', pelvis-thrusting new Rock n Roll album and we'd love for you to be a part of it."/>
    <n v="1800"/>
    <n v="1941"/>
    <x v="2"/>
    <x v="0"/>
    <x v="0"/>
    <n v="1363952225"/>
    <d v="2013-03-22T11:37:05"/>
    <n v="1361363825"/>
    <d v="2013-02-20T12:37:05"/>
    <x v="28"/>
    <x v="28"/>
    <b v="0"/>
    <n v="32"/>
    <b v="1"/>
    <s v="music/rock"/>
    <n v="107.83333333333334"/>
    <n v="60.65625"/>
    <x v="1"/>
    <x v="2"/>
  </r>
  <r>
    <x v="1270"/>
    <s v="Let The 7Horse Run!"/>
    <s v="7Horse is a new band with a self-funded album and a show they want to rock in your town!"/>
    <n v="1500"/>
    <n v="3500"/>
    <x v="2"/>
    <x v="0"/>
    <x v="0"/>
    <n v="1335540694"/>
    <d v="2012-04-27T15:31:34"/>
    <n v="1332948694"/>
    <d v="2012-03-28T15:31:34"/>
    <x v="28"/>
    <x v="28"/>
    <b v="0"/>
    <n v="20"/>
    <b v="1"/>
    <s v="music/rock"/>
    <n v="233.33333333333334"/>
    <n v="175"/>
    <x v="1"/>
    <x v="2"/>
  </r>
  <r>
    <x v="1271"/>
    <s v="Ragman Rolls"/>
    <s v="This is an American rock album."/>
    <n v="6000"/>
    <n v="6100"/>
    <x v="2"/>
    <x v="0"/>
    <x v="0"/>
    <n v="1397941475"/>
    <d v="2014-04-19T21:04:35"/>
    <n v="1395349475"/>
    <d v="2014-03-20T21:04:35"/>
    <x v="28"/>
    <x v="28"/>
    <b v="0"/>
    <n v="41"/>
    <b v="1"/>
    <s v="music/rock"/>
    <n v="101.66666666666666"/>
    <n v="148.78048780487805"/>
    <x v="1"/>
    <x v="2"/>
  </r>
  <r>
    <x v="1272"/>
    <s v="DESMADRE Full Album + Press Kit"/>
    <s v="An album you can bring home to mom."/>
    <n v="5000"/>
    <n v="5046.5200000000004"/>
    <x v="2"/>
    <x v="0"/>
    <x v="0"/>
    <n v="1381108918"/>
    <d v="2013-10-07T01:21:58"/>
    <n v="1378516918"/>
    <d v="2013-09-07T01:21:58"/>
    <x v="28"/>
    <x v="28"/>
    <b v="0"/>
    <n v="46"/>
    <b v="1"/>
    <s v="music/rock"/>
    <n v="100.93039999999999"/>
    <n v="109.70695652173914"/>
    <x v="1"/>
    <x v="2"/>
  </r>
  <r>
    <x v="1273"/>
    <s v="Take 147 - Nothin' to Lose CD Project"/>
    <s v="Take 147 is currently in the process of recording the debut album called, &quot;Nothin' to Lose&quot;."/>
    <n v="2500"/>
    <n v="3045"/>
    <x v="2"/>
    <x v="0"/>
    <x v="0"/>
    <n v="1398988662"/>
    <d v="2014-05-01T23:57:42"/>
    <n v="1396396662"/>
    <d v="2014-04-01T23:57:42"/>
    <x v="28"/>
    <x v="28"/>
    <b v="0"/>
    <n v="62"/>
    <b v="1"/>
    <s v="music/rock"/>
    <n v="121.8"/>
    <n v="49.112903225806448"/>
    <x v="1"/>
    <x v="2"/>
  </r>
  <r>
    <x v="1274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x v="0"/>
    <n v="1326835985"/>
    <d v="2012-01-17T21:33:05"/>
    <n v="1324243985"/>
    <d v="2011-12-18T21:33:05"/>
    <x v="28"/>
    <x v="28"/>
    <b v="0"/>
    <n v="61"/>
    <b v="1"/>
    <s v="music/rock"/>
    <n v="145.4"/>
    <n v="47.672131147540981"/>
    <x v="1"/>
    <x v="2"/>
  </r>
  <r>
    <x v="1275"/>
    <s v="The Waffle Stompers - We'll Never Die"/>
    <s v="The Waffle Stompers need your support to keep doing what we love--go on tour, make music and music videos."/>
    <n v="5000"/>
    <n v="5830.83"/>
    <x v="2"/>
    <x v="0"/>
    <x v="0"/>
    <n v="1348337956"/>
    <d v="2012-09-22T18:19:16"/>
    <n v="1345745956"/>
    <d v="2012-08-23T18:19:16"/>
    <x v="28"/>
    <x v="28"/>
    <b v="0"/>
    <n v="96"/>
    <b v="1"/>
    <s v="music/rock"/>
    <n v="116.61660000000001"/>
    <n v="60.737812499999997"/>
    <x v="1"/>
    <x v="2"/>
  </r>
  <r>
    <x v="1276"/>
    <s v="Carl King's New Album: Grand Architects Of The Universe"/>
    <s v="Carl King / Sir Millard Mulch / Dr. Zoltan Ã˜belisk is making a new 45-minute instrumental sci-fi album!"/>
    <n v="10000"/>
    <n v="12041.66"/>
    <x v="2"/>
    <x v="0"/>
    <x v="0"/>
    <n v="1474694787"/>
    <d v="2016-09-24T05:26:27"/>
    <n v="1472102787"/>
    <d v="2016-08-25T05:26:27"/>
    <x v="28"/>
    <x v="28"/>
    <b v="0"/>
    <n v="190"/>
    <b v="1"/>
    <s v="music/metal"/>
    <n v="120.4166"/>
    <n v="63.37715789473684"/>
    <x v="1"/>
    <x v="18"/>
  </r>
  <r>
    <x v="1277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x v="0"/>
    <n v="1415653663"/>
    <d v="2014-11-10T21:07:43"/>
    <n v="1413058063"/>
    <d v="2014-10-11T20:07:43"/>
    <x v="28"/>
    <x v="28"/>
    <b v="1"/>
    <n v="94"/>
    <b v="1"/>
    <s v="music/metal"/>
    <n v="101.32000000000001"/>
    <n v="53.893617021276597"/>
    <x v="1"/>
    <x v="18"/>
  </r>
  <r>
    <x v="1278"/>
    <s v="CENTROPYMUSIC"/>
    <s v="MUSIC WITH MEANING!  MUSIC THAT MATTERS!!!"/>
    <n v="10"/>
    <n v="10"/>
    <x v="2"/>
    <x v="0"/>
    <x v="0"/>
    <n v="1436555376"/>
    <d v="2015-07-10T19:09:36"/>
    <n v="1433963376"/>
    <d v="2015-06-10T19:09:36"/>
    <x v="28"/>
    <x v="28"/>
    <b v="0"/>
    <n v="1"/>
    <b v="1"/>
    <s v="music/metal"/>
    <n v="100"/>
    <n v="10"/>
    <x v="1"/>
    <x v="18"/>
  </r>
  <r>
    <x v="1279"/>
    <s v="God Am"/>
    <s v="God Am, a Grunge/Doom metal band, who have been trying to fund the production of our EP to bring you a unique aural assault."/>
    <n v="300"/>
    <n v="300"/>
    <x v="2"/>
    <x v="0"/>
    <x v="0"/>
    <n v="1429038033"/>
    <d v="2015-04-14T19:00:33"/>
    <n v="1426446033"/>
    <d v="2015-03-15T19:00:33"/>
    <x v="28"/>
    <x v="28"/>
    <b v="0"/>
    <n v="16"/>
    <b v="1"/>
    <s v="music/metal"/>
    <n v="100"/>
    <n v="18.75"/>
    <x v="1"/>
    <x v="18"/>
  </r>
  <r>
    <x v="1280"/>
    <s v="sloggoth"/>
    <s v="Help release a CD of sloggoth's first album &quot;sloggoth&quot;.  All contributors of $5 or more get a CD when the goal is met!"/>
    <n v="300"/>
    <n v="300"/>
    <x v="2"/>
    <x v="0"/>
    <x v="0"/>
    <n v="1424116709"/>
    <d v="2015-02-16T19:58:29"/>
    <n v="1421524709"/>
    <d v="2015-01-17T19:58:29"/>
    <x v="28"/>
    <x v="28"/>
    <b v="0"/>
    <n v="10"/>
    <b v="1"/>
    <s v="music/metal"/>
    <n v="100"/>
    <n v="30"/>
    <x v="1"/>
    <x v="18"/>
  </r>
  <r>
    <x v="1281"/>
    <s v="Westfield Massacre - Sophomore Album &amp; Tour"/>
    <s v="Writing and Recording Sophomore record, and funding Tour to support Spring 2017 album release."/>
    <n v="27800"/>
    <n v="32865.300000000003"/>
    <x v="2"/>
    <x v="0"/>
    <x v="0"/>
    <n v="1482901546"/>
    <d v="2016-12-28T05:05:46"/>
    <n v="1480309546"/>
    <d v="2016-11-28T05:05:46"/>
    <x v="28"/>
    <x v="28"/>
    <b v="0"/>
    <n v="499"/>
    <b v="1"/>
    <s v="music/metal"/>
    <n v="118.2205035971223"/>
    <n v="65.8623246492986"/>
    <x v="1"/>
    <x v="18"/>
  </r>
  <r>
    <x v="1282"/>
    <s v="AtteroTerra's Sophomore Album - Pray for Apocalypse"/>
    <s v="AtteroTerra's &quot;Pray for Apocalypse&quot; is fully completed, and only being held up by funding."/>
    <n v="1450"/>
    <n v="1500"/>
    <x v="2"/>
    <x v="0"/>
    <x v="0"/>
    <n v="1469329217"/>
    <d v="2016-07-24T03:00:17"/>
    <n v="1466737217"/>
    <d v="2016-06-24T03:00:17"/>
    <x v="28"/>
    <x v="28"/>
    <b v="0"/>
    <n v="47"/>
    <b v="1"/>
    <s v="music/metal"/>
    <n v="103.44827586206897"/>
    <n v="31.914893617021278"/>
    <x v="1"/>
    <x v="18"/>
  </r>
  <r>
    <x v="1283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3"/>
    <x v="3"/>
    <n v="1429138740"/>
    <d v="2015-04-15T22:59:00"/>
    <n v="1426528418"/>
    <d v="2015-03-16T17:53:38"/>
    <x v="28"/>
    <x v="28"/>
    <b v="0"/>
    <n v="76"/>
    <b v="1"/>
    <s v="music/metal"/>
    <n v="144.00583333333333"/>
    <n v="22.737763157894737"/>
    <x v="1"/>
    <x v="18"/>
  </r>
  <r>
    <x v="1284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x v="0"/>
    <n v="1385123713"/>
    <d v="2013-11-22T12:35:13"/>
    <n v="1382528113"/>
    <d v="2013-10-23T11:35:13"/>
    <x v="28"/>
    <x v="28"/>
    <b v="0"/>
    <n v="48"/>
    <b v="0"/>
    <s v="music/jazz"/>
    <n v="18.142857142857142"/>
    <n v="52.916666666666664"/>
    <x v="1"/>
    <x v="39"/>
  </r>
  <r>
    <x v="1285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x v="0"/>
    <n v="1474067404"/>
    <d v="2016-09-16T23:10:04"/>
    <n v="1471475404"/>
    <d v="2016-08-17T23:10:04"/>
    <x v="28"/>
    <x v="28"/>
    <b v="0"/>
    <n v="2"/>
    <b v="0"/>
    <s v="music/jazz"/>
    <n v="2.2444444444444445"/>
    <n v="50.5"/>
    <x v="1"/>
    <x v="39"/>
  </r>
  <r>
    <x v="1286"/>
    <s v="The London Jazz Machine  - Jazz greats musical project"/>
    <s v="I want to work with the great John Goodsall and Percy Jones from Brand X to create the ultimate new jazz album."/>
    <n v="50000"/>
    <n v="170"/>
    <x v="0"/>
    <x v="3"/>
    <x v="3"/>
    <n v="1384179548"/>
    <d v="2013-11-11T14:19:08"/>
    <n v="1381583948"/>
    <d v="2013-10-12T13:19:08"/>
    <x v="28"/>
    <x v="28"/>
    <b v="0"/>
    <n v="4"/>
    <b v="0"/>
    <s v="music/jazz"/>
    <n v="0.33999999999999997"/>
    <n v="42.5"/>
    <x v="1"/>
    <x v="39"/>
  </r>
  <r>
    <x v="1287"/>
    <s v="Help Fund Jason's Debut Jazz CD &quot;Exodus&quot;"/>
    <s v="I'm making the move from a side man in local groups to the leader with this debut jazz CD project."/>
    <n v="2000"/>
    <n v="90"/>
    <x v="0"/>
    <x v="0"/>
    <x v="0"/>
    <n v="1329014966"/>
    <d v="2012-02-12T02:49:26"/>
    <n v="1326422966"/>
    <d v="2012-01-13T02:49:26"/>
    <x v="28"/>
    <x v="28"/>
    <b v="0"/>
    <n v="5"/>
    <b v="0"/>
    <s v="music/jazz"/>
    <n v="4.5"/>
    <n v="18"/>
    <x v="1"/>
    <x v="39"/>
  </r>
  <r>
    <x v="128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x v="0"/>
    <n v="1389055198"/>
    <d v="2014-01-07T00:39:58"/>
    <n v="1386463198"/>
    <d v="2013-12-08T00:39:58"/>
    <x v="28"/>
    <x v="28"/>
    <b v="0"/>
    <n v="1"/>
    <b v="0"/>
    <s v="music/jazz"/>
    <n v="0.1111111111111111"/>
    <n v="50"/>
    <x v="1"/>
    <x v="39"/>
  </r>
  <r>
    <x v="1289"/>
    <s v="Live DVD Concert by Twice As Good"/>
    <s v="The band Twice As Good wants to create and distribute a DVD of their live concert performance. This amazing band needs to be seen!"/>
    <n v="8800"/>
    <n v="1040"/>
    <x v="0"/>
    <x v="0"/>
    <x v="0"/>
    <n v="1365448657"/>
    <d v="2013-04-08T19:17:37"/>
    <n v="1362860257"/>
    <d v="2013-03-09T20:17:37"/>
    <x v="28"/>
    <x v="28"/>
    <b v="0"/>
    <n v="3"/>
    <b v="0"/>
    <s v="music/jazz"/>
    <n v="11.818181818181818"/>
    <n v="346.66666666666669"/>
    <x v="1"/>
    <x v="39"/>
  </r>
  <r>
    <x v="129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3"/>
    <x v="3"/>
    <n v="1377995523"/>
    <d v="2013-09-01T00:32:03"/>
    <n v="1375403523"/>
    <d v="2013-08-02T00:32:03"/>
    <x v="28"/>
    <x v="28"/>
    <b v="0"/>
    <n v="5"/>
    <b v="0"/>
    <s v="music/jazz"/>
    <n v="0.31"/>
    <n v="12.4"/>
    <x v="1"/>
    <x v="39"/>
  </r>
  <r>
    <x v="129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x v="0"/>
    <n v="1385735295"/>
    <d v="2013-11-29T14:28:15"/>
    <n v="1383139695"/>
    <d v="2013-10-30T13:28:15"/>
    <x v="28"/>
    <x v="28"/>
    <b v="0"/>
    <n v="12"/>
    <b v="0"/>
    <s v="music/jazz"/>
    <n v="5.416666666666667"/>
    <n v="27.083333333333332"/>
    <x v="1"/>
    <x v="39"/>
  </r>
  <r>
    <x v="1292"/>
    <s v="New Jerry Tachoir Group Recording"/>
    <s v="Tachoir music has been described as &quot;Highly original compositions with dazzling improvisations by virtuoso musicians&quot; - The Times"/>
    <n v="3000"/>
    <n v="730"/>
    <x v="0"/>
    <x v="0"/>
    <x v="0"/>
    <n v="1367676034"/>
    <d v="2013-05-04T14:00:34"/>
    <n v="1365084034"/>
    <d v="2013-04-04T14:00:34"/>
    <x v="28"/>
    <x v="28"/>
    <b v="0"/>
    <n v="21"/>
    <b v="0"/>
    <s v="music/jazz"/>
    <n v="24.333333333333336"/>
    <n v="34.761904761904759"/>
    <x v="1"/>
    <x v="39"/>
  </r>
  <r>
    <x v="1293"/>
    <s v="A Saxidentals Music Video!!!"/>
    <s v="The Saxidentals are a Laie, HI based saxophone quartet. We have been playing gigs all around Laie and would love to make a music video!"/>
    <n v="2000"/>
    <n v="1351"/>
    <x v="0"/>
    <x v="0"/>
    <x v="0"/>
    <n v="1387479360"/>
    <d v="2013-12-19T18:56:00"/>
    <n v="1384887360"/>
    <d v="2013-11-19T18:56:00"/>
    <x v="28"/>
    <x v="28"/>
    <b v="0"/>
    <n v="29"/>
    <b v="0"/>
    <s v="music/jazz"/>
    <n v="67.55"/>
    <n v="46.586206896551722"/>
    <x v="1"/>
    <x v="39"/>
  </r>
  <r>
    <x v="1294"/>
    <s v="Justin Cron's Sax Debut Album"/>
    <s v="Join in and help me make my first jazz album. I would really like to make a Christmas album and a smooth jazz CD. Want a FREE CD?"/>
    <n v="5000"/>
    <n v="65"/>
    <x v="0"/>
    <x v="0"/>
    <x v="0"/>
    <n v="1293082524"/>
    <d v="2010-12-23T05:35:24"/>
    <n v="1290490524"/>
    <d v="2010-11-23T05:35:24"/>
    <x v="28"/>
    <x v="28"/>
    <b v="0"/>
    <n v="2"/>
    <b v="0"/>
    <s v="music/jazz"/>
    <n v="1.3"/>
    <n v="32.5"/>
    <x v="1"/>
    <x v="39"/>
  </r>
  <r>
    <x v="1295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x v="0"/>
    <n v="1338159655"/>
    <d v="2012-05-27T23:00:55"/>
    <n v="1335567655"/>
    <d v="2012-04-27T23:00:55"/>
    <x v="28"/>
    <x v="28"/>
    <b v="0"/>
    <n v="0"/>
    <b v="0"/>
    <s v="music/indie rock"/>
    <n v="0"/>
    <n v="0"/>
    <x v="1"/>
    <x v="21"/>
  </r>
  <r>
    <x v="1296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x v="0"/>
    <n v="1412534943"/>
    <d v="2014-10-05T18:49:03"/>
    <n v="1409942943"/>
    <d v="2014-09-05T18:49:03"/>
    <x v="28"/>
    <x v="28"/>
    <b v="0"/>
    <n v="32"/>
    <b v="0"/>
    <s v="music/indie rock"/>
    <n v="9.4412800000000008"/>
    <n v="73.760000000000005"/>
    <x v="1"/>
    <x v="21"/>
  </r>
  <r>
    <x v="1297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x v="0"/>
    <n v="1385055979"/>
    <d v="2013-11-21T17:46:19"/>
    <n v="1382460379"/>
    <d v="2013-10-22T16:46:19"/>
    <x v="28"/>
    <x v="28"/>
    <b v="0"/>
    <n v="4"/>
    <b v="0"/>
    <s v="music/indie rock"/>
    <n v="4.1666666666666661"/>
    <n v="31.25"/>
    <x v="1"/>
    <x v="21"/>
  </r>
  <r>
    <x v="1298"/>
    <s v="Den-Mate: New EP and Tour"/>
    <s v="Along with a new EP production and release, it's time to bring Den-Mate, LIVE, to a location near you - East Coast and Beyond!"/>
    <n v="8000"/>
    <n v="260"/>
    <x v="0"/>
    <x v="0"/>
    <x v="0"/>
    <n v="1408581930"/>
    <d v="2014-08-21T00:45:30"/>
    <n v="1405989930"/>
    <d v="2014-07-22T00:45:30"/>
    <x v="28"/>
    <x v="28"/>
    <b v="0"/>
    <n v="9"/>
    <b v="0"/>
    <s v="music/indie rock"/>
    <n v="3.25"/>
    <n v="28.888888888888889"/>
    <x v="1"/>
    <x v="21"/>
  </r>
  <r>
    <x v="1299"/>
    <s v="The Big Band Theory Music Festival"/>
    <s v="The Philly music scene is full of amazing talent. This annual music festival is to celebrate those gems within that scene!"/>
    <n v="2000"/>
    <n v="200"/>
    <x v="0"/>
    <x v="0"/>
    <x v="0"/>
    <n v="1427920363"/>
    <d v="2015-04-01T20:32:43"/>
    <n v="1425331963"/>
    <d v="2015-03-02T21:32:43"/>
    <x v="28"/>
    <x v="28"/>
    <b v="0"/>
    <n v="5"/>
    <b v="0"/>
    <s v="music/indie rock"/>
    <n v="10"/>
    <n v="40"/>
    <x v="1"/>
    <x v="21"/>
  </r>
  <r>
    <x v="1300"/>
    <s v="Saint Sebastian's Debut Album &amp; Short Film"/>
    <s v="Help Saint Sebastian finish their debut album, Melancholy Breakdown, accompanied by a short documentary film about fibromyalgia."/>
    <n v="20000"/>
    <n v="7834"/>
    <x v="0"/>
    <x v="0"/>
    <x v="0"/>
    <n v="1465169610"/>
    <d v="2016-06-05T23:33:30"/>
    <n v="1462577610"/>
    <d v="2016-05-06T23:33:30"/>
    <x v="28"/>
    <x v="28"/>
    <b v="0"/>
    <n v="53"/>
    <b v="0"/>
    <s v="music/indie rock"/>
    <n v="39.17"/>
    <n v="147.81132075471697"/>
    <x v="1"/>
    <x v="21"/>
  </r>
  <r>
    <x v="1301"/>
    <s v="Park XXVII Album Release"/>
    <s v="Park XXVII is putting together an album of up and coming Georgia bands. We need money to fund the recording/production costs of this cd"/>
    <n v="3000"/>
    <n v="0"/>
    <x v="0"/>
    <x v="0"/>
    <x v="0"/>
    <n v="1354123908"/>
    <d v="2012-11-28T17:31:48"/>
    <n v="1351528308"/>
    <d v="2012-10-29T16:31:48"/>
    <x v="28"/>
    <x v="28"/>
    <b v="0"/>
    <n v="0"/>
    <b v="0"/>
    <s v="music/indie rock"/>
    <n v="0"/>
    <n v="0"/>
    <x v="1"/>
    <x v="21"/>
  </r>
  <r>
    <x v="1302"/>
    <s v="Project Revive: Protecting the Creative Impulse"/>
    <s v="With Project Revive, I aim to protect and nurture the creative impulse through music."/>
    <n v="5000"/>
    <n v="21"/>
    <x v="0"/>
    <x v="0"/>
    <x v="0"/>
    <n v="1459365802"/>
    <d v="2016-03-30T19:23:22"/>
    <n v="1456777402"/>
    <d v="2016-02-29T20:23:22"/>
    <x v="28"/>
    <x v="28"/>
    <b v="0"/>
    <n v="2"/>
    <b v="0"/>
    <s v="music/jazz"/>
    <n v="0.42"/>
    <n v="10.5"/>
    <x v="1"/>
    <x v="39"/>
  </r>
  <r>
    <x v="1303"/>
    <s v="The Woodlands Jazz Fest"/>
    <s v="Support the preservation of Jazz and help us become a national Jazz Festival with the best music, food, and fun for all ages!"/>
    <n v="50000"/>
    <n v="151"/>
    <x v="0"/>
    <x v="0"/>
    <x v="0"/>
    <n v="1451786137"/>
    <d v="2016-01-03T01:55:37"/>
    <n v="1449194137"/>
    <d v="2015-12-04T01:55:37"/>
    <x v="28"/>
    <x v="28"/>
    <b v="0"/>
    <n v="3"/>
    <b v="0"/>
    <s v="music/jazz"/>
    <n v="0.30199999999999999"/>
    <n v="50.333333333333336"/>
    <x v="1"/>
    <x v="39"/>
  </r>
  <r>
    <x v="1304"/>
    <s v="24th Music Presents Channeling Motown (Live)"/>
    <s v="The DMV's most respected saxophonist pay tribute to Motown."/>
    <n v="15000"/>
    <n v="0"/>
    <x v="0"/>
    <x v="0"/>
    <x v="0"/>
    <n v="1394681590"/>
    <d v="2014-03-13T03:33:10"/>
    <n v="1392093190"/>
    <d v="2014-02-11T04:33:10"/>
    <x v="28"/>
    <x v="28"/>
    <b v="0"/>
    <n v="0"/>
    <b v="0"/>
    <s v="music/jazz"/>
    <n v="0"/>
    <n v="0"/>
    <x v="1"/>
    <x v="39"/>
  </r>
  <r>
    <x v="1305"/>
    <s v="Greg Chambers Saxophone CD"/>
    <s v="Greg Chambers' self-titled CD needs support for post production, replication, and promotion."/>
    <n v="2900"/>
    <n v="0"/>
    <x v="0"/>
    <x v="0"/>
    <x v="0"/>
    <n v="1315715823"/>
    <d v="2011-09-11T04:37:03"/>
    <n v="1313123823"/>
    <d v="2011-08-12T04:37:03"/>
    <x v="28"/>
    <x v="28"/>
    <b v="0"/>
    <n v="0"/>
    <b v="0"/>
    <s v="music/jazz"/>
    <n v="0"/>
    <n v="0"/>
    <x v="1"/>
    <x v="39"/>
  </r>
  <r>
    <x v="1306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x v="0"/>
    <n v="1336188019"/>
    <d v="2012-05-05T03:20:19"/>
    <n v="1333596019"/>
    <d v="2012-04-05T03:20:19"/>
    <x v="28"/>
    <x v="28"/>
    <b v="0"/>
    <n v="24"/>
    <b v="0"/>
    <s v="music/jazz"/>
    <n v="6.6066666666666665"/>
    <n v="82.583333333333329"/>
    <x v="1"/>
    <x v="39"/>
  </r>
  <r>
    <x v="1307"/>
    <s v="Soul Of Man Video Project"/>
    <s v="This project is for the making of a music video. All funds will go towards production costs for this event only."/>
    <n v="1500"/>
    <n v="0"/>
    <x v="0"/>
    <x v="0"/>
    <x v="0"/>
    <n v="1345918747"/>
    <d v="2012-08-25T18:19:07"/>
    <n v="1343326747"/>
    <d v="2012-07-26T18:19:07"/>
    <x v="28"/>
    <x v="28"/>
    <b v="0"/>
    <n v="0"/>
    <b v="0"/>
    <s v="music/jazz"/>
    <n v="0"/>
    <n v="0"/>
    <x v="1"/>
    <x v="39"/>
  </r>
  <r>
    <x v="130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3"/>
    <x v="3"/>
    <n v="1417474761"/>
    <d v="2014-12-01T22:59:21"/>
    <n v="1414879161"/>
    <d v="2014-11-01T21:59:21"/>
    <x v="28"/>
    <x v="28"/>
    <b v="0"/>
    <n v="10"/>
    <b v="0"/>
    <s v="music/jazz"/>
    <n v="5.0256410256410255"/>
    <n v="19.600000000000001"/>
    <x v="1"/>
    <x v="39"/>
  </r>
  <r>
    <x v="1309"/>
    <s v="MIAMI JAZZ PROJECT: TEST OF TIME RECORDING"/>
    <s v="Miami club band records powerhouse fusion album. You don't have to be a musician to understand the sound of jazz."/>
    <n v="5500"/>
    <n v="0"/>
    <x v="0"/>
    <x v="0"/>
    <x v="0"/>
    <n v="1384448822"/>
    <d v="2013-11-14T17:07:02"/>
    <n v="1381853222"/>
    <d v="2013-10-15T16:07:02"/>
    <x v="28"/>
    <x v="28"/>
    <b v="0"/>
    <n v="0"/>
    <b v="0"/>
    <s v="music/jazz"/>
    <n v="0"/>
    <n v="0"/>
    <x v="1"/>
    <x v="39"/>
  </r>
  <r>
    <x v="1310"/>
    <s v="Africa Brass Master Class for youth"/>
    <s v="Cultural and jazz instructional classes for youth at Preservation Hall. Preserving traditional New Orleans jazz and it's African roots."/>
    <n v="3000"/>
    <n v="327"/>
    <x v="0"/>
    <x v="0"/>
    <x v="0"/>
    <n v="1360795069"/>
    <d v="2013-02-13T22:37:49"/>
    <n v="1358203069"/>
    <d v="2013-01-14T22:37:49"/>
    <x v="28"/>
    <x v="28"/>
    <b v="0"/>
    <n v="15"/>
    <b v="0"/>
    <s v="music/jazz"/>
    <n v="10.9"/>
    <n v="21.8"/>
    <x v="1"/>
    <x v="39"/>
  </r>
  <r>
    <x v="1311"/>
    <s v="&quot;Never Let Me Go&quot; CD Recording Project"/>
    <s v="This project is a mix of original &amp; standard song selections.  This phase covers recording and package design expenses."/>
    <n v="6000"/>
    <n v="160"/>
    <x v="0"/>
    <x v="0"/>
    <x v="0"/>
    <n v="1385590111"/>
    <d v="2013-11-27T22:08:31"/>
    <n v="1382994511"/>
    <d v="2013-10-28T21:08:31"/>
    <x v="28"/>
    <x v="28"/>
    <b v="0"/>
    <n v="5"/>
    <b v="0"/>
    <s v="music/jazz"/>
    <n v="2.666666666666667"/>
    <n v="32"/>
    <x v="1"/>
    <x v="39"/>
  </r>
  <r>
    <x v="1312"/>
    <s v="JETRO DA SILVA FUNK PROJECT"/>
    <s v="Studio CD/DVD Solo project of Pianist &amp; Keyboardist Jetro da Silva"/>
    <n v="20000"/>
    <n v="0"/>
    <x v="0"/>
    <x v="0"/>
    <x v="0"/>
    <n v="1337024695"/>
    <d v="2012-05-14T19:44:55"/>
    <n v="1334432695"/>
    <d v="2012-04-14T19:44:55"/>
    <x v="28"/>
    <x v="28"/>
    <b v="0"/>
    <n v="0"/>
    <b v="0"/>
    <s v="music/jazz"/>
    <n v="0"/>
    <n v="0"/>
    <x v="1"/>
    <x v="39"/>
  </r>
  <r>
    <x v="1313"/>
    <s v="EXPERIMENTAL JAZZ STUDIO RECORDING"/>
    <s v="I am searching for monetary funding to go into a good recording studio and record experimental intuitive improv jazz."/>
    <n v="500"/>
    <n v="0"/>
    <x v="0"/>
    <x v="0"/>
    <x v="0"/>
    <n v="1333946569"/>
    <d v="2012-04-09T04:42:49"/>
    <n v="1331358169"/>
    <d v="2012-03-10T05:42:49"/>
    <x v="28"/>
    <x v="28"/>
    <b v="0"/>
    <n v="0"/>
    <b v="0"/>
    <s v="music/jazz"/>
    <n v="0"/>
    <n v="0"/>
    <x v="1"/>
    <x v="39"/>
  </r>
  <r>
    <x v="1314"/>
    <s v="Kyle Krysa debut EP Ground Effect"/>
    <s v="Ground Effect is my first solo EP project intended to help promote Fusion and creative music music in Saskatchewan and Canada."/>
    <n v="5000"/>
    <n v="1520"/>
    <x v="0"/>
    <x v="6"/>
    <x v="5"/>
    <n v="1399183200"/>
    <d v="2014-05-04T06:00:00"/>
    <n v="1396633284"/>
    <d v="2014-04-04T17:41:24"/>
    <x v="28"/>
    <x v="28"/>
    <b v="0"/>
    <n v="30"/>
    <b v="0"/>
    <s v="music/jazz"/>
    <n v="30.4"/>
    <n v="50.666666666666664"/>
    <x v="1"/>
    <x v="39"/>
  </r>
  <r>
    <x v="1315"/>
    <s v="The Art of You Too"/>
    <s v="This vocal music and spoken word project uses the  gift of life,love,hope &amp; peace to enable people to see themselves as a masterpiece!"/>
    <n v="3500"/>
    <n v="50"/>
    <x v="0"/>
    <x v="0"/>
    <x v="0"/>
    <n v="1454054429"/>
    <d v="2016-01-29T08:00:29"/>
    <n v="1451462429"/>
    <d v="2015-12-30T08:00:29"/>
    <x v="28"/>
    <x v="28"/>
    <b v="0"/>
    <n v="2"/>
    <b v="0"/>
    <s v="music/jazz"/>
    <n v="1.4285714285714286"/>
    <n v="25"/>
    <x v="1"/>
    <x v="39"/>
  </r>
  <r>
    <x v="1316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x v="0"/>
    <n v="1383509357"/>
    <d v="2013-11-03T20:09:17"/>
    <n v="1380913757"/>
    <d v="2013-10-04T19:09:17"/>
    <x v="28"/>
    <x v="28"/>
    <b v="0"/>
    <n v="2"/>
    <b v="0"/>
    <s v="music/jazz"/>
    <n v="1.1428571428571428"/>
    <n v="20"/>
    <x v="1"/>
    <x v="39"/>
  </r>
  <r>
    <x v="1317"/>
    <s v="Celebrating American Jazz &amp; Soul Music"/>
    <s v="Creating new avenues of exposure for young Jazz &amp; Soul artists_x000a_to express their Art of Music."/>
    <n v="7000"/>
    <n v="25"/>
    <x v="0"/>
    <x v="0"/>
    <x v="0"/>
    <n v="1346585448"/>
    <d v="2012-09-02T11:30:48"/>
    <n v="1343993448"/>
    <d v="2012-08-03T11:30:48"/>
    <x v="28"/>
    <x v="28"/>
    <b v="0"/>
    <n v="1"/>
    <b v="0"/>
    <s v="music/jazz"/>
    <n v="0.35714285714285715"/>
    <n v="25"/>
    <x v="1"/>
    <x v="39"/>
  </r>
  <r>
    <x v="1318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x v="0"/>
    <n v="1486693145"/>
    <d v="2017-02-10T02:19:05"/>
    <n v="1484101145"/>
    <d v="2017-01-11T02:19:05"/>
    <x v="28"/>
    <x v="28"/>
    <b v="0"/>
    <n v="31"/>
    <b v="0"/>
    <s v="technology/wearables"/>
    <n v="2.3220000000000001"/>
    <n v="37.451612903225808"/>
    <x v="7"/>
    <x v="11"/>
  </r>
  <r>
    <x v="1319"/>
    <s v="SleepMode"/>
    <s v="A mask for home or travel that will give you the best, undisturbed sleep of your life."/>
    <n v="3000"/>
    <n v="289"/>
    <x v="0"/>
    <x v="0"/>
    <x v="0"/>
    <n v="1480438905"/>
    <d v="2016-11-29T17:01:45"/>
    <n v="1477843305"/>
    <d v="2016-10-30T16:01:45"/>
    <x v="28"/>
    <x v="28"/>
    <b v="0"/>
    <n v="12"/>
    <b v="0"/>
    <s v="technology/wearables"/>
    <n v="9.6333333333333346"/>
    <n v="24.083333333333332"/>
    <x v="7"/>
    <x v="11"/>
  </r>
  <r>
    <x v="1320"/>
    <s v="OmniTrade Apron"/>
    <s v="Soft edged-Hard working. The perfect wearable organization for the home and professional shop."/>
    <n v="15000"/>
    <n v="286"/>
    <x v="0"/>
    <x v="0"/>
    <x v="0"/>
    <n v="1473444048"/>
    <d v="2016-09-09T18:00:48"/>
    <n v="1470852048"/>
    <d v="2016-08-10T18:00:48"/>
    <x v="28"/>
    <x v="28"/>
    <b v="0"/>
    <n v="5"/>
    <b v="0"/>
    <s v="technology/wearables"/>
    <n v="1.9066666666666665"/>
    <n v="57.2"/>
    <x v="7"/>
    <x v="11"/>
  </r>
  <r>
    <x v="1321"/>
    <s v="Led Shirt - WiFi Controlled"/>
    <s v="T-Shirt with Led panel controlled by Android app over WiFi. _x000a_Multiple shirts, games, text, video effects support,"/>
    <n v="4000"/>
    <n v="480"/>
    <x v="0"/>
    <x v="14"/>
    <x v="4"/>
    <n v="1457812364"/>
    <d v="2016-03-12T19:52:44"/>
    <n v="1455220364"/>
    <d v="2016-02-11T19:52:44"/>
    <x v="28"/>
    <x v="28"/>
    <b v="0"/>
    <n v="8"/>
    <b v="0"/>
    <s v="technology/wearables"/>
    <n v="12"/>
    <n v="60"/>
    <x v="7"/>
    <x v="11"/>
  </r>
  <r>
    <x v="1322"/>
    <s v="EZC Smartlight"/>
    <s v="Rider worn tail light brake light. Adheres to virtually any coat, jacket or vest. Stays on even when you get off."/>
    <n v="5000"/>
    <n v="1402"/>
    <x v="0"/>
    <x v="6"/>
    <x v="5"/>
    <n v="1453053661"/>
    <d v="2016-01-17T18:01:01"/>
    <n v="1450461661"/>
    <d v="2015-12-18T18:01:01"/>
    <x v="28"/>
    <x v="28"/>
    <b v="0"/>
    <n v="24"/>
    <b v="0"/>
    <s v="technology/wearables"/>
    <n v="28.04"/>
    <n v="58.416666666666664"/>
    <x v="7"/>
    <x v="11"/>
  </r>
  <r>
    <x v="1323"/>
    <s v="Audionoggin - Join the Earvolution"/>
    <s v="Audionoggin: Wireless personal surround sound for the athlete in everyone."/>
    <n v="49000"/>
    <n v="19572"/>
    <x v="0"/>
    <x v="0"/>
    <x v="0"/>
    <n v="1479483812"/>
    <d v="2016-11-18T15:43:32"/>
    <n v="1476888212"/>
    <d v="2016-10-19T14:43:32"/>
    <x v="28"/>
    <x v="28"/>
    <b v="0"/>
    <n v="196"/>
    <b v="0"/>
    <s v="technology/wearables"/>
    <n v="39.942857142857143"/>
    <n v="99.857142857142861"/>
    <x v="7"/>
    <x v="11"/>
  </r>
  <r>
    <x v="1324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x v="0"/>
    <n v="1422158199"/>
    <d v="2015-01-25T03:56:39"/>
    <n v="1419566199"/>
    <d v="2014-12-26T03:56:39"/>
    <x v="28"/>
    <x v="28"/>
    <b v="0"/>
    <n v="5"/>
    <b v="0"/>
    <s v="technology/wearables"/>
    <n v="0.84"/>
    <n v="25.2"/>
    <x v="7"/>
    <x v="11"/>
  </r>
  <r>
    <x v="1325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x v="0"/>
    <n v="1421640665"/>
    <d v="2015-01-19T04:11:05"/>
    <n v="1419048665"/>
    <d v="2014-12-20T04:11:05"/>
    <x v="28"/>
    <x v="28"/>
    <b v="0"/>
    <n v="171"/>
    <b v="0"/>
    <s v="technology/wearables"/>
    <n v="38.86"/>
    <n v="113.62573099415205"/>
    <x v="7"/>
    <x v="11"/>
  </r>
  <r>
    <x v="1326"/>
    <s v="ICE SHIRT; Running, Multi-Sport, Cycling, Athletic Wear"/>
    <s v="ICE SHIRT; running, multi-sport, cycling, &amp; athletic wear shirts that hold melting ice to cool you on hot days."/>
    <n v="12000"/>
    <n v="1776"/>
    <x v="0"/>
    <x v="0"/>
    <x v="0"/>
    <n v="1475766932"/>
    <d v="2016-10-06T15:15:32"/>
    <n v="1473174932"/>
    <d v="2016-09-06T15:15:32"/>
    <x v="28"/>
    <x v="28"/>
    <b v="0"/>
    <n v="30"/>
    <b v="0"/>
    <s v="technology/wearables"/>
    <n v="14.799999999999999"/>
    <n v="59.2"/>
    <x v="7"/>
    <x v="11"/>
  </r>
  <r>
    <x v="1327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x v="0"/>
    <n v="1408134034"/>
    <d v="2014-08-15T20:20:34"/>
    <n v="1405542034"/>
    <d v="2014-07-16T20:20:34"/>
    <x v="28"/>
    <x v="28"/>
    <b v="0"/>
    <n v="4"/>
    <b v="0"/>
    <s v="technology/wearables"/>
    <n v="1.325"/>
    <n v="26.5"/>
    <x v="7"/>
    <x v="11"/>
  </r>
  <r>
    <x v="1328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x v="0"/>
    <n v="1409813940"/>
    <d v="2014-09-04T06:59:00"/>
    <n v="1407271598"/>
    <d v="2014-08-05T20:46:38"/>
    <x v="28"/>
    <x v="28"/>
    <b v="0"/>
    <n v="45"/>
    <b v="0"/>
    <s v="technology/wearables"/>
    <n v="34.625"/>
    <n v="153.88888888888889"/>
    <x v="7"/>
    <x v="11"/>
  </r>
  <r>
    <x v="1329"/>
    <s v="KneeJack"/>
    <s v="The device that allows those with artificial knees or arthritic knees to kneel down without putting pressure on their knees."/>
    <n v="50000"/>
    <n v="280"/>
    <x v="0"/>
    <x v="0"/>
    <x v="0"/>
    <n v="1458925156"/>
    <d v="2016-03-25T16:59:16"/>
    <n v="1456336756"/>
    <d v="2016-02-24T17:59:16"/>
    <x v="28"/>
    <x v="28"/>
    <b v="0"/>
    <n v="3"/>
    <b v="0"/>
    <s v="technology/wearables"/>
    <n v="0.55999999999999994"/>
    <n v="93.333333333333329"/>
    <x v="7"/>
    <x v="11"/>
  </r>
  <r>
    <x v="1330"/>
    <s v="S2SA - Sport to Strap Adapter for Samsung Gear S2 Sport (3G)"/>
    <s v="The unique adapter to apply standard watch straps at your Samsung Gear S2 Sport and Sport 3G! Small, functional and handsome."/>
    <n v="2700"/>
    <n v="909"/>
    <x v="0"/>
    <x v="18"/>
    <x v="4"/>
    <n v="1456094197"/>
    <d v="2016-02-21T22:36:37"/>
    <n v="1453502197"/>
    <d v="2016-01-22T22:36:37"/>
    <x v="28"/>
    <x v="28"/>
    <b v="0"/>
    <n v="12"/>
    <b v="0"/>
    <s v="technology/wearables"/>
    <n v="33.666666666666664"/>
    <n v="75.75"/>
    <x v="7"/>
    <x v="11"/>
  </r>
  <r>
    <x v="1331"/>
    <s v="hidn tempo - a wearable stress coach"/>
    <s v="hidn tempo is an intelligent watch band that allows you to monitor your stress and manage it anywhere, anytime."/>
    <n v="172889"/>
    <n v="97273"/>
    <x v="0"/>
    <x v="10"/>
    <x v="7"/>
    <n v="1456385101"/>
    <d v="2016-02-25T07:25:01"/>
    <n v="1453793101"/>
    <d v="2016-01-26T07:25:01"/>
    <x v="28"/>
    <x v="28"/>
    <b v="0"/>
    <n v="123"/>
    <b v="0"/>
    <s v="technology/wearables"/>
    <n v="56.263267182990241"/>
    <n v="790.83739837398377"/>
    <x v="7"/>
    <x v="11"/>
  </r>
  <r>
    <x v="1332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x v="0"/>
    <n v="1407624222"/>
    <d v="2014-08-09T22:43:42"/>
    <n v="1405032222"/>
    <d v="2014-07-10T22:43:42"/>
    <x v="28"/>
    <x v="28"/>
    <b v="0"/>
    <n v="4"/>
    <b v="0"/>
    <s v="technology/wearables"/>
    <n v="1.2375123751237513E-2"/>
    <n v="2.75"/>
    <x v="7"/>
    <x v="11"/>
  </r>
  <r>
    <x v="1333"/>
    <s v="Smart 2-in-1 I-PHONE HANDLE/WALLETtm"/>
    <s v="revolutonary ultra-slim 2-in-1 Smart  2-in-1 I-PHONE handle/WALLETtm with 360 rotatiion"/>
    <n v="17500"/>
    <n v="3"/>
    <x v="0"/>
    <x v="0"/>
    <x v="0"/>
    <n v="1475431486"/>
    <d v="2016-10-02T18:04:46"/>
    <n v="1472839486"/>
    <d v="2016-09-02T18:04:46"/>
    <x v="28"/>
    <x v="28"/>
    <b v="0"/>
    <n v="3"/>
    <b v="0"/>
    <s v="technology/wearables"/>
    <n v="1.7142857142857144E-2"/>
    <n v="1"/>
    <x v="7"/>
    <x v="11"/>
  </r>
  <r>
    <x v="133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x v="0"/>
    <n v="1427507208"/>
    <d v="2015-03-28T01:46:48"/>
    <n v="1424918808"/>
    <d v="2015-02-26T02:46:48"/>
    <x v="28"/>
    <x v="28"/>
    <b v="0"/>
    <n v="3"/>
    <b v="0"/>
    <s v="technology/wearables"/>
    <n v="1.06"/>
    <n v="35.333333333333336"/>
    <x v="7"/>
    <x v="11"/>
  </r>
  <r>
    <x v="1335"/>
    <s v="Cardiglow : Fitness Tracker and Biofeedback Device"/>
    <s v="Make your heart shine and watch it work! Cardiglow tracks improvements, times intervals and translates heart rate into color."/>
    <n v="30000"/>
    <n v="1888"/>
    <x v="0"/>
    <x v="7"/>
    <x v="4"/>
    <n v="1451602800"/>
    <d v="2015-12-31T23:00:00"/>
    <n v="1449011610"/>
    <d v="2015-12-01T23:13:30"/>
    <x v="28"/>
    <x v="28"/>
    <b v="0"/>
    <n v="23"/>
    <b v="0"/>
    <s v="technology/wearables"/>
    <n v="6.293333333333333"/>
    <n v="82.086956521739125"/>
    <x v="7"/>
    <x v="11"/>
  </r>
  <r>
    <x v="1336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1"/>
    <x v="4"/>
    <n v="1475310825"/>
    <d v="2016-10-01T08:33:45"/>
    <n v="1472718825"/>
    <d v="2016-09-01T08:33:45"/>
    <x v="28"/>
    <x v="28"/>
    <b v="0"/>
    <n v="0"/>
    <b v="0"/>
    <s v="technology/wearables"/>
    <n v="0"/>
    <n v="0"/>
    <x v="7"/>
    <x v="11"/>
  </r>
  <r>
    <x v="1337"/>
    <s v="Power Rope"/>
    <s v="The most useful phone charger you will ever buy"/>
    <n v="10000"/>
    <n v="1677"/>
    <x v="0"/>
    <x v="0"/>
    <x v="0"/>
    <n v="1475101495"/>
    <d v="2016-09-28T22:24:55"/>
    <n v="1472509495"/>
    <d v="2016-08-29T22:24:55"/>
    <x v="28"/>
    <x v="28"/>
    <b v="0"/>
    <n v="32"/>
    <b v="0"/>
    <s v="technology/wearables"/>
    <n v="16.77"/>
    <n v="52.40625"/>
    <x v="7"/>
    <x v="11"/>
  </r>
  <r>
    <x v="1338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x v="0"/>
    <n v="1409770164"/>
    <d v="2014-09-03T18:49:24"/>
    <n v="1407178164"/>
    <d v="2014-08-04T18:49:24"/>
    <x v="28"/>
    <x v="28"/>
    <b v="0"/>
    <n v="2"/>
    <b v="0"/>
    <s v="technology/wearables"/>
    <n v="0.104"/>
    <n v="13"/>
    <x v="7"/>
    <x v="11"/>
  </r>
  <r>
    <x v="1339"/>
    <s v="Social behavior in technical communities"/>
    <s v="Study the behaviour of technical communities by tracking their movement  through wearables"/>
    <n v="4000"/>
    <n v="65"/>
    <x v="0"/>
    <x v="0"/>
    <x v="0"/>
    <n v="1406474820"/>
    <d v="2014-07-27T15:27:00"/>
    <n v="1403902060"/>
    <d v="2014-06-27T20:47:40"/>
    <x v="28"/>
    <x v="28"/>
    <b v="0"/>
    <n v="5"/>
    <b v="0"/>
    <s v="technology/wearables"/>
    <n v="1.625"/>
    <n v="13"/>
    <x v="7"/>
    <x v="11"/>
  </r>
  <r>
    <x v="1340"/>
    <s v="iPhanny"/>
    <s v="The iPhanny keeps your iPhone 6 safe from bending in those dangerous pants pockets."/>
    <n v="5000"/>
    <n v="65"/>
    <x v="0"/>
    <x v="0"/>
    <x v="0"/>
    <n v="1417145297"/>
    <d v="2014-11-28T03:28:17"/>
    <n v="1414549697"/>
    <d v="2014-10-29T02:28:17"/>
    <x v="28"/>
    <x v="28"/>
    <b v="0"/>
    <n v="8"/>
    <b v="0"/>
    <s v="technology/wearables"/>
    <n v="1.3"/>
    <n v="8.125"/>
    <x v="7"/>
    <x v="11"/>
  </r>
  <r>
    <x v="1341"/>
    <s v="Avid Watch: Multi-Sport Smart Watch with Activity Tracking"/>
    <s v="Built in running, cycling, pedometer, and golf features for the edge you need to perform at your very best!"/>
    <n v="150000"/>
    <n v="11683"/>
    <x v="0"/>
    <x v="6"/>
    <x v="5"/>
    <n v="1415865720"/>
    <d v="2014-11-13T08:02:00"/>
    <n v="1413270690"/>
    <d v="2014-10-14T07:11:30"/>
    <x v="28"/>
    <x v="28"/>
    <b v="0"/>
    <n v="40"/>
    <b v="0"/>
    <s v="technology/wearables"/>
    <n v="7.7886666666666677"/>
    <n v="292.07499999999999"/>
    <x v="7"/>
    <x v="11"/>
  </r>
  <r>
    <x v="134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d v="2015-12-17T05:59:00"/>
    <n v="1447777514"/>
    <d v="2015-11-17T16:25:14"/>
    <x v="28"/>
    <x v="28"/>
    <b v="0"/>
    <n v="22"/>
    <b v="0"/>
    <s v="technology/wearables"/>
    <n v="29.6029602960296"/>
    <n v="134.54545454545453"/>
    <x v="7"/>
    <x v="11"/>
  </r>
  <r>
    <x v="1343"/>
    <s v="Fashion loves Technology: Lamour, the connected heating shoe (Canceled)"/>
    <s v="Connected, heating, premium quality and comfortable leather sneakers - hand-crafted in France."/>
    <n v="20000"/>
    <n v="3211"/>
    <x v="1"/>
    <x v="5"/>
    <x v="4"/>
    <n v="1489680061"/>
    <d v="2017-03-16T16:01:01"/>
    <n v="1487091661"/>
    <d v="2017-02-14T17:01:01"/>
    <x v="28"/>
    <x v="28"/>
    <b v="0"/>
    <n v="15"/>
    <b v="0"/>
    <s v="technology/wearables"/>
    <n v="16.055"/>
    <n v="214.06666666666666"/>
    <x v="7"/>
    <x v="11"/>
  </r>
  <r>
    <x v="134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d v="2016-02-18T17:00:27"/>
    <n v="1453222827"/>
    <d v="2016-01-19T17:00:27"/>
    <x v="28"/>
    <x v="28"/>
    <b v="0"/>
    <n v="95"/>
    <b v="0"/>
    <s v="technology/wearables"/>
    <n v="82.207999999999998"/>
    <n v="216.33684210526314"/>
    <x v="7"/>
    <x v="11"/>
  </r>
  <r>
    <x v="134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9"/>
    <x v="6"/>
    <n v="1482953115"/>
    <d v="2016-12-28T19:25:15"/>
    <n v="1480361115"/>
    <d v="2016-11-28T19:25:15"/>
    <x v="28"/>
    <x v="28"/>
    <b v="0"/>
    <n v="1"/>
    <b v="0"/>
    <s v="technology/wearables"/>
    <n v="0.26737967914438499"/>
    <n v="250"/>
    <x v="7"/>
    <x v="11"/>
  </r>
  <r>
    <x v="1346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d v="2016-06-19T14:30:46"/>
    <n v="1463754646"/>
    <d v="2016-05-20T14:30:46"/>
    <x v="28"/>
    <x v="28"/>
    <b v="0"/>
    <n v="101"/>
    <b v="0"/>
    <s v="technology/wearables"/>
    <n v="13.13"/>
    <n v="65"/>
    <x v="7"/>
    <x v="11"/>
  </r>
  <r>
    <x v="1347"/>
    <s v="SKIN - Wearable music remote control for your mobile phone"/>
    <s v="SKIN - The wearable music remote control which makes your fitness lifestyle a bit easier"/>
    <n v="9000"/>
    <n v="240"/>
    <x v="1"/>
    <x v="15"/>
    <x v="10"/>
    <n v="1448489095"/>
    <d v="2015-11-25T22:04:55"/>
    <n v="1445893495"/>
    <d v="2015-10-26T21:04:55"/>
    <x v="28"/>
    <x v="28"/>
    <b v="0"/>
    <n v="6"/>
    <b v="0"/>
    <s v="technology/wearables"/>
    <n v="2.666666666666667"/>
    <n v="40"/>
    <x v="7"/>
    <x v="11"/>
  </r>
  <r>
    <x v="1348"/>
    <s v="Owl (Canceled)"/>
    <s v="Owl is a fitness tracker along with an accompanying iOS app, that is both fun and interactive for children."/>
    <n v="20000"/>
    <n v="621"/>
    <x v="1"/>
    <x v="0"/>
    <x v="0"/>
    <n v="1468496933"/>
    <d v="2016-07-14T11:48:53"/>
    <n v="1465904933"/>
    <d v="2016-06-14T11:48:53"/>
    <x v="28"/>
    <x v="28"/>
    <b v="0"/>
    <n v="7"/>
    <b v="0"/>
    <s v="technology/wearables"/>
    <n v="3.105"/>
    <n v="88.714285714285708"/>
    <x v="7"/>
    <x v="11"/>
  </r>
  <r>
    <x v="134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d v="2015-02-04T23:22:29"/>
    <n v="1420500149"/>
    <d v="2015-01-05T23:22:29"/>
    <x v="28"/>
    <x v="28"/>
    <b v="0"/>
    <n v="400"/>
    <b v="0"/>
    <s v="technology/wearables"/>
    <n v="47.333333333333336"/>
    <n v="53.25"/>
    <x v="7"/>
    <x v="11"/>
  </r>
  <r>
    <x v="1350"/>
    <s v="Sleepwreck - Disasterpiece EP (Jump Drives!)"/>
    <s v="I've got an awesome new batch of tracks that I think you're going to Love. CDs? So 1990! I present to you... SLEEPWRECK JUMP DRIVES!"/>
    <n v="1550"/>
    <n v="3186"/>
    <x v="2"/>
    <x v="6"/>
    <x v="5"/>
    <n v="1433206020"/>
    <d v="2015-06-02T00:47:00"/>
    <n v="1430617209"/>
    <d v="2015-05-03T01:40:09"/>
    <x v="28"/>
    <x v="28"/>
    <b v="0"/>
    <n v="30"/>
    <b v="1"/>
    <s v="music/electronic music"/>
    <n v="205.54838709677421"/>
    <n v="106.2"/>
    <x v="1"/>
    <x v="20"/>
  </r>
  <r>
    <x v="1351"/>
    <s v="Sammy Bananas - Bootlegs Vol. 2!!"/>
    <s v="Help get four new bootlegs onto vinyl in the second installment of my series!"/>
    <n v="2000"/>
    <n v="2298"/>
    <x v="2"/>
    <x v="0"/>
    <x v="0"/>
    <n v="1431876677"/>
    <d v="2015-05-17T15:31:17"/>
    <n v="1429284677"/>
    <d v="2015-04-17T15:31:17"/>
    <x v="28"/>
    <x v="28"/>
    <b v="1"/>
    <n v="74"/>
    <b v="1"/>
    <s v="music/electronic music"/>
    <n v="114.9"/>
    <n v="31.054054054054053"/>
    <x v="1"/>
    <x v="20"/>
  </r>
  <r>
    <x v="1352"/>
    <s v="'Pathfinder' - a High Five Spaceship album"/>
    <s v="A collaborative, electronic journey helmed by producer Christopher Bingham and guitarist Carlos Montero."/>
    <n v="2000"/>
    <n v="4743"/>
    <x v="2"/>
    <x v="3"/>
    <x v="3"/>
    <n v="1434837861"/>
    <d v="2015-06-20T22:04:21"/>
    <n v="1432245861"/>
    <d v="2015-05-21T22:04:21"/>
    <x v="28"/>
    <x v="28"/>
    <b v="0"/>
    <n v="131"/>
    <b v="1"/>
    <s v="music/electronic music"/>
    <n v="237.15"/>
    <n v="36.206106870229007"/>
    <x v="1"/>
    <x v="20"/>
  </r>
  <r>
    <x v="1353"/>
    <s v="The Last Art Fact Album Ever"/>
    <s v="Art Fact is a legendary Swedish synth pop act from the 80's. This album will contain updated remakes of their greatest songs."/>
    <n v="20000"/>
    <n v="23727.55"/>
    <x v="2"/>
    <x v="10"/>
    <x v="7"/>
    <n v="1454248563"/>
    <d v="2016-01-31T13:56:03"/>
    <n v="1451656563"/>
    <d v="2016-01-01T13:56:03"/>
    <x v="28"/>
    <x v="28"/>
    <b v="1"/>
    <n v="61"/>
    <b v="1"/>
    <s v="music/electronic music"/>
    <n v="118.63774999999998"/>
    <n v="388.9762295081967"/>
    <x v="1"/>
    <x v="20"/>
  </r>
  <r>
    <x v="1354"/>
    <s v="[NUREN] The New Renaissance"/>
    <s v="Jake Kaufman and Jessie Seely present THE WORLD'S FIRST VIRTUAL REALITY ROCK OPERA."/>
    <n v="70000"/>
    <n v="76949.820000000007"/>
    <x v="2"/>
    <x v="0"/>
    <x v="0"/>
    <n v="1426532437"/>
    <d v="2015-03-16T19:00:37"/>
    <n v="1423944037"/>
    <d v="2015-02-14T20:00:37"/>
    <x v="28"/>
    <x v="28"/>
    <b v="1"/>
    <n v="1071"/>
    <b v="1"/>
    <s v="music/electronic music"/>
    <n v="109.92831428571431"/>
    <n v="71.848571428571432"/>
    <x v="1"/>
    <x v="20"/>
  </r>
  <r>
    <x v="1355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x v="0"/>
    <n v="1414025347"/>
    <d v="2014-10-23T00:49:07"/>
    <n v="1411433347"/>
    <d v="2014-09-23T00:49:07"/>
    <x v="28"/>
    <x v="28"/>
    <b v="1"/>
    <n v="111"/>
    <b v="1"/>
    <s v="music/electronic music"/>
    <n v="103.09292094387415"/>
    <n v="69.666666666666671"/>
    <x v="1"/>
    <x v="20"/>
  </r>
  <r>
    <x v="1356"/>
    <s v="Liquid Diet's Double Life"/>
    <s v="Liquid Diet needs your support to release our new full-length album! Help us create electrifying music videos to showcase our singles!"/>
    <n v="10000"/>
    <n v="10740"/>
    <x v="2"/>
    <x v="0"/>
    <x v="0"/>
    <n v="1450290010"/>
    <d v="2015-12-16T18:20:10"/>
    <n v="1447698010"/>
    <d v="2015-11-16T18:20:10"/>
    <x v="28"/>
    <x v="28"/>
    <b v="0"/>
    <n v="99"/>
    <b v="1"/>
    <s v="music/electronic music"/>
    <n v="107.4"/>
    <n v="108.48484848484848"/>
    <x v="1"/>
    <x v="20"/>
  </r>
  <r>
    <x v="1357"/>
    <s v="Phantom Ship / Coastal (Album Preorder)"/>
    <s v="Ideal for living rooms and open spaces."/>
    <n v="5400"/>
    <n v="5858.84"/>
    <x v="2"/>
    <x v="0"/>
    <x v="0"/>
    <n v="1466697625"/>
    <d v="2016-06-23T16:00:25"/>
    <n v="1464105625"/>
    <d v="2016-05-24T16:00:25"/>
    <x v="28"/>
    <x v="28"/>
    <b v="0"/>
    <n v="96"/>
    <b v="1"/>
    <s v="music/electronic music"/>
    <n v="108.49703703703703"/>
    <n v="61.029583333333335"/>
    <x v="1"/>
    <x v="20"/>
  </r>
  <r>
    <x v="1358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x v="0"/>
    <n v="1423668220"/>
    <d v="2015-02-11T15:23:40"/>
    <n v="1421076220"/>
    <d v="2015-01-12T15:23:40"/>
    <x v="28"/>
    <x v="28"/>
    <b v="0"/>
    <n v="76"/>
    <b v="1"/>
    <s v="music/electronic music"/>
    <n v="107.65217391304347"/>
    <n v="65.15789473684211"/>
    <x v="1"/>
    <x v="20"/>
  </r>
  <r>
    <x v="1359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x v="0"/>
    <n v="1458362023"/>
    <d v="2016-03-19T04:33:43"/>
    <n v="1455773623"/>
    <d v="2016-02-18T05:33:43"/>
    <x v="28"/>
    <x v="28"/>
    <b v="0"/>
    <n v="61"/>
    <b v="1"/>
    <s v="music/electronic music"/>
    <n v="145.33333333333334"/>
    <n v="35.73770491803279"/>
    <x v="1"/>
    <x v="20"/>
  </r>
  <r>
    <x v="136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d v="2016-08-27T17:00:09"/>
    <n v="1469725209"/>
    <d v="2016-07-28T17:00:09"/>
    <x v="28"/>
    <x v="28"/>
    <b v="0"/>
    <n v="1"/>
    <b v="0"/>
    <s v="journalism/audio"/>
    <n v="0.29411764705882354"/>
    <n v="250"/>
    <x v="4"/>
    <x v="7"/>
  </r>
  <r>
    <x v="1361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d v="2015-05-20T06:04:15"/>
    <n v="1429509855"/>
    <d v="2015-04-20T06:04:15"/>
    <x v="28"/>
    <x v="28"/>
    <b v="0"/>
    <n v="292"/>
    <b v="0"/>
    <s v="journalism/audio"/>
    <n v="8.5370000000000008"/>
    <n v="29.236301369863014"/>
    <x v="4"/>
    <x v="7"/>
  </r>
  <r>
    <x v="1362"/>
    <s v="In Case Of Emergency (Canceled)"/>
    <s v="In Case Of Emergency is a radio talk show for preppers, beginning preppers, and with preparedness in mind."/>
    <n v="10000"/>
    <n v="266"/>
    <x v="1"/>
    <x v="0"/>
    <x v="0"/>
    <n v="1408827550"/>
    <d v="2014-08-23T20:59:10"/>
    <n v="1406235550"/>
    <d v="2014-07-24T20:59:10"/>
    <x v="28"/>
    <x v="28"/>
    <b v="0"/>
    <n v="8"/>
    <b v="0"/>
    <s v="journalism/audio"/>
    <n v="2.6599999999999997"/>
    <n v="33.25"/>
    <x v="4"/>
    <x v="7"/>
  </r>
  <r>
    <x v="1363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d v="2014-11-05T20:38:35"/>
    <n v="1412624315"/>
    <d v="2014-10-06T19:38:35"/>
    <x v="28"/>
    <x v="28"/>
    <b v="0"/>
    <n v="1"/>
    <b v="0"/>
    <s v="journalism/audio"/>
    <n v="0.05"/>
    <n v="1"/>
    <x v="4"/>
    <x v="7"/>
  </r>
  <r>
    <x v="1364"/>
    <s v="J1 (Canceled)"/>
    <s v="------"/>
    <n v="12000"/>
    <n v="0"/>
    <x v="1"/>
    <x v="0"/>
    <x v="0"/>
    <n v="1455272445"/>
    <d v="2016-02-12T10:20:45"/>
    <n v="1452680445"/>
    <d v="2016-01-13T10:20:45"/>
    <x v="28"/>
    <x v="28"/>
    <b v="0"/>
    <n v="0"/>
    <b v="0"/>
    <s v="journalism/audio"/>
    <n v="0"/>
    <n v="0"/>
    <x v="4"/>
    <x v="7"/>
  </r>
  <r>
    <x v="1365"/>
    <s v="The (Secular) Barbershop Podcast (Canceled)"/>
    <s v="Secularism is on the rise and I hear you.Talk to me."/>
    <n v="2500"/>
    <n v="0"/>
    <x v="1"/>
    <x v="0"/>
    <x v="0"/>
    <n v="1442257677"/>
    <d v="2015-09-14T19:07:57"/>
    <n v="1439665677"/>
    <d v="2015-08-15T19:07:57"/>
    <x v="28"/>
    <x v="28"/>
    <b v="0"/>
    <n v="0"/>
    <b v="0"/>
    <s v="journalism/audio"/>
    <n v="0"/>
    <n v="0"/>
    <x v="4"/>
    <x v="7"/>
  </r>
  <r>
    <x v="1366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d v="2014-08-10T22:00:00"/>
    <n v="1405110399"/>
    <d v="2014-07-11T20:26:39"/>
    <x v="28"/>
    <x v="28"/>
    <b v="0"/>
    <n v="0"/>
    <b v="0"/>
    <s v="journalism/audio"/>
    <n v="0"/>
    <n v="0"/>
    <x v="4"/>
    <x v="7"/>
  </r>
  <r>
    <x v="1367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d v="2016-03-07T23:49:05"/>
    <n v="1454802545"/>
    <d v="2016-02-06T23:49:05"/>
    <x v="28"/>
    <x v="28"/>
    <b v="0"/>
    <n v="0"/>
    <b v="0"/>
    <s v="journalism/audio"/>
    <n v="0"/>
    <n v="0"/>
    <x v="4"/>
    <x v="7"/>
  </r>
  <r>
    <x v="1368"/>
    <s v="Support Independent Media (Canceled)"/>
    <s v="Sayin it Plain is a Independent Radio Show created to inform the public and empower the community."/>
    <n v="10000"/>
    <n v="0"/>
    <x v="1"/>
    <x v="0"/>
    <x v="0"/>
    <n v="1480888483"/>
    <d v="2016-12-04T21:54:43"/>
    <n v="1478292883"/>
    <d v="2016-11-04T20:54:43"/>
    <x v="28"/>
    <x v="28"/>
    <b v="0"/>
    <n v="0"/>
    <b v="0"/>
    <s v="journalism/audio"/>
    <n v="0"/>
    <n v="0"/>
    <x v="4"/>
    <x v="7"/>
  </r>
  <r>
    <x v="1369"/>
    <s v="Voice Over Artist (Canceled)"/>
    <s v="Turning myself into a vocal artist."/>
    <n v="1100"/>
    <n v="0"/>
    <x v="1"/>
    <x v="0"/>
    <x v="0"/>
    <n v="1426269456"/>
    <d v="2015-03-13T17:57:36"/>
    <n v="1423681056"/>
    <d v="2015-02-11T18:57:36"/>
    <x v="28"/>
    <x v="28"/>
    <b v="0"/>
    <n v="0"/>
    <b v="0"/>
    <s v="journalism/audio"/>
    <n v="0"/>
    <n v="0"/>
    <x v="4"/>
    <x v="7"/>
  </r>
  <r>
    <x v="137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d v="2015-04-15T21:54:53"/>
    <n v="1426542893"/>
    <d v="2015-03-16T21:54:53"/>
    <x v="28"/>
    <x v="28"/>
    <b v="0"/>
    <n v="1"/>
    <b v="0"/>
    <s v="journalism/audio"/>
    <n v="1"/>
    <n v="50"/>
    <x v="4"/>
    <x v="7"/>
  </r>
  <r>
    <x v="1371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d v="2016-08-31T00:44:22"/>
    <n v="1470012262"/>
    <d v="2016-08-01T00:44:22"/>
    <x v="28"/>
    <x v="28"/>
    <b v="0"/>
    <n v="0"/>
    <b v="0"/>
    <s v="journalism/audio"/>
    <n v="0"/>
    <n v="0"/>
    <x v="4"/>
    <x v="7"/>
  </r>
  <r>
    <x v="1372"/>
    <s v="Fate Fighters - The Ultimate Decision Maker"/>
    <s v="Canâ€™t make up your mind about something? Simply type in your two options and let the fighters of fate decide for you!"/>
    <n v="500"/>
    <n v="130"/>
    <x v="0"/>
    <x v="0"/>
    <x v="0"/>
    <n v="1387657931"/>
    <d v="2013-12-21T20:32:11"/>
    <n v="1385065931"/>
    <d v="2013-11-21T20:32:11"/>
    <x v="28"/>
    <x v="28"/>
    <b v="0"/>
    <n v="10"/>
    <b v="0"/>
    <s v="games/video games"/>
    <n v="26"/>
    <n v="13"/>
    <x v="6"/>
    <x v="25"/>
  </r>
  <r>
    <x v="1373"/>
    <s v="The Quest To Save Hip Hop"/>
    <s v="THE QUEST TO SAVE HIP HOP is an old school beat em up st game that has a focus on old school hip hop and new age hip hop coming to pc."/>
    <n v="30000"/>
    <n v="45"/>
    <x v="0"/>
    <x v="0"/>
    <x v="0"/>
    <n v="1460274864"/>
    <d v="2016-04-10T07:54:24"/>
    <n v="1457686464"/>
    <d v="2016-03-11T08:54:24"/>
    <x v="28"/>
    <x v="28"/>
    <b v="0"/>
    <n v="4"/>
    <b v="0"/>
    <s v="games/video games"/>
    <n v="0.15"/>
    <n v="11.25"/>
    <x v="6"/>
    <x v="25"/>
  </r>
  <r>
    <x v="1374"/>
    <s v="DJ's Bane"/>
    <s v="I'm making a game where you choose how you want to kill the DJ, so you yourself can decide what music will be played at the party."/>
    <n v="100"/>
    <n v="0"/>
    <x v="0"/>
    <x v="17"/>
    <x v="12"/>
    <n v="1447787093"/>
    <d v="2015-11-17T19:04:53"/>
    <n v="1445191493"/>
    <d v="2015-10-18T18:04:53"/>
    <x v="28"/>
    <x v="28"/>
    <b v="0"/>
    <n v="0"/>
    <b v="0"/>
    <s v="games/video games"/>
    <n v="0"/>
    <n v="0"/>
    <x v="6"/>
    <x v="25"/>
  </r>
  <r>
    <x v="1375"/>
    <s v="World Defense : Tower Defense"/>
    <s v="A tower defense game that is played anywhere on the earth's surface!  This project is to expand it to be multiplayer and mod support."/>
    <n v="75000"/>
    <n v="51"/>
    <x v="0"/>
    <x v="0"/>
    <x v="0"/>
    <n v="1391630297"/>
    <d v="2014-02-05T19:58:17"/>
    <n v="1389038297"/>
    <d v="2014-01-06T19:58:17"/>
    <x v="28"/>
    <x v="28"/>
    <b v="0"/>
    <n v="4"/>
    <b v="0"/>
    <s v="games/video games"/>
    <n v="6.8000000000000005E-2"/>
    <n v="12.75"/>
    <x v="6"/>
    <x v="25"/>
  </r>
  <r>
    <x v="1376"/>
    <s v="Rainbow Ball to the Iphone"/>
    <s v="We want to bring our Game Rainbow Ball to the iphone and to do that we need a little help"/>
    <n v="750"/>
    <n v="10"/>
    <x v="0"/>
    <x v="0"/>
    <x v="0"/>
    <n v="1318806541"/>
    <d v="2011-10-16T23:09:01"/>
    <n v="1316214541"/>
    <d v="2011-09-16T23:09:01"/>
    <x v="28"/>
    <x v="28"/>
    <b v="0"/>
    <n v="1"/>
    <b v="0"/>
    <s v="games/video games"/>
    <n v="1.3333333333333335"/>
    <n v="10"/>
    <x v="6"/>
    <x v="25"/>
  </r>
  <r>
    <x v="1377"/>
    <s v="Kingdom Espionage"/>
    <s v="An ambitious multiplayer game set in fantastical medieval world where you must defend your castle while attacking others to gain ranks!"/>
    <n v="54000"/>
    <n v="3407"/>
    <x v="0"/>
    <x v="0"/>
    <x v="0"/>
    <n v="1388808545"/>
    <d v="2014-01-04T04:09:05"/>
    <n v="1386216545"/>
    <d v="2013-12-05T04:09:05"/>
    <x v="28"/>
    <x v="28"/>
    <b v="0"/>
    <n v="30"/>
    <b v="0"/>
    <s v="games/video games"/>
    <n v="6.3092592592592585"/>
    <n v="113.56666666666666"/>
    <x v="6"/>
    <x v="25"/>
  </r>
  <r>
    <x v="1378"/>
    <s v="Towers Of The Apocalypse"/>
    <s v="Fully 3D, post Apocalyptic themed tower defense video game. New take on the genre."/>
    <n v="1000"/>
    <n v="45"/>
    <x v="0"/>
    <x v="0"/>
    <x v="0"/>
    <n v="1336340516"/>
    <d v="2012-05-06T21:41:56"/>
    <n v="1333748516"/>
    <d v="2012-04-06T21:41:56"/>
    <x v="28"/>
    <x v="28"/>
    <b v="0"/>
    <n v="3"/>
    <b v="0"/>
    <s v="games/video games"/>
    <n v="4.5"/>
    <n v="15"/>
    <x v="6"/>
    <x v="25"/>
  </r>
  <r>
    <x v="1379"/>
    <s v="Legends of Callasia [Demo Available NOW!]"/>
    <s v="An epic strategy game of world conquest with simultaneous turn-based multiplayer gameplay and no hotseat waiting"/>
    <n v="25000"/>
    <n v="7344"/>
    <x v="0"/>
    <x v="0"/>
    <x v="0"/>
    <n v="1452744011"/>
    <d v="2016-01-14T04:00:11"/>
    <n v="1450152011"/>
    <d v="2015-12-15T04:00:11"/>
    <x v="28"/>
    <x v="28"/>
    <b v="0"/>
    <n v="167"/>
    <b v="0"/>
    <s v="games/video games"/>
    <n v="29.376000000000001"/>
    <n v="43.976047904191617"/>
    <x v="6"/>
    <x v="25"/>
  </r>
  <r>
    <x v="1380"/>
    <s v="Skullforge: The Hunt"/>
    <s v="A fantasy action RPG which follows an elven ex-slave on a journey of magic, revenge, intrigue, and deceit."/>
    <n v="20000"/>
    <n v="1821"/>
    <x v="0"/>
    <x v="0"/>
    <x v="0"/>
    <n v="1399778333"/>
    <d v="2014-05-11T03:18:53"/>
    <n v="1397186333"/>
    <d v="2014-04-11T03:18:53"/>
    <x v="28"/>
    <x v="28"/>
    <b v="0"/>
    <n v="98"/>
    <b v="0"/>
    <s v="games/video games"/>
    <n v="9.1050000000000004"/>
    <n v="18.581632653061224"/>
    <x v="6"/>
    <x v="25"/>
  </r>
  <r>
    <x v="1381"/>
    <s v="The Creature"/>
    <s v="Finishing your last job before you retire until a disaster strikes the cargo ship can you survive The Creature?"/>
    <n v="68000"/>
    <n v="12"/>
    <x v="0"/>
    <x v="0"/>
    <x v="0"/>
    <n v="1422483292"/>
    <d v="2015-01-28T22:14:52"/>
    <n v="1419891292"/>
    <d v="2014-12-29T22:14:52"/>
    <x v="28"/>
    <x v="28"/>
    <b v="0"/>
    <n v="4"/>
    <b v="0"/>
    <s v="games/video games"/>
    <n v="1.7647058823529412E-2"/>
    <n v="3"/>
    <x v="6"/>
    <x v="25"/>
  </r>
  <r>
    <x v="1382"/>
    <s v="T-Fighter: Code Name M - Mobile Edition"/>
    <s v="Challenge your trivia skills in this action oriented game against several opponents across time."/>
    <n v="10000"/>
    <n v="56"/>
    <x v="0"/>
    <x v="0"/>
    <x v="0"/>
    <n v="1344635088"/>
    <d v="2012-08-10T21:44:48"/>
    <n v="1342043088"/>
    <d v="2012-07-11T21:44:48"/>
    <x v="28"/>
    <x v="28"/>
    <b v="0"/>
    <n v="3"/>
    <b v="0"/>
    <s v="games/video games"/>
    <n v="0.55999999999999994"/>
    <n v="18.666666666666668"/>
    <x v="6"/>
    <x v="25"/>
  </r>
  <r>
    <x v="1383"/>
    <s v="My own channel"/>
    <s v="I want to start my own channel for gaming"/>
    <n v="550"/>
    <n v="0"/>
    <x v="0"/>
    <x v="0"/>
    <x v="0"/>
    <n v="1407534804"/>
    <d v="2014-08-08T21:53:24"/>
    <n v="1404942804"/>
    <d v="2014-07-09T21:53:24"/>
    <x v="28"/>
    <x v="28"/>
    <b v="0"/>
    <n v="0"/>
    <b v="0"/>
    <s v="games/video games"/>
    <n v="0"/>
    <n v="0"/>
    <x v="6"/>
    <x v="25"/>
  </r>
  <r>
    <x v="1384"/>
    <s v="Sun Dryd Studios"/>
    <s v="The new kid on the block. Re-imagining old games and creating new ones. Ship, Lazer, Rock is first."/>
    <n v="30000"/>
    <n v="1026"/>
    <x v="0"/>
    <x v="6"/>
    <x v="5"/>
    <n v="1457967975"/>
    <d v="2016-03-14T15:06:15"/>
    <n v="1455379575"/>
    <d v="2016-02-13T16:06:15"/>
    <x v="28"/>
    <x v="28"/>
    <b v="0"/>
    <n v="9"/>
    <b v="0"/>
    <s v="games/video games"/>
    <n v="3.42"/>
    <n v="114"/>
    <x v="6"/>
    <x v="25"/>
  </r>
  <r>
    <x v="1385"/>
    <s v="Cyber Universe Online"/>
    <s v="Humanity's future in the Galaxy"/>
    <n v="18000"/>
    <n v="15"/>
    <x v="0"/>
    <x v="0"/>
    <x v="0"/>
    <n v="1408913291"/>
    <d v="2014-08-24T20:48:11"/>
    <n v="1406321291"/>
    <d v="2014-07-25T20:48:11"/>
    <x v="28"/>
    <x v="28"/>
    <b v="0"/>
    <n v="2"/>
    <b v="0"/>
    <s v="games/video games"/>
    <n v="8.3333333333333343E-2"/>
    <n v="7.5"/>
    <x v="6"/>
    <x v="25"/>
  </r>
  <r>
    <x v="1386"/>
    <s v="Idle Gamers"/>
    <s v="Idle gamers are the group of gamers worth watching play video games. We have a back log of video ideas and want to entertain you."/>
    <n v="1100"/>
    <n v="0"/>
    <x v="0"/>
    <x v="0"/>
    <x v="0"/>
    <n v="1402852087"/>
    <d v="2014-06-15T17:08:07"/>
    <n v="1400260087"/>
    <d v="2014-05-16T17:08:07"/>
    <x v="28"/>
    <x v="28"/>
    <b v="0"/>
    <n v="0"/>
    <b v="0"/>
    <s v="games/video games"/>
    <n v="0"/>
    <n v="0"/>
    <x v="6"/>
    <x v="25"/>
  </r>
  <r>
    <x v="1387"/>
    <s v="Still Alive"/>
    <s v="A fresh twist on survival games. Intense, high-stakes 30 minute rounds for up to 10 players."/>
    <n v="45000"/>
    <n v="6382.34"/>
    <x v="0"/>
    <x v="0"/>
    <x v="0"/>
    <n v="1398366667"/>
    <d v="2014-04-24T19:11:07"/>
    <n v="1395774667"/>
    <d v="2014-03-25T19:11:07"/>
    <x v="28"/>
    <x v="28"/>
    <b v="0"/>
    <n v="147"/>
    <b v="0"/>
    <s v="games/video games"/>
    <n v="14.182977777777777"/>
    <n v="43.41727891156463"/>
    <x v="6"/>
    <x v="25"/>
  </r>
  <r>
    <x v="1388"/>
    <s v="Farabel"/>
    <s v="Farabel is a single player turn-based fantasy strategy game for Mac/PC/Linux"/>
    <n v="15000"/>
    <n v="1174"/>
    <x v="0"/>
    <x v="5"/>
    <x v="4"/>
    <n v="1435293175"/>
    <d v="2015-06-26T04:32:55"/>
    <n v="1432701175"/>
    <d v="2015-05-27T04:32:55"/>
    <x v="28"/>
    <x v="28"/>
    <b v="0"/>
    <n v="49"/>
    <b v="0"/>
    <s v="games/video games"/>
    <n v="7.8266666666666662"/>
    <n v="23.959183673469386"/>
    <x v="6"/>
    <x v="25"/>
  </r>
  <r>
    <x v="1389"/>
    <s v="Help Jumpy Punch Prosper!!"/>
    <s v="A sci-fi platformer game inspired by a certain blue hedgehog and Italian plumber. Jump, fight, dodge and sprint your way to victory."/>
    <n v="12999"/>
    <n v="5"/>
    <x v="0"/>
    <x v="2"/>
    <x v="2"/>
    <n v="1432873653"/>
    <d v="2015-05-29T04:27:33"/>
    <n v="1430281653"/>
    <d v="2015-04-29T04:27:33"/>
    <x v="28"/>
    <x v="28"/>
    <b v="0"/>
    <n v="1"/>
    <b v="0"/>
    <s v="games/video games"/>
    <n v="3.8464497269020695E-2"/>
    <n v="5"/>
    <x v="6"/>
    <x v="25"/>
  </r>
  <r>
    <x v="1390"/>
    <s v="London Revolution - Open World RPG Minecraft Server"/>
    <s v="London Revolution is a Minecraft server in development. This is an open world RPG FPS server with questing and ruthless gangs."/>
    <n v="200"/>
    <n v="25"/>
    <x v="0"/>
    <x v="3"/>
    <x v="3"/>
    <n v="1460313672"/>
    <d v="2016-04-10T18:41:12"/>
    <n v="1457725272"/>
    <d v="2016-03-11T19:41:12"/>
    <x v="28"/>
    <x v="28"/>
    <b v="0"/>
    <n v="2"/>
    <b v="0"/>
    <s v="games/video games"/>
    <n v="12.5"/>
    <n v="12.5"/>
    <x v="6"/>
    <x v="25"/>
  </r>
  <r>
    <x v="1391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x v="0"/>
    <n v="1357432638"/>
    <d v="2013-01-06T00:37:18"/>
    <n v="1354840638"/>
    <d v="2012-12-07T00:37:18"/>
    <x v="28"/>
    <x v="28"/>
    <b v="0"/>
    <n v="7"/>
    <b v="0"/>
    <s v="games/video games"/>
    <n v="1.05"/>
    <n v="3"/>
    <x v="6"/>
    <x v="25"/>
  </r>
  <r>
    <x v="1392"/>
    <s v="Sprocket Junkie"/>
    <s v="An action racing game for iOS. Set in a steampunk world, players battle their way to the finish line on customizable rocket engines!"/>
    <n v="18000"/>
    <n v="3294.01"/>
    <x v="0"/>
    <x v="0"/>
    <x v="0"/>
    <n v="1318180033"/>
    <d v="2011-10-09T17:07:13"/>
    <n v="1315588033"/>
    <d v="2011-09-09T17:07:13"/>
    <x v="28"/>
    <x v="28"/>
    <b v="0"/>
    <n v="27"/>
    <b v="0"/>
    <s v="games/video games"/>
    <n v="18.300055555555556"/>
    <n v="122.00037037037038"/>
    <x v="6"/>
    <x v="25"/>
  </r>
  <r>
    <x v="1393"/>
    <s v="Project Snowstorm"/>
    <s v="MMORPG with Real-Time Pet Battles, Expansive 3D World and Ranked Individual &amp; Guild PvP arenas all on your mobile device!"/>
    <n v="500000"/>
    <n v="25174"/>
    <x v="0"/>
    <x v="0"/>
    <x v="0"/>
    <n v="1377867220"/>
    <d v="2013-08-30T12:53:40"/>
    <n v="1375275220"/>
    <d v="2013-07-31T12:53:40"/>
    <x v="28"/>
    <x v="28"/>
    <b v="0"/>
    <n v="94"/>
    <b v="0"/>
    <s v="games/video games"/>
    <n v="5.0347999999999997"/>
    <n v="267.80851063829789"/>
    <x v="6"/>
    <x v="25"/>
  </r>
  <r>
    <x v="1394"/>
    <s v="Kick, Punch... Fireball"/>
    <s v="Kick, Punch... Fireball is an FPS type arena game set inside the fantasy world."/>
    <n v="25000"/>
    <n v="1803"/>
    <x v="0"/>
    <x v="0"/>
    <x v="0"/>
    <n v="1397413095"/>
    <d v="2014-04-13T18:18:15"/>
    <n v="1394821095"/>
    <d v="2014-03-14T18:18:15"/>
    <x v="28"/>
    <x v="28"/>
    <b v="0"/>
    <n v="22"/>
    <b v="0"/>
    <s v="games/video games"/>
    <n v="7.2120000000000006"/>
    <n v="81.954545454545453"/>
    <x v="6"/>
    <x v="25"/>
  </r>
  <r>
    <x v="1395"/>
    <s v="Xeno - A Sci-Fi FPS"/>
    <s v="Xeno is an FPS which combines all the best elements of old school and modern games to create a fresh and unique gameplay experience."/>
    <n v="5000"/>
    <n v="25"/>
    <x v="0"/>
    <x v="3"/>
    <x v="3"/>
    <n v="1431547468"/>
    <d v="2015-05-13T20:04:28"/>
    <n v="1428955468"/>
    <d v="2015-04-13T20:04:28"/>
    <x v="28"/>
    <x v="28"/>
    <b v="0"/>
    <n v="1"/>
    <b v="0"/>
    <s v="games/video games"/>
    <n v="0.5"/>
    <n v="25"/>
    <x v="6"/>
    <x v="25"/>
  </r>
  <r>
    <x v="1396"/>
    <s v="Aeldengald Saga Book I"/>
    <s v="A retro style puzzle rpg with a dark story. Your decisions will influence the world and decide the outcome of the story."/>
    <n v="4000"/>
    <n v="100"/>
    <x v="0"/>
    <x v="7"/>
    <x v="4"/>
    <n v="1455417571"/>
    <d v="2016-02-14T02:39:31"/>
    <n v="1452825571"/>
    <d v="2016-01-15T02:39:31"/>
    <x v="28"/>
    <x v="28"/>
    <b v="0"/>
    <n v="10"/>
    <b v="0"/>
    <s v="games/video games"/>
    <n v="2.5"/>
    <n v="10"/>
    <x v="6"/>
    <x v="25"/>
  </r>
  <r>
    <x v="1397"/>
    <s v="Street Heroes - A Facebook Beat 'em Up"/>
    <s v="Street Heroes is a retro 2D side-scrolling multiplayer beat 'em up for Facebook that brings classic arcade fun to a social platform"/>
    <n v="60000"/>
    <n v="2971"/>
    <x v="0"/>
    <x v="3"/>
    <x v="3"/>
    <n v="1402480221"/>
    <d v="2014-06-11T09:50:21"/>
    <n v="1399888221"/>
    <d v="2014-05-12T09:50:21"/>
    <x v="28"/>
    <x v="28"/>
    <b v="0"/>
    <n v="37"/>
    <b v="0"/>
    <s v="games/video games"/>
    <n v="4.9516666666666671"/>
    <n v="80.297297297297291"/>
    <x v="6"/>
    <x v="25"/>
  </r>
  <r>
    <x v="1398"/>
    <s v="Nightmare Zombies"/>
    <s v="Nightmare Zombies is the first Oculus Rift Only immersive zombie simulator in the Post-Apocalypse urban environment of New York City."/>
    <n v="900000"/>
    <n v="1431"/>
    <x v="0"/>
    <x v="0"/>
    <x v="0"/>
    <n v="1395627327"/>
    <d v="2014-03-24T02:15:27"/>
    <n v="1393038927"/>
    <d v="2014-02-22T03:15:27"/>
    <x v="28"/>
    <x v="28"/>
    <b v="0"/>
    <n v="20"/>
    <b v="0"/>
    <s v="games/video games"/>
    <n v="0.159"/>
    <n v="71.55"/>
    <x v="6"/>
    <x v="25"/>
  </r>
  <r>
    <x v="1399"/>
    <s v="Backyard Zombies"/>
    <s v="Collect coins and save civilians while you blast your way through tons of zombies! Unlock new characters and levels!"/>
    <n v="400"/>
    <n v="165"/>
    <x v="0"/>
    <x v="0"/>
    <x v="0"/>
    <n v="1333557975"/>
    <d v="2012-04-04T16:46:15"/>
    <n v="1330969575"/>
    <d v="2012-03-05T17:46:15"/>
    <x v="28"/>
    <x v="28"/>
    <b v="0"/>
    <n v="7"/>
    <b v="0"/>
    <s v="games/video games"/>
    <n v="41.25"/>
    <n v="23.571428571428573"/>
    <x v="6"/>
    <x v="25"/>
  </r>
  <r>
    <x v="1400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x v="0"/>
    <n v="1406148024"/>
    <d v="2014-07-23T20:40:24"/>
    <n v="1403556024"/>
    <d v="2014-06-23T20:40:24"/>
    <x v="28"/>
    <x v="28"/>
    <b v="0"/>
    <n v="0"/>
    <b v="0"/>
    <s v="games/video games"/>
    <n v="0"/>
    <n v="0"/>
    <x v="6"/>
    <x v="25"/>
  </r>
  <r>
    <x v="1401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x v="0"/>
    <n v="1479495790"/>
    <d v="2016-11-18T19:03:10"/>
    <n v="1476900190"/>
    <d v="2016-10-19T18:03:10"/>
    <x v="28"/>
    <x v="28"/>
    <b v="0"/>
    <n v="3"/>
    <b v="0"/>
    <s v="games/video games"/>
    <n v="0.44999999999999996"/>
    <n v="15"/>
    <x v="6"/>
    <x v="25"/>
  </r>
  <r>
    <x v="1402"/>
    <s v="PSI - Role Playing Game"/>
    <s v="PSI is a game about a group of people dealing with the effects of Nightmares becoming reality, life will never be the same."/>
    <n v="50000"/>
    <n v="255"/>
    <x v="0"/>
    <x v="0"/>
    <x v="0"/>
    <n v="1354919022"/>
    <d v="2012-12-07T22:23:42"/>
    <n v="1352327022"/>
    <d v="2012-11-07T22:23:42"/>
    <x v="28"/>
    <x v="28"/>
    <b v="0"/>
    <n v="11"/>
    <b v="0"/>
    <s v="games/video games"/>
    <n v="0.51"/>
    <n v="23.181818181818183"/>
    <x v="6"/>
    <x v="25"/>
  </r>
  <r>
    <x v="1403"/>
    <s v="Funding HyperLight Studios"/>
    <s v="We are bringing a new gaming experience to the field. One that will connect a community of people and servers from around the world."/>
    <n v="2500"/>
    <n v="1"/>
    <x v="0"/>
    <x v="0"/>
    <x v="0"/>
    <n v="1452228790"/>
    <d v="2016-01-08T04:53:10"/>
    <n v="1449636790"/>
    <d v="2015-12-09T04:53:10"/>
    <x v="28"/>
    <x v="28"/>
    <b v="0"/>
    <n v="1"/>
    <b v="0"/>
    <s v="games/video games"/>
    <n v="0.04"/>
    <n v="1"/>
    <x v="6"/>
    <x v="25"/>
  </r>
  <r>
    <x v="1404"/>
    <s v="A YouTube Gaming Channel"/>
    <s v="A start up YouTube PC Gaming channel named ''Jeansie''. Comprised of witty banter and slightly above average  gaming skills :)"/>
    <n v="1000"/>
    <n v="5"/>
    <x v="0"/>
    <x v="3"/>
    <x v="3"/>
    <n v="1408058820"/>
    <d v="2014-08-14T23:27:00"/>
    <n v="1405466820"/>
    <d v="2014-07-15T23:27:00"/>
    <x v="28"/>
    <x v="28"/>
    <b v="0"/>
    <n v="1"/>
    <b v="0"/>
    <s v="games/video games"/>
    <n v="0.5"/>
    <n v="5"/>
    <x v="6"/>
    <x v="25"/>
  </r>
  <r>
    <x v="1405"/>
    <s v="TeleRide"/>
    <s v="SciFi racing game for Android &amp; iOS platforms. Player gets a unique weapon which introduces an additional dimension to the competition."/>
    <n v="6000"/>
    <n v="10"/>
    <x v="0"/>
    <x v="3"/>
    <x v="3"/>
    <n v="1381306687"/>
    <d v="2013-10-09T08:18:07"/>
    <n v="1378714687"/>
    <d v="2013-09-09T08:18:07"/>
    <x v="28"/>
    <x v="28"/>
    <b v="0"/>
    <n v="3"/>
    <b v="0"/>
    <s v="games/video games"/>
    <n v="0.16666666666666669"/>
    <n v="3.3333333333333335"/>
    <x v="6"/>
    <x v="25"/>
  </r>
  <r>
    <x v="1406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x v="0"/>
    <n v="1459352495"/>
    <d v="2016-03-30T15:41:35"/>
    <n v="1456764095"/>
    <d v="2016-02-29T16:41:35"/>
    <x v="28"/>
    <x v="28"/>
    <b v="0"/>
    <n v="4"/>
    <b v="0"/>
    <s v="games/video games"/>
    <n v="0.13250000000000001"/>
    <n v="13.25"/>
    <x v="6"/>
    <x v="25"/>
  </r>
  <r>
    <x v="1407"/>
    <s v="Medieval Village"/>
    <s v="Experience the Medieval in your own village. Increase your village into a city and walk through the streets."/>
    <n v="1000"/>
    <n v="83"/>
    <x v="0"/>
    <x v="7"/>
    <x v="4"/>
    <n v="1451053313"/>
    <d v="2015-12-25T14:21:53"/>
    <n v="1448461313"/>
    <d v="2015-11-25T14:21:53"/>
    <x v="28"/>
    <x v="28"/>
    <b v="0"/>
    <n v="8"/>
    <b v="0"/>
    <s v="games/video games"/>
    <n v="8.3000000000000007"/>
    <n v="10.375"/>
    <x v="6"/>
    <x v="25"/>
  </r>
  <r>
    <x v="140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x v="2"/>
    <n v="1396666779"/>
    <d v="2014-04-05T02:59:39"/>
    <n v="1394078379"/>
    <d v="2014-03-06T03:59:39"/>
    <x v="28"/>
    <x v="28"/>
    <b v="0"/>
    <n v="3"/>
    <b v="0"/>
    <s v="games/video games"/>
    <n v="2.4222222222222221"/>
    <n v="36.333333333333336"/>
    <x v="6"/>
    <x v="25"/>
  </r>
  <r>
    <x v="1409"/>
    <s v="Pwincess"/>
    <s v="An action packed, side scrolling, platform jumping, laser shooting ADVENTURE that will be fun for everyone."/>
    <n v="250000"/>
    <n v="29"/>
    <x v="0"/>
    <x v="0"/>
    <x v="0"/>
    <n v="1457904316"/>
    <d v="2016-03-13T21:25:16"/>
    <n v="1455315916"/>
    <d v="2016-02-12T22:25:16"/>
    <x v="28"/>
    <x v="28"/>
    <b v="0"/>
    <n v="5"/>
    <b v="0"/>
    <s v="games/video games"/>
    <n v="1.1599999999999999E-2"/>
    <n v="5.8"/>
    <x v="6"/>
    <x v="25"/>
  </r>
  <r>
    <x v="1410"/>
    <s v="Droplets"/>
    <s v="Fast paced mobile game where you control a rain drop by tilting your screen. Absorb other rain drops to go faster, but avoid clouds."/>
    <n v="5000"/>
    <n v="11"/>
    <x v="0"/>
    <x v="0"/>
    <x v="0"/>
    <n v="1397910848"/>
    <d v="2014-04-19T12:34:08"/>
    <n v="1395318848"/>
    <d v="2014-03-20T12:34:08"/>
    <x v="28"/>
    <x v="28"/>
    <b v="0"/>
    <n v="3"/>
    <b v="0"/>
    <s v="games/video games"/>
    <n v="0.22"/>
    <n v="3.6666666666666665"/>
    <x v="6"/>
    <x v="25"/>
  </r>
  <r>
    <x v="1411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x v="0"/>
    <n v="1430409651"/>
    <d v="2015-04-30T16:00:51"/>
    <n v="1427817651"/>
    <d v="2015-03-31T16:00:51"/>
    <x v="28"/>
    <x v="28"/>
    <b v="0"/>
    <n v="7"/>
    <b v="0"/>
    <s v="games/mobile games"/>
    <n v="0.47222222222222221"/>
    <n v="60.714285714285715"/>
    <x v="6"/>
    <x v="28"/>
  </r>
  <r>
    <x v="1412"/>
    <s v="GAMING TO LEARN"/>
    <s v="Imagine a science class where the teacher walks in a says &quot;Take out your cell phone and play a game.&quot;"/>
    <n v="2000"/>
    <n v="10"/>
    <x v="0"/>
    <x v="0"/>
    <x v="0"/>
    <n v="1468482694"/>
    <d v="2016-07-14T07:51:34"/>
    <n v="1465890694"/>
    <d v="2016-06-14T07:51:34"/>
    <x v="28"/>
    <x v="28"/>
    <b v="0"/>
    <n v="2"/>
    <b v="0"/>
    <s v="games/mobile games"/>
    <n v="0.5"/>
    <n v="5"/>
    <x v="6"/>
    <x v="28"/>
  </r>
  <r>
    <x v="1413"/>
    <s v="Flying Turds"/>
    <s v="#havingfunFTW"/>
    <n v="1000"/>
    <n v="1"/>
    <x v="0"/>
    <x v="3"/>
    <x v="3"/>
    <n v="1407425717"/>
    <d v="2014-08-07T15:35:17"/>
    <n v="1404833717"/>
    <d v="2014-07-08T15:35:17"/>
    <x v="28"/>
    <x v="28"/>
    <b v="0"/>
    <n v="1"/>
    <b v="0"/>
    <s v="games/mobile games"/>
    <n v="0.1"/>
    <n v="1"/>
    <x v="6"/>
    <x v="28"/>
  </r>
  <r>
    <x v="1414"/>
    <s v="Angry words with Friends"/>
    <s v="This app will provide you with the ability to use your most favorite profanities while playing a game with your friends."/>
    <n v="20000"/>
    <n v="21"/>
    <x v="0"/>
    <x v="0"/>
    <x v="0"/>
    <n v="1465107693"/>
    <d v="2016-06-05T06:21:33"/>
    <n v="1462515693"/>
    <d v="2016-05-06T06:21:33"/>
    <x v="28"/>
    <x v="28"/>
    <b v="0"/>
    <n v="2"/>
    <b v="0"/>
    <s v="games/mobile games"/>
    <n v="0.105"/>
    <n v="10.5"/>
    <x v="6"/>
    <x v="28"/>
  </r>
  <r>
    <x v="1415"/>
    <s v="Hot Potato - The App"/>
    <s v="Don't drop it like it's hot..Hot Potato is a battle between friends. Compete to keep Mr Potato off the ground. Who will drop him first?"/>
    <n v="40000"/>
    <n v="0"/>
    <x v="0"/>
    <x v="2"/>
    <x v="2"/>
    <n v="1450993668"/>
    <d v="2015-12-24T21:47:48"/>
    <n v="1448401668"/>
    <d v="2015-11-24T21:47:48"/>
    <x v="28"/>
    <x v="28"/>
    <b v="0"/>
    <n v="0"/>
    <b v="0"/>
    <s v="games/mobile games"/>
    <n v="0"/>
    <n v="0"/>
    <x v="6"/>
    <x v="28"/>
  </r>
  <r>
    <x v="1416"/>
    <s v="One"/>
    <s v="One is a simple mobile game about exploring the connections between all living things. Featuring hand-painted art."/>
    <n v="10000"/>
    <n v="1438"/>
    <x v="0"/>
    <x v="6"/>
    <x v="5"/>
    <n v="1483238771"/>
    <d v="2017-01-01T02:46:11"/>
    <n v="1480646771"/>
    <d v="2016-12-02T02:46:11"/>
    <x v="28"/>
    <x v="28"/>
    <b v="0"/>
    <n v="13"/>
    <b v="0"/>
    <s v="games/mobile games"/>
    <n v="14.38"/>
    <n v="110.61538461538461"/>
    <x v="6"/>
    <x v="28"/>
  </r>
  <r>
    <x v="1417"/>
    <s v="Ping"/>
    <s v="Ping is a simple game currently in the design process, where the player lives off of the power of their connection to the internet."/>
    <n v="3000"/>
    <n v="20"/>
    <x v="0"/>
    <x v="3"/>
    <x v="3"/>
    <n v="1406799981"/>
    <d v="2014-07-31T09:46:21"/>
    <n v="1404207981"/>
    <d v="2014-07-01T09:46:21"/>
    <x v="28"/>
    <x v="28"/>
    <b v="0"/>
    <n v="1"/>
    <b v="0"/>
    <s v="games/mobile games"/>
    <n v="0.66666666666666674"/>
    <n v="20"/>
    <x v="6"/>
    <x v="28"/>
  </r>
  <r>
    <x v="1418"/>
    <s v="Trumperama"/>
    <s v="&quot;Trumperama&quot; ist ein Jump 'n' Run Spiel im 8-Bit Stil fÃ¼r Android._x000a_Donald Trump gewinnt die Wahlen und muss gestoppt werden!"/>
    <n v="1000"/>
    <n v="50"/>
    <x v="0"/>
    <x v="7"/>
    <x v="4"/>
    <n v="1470527094"/>
    <d v="2016-08-06T23:44:54"/>
    <n v="1467935094"/>
    <d v="2016-07-07T23:44:54"/>
    <x v="28"/>
    <x v="28"/>
    <b v="0"/>
    <n v="1"/>
    <b v="0"/>
    <s v="games/mobile games"/>
    <n v="5"/>
    <n v="50"/>
    <x v="6"/>
    <x v="28"/>
  </r>
  <r>
    <x v="1419"/>
    <s v="OneLifeMen - Jeu d' Aventure smartphone en Voxel Art"/>
    <s v="Arpenter pas moins de 50 stages ne sera pas facile avec une seule vie... peut Ãªtre que les potions vous aiderons Ã  survivre ?"/>
    <n v="4190"/>
    <n v="270"/>
    <x v="0"/>
    <x v="5"/>
    <x v="4"/>
    <n v="1450541229"/>
    <d v="2015-12-19T16:07:09"/>
    <n v="1447949229"/>
    <d v="2015-11-19T16:07:09"/>
    <x v="28"/>
    <x v="28"/>
    <b v="0"/>
    <n v="6"/>
    <b v="0"/>
    <s v="games/mobile games"/>
    <n v="6.4439140811455857"/>
    <n v="45"/>
    <x v="6"/>
    <x v="28"/>
  </r>
  <r>
    <x v="1420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x v="0"/>
    <n v="1461440421"/>
    <d v="2016-04-23T19:40:21"/>
    <n v="1458848421"/>
    <d v="2016-03-24T19:40:21"/>
    <x v="28"/>
    <x v="28"/>
    <b v="0"/>
    <n v="39"/>
    <b v="0"/>
    <s v="games/mobile games"/>
    <n v="39.5"/>
    <n v="253.2051282051282"/>
    <x v="6"/>
    <x v="28"/>
  </r>
  <r>
    <x v="1421"/>
    <s v="Soulwalker"/>
    <s v="Take control of the Void and bend it to your will as you perfect your strategy and amass your deck. The light gathers, your power grows"/>
    <n v="8000"/>
    <n v="5"/>
    <x v="0"/>
    <x v="0"/>
    <x v="0"/>
    <n v="1420100426"/>
    <d v="2015-01-01T08:20:26"/>
    <n v="1417508426"/>
    <d v="2014-12-02T08:20:26"/>
    <x v="28"/>
    <x v="28"/>
    <b v="0"/>
    <n v="1"/>
    <b v="0"/>
    <s v="games/mobile games"/>
    <n v="6.25E-2"/>
    <n v="5"/>
    <x v="6"/>
    <x v="28"/>
  </r>
  <r>
    <x v="1422"/>
    <s v="Medieval Empire by Bear Games"/>
    <s v="We are creating the next epic Massive Multiplayer Online-Real Time Strategy game and we want you to be a part of it!"/>
    <n v="5000"/>
    <n v="0"/>
    <x v="0"/>
    <x v="3"/>
    <x v="3"/>
    <n v="1438859121"/>
    <d v="2015-08-06T11:05:21"/>
    <n v="1436267121"/>
    <d v="2015-07-07T11:05:21"/>
    <x v="28"/>
    <x v="28"/>
    <b v="0"/>
    <n v="0"/>
    <b v="0"/>
    <s v="games/mobile games"/>
    <n v="0"/>
    <n v="0"/>
    <x v="6"/>
    <x v="28"/>
  </r>
  <r>
    <x v="1423"/>
    <s v="Arena Z - Zombie Survival"/>
    <s v="I think this will be a great game!"/>
    <n v="500"/>
    <n v="0"/>
    <x v="0"/>
    <x v="7"/>
    <x v="4"/>
    <n v="1436460450"/>
    <d v="2015-07-09T16:47:30"/>
    <n v="1433868450"/>
    <d v="2015-06-09T16:47:30"/>
    <x v="28"/>
    <x v="28"/>
    <b v="0"/>
    <n v="0"/>
    <b v="0"/>
    <s v="games/mobile games"/>
    <n v="0"/>
    <n v="0"/>
    <x v="6"/>
    <x v="28"/>
  </r>
  <r>
    <x v="1424"/>
    <s v="3E Community, a company driven by YOU!"/>
    <s v="If only you could help choose and/or create the Top Chart apps with your ideas..._x000a_Want that to come true? Well here we are."/>
    <n v="4000"/>
    <n v="0"/>
    <x v="0"/>
    <x v="0"/>
    <x v="0"/>
    <n v="1424131727"/>
    <d v="2015-02-17T00:08:47"/>
    <n v="1421539727"/>
    <d v="2015-01-18T00:08:47"/>
    <x v="28"/>
    <x v="28"/>
    <b v="0"/>
    <n v="0"/>
    <b v="0"/>
    <s v="games/mobile games"/>
    <n v="0"/>
    <n v="0"/>
    <x v="6"/>
    <x v="28"/>
  </r>
  <r>
    <x v="1425"/>
    <s v="Convergence: Rift Wars"/>
    <s v="Convergence: RiftWars is a easy to approach competitive turn-based strategy game, featuring quick game play and military tactics."/>
    <n v="45000"/>
    <n v="186"/>
    <x v="0"/>
    <x v="0"/>
    <x v="0"/>
    <n v="1450327126"/>
    <d v="2015-12-17T04:38:46"/>
    <n v="1447735126"/>
    <d v="2015-11-17T04:38:46"/>
    <x v="28"/>
    <x v="28"/>
    <b v="0"/>
    <n v="8"/>
    <b v="0"/>
    <s v="games/mobile games"/>
    <n v="0.41333333333333333"/>
    <n v="23.25"/>
    <x v="6"/>
    <x v="28"/>
  </r>
  <r>
    <x v="1426"/>
    <s v="We Need Your Help to Finish Our BBQ Food Truck"/>
    <s v="We need your help to finish our food truck. We are building a BBQ Food Truck to serve competition style BBQ."/>
    <n v="9300"/>
    <n v="0"/>
    <x v="0"/>
    <x v="0"/>
    <x v="0"/>
    <n v="1430281320"/>
    <d v="2015-04-29T04:22:00"/>
    <n v="1427689320"/>
    <d v="2015-03-30T04:22:00"/>
    <x v="28"/>
    <x v="28"/>
    <b v="0"/>
    <n v="0"/>
    <b v="0"/>
    <s v="food/food trucks"/>
    <n v="0"/>
    <n v="0"/>
    <x v="3"/>
    <x v="10"/>
  </r>
  <r>
    <x v="1427"/>
    <s v="Warren's / Adilyn's Rollin' Bistro"/>
    <s v="New local (Louisville, KY.) food truck with a refreshing spin on rolling kitchens."/>
    <n v="15000"/>
    <n v="73"/>
    <x v="0"/>
    <x v="0"/>
    <x v="0"/>
    <n v="1480568781"/>
    <d v="2016-12-01T05:06:21"/>
    <n v="1477973181"/>
    <d v="2016-11-01T04:06:21"/>
    <x v="28"/>
    <x v="28"/>
    <b v="0"/>
    <n v="3"/>
    <b v="0"/>
    <s v="food/food trucks"/>
    <n v="0.48666666666666669"/>
    <n v="24.333333333333332"/>
    <x v="3"/>
    <x v="10"/>
  </r>
  <r>
    <x v="1428"/>
    <s v="The Floridian Food Truck"/>
    <s v="Bringing culturally diverse Floridian cuisine to the people!"/>
    <n v="50000"/>
    <n v="75"/>
    <x v="0"/>
    <x v="0"/>
    <x v="0"/>
    <n v="1466096566"/>
    <d v="2016-06-16T17:02:46"/>
    <n v="1463504566"/>
    <d v="2016-05-17T17:02:46"/>
    <x v="28"/>
    <x v="28"/>
    <b v="0"/>
    <n v="2"/>
    <b v="0"/>
    <s v="food/food trucks"/>
    <n v="0.15"/>
    <n v="37.5"/>
    <x v="3"/>
    <x v="10"/>
  </r>
  <r>
    <x v="1429"/>
    <s v="Blaze'n Pontiac Grill"/>
    <s v="Basically home style foods as huge sandwiches, burgers, and apps. Limitited to NOTHING. Irish,Mexican, cajÃ£n, southern bqq even veggies"/>
    <n v="25000"/>
    <n v="0"/>
    <x v="0"/>
    <x v="0"/>
    <x v="0"/>
    <n v="1441592863"/>
    <d v="2015-09-07T02:27:43"/>
    <n v="1439000863"/>
    <d v="2015-08-08T02:27:43"/>
    <x v="28"/>
    <x v="28"/>
    <b v="0"/>
    <n v="0"/>
    <b v="0"/>
    <s v="food/food trucks"/>
    <n v="0"/>
    <n v="0"/>
    <x v="3"/>
    <x v="10"/>
  </r>
  <r>
    <x v="1430"/>
    <s v="Peruvian King Food Truck"/>
    <s v="Peruvian food truck with an LA twist."/>
    <n v="16000"/>
    <n v="911"/>
    <x v="0"/>
    <x v="0"/>
    <x v="0"/>
    <n v="1431709312"/>
    <d v="2015-05-15T17:01:52"/>
    <n v="1429117312"/>
    <d v="2015-04-15T17:01:52"/>
    <x v="28"/>
    <x v="28"/>
    <b v="0"/>
    <n v="15"/>
    <b v="0"/>
    <s v="food/food trucks"/>
    <n v="5.6937500000000005"/>
    <n v="60.733333333333334"/>
    <x v="3"/>
    <x v="10"/>
  </r>
  <r>
    <x v="1431"/>
    <s v="The Cold Spot Mobile Trailer"/>
    <s v="A mobile concession trailer for snow cones, ice cream, smoothies and more"/>
    <n v="8000"/>
    <n v="50"/>
    <x v="0"/>
    <x v="0"/>
    <x v="0"/>
    <n v="1434647305"/>
    <d v="2015-06-18T17:08:25"/>
    <n v="1432055305"/>
    <d v="2015-05-19T17:08:25"/>
    <x v="28"/>
    <x v="28"/>
    <b v="0"/>
    <n v="1"/>
    <b v="0"/>
    <s v="food/food trucks"/>
    <n v="0.625"/>
    <n v="50"/>
    <x v="3"/>
    <x v="10"/>
  </r>
  <r>
    <x v="1432"/>
    <s v="Food Truck Funding"/>
    <s v="We're about to launch our first ever food truck to share our amazing food and we need your help! Be a part of our truck!"/>
    <n v="5000"/>
    <n v="325"/>
    <x v="0"/>
    <x v="0"/>
    <x v="0"/>
    <n v="1441507006"/>
    <d v="2015-09-06T02:36:46"/>
    <n v="1438915006"/>
    <d v="2015-08-07T02:36:46"/>
    <x v="28"/>
    <x v="28"/>
    <b v="0"/>
    <n v="3"/>
    <b v="0"/>
    <s v="food/food trucks"/>
    <n v="6.5"/>
    <n v="108.33333333333333"/>
    <x v="3"/>
    <x v="10"/>
  </r>
  <r>
    <x v="1433"/>
    <s v="Mobile Coffee Cart with a Purpose"/>
    <s v="I am on a mission to offer as many people as I can a great healthy coffee, tea, and snacks by using healthy products and ingredients."/>
    <n v="25000"/>
    <n v="188"/>
    <x v="0"/>
    <x v="0"/>
    <x v="0"/>
    <n v="1408040408"/>
    <d v="2014-08-14T18:20:08"/>
    <n v="1405448408"/>
    <d v="2014-07-15T18:20:08"/>
    <x v="28"/>
    <x v="28"/>
    <b v="0"/>
    <n v="8"/>
    <b v="0"/>
    <s v="food/food trucks"/>
    <n v="0.752"/>
    <n v="23.5"/>
    <x v="3"/>
    <x v="10"/>
  </r>
  <r>
    <x v="1434"/>
    <s v="Harley Hawg Dogs, Inc"/>
    <s v="A Food Truck featuring Deep Fried Natural Casing Beef/Pork mix Hot Dogs, New York Style Rippers. Also serving Fresh Cut Fries."/>
    <n v="6500"/>
    <n v="0"/>
    <x v="0"/>
    <x v="0"/>
    <x v="0"/>
    <n v="1424742162"/>
    <d v="2015-02-24T01:42:42"/>
    <n v="1422150162"/>
    <d v="2015-01-25T01:42:42"/>
    <x v="28"/>
    <x v="28"/>
    <b v="0"/>
    <n v="0"/>
    <b v="0"/>
    <s v="food/food trucks"/>
    <n v="0"/>
    <n v="0"/>
    <x v="3"/>
    <x v="10"/>
  </r>
  <r>
    <x v="1435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x v="0"/>
    <n v="1418091128"/>
    <d v="2014-12-09T02:12:08"/>
    <n v="1415499128"/>
    <d v="2014-11-09T02:12:08"/>
    <x v="28"/>
    <x v="28"/>
    <b v="0"/>
    <n v="3"/>
    <b v="0"/>
    <s v="food/food trucks"/>
    <n v="0.46666666666666673"/>
    <n v="11.666666666666666"/>
    <x v="3"/>
    <x v="10"/>
  </r>
  <r>
    <x v="1436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x v="0"/>
    <n v="1427510586"/>
    <d v="2015-03-28T02:43:06"/>
    <n v="1424922186"/>
    <d v="2015-02-26T03:43:06"/>
    <x v="28"/>
    <x v="28"/>
    <b v="0"/>
    <n v="19"/>
    <b v="0"/>
    <s v="food/food trucks"/>
    <n v="3.85"/>
    <n v="60.789473684210527"/>
    <x v="3"/>
    <x v="10"/>
  </r>
  <r>
    <x v="1437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x v="0"/>
    <n v="1407604920"/>
    <d v="2014-08-09T17:22:00"/>
    <n v="1405012920"/>
    <d v="2014-07-10T17:22:00"/>
    <x v="28"/>
    <x v="28"/>
    <b v="0"/>
    <n v="0"/>
    <b v="0"/>
    <s v="food/food trucks"/>
    <n v="0"/>
    <n v="0"/>
    <x v="3"/>
    <x v="10"/>
  </r>
  <r>
    <x v="1438"/>
    <s v="Bayou Classic BBQ"/>
    <s v="Bayou Classic BBQ will be  Mansura,LA _x000a_newest and best mobile food truck_x000a_serving delicious BBQ Georgia style slow_x000a_smoke BBQ!"/>
    <n v="10000"/>
    <n v="0"/>
    <x v="0"/>
    <x v="0"/>
    <x v="0"/>
    <n v="1466270582"/>
    <d v="2016-06-18T17:23:02"/>
    <n v="1463678582"/>
    <d v="2016-05-19T17:23:02"/>
    <x v="28"/>
    <x v="28"/>
    <b v="0"/>
    <n v="0"/>
    <b v="0"/>
    <s v="food/food trucks"/>
    <n v="0"/>
    <n v="0"/>
    <x v="3"/>
    <x v="10"/>
  </r>
  <r>
    <x v="1439"/>
    <s v="SiMpLy FreSH fOoD TrUck"/>
    <s v="Simply fresh farm to table on wheels working close with local farms to ensure the highest of quality of product ."/>
    <n v="18000"/>
    <n v="1020"/>
    <x v="0"/>
    <x v="0"/>
    <x v="0"/>
    <n v="1474507065"/>
    <d v="2016-09-22T01:17:45"/>
    <n v="1471915065"/>
    <d v="2016-08-23T01:17:45"/>
    <x v="28"/>
    <x v="28"/>
    <b v="0"/>
    <n v="3"/>
    <b v="0"/>
    <s v="food/food trucks"/>
    <n v="5.6666666666666661"/>
    <n v="340"/>
    <x v="3"/>
    <x v="10"/>
  </r>
  <r>
    <x v="1440"/>
    <s v="FREE Shuttle Service in Downtown Los Angeles"/>
    <s v="Our service provides door-to-door shuttle transportation in Downtown Los Angeles. FREE to passengers - driver tip appreciated."/>
    <n v="10000"/>
    <n v="17"/>
    <x v="0"/>
    <x v="0"/>
    <x v="0"/>
    <n v="1424593763"/>
    <d v="2015-02-22T08:29:23"/>
    <n v="1422001763"/>
    <d v="2015-01-23T08:29:23"/>
    <x v="28"/>
    <x v="28"/>
    <b v="0"/>
    <n v="3"/>
    <b v="0"/>
    <s v="food/food trucks"/>
    <n v="0.16999999999999998"/>
    <n v="5.666666666666667"/>
    <x v="3"/>
    <x v="10"/>
  </r>
  <r>
    <x v="1441"/>
    <s v="Its A Rib Thing"/>
    <s v="They are sweet, sticky and incredibly addictive. People are left with a huge smile and a full stomach but still ask for more!!!"/>
    <n v="25000"/>
    <n v="100"/>
    <x v="0"/>
    <x v="3"/>
    <x v="3"/>
    <n v="1433021171"/>
    <d v="2015-05-30T21:26:11"/>
    <n v="1430429171"/>
    <d v="2015-04-30T21:26:11"/>
    <x v="28"/>
    <x v="28"/>
    <b v="0"/>
    <n v="2"/>
    <b v="0"/>
    <s v="food/food trucks"/>
    <n v="0.4"/>
    <n v="50"/>
    <x v="3"/>
    <x v="10"/>
  </r>
  <r>
    <x v="1442"/>
    <s v="let your dayz take you to the dogs."/>
    <s v="Bringing YOUR favorite dog recipes to the streets."/>
    <n v="9000"/>
    <n v="0"/>
    <x v="0"/>
    <x v="0"/>
    <x v="0"/>
    <n v="1408551752"/>
    <d v="2014-08-20T16:22:32"/>
    <n v="1405959752"/>
    <d v="2014-07-21T16:22:32"/>
    <x v="28"/>
    <x v="28"/>
    <b v="0"/>
    <n v="0"/>
    <b v="0"/>
    <s v="food/food trucks"/>
    <n v="0"/>
    <n v="0"/>
    <x v="3"/>
    <x v="10"/>
  </r>
  <r>
    <x v="1443"/>
    <s v="Give The Black Burro a Stable Stable"/>
    <s v="Help me purchase a parking space to be the Burro's permanant home, I need your help to raise $15,000!"/>
    <n v="15000"/>
    <n v="886"/>
    <x v="0"/>
    <x v="0"/>
    <x v="0"/>
    <n v="1462738327"/>
    <d v="2016-05-08T20:12:07"/>
    <n v="1460146327"/>
    <d v="2016-04-08T20:12:07"/>
    <x v="28"/>
    <x v="28"/>
    <b v="0"/>
    <n v="19"/>
    <b v="0"/>
    <s v="food/food trucks"/>
    <n v="5.9066666666666672"/>
    <n v="46.631578947368418"/>
    <x v="3"/>
    <x v="10"/>
  </r>
  <r>
    <x v="1444"/>
    <s v="Bad To The Cone Food Service ATX"/>
    <s v="&quot;Create-Your-Cone&quot;. Freshly made waffle cones stuffed with your choice of yummy ingredients, or frozen yogurt!"/>
    <n v="20000"/>
    <n v="585"/>
    <x v="0"/>
    <x v="0"/>
    <x v="0"/>
    <n v="1436981339"/>
    <d v="2015-07-15T17:28:59"/>
    <n v="1434389339"/>
    <d v="2015-06-15T17:28:59"/>
    <x v="28"/>
    <x v="28"/>
    <b v="0"/>
    <n v="9"/>
    <b v="0"/>
    <s v="food/food trucks"/>
    <n v="2.9250000000000003"/>
    <n v="65"/>
    <x v="3"/>
    <x v="10"/>
  </r>
  <r>
    <x v="1445"/>
    <s v="Funnel Cakes come to the UK!"/>
    <s v="Its CRAZY the UK is still in the dark about funnel cakes! We want to convert a trailer and show the country what they've been missing!"/>
    <n v="6000"/>
    <n v="0"/>
    <x v="0"/>
    <x v="3"/>
    <x v="3"/>
    <n v="1413388296"/>
    <d v="2014-10-15T15:51:36"/>
    <n v="1410796296"/>
    <d v="2014-09-15T15:51:36"/>
    <x v="28"/>
    <x v="28"/>
    <b v="0"/>
    <n v="0"/>
    <b v="0"/>
    <s v="food/food trucks"/>
    <n v="0"/>
    <n v="0"/>
    <x v="3"/>
    <x v="10"/>
  </r>
  <r>
    <x v="1446"/>
    <s v="Thella's, food, tacos, burritos, health"/>
    <s v="Hi, Thella's is an idea of a local inexpensive burrito truck, where we want take the delicious burritos and tacos to whole new level"/>
    <n v="75000"/>
    <n v="5"/>
    <x v="0"/>
    <x v="0"/>
    <x v="0"/>
    <n v="1408225452"/>
    <d v="2014-08-16T21:44:12"/>
    <n v="1405633452"/>
    <d v="2014-07-17T21:44:12"/>
    <x v="28"/>
    <x v="28"/>
    <b v="0"/>
    <n v="1"/>
    <b v="0"/>
    <s v="food/food trucks"/>
    <n v="6.6666666666666671E-3"/>
    <n v="5"/>
    <x v="3"/>
    <x v="10"/>
  </r>
  <r>
    <x v="1447"/>
    <s v="El Camion Roja"/>
    <s v="Mexican Style Food Truck, run by a Red Seal Chef, in a town with NO MEXICAN FOOD! That is a culinary emergency situation!"/>
    <n v="60000"/>
    <n v="3200"/>
    <x v="0"/>
    <x v="6"/>
    <x v="5"/>
    <n v="1446052627"/>
    <d v="2015-10-28T17:17:07"/>
    <n v="1443460627"/>
    <d v="2015-09-28T17:17:07"/>
    <x v="28"/>
    <x v="28"/>
    <b v="0"/>
    <n v="5"/>
    <b v="0"/>
    <s v="food/food trucks"/>
    <n v="5.3333333333333339"/>
    <n v="640"/>
    <x v="3"/>
    <x v="10"/>
  </r>
  <r>
    <x v="1448"/>
    <s v="Gringo Loco Tacos Food Truck"/>
    <s v="Bringing the best tacos to the streets of Chicago!"/>
    <n v="50000"/>
    <n v="4"/>
    <x v="0"/>
    <x v="0"/>
    <x v="0"/>
    <n v="1425197321"/>
    <d v="2015-03-01T08:08:41"/>
    <n v="1422605321"/>
    <d v="2015-01-30T08:08:41"/>
    <x v="28"/>
    <x v="28"/>
    <b v="0"/>
    <n v="3"/>
    <b v="0"/>
    <s v="food/food trucks"/>
    <n v="8.0000000000000002E-3"/>
    <n v="1.3333333333333333"/>
    <x v="3"/>
    <x v="10"/>
  </r>
  <r>
    <x v="1449"/>
    <s v="The Reality Of Chronic Illness - The Book"/>
    <s v="A pairing of self portraiture and writing to shed light on the reality of life with chronic illness."/>
    <n v="500"/>
    <n v="675"/>
    <x v="2"/>
    <x v="0"/>
    <x v="0"/>
    <n v="1409500725"/>
    <d v="2014-08-31T15:58:45"/>
    <n v="1406908725"/>
    <d v="2014-08-01T15:58:45"/>
    <x v="28"/>
    <x v="28"/>
    <b v="0"/>
    <n v="13"/>
    <b v="1"/>
    <s v="photography/photobooks"/>
    <n v="135"/>
    <n v="51.92307692307692"/>
    <x v="5"/>
    <x v="23"/>
  </r>
  <r>
    <x v="1450"/>
    <s v="Good Morning Japan"/>
    <s v="A photo journal capturing 30 days of sweetness in Kyoto, Tokyo, and more. Join me to see the cutest &amp; prettiest images of Japan :)"/>
    <n v="2700"/>
    <n v="2945"/>
    <x v="2"/>
    <x v="0"/>
    <x v="0"/>
    <n v="1458480560"/>
    <d v="2016-03-20T13:29:20"/>
    <n v="1455892160"/>
    <d v="2016-02-19T14:29:20"/>
    <x v="28"/>
    <x v="28"/>
    <b v="0"/>
    <n v="33"/>
    <b v="1"/>
    <s v="photography/photobooks"/>
    <n v="109.07407407407408"/>
    <n v="89.242424242424249"/>
    <x v="5"/>
    <x v="23"/>
  </r>
  <r>
    <x v="1451"/>
    <s v="Other Worlds - A Make 100 Project"/>
    <s v="A macro landscape photography art book &amp; limited edition prints. A Make 100 project."/>
    <n v="100"/>
    <n v="290"/>
    <x v="2"/>
    <x v="3"/>
    <x v="3"/>
    <n v="1486814978"/>
    <d v="2017-02-11T12:09:38"/>
    <n v="1484222978"/>
    <d v="2017-01-12T12:09:38"/>
    <x v="28"/>
    <x v="28"/>
    <b v="0"/>
    <n v="15"/>
    <b v="1"/>
    <s v="photography/photobooks"/>
    <n v="290"/>
    <n v="19.333333333333332"/>
    <x v="5"/>
    <x v="23"/>
  </r>
  <r>
    <x v="1452"/>
    <s v="Atlantic Light: The West Coast of Ireland in Photographs"/>
    <s v="A beautifully presented hardcover book of aerial photographs that show the west coast of Ireland as it's never been seen before."/>
    <n v="12500"/>
    <n v="40280"/>
    <x v="2"/>
    <x v="4"/>
    <x v="4"/>
    <n v="1428493379"/>
    <d v="2015-04-08T11:42:59"/>
    <n v="1425901379"/>
    <d v="2015-03-09T11:42:59"/>
    <x v="28"/>
    <x v="28"/>
    <b v="0"/>
    <n v="714"/>
    <b v="1"/>
    <s v="photography/photobooks"/>
    <n v="322.24"/>
    <n v="56.414565826330531"/>
    <x v="5"/>
    <x v="23"/>
  </r>
  <r>
    <x v="1453"/>
    <s v="NAKED IBIZA - A Large Scale Photography Book by Dylan Rosser"/>
    <s v="A book of male nudes photographed on location in Ibiza over the last 4 years."/>
    <n v="14500"/>
    <n v="39137"/>
    <x v="2"/>
    <x v="3"/>
    <x v="3"/>
    <n v="1450467539"/>
    <d v="2015-12-18T19:38:59"/>
    <n v="1447875539"/>
    <d v="2015-11-18T19:38:59"/>
    <x v="28"/>
    <x v="28"/>
    <b v="0"/>
    <n v="512"/>
    <b v="1"/>
    <s v="photography/photobooks"/>
    <n v="269.91034482758624"/>
    <n v="76.439453125"/>
    <x v="5"/>
    <x v="23"/>
  </r>
  <r>
    <x v="1454"/>
    <s v="Invisible People of Belarus"/>
    <s v="Documentary book about the lives of disabled people and Chernobyl victims living in governmental institutions called Internats"/>
    <n v="6000"/>
    <n v="6146.27"/>
    <x v="2"/>
    <x v="3"/>
    <x v="3"/>
    <n v="1468593246"/>
    <d v="2016-07-15T14:34:06"/>
    <n v="1466001246"/>
    <d v="2016-06-15T14:34:06"/>
    <x v="28"/>
    <x v="28"/>
    <b v="0"/>
    <n v="111"/>
    <b v="1"/>
    <s v="photography/photobooks"/>
    <n v="102.43783333333334"/>
    <n v="55.371801801801809"/>
    <x v="5"/>
    <x v="23"/>
  </r>
  <r>
    <x v="1455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x v="2"/>
    <n v="1435388154"/>
    <d v="2015-06-27T06:55:54"/>
    <n v="1432796154"/>
    <d v="2015-05-28T06:55:54"/>
    <x v="28"/>
    <x v="28"/>
    <b v="0"/>
    <n v="271"/>
    <b v="1"/>
    <s v="photography/photobooks"/>
    <n v="199.244"/>
    <n v="183.80442804428046"/>
    <x v="5"/>
    <x v="23"/>
  </r>
  <r>
    <x v="1456"/>
    <s v="reAPPEARANCES   a limited edition photography book"/>
    <s v="reAPPEARANCES is a series of photographs shot with a digital toy camera, a visual and cultural journey through appearances."/>
    <n v="16300"/>
    <n v="16700"/>
    <x v="2"/>
    <x v="0"/>
    <x v="0"/>
    <n v="1433083527"/>
    <d v="2015-05-31T14:45:27"/>
    <n v="1430491527"/>
    <d v="2015-05-01T14:45:27"/>
    <x v="28"/>
    <x v="28"/>
    <b v="0"/>
    <n v="101"/>
    <b v="1"/>
    <s v="photography/photobooks"/>
    <n v="102.45398773006136"/>
    <n v="165.34653465346534"/>
    <x v="5"/>
    <x v="23"/>
  </r>
  <r>
    <x v="1457"/>
    <s v="Afro-Iran:Â The Unknown Minority"/>
    <s v="A photo book by photographer Mahdi Ehsaei depicting the little known minority of Afro-Iranians in South Iran in fascinating portraits."/>
    <n v="13000"/>
    <n v="13112"/>
    <x v="2"/>
    <x v="7"/>
    <x v="4"/>
    <n v="1434197351"/>
    <d v="2015-06-13T12:09:11"/>
    <n v="1431605351"/>
    <d v="2015-05-14T12:09:11"/>
    <x v="28"/>
    <x v="28"/>
    <b v="0"/>
    <n v="62"/>
    <b v="1"/>
    <s v="photography/photobooks"/>
    <n v="100.86153846153847"/>
    <n v="211.48387096774192"/>
    <x v="5"/>
    <x v="23"/>
  </r>
  <r>
    <x v="1458"/>
    <s v="ITALIANA"/>
    <s v="A humanistic photo book about ancestral &amp; post-modern Italy."/>
    <n v="16700"/>
    <n v="17396"/>
    <x v="2"/>
    <x v="11"/>
    <x v="4"/>
    <n v="1459418400"/>
    <d v="2016-03-31T10:00:00"/>
    <n v="1456827573"/>
    <d v="2016-03-01T10:19:33"/>
    <x v="28"/>
    <x v="28"/>
    <b v="0"/>
    <n v="141"/>
    <b v="1"/>
    <s v="photography/photobooks"/>
    <n v="104.16766467065868"/>
    <n v="123.37588652482269"/>
    <x v="5"/>
    <x v="23"/>
  </r>
  <r>
    <x v="1459"/>
    <s v="Into The Great White Sands"/>
    <s v="Help me complete the photography and publish a fine art book on White Sands National Monument, a uniquely significant place."/>
    <n v="10000"/>
    <n v="15530"/>
    <x v="2"/>
    <x v="0"/>
    <x v="0"/>
    <n v="1458835264"/>
    <d v="2016-03-24T16:01:04"/>
    <n v="1456246864"/>
    <d v="2016-02-23T17:01:04"/>
    <x v="28"/>
    <x v="28"/>
    <b v="0"/>
    <n v="75"/>
    <b v="1"/>
    <s v="photography/photobooks"/>
    <n v="155.29999999999998"/>
    <n v="207.06666666666666"/>
    <x v="5"/>
    <x v="23"/>
  </r>
  <r>
    <x v="1460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x v="0"/>
    <n v="1488053905"/>
    <d v="2017-02-25T20:18:25"/>
    <n v="1485461905"/>
    <d v="2017-01-26T20:18:25"/>
    <x v="28"/>
    <x v="28"/>
    <b v="0"/>
    <n v="46"/>
    <b v="1"/>
    <s v="photography/photobooks"/>
    <n v="106"/>
    <n v="138.2608695652174"/>
    <x v="5"/>
    <x v="23"/>
  </r>
  <r>
    <x v="1461"/>
    <s v="ShootTokyo: The Book"/>
    <s v="A photography book that brings you on a journey through Tokyo and beyond.   This is a collection of my best images from ShootTokyo."/>
    <n v="5000"/>
    <n v="39304.01"/>
    <x v="2"/>
    <x v="0"/>
    <x v="0"/>
    <n v="1401487756"/>
    <d v="2014-05-30T22:09:16"/>
    <n v="1398895756"/>
    <d v="2014-04-30T22:09:16"/>
    <x v="28"/>
    <x v="28"/>
    <b v="0"/>
    <n v="549"/>
    <b v="1"/>
    <s v="photography/photobooks"/>
    <n v="786.0802000000001"/>
    <n v="71.592003642987251"/>
    <x v="5"/>
    <x v="23"/>
  </r>
  <r>
    <x v="1462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x v="0"/>
    <n v="1468524340"/>
    <d v="2016-07-14T19:25:40"/>
    <n v="1465932340"/>
    <d v="2016-06-14T19:25:40"/>
    <x v="28"/>
    <x v="28"/>
    <b v="0"/>
    <n v="183"/>
    <b v="1"/>
    <s v="photography/photobooks"/>
    <n v="102.60000000000001"/>
    <n v="148.57377049180329"/>
    <x v="5"/>
    <x v="23"/>
  </r>
  <r>
    <x v="1463"/>
    <s v="The Box"/>
    <s v="The Box is a fine art book of Ron Amato's innovative and seductive photography project."/>
    <n v="16350"/>
    <n v="26024"/>
    <x v="2"/>
    <x v="0"/>
    <x v="0"/>
    <n v="1476961513"/>
    <d v="2016-10-20T11:05:13"/>
    <n v="1474369513"/>
    <d v="2016-09-20T11:05:13"/>
    <x v="28"/>
    <x v="28"/>
    <b v="0"/>
    <n v="253"/>
    <b v="1"/>
    <s v="photography/photobooks"/>
    <n v="159.16819571865443"/>
    <n v="102.86166007905139"/>
    <x v="5"/>
    <x v="23"/>
  </r>
  <r>
    <x v="1464"/>
    <s v="All The People"/>
    <s v="A beautiful photo art book of portraits and conversations with people that may expand your idea of gender."/>
    <n v="15000"/>
    <n v="15565"/>
    <x v="2"/>
    <x v="7"/>
    <x v="4"/>
    <n v="1440515112"/>
    <d v="2015-08-25T15:05:12"/>
    <n v="1437923112"/>
    <d v="2015-07-26T15:05:12"/>
    <x v="28"/>
    <x v="28"/>
    <b v="0"/>
    <n v="140"/>
    <b v="1"/>
    <s v="photography/photobooks"/>
    <n v="103.76666666666668"/>
    <n v="111.17857142857143"/>
    <x v="5"/>
    <x v="23"/>
  </r>
  <r>
    <x v="1465"/>
    <s v="YOSEMITE PEOPLE"/>
    <s v="A photography book focusing on the people rather than the nature at Yosemite National Park."/>
    <n v="19800"/>
    <n v="22197"/>
    <x v="2"/>
    <x v="0"/>
    <x v="0"/>
    <n v="1478754909"/>
    <d v="2016-11-10T05:15:09"/>
    <n v="1476159309"/>
    <d v="2016-10-11T04:15:09"/>
    <x v="28"/>
    <x v="28"/>
    <b v="0"/>
    <n v="191"/>
    <b v="1"/>
    <s v="photography/photobooks"/>
    <n v="112.10606060606061"/>
    <n v="116.21465968586388"/>
    <x v="5"/>
    <x v="23"/>
  </r>
  <r>
    <x v="1466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d v="2012-04-16T16:00:00"/>
    <n v="1331982127"/>
    <d v="2012-03-17T11:02:07"/>
    <x v="28"/>
    <x v="28"/>
    <b v="0"/>
    <n v="1"/>
    <b v="0"/>
    <s v="music/world music"/>
    <n v="0.90909090909090906"/>
    <n v="25"/>
    <x v="1"/>
    <x v="12"/>
  </r>
  <r>
    <x v="1467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d v="2011-02-24T23:20:30"/>
    <n v="1295997630"/>
    <d v="2011-01-25T23:20:30"/>
    <x v="28"/>
    <x v="28"/>
    <b v="0"/>
    <n v="0"/>
    <b v="0"/>
    <s v="music/world music"/>
    <n v="0"/>
    <n v="0"/>
    <x v="1"/>
    <x v="12"/>
  </r>
  <r>
    <x v="1468"/>
    <s v="Lionstar International Tour 2015 (Canceled)"/>
    <s v="We have been offered shows all over the world, to reach places and people with our music, for the experience of just doing it!"/>
    <n v="50000"/>
    <n v="0"/>
    <x v="1"/>
    <x v="3"/>
    <x v="3"/>
    <n v="1422903342"/>
    <d v="2015-02-02T18:55:42"/>
    <n v="1420311342"/>
    <d v="2015-01-03T18:55:42"/>
    <x v="28"/>
    <x v="28"/>
    <b v="0"/>
    <n v="0"/>
    <b v="0"/>
    <s v="music/world music"/>
    <n v="0"/>
    <n v="0"/>
    <x v="1"/>
    <x v="12"/>
  </r>
  <r>
    <x v="1469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d v="2011-08-06T14:38:56"/>
    <n v="1310049536"/>
    <d v="2011-07-07T14:38:56"/>
    <x v="28"/>
    <x v="28"/>
    <b v="0"/>
    <n v="3"/>
    <b v="0"/>
    <s v="music/world music"/>
    <n v="17.8"/>
    <n v="59.333333333333336"/>
    <x v="1"/>
    <x v="12"/>
  </r>
  <r>
    <x v="1470"/>
    <s v="Help Calmenco! finance new CD and Tour (Canceled)"/>
    <s v="Please consider helping us with our new CD and Riverdance Tour"/>
    <n v="2500"/>
    <n v="0"/>
    <x v="1"/>
    <x v="0"/>
    <x v="0"/>
    <n v="1325804767"/>
    <d v="2012-01-05T23:06:07"/>
    <n v="1323212767"/>
    <d v="2011-12-06T23:06:07"/>
    <x v="28"/>
    <x v="28"/>
    <b v="0"/>
    <n v="0"/>
    <b v="0"/>
    <s v="music/world music"/>
    <n v="0"/>
    <n v="0"/>
    <x v="1"/>
    <x v="12"/>
  </r>
  <r>
    <x v="1471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x v="0"/>
    <n v="1402755834"/>
    <d v="2014-06-14T14:23:54"/>
    <n v="1400163834"/>
    <d v="2014-05-15T14:23:54"/>
    <x v="28"/>
    <x v="28"/>
    <b v="1"/>
    <n v="17"/>
    <b v="1"/>
    <s v="music/rock"/>
    <n v="120.24999999999999"/>
    <n v="141.47058823529412"/>
    <x v="1"/>
    <x v="2"/>
  </r>
  <r>
    <x v="1472"/>
    <s v="BRAIN DEAD to record debut EP with SLAYER producer!"/>
    <s v="BRAIN DEAD is going to record their debut EP and they need your help, Bozos!"/>
    <n v="3500"/>
    <n v="4275"/>
    <x v="2"/>
    <x v="0"/>
    <x v="0"/>
    <n v="1367823655"/>
    <d v="2013-05-06T07:00:55"/>
    <n v="1365231655"/>
    <d v="2013-04-06T07:00:55"/>
    <x v="28"/>
    <x v="28"/>
    <b v="1"/>
    <n v="50"/>
    <b v="1"/>
    <s v="music/rock"/>
    <n v="122.14285714285715"/>
    <n v="85.5"/>
    <x v="1"/>
    <x v="2"/>
  </r>
  <r>
    <x v="1473"/>
    <s v="Matt Stansberry &amp; The Romance - Debut EP"/>
    <s v="&quot;Let's Brighten It Up&quot; will be a seven song EP of originals heavily inspired by music from the 50s and 60s"/>
    <n v="5000"/>
    <n v="5222"/>
    <x v="2"/>
    <x v="0"/>
    <x v="0"/>
    <n v="1341683211"/>
    <d v="2012-07-07T17:46:51"/>
    <n v="1339091211"/>
    <d v="2012-06-07T17:46:51"/>
    <x v="28"/>
    <x v="28"/>
    <b v="1"/>
    <n v="81"/>
    <b v="1"/>
    <s v="music/rock"/>
    <n v="104.44"/>
    <n v="64.46913580246914"/>
    <x v="1"/>
    <x v="2"/>
  </r>
  <r>
    <x v="1474"/>
    <s v="Suburban Legends: New Album"/>
    <s v="Suburban Legends are working on the most important album EVER, but they are in need of your help and about 10 bucks... probably more!"/>
    <n v="10"/>
    <n v="30383.32"/>
    <x v="2"/>
    <x v="0"/>
    <x v="0"/>
    <n v="1409770107"/>
    <d v="2014-09-03T18:48:27"/>
    <n v="1407178107"/>
    <d v="2014-08-04T18:48:27"/>
    <x v="28"/>
    <x v="28"/>
    <b v="1"/>
    <n v="711"/>
    <b v="1"/>
    <s v="music/rock"/>
    <n v="303833.2"/>
    <n v="42.73322081575246"/>
    <x v="1"/>
    <x v="2"/>
  </r>
  <r>
    <x v="147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x v="0"/>
    <n v="1385932652"/>
    <d v="2013-12-01T21:17:32"/>
    <n v="1383337052"/>
    <d v="2013-11-01T20:17:32"/>
    <x v="28"/>
    <x v="28"/>
    <b v="1"/>
    <n v="109"/>
    <b v="1"/>
    <s v="music/rock"/>
    <n v="202.36666666666667"/>
    <n v="55.697247706422019"/>
    <x v="1"/>
    <x v="2"/>
  </r>
  <r>
    <x v="147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x v="0"/>
    <n v="1329084231"/>
    <d v="2012-02-12T22:03:51"/>
    <n v="1326492231"/>
    <d v="2012-01-13T22:03:51"/>
    <x v="28"/>
    <x v="28"/>
    <b v="1"/>
    <n v="361"/>
    <b v="1"/>
    <s v="music/rock"/>
    <n v="117.96376666666666"/>
    <n v="98.030831024930734"/>
    <x v="1"/>
    <x v="2"/>
  </r>
  <r>
    <x v="1477"/>
    <s v="Mustard Plug New Record!"/>
    <s v="Mustard Plug needs help funding their new record.  Please help the Grand Rapids, MI band put out their 7th record!"/>
    <n v="12000"/>
    <n v="25577.56"/>
    <x v="2"/>
    <x v="0"/>
    <x v="0"/>
    <n v="1377960012"/>
    <d v="2013-08-31T14:40:12"/>
    <n v="1375368012"/>
    <d v="2013-08-01T14:40:12"/>
    <x v="28"/>
    <x v="28"/>
    <b v="1"/>
    <n v="670"/>
    <b v="1"/>
    <s v="music/rock"/>
    <n v="213.14633333333336"/>
    <n v="38.175462686567165"/>
    <x v="1"/>
    <x v="2"/>
  </r>
  <r>
    <x v="1478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x v="0"/>
    <n v="1393445620"/>
    <d v="2014-02-26T20:13:40"/>
    <n v="1390853620"/>
    <d v="2014-01-27T20:13:40"/>
    <x v="28"/>
    <x v="28"/>
    <b v="1"/>
    <n v="74"/>
    <b v="1"/>
    <s v="music/rock"/>
    <n v="113.66666666666667"/>
    <n v="50.689189189189186"/>
    <x v="1"/>
    <x v="2"/>
  </r>
  <r>
    <x v="1479"/>
    <s v="The Puget EP's Vinyl Release"/>
    <s v="We just recorded a stellar EP and we're trying to put it out on vinyl.  Can you help these punx out?"/>
    <n v="2000"/>
    <n v="2025"/>
    <x v="2"/>
    <x v="0"/>
    <x v="0"/>
    <n v="1390983227"/>
    <d v="2014-01-29T08:13:47"/>
    <n v="1388391227"/>
    <d v="2013-12-30T08:13:47"/>
    <x v="28"/>
    <x v="28"/>
    <b v="1"/>
    <n v="52"/>
    <b v="1"/>
    <s v="music/rock"/>
    <n v="101.25"/>
    <n v="38.942307692307693"/>
    <x v="1"/>
    <x v="2"/>
  </r>
  <r>
    <x v="1480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6"/>
    <x v="5"/>
    <n v="1392574692"/>
    <d v="2014-02-16T18:18:12"/>
    <n v="1389982692"/>
    <d v="2014-01-17T18:18:12"/>
    <x v="28"/>
    <x v="28"/>
    <b v="1"/>
    <n v="105"/>
    <b v="1"/>
    <s v="music/rock"/>
    <n v="125.41538461538462"/>
    <n v="77.638095238095232"/>
    <x v="1"/>
    <x v="2"/>
  </r>
  <r>
    <x v="1481"/>
    <s v="Sensory Station's First EP"/>
    <s v="We are looking to record our first EP produced by Aaron Harris (ISIS/Palms) at Studio West."/>
    <n v="9500"/>
    <n v="9545"/>
    <x v="2"/>
    <x v="0"/>
    <x v="0"/>
    <n v="1389474145"/>
    <d v="2014-01-11T21:02:25"/>
    <n v="1386882145"/>
    <d v="2013-12-12T21:02:25"/>
    <x v="28"/>
    <x v="28"/>
    <b v="1"/>
    <n v="50"/>
    <b v="1"/>
    <s v="music/rock"/>
    <n v="100.47368421052632"/>
    <n v="190.9"/>
    <x v="1"/>
    <x v="2"/>
  </r>
  <r>
    <x v="1482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x v="0"/>
    <n v="1374674558"/>
    <d v="2013-07-24T14:02:38"/>
    <n v="1372082558"/>
    <d v="2013-06-24T14:02:38"/>
    <x v="28"/>
    <x v="28"/>
    <b v="1"/>
    <n v="159"/>
    <b v="1"/>
    <s v="music/rock"/>
    <n v="101.8"/>
    <n v="140.85534591194968"/>
    <x v="1"/>
    <x v="2"/>
  </r>
  <r>
    <x v="1483"/>
    <s v="Full Devil Jacket 2nd Album Release"/>
    <s v="Full Devil Jacket Is releasing their first record in over 12 yrs and we want you to be a part of it!"/>
    <n v="12000"/>
    <n v="14000"/>
    <x v="2"/>
    <x v="0"/>
    <x v="0"/>
    <n v="1379708247"/>
    <d v="2013-09-20T20:17:27"/>
    <n v="1377116247"/>
    <d v="2013-08-21T20:17:27"/>
    <x v="28"/>
    <x v="28"/>
    <b v="1"/>
    <n v="182"/>
    <b v="1"/>
    <s v="music/rock"/>
    <n v="116.66666666666667"/>
    <n v="76.92307692307692"/>
    <x v="1"/>
    <x v="2"/>
  </r>
  <r>
    <x v="1484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x v="0"/>
    <n v="1384363459"/>
    <d v="2013-11-13T17:24:19"/>
    <n v="1381767859"/>
    <d v="2013-10-14T16:24:19"/>
    <x v="28"/>
    <x v="28"/>
    <b v="1"/>
    <n v="31"/>
    <b v="1"/>
    <s v="music/rock"/>
    <n v="101.8"/>
    <n v="246.29032258064515"/>
    <x v="1"/>
    <x v="2"/>
  </r>
  <r>
    <x v="1485"/>
    <s v="Run Coyote &quot;Youth Haunts&quot; - Vinyl LP and CD"/>
    <s v="Run Coyote is raising funds to produce their debut album - &quot;Youth Haunts&quot; - on vinyl LP and CD"/>
    <n v="4000"/>
    <n v="4140"/>
    <x v="2"/>
    <x v="6"/>
    <x v="5"/>
    <n v="1409506291"/>
    <d v="2014-08-31T17:31:31"/>
    <n v="1406914291"/>
    <d v="2014-08-01T17:31:31"/>
    <x v="28"/>
    <x v="28"/>
    <b v="1"/>
    <n v="54"/>
    <b v="1"/>
    <s v="music/rock"/>
    <n v="103.49999999999999"/>
    <n v="76.666666666666671"/>
    <x v="1"/>
    <x v="2"/>
  </r>
  <r>
    <x v="1486"/>
    <s v="No Brains for Dinner"/>
    <s v="A chilling original Edwardian Comedy of errors and foolishness made for the Patrick Henry College stage."/>
    <n v="1500"/>
    <n v="1876"/>
    <x v="2"/>
    <x v="0"/>
    <x v="0"/>
    <n v="1483499645"/>
    <d v="2017-01-04T03:14:05"/>
    <n v="1480907645"/>
    <d v="2016-12-05T03:14:05"/>
    <x v="28"/>
    <x v="28"/>
    <b v="0"/>
    <n v="52"/>
    <b v="1"/>
    <s v="theater/plays"/>
    <n v="125.06666666666666"/>
    <n v="36.07692307692308"/>
    <x v="0"/>
    <x v="0"/>
  </r>
  <r>
    <x v="1487"/>
    <s v="WORSE THAN TIGERS"/>
    <s v="Invest in the world premiere of WORSE THAN TIGERS at ACT, and in the future of Seattle's newest, female-led theatre company: RED STAGE."/>
    <n v="15000"/>
    <n v="15335"/>
    <x v="2"/>
    <x v="0"/>
    <x v="0"/>
    <n v="1447523371"/>
    <d v="2015-11-14T17:49:31"/>
    <n v="1444927771"/>
    <d v="2015-10-15T16:49:31"/>
    <x v="28"/>
    <x v="28"/>
    <b v="0"/>
    <n v="120"/>
    <b v="1"/>
    <s v="theater/plays"/>
    <n v="102.23333333333333"/>
    <n v="127.79166666666667"/>
    <x v="0"/>
    <x v="0"/>
  </r>
  <r>
    <x v="1488"/>
    <s v="Misfits of London: The Gin Chronicles"/>
    <s v="We had everything sorted for the Fringe, but now our accommodation and Edinburgh angel have fallen through. We're needing vital help."/>
    <n v="2500"/>
    <n v="2549"/>
    <x v="2"/>
    <x v="3"/>
    <x v="3"/>
    <n v="1438189200"/>
    <d v="2015-07-29T17:00:00"/>
    <n v="1435585497"/>
    <d v="2015-06-29T13:44:57"/>
    <x v="28"/>
    <x v="28"/>
    <b v="0"/>
    <n v="64"/>
    <b v="1"/>
    <s v="theater/plays"/>
    <n v="101.96000000000001"/>
    <n v="39.828125"/>
    <x v="0"/>
    <x v="0"/>
  </r>
  <r>
    <x v="1489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x v="0"/>
    <n v="1462125358"/>
    <d v="2016-05-01T17:55:58"/>
    <n v="1459533358"/>
    <d v="2016-04-01T17:55:58"/>
    <x v="28"/>
    <x v="28"/>
    <b v="0"/>
    <n v="238"/>
    <b v="1"/>
    <s v="theater/plays"/>
    <n v="109.52500000000001"/>
    <n v="92.037815126050418"/>
    <x v="0"/>
    <x v="0"/>
  </r>
  <r>
    <x v="1490"/>
    <s v="Dinosaur Dreams"/>
    <s v="A play that raises awareness for mental health and explores the psychological effects childhood abuse can have on an adult."/>
    <n v="2000"/>
    <n v="2093"/>
    <x v="2"/>
    <x v="3"/>
    <x v="3"/>
    <n v="1461860432"/>
    <d v="2016-04-28T16:20:32"/>
    <n v="1459268432"/>
    <d v="2016-03-29T16:20:32"/>
    <x v="28"/>
    <x v="28"/>
    <b v="0"/>
    <n v="33"/>
    <b v="1"/>
    <s v="theater/plays"/>
    <n v="104.65"/>
    <n v="63.424242424242422"/>
    <x v="0"/>
    <x v="0"/>
  </r>
  <r>
    <x v="1491"/>
    <s v="The (out)Siders Project"/>
    <s v="A new work inspired by the classic novel and created by Dallas teens under the direction of professional artists."/>
    <n v="3500"/>
    <n v="4340"/>
    <x v="2"/>
    <x v="0"/>
    <x v="0"/>
    <n v="1436902359"/>
    <d v="2015-07-14T19:32:39"/>
    <n v="1434310359"/>
    <d v="2015-06-14T19:32:39"/>
    <x v="28"/>
    <x v="28"/>
    <b v="0"/>
    <n v="32"/>
    <b v="1"/>
    <s v="theater/plays"/>
    <n v="124"/>
    <n v="135.625"/>
    <x v="0"/>
    <x v="0"/>
  </r>
  <r>
    <x v="1492"/>
    <s v="Help bring Boys of a Certain Age back to NYC!"/>
    <s v="Boys of a Certain Age is a unique and special show that we're trying to remount in New York City in 2017."/>
    <n v="2500"/>
    <n v="2500"/>
    <x v="2"/>
    <x v="0"/>
    <x v="0"/>
    <n v="1480559011"/>
    <d v="2016-12-01T02:23:31"/>
    <n v="1477963411"/>
    <d v="2016-11-01T01:23:31"/>
    <x v="28"/>
    <x v="28"/>
    <b v="0"/>
    <n v="50"/>
    <b v="1"/>
    <s v="theater/plays"/>
    <n v="100"/>
    <n v="50"/>
    <x v="0"/>
    <x v="0"/>
  </r>
  <r>
    <x v="149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d v="2014-12-04T10:58:54"/>
    <n v="1415098734"/>
    <d v="2014-11-04T10:58:54"/>
    <x v="28"/>
    <x v="28"/>
    <b v="0"/>
    <n v="356"/>
    <b v="0"/>
    <s v="technology/wearables"/>
    <n v="65.24636363636364"/>
    <n v="201.60393258426967"/>
    <x v="7"/>
    <x v="11"/>
  </r>
  <r>
    <x v="1494"/>
    <s v="VR Card - Customized Virtual Reality Viewer (Canceled)"/>
    <s v="Get VR to Everyone with Mailable, Ready to Use Viewers"/>
    <n v="50000"/>
    <n v="5757"/>
    <x v="1"/>
    <x v="0"/>
    <x v="0"/>
    <n v="1455710679"/>
    <d v="2016-02-17T12:04:39"/>
    <n v="1453118679"/>
    <d v="2016-01-18T12:04:39"/>
    <x v="28"/>
    <x v="28"/>
    <b v="0"/>
    <n v="45"/>
    <b v="0"/>
    <s v="technology/wearables"/>
    <n v="11.514000000000001"/>
    <n v="127.93333333333334"/>
    <x v="7"/>
    <x v="11"/>
  </r>
  <r>
    <x v="1495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d v="2015-04-18T16:52:02"/>
    <n v="1426783922"/>
    <d v="2015-03-19T16:52:02"/>
    <x v="28"/>
    <x v="28"/>
    <b v="0"/>
    <n v="1"/>
    <b v="0"/>
    <s v="technology/wearables"/>
    <n v="0.60869565217391308"/>
    <n v="28"/>
    <x v="7"/>
    <x v="11"/>
  </r>
  <r>
    <x v="1496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d v="2016-03-03T17:01:54"/>
    <n v="1454432514"/>
    <d v="2016-02-02T17:01:54"/>
    <x v="28"/>
    <x v="28"/>
    <b v="0"/>
    <n v="122"/>
    <b v="0"/>
    <s v="technology/wearables"/>
    <n v="31.114999999999998"/>
    <n v="102.01639344262296"/>
    <x v="7"/>
    <x v="11"/>
  </r>
  <r>
    <x v="1497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d v="2015-01-11T01:02:52"/>
    <n v="1418346172"/>
    <d v="2014-12-12T01:02:52"/>
    <x v="28"/>
    <x v="28"/>
    <b v="0"/>
    <n v="135"/>
    <b v="0"/>
    <s v="technology/wearables"/>
    <n v="15.324999999999999"/>
    <n v="45.407407407407405"/>
    <x v="7"/>
    <x v="11"/>
  </r>
  <r>
    <x v="1498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d v="2016-12-23T17:58:57"/>
    <n v="1479923937"/>
    <d v="2016-11-23T17:58:57"/>
    <x v="28"/>
    <x v="28"/>
    <b v="0"/>
    <n v="7"/>
    <b v="0"/>
    <s v="technology/wearables"/>
    <n v="1.3028138528138529"/>
    <n v="859.85714285714289"/>
    <x v="7"/>
    <x v="11"/>
  </r>
  <r>
    <x v="149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3"/>
    <x v="3"/>
    <n v="1432223125"/>
    <d v="2015-05-21T15:45:25"/>
    <n v="1429631125"/>
    <d v="2015-04-21T15:45:25"/>
    <x v="28"/>
    <x v="28"/>
    <b v="0"/>
    <n v="4"/>
    <b v="0"/>
    <s v="technology/wearables"/>
    <n v="0.30285714285714288"/>
    <n v="26.5"/>
    <x v="7"/>
    <x v="11"/>
  </r>
  <r>
    <x v="150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d v="2016-10-13T15:12:32"/>
    <n v="1473779552"/>
    <d v="2016-09-13T15:12:32"/>
    <x v="28"/>
    <x v="28"/>
    <b v="0"/>
    <n v="90"/>
    <b v="0"/>
    <s v="technology/wearables"/>
    <n v="9.84"/>
    <n v="54.666666666666664"/>
    <x v="7"/>
    <x v="11"/>
  </r>
  <r>
    <x v="150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d v="2016-12-30T02:03:55"/>
    <n v="1480471435"/>
    <d v="2016-11-30T02:03:55"/>
    <x v="28"/>
    <x v="28"/>
    <b v="0"/>
    <n v="8"/>
    <b v="0"/>
    <s v="technology/wearables"/>
    <n v="2.4299999999999997"/>
    <n v="60.75"/>
    <x v="7"/>
    <x v="11"/>
  </r>
  <r>
    <x v="1502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d v="2015-05-29T16:17:15"/>
    <n v="1430324235"/>
    <d v="2015-04-29T16:17:15"/>
    <x v="28"/>
    <x v="28"/>
    <b v="0"/>
    <n v="41"/>
    <b v="0"/>
    <s v="technology/wearables"/>
    <n v="3.5520833333333335"/>
    <n v="41.585365853658537"/>
    <x v="7"/>
    <x v="11"/>
  </r>
  <r>
    <x v="1503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d v="2016-08-17T12:05:54"/>
    <n v="1468843554"/>
    <d v="2016-07-18T12:05:54"/>
    <x v="28"/>
    <x v="28"/>
    <b v="0"/>
    <n v="34"/>
    <b v="0"/>
    <s v="technology/wearables"/>
    <n v="1.3668"/>
    <n v="100.5"/>
    <x v="7"/>
    <x v="11"/>
  </r>
  <r>
    <x v="1504"/>
    <s v="Belt with Legs Invention (Canceled)"/>
    <s v="Long bus queue and no seats around? This light weight seating device can be worn anywhere and at anytime! Belt that converts into seat."/>
    <n v="10115"/>
    <n v="0"/>
    <x v="1"/>
    <x v="15"/>
    <x v="10"/>
    <n v="1485480408"/>
    <d v="2017-01-27T01:26:48"/>
    <n v="1482888408"/>
    <d v="2016-12-28T01:26:48"/>
    <x v="28"/>
    <x v="28"/>
    <b v="0"/>
    <n v="0"/>
    <b v="0"/>
    <s v="technology/wearables"/>
    <n v="0"/>
    <n v="0"/>
    <x v="7"/>
    <x v="11"/>
  </r>
  <r>
    <x v="1505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d v="2014-07-16T02:33:45"/>
    <n v="1402886025"/>
    <d v="2014-06-16T02:33:45"/>
    <x v="28"/>
    <x v="28"/>
    <b v="0"/>
    <n v="0"/>
    <b v="0"/>
    <s v="technology/wearables"/>
    <n v="0"/>
    <n v="0"/>
    <x v="7"/>
    <x v="11"/>
  </r>
  <r>
    <x v="1506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d v="2016-03-11T18:34:47"/>
    <n v="1455129287"/>
    <d v="2016-02-10T18:34:47"/>
    <x v="28"/>
    <x v="28"/>
    <b v="0"/>
    <n v="276"/>
    <b v="0"/>
    <s v="technology/wearables"/>
    <n v="10.754135338345865"/>
    <n v="51.822463768115945"/>
    <x v="7"/>
    <x v="11"/>
  </r>
  <r>
    <x v="1507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d v="2015-12-05T22:28:22"/>
    <n v="1446762502"/>
    <d v="2015-11-05T22:28:22"/>
    <x v="28"/>
    <x v="28"/>
    <b v="0"/>
    <n v="16"/>
    <b v="0"/>
    <s v="technology/wearables"/>
    <n v="19.759999999999998"/>
    <n v="308.75"/>
    <x v="7"/>
    <x v="11"/>
  </r>
  <r>
    <x v="1508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d v="2017-03-03T13:51:19"/>
    <n v="1485957079"/>
    <d v="2017-02-01T13:51:19"/>
    <x v="28"/>
    <x v="28"/>
    <b v="0"/>
    <n v="140"/>
    <b v="0"/>
    <s v="technology/wearables"/>
    <n v="49.381999999999998"/>
    <n v="176.36428571428573"/>
    <x v="7"/>
    <x v="11"/>
  </r>
  <r>
    <x v="1509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d v="2015-08-02T19:17:13"/>
    <n v="1435951033"/>
    <d v="2015-07-03T19:17:13"/>
    <x v="28"/>
    <x v="28"/>
    <b v="0"/>
    <n v="15"/>
    <b v="0"/>
    <s v="technology/wearables"/>
    <n v="3.3033333333333332"/>
    <n v="66.066666666666663"/>
    <x v="7"/>
    <x v="11"/>
  </r>
  <r>
    <x v="1510"/>
    <s v="Glass Designs (Canceled)"/>
    <s v="I would like to make nicer, more stylish looking frames for the Google Glass using 3D printing technology."/>
    <n v="1680"/>
    <n v="0"/>
    <x v="1"/>
    <x v="0"/>
    <x v="0"/>
    <n v="1408112253"/>
    <d v="2014-08-15T14:17:33"/>
    <n v="1405520253"/>
    <d v="2014-07-16T14:17:33"/>
    <x v="28"/>
    <x v="28"/>
    <b v="0"/>
    <n v="0"/>
    <b v="0"/>
    <s v="technology/wearables"/>
    <n v="0"/>
    <n v="0"/>
    <x v="7"/>
    <x v="11"/>
  </r>
  <r>
    <x v="1511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d v="2015-07-17T19:35:39"/>
    <n v="1434569739"/>
    <d v="2015-06-17T19:35:39"/>
    <x v="28"/>
    <x v="28"/>
    <b v="0"/>
    <n v="1"/>
    <b v="0"/>
    <s v="technology/wearables"/>
    <n v="0.2"/>
    <n v="100"/>
    <x v="7"/>
    <x v="11"/>
  </r>
  <r>
    <x v="1512"/>
    <s v="Anthology of Stories from LGBT Nepal"/>
    <s v="An anthology of nonfiction stories written by Nepal's Lesbian, Gay, Bisexual, and Transgender (LGBT) community."/>
    <n v="4900"/>
    <n v="7219"/>
    <x v="2"/>
    <x v="0"/>
    <x v="0"/>
    <n v="1372297751"/>
    <d v="2013-06-27T01:49:11"/>
    <n v="1369705751"/>
    <d v="2013-05-28T01:49:11"/>
    <x v="28"/>
    <x v="28"/>
    <b v="0"/>
    <n v="149"/>
    <b v="1"/>
    <s v="publishing/nonfiction"/>
    <n v="147.32653061224491"/>
    <n v="48.449664429530202"/>
    <x v="8"/>
    <x v="27"/>
  </r>
  <r>
    <x v="1513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x v="0"/>
    <n v="1425741525"/>
    <d v="2015-03-07T15:18:45"/>
    <n v="1423149525"/>
    <d v="2015-02-05T15:18:45"/>
    <x v="28"/>
    <x v="28"/>
    <b v="0"/>
    <n v="31"/>
    <b v="1"/>
    <s v="publishing/nonfiction"/>
    <n v="102.2"/>
    <n v="82.41935483870968"/>
    <x v="8"/>
    <x v="27"/>
  </r>
  <r>
    <x v="1514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x v="0"/>
    <n v="1451089134"/>
    <d v="2015-12-26T00:18:54"/>
    <n v="1448497134"/>
    <d v="2015-11-26T00:18:54"/>
    <x v="28"/>
    <x v="28"/>
    <b v="0"/>
    <n v="78"/>
    <b v="1"/>
    <s v="publishing/nonfiction"/>
    <n v="104.05"/>
    <n v="66.698717948717942"/>
    <x v="8"/>
    <x v="27"/>
  </r>
  <r>
    <x v="1515"/>
    <s v="Purpose: Your Journey To Find Meaning"/>
    <s v="Discover your purpose, live a more fulfilling life, leave a positive footprint on society."/>
    <n v="20000"/>
    <n v="20253"/>
    <x v="2"/>
    <x v="0"/>
    <x v="0"/>
    <n v="1455299144"/>
    <d v="2016-02-12T17:45:44"/>
    <n v="1452707144"/>
    <d v="2016-01-13T17:45:44"/>
    <x v="28"/>
    <x v="28"/>
    <b v="0"/>
    <n v="120"/>
    <b v="1"/>
    <s v="publishing/nonfiction"/>
    <n v="101.265"/>
    <n v="168.77500000000001"/>
    <x v="8"/>
    <x v="27"/>
  </r>
  <r>
    <x v="1516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3"/>
    <x v="3"/>
    <n v="1465672979"/>
    <d v="2016-06-11T19:22:59"/>
    <n v="1463080979"/>
    <d v="2016-05-12T19:22:59"/>
    <x v="28"/>
    <x v="28"/>
    <b v="0"/>
    <n v="64"/>
    <b v="1"/>
    <s v="publishing/nonfiction"/>
    <n v="130.25"/>
    <n v="24.421875"/>
    <x v="8"/>
    <x v="27"/>
  </r>
  <r>
    <x v="1517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3"/>
    <x v="3"/>
    <n v="1354269600"/>
    <d v="2012-11-30T10:00:00"/>
    <n v="1351663605"/>
    <d v="2012-10-31T06:06:45"/>
    <x v="28"/>
    <x v="28"/>
    <b v="0"/>
    <n v="121"/>
    <b v="1"/>
    <s v="publishing/nonfiction"/>
    <n v="122.67999999999999"/>
    <n v="25.347107438016529"/>
    <x v="8"/>
    <x v="27"/>
  </r>
  <r>
    <x v="1518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x v="0"/>
    <n v="1372985760"/>
    <d v="2013-07-05T00:56:00"/>
    <n v="1370393760"/>
    <d v="2013-06-05T00:56:00"/>
    <x v="28"/>
    <x v="28"/>
    <b v="0"/>
    <n v="87"/>
    <b v="1"/>
    <s v="publishing/nonfiction"/>
    <n v="182.81058823529412"/>
    <n v="71.443218390804603"/>
    <x v="8"/>
    <x v="27"/>
  </r>
  <r>
    <x v="1519"/>
    <s v="Becoming Alicia"/>
    <s v="The search for identity leads one young woman to Mexico, where she follows her grandfather's journey back to America."/>
    <n v="2000"/>
    <n v="2506"/>
    <x v="2"/>
    <x v="0"/>
    <x v="0"/>
    <n v="1362117540"/>
    <d v="2013-03-01T05:59:00"/>
    <n v="1359587137"/>
    <d v="2013-01-30T23:05:37"/>
    <x v="28"/>
    <x v="28"/>
    <b v="0"/>
    <n v="65"/>
    <b v="1"/>
    <s v="publishing/nonfiction"/>
    <n v="125.29999999999998"/>
    <n v="38.553846153846152"/>
    <x v="8"/>
    <x v="27"/>
  </r>
  <r>
    <x v="1520"/>
    <s v="The Masada Story Project"/>
    <s v="I am working on a book about what people do when they visit Masada, an ancient fortress in the Judean desert."/>
    <n v="3000"/>
    <n v="3350"/>
    <x v="2"/>
    <x v="0"/>
    <x v="0"/>
    <n v="1309009323"/>
    <d v="2011-06-25T13:42:03"/>
    <n v="1306417323"/>
    <d v="2011-05-26T13:42:03"/>
    <x v="28"/>
    <x v="28"/>
    <b v="0"/>
    <n v="49"/>
    <b v="1"/>
    <s v="publishing/nonfiction"/>
    <n v="111.66666666666667"/>
    <n v="68.367346938775512"/>
    <x v="8"/>
    <x v="27"/>
  </r>
  <r>
    <x v="1521"/>
    <s v="Me, Myself &amp; I - the dark art of big wall soloing"/>
    <s v="The forbidden dark art of roped soloing, for climbers who need to know in order to make the ultimate climb come true!"/>
    <n v="6000"/>
    <n v="7559"/>
    <x v="2"/>
    <x v="3"/>
    <x v="3"/>
    <n v="1403370772"/>
    <d v="2014-06-21T17:12:52"/>
    <n v="1400778772"/>
    <d v="2014-05-22T17:12:52"/>
    <x v="28"/>
    <x v="28"/>
    <b v="0"/>
    <n v="264"/>
    <b v="1"/>
    <s v="publishing/nonfiction"/>
    <n v="125.98333333333333"/>
    <n v="28.632575757575758"/>
    <x v="8"/>
    <x v="27"/>
  </r>
  <r>
    <x v="1522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x v="0"/>
    <n v="1426523752"/>
    <d v="2015-03-16T16:35:52"/>
    <n v="1423935352"/>
    <d v="2015-02-14T17:35:52"/>
    <x v="28"/>
    <x v="28"/>
    <b v="0"/>
    <n v="92"/>
    <b v="1"/>
    <s v="music/rock"/>
    <n v="100.26666666666667"/>
    <n v="81.739130434782609"/>
    <x v="1"/>
    <x v="2"/>
  </r>
  <r>
    <x v="1523"/>
    <s v="House of Rabbits  - &quot;Songs of Charivari&quot;"/>
    <s v="House of Rabbits are recording our full-length, debut album! Support independent music, receive great rewards!"/>
    <n v="5000"/>
    <n v="5713"/>
    <x v="2"/>
    <x v="0"/>
    <x v="0"/>
    <n v="1447463050"/>
    <d v="2015-11-14T01:04:10"/>
    <n v="1444867450"/>
    <d v="2015-10-15T00:04:10"/>
    <x v="28"/>
    <x v="28"/>
    <b v="0"/>
    <n v="90"/>
    <b v="1"/>
    <s v="music/rock"/>
    <n v="114.26"/>
    <n v="63.477777777777774"/>
    <x v="1"/>
    <x v="2"/>
  </r>
  <r>
    <x v="152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x v="0"/>
    <n v="1397225746"/>
    <d v="2014-04-11T14:15:46"/>
    <n v="1394633746"/>
    <d v="2014-03-12T14:15:46"/>
    <x v="28"/>
    <x v="28"/>
    <b v="0"/>
    <n v="406"/>
    <b v="1"/>
    <s v="music/rock"/>
    <n v="105.34805315203954"/>
    <n v="83.967068965517228"/>
    <x v="1"/>
    <x v="2"/>
  </r>
  <r>
    <x v="1525"/>
    <s v="The Defiant Tour Documentary with LoNero"/>
    <s v="The Defiant Tour Documentary is a never before examination of the finances of a touring band and what it takes to go on the road."/>
    <n v="6999"/>
    <n v="7495"/>
    <x v="2"/>
    <x v="0"/>
    <x v="0"/>
    <n v="1431022342"/>
    <d v="2015-05-07T18:12:22"/>
    <n v="1428430342"/>
    <d v="2015-04-07T18:12:22"/>
    <x v="28"/>
    <x v="28"/>
    <b v="0"/>
    <n v="70"/>
    <b v="1"/>
    <s v="music/rock"/>
    <n v="107.08672667523933"/>
    <n v="107.07142857142857"/>
    <x v="1"/>
    <x v="2"/>
  </r>
  <r>
    <x v="1526"/>
    <s v="Ted Lukas &amp; the Misled new CD - &quot;FEED&quot;"/>
    <s v="Please help us raise funds to press our new CD!"/>
    <n v="500"/>
    <n v="620"/>
    <x v="2"/>
    <x v="0"/>
    <x v="0"/>
    <n v="1342115132"/>
    <d v="2012-07-12T17:45:32"/>
    <n v="1339523132"/>
    <d v="2012-06-12T17:45:32"/>
    <x v="28"/>
    <x v="28"/>
    <b v="0"/>
    <n v="16"/>
    <b v="1"/>
    <s v="music/rock"/>
    <n v="124"/>
    <n v="38.75"/>
    <x v="1"/>
    <x v="2"/>
  </r>
  <r>
    <x v="1527"/>
    <s v="Broccoli Samurai: Tour Van or Bust!"/>
    <s v="Help Broccoli Samurai raise money to get a new van and continue bringing you the jams!"/>
    <n v="10000"/>
    <n v="10501"/>
    <x v="2"/>
    <x v="0"/>
    <x v="0"/>
    <n v="1483138233"/>
    <d v="2016-12-30T22:50:33"/>
    <n v="1480546233"/>
    <d v="2016-11-30T22:50:33"/>
    <x v="28"/>
    <x v="28"/>
    <b v="0"/>
    <n v="52"/>
    <b v="1"/>
    <s v="music/rock"/>
    <n v="105.01"/>
    <n v="201.94230769230768"/>
    <x v="1"/>
    <x v="2"/>
  </r>
  <r>
    <x v="1528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x v="0"/>
    <n v="1458874388"/>
    <d v="2016-03-25T02:53:08"/>
    <n v="1456285988"/>
    <d v="2016-02-24T03:53:08"/>
    <x v="28"/>
    <x v="28"/>
    <b v="0"/>
    <n v="66"/>
    <b v="1"/>
    <s v="music/rock"/>
    <n v="189.46666666666667"/>
    <n v="43.060606060606062"/>
    <x v="1"/>
    <x v="2"/>
  </r>
  <r>
    <x v="1529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5"/>
    <x v="4"/>
    <n v="1484444119"/>
    <d v="2017-01-15T01:35:19"/>
    <n v="1481852119"/>
    <d v="2016-12-16T01:35:19"/>
    <x v="28"/>
    <x v="28"/>
    <b v="0"/>
    <n v="109"/>
    <b v="1"/>
    <s v="music/rock"/>
    <n v="171.32499999999999"/>
    <n v="62.871559633027523"/>
    <x v="1"/>
    <x v="2"/>
  </r>
  <r>
    <x v="1530"/>
    <s v="Dead Pirates / HIGHMARE LP 2nd pressing"/>
    <s v="Dead Pirates are planning a second pressing of HIGHMARE LP, who wants one ?"/>
    <n v="3700"/>
    <n v="9342"/>
    <x v="2"/>
    <x v="3"/>
    <x v="3"/>
    <n v="1480784606"/>
    <d v="2016-12-03T17:03:26"/>
    <n v="1478189006"/>
    <d v="2016-11-03T16:03:26"/>
    <x v="28"/>
    <x v="28"/>
    <b v="0"/>
    <n v="168"/>
    <b v="1"/>
    <s v="music/rock"/>
    <n v="252.48648648648651"/>
    <n v="55.607142857142854"/>
    <x v="1"/>
    <x v="2"/>
  </r>
  <r>
    <x v="1531"/>
    <s v="J. Walter Makes a Record"/>
    <s v="---------The long-awaited debut full-length from Justin Ruddy--------"/>
    <n v="10000"/>
    <n v="11160"/>
    <x v="2"/>
    <x v="0"/>
    <x v="0"/>
    <n v="1433504876"/>
    <d v="2015-06-05T11:47:56"/>
    <n v="1430912876"/>
    <d v="2015-05-06T11:47:56"/>
    <x v="28"/>
    <x v="28"/>
    <b v="0"/>
    <n v="151"/>
    <b v="1"/>
    <s v="music/rock"/>
    <n v="111.60000000000001"/>
    <n v="73.907284768211923"/>
    <x v="1"/>
    <x v="2"/>
  </r>
  <r>
    <x v="15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x v="0"/>
    <n v="1482988125"/>
    <d v="2016-12-29T05:08:45"/>
    <n v="1480396125"/>
    <d v="2016-11-29T05:08:45"/>
    <x v="28"/>
    <x v="28"/>
    <b v="0"/>
    <n v="73"/>
    <b v="1"/>
    <s v="music/rock"/>
    <n v="107.1"/>
    <n v="73.356164383561648"/>
    <x v="1"/>
    <x v="2"/>
  </r>
  <r>
    <x v="1533"/>
    <s v="The Floorwalkers New Album!"/>
    <s v="We're making a new record -- independently! We've got some great new songs we're really excited to bring to you!"/>
    <n v="8000"/>
    <n v="8349"/>
    <x v="2"/>
    <x v="0"/>
    <x v="0"/>
    <n v="1367867536"/>
    <d v="2013-05-06T19:12:16"/>
    <n v="1365275536"/>
    <d v="2013-04-06T19:12:16"/>
    <x v="28"/>
    <x v="28"/>
    <b v="0"/>
    <n v="148"/>
    <b v="1"/>
    <s v="music/rock"/>
    <n v="104.3625"/>
    <n v="56.412162162162161"/>
    <x v="1"/>
    <x v="2"/>
  </r>
  <r>
    <x v="1534"/>
    <s v="Manny Manriquez' new rock opera journey: Outland Warrior"/>
    <s v="Outland Warrior is my first solo musical project, featuring songs written by me and recorded at my home studio."/>
    <n v="3500"/>
    <n v="4343"/>
    <x v="2"/>
    <x v="0"/>
    <x v="0"/>
    <n v="1436117922"/>
    <d v="2015-07-05T17:38:42"/>
    <n v="1433525922"/>
    <d v="2015-06-05T17:38:42"/>
    <x v="28"/>
    <x v="28"/>
    <b v="0"/>
    <n v="63"/>
    <b v="1"/>
    <s v="music/rock"/>
    <n v="124.08571428571429"/>
    <n v="68.936507936507937"/>
    <x v="1"/>
    <x v="2"/>
  </r>
  <r>
    <x v="1535"/>
    <s v="MALTESE CROSS: The First Album"/>
    <s v="We are a classic hard rock/heavy metal band just trying to keep rock alive!"/>
    <n v="400"/>
    <n v="875"/>
    <x v="2"/>
    <x v="0"/>
    <x v="0"/>
    <n v="1438183889"/>
    <d v="2015-07-29T15:31:29"/>
    <n v="1435591889"/>
    <d v="2015-06-29T15:31:29"/>
    <x v="28"/>
    <x v="28"/>
    <b v="0"/>
    <n v="14"/>
    <b v="1"/>
    <s v="music/rock"/>
    <n v="218.75"/>
    <n v="62.5"/>
    <x v="1"/>
    <x v="2"/>
  </r>
  <r>
    <x v="1536"/>
    <s v="Pre-order DANCEHALL's first record!!!"/>
    <s v="Help fund the pressing of DANCEHALL's first record by pre-ordering it in advance!!!"/>
    <n v="500"/>
    <n v="727"/>
    <x v="2"/>
    <x v="3"/>
    <x v="3"/>
    <n v="1471087957"/>
    <d v="2016-08-13T11:32:37"/>
    <n v="1468495957"/>
    <d v="2016-07-14T11:32:37"/>
    <x v="28"/>
    <x v="28"/>
    <b v="0"/>
    <n v="34"/>
    <b v="1"/>
    <s v="music/rock"/>
    <n v="145.4"/>
    <n v="21.382352941176471"/>
    <x v="1"/>
    <x v="2"/>
  </r>
  <r>
    <x v="1537"/>
    <s v="WolfHunt | Social Commentary Rock Project"/>
    <s v="Rock n' Roll tales of our times"/>
    <n v="10000"/>
    <n v="10235"/>
    <x v="2"/>
    <x v="0"/>
    <x v="0"/>
    <n v="1470068523"/>
    <d v="2016-08-01T16:22:03"/>
    <n v="1467476523"/>
    <d v="2016-07-02T16:22:03"/>
    <x v="28"/>
    <x v="28"/>
    <b v="0"/>
    <n v="52"/>
    <b v="1"/>
    <s v="music/rock"/>
    <n v="102.35000000000001"/>
    <n v="196.82692307692307"/>
    <x v="1"/>
    <x v="2"/>
  </r>
  <r>
    <x v="1538"/>
    <s v="Quiet Oaks Full Length Album"/>
    <s v="Help Quiet Oaks record their debut album!!!"/>
    <n v="3500"/>
    <n v="3916"/>
    <x v="2"/>
    <x v="0"/>
    <x v="0"/>
    <n v="1484430481"/>
    <d v="2017-01-14T21:48:01"/>
    <n v="1481838481"/>
    <d v="2016-12-15T21:48:01"/>
    <x v="28"/>
    <x v="28"/>
    <b v="0"/>
    <n v="82"/>
    <b v="1"/>
    <s v="music/rock"/>
    <n v="111.88571428571427"/>
    <n v="47.756097560975611"/>
    <x v="1"/>
    <x v="2"/>
  </r>
  <r>
    <x v="1539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x v="0"/>
    <n v="1423871882"/>
    <d v="2015-02-13T23:58:02"/>
    <n v="1421279882"/>
    <d v="2015-01-14T23:58:02"/>
    <x v="28"/>
    <x v="28"/>
    <b v="0"/>
    <n v="73"/>
    <b v="1"/>
    <s v="music/rock"/>
    <n v="107.3"/>
    <n v="88.191780821917803"/>
    <x v="1"/>
    <x v="2"/>
  </r>
  <r>
    <x v="1540"/>
    <s v="Halls of the Machine - All Tribal Dignitaries"/>
    <s v="HALLS OF THE MACHINE needs your support for the final production and release of their latest work titled, ALL TRIBAL DIGNITARIES."/>
    <n v="10000"/>
    <n v="11385"/>
    <x v="2"/>
    <x v="0"/>
    <x v="0"/>
    <n v="1477603140"/>
    <d v="2016-10-27T21:19:00"/>
    <n v="1475013710"/>
    <d v="2016-09-27T22:01:50"/>
    <x v="28"/>
    <x v="28"/>
    <b v="0"/>
    <n v="158"/>
    <b v="1"/>
    <s v="music/rock"/>
    <n v="113.85000000000001"/>
    <n v="72.056962025316452"/>
    <x v="1"/>
    <x v="2"/>
  </r>
  <r>
    <x v="1541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x v="0"/>
    <n v="1467752334"/>
    <d v="2016-07-05T20:58:54"/>
    <n v="1465160334"/>
    <d v="2016-06-05T20:58:54"/>
    <x v="28"/>
    <x v="28"/>
    <b v="0"/>
    <n v="65"/>
    <b v="1"/>
    <s v="music/rock"/>
    <n v="109.68181818181819"/>
    <n v="74.246153846153845"/>
    <x v="1"/>
    <x v="2"/>
  </r>
  <r>
    <x v="1542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x v="0"/>
    <n v="1412640373"/>
    <d v="2014-10-07T00:06:13"/>
    <n v="1410048373"/>
    <d v="2014-09-07T00:06:13"/>
    <x v="28"/>
    <x v="28"/>
    <b v="0"/>
    <n v="184"/>
    <b v="1"/>
    <s v="music/rock"/>
    <n v="126.14444444444443"/>
    <n v="61.701086956521742"/>
    <x v="1"/>
    <x v="2"/>
  </r>
  <r>
    <x v="1543"/>
    <s v="Gregorian Rock"/>
    <s v="Gregorian Rock merges Gregorian chant with modern music. It is serene, yet pummeling. It's not for everyone, but it might be for you."/>
    <n v="4000"/>
    <n v="4103"/>
    <x v="2"/>
    <x v="0"/>
    <x v="0"/>
    <n v="1374802235"/>
    <d v="2013-07-26T01:30:35"/>
    <n v="1372210235"/>
    <d v="2013-06-26T01:30:35"/>
    <x v="28"/>
    <x v="28"/>
    <b v="0"/>
    <n v="66"/>
    <b v="1"/>
    <s v="music/rock"/>
    <n v="102.57499999999999"/>
    <n v="62.166666666666664"/>
    <x v="1"/>
    <x v="2"/>
  </r>
  <r>
    <x v="1544"/>
    <s v="The Bible translated into Emoticons"/>
    <s v="Will more people read the Bible if it were translated into Emoticons?"/>
    <n v="25000"/>
    <n v="105"/>
    <x v="0"/>
    <x v="0"/>
    <x v="0"/>
    <n v="1417195201"/>
    <d v="2014-11-28T17:20:01"/>
    <n v="1414599601"/>
    <d v="2014-10-29T16:20:01"/>
    <x v="28"/>
    <x v="28"/>
    <b v="1"/>
    <n v="17"/>
    <b v="0"/>
    <s v="publishing/translations"/>
    <n v="0.42"/>
    <n v="6.1764705882352944"/>
    <x v="8"/>
    <x v="26"/>
  </r>
  <r>
    <x v="1545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3"/>
    <x v="3"/>
    <n v="1447451756"/>
    <d v="2015-11-13T21:55:56"/>
    <n v="1444856156"/>
    <d v="2015-10-14T20:55:56"/>
    <x v="28"/>
    <x v="28"/>
    <b v="0"/>
    <n v="6"/>
    <b v="0"/>
    <s v="publishing/translations"/>
    <n v="7.1999999999999993"/>
    <n v="12"/>
    <x v="8"/>
    <x v="26"/>
  </r>
  <r>
    <x v="1546"/>
    <s v="For overseas shogi fans! Shogi novel translation project"/>
    <s v="â€œClimbing Silver!â€- An English translation of the Young Adult Shogi novella"/>
    <n v="7000"/>
    <n v="320"/>
    <x v="0"/>
    <x v="0"/>
    <x v="0"/>
    <n v="1417656699"/>
    <d v="2014-12-04T01:31:39"/>
    <n v="1415064699"/>
    <d v="2014-11-04T01:31:39"/>
    <x v="28"/>
    <x v="28"/>
    <b v="0"/>
    <n v="13"/>
    <b v="0"/>
    <s v="publishing/translations"/>
    <n v="4.5714285714285712"/>
    <n v="24.615384615384617"/>
    <x v="8"/>
    <x v="26"/>
  </r>
  <r>
    <x v="1547"/>
    <s v="Database of Interlinear Greek Words"/>
    <s v="Create an open source &quot;interlinear&quot; translation fo the Greek New Testament in re-publishable and open source database format."/>
    <n v="500"/>
    <n v="1"/>
    <x v="0"/>
    <x v="0"/>
    <x v="0"/>
    <n v="1483423467"/>
    <d v="2017-01-03T06:04:27"/>
    <n v="1480831467"/>
    <d v="2016-12-04T06:04:27"/>
    <x v="28"/>
    <x v="28"/>
    <b v="0"/>
    <n v="1"/>
    <b v="0"/>
    <s v="publishing/translations"/>
    <n v="0.2"/>
    <n v="1"/>
    <x v="8"/>
    <x v="26"/>
  </r>
  <r>
    <x v="1548"/>
    <s v="Glenn's  little book of  quotes"/>
    <s v="glenn's  book of quotes is designed to give the readers a thought for the day , lighten the mood  and put a smile  on their faces."/>
    <n v="50000"/>
    <n v="0"/>
    <x v="0"/>
    <x v="0"/>
    <x v="0"/>
    <n v="1448147619"/>
    <d v="2015-11-21T23:13:39"/>
    <n v="1445552019"/>
    <d v="2015-10-22T22:13:39"/>
    <x v="28"/>
    <x v="28"/>
    <b v="0"/>
    <n v="0"/>
    <b v="0"/>
    <s v="publishing/translations"/>
    <n v="0"/>
    <n v="0"/>
    <x v="8"/>
    <x v="26"/>
  </r>
  <r>
    <x v="1549"/>
    <s v="Digitizing 8 Rare Siddha Yoga Books"/>
    <s v="Digitization of 8 rare Siddha Yoga books written by a Yogi - coming in the lineage of Sri Sri Sri Sadhasiva Brahmendra himself!"/>
    <n v="4500"/>
    <n v="55"/>
    <x v="0"/>
    <x v="0"/>
    <x v="0"/>
    <n v="1442315460"/>
    <d v="2015-09-15T11:11:00"/>
    <n v="1439696174"/>
    <d v="2015-08-16T03:36:14"/>
    <x v="28"/>
    <x v="28"/>
    <b v="0"/>
    <n v="2"/>
    <b v="0"/>
    <s v="publishing/translations"/>
    <n v="1.2222222222222223"/>
    <n v="27.5"/>
    <x v="8"/>
    <x v="26"/>
  </r>
  <r>
    <x v="1550"/>
    <s v="Realidades del Hombre"/>
    <s v="Â¿Y si hubiera una camino intermedio entre ciencia y religion?_x000a_Descubre la respuesta ayudando a publicar y traducir este libro."/>
    <n v="3000"/>
    <n v="6"/>
    <x v="0"/>
    <x v="8"/>
    <x v="4"/>
    <n v="1456397834"/>
    <d v="2016-02-25T10:57:14"/>
    <n v="1453805834"/>
    <d v="2016-01-26T10:57:14"/>
    <x v="28"/>
    <x v="28"/>
    <b v="0"/>
    <n v="1"/>
    <b v="0"/>
    <s v="publishing/translations"/>
    <n v="0.2"/>
    <n v="6"/>
    <x v="8"/>
    <x v="26"/>
  </r>
  <r>
    <x v="1551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x v="0"/>
    <n v="1476010619"/>
    <d v="2016-10-09T10:56:59"/>
    <n v="1473418619"/>
    <d v="2016-09-09T10:56:59"/>
    <x v="28"/>
    <x v="28"/>
    <b v="0"/>
    <n v="10"/>
    <b v="0"/>
    <s v="publishing/translations"/>
    <n v="7.0634920634920633"/>
    <n v="44.5"/>
    <x v="8"/>
    <x v="26"/>
  </r>
  <r>
    <x v="1552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10"/>
    <x v="7"/>
    <n v="1423432709"/>
    <d v="2015-02-08T21:58:29"/>
    <n v="1420840709"/>
    <d v="2015-01-09T21:58:29"/>
    <x v="28"/>
    <x v="28"/>
    <b v="0"/>
    <n v="2"/>
    <b v="0"/>
    <s v="publishing/translations"/>
    <n v="0.1"/>
    <n v="100"/>
    <x v="8"/>
    <x v="26"/>
  </r>
  <r>
    <x v="155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x v="8"/>
    <n v="1474436704"/>
    <d v="2016-09-21T05:45:04"/>
    <n v="1471844704"/>
    <d v="2016-08-22T05:45:04"/>
    <x v="28"/>
    <x v="28"/>
    <b v="0"/>
    <n v="2"/>
    <b v="0"/>
    <s v="publishing/translations"/>
    <n v="0.104"/>
    <n v="13"/>
    <x v="8"/>
    <x v="26"/>
  </r>
  <r>
    <x v="1554"/>
    <s v="Progressive King James Version New Testament"/>
    <s v="Help fund me to destroy the monopoly Rupert Murdoch has over the publication of modern bibles. I have a new one to rival the NKJV."/>
    <n v="30000"/>
    <n v="100"/>
    <x v="0"/>
    <x v="2"/>
    <x v="2"/>
    <n v="1451637531"/>
    <d v="2016-01-01T08:38:51"/>
    <n v="1449045531"/>
    <d v="2015-12-02T08:38:51"/>
    <x v="28"/>
    <x v="28"/>
    <b v="0"/>
    <n v="1"/>
    <b v="0"/>
    <s v="publishing/translations"/>
    <n v="0.33333333333333337"/>
    <n v="100"/>
    <x v="8"/>
    <x v="26"/>
  </r>
  <r>
    <x v="155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x v="0"/>
    <n v="1430276959"/>
    <d v="2015-04-29T03:09:19"/>
    <n v="1427684959"/>
    <d v="2015-03-30T03:09:19"/>
    <x v="28"/>
    <x v="28"/>
    <b v="0"/>
    <n v="0"/>
    <b v="0"/>
    <s v="publishing/translations"/>
    <n v="0"/>
    <n v="0"/>
    <x v="8"/>
    <x v="26"/>
  </r>
  <r>
    <x v="1556"/>
    <s v="WHAT CAN I DO?..."/>
    <s v="The book with advices that can save many lives._x000a_You will find here many case studies, extreme situations and solutions."/>
    <n v="5000"/>
    <n v="419"/>
    <x v="0"/>
    <x v="7"/>
    <x v="4"/>
    <n v="1474230385"/>
    <d v="2016-09-18T20:26:25"/>
    <n v="1471638385"/>
    <d v="2016-08-19T20:26:25"/>
    <x v="28"/>
    <x v="28"/>
    <b v="0"/>
    <n v="4"/>
    <b v="0"/>
    <s v="publishing/translations"/>
    <n v="8.3800000000000008"/>
    <n v="104.75"/>
    <x v="8"/>
    <x v="26"/>
  </r>
  <r>
    <x v="1557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8"/>
    <x v="4"/>
    <n v="1459584417"/>
    <d v="2016-04-02T08:06:57"/>
    <n v="1456996017"/>
    <d v="2016-03-03T09:06:57"/>
    <x v="28"/>
    <x v="28"/>
    <b v="0"/>
    <n v="3"/>
    <b v="0"/>
    <s v="publishing/translations"/>
    <n v="4.5"/>
    <n v="15"/>
    <x v="8"/>
    <x v="26"/>
  </r>
  <r>
    <x v="1558"/>
    <s v="10 P.M."/>
    <s v="A guy in his 30's tries to live his &quot;American Dream&quot;, but quickly it turns into a nightmare. (A Novel)"/>
    <n v="10000"/>
    <n v="0"/>
    <x v="0"/>
    <x v="0"/>
    <x v="0"/>
    <n v="1428629242"/>
    <d v="2015-04-10T01:27:22"/>
    <n v="1426037242"/>
    <d v="2015-03-11T01:27:22"/>
    <x v="28"/>
    <x v="28"/>
    <b v="0"/>
    <n v="0"/>
    <b v="0"/>
    <s v="publishing/translations"/>
    <n v="0"/>
    <n v="0"/>
    <x v="8"/>
    <x v="26"/>
  </r>
  <r>
    <x v="1559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x v="0"/>
    <n v="1448517816"/>
    <d v="2015-11-26T06:03:36"/>
    <n v="1445922216"/>
    <d v="2015-10-27T05:03:36"/>
    <x v="28"/>
    <x v="28"/>
    <b v="0"/>
    <n v="47"/>
    <b v="0"/>
    <s v="publishing/translations"/>
    <n v="31.94705882352941"/>
    <n v="115.55319148936171"/>
    <x v="8"/>
    <x v="26"/>
  </r>
  <r>
    <x v="1560"/>
    <s v="The Holy Bib-el"/>
    <s v="THE HOLY BIB-EL Translated By Leon Cook. The Creation: CHAPTER 1.  1* In the beginning Gods created The Heavens and The Planet Earth."/>
    <n v="40000"/>
    <n v="0"/>
    <x v="0"/>
    <x v="0"/>
    <x v="0"/>
    <n v="1437417828"/>
    <d v="2015-07-20T18:43:48"/>
    <n v="1434825828"/>
    <d v="2015-06-20T18:43:48"/>
    <x v="28"/>
    <x v="28"/>
    <b v="0"/>
    <n v="0"/>
    <b v="0"/>
    <s v="publishing/translations"/>
    <n v="0"/>
    <n v="0"/>
    <x v="8"/>
    <x v="26"/>
  </r>
  <r>
    <x v="1561"/>
    <s v="Trilogy of Crystals, book 1, translation"/>
    <s v="English translation of the first book from a sword and sorcery Fantasy trilogy, by Paolo Parente"/>
    <n v="15000"/>
    <n v="15"/>
    <x v="0"/>
    <x v="11"/>
    <x v="4"/>
    <n v="1444589020"/>
    <d v="2015-10-11T18:43:40"/>
    <n v="1441997020"/>
    <d v="2015-09-11T18:43:40"/>
    <x v="28"/>
    <x v="28"/>
    <b v="0"/>
    <n v="2"/>
    <b v="0"/>
    <s v="publishing/translations"/>
    <n v="0.1"/>
    <n v="7.5"/>
    <x v="8"/>
    <x v="26"/>
  </r>
  <r>
    <x v="1562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7"/>
    <x v="4"/>
    <n v="1456043057"/>
    <d v="2016-02-21T08:24:17"/>
    <n v="1453451057"/>
    <d v="2016-01-22T08:24:17"/>
    <x v="28"/>
    <x v="28"/>
    <b v="0"/>
    <n v="2"/>
    <b v="0"/>
    <s v="publishing/translations"/>
    <n v="0.77"/>
    <n v="38.5"/>
    <x v="8"/>
    <x v="26"/>
  </r>
  <r>
    <x v="1563"/>
    <s v="Felting tutorials - worldwide wool craft - translation"/>
    <s v="Feltmaking is an acient yet modern craft using wool in creative ways. Our thorough guides should be for people all over the world."/>
    <n v="20000"/>
    <n v="600"/>
    <x v="0"/>
    <x v="1"/>
    <x v="1"/>
    <n v="1461765300"/>
    <d v="2016-04-27T13:55:00"/>
    <n v="1459198499"/>
    <d v="2016-03-28T20:54:59"/>
    <x v="28"/>
    <x v="28"/>
    <b v="0"/>
    <n v="8"/>
    <b v="0"/>
    <s v="publishing/translations"/>
    <n v="3"/>
    <n v="75"/>
    <x v="8"/>
    <x v="26"/>
  </r>
  <r>
    <x v="1564"/>
    <s v="Watermark the truth beneath the surface - Translate"/>
    <s v="My English  novel has received excellent reviews. To address the great interest from Germany I want to translate it into German."/>
    <n v="2725"/>
    <n v="180"/>
    <x v="0"/>
    <x v="6"/>
    <x v="5"/>
    <n v="1425758101"/>
    <d v="2015-03-07T19:55:01"/>
    <n v="1423166101"/>
    <d v="2015-02-05T19:55:01"/>
    <x v="28"/>
    <x v="28"/>
    <b v="0"/>
    <n v="6"/>
    <b v="0"/>
    <s v="publishing/translations"/>
    <n v="6.6055045871559637"/>
    <n v="30"/>
    <x v="8"/>
    <x v="26"/>
  </r>
  <r>
    <x v="1565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1"/>
    <x v="4"/>
    <n v="1464285463"/>
    <d v="2016-05-26T17:57:43"/>
    <n v="1461693463"/>
    <d v="2016-04-26T17:57:43"/>
    <x v="28"/>
    <x v="28"/>
    <b v="0"/>
    <n v="1"/>
    <b v="0"/>
    <s v="publishing/translations"/>
    <n v="7.6923076923076927E-3"/>
    <n v="1"/>
    <x v="8"/>
    <x v="26"/>
  </r>
  <r>
    <x v="1566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x v="0"/>
    <n v="1464190158"/>
    <d v="2016-05-25T15:29:18"/>
    <n v="1461598158"/>
    <d v="2016-04-25T15:29:18"/>
    <x v="28"/>
    <x v="28"/>
    <b v="0"/>
    <n v="0"/>
    <b v="0"/>
    <s v="publishing/translations"/>
    <n v="0"/>
    <n v="0"/>
    <x v="8"/>
    <x v="26"/>
  </r>
  <r>
    <x v="1567"/>
    <s v="Translate my Saga Fantasy : Icarus Ã  l'Ã©cole des dieux"/>
    <s v="Hello everyone !_x000a_I need your help for translate my saga Fantasy : Icarus at the school of the gods - Book 1&quot;."/>
    <n v="13000"/>
    <n v="0"/>
    <x v="0"/>
    <x v="5"/>
    <x v="4"/>
    <n v="1483395209"/>
    <d v="2017-01-02T22:13:29"/>
    <n v="1480803209"/>
    <d v="2016-12-03T22:13:29"/>
    <x v="28"/>
    <x v="28"/>
    <b v="0"/>
    <n v="0"/>
    <b v="0"/>
    <s v="publishing/translations"/>
    <n v="0"/>
    <n v="0"/>
    <x v="8"/>
    <x v="26"/>
  </r>
  <r>
    <x v="1568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7"/>
    <x v="4"/>
    <n v="1434286855"/>
    <d v="2015-06-14T13:00:55"/>
    <n v="1431694855"/>
    <d v="2015-05-15T13:00:55"/>
    <x v="28"/>
    <x v="28"/>
    <b v="0"/>
    <n v="0"/>
    <b v="0"/>
    <s v="publishing/translations"/>
    <n v="0"/>
    <n v="0"/>
    <x v="8"/>
    <x v="26"/>
  </r>
  <r>
    <x v="1569"/>
    <s v="Indian Language Dictionary"/>
    <s v="I'm creating a dictionary of multiple Indian languages."/>
    <n v="500000"/>
    <n v="75"/>
    <x v="0"/>
    <x v="0"/>
    <x v="0"/>
    <n v="1467999134"/>
    <d v="2016-07-08T17:32:14"/>
    <n v="1465407134"/>
    <d v="2016-06-08T17:32:14"/>
    <x v="28"/>
    <x v="28"/>
    <b v="0"/>
    <n v="3"/>
    <b v="0"/>
    <s v="publishing/translations"/>
    <n v="1.4999999999999999E-2"/>
    <n v="25"/>
    <x v="8"/>
    <x v="26"/>
  </r>
  <r>
    <x v="1570"/>
    <s v="The Art of the Dill"/>
    <s v="A book of pickle recipes narrated by a mama grizzly speaking in incomplete and run-on sentences and her orangutan friend. #Artofthedill"/>
    <n v="100000"/>
    <n v="1"/>
    <x v="0"/>
    <x v="0"/>
    <x v="0"/>
    <n v="1455941197"/>
    <d v="2016-02-20T04:06:37"/>
    <n v="1453349197"/>
    <d v="2016-01-21T04:06:37"/>
    <x v="28"/>
    <x v="28"/>
    <b v="0"/>
    <n v="1"/>
    <b v="0"/>
    <s v="publishing/translations"/>
    <n v="1E-3"/>
    <n v="1"/>
    <x v="8"/>
    <x v="26"/>
  </r>
  <r>
    <x v="1571"/>
    <s v="The Judo Preservation Project (Canceled)"/>
    <s v="I am gathering rare, out-of-print Judo books for preservation, translation and sharing."/>
    <n v="14000"/>
    <n v="0"/>
    <x v="1"/>
    <x v="0"/>
    <x v="0"/>
    <n v="1406566363"/>
    <d v="2014-07-28T16:52:43"/>
    <n v="1403974363"/>
    <d v="2014-06-28T16:52:43"/>
    <x v="28"/>
    <x v="28"/>
    <b v="0"/>
    <n v="0"/>
    <b v="0"/>
    <s v="publishing/translations"/>
    <n v="0"/>
    <n v="0"/>
    <x v="8"/>
    <x v="26"/>
  </r>
  <r>
    <x v="1572"/>
    <s v="Sometimes you don't need love (Canceled)"/>
    <s v="English Version of my auto-published novel"/>
    <n v="5000"/>
    <n v="145"/>
    <x v="1"/>
    <x v="11"/>
    <x v="4"/>
    <n v="1483459365"/>
    <d v="2017-01-03T16:02:45"/>
    <n v="1480867365"/>
    <d v="2016-12-04T16:02:45"/>
    <x v="28"/>
    <x v="28"/>
    <b v="0"/>
    <n v="3"/>
    <b v="0"/>
    <s v="publishing/translations"/>
    <n v="2.9000000000000004"/>
    <n v="48.333333333333336"/>
    <x v="8"/>
    <x v="26"/>
  </r>
  <r>
    <x v="1573"/>
    <s v="Hey! I&quot;m not invisable, I am Just Old (Canceled)"/>
    <s v="Age is more than just a number, I hope your younger than you feel."/>
    <n v="6000"/>
    <n v="0"/>
    <x v="1"/>
    <x v="0"/>
    <x v="0"/>
    <n v="1447281044"/>
    <d v="2015-11-11T22:30:44"/>
    <n v="1444685444"/>
    <d v="2015-10-12T21:30:44"/>
    <x v="28"/>
    <x v="28"/>
    <b v="0"/>
    <n v="0"/>
    <b v="0"/>
    <s v="publishing/translations"/>
    <n v="0"/>
    <n v="0"/>
    <x v="8"/>
    <x v="26"/>
  </r>
  <r>
    <x v="1574"/>
    <s v="Unbound: Fiction on the Radio"/>
    <s v="A new radio show focused on short fiction produced by Louisville Public Media"/>
    <n v="4000"/>
    <n v="4340.7"/>
    <x v="2"/>
    <x v="0"/>
    <x v="0"/>
    <n v="1365609271"/>
    <d v="2013-04-10T15:54:31"/>
    <n v="1363017271"/>
    <d v="2013-03-11T15:54:31"/>
    <x v="28"/>
    <x v="28"/>
    <b v="1"/>
    <n v="150"/>
    <b v="1"/>
    <s v="publishing/radio &amp; podcasts"/>
    <n v="108.5175"/>
    <n v="28.937999999999999"/>
    <x v="8"/>
    <x v="29"/>
  </r>
  <r>
    <x v="1575"/>
    <s v="Science Studio"/>
    <s v="The Best Science Media on the Web"/>
    <n v="5000"/>
    <n v="8160"/>
    <x v="2"/>
    <x v="0"/>
    <x v="0"/>
    <n v="1361029958"/>
    <d v="2013-02-16T15:52:38"/>
    <n v="1358437958"/>
    <d v="2013-01-17T15:52:38"/>
    <x v="28"/>
    <x v="28"/>
    <b v="1"/>
    <n v="234"/>
    <b v="1"/>
    <s v="publishing/radio &amp; podcasts"/>
    <n v="163.19999999999999"/>
    <n v="34.871794871794869"/>
    <x v="8"/>
    <x v="29"/>
  </r>
  <r>
    <x v="1576"/>
    <s v="The Local Global Mashup Show"/>
    <s v="Get the inside edge on the stories that connect Americans to the world -- in your ear every week."/>
    <n v="44250"/>
    <n v="47978"/>
    <x v="2"/>
    <x v="0"/>
    <x v="0"/>
    <n v="1360938109"/>
    <d v="2013-02-15T14:21:49"/>
    <n v="1358346109"/>
    <d v="2013-01-16T14:21:49"/>
    <x v="28"/>
    <x v="28"/>
    <b v="1"/>
    <n v="321"/>
    <b v="1"/>
    <s v="publishing/radio &amp; podcasts"/>
    <n v="108.42485875706214"/>
    <n v="149.46417445482865"/>
    <x v="8"/>
    <x v="29"/>
  </r>
  <r>
    <x v="1577"/>
    <s v="93.5 KNCE: True Taos Radio"/>
    <s v="Help improve the equipment, signal, and reach of 93.5 KNCE True Taos Radio, a new experiment in grassroots community media."/>
    <n v="32000"/>
    <n v="33229"/>
    <x v="2"/>
    <x v="0"/>
    <x v="0"/>
    <n v="1428620334"/>
    <d v="2015-04-09T22:58:54"/>
    <n v="1426028334"/>
    <d v="2015-03-10T22:58:54"/>
    <x v="28"/>
    <x v="28"/>
    <b v="1"/>
    <n v="343"/>
    <b v="1"/>
    <s v="publishing/radio &amp; podcasts"/>
    <n v="103.840625"/>
    <n v="96.877551020408163"/>
    <x v="8"/>
    <x v="29"/>
  </r>
  <r>
    <x v="1578"/>
    <s v="The Longest Shortest Time: Season 2"/>
    <s v="A podcast about surprising struggles in early parenthood, created and hosted by award-winning author and radio producer Hillary Frank."/>
    <n v="25000"/>
    <n v="34676"/>
    <x v="2"/>
    <x v="0"/>
    <x v="0"/>
    <n v="1381928503"/>
    <d v="2013-10-16T13:01:43"/>
    <n v="1379336503"/>
    <d v="2013-09-16T13:01:43"/>
    <x v="28"/>
    <x v="28"/>
    <b v="1"/>
    <n v="336"/>
    <b v="1"/>
    <s v="publishing/radio &amp; podcasts"/>
    <n v="138.70400000000001"/>
    <n v="103.20238095238095"/>
    <x v="8"/>
    <x v="29"/>
  </r>
  <r>
    <x v="1579"/>
    <s v="ONE LOVES ONLY FORM"/>
    <s v="Public Radio Project"/>
    <n v="1500"/>
    <n v="1807.74"/>
    <x v="2"/>
    <x v="0"/>
    <x v="0"/>
    <n v="1330644639"/>
    <d v="2012-03-01T23:30:39"/>
    <n v="1328052639"/>
    <d v="2012-01-31T23:30:39"/>
    <x v="28"/>
    <x v="28"/>
    <b v="1"/>
    <n v="47"/>
    <b v="1"/>
    <s v="publishing/radio &amp; podcasts"/>
    <n v="120.51600000000001"/>
    <n v="38.462553191489363"/>
    <x v="8"/>
    <x v="29"/>
  </r>
  <r>
    <x v="1580"/>
    <s v="Bring the Seattle Geekly podcast back!"/>
    <s v="We ended the Seattle Geekly podcast back in mid 2011, We've been thinking of bringing it back but we need help monetarily."/>
    <n v="3000"/>
    <n v="3368"/>
    <x v="2"/>
    <x v="0"/>
    <x v="0"/>
    <n v="1379093292"/>
    <d v="2013-09-13T17:28:12"/>
    <n v="1376501292"/>
    <d v="2013-08-14T17:28:12"/>
    <x v="28"/>
    <x v="28"/>
    <b v="1"/>
    <n v="76"/>
    <b v="1"/>
    <s v="publishing/radio &amp; podcasts"/>
    <n v="112.26666666666667"/>
    <n v="44.315789473684212"/>
    <x v="8"/>
    <x v="29"/>
  </r>
  <r>
    <x v="1581"/>
    <s v="The Comedy Button Podcast"/>
    <s v="The Comedy Button is a brand new nerd pop culture podcast with weekly video sketches."/>
    <n v="6000"/>
    <n v="39693.279999999999"/>
    <x v="2"/>
    <x v="0"/>
    <x v="0"/>
    <n v="1315616422"/>
    <d v="2011-09-10T01:00:22"/>
    <n v="1313024422"/>
    <d v="2011-08-11T01:00:22"/>
    <x v="28"/>
    <x v="28"/>
    <b v="1"/>
    <n v="916"/>
    <b v="1"/>
    <s v="publishing/radio &amp; podcasts"/>
    <n v="661.55466666666666"/>
    <n v="43.333275109170302"/>
    <x v="8"/>
    <x v="29"/>
  </r>
  <r>
    <x v="1582"/>
    <s v="Downloads From My Mind - Science Fiction Short Stories"/>
    <s v="This will be my first collection of short stories, written from ideas and scraps of ideas that I've had since I was a young child."/>
    <n v="5000"/>
    <n v="105"/>
    <x v="0"/>
    <x v="6"/>
    <x v="5"/>
    <n v="1383430145"/>
    <d v="2013-11-02T22:09:05"/>
    <n v="1380838145"/>
    <d v="2013-10-03T22:09:05"/>
    <x v="28"/>
    <x v="28"/>
    <b v="0"/>
    <n v="6"/>
    <b v="0"/>
    <s v="publishing/fiction"/>
    <n v="2.1"/>
    <n v="17.5"/>
    <x v="8"/>
    <x v="37"/>
  </r>
  <r>
    <x v="1583"/>
    <s v="I Died. Yesterday by Pamela Norton Docken"/>
    <s v="Follow the intimate and intense journey of a young woman's last moments of her unexpected death and journey to the continuance of life."/>
    <n v="20000"/>
    <n v="48"/>
    <x v="0"/>
    <x v="0"/>
    <x v="0"/>
    <n v="1425009761"/>
    <d v="2015-02-27T04:02:41"/>
    <n v="1422417761"/>
    <d v="2015-01-28T04:02:41"/>
    <x v="28"/>
    <x v="28"/>
    <b v="0"/>
    <n v="3"/>
    <b v="0"/>
    <s v="publishing/fiction"/>
    <n v="0.24"/>
    <n v="16"/>
    <x v="8"/>
    <x v="37"/>
  </r>
  <r>
    <x v="1584"/>
    <s v="You Killed Me First"/>
    <s v="A lover becomes an enemy when a line has been crossed. Torn between memories and reality, his mask of sanity is slipping."/>
    <n v="10000"/>
    <n v="0"/>
    <x v="0"/>
    <x v="0"/>
    <x v="0"/>
    <n v="1470175271"/>
    <d v="2016-08-02T22:01:11"/>
    <n v="1467583271"/>
    <d v="2016-07-03T22:01:11"/>
    <x v="28"/>
    <x v="28"/>
    <b v="0"/>
    <n v="0"/>
    <b v="0"/>
    <s v="publishing/fiction"/>
    <n v="0"/>
    <n v="0"/>
    <x v="8"/>
    <x v="37"/>
  </r>
  <r>
    <x v="1585"/>
    <s v="Nanolution"/>
    <s v="A blockbuster sci-fi adventure. What would you do if one day your life changed to beyond the imaginable?"/>
    <n v="15000"/>
    <n v="360"/>
    <x v="0"/>
    <x v="2"/>
    <x v="2"/>
    <n v="1388928660"/>
    <d v="2014-01-05T13:31:00"/>
    <n v="1386336660"/>
    <d v="2013-12-06T13:31:00"/>
    <x v="28"/>
    <x v="28"/>
    <b v="0"/>
    <n v="6"/>
    <b v="0"/>
    <s v="publishing/fiction"/>
    <n v="2.4"/>
    <n v="60"/>
    <x v="8"/>
    <x v="37"/>
  </r>
  <r>
    <x v="1586"/>
    <s v="QUIET ENJOYMENT, a novel of two gay friends, life and AIDS"/>
    <s v="My project is a novel, QUIET ENJOYMENT. It is a funny and serious story of one friend helping another deal with AIDS."/>
    <n v="5000"/>
    <n v="0"/>
    <x v="0"/>
    <x v="0"/>
    <x v="0"/>
    <n v="1352994052"/>
    <d v="2012-11-15T15:40:52"/>
    <n v="1350398452"/>
    <d v="2012-10-16T14:40:52"/>
    <x v="28"/>
    <x v="28"/>
    <b v="0"/>
    <n v="0"/>
    <b v="0"/>
    <s v="publishing/fiction"/>
    <n v="0"/>
    <n v="0"/>
    <x v="8"/>
    <x v="37"/>
  </r>
  <r>
    <x v="1587"/>
    <s v="The Grym Brothers Series"/>
    <s v="The Grym Brothers is a series about two brothers who are grim reapers, hunting down souls that canâ€™t or wonâ€™t move on the afterlife."/>
    <n v="4000"/>
    <n v="30"/>
    <x v="0"/>
    <x v="0"/>
    <x v="0"/>
    <n v="1308431646"/>
    <d v="2011-06-18T21:14:06"/>
    <n v="1305839646"/>
    <d v="2011-05-19T21:14:06"/>
    <x v="28"/>
    <x v="28"/>
    <b v="0"/>
    <n v="2"/>
    <b v="0"/>
    <s v="publishing/fiction"/>
    <n v="0.75"/>
    <n v="15"/>
    <x v="8"/>
    <x v="37"/>
  </r>
  <r>
    <x v="1588"/>
    <s v="The Great Grand Zeppelin Chase"/>
    <s v="Help illustrate the sequel to the bestselling _x000a_The Transylvania Flying Squad of Detectives"/>
    <n v="2400"/>
    <n v="0"/>
    <x v="0"/>
    <x v="0"/>
    <x v="0"/>
    <n v="1371415675"/>
    <d v="2013-06-16T20:47:55"/>
    <n v="1368823675"/>
    <d v="2013-05-17T20:47:55"/>
    <x v="28"/>
    <x v="28"/>
    <b v="0"/>
    <n v="0"/>
    <b v="0"/>
    <s v="publishing/fiction"/>
    <n v="0"/>
    <n v="0"/>
    <x v="8"/>
    <x v="37"/>
  </r>
  <r>
    <x v="1589"/>
    <s v="Six Days in September: A Civil War Novel"/>
    <s v="Help this story of the 1862 Confederate invasion of Maryland be published! It is to Sharpsburg as The Killer Angels is to Gettysburg."/>
    <n v="5000"/>
    <n v="445"/>
    <x v="0"/>
    <x v="0"/>
    <x v="0"/>
    <n v="1428075480"/>
    <d v="2015-04-03T15:38:00"/>
    <n v="1425489613"/>
    <d v="2015-03-04T17:20:13"/>
    <x v="28"/>
    <x v="28"/>
    <b v="0"/>
    <n v="11"/>
    <b v="0"/>
    <s v="publishing/fiction"/>
    <n v="8.9"/>
    <n v="40.454545454545453"/>
    <x v="8"/>
    <x v="37"/>
  </r>
  <r>
    <x v="1590"/>
    <s v="A Magical Bildungsroman with a Female Heroine"/>
    <s v="The Adventures of Penelope Hawthorne. Part One: The Spellbook of Dracone."/>
    <n v="2000"/>
    <n v="0"/>
    <x v="0"/>
    <x v="0"/>
    <x v="0"/>
    <n v="1314471431"/>
    <d v="2011-08-27T18:57:11"/>
    <n v="1311879431"/>
    <d v="2011-07-28T18:57:11"/>
    <x v="28"/>
    <x v="28"/>
    <b v="0"/>
    <n v="0"/>
    <b v="0"/>
    <s v="publishing/fiction"/>
    <n v="0"/>
    <n v="0"/>
    <x v="8"/>
    <x v="37"/>
  </r>
  <r>
    <x v="1591"/>
    <s v="Tarnish: A Fantasy Novel by J. D. Brink"/>
    <s v="A young hero, sword play, epic tales, swamp monsters, a gang of thieves, and romance and betrayal. Forging your own destiny ain't easy."/>
    <n v="2800"/>
    <n v="701"/>
    <x v="0"/>
    <x v="0"/>
    <x v="0"/>
    <n v="1367444557"/>
    <d v="2013-05-01T21:42:37"/>
    <n v="1364852557"/>
    <d v="2013-04-01T21:42:37"/>
    <x v="28"/>
    <x v="28"/>
    <b v="0"/>
    <n v="15"/>
    <b v="0"/>
    <s v="publishing/fiction"/>
    <n v="25.035714285714285"/>
    <n v="46.733333333333334"/>
    <x v="8"/>
    <x v="37"/>
  </r>
  <r>
    <x v="1592"/>
    <s v="This is Nowhere"/>
    <s v="A hardcover book of surf, outdoor and nature photos from the British Columbia coast."/>
    <n v="52000"/>
    <n v="86492"/>
    <x v="2"/>
    <x v="6"/>
    <x v="5"/>
    <n v="1436364023"/>
    <d v="2015-07-08T14:00:23"/>
    <n v="1433772023"/>
    <d v="2015-06-08T14:00:23"/>
    <x v="28"/>
    <x v="28"/>
    <b v="1"/>
    <n v="885"/>
    <b v="1"/>
    <s v="photography/photobooks"/>
    <n v="166.33076923076925"/>
    <n v="97.731073446327684"/>
    <x v="5"/>
    <x v="23"/>
  </r>
  <r>
    <x v="1593"/>
    <s v="Holden Lane High School photobook"/>
    <s v="A photographic book consisting of 36 colour photographs that explore Holden Lane High School in its final state."/>
    <n v="1500"/>
    <n v="1671"/>
    <x v="2"/>
    <x v="3"/>
    <x v="3"/>
    <n v="1406227904"/>
    <d v="2014-07-24T18:51:44"/>
    <n v="1403635904"/>
    <d v="2014-06-24T18:51:44"/>
    <x v="28"/>
    <x v="28"/>
    <b v="1"/>
    <n v="43"/>
    <b v="1"/>
    <s v="photography/photobooks"/>
    <n v="111.4"/>
    <n v="38.860465116279073"/>
    <x v="5"/>
    <x v="23"/>
  </r>
  <r>
    <x v="1594"/>
    <s v="OUT OF ORDER - NEW REVISED EDITION"/>
    <s v="A unique insider 10-year photo-diary of rave culture-people-places. 1st edition sold out; new edition available in the USA &amp; Europe."/>
    <n v="16000"/>
    <n v="16165.6"/>
    <x v="2"/>
    <x v="3"/>
    <x v="3"/>
    <n v="1405761278"/>
    <d v="2014-07-19T09:14:38"/>
    <n v="1403169278"/>
    <d v="2014-06-19T09:14:38"/>
    <x v="28"/>
    <x v="28"/>
    <b v="1"/>
    <n v="405"/>
    <b v="1"/>
    <s v="photography/photobooks"/>
    <n v="101.03500000000001"/>
    <n v="39.91506172839506"/>
    <x v="5"/>
    <x v="23"/>
  </r>
  <r>
    <x v="1595"/>
    <s v="Hidden Mother"/>
    <s v="A book that presents an account of my daughterâ€™s adoption through an examination of 19th-century &quot;hidden mother&quot; photographs"/>
    <n v="14000"/>
    <n v="15651"/>
    <x v="2"/>
    <x v="0"/>
    <x v="0"/>
    <n v="1447858804"/>
    <d v="2015-11-18T15:00:04"/>
    <n v="1445263204"/>
    <d v="2015-10-19T14:00:04"/>
    <x v="28"/>
    <x v="28"/>
    <b v="1"/>
    <n v="206"/>
    <b v="1"/>
    <s v="photography/photobooks"/>
    <n v="111.79285714285714"/>
    <n v="75.975728155339809"/>
    <x v="5"/>
    <x v="23"/>
  </r>
  <r>
    <x v="1596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x v="0"/>
    <n v="1486311939"/>
    <d v="2017-02-05T16:25:39"/>
    <n v="1483719939"/>
    <d v="2017-01-06T16:25:39"/>
    <x v="28"/>
    <x v="28"/>
    <b v="1"/>
    <n v="335"/>
    <b v="1"/>
    <s v="photography/photobooks"/>
    <n v="558.7714285714286"/>
    <n v="58.379104477611939"/>
    <x v="5"/>
    <x v="23"/>
  </r>
  <r>
    <x v="1597"/>
    <s v="Russian Interiors"/>
    <s v="An intimate portrait of Russian women in their private spaces by late photographer Andy Rocchelli published by Cesura."/>
    <n v="8000"/>
    <n v="12001.5"/>
    <x v="2"/>
    <x v="3"/>
    <x v="3"/>
    <n v="1405523866"/>
    <d v="2014-07-16T15:17:46"/>
    <n v="1402931866"/>
    <d v="2014-06-16T15:17:46"/>
    <x v="28"/>
    <x v="28"/>
    <b v="1"/>
    <n v="215"/>
    <b v="1"/>
    <s v="photography/photobooks"/>
    <n v="150.01875000000001"/>
    <n v="55.82093023255814"/>
    <x v="5"/>
    <x v="23"/>
  </r>
  <r>
    <x v="1598"/>
    <s v="Eyes as Big as Plates"/>
    <s v="Eyes as Big as Plates - The book! Featuring over 50 portraits, field notes and behind the scenes stories from seniors around the world."/>
    <n v="300000"/>
    <n v="471567"/>
    <x v="2"/>
    <x v="17"/>
    <x v="12"/>
    <n v="1458104697"/>
    <d v="2016-03-16T05:04:57"/>
    <n v="1455516297"/>
    <d v="2016-02-15T06:04:57"/>
    <x v="28"/>
    <x v="28"/>
    <b v="1"/>
    <n v="555"/>
    <b v="1"/>
    <s v="photography/photobooks"/>
    <n v="157.18899999999999"/>
    <n v="849.67027027027029"/>
    <x v="5"/>
    <x v="23"/>
  </r>
  <r>
    <x v="1599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x v="0"/>
    <n v="1475762400"/>
    <d v="2016-10-06T14:00:00"/>
    <n v="1473160292"/>
    <d v="2016-09-06T11:11:32"/>
    <x v="28"/>
    <x v="28"/>
    <b v="1"/>
    <n v="116"/>
    <b v="1"/>
    <s v="photography/photobooks"/>
    <n v="108.65882352941176"/>
    <n v="159.24137931034483"/>
    <x v="5"/>
    <x v="23"/>
  </r>
  <r>
    <x v="1600"/>
    <s v="Amelia and the Animals: Photographs by Robin Schwartz"/>
    <s v="A photobook of Robin Schwartz's ongoing series with her daughter Amelia."/>
    <n v="15000"/>
    <n v="30805"/>
    <x v="2"/>
    <x v="0"/>
    <x v="0"/>
    <n v="1401565252"/>
    <d v="2014-05-31T19:40:52"/>
    <n v="1398973252"/>
    <d v="2014-05-01T19:40:52"/>
    <x v="28"/>
    <x v="28"/>
    <b v="1"/>
    <n v="236"/>
    <b v="1"/>
    <s v="photography/photobooks"/>
    <n v="205.36666666666665"/>
    <n v="130.52966101694915"/>
    <x v="5"/>
    <x v="23"/>
  </r>
  <r>
    <x v="1601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x v="0"/>
    <n v="1413575739"/>
    <d v="2014-10-17T19:55:39"/>
    <n v="1410983739"/>
    <d v="2014-09-17T19:55:39"/>
    <x v="28"/>
    <x v="28"/>
    <b v="1"/>
    <n v="452"/>
    <b v="1"/>
    <s v="photography/photobooks"/>
    <n v="138.96574712643678"/>
    <n v="133.7391592920354"/>
    <x v="5"/>
    <x v="23"/>
  </r>
  <r>
    <x v="1602"/>
    <s v="Heath - Limited Edition Split Zine - Make 100"/>
    <s v="Limited edition split zine by photographers AdeY and Kersti K. 100 signed and hand numbered copies!"/>
    <n v="3000"/>
    <n v="6210"/>
    <x v="2"/>
    <x v="10"/>
    <x v="7"/>
    <n v="1487592090"/>
    <d v="2017-02-20T12:01:30"/>
    <n v="1485000090"/>
    <d v="2017-01-21T12:01:30"/>
    <x v="28"/>
    <x v="28"/>
    <b v="1"/>
    <n v="28"/>
    <b v="1"/>
    <s v="photography/photobooks"/>
    <n v="206.99999999999997"/>
    <n v="221.78571428571428"/>
    <x v="5"/>
    <x v="23"/>
  </r>
  <r>
    <x v="1603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x v="0"/>
    <n v="1471539138"/>
    <d v="2016-08-18T16:52:18"/>
    <n v="1468947138"/>
    <d v="2016-07-19T16:52:18"/>
    <x v="28"/>
    <x v="28"/>
    <b v="1"/>
    <n v="140"/>
    <b v="1"/>
    <s v="photography/photobooks"/>
    <n v="174.00576923076923"/>
    <n v="32.315357142857138"/>
    <x v="5"/>
    <x v="23"/>
  </r>
  <r>
    <x v="1604"/>
    <s v="&quot;(more than) dust.&quot; - a feminist photo book"/>
    <s v="An empowering photo book that transforms hurtful experiences into strength and solidarity."/>
    <n v="19000"/>
    <n v="19129"/>
    <x v="2"/>
    <x v="0"/>
    <x v="0"/>
    <n v="1426773920"/>
    <d v="2015-03-19T14:05:20"/>
    <n v="1424185520"/>
    <d v="2015-02-17T15:05:20"/>
    <x v="28"/>
    <x v="28"/>
    <b v="1"/>
    <n v="141"/>
    <b v="1"/>
    <s v="photography/photobooks"/>
    <n v="100.67894736842105"/>
    <n v="135.66666666666666"/>
    <x v="5"/>
    <x v="23"/>
  </r>
  <r>
    <x v="1605"/>
    <s v="The Art of Abandonment - Photo Book by Walter Arnold"/>
    <s v="The Art of Abandonment is an award winning photographic series that explores the beauty and history of our modern ruins."/>
    <n v="7500"/>
    <n v="31330"/>
    <x v="2"/>
    <x v="0"/>
    <x v="0"/>
    <n v="1441383062"/>
    <d v="2015-09-04T16:11:02"/>
    <n v="1438791062"/>
    <d v="2015-08-05T16:11:02"/>
    <x v="28"/>
    <x v="28"/>
    <b v="1"/>
    <n v="369"/>
    <b v="1"/>
    <s v="photography/photobooks"/>
    <n v="417.73333333333335"/>
    <n v="84.905149051490511"/>
    <x v="5"/>
    <x v="23"/>
  </r>
  <r>
    <x v="160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x v="0"/>
    <n v="1440702910"/>
    <d v="2015-08-27T19:15:10"/>
    <n v="1438110910"/>
    <d v="2015-07-28T19:15:10"/>
    <x v="28"/>
    <x v="28"/>
    <b v="1"/>
    <n v="455"/>
    <b v="1"/>
    <s v="photography/photobooks"/>
    <n v="250.30841666666666"/>
    <n v="66.015406593406595"/>
    <x v="5"/>
    <x v="23"/>
  </r>
  <r>
    <x v="1607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x v="0"/>
    <n v="1416964500"/>
    <d v="2014-11-26T01:15:00"/>
    <n v="1414368616"/>
    <d v="2014-10-27T00:10:16"/>
    <x v="28"/>
    <x v="28"/>
    <b v="1"/>
    <n v="98"/>
    <b v="1"/>
    <s v="photography/photobooks"/>
    <n v="117.86666666666667"/>
    <n v="180.40816326530611"/>
    <x v="5"/>
    <x v="23"/>
  </r>
  <r>
    <x v="1608"/>
    <s v="The Panama Canal Bridge of the Americas"/>
    <s v="My Goal is to travel across Panama with my team and capture the beauty and wildlife throughout the canal."/>
    <n v="18000"/>
    <n v="6"/>
    <x v="0"/>
    <x v="0"/>
    <x v="0"/>
    <n v="1420045538"/>
    <d v="2014-12-31T17:05:38"/>
    <n v="1417453538"/>
    <d v="2014-12-01T17:05:38"/>
    <x v="28"/>
    <x v="28"/>
    <b v="0"/>
    <n v="2"/>
    <b v="0"/>
    <s v="photography/nature"/>
    <n v="3.3333333333333333E-2"/>
    <n v="3"/>
    <x v="5"/>
    <x v="8"/>
  </r>
  <r>
    <x v="1609"/>
    <s v="Sunrises in the MidWest"/>
    <s v="I plan to take pictures of the sunrise in the MidWest every day in 2015 and compile them in a slide show for distribution."/>
    <n v="2250"/>
    <n v="10"/>
    <x v="0"/>
    <x v="0"/>
    <x v="0"/>
    <n v="1416662034"/>
    <d v="2014-11-22T13:13:54"/>
    <n v="1414066434"/>
    <d v="2014-10-23T12:13:54"/>
    <x v="28"/>
    <x v="28"/>
    <b v="0"/>
    <n v="1"/>
    <b v="0"/>
    <s v="photography/nature"/>
    <n v="0.44444444444444442"/>
    <n v="10"/>
    <x v="5"/>
    <x v="8"/>
  </r>
  <r>
    <x v="1610"/>
    <s v="Change the World through Color"/>
    <s v="Beauty is in the eye of the beholder and I want to inspire conservation through color."/>
    <n v="700"/>
    <n v="60"/>
    <x v="0"/>
    <x v="0"/>
    <x v="0"/>
    <n v="1447020620"/>
    <d v="2015-11-08T22:10:20"/>
    <n v="1444425020"/>
    <d v="2015-10-09T21:10:20"/>
    <x v="28"/>
    <x v="28"/>
    <b v="0"/>
    <n v="1"/>
    <b v="0"/>
    <s v="photography/nature"/>
    <n v="8.5714285714285712"/>
    <n v="60"/>
    <x v="5"/>
    <x v="8"/>
  </r>
  <r>
    <x v="1611"/>
    <s v="2016 Calendar:  Wonders of Nature"/>
    <s v="A 2016 calendar collection of landscape and wildlife photographs from award winning photographer, Steve Marler."/>
    <n v="500"/>
    <n v="170"/>
    <x v="0"/>
    <x v="0"/>
    <x v="0"/>
    <n v="1446524159"/>
    <d v="2015-11-03T04:15:59"/>
    <n v="1443928559"/>
    <d v="2015-10-04T03:15:59"/>
    <x v="28"/>
    <x v="28"/>
    <b v="0"/>
    <n v="6"/>
    <b v="0"/>
    <s v="photography/nature"/>
    <n v="34"/>
    <n v="28.333333333333332"/>
    <x v="5"/>
    <x v="8"/>
  </r>
  <r>
    <x v="1612"/>
    <s v="It's not easy being green: Costa Rican froglife"/>
    <s v="A photographic journal of a Costa Rican frog survey: recording the effects of habitat fragmentation on these charismatic amphibians."/>
    <n v="750"/>
    <n v="101"/>
    <x v="0"/>
    <x v="3"/>
    <x v="3"/>
    <n v="1463050034"/>
    <d v="2016-05-12T10:47:14"/>
    <n v="1460458034"/>
    <d v="2016-04-12T10:47:14"/>
    <x v="28"/>
    <x v="28"/>
    <b v="0"/>
    <n v="7"/>
    <b v="0"/>
    <s v="photography/nature"/>
    <n v="13.466666666666665"/>
    <n v="14.428571428571429"/>
    <x v="5"/>
    <x v="8"/>
  </r>
  <r>
    <x v="1613"/>
    <s v="Randy Hoffman Photography"/>
    <s v="I can do it but help can't hurt. Sweet Montana photos like never seen before. Be a part of Randy Hoffman Photography and our activities"/>
    <n v="3500"/>
    <n v="0"/>
    <x v="0"/>
    <x v="0"/>
    <x v="0"/>
    <n v="1432756039"/>
    <d v="2015-05-27T19:47:19"/>
    <n v="1430164039"/>
    <d v="2015-04-27T19:47:19"/>
    <x v="28"/>
    <x v="28"/>
    <b v="0"/>
    <n v="0"/>
    <b v="0"/>
    <s v="photography/nature"/>
    <n v="0"/>
    <n v="0"/>
    <x v="5"/>
    <x v="8"/>
  </r>
  <r>
    <x v="1614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x v="0"/>
    <n v="1441176447"/>
    <d v="2015-09-02T06:47:27"/>
    <n v="1438584447"/>
    <d v="2015-08-03T06:47:27"/>
    <x v="28"/>
    <x v="28"/>
    <b v="0"/>
    <n v="0"/>
    <b v="0"/>
    <s v="photography/nature"/>
    <n v="0"/>
    <n v="0"/>
    <x v="5"/>
    <x v="8"/>
  </r>
  <r>
    <x v="1615"/>
    <s v="Barbara O'Donovan Designs"/>
    <s v="I create art by photographing flowers/seeds i would love to buy my own camera/computer/Photoshop and restore my old shed into my studio"/>
    <n v="20000"/>
    <n v="0"/>
    <x v="0"/>
    <x v="2"/>
    <x v="2"/>
    <n v="1438495390"/>
    <d v="2015-08-02T06:03:10"/>
    <n v="1435903390"/>
    <d v="2015-07-03T06:03:10"/>
    <x v="28"/>
    <x v="28"/>
    <b v="0"/>
    <n v="0"/>
    <b v="0"/>
    <s v="photography/nature"/>
    <n v="0"/>
    <n v="0"/>
    <x v="5"/>
    <x v="8"/>
  </r>
  <r>
    <x v="1616"/>
    <s v="West Canada - A Coffee Table Book"/>
    <s v="To gather a collection of photographs for a coffee table book that displays the beauty of Canada's west."/>
    <n v="1500"/>
    <n v="677"/>
    <x v="0"/>
    <x v="6"/>
    <x v="5"/>
    <n v="1467603624"/>
    <d v="2016-07-04T03:40:24"/>
    <n v="1465011624"/>
    <d v="2016-06-04T03:40:24"/>
    <x v="28"/>
    <x v="28"/>
    <b v="0"/>
    <n v="12"/>
    <b v="0"/>
    <s v="photography/nature"/>
    <n v="45.133333333333333"/>
    <n v="56.416666666666664"/>
    <x v="5"/>
    <x v="8"/>
  </r>
  <r>
    <x v="1617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d v="2013-11-07T02:00:03"/>
    <n v="1381194003"/>
    <d v="2013-10-08T01:00:03"/>
    <x v="28"/>
    <x v="28"/>
    <b v="0"/>
    <n v="1"/>
    <b v="0"/>
    <s v="publishing/art books"/>
    <n v="0.67"/>
    <n v="67"/>
    <x v="8"/>
    <x v="36"/>
  </r>
  <r>
    <x v="161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d v="2011-06-08T17:31:01"/>
    <n v="1304962261"/>
    <d v="2011-05-09T17:31:01"/>
    <x v="28"/>
    <x v="28"/>
    <b v="0"/>
    <n v="1"/>
    <b v="0"/>
    <s v="publishing/art books"/>
    <n v="2.5"/>
    <n v="100"/>
    <x v="8"/>
    <x v="36"/>
  </r>
  <r>
    <x v="1619"/>
    <s v="to be removed (Canceled)"/>
    <s v="to be removed"/>
    <n v="30000"/>
    <n v="0"/>
    <x v="1"/>
    <x v="0"/>
    <x v="0"/>
    <n v="1369498714"/>
    <d v="2013-05-25T16:18:34"/>
    <n v="1366906714"/>
    <d v="2013-04-25T16:18:34"/>
    <x v="28"/>
    <x v="28"/>
    <b v="0"/>
    <n v="0"/>
    <b v="0"/>
    <s v="publishing/art books"/>
    <n v="0"/>
    <n v="0"/>
    <x v="8"/>
    <x v="36"/>
  </r>
  <r>
    <x v="1620"/>
    <s v="BEAUTIFUL DREAMERS: An Adult Coloring Book (Canceled)"/>
    <s v="A Coloring Book of Breathtaking Beauties_x000a_To Calm the Heart and Soul"/>
    <n v="6000"/>
    <n v="2484"/>
    <x v="1"/>
    <x v="0"/>
    <x v="0"/>
    <n v="1460140282"/>
    <d v="2016-04-08T18:31:22"/>
    <n v="1457551882"/>
    <d v="2016-03-09T19:31:22"/>
    <x v="28"/>
    <x v="28"/>
    <b v="0"/>
    <n v="52"/>
    <b v="0"/>
    <s v="publishing/art books"/>
    <n v="41.4"/>
    <n v="47.769230769230766"/>
    <x v="8"/>
    <x v="36"/>
  </r>
  <r>
    <x v="1621"/>
    <s v="CAUCASUS - on the untrodden roads (Canceled)"/>
    <s v="An inspiring photo book about an unique Caucasus Expedition by two backpackers - Erna Gaspar (photographer) &amp; Adrian Lorincz (writer)."/>
    <n v="12100"/>
    <n v="80"/>
    <x v="1"/>
    <x v="3"/>
    <x v="3"/>
    <n v="1434738483"/>
    <d v="2015-06-19T18:28:03"/>
    <n v="1432146483"/>
    <d v="2015-05-20T18:28:03"/>
    <x v="28"/>
    <x v="28"/>
    <b v="0"/>
    <n v="4"/>
    <b v="0"/>
    <s v="publishing/art books"/>
    <n v="0.66115702479338845"/>
    <n v="20"/>
    <x v="8"/>
    <x v="36"/>
  </r>
  <r>
    <x v="162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d v="2014-07-09T12:34:56"/>
    <n v="1402317296"/>
    <d v="2014-06-09T12:34:56"/>
    <x v="28"/>
    <x v="28"/>
    <b v="0"/>
    <n v="35"/>
    <b v="0"/>
    <s v="publishing/art books"/>
    <n v="22.91"/>
    <n v="65.457142857142856"/>
    <x v="8"/>
    <x v="36"/>
  </r>
  <r>
    <x v="1623"/>
    <s v="Follow in footsteps an awesome book adventure"/>
    <s v="I am a photographer who is inspired by the original Jules Verne story. I will make a thousands of photo and video materials for You."/>
    <n v="20000"/>
    <n v="15"/>
    <x v="0"/>
    <x v="3"/>
    <x v="3"/>
    <n v="1411681391"/>
    <d v="2014-09-25T21:43:11"/>
    <n v="1409089391"/>
    <d v="2014-08-26T21:43:11"/>
    <x v="28"/>
    <x v="28"/>
    <b v="0"/>
    <n v="1"/>
    <b v="0"/>
    <s v="photography/places"/>
    <n v="7.4999999999999997E-2"/>
    <n v="15"/>
    <x v="5"/>
    <x v="16"/>
  </r>
  <r>
    <x v="1624"/>
    <s v="Missouri In Pictures"/>
    <s v="Show the world the beauty that is in all of our back yards!"/>
    <n v="1500"/>
    <n v="0"/>
    <x v="0"/>
    <x v="0"/>
    <x v="0"/>
    <n v="1428197422"/>
    <d v="2015-04-05T01:30:22"/>
    <n v="1425609022"/>
    <d v="2015-03-06T02:30:22"/>
    <x v="28"/>
    <x v="28"/>
    <b v="0"/>
    <n v="0"/>
    <b v="0"/>
    <s v="photography/places"/>
    <n v="0"/>
    <n v="0"/>
    <x v="5"/>
    <x v="16"/>
  </r>
  <r>
    <x v="1625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x v="0"/>
    <n v="1418510965"/>
    <d v="2014-12-13T22:49:25"/>
    <n v="1415918965"/>
    <d v="2014-11-13T22:49:25"/>
    <x v="28"/>
    <x v="28"/>
    <b v="0"/>
    <n v="1"/>
    <b v="0"/>
    <s v="photography/places"/>
    <n v="1.3333333333333334E-2"/>
    <n v="1"/>
    <x v="5"/>
    <x v="16"/>
  </r>
  <r>
    <x v="1626"/>
    <s v="The Right Side of Texas"/>
    <s v="Southeast Texas as seen through the lens of a cell phone camera"/>
    <n v="516"/>
    <n v="0"/>
    <x v="0"/>
    <x v="0"/>
    <x v="0"/>
    <n v="1422735120"/>
    <d v="2015-01-31T20:12:00"/>
    <n v="1420091999"/>
    <d v="2015-01-01T05:59:59"/>
    <x v="28"/>
    <x v="28"/>
    <b v="0"/>
    <n v="0"/>
    <b v="0"/>
    <s v="photography/places"/>
    <n v="0"/>
    <n v="0"/>
    <x v="5"/>
    <x v="16"/>
  </r>
  <r>
    <x v="1627"/>
    <s v="A Side Of The World In Canvas"/>
    <s v="I want to be able to have my own photography inside a canvas and have it be displayed everywhere."/>
    <n v="1200"/>
    <n v="0"/>
    <x v="0"/>
    <x v="0"/>
    <x v="0"/>
    <n v="1444433886"/>
    <d v="2015-10-09T23:38:06"/>
    <n v="1441841886"/>
    <d v="2015-09-09T23:38:06"/>
    <x v="28"/>
    <x v="28"/>
    <b v="0"/>
    <n v="0"/>
    <b v="0"/>
    <s v="photography/places"/>
    <n v="0"/>
    <n v="0"/>
    <x v="5"/>
    <x v="16"/>
  </r>
  <r>
    <x v="1628"/>
    <s v="An Italian Adventure"/>
    <s v="Discover Italy through photography."/>
    <n v="60000"/>
    <n v="1020"/>
    <x v="0"/>
    <x v="11"/>
    <x v="4"/>
    <n v="1443040464"/>
    <d v="2015-09-23T20:34:24"/>
    <n v="1440448464"/>
    <d v="2015-08-24T20:34:24"/>
    <x v="28"/>
    <x v="28"/>
    <b v="0"/>
    <n v="2"/>
    <b v="0"/>
    <s v="photography/places"/>
    <n v="1.7000000000000002"/>
    <n v="510"/>
    <x v="5"/>
    <x v="16"/>
  </r>
  <r>
    <x v="1629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3"/>
    <x v="3"/>
    <n v="1459700741"/>
    <d v="2016-04-03T16:25:41"/>
    <n v="1457112341"/>
    <d v="2016-03-04T17:25:41"/>
    <x v="28"/>
    <x v="28"/>
    <b v="0"/>
    <n v="92"/>
    <b v="0"/>
    <s v="photography/places"/>
    <n v="29.228571428571428"/>
    <n v="44.478260869565219"/>
    <x v="5"/>
    <x v="16"/>
  </r>
  <r>
    <x v="1630"/>
    <s v="Picturing Italy"/>
    <s v="A trip to fulfill a dream of capturing the wonders and history of ancient Italy in person."/>
    <n v="22000"/>
    <n v="3"/>
    <x v="0"/>
    <x v="0"/>
    <x v="0"/>
    <n v="1425154655"/>
    <d v="2015-02-28T20:17:35"/>
    <n v="1422562655"/>
    <d v="2015-01-29T20:17:35"/>
    <x v="28"/>
    <x v="28"/>
    <b v="0"/>
    <n v="3"/>
    <b v="0"/>
    <s v="photography/places"/>
    <n v="1.3636363636363637E-2"/>
    <n v="1"/>
    <x v="5"/>
    <x v="16"/>
  </r>
  <r>
    <x v="1631"/>
    <s v="Vacation Days in Big Bear"/>
    <s v="We're starting up a new an improved way to do vacation rental management, but we need some funding to kick start it!"/>
    <n v="15000"/>
    <n v="0"/>
    <x v="0"/>
    <x v="0"/>
    <x v="0"/>
    <n v="1474360197"/>
    <d v="2016-09-20T08:29:57"/>
    <n v="1471768197"/>
    <d v="2016-08-21T08:29:57"/>
    <x v="28"/>
    <x v="28"/>
    <b v="0"/>
    <n v="0"/>
    <b v="0"/>
    <s v="photography/places"/>
    <n v="0"/>
    <n v="0"/>
    <x v="5"/>
    <x v="16"/>
  </r>
  <r>
    <x v="1632"/>
    <s v="The Londoner: Prints &amp; Canvas"/>
    <s v="A London photographer trekking 5,895m up Africa's Mount Kilimanjaro to pursue and enrich a career."/>
    <n v="500"/>
    <n v="0"/>
    <x v="0"/>
    <x v="3"/>
    <x v="3"/>
    <n v="1460116576"/>
    <d v="2016-04-08T11:56:16"/>
    <n v="1457528176"/>
    <d v="2016-03-09T12:56:16"/>
    <x v="28"/>
    <x v="28"/>
    <b v="0"/>
    <n v="0"/>
    <b v="0"/>
    <s v="photography/places"/>
    <n v="0"/>
    <n v="0"/>
    <x v="5"/>
    <x v="16"/>
  </r>
  <r>
    <x v="1633"/>
    <s v="Release Soundzero's Debut Album!"/>
    <s v="We're so close to releasing our long-awaited debut album! A little help will go a long way... let's do this!"/>
    <n v="2500"/>
    <n v="2706.23"/>
    <x v="2"/>
    <x v="0"/>
    <x v="0"/>
    <n v="1304561633"/>
    <d v="2011-05-05T02:13:53"/>
    <n v="1301969633"/>
    <d v="2011-04-05T02:13:53"/>
    <x v="28"/>
    <x v="28"/>
    <b v="0"/>
    <n v="56"/>
    <b v="1"/>
    <s v="music/rock"/>
    <n v="108.2492"/>
    <n v="48.325535714285714"/>
    <x v="1"/>
    <x v="2"/>
  </r>
  <r>
    <x v="1634"/>
    <s v="So The Story Goes: The New Album by &quot;Just Joe&quot; Altier"/>
    <s v="So The Story Goes is the upcoming album from &quot;Just Joe&quot; Altier."/>
    <n v="2000"/>
    <n v="5437"/>
    <x v="2"/>
    <x v="0"/>
    <x v="0"/>
    <n v="1355609510"/>
    <d v="2012-12-15T22:11:50"/>
    <n v="1353017510"/>
    <d v="2012-11-15T22:11:50"/>
    <x v="28"/>
    <x v="28"/>
    <b v="0"/>
    <n v="112"/>
    <b v="1"/>
    <s v="music/rock"/>
    <n v="271.85000000000002"/>
    <n v="48.544642857142854"/>
    <x v="1"/>
    <x v="2"/>
  </r>
  <r>
    <x v="1635"/>
    <s v="Join AT THE WAYSIDE For The &quot;Ready...Set...Snow Tour!&quot;"/>
    <s v="Help us achieve our goal to get our van repaired, gassed up, and road-ready for our winter tour!"/>
    <n v="500"/>
    <n v="550"/>
    <x v="2"/>
    <x v="0"/>
    <x v="0"/>
    <n v="1357160384"/>
    <d v="2013-01-02T20:59:44"/>
    <n v="1354568384"/>
    <d v="2012-12-03T20:59:44"/>
    <x v="28"/>
    <x v="28"/>
    <b v="0"/>
    <n v="11"/>
    <b v="1"/>
    <s v="music/rock"/>
    <n v="110.00000000000001"/>
    <n v="50"/>
    <x v="1"/>
    <x v="2"/>
  </r>
  <r>
    <x v="1636"/>
    <s v="New  E.P. mastering and recording"/>
    <s v="Ghosts and Paper Hearts are getting ready to release their new EP and we want it to be sent everywhere. Help us out PLEASE!!!!!"/>
    <n v="1000"/>
    <n v="1015"/>
    <x v="2"/>
    <x v="0"/>
    <x v="0"/>
    <n v="1342921202"/>
    <d v="2012-07-22T01:40:02"/>
    <n v="1340329202"/>
    <d v="2012-06-22T01:40:02"/>
    <x v="28"/>
    <x v="28"/>
    <b v="0"/>
    <n v="26"/>
    <b v="1"/>
    <s v="music/rock"/>
    <n v="101.49999999999999"/>
    <n v="39.03846153846154"/>
    <x v="1"/>
    <x v="2"/>
  </r>
  <r>
    <x v="1637"/>
    <s v="The Protest's Next Album"/>
    <s v="Help Christian Rock Band &quot;The Protest&quot; fund their new album and further their mission of positively impacting lives."/>
    <n v="8000"/>
    <n v="8095"/>
    <x v="2"/>
    <x v="0"/>
    <x v="0"/>
    <n v="1385932867"/>
    <d v="2013-12-01T21:21:07"/>
    <n v="1383337267"/>
    <d v="2013-11-01T20:21:07"/>
    <x v="28"/>
    <x v="28"/>
    <b v="0"/>
    <n v="108"/>
    <b v="1"/>
    <s v="music/rock"/>
    <n v="101.18750000000001"/>
    <n v="74.953703703703709"/>
    <x v="1"/>
    <x v="2"/>
  </r>
  <r>
    <x v="1638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x v="0"/>
    <n v="1350074261"/>
    <d v="2012-10-12T20:37:41"/>
    <n v="1347482261"/>
    <d v="2012-09-12T20:37:41"/>
    <x v="28"/>
    <x v="28"/>
    <b v="0"/>
    <n v="133"/>
    <b v="1"/>
    <s v="music/rock"/>
    <n v="155.91"/>
    <n v="117.22556390977444"/>
    <x v="1"/>
    <x v="2"/>
  </r>
  <r>
    <x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x v="0"/>
    <n v="1330789165"/>
    <d v="2012-03-03T15:39:25"/>
    <n v="1328197165"/>
    <d v="2012-02-02T15:39:25"/>
    <x v="28"/>
    <x v="28"/>
    <b v="0"/>
    <n v="19"/>
    <b v="1"/>
    <s v="music/rock"/>
    <n v="100"/>
    <n v="94.736842105263165"/>
    <x v="1"/>
    <x v="2"/>
  </r>
  <r>
    <x v="1640"/>
    <s v="Tanya Dartson- Run for Your Life music video"/>
    <s v="Music Video For Upbeat and Inspiring Song - Run For Your Life"/>
    <n v="2500"/>
    <n v="2535"/>
    <x v="2"/>
    <x v="0"/>
    <x v="0"/>
    <n v="1418998744"/>
    <d v="2014-12-19T14:19:04"/>
    <n v="1416406744"/>
    <d v="2014-11-19T14:19:04"/>
    <x v="28"/>
    <x v="28"/>
    <b v="0"/>
    <n v="26"/>
    <b v="1"/>
    <s v="music/pop"/>
    <n v="101.4"/>
    <n v="97.5"/>
    <x v="1"/>
    <x v="30"/>
  </r>
  <r>
    <x v="1641"/>
    <s v="This Is All Now's Brand New Album!!"/>
    <s v="This Is All Now is putting out a brand new record, and we need YOUR help to do it!"/>
    <n v="5000"/>
    <n v="6235"/>
    <x v="2"/>
    <x v="0"/>
    <x v="0"/>
    <n v="1348516012"/>
    <d v="2012-09-24T19:46:52"/>
    <n v="1345924012"/>
    <d v="2012-08-25T19:46:52"/>
    <x v="28"/>
    <x v="28"/>
    <b v="0"/>
    <n v="37"/>
    <b v="1"/>
    <s v="music/pop"/>
    <n v="124.70000000000002"/>
    <n v="168.51351351351352"/>
    <x v="1"/>
    <x v="30"/>
  </r>
  <r>
    <x v="1642"/>
    <s v="JAYSIN + HOT MUSIC VIDEO = EPICNESS!! GRAMMY POP SOUL"/>
    <s v="Grammy Pop Soul Artist Jaysin is raising funds to make the most EPIC Music Video ever and he wants to PUT YOU IN IT!"/>
    <n v="5000"/>
    <n v="5236"/>
    <x v="2"/>
    <x v="0"/>
    <x v="0"/>
    <n v="1339235377"/>
    <d v="2012-06-09T09:49:37"/>
    <n v="1336643377"/>
    <d v="2012-05-10T09:49:37"/>
    <x v="28"/>
    <x v="28"/>
    <b v="0"/>
    <n v="46"/>
    <b v="1"/>
    <s v="music/pop"/>
    <n v="104.71999999999998"/>
    <n v="113.82608695652173"/>
    <x v="1"/>
    <x v="30"/>
  </r>
  <r>
    <x v="1643"/>
    <s v="Arches - Wide Awake on Vinyl "/>
    <s v="We've finished recording our debut LP &quot;Wide Awake&quot; and would love to have it pressed on vinyl, but we need your help"/>
    <n v="2300"/>
    <n v="2881"/>
    <x v="2"/>
    <x v="0"/>
    <x v="0"/>
    <n v="1300636482"/>
    <d v="2011-03-20T15:54:42"/>
    <n v="1298048082"/>
    <d v="2011-02-18T16:54:42"/>
    <x v="28"/>
    <x v="28"/>
    <b v="0"/>
    <n v="90"/>
    <b v="1"/>
    <s v="music/pop"/>
    <n v="125.26086956521738"/>
    <n v="32.011111111111113"/>
    <x v="1"/>
    <x v="30"/>
  </r>
  <r>
    <x v="1644"/>
    <s v="The Psalm Praise Project, Vol. 2"/>
    <s v="Help me record a CD that uses pop styling to give a fresh sound to ancient wisdom from scripture!"/>
    <n v="2000"/>
    <n v="2831"/>
    <x v="2"/>
    <x v="0"/>
    <x v="0"/>
    <n v="1381314437"/>
    <d v="2013-10-09T10:27:17"/>
    <n v="1378722437"/>
    <d v="2013-09-09T10:27:17"/>
    <x v="28"/>
    <x v="28"/>
    <b v="0"/>
    <n v="32"/>
    <b v="1"/>
    <s v="music/pop"/>
    <n v="141.55000000000001"/>
    <n v="88.46875"/>
    <x v="1"/>
    <x v="30"/>
  </r>
  <r>
    <x v="1645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x v="0"/>
    <n v="1385297393"/>
    <d v="2013-11-24T12:49:53"/>
    <n v="1382701793"/>
    <d v="2013-10-25T11:49:53"/>
    <x v="28"/>
    <x v="28"/>
    <b v="0"/>
    <n v="70"/>
    <b v="1"/>
    <s v="music/pop"/>
    <n v="100.66666666666666"/>
    <n v="64.714285714285708"/>
    <x v="1"/>
    <x v="30"/>
  </r>
  <r>
    <x v="1646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x v="0"/>
    <n v="1334784160"/>
    <d v="2012-04-18T21:22:40"/>
    <n v="1332192160"/>
    <d v="2012-03-19T21:22:40"/>
    <x v="28"/>
    <x v="28"/>
    <b v="0"/>
    <n v="34"/>
    <b v="1"/>
    <s v="music/pop"/>
    <n v="119.90909090909089"/>
    <n v="38.794117647058826"/>
    <x v="1"/>
    <x v="30"/>
  </r>
  <r>
    <x v="1647"/>
    <s v="Meg Porter Debut EP!"/>
    <s v="Berklee College of Music student, Meg Porter needs YOUR help to fund her very first EP!"/>
    <n v="1500"/>
    <n v="2143"/>
    <x v="2"/>
    <x v="0"/>
    <x v="0"/>
    <n v="1333648820"/>
    <d v="2012-04-05T18:00:20"/>
    <n v="1331060420"/>
    <d v="2012-03-06T19:00:20"/>
    <x v="28"/>
    <x v="28"/>
    <b v="0"/>
    <n v="48"/>
    <b v="1"/>
    <s v="music/pop"/>
    <n v="142.86666666666667"/>
    <n v="44.645833333333336"/>
    <x v="1"/>
    <x v="30"/>
  </r>
  <r>
    <x v="1648"/>
    <s v="Jared Mitchell: The Maiden Voyage"/>
    <s v="The making of a quality, full length album journeying through a pop/folk/rock/americana sound_x000a_noisetrade.com/jaredmitchellmusic"/>
    <n v="7500"/>
    <n v="7525.12"/>
    <x v="2"/>
    <x v="0"/>
    <x v="0"/>
    <n v="1355437052"/>
    <d v="2012-12-13T22:17:32"/>
    <n v="1352845052"/>
    <d v="2012-11-13T22:17:32"/>
    <x v="28"/>
    <x v="28"/>
    <b v="0"/>
    <n v="48"/>
    <b v="1"/>
    <s v="music/pop"/>
    <n v="100.33493333333334"/>
    <n v="156.77333333333334"/>
    <x v="1"/>
    <x v="30"/>
  </r>
  <r>
    <x v="1649"/>
    <s v="The Debut Album from Lynette!"/>
    <s v="The long anticipated debut album from singer/songwriter Lynette will be recorded this June in Nashville! You can help make it happen!"/>
    <n v="25000"/>
    <n v="26233.45"/>
    <x v="2"/>
    <x v="0"/>
    <x v="0"/>
    <n v="1337885168"/>
    <d v="2012-05-24T18:46:08"/>
    <n v="1335293168"/>
    <d v="2012-04-24T18:46:08"/>
    <x v="28"/>
    <x v="28"/>
    <b v="0"/>
    <n v="221"/>
    <b v="1"/>
    <s v="music/pop"/>
    <n v="104.93380000000001"/>
    <n v="118.70339366515837"/>
    <x v="1"/>
    <x v="30"/>
  </r>
  <r>
    <x v="1650"/>
    <s v="ghost -- a music video"/>
    <s v="music is as important to the eyes as it is to the ears. help bring ghost to life in front of your eyes."/>
    <n v="1000"/>
    <n v="1080"/>
    <x v="2"/>
    <x v="0"/>
    <x v="0"/>
    <n v="1422750707"/>
    <d v="2015-02-01T00:31:47"/>
    <n v="1420158707"/>
    <d v="2015-01-02T00:31:47"/>
    <x v="28"/>
    <x v="28"/>
    <b v="0"/>
    <n v="32"/>
    <b v="1"/>
    <s v="music/pop"/>
    <n v="108"/>
    <n v="33.75"/>
    <x v="1"/>
    <x v="30"/>
  </r>
  <r>
    <x v="1651"/>
    <s v="Venus On Fire + Extraordinary Producer = Legendary New EP"/>
    <s v="Play a KEY role in Venus On Fire's success - Working with a World Class Producer to make a memorable EP."/>
    <n v="2500"/>
    <n v="4022"/>
    <x v="2"/>
    <x v="0"/>
    <x v="0"/>
    <n v="1364447073"/>
    <d v="2013-03-28T05:04:33"/>
    <n v="1361858673"/>
    <d v="2013-02-26T06:04:33"/>
    <x v="28"/>
    <x v="28"/>
    <b v="0"/>
    <n v="98"/>
    <b v="1"/>
    <s v="music/pop"/>
    <n v="160.88"/>
    <n v="41.04081632653061"/>
    <x v="1"/>
    <x v="30"/>
  </r>
  <r>
    <x v="1652"/>
    <s v="Jonathan Cody White Makes His Debut EP!!!"/>
    <s v="Making my debut EP &quot;Words Left In My Mind&quot; with the help of Kickstarter and all you awesome people! Thanks for the support!!"/>
    <n v="8000"/>
    <n v="8211"/>
    <x v="2"/>
    <x v="0"/>
    <x v="0"/>
    <n v="1322454939"/>
    <d v="2011-11-28T04:35:39"/>
    <n v="1319859339"/>
    <d v="2011-10-29T03:35:39"/>
    <x v="28"/>
    <x v="28"/>
    <b v="0"/>
    <n v="116"/>
    <b v="1"/>
    <s v="music/pop"/>
    <n v="102.6375"/>
    <n v="70.784482758620683"/>
    <x v="1"/>
    <x v="30"/>
  </r>
  <r>
    <x v="1653"/>
    <s v="Luke O'Brien's Kickstarter"/>
    <s v="I am seeking funding in order to help take my music from a hobby to a career."/>
    <n v="2000"/>
    <n v="2013.47"/>
    <x v="2"/>
    <x v="0"/>
    <x v="0"/>
    <n v="1470056614"/>
    <d v="2016-08-01T13:03:34"/>
    <n v="1467464614"/>
    <d v="2016-07-02T13:03:34"/>
    <x v="28"/>
    <x v="28"/>
    <b v="0"/>
    <n v="77"/>
    <b v="1"/>
    <s v="music/pop"/>
    <n v="100.67349999999999"/>
    <n v="26.148961038961041"/>
    <x v="1"/>
    <x v="30"/>
  </r>
  <r>
    <x v="1654"/>
    <s v="High Altotude Debut Album"/>
    <s v="Sweet, sweet harmonies from Portland Oregon's premiere high school women's a cappella group."/>
    <n v="1700"/>
    <n v="1920"/>
    <x v="2"/>
    <x v="0"/>
    <x v="0"/>
    <n v="1338824730"/>
    <d v="2012-06-04T15:45:30"/>
    <n v="1336232730"/>
    <d v="2012-05-05T15:45:30"/>
    <x v="28"/>
    <x v="28"/>
    <b v="0"/>
    <n v="49"/>
    <b v="1"/>
    <s v="music/pop"/>
    <n v="112.94117647058823"/>
    <n v="39.183673469387756"/>
    <x v="1"/>
    <x v="30"/>
  </r>
  <r>
    <x v="1655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x v="0"/>
    <n v="1425675892"/>
    <d v="2015-03-06T21:04:52"/>
    <n v="1423083892"/>
    <d v="2015-02-04T21:04:52"/>
    <x v="28"/>
    <x v="28"/>
    <b v="0"/>
    <n v="59"/>
    <b v="1"/>
    <s v="music/pop"/>
    <n v="128.09523809523807"/>
    <n v="45.593220338983052"/>
    <x v="1"/>
    <x v="30"/>
  </r>
  <r>
    <x v="1656"/>
    <s v="The Great Party's Debut Album!"/>
    <s v="The Great Party is releasing their debut album. Here's your chance to be a part of it!"/>
    <n v="1000"/>
    <n v="1374.16"/>
    <x v="2"/>
    <x v="0"/>
    <x v="0"/>
    <n v="1318802580"/>
    <d v="2011-10-16T22:03:00"/>
    <n v="1316194540"/>
    <d v="2011-09-16T17:35:40"/>
    <x v="28"/>
    <x v="28"/>
    <b v="0"/>
    <n v="34"/>
    <b v="1"/>
    <s v="music/pop"/>
    <n v="137.416"/>
    <n v="40.416470588235299"/>
    <x v="1"/>
    <x v="30"/>
  </r>
  <r>
    <x v="1657"/>
    <s v="Kick Out a Record"/>
    <s v="Working Musician dilemma #164: how the taxman put Kick the Record 2.0 on hold"/>
    <n v="1000"/>
    <n v="1175"/>
    <x v="2"/>
    <x v="0"/>
    <x v="0"/>
    <n v="1405188667"/>
    <d v="2014-07-12T18:11:07"/>
    <n v="1402596667"/>
    <d v="2014-06-12T18:11:07"/>
    <x v="28"/>
    <x v="28"/>
    <b v="0"/>
    <n v="25"/>
    <b v="1"/>
    <s v="music/pop"/>
    <n v="117.5"/>
    <n v="47"/>
    <x v="1"/>
    <x v="30"/>
  </r>
  <r>
    <x v="1658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d v="2017-03-24T05:00:23"/>
    <n v="1487743223"/>
    <d v="2017-02-22T06:00:23"/>
    <x v="28"/>
    <x v="28"/>
    <b v="0"/>
    <n v="15"/>
    <b v="0"/>
    <s v="music/faith"/>
    <n v="102.85714285714285"/>
    <n v="24"/>
    <x v="1"/>
    <x v="19"/>
  </r>
  <r>
    <x v="1659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d v="2017-04-09T11:49:54"/>
    <n v="1489150194"/>
    <d v="2017-03-10T12:49:54"/>
    <x v="28"/>
    <x v="28"/>
    <b v="0"/>
    <n v="7"/>
    <b v="0"/>
    <s v="music/faith"/>
    <n v="44.3"/>
    <n v="253.14285714285714"/>
    <x v="1"/>
    <x v="19"/>
  </r>
  <r>
    <x v="1660"/>
    <s v="Fly Away"/>
    <s v="Praising the Living God in the second half of life."/>
    <n v="2400"/>
    <n v="2400"/>
    <x v="3"/>
    <x v="0"/>
    <x v="0"/>
    <n v="1489700230"/>
    <d v="2017-03-16T21:37:10"/>
    <n v="1487111830"/>
    <d v="2017-02-14T22:37:10"/>
    <x v="28"/>
    <x v="28"/>
    <b v="0"/>
    <n v="14"/>
    <b v="0"/>
    <s v="music/faith"/>
    <n v="100"/>
    <n v="171.42857142857142"/>
    <x v="1"/>
    <x v="19"/>
  </r>
  <r>
    <x v="1661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d v="2017-04-06T09:20:42"/>
    <n v="1488882042"/>
    <d v="2017-03-07T10:20:42"/>
    <x v="28"/>
    <x v="28"/>
    <b v="0"/>
    <n v="11"/>
    <b v="0"/>
    <s v="music/faith"/>
    <n v="25.4"/>
    <n v="57.727272727272727"/>
    <x v="1"/>
    <x v="19"/>
  </r>
  <r>
    <x v="1662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d v="2017-03-27T04:36:00"/>
    <n v="1488038674"/>
    <d v="2017-02-25T16:04:34"/>
    <x v="28"/>
    <x v="28"/>
    <b v="0"/>
    <n v="1"/>
    <b v="0"/>
    <s v="music/faith"/>
    <n v="0.05"/>
    <n v="5"/>
    <x v="1"/>
    <x v="19"/>
  </r>
  <r>
    <x v="1663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d v="2017-04-01T00:40:11"/>
    <n v="1488418811"/>
    <d v="2017-03-02T01:40:11"/>
    <x v="28"/>
    <x v="28"/>
    <b v="0"/>
    <n v="0"/>
    <b v="0"/>
    <s v="music/faith"/>
    <n v="0"/>
    <n v="0"/>
    <x v="1"/>
    <x v="19"/>
  </r>
  <r>
    <x v="1664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d v="2017-04-11T20:44:05"/>
    <n v="1489351445"/>
    <d v="2017-03-12T20:44:05"/>
    <x v="28"/>
    <x v="28"/>
    <b v="0"/>
    <n v="4"/>
    <b v="0"/>
    <s v="music/faith"/>
    <n v="4.2311459353574925"/>
    <n v="54"/>
    <x v="1"/>
    <x v="19"/>
  </r>
  <r>
    <x v="166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d v="2017-04-01T04:00:00"/>
    <n v="1488418990"/>
    <d v="2017-03-02T01:43:10"/>
    <x v="28"/>
    <x v="28"/>
    <b v="0"/>
    <n v="79"/>
    <b v="0"/>
    <s v="music/faith"/>
    <n v="26.06"/>
    <n v="65.974683544303801"/>
    <x v="1"/>
    <x v="19"/>
  </r>
  <r>
    <x v="1666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x v="0"/>
    <n v="1421337405"/>
    <d v="2015-01-15T15:56:45"/>
    <n v="1418745405"/>
    <d v="2014-12-16T15:56:45"/>
    <x v="28"/>
    <x v="28"/>
    <b v="0"/>
    <n v="2"/>
    <b v="0"/>
    <s v="music/faith"/>
    <n v="0.19801980198019803"/>
    <n v="5"/>
    <x v="1"/>
    <x v="19"/>
  </r>
  <r>
    <x v="1667"/>
    <s v="lyndale lewis and new vision prosper cd release"/>
    <s v="I can do all things through christ jesus"/>
    <n v="16500"/>
    <n v="1"/>
    <x v="0"/>
    <x v="0"/>
    <x v="0"/>
    <n v="1427745150"/>
    <d v="2015-03-30T19:52:30"/>
    <n v="1425156750"/>
    <d v="2015-02-28T20:52:30"/>
    <x v="28"/>
    <x v="28"/>
    <b v="0"/>
    <n v="1"/>
    <b v="0"/>
    <s v="music/faith"/>
    <n v="6.0606060606060606E-3"/>
    <n v="1"/>
    <x v="1"/>
    <x v="19"/>
  </r>
  <r>
    <x v="1668"/>
    <s v="Jericho Down Worship Album"/>
    <s v="We want to record an album of popular praise &amp; worship songs with our own influence and style."/>
    <n v="2000"/>
    <n v="1302"/>
    <x v="0"/>
    <x v="0"/>
    <x v="0"/>
    <n v="1424056873"/>
    <d v="2015-02-16T03:21:13"/>
    <n v="1421464873"/>
    <d v="2015-01-17T03:21:13"/>
    <x v="28"/>
    <x v="28"/>
    <b v="0"/>
    <n v="11"/>
    <b v="0"/>
    <s v="music/faith"/>
    <n v="65.100000000000009"/>
    <n v="118.36363636363636"/>
    <x v="1"/>
    <x v="19"/>
  </r>
  <r>
    <x v="1669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x v="0"/>
    <n v="1459181895"/>
    <d v="2016-03-28T16:18:15"/>
    <n v="1456593495"/>
    <d v="2016-02-27T17:18:15"/>
    <x v="28"/>
    <x v="28"/>
    <b v="0"/>
    <n v="9"/>
    <b v="0"/>
    <s v="music/faith"/>
    <n v="9.74"/>
    <n v="54.111111111111114"/>
    <x v="1"/>
    <x v="19"/>
  </r>
  <r>
    <x v="1670"/>
    <s v="&quot;UNCOVERED ME&quot;"/>
    <s v="This music project is a compilation to my up-coming book UNCOVERED ME, I need your support to help me go to New York and complete it."/>
    <n v="3000"/>
    <n v="50"/>
    <x v="0"/>
    <x v="0"/>
    <x v="0"/>
    <n v="1412536412"/>
    <d v="2014-10-05T19:13:32"/>
    <n v="1409944412"/>
    <d v="2014-09-05T19:13:32"/>
    <x v="28"/>
    <x v="28"/>
    <b v="0"/>
    <n v="1"/>
    <b v="0"/>
    <s v="music/faith"/>
    <n v="1.6666666666666667"/>
    <n v="50"/>
    <x v="1"/>
    <x v="19"/>
  </r>
  <r>
    <x v="1671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x v="0"/>
    <n v="1430517761"/>
    <d v="2015-05-01T22:02:41"/>
    <n v="1427925761"/>
    <d v="2015-04-01T22:02:41"/>
    <x v="28"/>
    <x v="28"/>
    <b v="0"/>
    <n v="17"/>
    <b v="0"/>
    <s v="music/faith"/>
    <n v="7.8680000000000003"/>
    <n v="115.70588235294117"/>
    <x v="1"/>
    <x v="19"/>
  </r>
  <r>
    <x v="1672"/>
    <s v="The Heart of a P.K."/>
    <s v="Kimberly Stokes the daughter of Elder Baby Stokes Jr, of Bibleway C.O.G.I.C, is currently working on a EP. She is sharing her heart"/>
    <n v="5000"/>
    <n v="11"/>
    <x v="0"/>
    <x v="0"/>
    <x v="0"/>
    <n v="1427772120"/>
    <d v="2015-03-31T03:22:00"/>
    <n v="1425186785"/>
    <d v="2015-03-01T05:13:05"/>
    <x v="28"/>
    <x v="28"/>
    <b v="0"/>
    <n v="2"/>
    <b v="0"/>
    <s v="music/faith"/>
    <n v="0.22"/>
    <n v="5.5"/>
    <x v="1"/>
    <x v="19"/>
  </r>
  <r>
    <x v="1673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x v="0"/>
    <n v="1410958191"/>
    <d v="2014-09-17T12:49:51"/>
    <n v="1408366191"/>
    <d v="2014-08-18T12:49:51"/>
    <x v="28"/>
    <x v="28"/>
    <b v="0"/>
    <n v="3"/>
    <b v="0"/>
    <s v="music/faith"/>
    <n v="0.87500000000000011"/>
    <n v="11.666666666666666"/>
    <x v="1"/>
    <x v="19"/>
  </r>
  <r>
    <x v="1674"/>
    <s v="Justin &amp; Elly Heckel DEBUT ALBUM!"/>
    <s v="Justin and Elly Heckel just finished recording their Debut Album and need your help to release it to the rest of the World!"/>
    <n v="4000"/>
    <n v="225"/>
    <x v="0"/>
    <x v="0"/>
    <x v="0"/>
    <n v="1415562471"/>
    <d v="2014-11-09T19:47:51"/>
    <n v="1412966871"/>
    <d v="2014-10-10T18:47:51"/>
    <x v="28"/>
    <x v="28"/>
    <b v="0"/>
    <n v="8"/>
    <b v="0"/>
    <s v="music/faith"/>
    <n v="5.625"/>
    <n v="28.125"/>
    <x v="1"/>
    <x v="19"/>
  </r>
  <r>
    <x v="1675"/>
    <s v="&quot;HEAVEN'S CALLING&quot;"/>
    <s v="Heavens calling is an album for people all over the world in need of a healing for the soul, positive mindset and total prosperity"/>
    <n v="5000"/>
    <n v="0"/>
    <x v="0"/>
    <x v="0"/>
    <x v="0"/>
    <n v="1449831863"/>
    <d v="2015-12-11T11:04:23"/>
    <n v="1447239863"/>
    <d v="2015-11-11T11:04:23"/>
    <x v="28"/>
    <x v="28"/>
    <b v="0"/>
    <n v="0"/>
    <b v="0"/>
    <s v="music/faith"/>
    <n v="0"/>
    <n v="0"/>
    <x v="1"/>
    <x v="19"/>
  </r>
  <r>
    <x v="1676"/>
    <s v="Die Another Day 1st CD (Christian Rock)"/>
    <s v="We are just some guys who Love the Lord and want to share our personal experiences of what GOD has done for us through our music."/>
    <n v="6000"/>
    <n v="35"/>
    <x v="0"/>
    <x v="0"/>
    <x v="0"/>
    <n v="1414707762"/>
    <d v="2014-10-30T22:22:42"/>
    <n v="1412115762"/>
    <d v="2014-09-30T22:22:42"/>
    <x v="28"/>
    <x v="28"/>
    <b v="0"/>
    <n v="4"/>
    <b v="0"/>
    <s v="music/faith"/>
    <n v="0.58333333333333337"/>
    <n v="8.75"/>
    <x v="1"/>
    <x v="19"/>
  </r>
  <r>
    <x v="1677"/>
    <s v="Unveiled Debut Album"/>
    <s v="Christian band signed to VECA Records to release their debut album in Spring 2015.  This ministry is relying on faith-based donations."/>
    <n v="5500"/>
    <n v="560"/>
    <x v="0"/>
    <x v="0"/>
    <x v="0"/>
    <n v="1408922049"/>
    <d v="2014-08-24T23:14:09"/>
    <n v="1406330049"/>
    <d v="2014-07-25T23:14:09"/>
    <x v="28"/>
    <x v="28"/>
    <b v="0"/>
    <n v="9"/>
    <b v="0"/>
    <s v="music/faith"/>
    <n v="10.181818181818182"/>
    <n v="62.222222222222221"/>
    <x v="1"/>
    <x v="19"/>
  </r>
  <r>
    <x v="1678"/>
    <s v="With His Presence"/>
    <s v="Be in God's presence through instrumental covers of hymns. Help me build a home studio to freely distribute this album."/>
    <n v="1250"/>
    <n v="855"/>
    <x v="0"/>
    <x v="0"/>
    <x v="0"/>
    <n v="1445439674"/>
    <d v="2015-10-21T15:01:14"/>
    <n v="1442847674"/>
    <d v="2015-09-21T15:01:14"/>
    <x v="28"/>
    <x v="28"/>
    <b v="0"/>
    <n v="7"/>
    <b v="0"/>
    <s v="music/faith"/>
    <n v="68.400000000000006"/>
    <n v="122.14285714285714"/>
    <x v="1"/>
    <x v="19"/>
  </r>
  <r>
    <x v="1679"/>
    <s v="Triumph Over Trials/ Hope Through the Hurt"/>
    <s v="Hello, I am raising money to fund my first solo Album.  This project is my testimony that God is truly our shelter in the storm."/>
    <n v="3000"/>
    <n v="0"/>
    <x v="0"/>
    <x v="0"/>
    <x v="0"/>
    <n v="1445738783"/>
    <d v="2015-10-25T02:06:23"/>
    <n v="1443146783"/>
    <d v="2015-09-25T02:06:23"/>
    <x v="28"/>
    <x v="28"/>
    <b v="0"/>
    <n v="0"/>
    <b v="0"/>
    <s v="music/faith"/>
    <n v="0"/>
    <n v="0"/>
    <x v="1"/>
    <x v="19"/>
  </r>
  <r>
    <x v="1680"/>
    <s v="Street Prophet Los CD and new book"/>
    <s v="This is a double venture project. I have finished a new manuscript and currently working on creating a Christian rap CD."/>
    <n v="4500"/>
    <n v="1"/>
    <x v="0"/>
    <x v="0"/>
    <x v="0"/>
    <n v="1431046356"/>
    <d v="2015-05-08T00:52:36"/>
    <n v="1428454356"/>
    <d v="2015-04-08T00:52:36"/>
    <x v="28"/>
    <x v="28"/>
    <b v="0"/>
    <n v="1"/>
    <b v="0"/>
    <s v="music/faith"/>
    <n v="2.2222222222222223E-2"/>
    <n v="1"/>
    <x v="1"/>
    <x v="19"/>
  </r>
  <r>
    <x v="1681"/>
    <s v="Leo's RainSong Artist program"/>
    <s v="RainSong is letting my buy a discounted guitar. I will use this to offer my talents to the ministry programs I'm a part of."/>
    <n v="1000"/>
    <n v="110"/>
    <x v="0"/>
    <x v="0"/>
    <x v="0"/>
    <n v="1470598345"/>
    <d v="2016-08-07T19:32:25"/>
    <n v="1468006345"/>
    <d v="2016-07-08T19:32:25"/>
    <x v="28"/>
    <x v="28"/>
    <b v="0"/>
    <n v="2"/>
    <b v="0"/>
    <s v="music/faith"/>
    <n v="11"/>
    <n v="55"/>
    <x v="1"/>
    <x v="19"/>
  </r>
  <r>
    <x v="1682"/>
    <s v="In His Presence"/>
    <s v="A unique meditative album reflecting on the life of Christ, inviting Him into your presence"/>
    <n v="3000"/>
    <n v="22"/>
    <x v="0"/>
    <x v="0"/>
    <x v="0"/>
    <n v="1447018833"/>
    <d v="2015-11-08T21:40:33"/>
    <n v="1444423233"/>
    <d v="2015-10-09T20:40:33"/>
    <x v="28"/>
    <x v="28"/>
    <b v="0"/>
    <n v="1"/>
    <b v="0"/>
    <s v="music/faith"/>
    <n v="0.73333333333333328"/>
    <n v="22"/>
    <x v="1"/>
    <x v="19"/>
  </r>
  <r>
    <x v="1683"/>
    <s v="Healing"/>
    <s v="An instrumental project in which all songs are incorporated around the healing power of our God. Used for times of prayer &amp; devotion"/>
    <n v="4000"/>
    <n v="850"/>
    <x v="0"/>
    <x v="0"/>
    <x v="0"/>
    <n v="1437432392"/>
    <d v="2015-07-20T22:46:32"/>
    <n v="1434840392"/>
    <d v="2015-06-20T22:46:32"/>
    <x v="28"/>
    <x v="28"/>
    <b v="0"/>
    <n v="15"/>
    <b v="0"/>
    <s v="music/faith"/>
    <n v="21.25"/>
    <n v="56.666666666666664"/>
    <x v="1"/>
    <x v="19"/>
  </r>
  <r>
    <x v="1684"/>
    <s v="The Flashing Lights"/>
    <s v="Music that inspires and gives hope for overcoming and change. And it is good music."/>
    <n v="5000"/>
    <n v="20"/>
    <x v="0"/>
    <x v="0"/>
    <x v="0"/>
    <n v="1412283542"/>
    <d v="2014-10-02T20:59:02"/>
    <n v="1409691542"/>
    <d v="2014-09-02T20:59:02"/>
    <x v="28"/>
    <x v="28"/>
    <b v="0"/>
    <n v="1"/>
    <b v="0"/>
    <s v="music/faith"/>
    <n v="0.4"/>
    <n v="20"/>
    <x v="1"/>
    <x v="19"/>
  </r>
  <r>
    <x v="1685"/>
    <s v="Recording Studio Time"/>
    <s v="I recently recorded a new single. With your help I can return to the studio. Would you like to be part of my next worship project?"/>
    <n v="3000"/>
    <n v="0"/>
    <x v="0"/>
    <x v="0"/>
    <x v="0"/>
    <n v="1437075422"/>
    <d v="2015-07-16T19:37:02"/>
    <n v="1434483422"/>
    <d v="2015-06-16T19:37:02"/>
    <x v="28"/>
    <x v="28"/>
    <b v="0"/>
    <n v="0"/>
    <b v="0"/>
    <s v="music/faith"/>
    <n v="0"/>
    <n v="0"/>
    <x v="1"/>
    <x v="19"/>
  </r>
  <r>
    <x v="168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x v="0"/>
    <n v="1479952800"/>
    <d v="2016-11-24T02:00:00"/>
    <n v="1477368867"/>
    <d v="2016-10-25T04:14:27"/>
    <x v="28"/>
    <x v="28"/>
    <b v="0"/>
    <n v="107"/>
    <b v="1"/>
    <s v="photography/photobooks"/>
    <n v="148.10000000000002"/>
    <n v="207.61682242990653"/>
    <x v="5"/>
    <x v="23"/>
  </r>
  <r>
    <x v="1687"/>
    <s v="So It Is: Vancouver"/>
    <s v="Telling the story of the city through remarkable people who live in Vancouver today."/>
    <n v="50000"/>
    <n v="64974"/>
    <x v="2"/>
    <x v="6"/>
    <x v="5"/>
    <n v="1441234143"/>
    <d v="2015-09-02T22:49:03"/>
    <n v="1438642143"/>
    <d v="2015-08-03T22:49:03"/>
    <x v="28"/>
    <x v="28"/>
    <b v="0"/>
    <n v="181"/>
    <b v="1"/>
    <s v="photography/photobooks"/>
    <n v="129.94800000000001"/>
    <n v="358.97237569060775"/>
    <x v="5"/>
    <x v="23"/>
  </r>
  <r>
    <x v="1688"/>
    <s v="Daily Bread: Stories from Rural Greece"/>
    <s v="Photographs and stories culled from 10 years of road trips through rural Greece"/>
    <n v="10000"/>
    <n v="10290"/>
    <x v="2"/>
    <x v="0"/>
    <x v="0"/>
    <n v="1426787123"/>
    <d v="2015-03-19T17:45:23"/>
    <n v="1424198723"/>
    <d v="2015-02-17T18:45:23"/>
    <x v="28"/>
    <x v="28"/>
    <b v="0"/>
    <n v="61"/>
    <b v="1"/>
    <s v="photography/photobooks"/>
    <n v="102.89999999999999"/>
    <n v="168.68852459016392"/>
    <x v="5"/>
    <x v="23"/>
  </r>
  <r>
    <x v="1689"/>
    <s v="Adfectus Book"/>
    <s v="A little book of calm, in picture form, that will soothe the soul and un-furrow the brow."/>
    <n v="1200"/>
    <n v="3122"/>
    <x v="2"/>
    <x v="3"/>
    <x v="3"/>
    <n v="1476425082"/>
    <d v="2016-10-14T06:04:42"/>
    <n v="1473833082"/>
    <d v="2016-09-14T06:04:42"/>
    <x v="28"/>
    <x v="28"/>
    <b v="0"/>
    <n v="90"/>
    <b v="1"/>
    <s v="photography/photobooks"/>
    <n v="260.16666666666663"/>
    <n v="34.68888888888889"/>
    <x v="5"/>
    <x v="23"/>
  </r>
  <r>
    <x v="1690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"/>
    <x v="1"/>
    <n v="1458579568"/>
    <d v="2016-03-21T16:59:28"/>
    <n v="1455991168"/>
    <d v="2016-02-20T17:59:28"/>
    <x v="28"/>
    <x v="28"/>
    <b v="0"/>
    <n v="35"/>
    <b v="1"/>
    <s v="photography/photobooks"/>
    <n v="108"/>
    <n v="462.85714285714283"/>
    <x v="5"/>
    <x v="23"/>
  </r>
  <r>
    <x v="1691"/>
    <s v="OFFICIAL OTTAWA (an unofficial portrait)"/>
    <s v="A photography publication that looks behind the myths, clichÃ©s and fairytales that surround Ottawa, the capital of Canada."/>
    <n v="8500"/>
    <n v="9395"/>
    <x v="2"/>
    <x v="6"/>
    <x v="5"/>
    <n v="1428091353"/>
    <d v="2015-04-03T20:02:33"/>
    <n v="1425502953"/>
    <d v="2015-03-04T21:02:33"/>
    <x v="28"/>
    <x v="28"/>
    <b v="0"/>
    <n v="90"/>
    <b v="1"/>
    <s v="photography/photobooks"/>
    <n v="110.52941176470587"/>
    <n v="104.38888888888889"/>
    <x v="5"/>
    <x v="23"/>
  </r>
  <r>
    <x v="1692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x v="0"/>
    <n v="1444071361"/>
    <d v="2015-10-05T18:56:01"/>
    <n v="1441479361"/>
    <d v="2015-09-05T18:56:01"/>
    <x v="28"/>
    <x v="28"/>
    <b v="0"/>
    <n v="4"/>
    <b v="1"/>
    <s v="photography/photobooks"/>
    <n v="120"/>
    <n v="7.5"/>
    <x v="5"/>
    <x v="23"/>
  </r>
  <r>
    <x v="1693"/>
    <s v="The Resurgence of Femininity Photo Thesis"/>
    <s v="I want to create a self published photo art book on the topic of the resurgence of femininity."/>
    <n v="5000"/>
    <n v="5800"/>
    <x v="2"/>
    <x v="0"/>
    <x v="0"/>
    <n v="1485631740"/>
    <d v="2017-01-28T19:29:00"/>
    <n v="1483041083"/>
    <d v="2016-12-29T19:51:23"/>
    <x v="28"/>
    <x v="28"/>
    <b v="0"/>
    <n v="14"/>
    <b v="1"/>
    <s v="photography/photobooks"/>
    <n v="115.99999999999999"/>
    <n v="414.28571428571428"/>
    <x v="5"/>
    <x v="23"/>
  </r>
  <r>
    <x v="1694"/>
    <s v="&quot;The Naked Pixel&quot; Ali Pakele"/>
    <s v="Project rewards $25 gets you 190+ digital images"/>
    <n v="100"/>
    <n v="885"/>
    <x v="2"/>
    <x v="0"/>
    <x v="0"/>
    <n v="1457739245"/>
    <d v="2016-03-11T23:34:05"/>
    <n v="1455147245"/>
    <d v="2016-02-10T23:34:05"/>
    <x v="28"/>
    <x v="28"/>
    <b v="0"/>
    <n v="25"/>
    <b v="1"/>
    <s v="photography/photobooks"/>
    <n v="885"/>
    <n v="35.4"/>
    <x v="5"/>
    <x v="23"/>
  </r>
  <r>
    <x v="1695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x v="0"/>
    <n v="1477255840"/>
    <d v="2016-10-23T20:50:40"/>
    <n v="1474663840"/>
    <d v="2016-09-23T20:50:40"/>
    <x v="28"/>
    <x v="28"/>
    <b v="0"/>
    <n v="118"/>
    <b v="1"/>
    <s v="photography/photobooks"/>
    <n v="101.90833333333333"/>
    <n v="103.63559322033899"/>
    <x v="5"/>
    <x v="23"/>
  </r>
  <r>
    <x v="1696"/>
    <s v="Oklahoma, The Way I See It; The Book"/>
    <s v="Everyday I meet new people and everyday I learn a new story. These are the most popular of those stories from the first year of OTWISI."/>
    <n v="12500"/>
    <n v="7433.48"/>
    <x v="0"/>
    <x v="0"/>
    <x v="0"/>
    <n v="1407972712"/>
    <d v="2014-08-13T23:31:52"/>
    <n v="1405380712"/>
    <d v="2014-07-14T23:31:52"/>
    <x v="28"/>
    <x v="28"/>
    <b v="1"/>
    <n v="103"/>
    <b v="0"/>
    <s v="photography/photobooks"/>
    <n v="59.467839999999995"/>
    <n v="72.16970873786407"/>
    <x v="5"/>
    <x v="23"/>
  </r>
  <r>
    <x v="1697"/>
    <s v="OR-GÃ“L-HO -A search for meaning during the World Cup"/>
    <s v="A photographic search for the true meaning of pride for ones country during the World Cup"/>
    <n v="5000"/>
    <n v="2286"/>
    <x v="0"/>
    <x v="0"/>
    <x v="0"/>
    <n v="1407080884"/>
    <d v="2014-08-03T15:48:04"/>
    <n v="1404488884"/>
    <d v="2014-07-04T15:48:04"/>
    <x v="28"/>
    <x v="28"/>
    <b v="1"/>
    <n v="39"/>
    <b v="0"/>
    <s v="photography/photobooks"/>
    <n v="45.72"/>
    <n v="58.615384615384613"/>
    <x v="5"/>
    <x v="23"/>
  </r>
  <r>
    <x v="1698"/>
    <s v="Navajo Textile Project"/>
    <s v="To create a publication, and exhibition documenting the collection of Jamie Ross, longtime collector of Navajo Textiles"/>
    <n v="40000"/>
    <n v="1081"/>
    <x v="0"/>
    <x v="0"/>
    <x v="0"/>
    <n v="1421177959"/>
    <d v="2015-01-13T19:39:19"/>
    <n v="1418585959"/>
    <d v="2014-12-14T19:39:19"/>
    <x v="28"/>
    <x v="28"/>
    <b v="1"/>
    <n v="22"/>
    <b v="0"/>
    <s v="photography/photobooks"/>
    <n v="2.7025000000000001"/>
    <n v="49.136363636363633"/>
    <x v="5"/>
    <x v="23"/>
  </r>
  <r>
    <x v="1699"/>
    <s v="&quot;Drakes Folly&quot;"/>
    <s v="Photographic book on the historic oil region of Pennsylvania where Edwin Drake drilled the well that started the modern oil industry."/>
    <n v="4200"/>
    <n v="895"/>
    <x v="0"/>
    <x v="3"/>
    <x v="3"/>
    <n v="1414107040"/>
    <d v="2014-10-23T23:30:40"/>
    <n v="1411515040"/>
    <d v="2014-09-23T23:30:40"/>
    <x v="28"/>
    <x v="28"/>
    <b v="1"/>
    <n v="25"/>
    <b v="0"/>
    <s v="photography/photobooks"/>
    <n v="21.30952380952381"/>
    <n v="35.799999999999997"/>
    <x v="5"/>
    <x v="23"/>
  </r>
  <r>
    <x v="1700"/>
    <s v="All along the Control Tower"/>
    <s v="Photobook â€˜All along the Control Towerâ€™ by Theo and Frans Barten. Photos of more than 50 disused WW2 Control Towers in the UK."/>
    <n v="4800"/>
    <n v="651"/>
    <x v="0"/>
    <x v="14"/>
    <x v="4"/>
    <n v="1424421253"/>
    <d v="2015-02-20T08:34:13"/>
    <n v="1421829253"/>
    <d v="2015-01-21T08:34:13"/>
    <x v="28"/>
    <x v="28"/>
    <b v="1"/>
    <n v="10"/>
    <b v="0"/>
    <s v="photography/photobooks"/>
    <n v="13.5625"/>
    <n v="65.099999999999994"/>
    <x v="5"/>
    <x v="23"/>
  </r>
  <r>
    <x v="1701"/>
    <s v="Ozymandias : a photo book"/>
    <s v="Publication of an award-winning photographic series that explores the endless and beautiful dance between creation and destruction."/>
    <n v="11000"/>
    <n v="3986"/>
    <x v="0"/>
    <x v="0"/>
    <x v="0"/>
    <n v="1472834180"/>
    <d v="2016-09-02T16:36:20"/>
    <n v="1470242180"/>
    <d v="2016-08-03T16:36:20"/>
    <x v="28"/>
    <x v="28"/>
    <b v="1"/>
    <n v="38"/>
    <b v="0"/>
    <s v="photography/photobooks"/>
    <n v="36.236363636363642"/>
    <n v="104.89473684210526"/>
    <x v="5"/>
    <x v="23"/>
  </r>
  <r>
    <x v="1702"/>
    <s v="Hues of my Vision"/>
    <s v="My Buddy Spirit and I, Ara, camping full time camera on hand for a bit over nine years. &quot;Hue of my Vision&quot; is our Photo Book."/>
    <n v="40000"/>
    <n v="9477"/>
    <x v="0"/>
    <x v="0"/>
    <x v="0"/>
    <n v="1432248478"/>
    <d v="2015-05-21T22:47:58"/>
    <n v="1429656478"/>
    <d v="2015-04-21T22:47:58"/>
    <x v="28"/>
    <x v="28"/>
    <b v="1"/>
    <n v="185"/>
    <b v="0"/>
    <s v="photography/photobooks"/>
    <n v="23.692499999999999"/>
    <n v="51.227027027027027"/>
    <x v="5"/>
    <x v="23"/>
  </r>
  <r>
    <x v="1703"/>
    <s v="Observations in 6x6"/>
    <s v="A photo book that shows a timeless trip from Portugal to Sri Lanka in a subjective point of view through an old Hasselblad objective."/>
    <n v="1900"/>
    <n v="905"/>
    <x v="0"/>
    <x v="14"/>
    <x v="4"/>
    <n v="1418649177"/>
    <d v="2014-12-15T13:12:57"/>
    <n v="1416057177"/>
    <d v="2014-11-15T13:12:57"/>
    <x v="28"/>
    <x v="28"/>
    <b v="1"/>
    <n v="29"/>
    <b v="0"/>
    <s v="photography/photobooks"/>
    <n v="47.631578947368418"/>
    <n v="31.206896551724139"/>
    <x v="5"/>
    <x v="23"/>
  </r>
  <r>
    <x v="1704"/>
    <s v="Alpamayo to Yerupaja"/>
    <s v="Raising awareness to the effects of global warming through photographs of the high mountains of Peru."/>
    <n v="10000"/>
    <n v="1533"/>
    <x v="0"/>
    <x v="0"/>
    <x v="0"/>
    <n v="1428158637"/>
    <d v="2015-04-04T14:43:57"/>
    <n v="1425570237"/>
    <d v="2015-03-05T15:43:57"/>
    <x v="28"/>
    <x v="28"/>
    <b v="1"/>
    <n v="24"/>
    <b v="0"/>
    <s v="photography/photobooks"/>
    <n v="15.329999999999998"/>
    <n v="63.875"/>
    <x v="5"/>
    <x v="23"/>
  </r>
  <r>
    <x v="1705"/>
    <s v="Beyond the Pale"/>
    <s v="A photo book celebrating Goths, exploring their lives and giving an insight into what Goth is for them."/>
    <n v="5500"/>
    <n v="76"/>
    <x v="0"/>
    <x v="3"/>
    <x v="3"/>
    <n v="1414795542"/>
    <d v="2014-10-31T22:45:42"/>
    <n v="1412203542"/>
    <d v="2014-10-01T22:45:42"/>
    <x v="28"/>
    <x v="28"/>
    <b v="1"/>
    <n v="4"/>
    <b v="0"/>
    <s v="photography/photobooks"/>
    <n v="1.3818181818181818"/>
    <n v="19"/>
    <x v="5"/>
    <x v="23"/>
  </r>
  <r>
    <x v="1706"/>
    <s v="Return to Relevance: The Scott Hyde Archive"/>
    <s v="70 years of incredible photography sits patiently in old film sheet boxes, waiting for a return to relevance."/>
    <n v="33000"/>
    <n v="1636"/>
    <x v="0"/>
    <x v="0"/>
    <x v="0"/>
    <n v="1423152678"/>
    <d v="2015-02-05T16:11:18"/>
    <n v="1420560678"/>
    <d v="2015-01-06T16:11:18"/>
    <x v="28"/>
    <x v="28"/>
    <b v="1"/>
    <n v="15"/>
    <b v="0"/>
    <s v="photography/photobooks"/>
    <n v="4.957575757575758"/>
    <n v="109.06666666666666"/>
    <x v="5"/>
    <x v="23"/>
  </r>
  <r>
    <x v="1707"/>
    <s v="Live to Learn, Learn to Fight, Fight to Live - The Karen"/>
    <s v="The beginning of a long term project to document life of the Karen ethnic group on the border of Thailand and Burma."/>
    <n v="3000"/>
    <n v="40"/>
    <x v="0"/>
    <x v="2"/>
    <x v="2"/>
    <n v="1417127040"/>
    <d v="2014-11-27T22:24:00"/>
    <n v="1414531440"/>
    <d v="2014-10-28T21:24:00"/>
    <x v="28"/>
    <x v="28"/>
    <b v="1"/>
    <n v="2"/>
    <b v="0"/>
    <s v="photography/photobooks"/>
    <n v="1.3333333333333335"/>
    <n v="20"/>
    <x v="5"/>
    <x v="23"/>
  </r>
  <r>
    <x v="1708"/>
    <s v="Remnants, A Photography Book to Send to Congress"/>
    <s v="A photography book that serves as a call to action for Congress to stand up for survivors of domestic and sexual assault."/>
    <n v="10000"/>
    <n v="6755"/>
    <x v="0"/>
    <x v="0"/>
    <x v="0"/>
    <n v="1481809189"/>
    <d v="2016-12-15T13:39:49"/>
    <n v="1479217189"/>
    <d v="2016-11-15T13:39:49"/>
    <x v="28"/>
    <x v="28"/>
    <b v="1"/>
    <n v="140"/>
    <b v="0"/>
    <s v="photography/photobooks"/>
    <n v="67.55"/>
    <n v="48.25"/>
    <x v="5"/>
    <x v="23"/>
  </r>
  <r>
    <x v="1709"/>
    <s v="The Sikh Project Book"/>
    <s v="Shot over 3 years in the U.K &amp; U.S, and featured in press worldwide, we need your help to back the highly anticipated Sikh Project book"/>
    <n v="46260"/>
    <n v="9460"/>
    <x v="0"/>
    <x v="3"/>
    <x v="3"/>
    <n v="1476109970"/>
    <d v="2016-10-10T14:32:50"/>
    <n v="1473517970"/>
    <d v="2016-09-10T14:32:50"/>
    <x v="28"/>
    <x v="28"/>
    <b v="1"/>
    <n v="113"/>
    <b v="0"/>
    <s v="photography/photobooks"/>
    <n v="20.44963251188932"/>
    <n v="83.716814159292042"/>
    <x v="5"/>
    <x v="23"/>
  </r>
  <r>
    <x v="1710"/>
    <s v="Anywhere but Here"/>
    <s v="I want to explore alternative cultures and lifestyles in America."/>
    <n v="5000"/>
    <n v="553"/>
    <x v="0"/>
    <x v="0"/>
    <x v="0"/>
    <n v="1411868313"/>
    <d v="2014-09-28T01:38:33"/>
    <n v="1409276313"/>
    <d v="2014-08-29T01:38:33"/>
    <x v="28"/>
    <x v="28"/>
    <b v="1"/>
    <n v="8"/>
    <b v="0"/>
    <s v="photography/photobooks"/>
    <n v="11.06"/>
    <n v="69.125"/>
    <x v="5"/>
    <x v="23"/>
  </r>
  <r>
    <x v="1711"/>
    <s v="Run Rwanda: A Photo Book showcasing contemporary Rwanda"/>
    <s v="Run Rwanda - 211 miles, 100 photos:  An intimate visual documentation  of the inspiring and innovative reality of modern day Rwanda"/>
    <n v="6500"/>
    <n v="865"/>
    <x v="0"/>
    <x v="3"/>
    <x v="3"/>
    <n v="1467531536"/>
    <d v="2016-07-03T07:38:56"/>
    <n v="1464939536"/>
    <d v="2016-06-03T07:38:56"/>
    <x v="28"/>
    <x v="28"/>
    <b v="0"/>
    <n v="23"/>
    <b v="0"/>
    <s v="photography/photobooks"/>
    <n v="13.307692307692307"/>
    <n v="37.608695652173914"/>
    <x v="5"/>
    <x v="23"/>
  </r>
  <r>
    <x v="1712"/>
    <s v="Libya : The Lost Days"/>
    <s v="This project aims to document, Libyan photographic history; through both print and artisan mediums ."/>
    <n v="8750"/>
    <n v="0"/>
    <x v="0"/>
    <x v="3"/>
    <x v="3"/>
    <n v="1407532812"/>
    <d v="2014-08-08T21:20:12"/>
    <n v="1404940812"/>
    <d v="2014-07-09T21:20:12"/>
    <x v="28"/>
    <x v="28"/>
    <b v="0"/>
    <n v="0"/>
    <b v="0"/>
    <s v="photography/photobooks"/>
    <n v="0"/>
    <n v="0"/>
    <x v="5"/>
    <x v="23"/>
  </r>
  <r>
    <x v="1713"/>
    <s v="My Favourite Colour Was Yellow"/>
    <s v="A self published photo book documenting the overwhelming presence of the colour pink, in young girls lives here in the UK."/>
    <n v="12000"/>
    <n v="5902"/>
    <x v="0"/>
    <x v="3"/>
    <x v="3"/>
    <n v="1425108736"/>
    <d v="2015-02-28T07:32:16"/>
    <n v="1422516736"/>
    <d v="2015-01-29T07:32:16"/>
    <x v="28"/>
    <x v="28"/>
    <b v="0"/>
    <n v="140"/>
    <b v="0"/>
    <s v="photography/photobooks"/>
    <n v="49.183333333333337"/>
    <n v="42.157142857142858"/>
    <x v="5"/>
    <x v="23"/>
  </r>
  <r>
    <x v="1714"/>
    <s v="Give Me Your Goofy-ist"/>
    <s v="We are all different, this is a way to honor and celebrate the authenticity in being different."/>
    <n v="15000"/>
    <n v="0"/>
    <x v="0"/>
    <x v="0"/>
    <x v="0"/>
    <n v="1428035850"/>
    <d v="2015-04-03T04:37:30"/>
    <n v="1425447450"/>
    <d v="2015-03-04T05:37:30"/>
    <x v="28"/>
    <x v="28"/>
    <b v="0"/>
    <n v="0"/>
    <b v="0"/>
    <s v="photography/photobooks"/>
    <n v="0"/>
    <n v="0"/>
    <x v="5"/>
    <x v="23"/>
  </r>
  <r>
    <x v="1715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x v="0"/>
    <n v="1406743396"/>
    <d v="2014-07-30T18:03:16"/>
    <n v="1404151396"/>
    <d v="2014-06-30T18:03:16"/>
    <x v="28"/>
    <x v="28"/>
    <b v="0"/>
    <n v="4"/>
    <b v="0"/>
    <s v="photography/photobooks"/>
    <n v="2.083333333333333"/>
    <n v="6.25"/>
    <x v="5"/>
    <x v="23"/>
  </r>
  <r>
    <x v="1716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x v="0"/>
    <n v="1427850090"/>
    <d v="2015-04-01T01:01:30"/>
    <n v="1425261690"/>
    <d v="2015-03-02T02:01:30"/>
    <x v="28"/>
    <x v="28"/>
    <b v="0"/>
    <n v="8"/>
    <b v="0"/>
    <s v="photography/photobooks"/>
    <n v="6.565384615384616"/>
    <n v="213.375"/>
    <x v="5"/>
    <x v="23"/>
  </r>
  <r>
    <x v="1717"/>
    <s v="Our Band Van Needs Serious Repairs!!!"/>
    <s v="Just as we are getting prepared to tour we find out our van has serious damage and can't run. We unfortunately don't have enough."/>
    <n v="700"/>
    <n v="811"/>
    <x v="2"/>
    <x v="0"/>
    <x v="0"/>
    <n v="1351095976"/>
    <d v="2012-10-24T16:26:16"/>
    <n v="1348503976"/>
    <d v="2012-09-24T16:26:16"/>
    <x v="28"/>
    <x v="28"/>
    <b v="0"/>
    <n v="33"/>
    <b v="1"/>
    <s v="music/rock"/>
    <n v="115.85714285714286"/>
    <n v="24.575757575757574"/>
    <x v="1"/>
    <x v="2"/>
  </r>
  <r>
    <x v="1718"/>
    <s v="BEAR GHOST! Professional Recording! Yay!"/>
    <s v="Hear your favorite Bear Ghost in eargasmic quality!"/>
    <n v="2000"/>
    <n v="2020"/>
    <x v="2"/>
    <x v="0"/>
    <x v="0"/>
    <n v="1392675017"/>
    <d v="2014-02-17T22:10:17"/>
    <n v="1390083017"/>
    <d v="2014-01-18T22:10:17"/>
    <x v="28"/>
    <x v="28"/>
    <b v="0"/>
    <n v="38"/>
    <b v="1"/>
    <s v="music/rock"/>
    <n v="101"/>
    <n v="53.157894736842103"/>
    <x v="1"/>
    <x v="2"/>
  </r>
  <r>
    <x v="1719"/>
    <s v="Help Vintage Blue Complete and Promote Our Record!"/>
    <s v="We have come a long way on our new record, but now we need your help.  Help us, and together we can make magic!"/>
    <n v="15000"/>
    <n v="15230"/>
    <x v="2"/>
    <x v="0"/>
    <x v="0"/>
    <n v="1393259107"/>
    <d v="2014-02-24T16:25:07"/>
    <n v="1390667107"/>
    <d v="2014-01-25T16:25:07"/>
    <x v="28"/>
    <x v="28"/>
    <b v="0"/>
    <n v="226"/>
    <b v="1"/>
    <s v="music/rock"/>
    <n v="101.53333333333335"/>
    <n v="67.389380530973455"/>
    <x v="1"/>
    <x v="2"/>
  </r>
  <r>
    <x v="1720"/>
    <s v="Black Swan Theories Debut CD"/>
    <s v="Hi! We're the music duo Black Swan Theories and our project is to manufacture our debut CD of 10 already-completed songs.  "/>
    <n v="350"/>
    <n v="500"/>
    <x v="2"/>
    <x v="0"/>
    <x v="0"/>
    <n v="1299243427"/>
    <d v="2011-03-04T12:57:07"/>
    <n v="1296651427"/>
    <d v="2011-02-02T12:57:07"/>
    <x v="28"/>
    <x v="28"/>
    <b v="0"/>
    <n v="20"/>
    <b v="1"/>
    <s v="music/rock"/>
    <n v="142.85714285714286"/>
    <n v="25"/>
    <x v="1"/>
    <x v="2"/>
  </r>
  <r>
    <x v="1721"/>
    <s v="DIRTY LITTLE REBEL EP"/>
    <s v="WE ARE A HARD ROCK/PUNK BAND SEEKING FUNDS TO RECORD A NEW EP. _x000a__x000a_https://www.reverbnation.com/dirtylittlerebel"/>
    <n v="500"/>
    <n v="520"/>
    <x v="2"/>
    <x v="3"/>
    <x v="3"/>
    <n v="1459439471"/>
    <d v="2016-03-31T15:51:11"/>
    <n v="1456851071"/>
    <d v="2016-03-01T16:51:11"/>
    <x v="28"/>
    <x v="28"/>
    <b v="0"/>
    <n v="11"/>
    <b v="1"/>
    <s v="music/rock"/>
    <n v="104"/>
    <n v="47.272727272727273"/>
    <x v="1"/>
    <x v="2"/>
  </r>
  <r>
    <x v="1722"/>
    <s v="Help The King of Mars Record Their First EP!"/>
    <s v="The King of Mars, a Chicago rock band, needs your help funding their first EP! Visit us at thekingofmars.com for more."/>
    <n v="1000"/>
    <n v="2053"/>
    <x v="2"/>
    <x v="0"/>
    <x v="0"/>
    <n v="1475342382"/>
    <d v="2016-10-01T17:19:42"/>
    <n v="1472750382"/>
    <d v="2016-09-01T17:19:42"/>
    <x v="28"/>
    <x v="28"/>
    <b v="0"/>
    <n v="45"/>
    <b v="1"/>
    <s v="music/rock"/>
    <n v="205.29999999999998"/>
    <n v="45.62222222222222"/>
    <x v="1"/>
    <x v="2"/>
  </r>
  <r>
    <x v="172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x v="0"/>
    <n v="1298245954"/>
    <d v="2011-02-20T23:52:34"/>
    <n v="1295653954"/>
    <d v="2011-01-21T23:52:34"/>
    <x v="28"/>
    <x v="28"/>
    <b v="0"/>
    <n v="134"/>
    <b v="1"/>
    <s v="music/rock"/>
    <n v="124.0061"/>
    <n v="92.541865671641801"/>
    <x v="1"/>
    <x v="2"/>
  </r>
  <r>
    <x v="1724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x v="0"/>
    <n v="1355585777"/>
    <d v="2012-12-15T15:36:17"/>
    <n v="1352993777"/>
    <d v="2012-11-15T15:36:17"/>
    <x v="28"/>
    <x v="28"/>
    <b v="0"/>
    <n v="209"/>
    <b v="1"/>
    <s v="music/rock"/>
    <n v="137.92666666666668"/>
    <n v="98.990430622009569"/>
    <x v="1"/>
    <x v="2"/>
  </r>
  <r>
    <x v="1725"/>
    <s v="Release the Skyline Album"/>
    <s v="Release the Skylines is a small, local Cleveland metal band looking to record an album."/>
    <n v="300"/>
    <n v="301"/>
    <x v="2"/>
    <x v="0"/>
    <x v="0"/>
    <n v="1350505059"/>
    <d v="2012-10-17T20:17:39"/>
    <n v="1347913059"/>
    <d v="2012-09-17T20:17:39"/>
    <x v="28"/>
    <x v="28"/>
    <b v="0"/>
    <n v="8"/>
    <b v="1"/>
    <s v="music/rock"/>
    <n v="100.33333333333334"/>
    <n v="37.625"/>
    <x v="1"/>
    <x v="2"/>
  </r>
  <r>
    <x v="1726"/>
    <s v="WILKES EP"/>
    <s v="WILKES is the solo venture of HighFlightSociety singer / Disciple bassist, Jason Wilkes. This project is to fund the debut 6 song EP."/>
    <n v="9000"/>
    <n v="9137"/>
    <x v="2"/>
    <x v="0"/>
    <x v="0"/>
    <n v="1405033300"/>
    <d v="2014-07-10T23:01:40"/>
    <n v="1402441300"/>
    <d v="2014-06-10T23:01:40"/>
    <x v="28"/>
    <x v="28"/>
    <b v="0"/>
    <n v="179"/>
    <b v="1"/>
    <s v="music/rock"/>
    <n v="101.52222222222223"/>
    <n v="51.044692737430168"/>
    <x v="1"/>
    <x v="2"/>
  </r>
  <r>
    <x v="1727"/>
    <s v="Emily Bell is releasing her debut album"/>
    <s v="After much anticipation, I'm finally releasing my first album, &quot;In Technicolor&quot;! Let's join forces and get it done right!"/>
    <n v="15000"/>
    <n v="15318.55"/>
    <x v="2"/>
    <x v="0"/>
    <x v="0"/>
    <n v="1369355437"/>
    <d v="2013-05-24T00:30:37"/>
    <n v="1366763437"/>
    <d v="2013-04-24T00:30:37"/>
    <x v="28"/>
    <x v="28"/>
    <b v="0"/>
    <n v="174"/>
    <b v="1"/>
    <s v="music/rock"/>
    <n v="102.12366666666665"/>
    <n v="88.037643678160919"/>
    <x v="1"/>
    <x v="2"/>
  </r>
  <r>
    <x v="1728"/>
    <s v="Holy Water Moses - A Hail Dale Project"/>
    <s v="We need to get back to Nashville to record our second record, a full LP this time.  It ain't cheap and we need your help!"/>
    <n v="3000"/>
    <n v="3000"/>
    <x v="2"/>
    <x v="0"/>
    <x v="0"/>
    <n v="1410546413"/>
    <d v="2014-09-12T18:26:53"/>
    <n v="1407954413"/>
    <d v="2014-08-13T18:26:53"/>
    <x v="28"/>
    <x v="28"/>
    <b v="0"/>
    <n v="22"/>
    <b v="1"/>
    <s v="music/rock"/>
    <n v="100"/>
    <n v="136.36363636363637"/>
    <x v="1"/>
    <x v="2"/>
  </r>
  <r>
    <x v="1729"/>
    <s v="Queen Kwong Tour to London and Paris"/>
    <s v="Queen Kwong is going ON TOUR to London and Paris!"/>
    <n v="3000"/>
    <n v="3955"/>
    <x v="2"/>
    <x v="0"/>
    <x v="0"/>
    <n v="1316716129"/>
    <d v="2011-09-22T18:28:49"/>
    <n v="1314124129"/>
    <d v="2011-08-23T18:28:49"/>
    <x v="28"/>
    <x v="28"/>
    <b v="0"/>
    <n v="56"/>
    <b v="1"/>
    <s v="music/rock"/>
    <n v="131.83333333333334"/>
    <n v="70.625"/>
    <x v="1"/>
    <x v="2"/>
  </r>
  <r>
    <x v="1730"/>
    <s v="Galaxix - Take on the Universe!"/>
    <s v="A game for Apple &amp; Android devices that sees you get your own spacecraft, take on the competition, mine asteroids &amp; fight to survive."/>
    <n v="250000"/>
    <n v="0"/>
    <x v="0"/>
    <x v="3"/>
    <x v="3"/>
    <n v="1422256341"/>
    <d v="2015-01-26T07:12:21"/>
    <n v="1419664341"/>
    <d v="2014-12-27T07:12:21"/>
    <x v="28"/>
    <x v="28"/>
    <b v="0"/>
    <n v="0"/>
    <b v="0"/>
    <s v="games/mobile games"/>
    <n v="0"/>
    <n v="0"/>
    <x v="6"/>
    <x v="28"/>
  </r>
  <r>
    <x v="1731"/>
    <s v="Project: 20M813"/>
    <s v="This is an Android game where you take control of the zombies and try to eat your way to world domination!"/>
    <n v="2500"/>
    <n v="10"/>
    <x v="0"/>
    <x v="0"/>
    <x v="0"/>
    <n v="1402600085"/>
    <d v="2014-06-12T19:08:05"/>
    <n v="1400008085"/>
    <d v="2014-05-13T19:08:05"/>
    <x v="28"/>
    <x v="28"/>
    <b v="0"/>
    <n v="2"/>
    <b v="0"/>
    <s v="games/mobile games"/>
    <n v="0.4"/>
    <n v="5"/>
    <x v="6"/>
    <x v="28"/>
  </r>
  <r>
    <x v="1732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x v="0"/>
    <n v="1399223500"/>
    <d v="2014-05-04T17:11:40"/>
    <n v="1396631500"/>
    <d v="2014-04-04T17:11:40"/>
    <x v="28"/>
    <x v="28"/>
    <b v="0"/>
    <n v="48"/>
    <b v="0"/>
    <s v="games/mobile games"/>
    <n v="42.892307692307689"/>
    <n v="58.083333333333336"/>
    <x v="6"/>
    <x v="28"/>
  </r>
  <r>
    <x v="1733"/>
    <s v="Meme Wars - Dank Age"/>
    <s v="A mix of PokemonGo, Game of War- Fire Age, DragonSoul, &amp; Throwdown. Join a clan, collect meme, upgrade features, fight, &amp; compete."/>
    <n v="20000"/>
    <n v="10"/>
    <x v="0"/>
    <x v="0"/>
    <x v="0"/>
    <n v="1478383912"/>
    <d v="2016-11-05T22:11:52"/>
    <n v="1475791912"/>
    <d v="2016-10-06T22:11:52"/>
    <x v="28"/>
    <x v="28"/>
    <b v="0"/>
    <n v="1"/>
    <b v="0"/>
    <s v="games/mobile games"/>
    <n v="0.05"/>
    <n v="10"/>
    <x v="6"/>
    <x v="28"/>
  </r>
  <r>
    <x v="1734"/>
    <s v="Castle Crawler RPG"/>
    <s v="CCRPG will be a 2D Pixel Art Game based on similar elements to the SNES game &quot;Zelda: A Link to the Past&quot; with RPG elements added in."/>
    <n v="10000"/>
    <n v="0"/>
    <x v="0"/>
    <x v="0"/>
    <x v="0"/>
    <n v="1483488249"/>
    <d v="2017-01-04T00:04:09"/>
    <n v="1480896249"/>
    <d v="2016-12-05T00:04:09"/>
    <x v="28"/>
    <x v="28"/>
    <b v="0"/>
    <n v="0"/>
    <b v="0"/>
    <s v="games/mobile games"/>
    <n v="0"/>
    <n v="0"/>
    <x v="6"/>
    <x v="28"/>
  </r>
  <r>
    <x v="1735"/>
    <s v="ZombieTime!"/>
    <s v="A Top-View Action game where you play as Bob, the FIRST zombie to rise from the grave. Bring chaos to town, feast and don't die again."/>
    <n v="20000"/>
    <n v="212"/>
    <x v="0"/>
    <x v="0"/>
    <x v="0"/>
    <n v="1435633602"/>
    <d v="2015-06-30T03:06:42"/>
    <n v="1433041602"/>
    <d v="2015-05-31T03:06:42"/>
    <x v="28"/>
    <x v="28"/>
    <b v="0"/>
    <n v="13"/>
    <b v="0"/>
    <s v="games/mobile games"/>
    <n v="1.06"/>
    <n v="16.307692307692307"/>
    <x v="6"/>
    <x v="28"/>
  </r>
  <r>
    <x v="1736"/>
    <s v="Migration Madness (Android)"/>
    <s v="An arcade styled side scroller. Help Bob the pilot steer his plane through hordes of migrating birds strapped with explosives."/>
    <n v="280"/>
    <n v="0"/>
    <x v="0"/>
    <x v="2"/>
    <x v="2"/>
    <n v="1402901405"/>
    <d v="2014-06-16T06:50:05"/>
    <n v="1400309405"/>
    <d v="2014-05-17T06:50:05"/>
    <x v="28"/>
    <x v="28"/>
    <b v="0"/>
    <n v="0"/>
    <b v="0"/>
    <s v="games/mobile games"/>
    <n v="0"/>
    <n v="0"/>
    <x v="6"/>
    <x v="28"/>
  </r>
  <r>
    <x v="1737"/>
    <s v="Aussies versus Zombies"/>
    <s v="Action game now playable on Android/iOS platforms and PC browsers. Easy gameplay even for starters yet hard to be skilled. Multi-player"/>
    <n v="8000"/>
    <n v="0"/>
    <x v="0"/>
    <x v="2"/>
    <x v="2"/>
    <n v="1402618355"/>
    <d v="2014-06-13T00:12:35"/>
    <n v="1400026355"/>
    <d v="2014-05-14T00:12:35"/>
    <x v="28"/>
    <x v="28"/>
    <b v="0"/>
    <n v="0"/>
    <b v="0"/>
    <s v="games/mobile games"/>
    <n v="0"/>
    <n v="0"/>
    <x v="6"/>
    <x v="28"/>
  </r>
  <r>
    <x v="1738"/>
    <s v="Alex and More"/>
    <s v="Juego de plataformas con 20 personajes. Cada personaje tiene cuatro habilidades distintas al resto de personajes y sus propias voces."/>
    <n v="5000"/>
    <n v="6"/>
    <x v="0"/>
    <x v="8"/>
    <x v="4"/>
    <n v="1457966129"/>
    <d v="2016-03-14T14:35:29"/>
    <n v="1455377729"/>
    <d v="2016-02-13T15:35:29"/>
    <x v="28"/>
    <x v="28"/>
    <b v="0"/>
    <n v="2"/>
    <b v="0"/>
    <s v="games/mobile games"/>
    <n v="0.12"/>
    <n v="3"/>
    <x v="6"/>
    <x v="28"/>
  </r>
  <r>
    <x v="1739"/>
    <s v="Story Rock by The Jolly Llamas -- Our First Album!"/>
    <s v="We're now raising money to produce a music video. Those who donate get a vote in deciding which song!"/>
    <n v="2000"/>
    <n v="3453.69"/>
    <x v="2"/>
    <x v="0"/>
    <x v="0"/>
    <n v="1425955189"/>
    <d v="2015-03-10T02:39:49"/>
    <n v="1423366789"/>
    <d v="2015-02-08T03:39:49"/>
    <x v="28"/>
    <x v="28"/>
    <b v="0"/>
    <n v="70"/>
    <b v="1"/>
    <s v="music/indie rock"/>
    <n v="172.68449999999999"/>
    <n v="49.338428571428572"/>
    <x v="1"/>
    <x v="21"/>
  </r>
  <r>
    <x v="1740"/>
    <s v="Afraid Of Figs - Help Fund our New CD - &quot;SAFE&quot;"/>
    <s v="Afraid Of Figs is a high energy pop/rock band, with off-the-wall humor, catchy hooks, and wild interactive live shows."/>
    <n v="999"/>
    <n v="1047"/>
    <x v="2"/>
    <x v="0"/>
    <x v="0"/>
    <n v="1333921508"/>
    <d v="2012-04-08T21:45:08"/>
    <n v="1331333108"/>
    <d v="2012-03-09T22:45:08"/>
    <x v="28"/>
    <x v="28"/>
    <b v="0"/>
    <n v="32"/>
    <b v="1"/>
    <s v="music/indie rock"/>
    <n v="104.8048048048048"/>
    <n v="32.71875"/>
    <x v="1"/>
    <x v="21"/>
  </r>
  <r>
    <x v="1741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x v="0"/>
    <n v="1415832338"/>
    <d v="2014-11-12T22:45:38"/>
    <n v="1413236738"/>
    <d v="2014-10-13T21:45:38"/>
    <x v="28"/>
    <x v="28"/>
    <b v="0"/>
    <n v="29"/>
    <b v="1"/>
    <s v="music/indie rock"/>
    <n v="102.08333333333333"/>
    <n v="42.241379310344826"/>
    <x v="1"/>
    <x v="21"/>
  </r>
  <r>
    <x v="1742"/>
    <s v="The Spring Standards LIVE at the Arden Gild Hall!"/>
    <s v="We want to record a live album at this year's annual Boxing Day show at the Arden Gild Hall - we need your help to do it!"/>
    <n v="12000"/>
    <n v="17350.13"/>
    <x v="2"/>
    <x v="0"/>
    <x v="0"/>
    <n v="1355597528"/>
    <d v="2012-12-15T18:52:08"/>
    <n v="1353005528"/>
    <d v="2012-11-15T18:52:08"/>
    <x v="28"/>
    <x v="28"/>
    <b v="0"/>
    <n v="246"/>
    <b v="1"/>
    <s v="music/indie rock"/>
    <n v="144.58441666666667"/>
    <n v="70.5289837398374"/>
    <x v="1"/>
    <x v="21"/>
  </r>
  <r>
    <x v="1743"/>
    <s v="Nemes wants you to be able to hear their new songs!"/>
    <s v="Nemes has just recorded a new album and is raising $500 to get it mixed and mastered professionally."/>
    <n v="500"/>
    <n v="683"/>
    <x v="2"/>
    <x v="0"/>
    <x v="0"/>
    <n v="1307459881"/>
    <d v="2011-06-07T15:18:01"/>
    <n v="1304867881"/>
    <d v="2011-05-08T15:18:01"/>
    <x v="28"/>
    <x v="28"/>
    <b v="0"/>
    <n v="26"/>
    <b v="1"/>
    <s v="music/indie rock"/>
    <n v="136.60000000000002"/>
    <n v="26.26923076923077"/>
    <x v="1"/>
    <x v="21"/>
  </r>
  <r>
    <x v="174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x v="0"/>
    <n v="1445363722"/>
    <d v="2015-10-20T17:55:22"/>
    <n v="1442771722"/>
    <d v="2015-09-20T17:55:22"/>
    <x v="28"/>
    <x v="28"/>
    <b v="0"/>
    <n v="47"/>
    <b v="1"/>
    <s v="music/indie rock"/>
    <n v="101.71957671957672"/>
    <n v="196.34042553191489"/>
    <x v="1"/>
    <x v="21"/>
  </r>
  <r>
    <x v="1745"/>
    <s v="the bridge"/>
    <s v="My barely anticipated second album of self produced songs is ready to go.  Just need a little help to cover mastering, artwork etc."/>
    <n v="451"/>
    <n v="559"/>
    <x v="2"/>
    <x v="0"/>
    <x v="0"/>
    <n v="1334250165"/>
    <d v="2012-04-12T17:02:45"/>
    <n v="1331658165"/>
    <d v="2012-03-13T17:02:45"/>
    <x v="28"/>
    <x v="28"/>
    <b v="0"/>
    <n v="13"/>
    <b v="1"/>
    <s v="music/indie rock"/>
    <n v="123.94678492239468"/>
    <n v="43"/>
    <x v="1"/>
    <x v="21"/>
  </r>
  <r>
    <x v="1746"/>
    <s v="Ukulele Songs from the Zombie Apocalypse"/>
    <s v="Ukulele Songs from the Zombie Apocalypse, a concept album where boy meets girl, boy loses girl to Zombie King, boy gets girl back. Fun!"/>
    <n v="900"/>
    <n v="1200"/>
    <x v="2"/>
    <x v="0"/>
    <x v="0"/>
    <n v="1427319366"/>
    <d v="2015-03-25T21:36:06"/>
    <n v="1424730966"/>
    <d v="2015-02-23T22:36:06"/>
    <x v="28"/>
    <x v="28"/>
    <b v="0"/>
    <n v="42"/>
    <b v="1"/>
    <s v="music/indie rock"/>
    <n v="133.33333333333331"/>
    <n v="28.571428571428573"/>
    <x v="1"/>
    <x v="21"/>
  </r>
  <r>
    <x v="1747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3"/>
    <x v="3"/>
    <n v="1432299600"/>
    <d v="2015-05-22T13:00:00"/>
    <n v="1429707729"/>
    <d v="2015-04-22T13:02:09"/>
    <x v="28"/>
    <x v="28"/>
    <b v="0"/>
    <n v="25"/>
    <b v="0"/>
    <s v="technology/gadgets"/>
    <n v="2.6969696969696968"/>
    <n v="106.8"/>
    <x v="7"/>
    <x v="33"/>
  </r>
  <r>
    <x v="1748"/>
    <s v="Cardboard reality"/>
    <s v="Virtual reality is expensive, here is the solution. I've created a VR device out of cardboard. I present: World's cheapest VR Device."/>
    <n v="1000"/>
    <n v="12"/>
    <x v="0"/>
    <x v="14"/>
    <x v="4"/>
    <n v="1425495447"/>
    <d v="2015-03-04T18:57:27"/>
    <n v="1422903447"/>
    <d v="2015-02-02T18:57:27"/>
    <x v="28"/>
    <x v="28"/>
    <b v="0"/>
    <n v="3"/>
    <b v="0"/>
    <s v="technology/gadgets"/>
    <n v="1.2"/>
    <n v="4"/>
    <x v="7"/>
    <x v="33"/>
  </r>
  <r>
    <x v="1749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x v="0"/>
    <n v="1410127994"/>
    <d v="2014-09-07T22:13:14"/>
    <n v="1407535994"/>
    <d v="2014-08-08T22:13:14"/>
    <x v="28"/>
    <x v="28"/>
    <b v="0"/>
    <n v="4"/>
    <b v="0"/>
    <s v="technology/gadgets"/>
    <n v="0.16800000000000001"/>
    <n v="10.5"/>
    <x v="7"/>
    <x v="33"/>
  </r>
  <r>
    <x v="1750"/>
    <s v="Macbook all-in-one Portable storage docking station PLUSDOCK"/>
    <s v="Max 5Tb storage, Wired lan, Additional USB ports and Hi-res DAC, 10000mAh battery, Real portable docking station"/>
    <n v="50000"/>
    <n v="21380"/>
    <x v="0"/>
    <x v="0"/>
    <x v="0"/>
    <n v="1466697983"/>
    <d v="2016-06-23T16:06:23"/>
    <n v="1464105983"/>
    <d v="2016-05-24T16:06:23"/>
    <x v="28"/>
    <x v="28"/>
    <b v="0"/>
    <n v="99"/>
    <b v="0"/>
    <s v="technology/gadgets"/>
    <n v="42.76"/>
    <n v="215.95959595959596"/>
    <x v="7"/>
    <x v="33"/>
  </r>
  <r>
    <x v="1751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x v="0"/>
    <n v="1483048900"/>
    <d v="2016-12-29T22:01:40"/>
    <n v="1480456900"/>
    <d v="2016-11-29T22:01:40"/>
    <x v="28"/>
    <x v="28"/>
    <b v="0"/>
    <n v="4"/>
    <b v="0"/>
    <s v="technology/gadgets"/>
    <n v="1.7319999999999998"/>
    <n v="108.25"/>
    <x v="7"/>
    <x v="33"/>
  </r>
  <r>
    <x v="1752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x v="0"/>
    <n v="1414059479"/>
    <d v="2014-10-23T10:17:59"/>
    <n v="1411467479"/>
    <d v="2014-09-23T10:17:59"/>
    <x v="28"/>
    <x v="28"/>
    <b v="0"/>
    <n v="38"/>
    <b v="0"/>
    <s v="technology/gadgets"/>
    <n v="14.111428571428572"/>
    <n v="129.97368421052633"/>
    <x v="7"/>
    <x v="33"/>
  </r>
  <r>
    <x v="1753"/>
    <s v="Charge Furniture"/>
    <s v="Charge furniture, making it simple and comfortable to charge your USB devices without leaving the comfort of your couch or armchair"/>
    <n v="42500"/>
    <n v="10"/>
    <x v="0"/>
    <x v="12"/>
    <x v="8"/>
    <n v="1407545334"/>
    <d v="2014-08-09T00:48:54"/>
    <n v="1404953334"/>
    <d v="2014-07-10T00:48:54"/>
    <x v="28"/>
    <x v="28"/>
    <b v="0"/>
    <n v="1"/>
    <b v="0"/>
    <s v="technology/gadgets"/>
    <n v="2.3529411764705882E-2"/>
    <n v="10"/>
    <x v="7"/>
    <x v="33"/>
  </r>
  <r>
    <x v="1754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x v="0"/>
    <n v="1433395560"/>
    <d v="2015-06-04T05:26:00"/>
    <n v="1430803560"/>
    <d v="2015-05-05T05:26:00"/>
    <x v="28"/>
    <x v="28"/>
    <b v="0"/>
    <n v="42"/>
    <b v="0"/>
    <s v="technology/gadgets"/>
    <n v="59.3"/>
    <n v="70.595238095238102"/>
    <x v="7"/>
    <x v="33"/>
  </r>
  <r>
    <x v="1755"/>
    <s v="Tibio - Spreading warmth in everyones home"/>
    <s v="Tibio is a revolutionary new product designed to solve an age old problem."/>
    <n v="48000"/>
    <n v="637"/>
    <x v="0"/>
    <x v="3"/>
    <x v="3"/>
    <n v="1412770578"/>
    <d v="2014-10-08T12:16:18"/>
    <n v="1410178578"/>
    <d v="2014-09-08T12:16:18"/>
    <x v="28"/>
    <x v="28"/>
    <b v="0"/>
    <n v="26"/>
    <b v="0"/>
    <s v="technology/gadgets"/>
    <n v="1.3270833333333334"/>
    <n v="24.5"/>
    <x v="7"/>
    <x v="33"/>
  </r>
  <r>
    <x v="1756"/>
    <s v="Chronovisor:The MOST innovative watch for night time reading"/>
    <s v="Let's build a legendary brand altogether"/>
    <n v="390000"/>
    <n v="205025"/>
    <x v="0"/>
    <x v="16"/>
    <x v="11"/>
    <n v="1486708133"/>
    <d v="2017-02-10T06:28:53"/>
    <n v="1484116133"/>
    <d v="2017-01-11T06:28:53"/>
    <x v="28"/>
    <x v="28"/>
    <b v="0"/>
    <n v="70"/>
    <b v="0"/>
    <s v="technology/gadgets"/>
    <n v="52.570512820512818"/>
    <n v="2928.9285714285716"/>
    <x v="7"/>
    <x v="33"/>
  </r>
  <r>
    <x v="1757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x v="0"/>
    <n v="1432069249"/>
    <d v="2015-05-19T21:00:49"/>
    <n v="1429477249"/>
    <d v="2015-04-19T21:00:49"/>
    <x v="28"/>
    <x v="28"/>
    <b v="0"/>
    <n v="8"/>
    <b v="0"/>
    <s v="technology/gadgets"/>
    <n v="47.4"/>
    <n v="29.625"/>
    <x v="7"/>
    <x v="33"/>
  </r>
  <r>
    <x v="1758"/>
    <s v="The Fine Spirits are making an album!"/>
    <s v="The Fine Spirits are making an album, but we need your help!"/>
    <n v="1500"/>
    <n v="2052"/>
    <x v="2"/>
    <x v="0"/>
    <x v="0"/>
    <n v="1342243143"/>
    <d v="2012-07-14T05:19:03"/>
    <n v="1339651143"/>
    <d v="2012-06-14T05:19:03"/>
    <x v="28"/>
    <x v="28"/>
    <b v="0"/>
    <n v="38"/>
    <b v="1"/>
    <s v="music/indie rock"/>
    <n v="136.80000000000001"/>
    <n v="54"/>
    <x v="1"/>
    <x v="21"/>
  </r>
  <r>
    <x v="1759"/>
    <s v="Low Weather // Debut Album"/>
    <s v="Low Weather's debut album is halfway finished.  With your help and your help alone we can record the rest!"/>
    <n v="2000"/>
    <n v="2311"/>
    <x v="2"/>
    <x v="0"/>
    <x v="0"/>
    <n v="1386828507"/>
    <d v="2013-12-12T06:08:27"/>
    <n v="1384236507"/>
    <d v="2013-11-12T06:08:27"/>
    <x v="28"/>
    <x v="28"/>
    <b v="0"/>
    <n v="64"/>
    <b v="1"/>
    <s v="music/indie rock"/>
    <n v="115.55"/>
    <n v="36.109375"/>
    <x v="1"/>
    <x v="21"/>
  </r>
  <r>
    <x v="1760"/>
    <s v="Jollyheads Circus Debut Album &quot;The Kaleidoscope Dawn&quot;"/>
    <s v="Help us master and release our debut album &quot;The Kaleidoscope Dawn&quot;"/>
    <n v="2550"/>
    <n v="2630"/>
    <x v="2"/>
    <x v="0"/>
    <x v="0"/>
    <n v="1367940794"/>
    <d v="2013-05-07T15:33:14"/>
    <n v="1365348794"/>
    <d v="2013-04-07T15:33:14"/>
    <x v="28"/>
    <x v="28"/>
    <b v="0"/>
    <n v="34"/>
    <b v="1"/>
    <s v="music/indie rock"/>
    <n v="103.1372549019608"/>
    <n v="77.352941176470594"/>
    <x v="1"/>
    <x v="21"/>
  </r>
  <r>
    <x v="1761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x v="0"/>
    <n v="1411787307"/>
    <d v="2014-09-27T03:08:27"/>
    <n v="1409195307"/>
    <d v="2014-08-28T03:08:27"/>
    <x v="28"/>
    <x v="28"/>
    <b v="0"/>
    <n v="110"/>
    <b v="1"/>
    <s v="music/indie rock"/>
    <n v="172.43333333333334"/>
    <n v="94.054545454545448"/>
    <x v="1"/>
    <x v="21"/>
  </r>
  <r>
    <x v="1762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x v="0"/>
    <n v="1362955108"/>
    <d v="2013-03-10T22:38:28"/>
    <n v="1360366708"/>
    <d v="2013-02-08T23:38:28"/>
    <x v="28"/>
    <x v="28"/>
    <b v="0"/>
    <n v="96"/>
    <b v="1"/>
    <s v="music/indie rock"/>
    <n v="110.7"/>
    <n v="115.3125"/>
    <x v="1"/>
    <x v="21"/>
  </r>
  <r>
    <x v="1763"/>
    <s v="Gramofon: Modern Cloud Jukebox"/>
    <s v="Gramofon streams cloud music to your sound system. A modern jukebox: smartphones are the remotes + WiFi brings everyone together."/>
    <n v="250000"/>
    <n v="315295.89"/>
    <x v="2"/>
    <x v="0"/>
    <x v="0"/>
    <n v="1400137131"/>
    <d v="2014-05-15T06:58:51"/>
    <n v="1397545131"/>
    <d v="2014-04-15T06:58:51"/>
    <x v="28"/>
    <x v="28"/>
    <b v="1"/>
    <n v="4883"/>
    <b v="1"/>
    <s v="technology/hardware"/>
    <n v="126.11835600000001"/>
    <n v="64.570118779438872"/>
    <x v="7"/>
    <x v="31"/>
  </r>
  <r>
    <x v="176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x v="0"/>
    <n v="1398952890"/>
    <d v="2014-05-01T14:01:30"/>
    <n v="1396360890"/>
    <d v="2014-04-01T14:01:30"/>
    <x v="28"/>
    <x v="28"/>
    <b v="1"/>
    <n v="1789"/>
    <b v="1"/>
    <s v="technology/hardware"/>
    <n v="788.05550000000005"/>
    <n v="176.200223588597"/>
    <x v="7"/>
    <x v="31"/>
  </r>
  <r>
    <x v="1765"/>
    <s v="Shake Your Power"/>
    <s v="#ShakeYourPower brings clean energy to places in the world without electricity through the power of music."/>
    <n v="50000"/>
    <n v="53001.3"/>
    <x v="2"/>
    <x v="3"/>
    <x v="3"/>
    <n v="1404986951"/>
    <d v="2014-07-10T10:09:11"/>
    <n v="1402394951"/>
    <d v="2014-06-10T10:09:11"/>
    <x v="28"/>
    <x v="28"/>
    <b v="1"/>
    <n v="943"/>
    <b v="1"/>
    <s v="technology/hardware"/>
    <n v="106.00260000000002"/>
    <n v="56.204984093319197"/>
    <x v="7"/>
    <x v="31"/>
  </r>
  <r>
    <x v="1766"/>
    <s v="Connect. Code. Create. With SBrick Plus"/>
    <s v="Take learning and playing with LEGOÂ® to the next level with sensors! Build creations with SBrick Plus and make them interactive!"/>
    <n v="50000"/>
    <n v="106222"/>
    <x v="2"/>
    <x v="0"/>
    <x v="0"/>
    <n v="1478516737"/>
    <d v="2016-11-07T11:05:37"/>
    <n v="1475921137"/>
    <d v="2016-10-08T10:05:37"/>
    <x v="28"/>
    <x v="28"/>
    <b v="1"/>
    <n v="834"/>
    <b v="1"/>
    <s v="technology/hardware"/>
    <n v="212.44399999999999"/>
    <n v="127.36450839328538"/>
    <x v="7"/>
    <x v="31"/>
  </r>
  <r>
    <x v="1767"/>
    <s v="freeSoC and freeSoC Mini"/>
    <s v="An open hardware platform for the best microcontroller in the world."/>
    <n v="30000"/>
    <n v="50251.41"/>
    <x v="2"/>
    <x v="0"/>
    <x v="0"/>
    <n v="1351304513"/>
    <d v="2012-10-27T02:21:53"/>
    <n v="1348712513"/>
    <d v="2012-09-27T02:21:53"/>
    <x v="28"/>
    <x v="28"/>
    <b v="1"/>
    <n v="660"/>
    <b v="1"/>
    <s v="technology/hardware"/>
    <n v="167.50470000000001"/>
    <n v="76.138500000000008"/>
    <x v="7"/>
    <x v="31"/>
  </r>
  <r>
    <x v="1768"/>
    <s v="Mojo: Digital Design for the Hobbyist"/>
    <s v="The Mojo is an FPGA development board that is designed to be user friendly and a great introduction into digital design for anyone."/>
    <n v="7000"/>
    <n v="100490.02"/>
    <x v="2"/>
    <x v="0"/>
    <x v="0"/>
    <n v="1364078561"/>
    <d v="2013-03-23T22:42:41"/>
    <n v="1361490161"/>
    <d v="2013-02-21T23:42:41"/>
    <x v="28"/>
    <x v="28"/>
    <b v="1"/>
    <n v="1356"/>
    <b v="1"/>
    <s v="technology/hardware"/>
    <n v="1435.5717142857143"/>
    <n v="74.107684365781708"/>
    <x v="7"/>
    <x v="31"/>
  </r>
  <r>
    <x v="1769"/>
    <s v="TREKKAYAK"/>
    <s v="Trekkayak is an ultralight, durable and inflatable boat to be carried in your backpack to cross a lake or paddle down a river."/>
    <n v="70000"/>
    <n v="82532"/>
    <x v="2"/>
    <x v="10"/>
    <x v="7"/>
    <n v="1419151341"/>
    <d v="2014-12-21T08:42:21"/>
    <n v="1416559341"/>
    <d v="2014-11-21T08:42:21"/>
    <x v="28"/>
    <x v="28"/>
    <b v="1"/>
    <n v="33"/>
    <b v="1"/>
    <s v="technology/hardware"/>
    <n v="117.90285714285716"/>
    <n v="2500.969696969697"/>
    <x v="7"/>
    <x v="31"/>
  </r>
  <r>
    <x v="1770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x v="0"/>
    <n v="1400006636"/>
    <d v="2014-05-13T18:43:56"/>
    <n v="1397414636"/>
    <d v="2014-04-13T18:43:56"/>
    <x v="28"/>
    <x v="28"/>
    <b v="1"/>
    <n v="306"/>
    <b v="1"/>
    <s v="technology/hardware"/>
    <n v="192.92499999999998"/>
    <n v="63.04738562091503"/>
    <x v="7"/>
    <x v="31"/>
  </r>
  <r>
    <x v="1771"/>
    <s v="Clairy: The Most Amazing Natural Air Purifier"/>
    <s v="Clairy combines the power of nature and technology with the beauty of design to eliminate indoor pollution and analyze it."/>
    <n v="89200"/>
    <n v="231543.12"/>
    <x v="2"/>
    <x v="11"/>
    <x v="4"/>
    <n v="1461306772"/>
    <d v="2016-04-22T06:32:52"/>
    <n v="1458714772"/>
    <d v="2016-03-23T06:32:52"/>
    <x v="28"/>
    <x v="28"/>
    <b v="1"/>
    <n v="1281"/>
    <b v="1"/>
    <s v="technology/hardware"/>
    <n v="259.57748878923763"/>
    <n v="180.75185011709601"/>
    <x v="7"/>
    <x v="31"/>
  </r>
  <r>
    <x v="1772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x v="0"/>
    <n v="1408021098"/>
    <d v="2014-08-14T12:58:18"/>
    <n v="1405429098"/>
    <d v="2014-07-15T12:58:18"/>
    <x v="28"/>
    <x v="28"/>
    <b v="1"/>
    <n v="1513"/>
    <b v="1"/>
    <s v="technology/hardware"/>
    <n v="206.74309000000002"/>
    <n v="136.6444745538665"/>
    <x v="7"/>
    <x v="31"/>
  </r>
  <r>
    <x v="1773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x v="0"/>
    <n v="1398959729"/>
    <d v="2014-05-01T15:55:29"/>
    <n v="1396367729"/>
    <d v="2014-04-01T15:55:29"/>
    <x v="28"/>
    <x v="28"/>
    <b v="1"/>
    <n v="405"/>
    <b v="1"/>
    <s v="technology/hardware"/>
    <n v="370.13"/>
    <n v="182.78024691358024"/>
    <x v="7"/>
    <x v="31"/>
  </r>
  <r>
    <x v="1774"/>
    <s v="Puck.js - the ground-breaking bluetooth beacon"/>
    <s v="An Open Source JavaScript microcontroller you can program wirelessly - perfect for IoT! No software needed so get started in seconds."/>
    <n v="20000"/>
    <n v="115816"/>
    <x v="2"/>
    <x v="3"/>
    <x v="3"/>
    <n v="1470423668"/>
    <d v="2016-08-05T19:01:08"/>
    <n v="1467831668"/>
    <d v="2016-07-06T19:01:08"/>
    <x v="28"/>
    <x v="28"/>
    <b v="1"/>
    <n v="1887"/>
    <b v="1"/>
    <s v="technology/hardware"/>
    <n v="579.08000000000004"/>
    <n v="61.375728669846318"/>
    <x v="7"/>
    <x v="31"/>
  </r>
  <r>
    <x v="1775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x v="0"/>
    <n v="1353201444"/>
    <d v="2012-11-18T01:17:24"/>
    <n v="1350605844"/>
    <d v="2012-10-19T00:17:24"/>
    <x v="28"/>
    <x v="28"/>
    <b v="1"/>
    <n v="238"/>
    <b v="1"/>
    <s v="technology/hardware"/>
    <n v="674.48"/>
    <n v="70.848739495798313"/>
    <x v="7"/>
    <x v="31"/>
  </r>
  <r>
    <x v="1776"/>
    <s v="Bugle2: A DIY Phono Preamp"/>
    <s v="The Bugle2 is a second generation DIY kit phono preamplifier for vinyl playback."/>
    <n v="16000"/>
    <n v="33393.339999999997"/>
    <x v="2"/>
    <x v="0"/>
    <x v="0"/>
    <n v="1362938851"/>
    <d v="2013-03-10T18:07:31"/>
    <n v="1360346851"/>
    <d v="2013-02-08T18:07:31"/>
    <x v="28"/>
    <x v="28"/>
    <b v="1"/>
    <n v="253"/>
    <b v="1"/>
    <s v="technology/hardware"/>
    <n v="208.70837499999996"/>
    <n v="131.98948616600788"/>
    <x v="7"/>
    <x v="31"/>
  </r>
  <r>
    <x v="1777"/>
    <s v="Pi Lite white - Bright white LED display for Raspberry Pi"/>
    <s v="Can you help us make an ultra bright white one a reality?"/>
    <n v="4000"/>
    <n v="13864"/>
    <x v="2"/>
    <x v="3"/>
    <x v="3"/>
    <n v="1373751325"/>
    <d v="2013-07-13T21:35:25"/>
    <n v="1371159325"/>
    <d v="2013-06-13T21:35:25"/>
    <x v="28"/>
    <x v="28"/>
    <b v="1"/>
    <n v="473"/>
    <b v="1"/>
    <s v="technology/hardware"/>
    <n v="346.6"/>
    <n v="29.310782241014799"/>
    <x v="7"/>
    <x v="31"/>
  </r>
  <r>
    <x v="1778"/>
    <s v="Aspiring storyteller: connecting the dots"/>
    <s v="I would like to tell the story of a young man from Queens, New York and compare his life to a young Afghan man...to connect the dots."/>
    <n v="7500"/>
    <n v="381"/>
    <x v="0"/>
    <x v="6"/>
    <x v="5"/>
    <n v="1404926665"/>
    <d v="2014-07-09T17:24:25"/>
    <n v="1402334665"/>
    <d v="2014-06-09T17:24:25"/>
    <x v="28"/>
    <x v="28"/>
    <b v="0"/>
    <n v="12"/>
    <b v="0"/>
    <s v="photography/people"/>
    <n v="5.08"/>
    <n v="31.75"/>
    <x v="5"/>
    <x v="34"/>
  </r>
  <r>
    <x v="1779"/>
    <s v="Lonely Boy: 55 male models 200s sensual expression"/>
    <s v="Express a very dark place in my childhood. Release my emotions through photography in a form of Art."/>
    <n v="180000"/>
    <n v="0"/>
    <x v="0"/>
    <x v="16"/>
    <x v="11"/>
    <n v="1480863887"/>
    <d v="2016-12-04T15:04:47"/>
    <n v="1478268287"/>
    <d v="2016-11-04T14:04:47"/>
    <x v="28"/>
    <x v="28"/>
    <b v="0"/>
    <n v="0"/>
    <b v="0"/>
    <s v="photography/people"/>
    <n v="0"/>
    <n v="0"/>
    <x v="5"/>
    <x v="34"/>
  </r>
  <r>
    <x v="1780"/>
    <s v="Oddity Photography - help get us off the ground!"/>
    <s v="We are a married couple who have started a child photography business from home. We need help to put together equipment to grow."/>
    <n v="2000"/>
    <n v="1"/>
    <x v="0"/>
    <x v="3"/>
    <x v="3"/>
    <n v="1457947483"/>
    <d v="2016-03-14T09:24:43"/>
    <n v="1455359083"/>
    <d v="2016-02-13T10:24:43"/>
    <x v="28"/>
    <x v="28"/>
    <b v="0"/>
    <n v="1"/>
    <b v="0"/>
    <s v="photography/people"/>
    <n v="0.05"/>
    <n v="1"/>
    <x v="5"/>
    <x v="34"/>
  </r>
  <r>
    <x v="1781"/>
    <s v="Ethiopia: Beheld"/>
    <s v="A collection of images that depicts the beauty and diversity within Ethiopia"/>
    <n v="5500"/>
    <n v="2336"/>
    <x v="0"/>
    <x v="3"/>
    <x v="3"/>
    <n v="1425223276"/>
    <d v="2015-03-01T15:21:16"/>
    <n v="1422631276"/>
    <d v="2015-01-30T15:21:16"/>
    <x v="28"/>
    <x v="28"/>
    <b v="0"/>
    <n v="28"/>
    <b v="0"/>
    <s v="photography/people"/>
    <n v="42.472727272727276"/>
    <n v="83.428571428571431"/>
    <x v="5"/>
    <x v="34"/>
  </r>
  <r>
    <x v="1782"/>
    <s v="Phillip Michael Photography"/>
    <s v="Expressing art in an image!"/>
    <n v="6000"/>
    <n v="25"/>
    <x v="0"/>
    <x v="0"/>
    <x v="0"/>
    <n v="1440094742"/>
    <d v="2015-08-20T18:19:02"/>
    <n v="1437502742"/>
    <d v="2015-07-21T18:19:02"/>
    <x v="28"/>
    <x v="28"/>
    <b v="0"/>
    <n v="1"/>
    <b v="0"/>
    <s v="photography/people"/>
    <n v="0.41666666666666669"/>
    <n v="25"/>
    <x v="5"/>
    <x v="34"/>
  </r>
  <r>
    <x v="1783"/>
    <s v="Shutters of Hope: The Real Faces of Infertility"/>
    <s v="Creating an awareness for infertility through photographing families and showcasing the real faces of infertility."/>
    <n v="5000"/>
    <n v="50"/>
    <x v="0"/>
    <x v="0"/>
    <x v="0"/>
    <n v="1481473208"/>
    <d v="2016-12-11T16:20:08"/>
    <n v="1478881208"/>
    <d v="2016-11-11T16:20:08"/>
    <x v="28"/>
    <x v="28"/>
    <b v="0"/>
    <n v="1"/>
    <b v="0"/>
    <s v="photography/people"/>
    <n v="1"/>
    <n v="50"/>
    <x v="5"/>
    <x v="34"/>
  </r>
  <r>
    <x v="1784"/>
    <s v="The Wonderful World of Princes &amp; Princesses"/>
    <s v="A complete revamp of all the Disney Princes &amp; Princesses!"/>
    <n v="1500"/>
    <n v="2"/>
    <x v="0"/>
    <x v="0"/>
    <x v="0"/>
    <n v="1424229991"/>
    <d v="2015-02-18T03:26:31"/>
    <n v="1421637991"/>
    <d v="2015-01-19T03:26:31"/>
    <x v="28"/>
    <x v="28"/>
    <b v="0"/>
    <n v="2"/>
    <b v="0"/>
    <s v="photography/people"/>
    <n v="0.13333333333333333"/>
    <n v="1"/>
    <x v="5"/>
    <x v="34"/>
  </r>
  <r>
    <x v="1785"/>
    <s v="Open a photography studio - photo shoots as rewards!"/>
    <s v="I am looking for help to open up an affordable photography studio in Cornwall for baby and family portraiture photography"/>
    <n v="2000"/>
    <n v="0"/>
    <x v="0"/>
    <x v="3"/>
    <x v="3"/>
    <n v="1450706837"/>
    <d v="2015-12-21T14:07:17"/>
    <n v="1448114837"/>
    <d v="2015-11-21T14:07:17"/>
    <x v="28"/>
    <x v="28"/>
    <b v="0"/>
    <n v="0"/>
    <b v="0"/>
    <s v="photography/people"/>
    <n v="0"/>
    <n v="0"/>
    <x v="5"/>
    <x v="34"/>
  </r>
  <r>
    <x v="1786"/>
    <s v="Life through the eye of war worldwide"/>
    <s v="I want to create a series of pictures of Life through the eyes - and capture some of the defining moments of our history now / to come."/>
    <n v="133800"/>
    <n v="0"/>
    <x v="0"/>
    <x v="0"/>
    <x v="0"/>
    <n v="1405021211"/>
    <d v="2014-07-10T19:40:11"/>
    <n v="1402429211"/>
    <d v="2014-06-10T19:40:11"/>
    <x v="28"/>
    <x v="28"/>
    <b v="0"/>
    <n v="0"/>
    <b v="0"/>
    <s v="photography/people"/>
    <n v="0"/>
    <n v="0"/>
    <x v="5"/>
    <x v="34"/>
  </r>
  <r>
    <x v="1787"/>
    <s v="Photographically documenting my cultural travels"/>
    <s v="There is so many unseen places in the world, and I've made it my personal goal to show everyone through photography &amp; travel."/>
    <n v="6500"/>
    <n v="0"/>
    <x v="0"/>
    <x v="0"/>
    <x v="0"/>
    <n v="1409091612"/>
    <d v="2014-08-26T22:20:12"/>
    <n v="1406499612"/>
    <d v="2014-07-27T22:20:12"/>
    <x v="28"/>
    <x v="28"/>
    <b v="0"/>
    <n v="0"/>
    <b v="0"/>
    <s v="photography/people"/>
    <n v="0"/>
    <n v="0"/>
    <x v="5"/>
    <x v="34"/>
  </r>
  <r>
    <x v="1788"/>
    <s v="Planet Venus"/>
    <s v="This is a portrait photo project aiming to inspire women to explore themselves and live their passion"/>
    <n v="31000"/>
    <n v="236"/>
    <x v="0"/>
    <x v="3"/>
    <x v="3"/>
    <n v="1415882108"/>
    <d v="2014-11-13T12:35:08"/>
    <n v="1413286508"/>
    <d v="2014-10-14T11:35:08"/>
    <x v="28"/>
    <x v="28"/>
    <b v="0"/>
    <n v="7"/>
    <b v="0"/>
    <s v="photography/people"/>
    <n v="0.76129032258064511"/>
    <n v="33.714285714285715"/>
    <x v="5"/>
    <x v="34"/>
  </r>
  <r>
    <x v="1789"/>
    <s v="Jacs+Cam 2016 calendar"/>
    <s v="What do you get when you combine 2 of the hottest alt-models in North America with one Canadian photographer? Make a CALENDAR!!!"/>
    <n v="5000"/>
    <n v="625"/>
    <x v="0"/>
    <x v="6"/>
    <x v="5"/>
    <n v="1452120613"/>
    <d v="2016-01-06T22:50:13"/>
    <n v="1449528613"/>
    <d v="2015-12-07T22:50:13"/>
    <x v="28"/>
    <x v="28"/>
    <b v="0"/>
    <n v="25"/>
    <b v="0"/>
    <s v="photography/people"/>
    <n v="12.5"/>
    <n v="25"/>
    <x v="5"/>
    <x v="34"/>
  </r>
  <r>
    <x v="1790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x v="0"/>
    <n v="1485191143"/>
    <d v="2017-01-23T17:05:43"/>
    <n v="1482599143"/>
    <d v="2016-12-24T17:05:43"/>
    <x v="28"/>
    <x v="28"/>
    <b v="1"/>
    <n v="1375"/>
    <b v="1"/>
    <s v="technology/hardware"/>
    <n v="216.79422000000002"/>
    <n v="78.834261818181815"/>
    <x v="7"/>
    <x v="31"/>
  </r>
  <r>
    <x v="1791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x v="0"/>
    <n v="1405002663"/>
    <d v="2014-07-10T14:31:03"/>
    <n v="1402410663"/>
    <d v="2014-06-10T14:31:03"/>
    <x v="28"/>
    <x v="28"/>
    <b v="1"/>
    <n v="354"/>
    <b v="1"/>
    <s v="technology/hardware"/>
    <n v="234.42048"/>
    <n v="331.10237288135596"/>
    <x v="7"/>
    <x v="31"/>
  </r>
  <r>
    <x v="1792"/>
    <s v="Weighitz: Weigh Smarter"/>
    <s v="Weighitz are miniature smart scales designed to weigh anything in the home."/>
    <n v="30000"/>
    <n v="96015.9"/>
    <x v="2"/>
    <x v="0"/>
    <x v="0"/>
    <n v="1471564491"/>
    <d v="2016-08-18T23:54:51"/>
    <n v="1468972491"/>
    <d v="2016-07-19T23:54:51"/>
    <x v="28"/>
    <x v="28"/>
    <b v="1"/>
    <n v="1737"/>
    <b v="1"/>
    <s v="technology/hardware"/>
    <n v="320.05299999999994"/>
    <n v="55.276856649395505"/>
    <x v="7"/>
    <x v="31"/>
  </r>
  <r>
    <x v="1793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x v="0"/>
    <n v="1423165441"/>
    <d v="2015-02-05T19:44:01"/>
    <n v="1420573441"/>
    <d v="2015-01-06T19:44:01"/>
    <x v="28"/>
    <x v="28"/>
    <b v="1"/>
    <n v="183"/>
    <b v="1"/>
    <s v="technology/hardware"/>
    <n v="234.90000000000003"/>
    <n v="64.180327868852459"/>
    <x v="7"/>
    <x v="31"/>
  </r>
  <r>
    <x v="1794"/>
    <s v="ExtraCore (Arduino Compatible)"/>
    <s v="ExtraCore is a 1&quot; x 1&quot; 22 I/O pin Arduino Compatible. It's 1.7 grams and 16mhz of tiny Arduino style coolness."/>
    <n v="7200"/>
    <n v="8136.01"/>
    <x v="2"/>
    <x v="0"/>
    <x v="0"/>
    <n v="1315602163"/>
    <d v="2011-09-09T21:02:43"/>
    <n v="1313010163"/>
    <d v="2011-08-10T21:02:43"/>
    <x v="28"/>
    <x v="28"/>
    <b v="1"/>
    <n v="162"/>
    <b v="1"/>
    <s v="technology/hardware"/>
    <n v="113.00013888888888"/>
    <n v="50.222283950617282"/>
    <x v="7"/>
    <x v="31"/>
  </r>
  <r>
    <x v="1795"/>
    <s v="Hydra: a triple-output power supply for electronics projects"/>
    <s v="A smart, compact power supply designed to power anything, anywhere"/>
    <n v="10000"/>
    <n v="92154.22"/>
    <x v="2"/>
    <x v="0"/>
    <x v="0"/>
    <n v="1362863299"/>
    <d v="2013-03-09T21:08:19"/>
    <n v="1360271299"/>
    <d v="2013-02-07T21:08:19"/>
    <x v="28"/>
    <x v="28"/>
    <b v="1"/>
    <n v="479"/>
    <b v="1"/>
    <s v="technology/hardware"/>
    <n v="921.54219999999998"/>
    <n v="192.38876826722338"/>
    <x v="7"/>
    <x v="31"/>
  </r>
  <r>
    <x v="1796"/>
    <s v="Scriba - the stylus reinvented"/>
    <s v="Scriba puts creative control back in your hands. Its flexible body and dynamic squeeze motion responding beautifully to your touch."/>
    <n v="65000"/>
    <n v="66458.23"/>
    <x v="2"/>
    <x v="4"/>
    <x v="4"/>
    <n v="1439455609"/>
    <d v="2015-08-13T08:46:49"/>
    <n v="1436863609"/>
    <d v="2015-07-14T08:46:49"/>
    <x v="28"/>
    <x v="28"/>
    <b v="1"/>
    <n v="450"/>
    <b v="1"/>
    <s v="technology/hardware"/>
    <n v="102.24343076923077"/>
    <n v="147.68495555555555"/>
    <x v="7"/>
    <x v="31"/>
  </r>
  <r>
    <x v="1797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x v="0"/>
    <n v="1474563621"/>
    <d v="2016-09-22T17:00:21"/>
    <n v="1471971621"/>
    <d v="2016-08-23T17:00:21"/>
    <x v="28"/>
    <x v="28"/>
    <b v="1"/>
    <n v="1780"/>
    <b v="1"/>
    <s v="technology/hardware"/>
    <n v="484.90975000000003"/>
    <n v="108.96848314606741"/>
    <x v="7"/>
    <x v="31"/>
  </r>
  <r>
    <x v="1798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x v="0"/>
    <n v="1465652372"/>
    <d v="2016-06-11T13:39:32"/>
    <n v="1463060372"/>
    <d v="2016-05-12T13:39:32"/>
    <x v="28"/>
    <x v="28"/>
    <b v="1"/>
    <n v="325"/>
    <b v="1"/>
    <s v="technology/hardware"/>
    <n v="125.13700000000001"/>
    <n v="385.03692307692307"/>
    <x v="7"/>
    <x v="31"/>
  </r>
  <r>
    <x v="1799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x v="0"/>
    <n v="1434017153"/>
    <d v="2015-06-11T10:05:53"/>
    <n v="1431425153"/>
    <d v="2015-05-12T10:05:53"/>
    <x v="28"/>
    <x v="28"/>
    <b v="1"/>
    <n v="353"/>
    <b v="1"/>
    <s v="technology/hardware"/>
    <n v="161.459"/>
    <n v="457.39093484419266"/>
    <x v="7"/>
    <x v="31"/>
  </r>
  <r>
    <x v="1800"/>
    <s v="BuddyGuard: Smart Home Security In One Device"/>
    <s v="A complete Home Security System in a single device: Flare protects you and your home all by itself. Secure, beautiful and affordable."/>
    <n v="80000"/>
    <n v="160920"/>
    <x v="2"/>
    <x v="7"/>
    <x v="4"/>
    <n v="1433996746"/>
    <d v="2015-06-11T04:25:46"/>
    <n v="1431404746"/>
    <d v="2015-05-12T04:25:46"/>
    <x v="28"/>
    <x v="28"/>
    <b v="1"/>
    <n v="729"/>
    <b v="1"/>
    <s v="technology/hardware"/>
    <n v="201.14999999999998"/>
    <n v="220.74074074074073"/>
    <x v="7"/>
    <x v="31"/>
  </r>
  <r>
    <x v="1801"/>
    <s v="Lumin8 Pro"/>
    <s v="Lumin8 Pro is a fun and easy to use light controller that makes light dance to your favorite music."/>
    <n v="2500"/>
    <n v="9030"/>
    <x v="2"/>
    <x v="0"/>
    <x v="0"/>
    <n v="1409099481"/>
    <d v="2014-08-27T00:31:21"/>
    <n v="1406507481"/>
    <d v="2014-07-28T00:31:21"/>
    <x v="28"/>
    <x v="28"/>
    <b v="1"/>
    <n v="94"/>
    <b v="1"/>
    <s v="technology/hardware"/>
    <n v="361.2"/>
    <n v="96.063829787234042"/>
    <x v="7"/>
    <x v="31"/>
  </r>
  <r>
    <x v="1802"/>
    <s v="Picade: The arcade cabinet kit for your mini computer"/>
    <s v="A stylish, retro, and fun arcade cabinet for your Raspberry Pi, Mini-ITX, Pandaboard, or other mini PC from the makers of Pibow"/>
    <n v="32768"/>
    <n v="74134"/>
    <x v="2"/>
    <x v="3"/>
    <x v="3"/>
    <n v="1354233296"/>
    <d v="2012-11-29T23:54:56"/>
    <n v="1351641296"/>
    <d v="2012-10-30T23:54:56"/>
    <x v="28"/>
    <x v="28"/>
    <b v="1"/>
    <n v="625"/>
    <b v="1"/>
    <s v="technology/hardware"/>
    <n v="226.239013671875"/>
    <n v="118.6144"/>
    <x v="7"/>
    <x v="31"/>
  </r>
  <r>
    <x v="1803"/>
    <s v="PocketLab Voyager | Explore Science in Your World"/>
    <s v="PocketLab Voyager and PocketLab Weather are rugged science labs that you can take anywhere to explore the world around you."/>
    <n v="25000"/>
    <n v="76047"/>
    <x v="2"/>
    <x v="0"/>
    <x v="0"/>
    <n v="1481778000"/>
    <d v="2016-12-15T05:00:00"/>
    <n v="1479216874"/>
    <d v="2016-11-15T13:34:34"/>
    <x v="28"/>
    <x v="28"/>
    <b v="1"/>
    <n v="531"/>
    <b v="1"/>
    <s v="technology/hardware"/>
    <n v="304.18799999999999"/>
    <n v="143.21468926553672"/>
    <x v="7"/>
    <x v="31"/>
  </r>
  <r>
    <x v="1804"/>
    <s v="BrewNanny Home Brew Monitor"/>
    <s v="BrewNannyâ„¢ accurately measures the health and progress of your home brew and alerts you to problems immediately, wherever you are."/>
    <n v="25000"/>
    <n v="44669"/>
    <x v="2"/>
    <x v="0"/>
    <x v="0"/>
    <n v="1398477518"/>
    <d v="2014-04-26T01:58:38"/>
    <n v="1395885518"/>
    <d v="2014-03-27T01:58:38"/>
    <x v="28"/>
    <x v="28"/>
    <b v="1"/>
    <n v="158"/>
    <b v="1"/>
    <s v="technology/hardware"/>
    <n v="178.67599999999999"/>
    <n v="282.71518987341773"/>
    <x v="7"/>
    <x v="31"/>
  </r>
  <r>
    <x v="1805"/>
    <s v="L.E.D Portable Charger"/>
    <s v="A high-capacity portable charger with LED lights keeps your iPhone, iPad, smartphones, tablets and other devices juiced up on-the-go."/>
    <n v="30000"/>
    <n v="39500.5"/>
    <x v="2"/>
    <x v="0"/>
    <x v="0"/>
    <n v="1399668319"/>
    <d v="2014-05-09T20:45:19"/>
    <n v="1397076319"/>
    <d v="2014-04-09T20:45:19"/>
    <x v="28"/>
    <x v="28"/>
    <b v="1"/>
    <n v="848"/>
    <b v="1"/>
    <s v="technology/hardware"/>
    <n v="131.66833333333335"/>
    <n v="46.580778301886795"/>
    <x v="7"/>
    <x v="31"/>
  </r>
  <r>
    <x v="1806"/>
    <s v="ODIN2: Smart Projector for movies, video calls, and apps"/>
    <s v="Open up your digital worlds with the most sophisticated, intuitive android smart projector."/>
    <n v="125000"/>
    <n v="170271"/>
    <x v="2"/>
    <x v="0"/>
    <x v="0"/>
    <n v="1480568340"/>
    <d v="2016-12-01T04:59:00"/>
    <n v="1477996325"/>
    <d v="2016-11-01T10:32:05"/>
    <x v="28"/>
    <x v="28"/>
    <b v="1"/>
    <n v="379"/>
    <b v="1"/>
    <s v="technology/hardware"/>
    <n v="136.21680000000001"/>
    <n v="449.26385224274406"/>
    <x v="7"/>
    <x v="31"/>
  </r>
  <r>
    <x v="1807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x v="0"/>
    <n v="1478785027"/>
    <d v="2016-11-10T13:37:07"/>
    <n v="1476189427"/>
    <d v="2016-10-11T12:37:07"/>
    <x v="28"/>
    <x v="28"/>
    <b v="0"/>
    <n v="120"/>
    <b v="1"/>
    <s v="technology/hardware"/>
    <n v="181.86315789473684"/>
    <n v="143.97499999999999"/>
    <x v="7"/>
    <x v="31"/>
  </r>
  <r>
    <x v="1808"/>
    <s v="PiSoC: Learn to Create"/>
    <s v="The PiSoC is an open source development platform which gives each person a unique opportunity to create, regardless of skill level."/>
    <n v="15000"/>
    <n v="16232"/>
    <x v="2"/>
    <x v="0"/>
    <x v="0"/>
    <n v="1434212714"/>
    <d v="2015-06-13T16:25:14"/>
    <n v="1431620714"/>
    <d v="2015-05-14T16:25:14"/>
    <x v="28"/>
    <x v="28"/>
    <b v="0"/>
    <n v="180"/>
    <b v="1"/>
    <s v="technology/hardware"/>
    <n v="108.21333333333334"/>
    <n v="90.177777777777777"/>
    <x v="7"/>
    <x v="31"/>
  </r>
  <r>
    <x v="1809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x v="0"/>
    <n v="1341799647"/>
    <d v="2012-07-09T02:07:27"/>
    <n v="1339207647"/>
    <d v="2012-06-09T02:07:27"/>
    <x v="28"/>
    <x v="28"/>
    <b v="0"/>
    <n v="263"/>
    <b v="1"/>
    <s v="technology/hardware"/>
    <n v="819.18387755102037"/>
    <n v="152.62361216730039"/>
    <x v="7"/>
    <x v="31"/>
  </r>
  <r>
    <x v="1810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x v="0"/>
    <n v="1369282044"/>
    <d v="2013-05-23T04:07:24"/>
    <n v="1366690044"/>
    <d v="2013-04-23T04:07:24"/>
    <x v="28"/>
    <x v="28"/>
    <b v="0"/>
    <n v="217"/>
    <b v="1"/>
    <s v="technology/hardware"/>
    <n v="121.10000000000001"/>
    <n v="55.806451612903224"/>
    <x v="7"/>
    <x v="31"/>
  </r>
  <r>
    <x v="1811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x v="2"/>
    <n v="1429228800"/>
    <d v="2015-04-17T00:00:00"/>
    <n v="1426714870"/>
    <d v="2015-03-18T21:41:10"/>
    <x v="28"/>
    <x v="28"/>
    <b v="0"/>
    <n v="443"/>
    <b v="1"/>
    <s v="technology/hardware"/>
    <n v="102.99897959183673"/>
    <n v="227.85327313769753"/>
    <x v="7"/>
    <x v="31"/>
  </r>
  <r>
    <x v="1812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x v="0"/>
    <n v="1369323491"/>
    <d v="2013-05-23T15:38:11"/>
    <n v="1366731491"/>
    <d v="2013-04-23T15:38:11"/>
    <x v="28"/>
    <x v="28"/>
    <b v="0"/>
    <n v="1373"/>
    <b v="1"/>
    <s v="technology/hardware"/>
    <n v="148.33229411764705"/>
    <n v="91.82989803350327"/>
    <x v="7"/>
    <x v="31"/>
  </r>
  <r>
    <x v="1813"/>
    <s v="YOYO WARRIOR - A premium yoyo for any budget"/>
    <s v="A collaborative effort between three generations who set out to provide a premium, top-quality yoyo at an affordable price."/>
    <n v="8000"/>
    <n v="10429"/>
    <x v="2"/>
    <x v="0"/>
    <x v="0"/>
    <n v="1388017937"/>
    <d v="2013-12-26T00:32:17"/>
    <n v="1385425937"/>
    <d v="2013-11-26T00:32:17"/>
    <x v="28"/>
    <x v="28"/>
    <b v="0"/>
    <n v="242"/>
    <b v="1"/>
    <s v="technology/hardware"/>
    <n v="130.36250000000001"/>
    <n v="43.095041322314053"/>
    <x v="7"/>
    <x v="31"/>
  </r>
  <r>
    <x v="1814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x v="0"/>
    <n v="1448466551"/>
    <d v="2015-11-25T15:49:11"/>
    <n v="1445870951"/>
    <d v="2015-10-26T14:49:11"/>
    <x v="28"/>
    <x v="28"/>
    <b v="0"/>
    <n v="121"/>
    <b v="1"/>
    <s v="technology/hardware"/>
    <n v="101.02"/>
    <n v="41.743801652892564"/>
    <x v="7"/>
    <x v="31"/>
  </r>
  <r>
    <x v="1815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3"/>
    <x v="3"/>
    <n v="1399033810"/>
    <d v="2014-05-02T12:30:10"/>
    <n v="1396441810"/>
    <d v="2014-04-02T12:30:10"/>
    <x v="28"/>
    <x v="28"/>
    <b v="0"/>
    <n v="621"/>
    <b v="1"/>
    <s v="technology/hardware"/>
    <n v="113.59142857142857"/>
    <n v="64.020933977455712"/>
    <x v="7"/>
    <x v="31"/>
  </r>
  <r>
    <x v="1816"/>
    <s v="The I2C and SPI Education System"/>
    <s v="An Arduino compatible shield matched with a web based tutorial system to teach you how to talk with I2C and SPI components."/>
    <n v="6000"/>
    <n v="10045"/>
    <x v="2"/>
    <x v="0"/>
    <x v="0"/>
    <n v="1417579200"/>
    <d v="2014-12-03T04:00:00"/>
    <n v="1415031043"/>
    <d v="2014-11-03T16:10:43"/>
    <x v="28"/>
    <x v="28"/>
    <b v="0"/>
    <n v="101"/>
    <b v="1"/>
    <s v="technology/hardware"/>
    <n v="167.41666666666666"/>
    <n v="99.455445544554451"/>
    <x v="7"/>
    <x v="31"/>
  </r>
  <r>
    <x v="1817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x v="0"/>
    <n v="1366222542"/>
    <d v="2013-04-17T18:15:42"/>
    <n v="1363630542"/>
    <d v="2013-03-18T18:15:42"/>
    <x v="28"/>
    <x v="28"/>
    <b v="0"/>
    <n v="554"/>
    <b v="1"/>
    <s v="technology/hardware"/>
    <n v="153.452"/>
    <n v="138.49458483754512"/>
    <x v="7"/>
    <x v="31"/>
  </r>
  <r>
    <x v="1818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3"/>
    <x v="3"/>
    <n v="1456487532"/>
    <d v="2016-02-26T11:52:12"/>
    <n v="1453895532"/>
    <d v="2016-01-27T11:52:12"/>
    <x v="28"/>
    <x v="28"/>
    <b v="0"/>
    <n v="666"/>
    <b v="1"/>
    <s v="technology/hardware"/>
    <n v="202.23220000000001"/>
    <n v="45.547792792792798"/>
    <x v="7"/>
    <x v="31"/>
  </r>
  <r>
    <x v="1819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x v="0"/>
    <n v="1483208454"/>
    <d v="2016-12-31T18:20:54"/>
    <n v="1480616454"/>
    <d v="2016-12-01T18:20:54"/>
    <x v="28"/>
    <x v="28"/>
    <b v="0"/>
    <n v="35"/>
    <b v="1"/>
    <s v="technology/hardware"/>
    <n v="107.91999999999999"/>
    <n v="154.17142857142858"/>
    <x v="7"/>
    <x v="31"/>
  </r>
  <r>
    <x v="1820"/>
    <s v="Rho Board"/>
    <s v="4K HEVC Android TV Media Player with optional DIY electronics, ideal for app development, home control, software developement, learning"/>
    <n v="100000"/>
    <n v="114977"/>
    <x v="2"/>
    <x v="1"/>
    <x v="1"/>
    <n v="1458807098"/>
    <d v="2016-03-24T08:11:38"/>
    <n v="1456218698"/>
    <d v="2016-02-23T09:11:38"/>
    <x v="28"/>
    <x v="28"/>
    <b v="0"/>
    <n v="203"/>
    <b v="1"/>
    <s v="technology/hardware"/>
    <n v="114.97699999999999"/>
    <n v="566.38916256157631"/>
    <x v="7"/>
    <x v="31"/>
  </r>
  <r>
    <x v="1821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3"/>
    <x v="3"/>
    <n v="1387958429"/>
    <d v="2013-12-25T08:00:29"/>
    <n v="1385366429"/>
    <d v="2013-11-25T08:00:29"/>
    <x v="28"/>
    <x v="28"/>
    <b v="0"/>
    <n v="1556"/>
    <b v="1"/>
    <s v="technology/hardware"/>
    <n v="199.215125"/>
    <n v="51.212114395886893"/>
    <x v="7"/>
    <x v="31"/>
  </r>
  <r>
    <x v="1822"/>
    <s v="Garage Beacon - Turn your phone into a garage door remote"/>
    <s v="Automatically opens your garage door when you come home. Open, close, and monitor your garage door from your phone."/>
    <n v="2000"/>
    <n v="4372"/>
    <x v="2"/>
    <x v="0"/>
    <x v="0"/>
    <n v="1408818683"/>
    <d v="2014-08-23T18:31:23"/>
    <n v="1406226683"/>
    <d v="2014-07-24T18:31:23"/>
    <x v="28"/>
    <x v="28"/>
    <b v="0"/>
    <n v="65"/>
    <b v="1"/>
    <s v="technology/hardware"/>
    <n v="218.6"/>
    <n v="67.261538461538464"/>
    <x v="7"/>
    <x v="31"/>
  </r>
  <r>
    <x v="1823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x v="0"/>
    <n v="1476994315"/>
    <d v="2016-10-20T20:11:55"/>
    <n v="1474402315"/>
    <d v="2016-09-20T20:11:55"/>
    <x v="28"/>
    <x v="28"/>
    <b v="0"/>
    <n v="76"/>
    <b v="1"/>
    <s v="technology/hardware"/>
    <n v="105.22388000000001"/>
    <n v="346.13118421052633"/>
    <x v="7"/>
    <x v="31"/>
  </r>
  <r>
    <x v="1824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7"/>
    <x v="4"/>
    <n v="1467128723"/>
    <d v="2016-06-28T15:45:23"/>
    <n v="1464536723"/>
    <d v="2016-05-29T15:45:23"/>
    <x v="28"/>
    <x v="28"/>
    <b v="0"/>
    <n v="1530"/>
    <b v="1"/>
    <s v="technology/hardware"/>
    <n v="317.3272"/>
    <n v="259.25424836601309"/>
    <x v="7"/>
    <x v="31"/>
  </r>
  <r>
    <x v="1825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x v="0"/>
    <n v="1462629432"/>
    <d v="2016-05-07T13:57:12"/>
    <n v="1460037432"/>
    <d v="2016-04-07T13:57:12"/>
    <x v="28"/>
    <x v="28"/>
    <b v="0"/>
    <n v="350"/>
    <b v="1"/>
    <s v="technology/hardware"/>
    <n v="110.73146853146854"/>
    <n v="226.20857142857142"/>
    <x v="7"/>
    <x v="31"/>
  </r>
  <r>
    <x v="1826"/>
    <s v="Advanced Simulation Products - PC Gaming Controllers"/>
    <s v="Creating PC gaming controllers to bring your gaming experience to a new level."/>
    <n v="600"/>
    <n v="615"/>
    <x v="2"/>
    <x v="0"/>
    <x v="0"/>
    <n v="1462564182"/>
    <d v="2016-05-06T19:49:42"/>
    <n v="1459972182"/>
    <d v="2016-04-06T19:49:42"/>
    <x v="28"/>
    <x v="28"/>
    <b v="0"/>
    <n v="3"/>
    <b v="1"/>
    <s v="technology/hardware"/>
    <n v="102.49999999999999"/>
    <n v="205"/>
    <x v="7"/>
    <x v="31"/>
  </r>
  <r>
    <x v="1827"/>
    <s v="The Practical Meter: Know your power!"/>
    <s v="The Practical Meter helps you charge your phone faster by solving a problem millions of people experience."/>
    <n v="9999"/>
    <n v="167820.6"/>
    <x v="2"/>
    <x v="0"/>
    <x v="0"/>
    <n v="1374769288"/>
    <d v="2013-07-25T16:21:28"/>
    <n v="1372177288"/>
    <d v="2013-06-25T16:21:28"/>
    <x v="28"/>
    <x v="28"/>
    <b v="0"/>
    <n v="8200"/>
    <b v="1"/>
    <s v="technology/hardware"/>
    <n v="1678.3738373837384"/>
    <n v="20.465926829268295"/>
    <x v="7"/>
    <x v="31"/>
  </r>
  <r>
    <x v="1828"/>
    <s v="Hoterway - Hot shower from the first second"/>
    <s v="With hoterway you won't wait anymore for hot water in the beginning of your shower. Save Water, Energy, Time and Money."/>
    <n v="20000"/>
    <n v="26241"/>
    <x v="2"/>
    <x v="8"/>
    <x v="4"/>
    <n v="1482085857"/>
    <d v="2016-12-18T18:30:57"/>
    <n v="1479493857"/>
    <d v="2016-11-18T18:30:57"/>
    <x v="28"/>
    <x v="28"/>
    <b v="0"/>
    <n v="48"/>
    <b v="1"/>
    <s v="technology/hardware"/>
    <n v="131.20499999999998"/>
    <n v="546.6875"/>
    <x v="7"/>
    <x v="31"/>
  </r>
  <r>
    <x v="182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3"/>
    <x v="3"/>
    <n v="1435258800"/>
    <d v="2015-06-25T19:00:00"/>
    <n v="1432659793"/>
    <d v="2015-05-26T17:03:13"/>
    <x v="28"/>
    <x v="28"/>
    <b v="0"/>
    <n v="607"/>
    <b v="1"/>
    <s v="technology/hardware"/>
    <n v="288.17"/>
    <n v="47.474464579901152"/>
    <x v="7"/>
    <x v="31"/>
  </r>
  <r>
    <x v="1830"/>
    <s v="Tinker Tie Beta - Programmable RGB LED Bow Tie!"/>
    <s v="Tinker Tie is a fully programmable, hackable Arduino-compatible RGB LED bow tie that can last over 20 hours on a single charge!"/>
    <n v="1000"/>
    <n v="5078"/>
    <x v="2"/>
    <x v="0"/>
    <x v="0"/>
    <n v="1447286300"/>
    <d v="2015-11-11T23:58:20"/>
    <n v="1444690700"/>
    <d v="2015-10-12T22:58:20"/>
    <x v="28"/>
    <x v="28"/>
    <b v="0"/>
    <n v="50"/>
    <b v="1"/>
    <s v="technology/hardware"/>
    <n v="507.8"/>
    <n v="101.56"/>
    <x v="7"/>
    <x v="31"/>
  </r>
  <r>
    <x v="1831"/>
    <s v="These Old Streets Album"/>
    <s v="Autumn's Song is working on a debut album that brings accustic / singer-songwriter / piano rock to the central Florida music scene."/>
    <n v="750"/>
    <n v="850"/>
    <x v="2"/>
    <x v="0"/>
    <x v="0"/>
    <n v="1338830395"/>
    <d v="2012-06-04T17:19:55"/>
    <n v="1336238395"/>
    <d v="2012-05-05T17:19:55"/>
    <x v="28"/>
    <x v="28"/>
    <b v="0"/>
    <n v="25"/>
    <b v="1"/>
    <s v="music/indie rock"/>
    <n v="113.33333333333333"/>
    <n v="34"/>
    <x v="1"/>
    <x v="21"/>
  </r>
  <r>
    <x v="1832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x v="0"/>
    <n v="1342382587"/>
    <d v="2012-07-15T20:03:07"/>
    <n v="1339790587"/>
    <d v="2012-06-15T20:03:07"/>
    <x v="28"/>
    <x v="28"/>
    <b v="0"/>
    <n v="83"/>
    <b v="1"/>
    <s v="music/indie rock"/>
    <n v="123.53333333333335"/>
    <n v="89.301204819277103"/>
    <x v="1"/>
    <x v="21"/>
  </r>
  <r>
    <x v="1833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x v="0"/>
    <n v="1315457658"/>
    <d v="2011-09-08T04:54:18"/>
    <n v="1312865658"/>
    <d v="2011-08-09T04:54:18"/>
    <x v="28"/>
    <x v="28"/>
    <b v="0"/>
    <n v="25"/>
    <b v="1"/>
    <s v="music/indie rock"/>
    <n v="103.53333333333335"/>
    <n v="62.12"/>
    <x v="1"/>
    <x v="21"/>
  </r>
  <r>
    <x v="1834"/>
    <s v="Insect Surfers 2013 Release !"/>
    <s v="Insect Surfers, Planet Earth's Longest-Running Modern Surf Band, come twanging back into 2013 with a new surfadelic musical release!"/>
    <n v="8000"/>
    <n v="9203.23"/>
    <x v="2"/>
    <x v="0"/>
    <x v="0"/>
    <n v="1361696955"/>
    <d v="2013-02-24T09:09:15"/>
    <n v="1359104955"/>
    <d v="2013-01-25T09:09:15"/>
    <x v="28"/>
    <x v="28"/>
    <b v="0"/>
    <n v="160"/>
    <b v="1"/>
    <s v="music/indie rock"/>
    <n v="115.040375"/>
    <n v="57.520187499999999"/>
    <x v="1"/>
    <x v="21"/>
  </r>
  <r>
    <x v="1835"/>
    <s v="The Christopher Battles EP"/>
    <s v="The Christopher Battles EP Project will fund professional recording, publicity, and release for this original singer-songwriter."/>
    <n v="6000"/>
    <n v="6020"/>
    <x v="2"/>
    <x v="0"/>
    <x v="0"/>
    <n v="1331174635"/>
    <d v="2012-03-08T02:43:55"/>
    <n v="1328582635"/>
    <d v="2012-02-07T02:43:55"/>
    <x v="28"/>
    <x v="28"/>
    <b v="0"/>
    <n v="32"/>
    <b v="1"/>
    <s v="music/indie rock"/>
    <n v="100.33333333333334"/>
    <n v="188.125"/>
    <x v="1"/>
    <x v="21"/>
  </r>
  <r>
    <x v="1836"/>
    <s v="The Guru releases &quot;Native Sun&quot;"/>
    <s v="The Guru is basement parties, lake swimming, a smile shared between reunited friends, and the doe-eyed innocence of youth."/>
    <n v="1000"/>
    <n v="1360"/>
    <x v="2"/>
    <x v="0"/>
    <x v="0"/>
    <n v="1304628648"/>
    <d v="2011-05-05T20:50:48"/>
    <n v="1302036648"/>
    <d v="2011-04-05T20:50:48"/>
    <x v="28"/>
    <x v="28"/>
    <b v="0"/>
    <n v="38"/>
    <b v="1"/>
    <s v="music/indie rock"/>
    <n v="136"/>
    <n v="35.789473684210527"/>
    <x v="1"/>
    <x v="21"/>
  </r>
  <r>
    <x v="1837"/>
    <s v="Matthew Moon's New Album"/>
    <s v="Indie rocker, Matthew Moon, has something to share with you..."/>
    <n v="7777"/>
    <n v="11364"/>
    <x v="2"/>
    <x v="0"/>
    <x v="0"/>
    <n v="1352488027"/>
    <d v="2012-11-09T19:07:07"/>
    <n v="1349892427"/>
    <d v="2012-10-10T18:07:07"/>
    <x v="28"/>
    <x v="28"/>
    <b v="0"/>
    <n v="115"/>
    <b v="1"/>
    <s v="music/indie rock"/>
    <n v="146.12318374694613"/>
    <n v="98.817391304347822"/>
    <x v="1"/>
    <x v="21"/>
  </r>
  <r>
    <x v="1838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x v="0"/>
    <n v="1359176974"/>
    <d v="2013-01-26T05:09:34"/>
    <n v="1356584974"/>
    <d v="2012-12-27T05:09:34"/>
    <x v="28"/>
    <x v="28"/>
    <b v="0"/>
    <n v="44"/>
    <b v="1"/>
    <s v="music/indie rock"/>
    <n v="107.04545454545456"/>
    <n v="53.522727272727273"/>
    <x v="1"/>
    <x v="21"/>
  </r>
  <r>
    <x v="1839"/>
    <s v="Skyline Sounds - First Studio Album (and Merch!)"/>
    <s v="We are ready to make our first full-length album, and with your help, we can make it happen!"/>
    <n v="4000"/>
    <n v="4261"/>
    <x v="2"/>
    <x v="0"/>
    <x v="0"/>
    <n v="1436115617"/>
    <d v="2015-07-05T17:00:17"/>
    <n v="1433523617"/>
    <d v="2015-06-05T17:00:17"/>
    <x v="28"/>
    <x v="28"/>
    <b v="0"/>
    <n v="40"/>
    <b v="1"/>
    <s v="music/indie rock"/>
    <n v="106.52500000000001"/>
    <n v="106.52500000000001"/>
    <x v="1"/>
    <x v="21"/>
  </r>
  <r>
    <x v="1840"/>
    <s v="The Violet Tone and the City of Angels!"/>
    <s v="The Violet Tone is heading to California but we need your help!  We've been at this for years and finally have a shot!"/>
    <n v="1500"/>
    <n v="3385"/>
    <x v="2"/>
    <x v="0"/>
    <x v="0"/>
    <n v="1298167001"/>
    <d v="2011-02-20T01:56:41"/>
    <n v="1295575001"/>
    <d v="2011-01-21T01:56:41"/>
    <x v="28"/>
    <x v="28"/>
    <b v="0"/>
    <n v="36"/>
    <b v="1"/>
    <s v="music/indie rock"/>
    <n v="225.66666666666669"/>
    <n v="94.027777777777771"/>
    <x v="1"/>
    <x v="21"/>
  </r>
  <r>
    <x v="1841"/>
    <s v="PORCHES. vs. THE U.S.A."/>
    <s v="PORCHES.  and Documentarians tour from New York to San Francisco and back."/>
    <n v="1000"/>
    <n v="1346.11"/>
    <x v="2"/>
    <x v="0"/>
    <x v="0"/>
    <n v="1311538136"/>
    <d v="2011-07-24T20:08:56"/>
    <n v="1308946136"/>
    <d v="2011-06-24T20:08:56"/>
    <x v="28"/>
    <x v="28"/>
    <b v="0"/>
    <n v="17"/>
    <b v="1"/>
    <s v="music/indie rock"/>
    <n v="134.61099999999999"/>
    <n v="79.182941176470578"/>
    <x v="1"/>
    <x v="21"/>
  </r>
  <r>
    <x v="1842"/>
    <s v="Big Long Now's Debut Album"/>
    <s v="big long now is recording our debut album and we are looking for help mastering and pressing it to vinyl"/>
    <n v="2000"/>
    <n v="2015"/>
    <x v="2"/>
    <x v="0"/>
    <x v="0"/>
    <n v="1345086445"/>
    <d v="2012-08-16T03:07:25"/>
    <n v="1342494445"/>
    <d v="2012-07-17T03:07:25"/>
    <x v="28"/>
    <x v="28"/>
    <b v="0"/>
    <n v="22"/>
    <b v="1"/>
    <s v="music/indie rock"/>
    <n v="100.75"/>
    <n v="91.590909090909093"/>
    <x v="1"/>
    <x v="21"/>
  </r>
  <r>
    <x v="1843"/>
    <s v="Legend of Decay"/>
    <s v="Join us on an epic journey to discover a millennia old secret which will change the world forever."/>
    <n v="50000"/>
    <n v="284"/>
    <x v="0"/>
    <x v="15"/>
    <x v="10"/>
    <n v="1484156948"/>
    <d v="2017-01-11T17:49:08"/>
    <n v="1481564948"/>
    <d v="2016-12-12T17:49:08"/>
    <x v="28"/>
    <x v="28"/>
    <b v="0"/>
    <n v="10"/>
    <b v="0"/>
    <s v="games/video games"/>
    <n v="0.56800000000000006"/>
    <n v="28.4"/>
    <x v="6"/>
    <x v="25"/>
  </r>
  <r>
    <x v="1844"/>
    <s v="CapitÃ¡n Kalani y el sindicato robÃ³tico"/>
    <s v="Captain Kalani it's a retro game full of nostalgia for the old gamers but interesting for the new ones"/>
    <n v="80000"/>
    <n v="310"/>
    <x v="0"/>
    <x v="9"/>
    <x v="6"/>
    <n v="1483773169"/>
    <d v="2017-01-07T07:12:49"/>
    <n v="1481181169"/>
    <d v="2016-12-08T07:12:49"/>
    <x v="28"/>
    <x v="28"/>
    <b v="0"/>
    <n v="3"/>
    <b v="0"/>
    <s v="games/video games"/>
    <n v="0.38750000000000001"/>
    <n v="103.33333333333333"/>
    <x v="6"/>
    <x v="25"/>
  </r>
  <r>
    <x v="1845"/>
    <s v="Becoming - A Metaphysical Game About Mental Illness"/>
    <s v="Becoming is a video game that aims to portray mental illness through a metaphysical and emotional story."/>
    <n v="60000"/>
    <n v="852"/>
    <x v="0"/>
    <x v="0"/>
    <x v="0"/>
    <n v="1438734833"/>
    <d v="2015-08-05T00:33:53"/>
    <n v="1436142833"/>
    <d v="2015-07-06T00:33:53"/>
    <x v="28"/>
    <x v="28"/>
    <b v="0"/>
    <n v="27"/>
    <b v="0"/>
    <s v="games/video games"/>
    <n v="1.4200000000000002"/>
    <n v="31.555555555555557"/>
    <x v="6"/>
    <x v="25"/>
  </r>
  <r>
    <x v="1846"/>
    <s v="DodgeBall Blitz"/>
    <s v="Lead your team to victory in this fast-paced, action, sports game! Use Power-ups and avoid attacks as you fight for victory!"/>
    <n v="20000"/>
    <n v="10"/>
    <x v="0"/>
    <x v="0"/>
    <x v="0"/>
    <n v="1418080887"/>
    <d v="2014-12-08T23:21:27"/>
    <n v="1415488887"/>
    <d v="2014-11-08T23:21:27"/>
    <x v="28"/>
    <x v="28"/>
    <b v="0"/>
    <n v="2"/>
    <b v="0"/>
    <s v="games/video games"/>
    <n v="0.05"/>
    <n v="5"/>
    <x v="6"/>
    <x v="25"/>
  </r>
  <r>
    <x v="1847"/>
    <s v="Three Monkeys - Part 1: Into the Abyss"/>
    <s v="Three Monkeys is an audio adventure game for PC."/>
    <n v="28000"/>
    <n v="8076"/>
    <x v="0"/>
    <x v="3"/>
    <x v="3"/>
    <n v="1426158463"/>
    <d v="2015-03-12T11:07:43"/>
    <n v="1423570063"/>
    <d v="2015-02-10T12:07:43"/>
    <x v="28"/>
    <x v="28"/>
    <b v="0"/>
    <n v="236"/>
    <b v="0"/>
    <s v="games/video games"/>
    <n v="28.842857142857142"/>
    <n v="34.220338983050844"/>
    <x v="6"/>
    <x v="25"/>
  </r>
  <r>
    <x v="1848"/>
    <s v="Pretty Kitty Fuzzy"/>
    <s v="PKF is a Cat-Tastic 2D side-scrolling shooter! Stand up to all the big meanies with the power of positivity and save the universe!"/>
    <n v="2000"/>
    <n v="236"/>
    <x v="0"/>
    <x v="0"/>
    <x v="0"/>
    <n v="1457570100"/>
    <d v="2016-03-10T00:35:00"/>
    <n v="1454978100"/>
    <d v="2016-02-09T00:35:00"/>
    <x v="28"/>
    <x v="28"/>
    <b v="0"/>
    <n v="12"/>
    <b v="0"/>
    <s v="games/video games"/>
    <n v="11.799999999999999"/>
    <n v="19.666666666666668"/>
    <x v="6"/>
    <x v="25"/>
  </r>
  <r>
    <x v="1849"/>
    <s v="Scout's Honor"/>
    <s v="From frightened girl to empowered woman, Scout's Honor is a tale about facing your fears and overcoming odds."/>
    <n v="500"/>
    <n v="25"/>
    <x v="0"/>
    <x v="0"/>
    <x v="0"/>
    <n v="1436677091"/>
    <d v="2015-07-12T04:58:11"/>
    <n v="1434085091"/>
    <d v="2015-06-12T04:58:11"/>
    <x v="28"/>
    <x v="28"/>
    <b v="0"/>
    <n v="3"/>
    <b v="0"/>
    <s v="games/video games"/>
    <n v="5"/>
    <n v="8.3333333333333339"/>
    <x v="6"/>
    <x v="25"/>
  </r>
  <r>
    <x v="1850"/>
    <s v="Universe Rush"/>
    <s v="Fight your way to dominate the universe. Be the first to try our engaging cross-platform mmo-strategy and bring it closer to reality."/>
    <n v="100000"/>
    <n v="2112.9899999999998"/>
    <x v="0"/>
    <x v="0"/>
    <x v="0"/>
    <n v="1391427692"/>
    <d v="2014-02-03T11:41:32"/>
    <n v="1388835692"/>
    <d v="2014-01-04T11:41:32"/>
    <x v="28"/>
    <x v="28"/>
    <b v="0"/>
    <n v="99"/>
    <b v="0"/>
    <s v="games/video games"/>
    <n v="2.1129899999999995"/>
    <n v="21.34333333333333"/>
    <x v="6"/>
    <x v="25"/>
  </r>
  <r>
    <x v="1851"/>
    <s v="Prehistoric Landing"/>
    <s v="1st person Action Survivalist Rpg game. You get sent to a deadly Island to die not knowing that your not alone on the island."/>
    <n v="6000"/>
    <n v="104"/>
    <x v="0"/>
    <x v="0"/>
    <x v="0"/>
    <n v="1367097391"/>
    <d v="2013-04-27T21:16:31"/>
    <n v="1364505391"/>
    <d v="2013-03-28T21:16:31"/>
    <x v="28"/>
    <x v="28"/>
    <b v="0"/>
    <n v="3"/>
    <b v="0"/>
    <s v="games/video games"/>
    <n v="1.7333333333333332"/>
    <n v="34.666666666666664"/>
    <x v="6"/>
    <x v="25"/>
  </r>
  <r>
    <x v="1852"/>
    <s v="Tesla's Electric Mist"/>
    <s v="Point-and-click adventure: The mysterious Nikola Tesla, a time traveling device, and an experiment gone wrong in Colorado Springs"/>
    <n v="5000"/>
    <n v="478"/>
    <x v="0"/>
    <x v="0"/>
    <x v="0"/>
    <n v="1349392033"/>
    <d v="2012-10-04T23:07:13"/>
    <n v="1346800033"/>
    <d v="2012-09-04T23:07:13"/>
    <x v="28"/>
    <x v="28"/>
    <b v="0"/>
    <n v="22"/>
    <b v="0"/>
    <s v="games/video games"/>
    <n v="9.56"/>
    <n v="21.727272727272727"/>
    <x v="6"/>
    <x v="25"/>
  </r>
  <r>
    <x v="1853"/>
    <s v="Dark Paradise"/>
    <s v="A dark and twisted game with physiological madness and corruption as a man becomes the ultimate bio weapon."/>
    <n v="80000"/>
    <n v="47.69"/>
    <x v="0"/>
    <x v="0"/>
    <x v="0"/>
    <n v="1382184786"/>
    <d v="2013-10-19T12:13:06"/>
    <n v="1379592786"/>
    <d v="2013-09-19T12:13:06"/>
    <x v="28"/>
    <x v="28"/>
    <b v="0"/>
    <n v="4"/>
    <b v="0"/>
    <s v="games/video games"/>
    <n v="5.9612499999999999E-2"/>
    <n v="11.922499999999999"/>
    <x v="6"/>
    <x v="25"/>
  </r>
  <r>
    <x v="1854"/>
    <s v="Late To The Party : A Cold War Espionage RPG in the Baltics"/>
    <s v="Arrest, interrogate, and uncover the truth as a local woman recruited by the KGB. For Windows, Mac &amp; Linux."/>
    <n v="50000"/>
    <n v="14203"/>
    <x v="0"/>
    <x v="6"/>
    <x v="5"/>
    <n v="1417804229"/>
    <d v="2014-12-05T18:30:29"/>
    <n v="1415212229"/>
    <d v="2014-11-05T18:30:29"/>
    <x v="28"/>
    <x v="28"/>
    <b v="0"/>
    <n v="534"/>
    <b v="0"/>
    <s v="games/video games"/>
    <n v="28.405999999999999"/>
    <n v="26.59737827715356"/>
    <x v="6"/>
    <x v="25"/>
  </r>
  <r>
    <x v="1855"/>
    <s v="Tales Of Tameria - Dawning Light"/>
    <s v="A game with a mixture of a few genres from RPG, Simulation and to adventure elements."/>
    <n v="1000"/>
    <n v="128"/>
    <x v="0"/>
    <x v="3"/>
    <x v="3"/>
    <n v="1383959939"/>
    <d v="2013-11-09T01:18:59"/>
    <n v="1381364339"/>
    <d v="2013-10-10T00:18:59"/>
    <x v="28"/>
    <x v="28"/>
    <b v="0"/>
    <n v="12"/>
    <b v="0"/>
    <s v="games/video games"/>
    <n v="12.8"/>
    <n v="10.666666666666666"/>
    <x v="6"/>
    <x v="25"/>
  </r>
  <r>
    <x v="1856"/>
    <s v="Manorkept"/>
    <s v="An adventuring RPG with ghosts, mysteries, and flexible gameplay paths, Manorkept is a game that promises an unforgettable experience."/>
    <n v="30000"/>
    <n v="1626"/>
    <x v="0"/>
    <x v="0"/>
    <x v="0"/>
    <n v="1478196008"/>
    <d v="2016-11-03T18:00:08"/>
    <n v="1475604008"/>
    <d v="2016-10-04T18:00:08"/>
    <x v="28"/>
    <x v="28"/>
    <b v="0"/>
    <n v="56"/>
    <b v="0"/>
    <s v="games/video games"/>
    <n v="5.42"/>
    <n v="29.035714285714285"/>
    <x v="6"/>
    <x v="25"/>
  </r>
  <r>
    <x v="1857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x v="0"/>
    <n v="1357934424"/>
    <d v="2013-01-11T20:00:24"/>
    <n v="1355342424"/>
    <d v="2012-12-12T20:00:24"/>
    <x v="28"/>
    <x v="28"/>
    <b v="0"/>
    <n v="11"/>
    <b v="0"/>
    <s v="games/video games"/>
    <n v="0.11199999999999999"/>
    <n v="50.909090909090907"/>
    <x v="6"/>
    <x v="25"/>
  </r>
  <r>
    <x v="1858"/>
    <s v="King of Consoles"/>
    <s v="A place where people can test out the latest video games, for an hourly fee. It's cheaper than wasting money on a $60 game that sucked"/>
    <n v="15000"/>
    <n v="0"/>
    <x v="0"/>
    <x v="0"/>
    <x v="0"/>
    <n v="1415947159"/>
    <d v="2014-11-14T06:39:19"/>
    <n v="1413351559"/>
    <d v="2014-10-15T05:39:19"/>
    <x v="28"/>
    <x v="28"/>
    <b v="0"/>
    <n v="0"/>
    <b v="0"/>
    <s v="games/video games"/>
    <n v="0"/>
    <n v="0"/>
    <x v="6"/>
    <x v="25"/>
  </r>
  <r>
    <x v="1859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x v="0"/>
    <n v="1385534514"/>
    <d v="2013-11-27T06:41:54"/>
    <n v="1382938914"/>
    <d v="2013-10-28T05:41:54"/>
    <x v="28"/>
    <x v="28"/>
    <b v="0"/>
    <n v="89"/>
    <b v="0"/>
    <s v="games/video games"/>
    <n v="30.433333333333334"/>
    <n v="51.292134831460672"/>
    <x v="6"/>
    <x v="25"/>
  </r>
  <r>
    <x v="1860"/>
    <s v="ZomBlock's"/>
    <s v="zomblock's is a online zombie survival game where you can craft new weapons,find food and water to keep yourself alive."/>
    <n v="100"/>
    <n v="2"/>
    <x v="0"/>
    <x v="3"/>
    <x v="3"/>
    <n v="1427992582"/>
    <d v="2015-04-02T16:36:22"/>
    <n v="1425404182"/>
    <d v="2015-03-03T17:36:22"/>
    <x v="28"/>
    <x v="28"/>
    <b v="0"/>
    <n v="2"/>
    <b v="0"/>
    <s v="games/video games"/>
    <n v="2"/>
    <n v="1"/>
    <x v="6"/>
    <x v="25"/>
  </r>
  <r>
    <x v="1861"/>
    <s v="The Unknown Door"/>
    <s v="A pixel styled open world detective game."/>
    <n v="50000"/>
    <n v="405"/>
    <x v="0"/>
    <x v="17"/>
    <x v="12"/>
    <n v="1468392599"/>
    <d v="2016-07-13T06:49:59"/>
    <n v="1465800599"/>
    <d v="2016-06-13T06:49:59"/>
    <x v="28"/>
    <x v="28"/>
    <b v="0"/>
    <n v="4"/>
    <b v="0"/>
    <s v="games/video games"/>
    <n v="0.80999999999999994"/>
    <n v="101.25"/>
    <x v="6"/>
    <x v="25"/>
  </r>
  <r>
    <x v="1862"/>
    <s v="Handee Job for PS4 Gets on Shark Tank"/>
    <s v="Crazy Artist makes gaming more comfortable and fun for Playstation 4 users. I really want to give you a Handee Job!"/>
    <n v="45000"/>
    <n v="118"/>
    <x v="0"/>
    <x v="0"/>
    <x v="0"/>
    <n v="1467231614"/>
    <d v="2016-06-29T20:20:14"/>
    <n v="1464639614"/>
    <d v="2016-05-30T20:20:14"/>
    <x v="28"/>
    <x v="28"/>
    <b v="0"/>
    <n v="6"/>
    <b v="0"/>
    <s v="games/video games"/>
    <n v="0.26222222222222225"/>
    <n v="19.666666666666668"/>
    <x v="6"/>
    <x v="25"/>
  </r>
  <r>
    <x v="1863"/>
    <s v="Space Shooter RPG+"/>
    <s v="Our game is going to be a space shooter that has RPG elements with New Game+! It will be unlike any space shooter ever played."/>
    <n v="30000"/>
    <n v="50"/>
    <x v="0"/>
    <x v="0"/>
    <x v="0"/>
    <n v="1394909909"/>
    <d v="2014-03-15T18:58:29"/>
    <n v="1392321509"/>
    <d v="2014-02-13T19:58:29"/>
    <x v="28"/>
    <x v="28"/>
    <b v="0"/>
    <n v="4"/>
    <b v="0"/>
    <s v="games/video games"/>
    <n v="0.16666666666666669"/>
    <n v="12.5"/>
    <x v="6"/>
    <x v="25"/>
  </r>
  <r>
    <x v="1864"/>
    <s v="VoxelMaze"/>
    <s v="A Level Editor, Turned up to eleven. Infinite creativity in one package, solo or with up to 16 of your friends."/>
    <n v="5000"/>
    <n v="115"/>
    <x v="0"/>
    <x v="3"/>
    <x v="3"/>
    <n v="1459443385"/>
    <d v="2016-03-31T16:56:25"/>
    <n v="1456854985"/>
    <d v="2016-03-01T17:56:25"/>
    <x v="28"/>
    <x v="28"/>
    <b v="0"/>
    <n v="5"/>
    <b v="0"/>
    <s v="games/video games"/>
    <n v="2.2999999999999998"/>
    <n v="23"/>
    <x v="6"/>
    <x v="25"/>
  </r>
  <r>
    <x v="1865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x v="0"/>
    <n v="1310837574"/>
    <d v="2011-07-16T17:32:54"/>
    <n v="1308245574"/>
    <d v="2011-06-16T17:32:54"/>
    <x v="28"/>
    <x v="28"/>
    <b v="0"/>
    <n v="2"/>
    <b v="0"/>
    <s v="games/video games"/>
    <n v="0.72222222222222221"/>
    <n v="13"/>
    <x v="6"/>
    <x v="25"/>
  </r>
  <r>
    <x v="1866"/>
    <s v="Army vs Aliens - Currently in Alpha"/>
    <s v="An awesome side-scroller tower defense game.  Think &quot;Plants vs Zombies&quot; but from a side-on perspective."/>
    <n v="10000"/>
    <n v="85"/>
    <x v="0"/>
    <x v="0"/>
    <x v="0"/>
    <n v="1337447105"/>
    <d v="2012-05-19T17:05:05"/>
    <n v="1334855105"/>
    <d v="2012-04-19T17:05:05"/>
    <x v="28"/>
    <x v="28"/>
    <b v="0"/>
    <n v="16"/>
    <b v="0"/>
    <s v="games/video games"/>
    <n v="0.85000000000000009"/>
    <n v="5.3125"/>
    <x v="6"/>
    <x v="25"/>
  </r>
  <r>
    <x v="1867"/>
    <s v="CallMeGhost DEBUT ALBUM preorder!"/>
    <s v="We're trying to fund hard copies of our debut album!"/>
    <n v="400"/>
    <n v="463"/>
    <x v="2"/>
    <x v="0"/>
    <x v="0"/>
    <n v="1443040059"/>
    <d v="2015-09-23T20:27:39"/>
    <n v="1440448059"/>
    <d v="2015-08-24T20:27:39"/>
    <x v="28"/>
    <x v="28"/>
    <b v="0"/>
    <n v="13"/>
    <b v="1"/>
    <s v="music/rock"/>
    <n v="115.75"/>
    <n v="35.615384615384613"/>
    <x v="1"/>
    <x v="2"/>
  </r>
  <r>
    <x v="1868"/>
    <s v="Le Temps Nous Est ComtÃ©"/>
    <s v="Vous aimez le rock fort ? Aidez les Beat Cheese Ã  produire leur premier album ! Do you like cheese? Help us produce our first album!"/>
    <n v="2500"/>
    <n v="3466"/>
    <x v="2"/>
    <x v="5"/>
    <x v="4"/>
    <n v="1460127635"/>
    <d v="2016-04-08T15:00:35"/>
    <n v="1457539235"/>
    <d v="2016-03-09T16:00:35"/>
    <x v="28"/>
    <x v="28"/>
    <b v="0"/>
    <n v="117"/>
    <b v="1"/>
    <s v="music/rock"/>
    <n v="138.64000000000001"/>
    <n v="29.623931623931625"/>
    <x v="1"/>
    <x v="2"/>
  </r>
  <r>
    <x v="1869"/>
    <s v="Hollow point 9, Sins Of Yesterday CD"/>
    <s v="hey friends. We are Hollow Point 9._x000a_We are calling on you to help us._x000a_In our journey to make our debut album."/>
    <n v="1000"/>
    <n v="1000"/>
    <x v="2"/>
    <x v="0"/>
    <x v="0"/>
    <n v="1429365320"/>
    <d v="2015-04-18T13:55:20"/>
    <n v="1426773320"/>
    <d v="2015-03-19T13:55:20"/>
    <x v="28"/>
    <x v="28"/>
    <b v="0"/>
    <n v="13"/>
    <b v="1"/>
    <s v="music/rock"/>
    <n v="100"/>
    <n v="76.92307692307692"/>
    <x v="1"/>
    <x v="2"/>
  </r>
  <r>
    <x v="1870"/>
    <s v="Chivo Funge and the Extensions"/>
    <s v="Chivo and his band of miscreants present their debut album _x000a_'Blind Energy' ...we think you are going to like it."/>
    <n v="4000"/>
    <n v="4119"/>
    <x v="2"/>
    <x v="3"/>
    <x v="3"/>
    <n v="1462453307"/>
    <d v="2016-05-05T13:01:47"/>
    <n v="1459861307"/>
    <d v="2016-04-05T13:01:47"/>
    <x v="28"/>
    <x v="28"/>
    <b v="0"/>
    <n v="63"/>
    <b v="1"/>
    <s v="music/rock"/>
    <n v="102.97499999999999"/>
    <n v="65.38095238095238"/>
    <x v="1"/>
    <x v="2"/>
  </r>
  <r>
    <x v="1871"/>
    <s v="Mike Farley Band - New Album!"/>
    <s v="The Mike Farley Band has re-assembled its original line up and needs your help to make a new full-length album!"/>
    <n v="5000"/>
    <n v="6301"/>
    <x v="2"/>
    <x v="0"/>
    <x v="0"/>
    <n v="1430579509"/>
    <d v="2015-05-02T15:11:49"/>
    <n v="1427987509"/>
    <d v="2015-04-02T15:11:49"/>
    <x v="28"/>
    <x v="28"/>
    <b v="0"/>
    <n v="71"/>
    <b v="1"/>
    <s v="music/rock"/>
    <n v="126.02"/>
    <n v="88.74647887323944"/>
    <x v="1"/>
    <x v="2"/>
  </r>
  <r>
    <x v="1872"/>
    <s v="The Letter Black - New Record"/>
    <s v="We are making our third studio album and no longer have a label telling us what we can/can't do. This record is for the fans."/>
    <n v="25000"/>
    <n v="34660"/>
    <x v="2"/>
    <x v="0"/>
    <x v="0"/>
    <n v="1484752597"/>
    <d v="2017-01-18T15:16:37"/>
    <n v="1482160597"/>
    <d v="2016-12-19T15:16:37"/>
    <x v="28"/>
    <x v="28"/>
    <b v="0"/>
    <n v="859"/>
    <b v="1"/>
    <s v="music/rock"/>
    <n v="138.64000000000001"/>
    <n v="40.349243306169967"/>
    <x v="1"/>
    <x v="2"/>
  </r>
  <r>
    <x v="1873"/>
    <s v="Woodhouse EP"/>
    <s v="Woodhouse is making an EP!  If you are a fan of whiskey and loud guitars, contribute to the cause!"/>
    <n v="1000"/>
    <n v="1614"/>
    <x v="2"/>
    <x v="0"/>
    <x v="0"/>
    <n v="1428725192"/>
    <d v="2015-04-11T04:06:32"/>
    <n v="1426133192"/>
    <d v="2015-03-12T04:06:32"/>
    <x v="28"/>
    <x v="28"/>
    <b v="0"/>
    <n v="21"/>
    <b v="1"/>
    <s v="music/rock"/>
    <n v="161.4"/>
    <n v="76.857142857142861"/>
    <x v="1"/>
    <x v="2"/>
  </r>
  <r>
    <x v="1874"/>
    <s v="D12 Trap Dice + Trapped The Dice Game"/>
    <s v="Don't just kill them, let the dice decide what kills'em. As a Bonus Get the game TRAPPED free, a Fast paced Dice game for 2-8 Players."/>
    <n v="1800"/>
    <n v="8807"/>
    <x v="2"/>
    <x v="0"/>
    <x v="0"/>
    <n v="1486616400"/>
    <d v="2017-02-09T05:00:00"/>
    <n v="1484037977"/>
    <d v="2017-01-10T08:46:17"/>
    <x v="28"/>
    <x v="28"/>
    <b v="0"/>
    <n v="279"/>
    <b v="1"/>
    <s v="games/tabletop games"/>
    <n v="489.27777777777777"/>
    <n v="31.566308243727597"/>
    <x v="6"/>
    <x v="9"/>
  </r>
  <r>
    <x v="1875"/>
    <s v="Monster Lab"/>
    <s v="LAST CHANCE! A fast paced card game for people who like to play god, build hybrid cat monsters and add flamethrowers to space dragons."/>
    <n v="10000"/>
    <n v="53737"/>
    <x v="2"/>
    <x v="0"/>
    <x v="0"/>
    <n v="1459012290"/>
    <d v="2016-03-26T17:11:30"/>
    <n v="1456423890"/>
    <d v="2016-02-25T18:11:30"/>
    <x v="28"/>
    <x v="28"/>
    <b v="0"/>
    <n v="878"/>
    <b v="1"/>
    <s v="games/tabletop games"/>
    <n v="537.37"/>
    <n v="61.203872437357631"/>
    <x v="6"/>
    <x v="9"/>
  </r>
  <r>
    <x v="1876"/>
    <s v="Purgatoria: City of Angels"/>
    <s v="A gritty, noir tabletop RPG with a fast-paced combo-based battle system."/>
    <n v="4600"/>
    <n v="5535"/>
    <x v="2"/>
    <x v="0"/>
    <x v="0"/>
    <n v="1439317900"/>
    <d v="2015-08-11T18:31:40"/>
    <n v="1436725900"/>
    <d v="2015-07-12T18:31:40"/>
    <x v="28"/>
    <x v="28"/>
    <b v="0"/>
    <n v="115"/>
    <b v="1"/>
    <s v="games/tabletop games"/>
    <n v="120.32608695652173"/>
    <n v="48.130434782608695"/>
    <x v="6"/>
    <x v="9"/>
  </r>
  <r>
    <x v="1877"/>
    <s v="Trickerion - Legends of Illusion"/>
    <s v="A strategy game of magic and deception, where aspiring  Illusionists clash in a grand contest for fame and fortune."/>
    <n v="30000"/>
    <n v="285309.33"/>
    <x v="2"/>
    <x v="0"/>
    <x v="0"/>
    <n v="1425132059"/>
    <d v="2015-02-28T14:00:59"/>
    <n v="1422540059"/>
    <d v="2015-01-29T14:00:59"/>
    <x v="28"/>
    <x v="28"/>
    <b v="0"/>
    <n v="4330"/>
    <b v="1"/>
    <s v="games/tabletop games"/>
    <n v="951.03109999999992"/>
    <n v="65.891300230946882"/>
    <x v="6"/>
    <x v="9"/>
  </r>
  <r>
    <x v="1878"/>
    <s v="Rivals: Masters of the Deep"/>
    <s v="A tactical Miniatures board game for 2-4 players set in a mysterious underwater realm where 4 factions battle for supremacy."/>
    <n v="40000"/>
    <n v="53157"/>
    <x v="2"/>
    <x v="0"/>
    <x v="0"/>
    <n v="1447507200"/>
    <d v="2015-11-14T13:20:00"/>
    <n v="1444911600"/>
    <d v="2015-10-15T12:20:00"/>
    <x v="28"/>
    <x v="28"/>
    <b v="0"/>
    <n v="651"/>
    <b v="1"/>
    <s v="games/tabletop games"/>
    <n v="132.89249999999998"/>
    <n v="81.654377880184327"/>
    <x v="6"/>
    <x v="9"/>
  </r>
  <r>
    <x v="1879"/>
    <s v="Decadolo. Flip it!"/>
    <s v="A new strategic board game designed to flip out your opponent."/>
    <n v="9000"/>
    <n v="13228"/>
    <x v="2"/>
    <x v="4"/>
    <x v="4"/>
    <n v="1444903198"/>
    <d v="2015-10-15T09:59:58"/>
    <n v="1442311198"/>
    <d v="2015-09-15T09:59:58"/>
    <x v="28"/>
    <x v="28"/>
    <b v="1"/>
    <n v="251"/>
    <b v="1"/>
    <s v="games/tabletop games"/>
    <n v="146.97777777777779"/>
    <n v="52.701195219123505"/>
    <x v="6"/>
    <x v="9"/>
  </r>
  <r>
    <x v="1880"/>
    <s v="zircon - &quot;Identity Sequence&quot;: A cyberpunk-inspired journey"/>
    <s v="An electro-organic album of evolved dance music inspired by seminal cyberpunk works."/>
    <n v="4000"/>
    <n v="28167.25"/>
    <x v="2"/>
    <x v="0"/>
    <x v="0"/>
    <n v="1351801368"/>
    <d v="2012-11-01T20:22:48"/>
    <n v="1349209368"/>
    <d v="2012-10-02T20:22:48"/>
    <x v="28"/>
    <x v="28"/>
    <b v="0"/>
    <n v="721"/>
    <b v="1"/>
    <s v="music/electronic music"/>
    <n v="704.18124999999998"/>
    <n v="39.066920943134534"/>
    <x v="1"/>
    <x v="20"/>
  </r>
  <r>
    <x v="1881"/>
    <s v="Andy's iLL - The Invisible City"/>
    <s v="The Invisible City is a project built &amp; powered by my fans. A full video and audio experience that I hope to merge into a live show."/>
    <n v="2000"/>
    <n v="2191"/>
    <x v="2"/>
    <x v="6"/>
    <x v="5"/>
    <n v="1443127082"/>
    <d v="2015-09-24T20:38:02"/>
    <n v="1440535082"/>
    <d v="2015-08-25T20:38:02"/>
    <x v="28"/>
    <x v="28"/>
    <b v="0"/>
    <n v="50"/>
    <b v="1"/>
    <s v="music/electronic music"/>
    <n v="109.55"/>
    <n v="43.82"/>
    <x v="1"/>
    <x v="20"/>
  </r>
  <r>
    <x v="1882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x v="0"/>
    <n v="1362814119"/>
    <d v="2013-03-09T07:28:39"/>
    <n v="1360222119"/>
    <d v="2013-02-07T07:28:39"/>
    <x v="28"/>
    <x v="28"/>
    <b v="0"/>
    <n v="73"/>
    <b v="1"/>
    <s v="music/electronic music"/>
    <n v="132.86666666666667"/>
    <n v="27.301369863013697"/>
    <x v="1"/>
    <x v="20"/>
  </r>
  <r>
    <x v="1883"/>
    <s v="Lestat - Midnight Toll Video"/>
    <s v="Lestat is filming their first video, and they need your help! From their release, Arisen, &quot;Midnight Toll&quot;. Hear it at lestatmusic.com."/>
    <n v="750"/>
    <n v="1140"/>
    <x v="2"/>
    <x v="0"/>
    <x v="0"/>
    <n v="1338579789"/>
    <d v="2012-06-01T19:43:09"/>
    <n v="1335987789"/>
    <d v="2012-05-02T19:43:09"/>
    <x v="28"/>
    <x v="28"/>
    <b v="0"/>
    <n v="27"/>
    <b v="1"/>
    <s v="music/electronic music"/>
    <n v="152"/>
    <n v="42.222222222222221"/>
    <x v="1"/>
    <x v="20"/>
  </r>
  <r>
    <x v="1884"/>
    <s v="Piece of Happy"/>
    <s v="Each piece has a story behind it. Not of some life drama but of an experience you live whilst listening; Happiness evoking"/>
    <n v="2000"/>
    <n v="2000"/>
    <x v="2"/>
    <x v="0"/>
    <x v="0"/>
    <n v="1384580373"/>
    <d v="2013-11-16T05:39:33"/>
    <n v="1381984773"/>
    <d v="2013-10-17T04:39:33"/>
    <x v="28"/>
    <x v="28"/>
    <b v="0"/>
    <n v="7"/>
    <b v="1"/>
    <s v="music/electronic music"/>
    <n v="100"/>
    <n v="285.71428571428572"/>
    <x v="1"/>
    <x v="20"/>
  </r>
  <r>
    <x v="1885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x v="0"/>
    <n v="1431719379"/>
    <d v="2015-05-15T19:49:39"/>
    <n v="1429127379"/>
    <d v="2015-04-15T19:49:39"/>
    <x v="28"/>
    <x v="28"/>
    <b v="0"/>
    <n v="1"/>
    <b v="1"/>
    <s v="music/electronic music"/>
    <n v="200"/>
    <n v="10"/>
    <x v="1"/>
    <x v="20"/>
  </r>
  <r>
    <x v="1886"/>
    <s v="Spiff is ready to join the digital age!"/>
    <s v="Join this Kickstarter project today to assist Spiff in converting his analog recordings from the 80's to digital!"/>
    <n v="600"/>
    <n v="1755.01"/>
    <x v="2"/>
    <x v="0"/>
    <x v="0"/>
    <n v="1391713248"/>
    <d v="2014-02-06T19:00:48"/>
    <n v="1389121248"/>
    <d v="2014-01-07T19:00:48"/>
    <x v="28"/>
    <x v="28"/>
    <b v="0"/>
    <n v="24"/>
    <b v="1"/>
    <s v="music/electronic music"/>
    <n v="292.50166666666667"/>
    <n v="73.125416666666666"/>
    <x v="1"/>
    <x v="20"/>
  </r>
  <r>
    <x v="1887"/>
    <s v="Moments by eBurner"/>
    <s v="An album that illustrates events in our lives, whether trivial or significant, through the tones of electronic music."/>
    <n v="1000"/>
    <n v="1015"/>
    <x v="2"/>
    <x v="0"/>
    <x v="0"/>
    <n v="1440004512"/>
    <d v="2015-08-19T17:15:12"/>
    <n v="1437412512"/>
    <d v="2015-07-20T17:15:12"/>
    <x v="28"/>
    <x v="28"/>
    <b v="0"/>
    <n v="19"/>
    <b v="1"/>
    <s v="music/electronic music"/>
    <n v="101.49999999999999"/>
    <n v="53.421052631578945"/>
    <x v="1"/>
    <x v="20"/>
  </r>
  <r>
    <x v="1888"/>
    <s v="Be Part of Darkpine's Debut EP"/>
    <s v="Darkpine is recording and releasing a 5-track EP within the coming months this summer and hopes for your support."/>
    <n v="3500"/>
    <n v="3540"/>
    <x v="2"/>
    <x v="0"/>
    <x v="0"/>
    <n v="1374888436"/>
    <d v="2013-07-27T01:27:16"/>
    <n v="1372296436"/>
    <d v="2013-06-27T01:27:16"/>
    <x v="28"/>
    <x v="28"/>
    <b v="0"/>
    <n v="69"/>
    <b v="1"/>
    <s v="music/electronic music"/>
    <n v="101.14285714285714"/>
    <n v="51.304347826086953"/>
    <x v="1"/>
    <x v="20"/>
  </r>
  <r>
    <x v="1889"/>
    <s v="Passing Shot: Dice Tennis Game"/>
    <s v="Passing Shot is a tennis dice game for two players. Strategic use of the dice rolls allow you to score points to win game, set &amp; match."/>
    <n v="500"/>
    <n v="813"/>
    <x v="2"/>
    <x v="0"/>
    <x v="0"/>
    <n v="1327776847"/>
    <d v="2012-01-28T18:54:07"/>
    <n v="1325184847"/>
    <d v="2011-12-29T18:54:07"/>
    <x v="28"/>
    <x v="28"/>
    <b v="0"/>
    <n v="30"/>
    <b v="1"/>
    <s v="games/tabletop games"/>
    <n v="162.6"/>
    <n v="27.1"/>
    <x v="6"/>
    <x v="9"/>
  </r>
  <r>
    <x v="1890"/>
    <s v="M4 Collapsible Cardboard Scenery"/>
    <s v="Cardboard scenery for Sci-Fi 28-32mm miniature games. Easy to assemble, disassemble and transport. Supplied unpainted. By MCSTUDIO."/>
    <n v="19500"/>
    <n v="20631"/>
    <x v="2"/>
    <x v="6"/>
    <x v="5"/>
    <n v="1435418568"/>
    <d v="2015-06-27T15:22:48"/>
    <n v="1432826568"/>
    <d v="2015-05-28T15:22:48"/>
    <x v="28"/>
    <x v="28"/>
    <b v="0"/>
    <n v="100"/>
    <b v="1"/>
    <s v="games/tabletop games"/>
    <n v="105.80000000000001"/>
    <n v="206.31"/>
    <x v="6"/>
    <x v="9"/>
  </r>
  <r>
    <x v="1891"/>
    <s v="Battle Systemsâ„¢ Fantasy Dungeon Terrain"/>
    <s v="Fantasy Dungeon terrain for 28mm tabletop games. This is pre-punched card that is easy to assemble with no painting required."/>
    <n v="21000"/>
    <n v="198415.01"/>
    <x v="2"/>
    <x v="3"/>
    <x v="3"/>
    <n v="1411326015"/>
    <d v="2014-09-21T19:00:15"/>
    <n v="1408734015"/>
    <d v="2014-08-22T19:00:15"/>
    <x v="28"/>
    <x v="28"/>
    <b v="0"/>
    <n v="1204"/>
    <b v="1"/>
    <s v="games/tabletop games"/>
    <n v="944.83338095238094"/>
    <n v="164.79651993355483"/>
    <x v="6"/>
    <x v="9"/>
  </r>
  <r>
    <x v="1892"/>
    <s v="Mechabrick - A Minifig/Mecha board game and models"/>
    <s v="Mechabrick is a set of precision plastic kits to convert your Minifigs into robots then battle with them in an exciting board game."/>
    <n v="13000"/>
    <n v="20459"/>
    <x v="2"/>
    <x v="3"/>
    <x v="3"/>
    <n v="1384374155"/>
    <d v="2013-11-13T20:22:35"/>
    <n v="1381778555"/>
    <d v="2013-10-14T19:22:35"/>
    <x v="28"/>
    <x v="28"/>
    <b v="0"/>
    <n v="301"/>
    <b v="1"/>
    <s v="games/tabletop games"/>
    <n v="157.37692307692308"/>
    <n v="67.970099667774093"/>
    <x v="6"/>
    <x v="9"/>
  </r>
  <r>
    <x v="189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7"/>
    <x v="4"/>
    <n v="1439707236"/>
    <d v="2015-08-16T06:40:36"/>
    <n v="1437115236"/>
    <d v="2015-07-17T06:40:36"/>
    <x v="28"/>
    <x v="28"/>
    <b v="0"/>
    <n v="144"/>
    <b v="1"/>
    <s v="games/tabletop games"/>
    <n v="1174.49"/>
    <n v="81.561805555555551"/>
    <x v="6"/>
    <x v="9"/>
  </r>
  <r>
    <x v="1894"/>
    <s v="Little Dungeon: Turtle Rock"/>
    <s v="Dungeon Crawl for All! A card game of swords, monsters and LOOT! Adventurers as young as 5 and &quot;seasoned&quot; warriors are all welcomed."/>
    <n v="8500"/>
    <n v="10706"/>
    <x v="2"/>
    <x v="0"/>
    <x v="0"/>
    <n v="1398460127"/>
    <d v="2014-04-25T21:08:47"/>
    <n v="1395868127"/>
    <d v="2014-03-26T21:08:47"/>
    <x v="28"/>
    <x v="28"/>
    <b v="0"/>
    <n v="498"/>
    <b v="1"/>
    <s v="games/tabletop games"/>
    <n v="125.95294117647057"/>
    <n v="21.497991967871485"/>
    <x v="6"/>
    <x v="9"/>
  </r>
  <r>
    <x v="1895"/>
    <s v="Pine Tar Baseball: 1936 Negro League + 1960 Season"/>
    <s v="Pine Tar Baseball is a fun and fast paced dice and card game for 1 to 2 players. The game features fast streamlined game play."/>
    <n v="100"/>
    <n v="1165"/>
    <x v="2"/>
    <x v="0"/>
    <x v="0"/>
    <n v="1483645647"/>
    <d v="2017-01-05T19:47:27"/>
    <n v="1481053647"/>
    <d v="2016-12-06T19:47:27"/>
    <x v="28"/>
    <x v="28"/>
    <b v="0"/>
    <n v="28"/>
    <b v="1"/>
    <s v="games/tabletop games"/>
    <n v="1165"/>
    <n v="41.607142857142854"/>
    <x v="6"/>
    <x v="9"/>
  </r>
  <r>
    <x v="1896"/>
    <s v="Alienation - an intergalactic card drafting game"/>
    <s v="Assume the role of an intergalactic real-estate agent attempting to satisfy various creature clientele!"/>
    <n v="2800"/>
    <n v="15039"/>
    <x v="2"/>
    <x v="0"/>
    <x v="0"/>
    <n v="1454338123"/>
    <d v="2016-02-01T14:48:43"/>
    <n v="1451746123"/>
    <d v="2016-01-02T14:48:43"/>
    <x v="28"/>
    <x v="28"/>
    <b v="0"/>
    <n v="680"/>
    <b v="1"/>
    <s v="games/tabletop games"/>
    <n v="537.10714285714289"/>
    <n v="22.116176470588236"/>
    <x v="6"/>
    <x v="9"/>
  </r>
  <r>
    <x v="1897"/>
    <s v="28mm Fantasy Miniature range Feral Orcs!"/>
    <s v="28mm Fantasy Miniature Range in leadfree white metal: Orcs, wolves and more."/>
    <n v="4000"/>
    <n v="5496"/>
    <x v="2"/>
    <x v="7"/>
    <x v="4"/>
    <n v="1489157716"/>
    <d v="2017-03-10T14:55:16"/>
    <n v="1486565716"/>
    <d v="2017-02-08T14:55:16"/>
    <x v="28"/>
    <x v="28"/>
    <b v="0"/>
    <n v="79"/>
    <b v="1"/>
    <s v="games/tabletop games"/>
    <n v="137.4"/>
    <n v="69.569620253164558"/>
    <x v="6"/>
    <x v="9"/>
  </r>
  <r>
    <x v="1898"/>
    <s v="Dice Base 2: Vault - Case - Rolling Surface"/>
    <s v="Protect, store, organize and display 225 of your favorite dice in this modular and easy to use dice vault system. Oak and leather."/>
    <n v="5000"/>
    <n v="13534"/>
    <x v="2"/>
    <x v="0"/>
    <x v="0"/>
    <n v="1461354544"/>
    <d v="2016-04-22T19:49:04"/>
    <n v="1458762544"/>
    <d v="2016-03-23T19:49:04"/>
    <x v="28"/>
    <x v="28"/>
    <b v="0"/>
    <n v="96"/>
    <b v="1"/>
    <s v="games/tabletop games"/>
    <n v="270.68"/>
    <n v="140.97916666666666"/>
    <x v="6"/>
    <x v="9"/>
  </r>
  <r>
    <x v="1899"/>
    <s v="Savage Worlds Zombie Squad"/>
    <s v="You are Ex- Military criminals sent on suicide missions on the edge of space. Science Fiction Tabletop RPG using Savage Worlds"/>
    <n v="1000"/>
    <n v="8064"/>
    <x v="2"/>
    <x v="3"/>
    <x v="3"/>
    <n v="1488484300"/>
    <d v="2017-03-02T19:51:40"/>
    <n v="1485892300"/>
    <d v="2017-01-31T19:51:40"/>
    <x v="28"/>
    <x v="28"/>
    <b v="0"/>
    <n v="163"/>
    <b v="1"/>
    <s v="games/tabletop games"/>
    <n v="806.4"/>
    <n v="49.472392638036808"/>
    <x v="6"/>
    <x v="9"/>
  </r>
  <r>
    <x v="1900"/>
    <s v="The BESPOKE GEEK: Cosplay for Everyday"/>
    <s v="The BESPOKE GEEK is a brand new clothing company from Bletchley, England producing handmade and individual hoodies for geeks."/>
    <n v="2500"/>
    <n v="2503"/>
    <x v="2"/>
    <x v="3"/>
    <x v="3"/>
    <n v="1441393210"/>
    <d v="2015-09-04T19:00:10"/>
    <n v="1438801210"/>
    <d v="2015-08-05T19:00:10"/>
    <x v="28"/>
    <x v="28"/>
    <b v="0"/>
    <n v="57"/>
    <b v="1"/>
    <s v="games/tabletop games"/>
    <n v="100.12"/>
    <n v="43.912280701754383"/>
    <x v="6"/>
    <x v="9"/>
  </r>
  <r>
    <x v="1901"/>
    <s v="The Roots of Magic Miniatures Game: Students of Sorcery"/>
    <s v="Select your Wizard, determine your rivals, and then duel to the death to demonstrate your superiority wielding the Roots of Magic!"/>
    <n v="7000"/>
    <n v="7505"/>
    <x v="2"/>
    <x v="3"/>
    <x v="3"/>
    <n v="1481749278"/>
    <d v="2016-12-14T21:01:18"/>
    <n v="1479157278"/>
    <d v="2016-11-14T21:01:18"/>
    <x v="28"/>
    <x v="28"/>
    <b v="0"/>
    <n v="128"/>
    <b v="1"/>
    <s v="games/tabletop games"/>
    <n v="107.21428571428571"/>
    <n v="58.6328125"/>
    <x v="6"/>
    <x v="9"/>
  </r>
  <r>
    <x v="1902"/>
    <s v="Centurion: Legionaries of Rome"/>
    <s v="March with the legions against the enemies of Rome in this role-playing game of military adventures."/>
    <n v="3500"/>
    <n v="5907"/>
    <x v="2"/>
    <x v="0"/>
    <x v="0"/>
    <n v="1364917965"/>
    <d v="2013-04-02T15:52:45"/>
    <n v="1362329565"/>
    <d v="2013-03-03T16:52:45"/>
    <x v="28"/>
    <x v="28"/>
    <b v="0"/>
    <n v="180"/>
    <b v="1"/>
    <s v="games/tabletop games"/>
    <n v="168.77142857142857"/>
    <n v="32.81666666666667"/>
    <x v="6"/>
    <x v="9"/>
  </r>
  <r>
    <x v="1903"/>
    <s v="The Game Anywhere Table"/>
    <s v="A customizable gaming table, for the best gaming experience, portable, storable and lightweight, that can be taken anywhere"/>
    <n v="25000"/>
    <n v="243778"/>
    <x v="2"/>
    <x v="0"/>
    <x v="0"/>
    <n v="1480727273"/>
    <d v="2016-12-03T01:07:53"/>
    <n v="1478131673"/>
    <d v="2016-11-03T00:07:53"/>
    <x v="28"/>
    <x v="28"/>
    <b v="0"/>
    <n v="571"/>
    <b v="1"/>
    <s v="games/tabletop games"/>
    <n v="975.11200000000008"/>
    <n v="426.93169877408059"/>
    <x v="6"/>
    <x v="9"/>
  </r>
  <r>
    <x v="1904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x v="0"/>
    <n v="1447862947"/>
    <d v="2015-11-18T16:09:07"/>
    <n v="1445267347"/>
    <d v="2015-10-19T15:09:07"/>
    <x v="28"/>
    <x v="28"/>
    <b v="0"/>
    <n v="84"/>
    <b v="1"/>
    <s v="games/tabletop games"/>
    <n v="112.6875"/>
    <n v="107.32142857142857"/>
    <x v="6"/>
    <x v="9"/>
  </r>
  <r>
    <x v="1905"/>
    <s v="Jumbo Jets - Jet Set Expansion Set #2"/>
    <s v="This is the second set of 5 expansions for our route-building game, Jet Set!"/>
    <n v="3950"/>
    <n v="11323"/>
    <x v="2"/>
    <x v="0"/>
    <x v="0"/>
    <n v="1462661451"/>
    <d v="2016-05-07T22:50:51"/>
    <n v="1460069451"/>
    <d v="2016-04-07T22:50:51"/>
    <x v="28"/>
    <x v="28"/>
    <b v="0"/>
    <n v="271"/>
    <b v="1"/>
    <s v="games/tabletop games"/>
    <n v="286.65822784810126"/>
    <n v="41.782287822878232"/>
    <x v="6"/>
    <x v="9"/>
  </r>
  <r>
    <x v="1906"/>
    <s v="A Sundered World"/>
    <s v="A Dungeon World campaign setting that takes place after the end of the worlds."/>
    <n v="2200"/>
    <n v="3223"/>
    <x v="2"/>
    <x v="0"/>
    <x v="0"/>
    <n v="1434045687"/>
    <d v="2015-06-11T18:01:27"/>
    <n v="1431453687"/>
    <d v="2015-05-12T18:01:27"/>
    <x v="28"/>
    <x v="28"/>
    <b v="0"/>
    <n v="205"/>
    <b v="1"/>
    <s v="games/tabletop games"/>
    <n v="146.5"/>
    <n v="15.721951219512196"/>
    <x v="6"/>
    <x v="9"/>
  </r>
  <r>
    <x v="1907"/>
    <s v="Chardonnay Go"/>
    <s v="Chardonnay Go, the viral video with 23 million views, is now a hilarious board game for wine lovers, moms and other shameless people."/>
    <n v="28000"/>
    <n v="28728"/>
    <x v="2"/>
    <x v="0"/>
    <x v="0"/>
    <n v="1489283915"/>
    <d v="2017-03-12T01:58:35"/>
    <n v="1486691915"/>
    <d v="2017-02-10T01:58:35"/>
    <x v="28"/>
    <x v="28"/>
    <b v="0"/>
    <n v="194"/>
    <b v="1"/>
    <s v="games/tabletop games"/>
    <n v="102.60000000000001"/>
    <n v="148.08247422680412"/>
    <x v="6"/>
    <x v="9"/>
  </r>
  <r>
    <x v="1908"/>
    <s v="Man vs Meeple Season One Kickstarter"/>
    <s v="Man vs Meeple is the show where we talk about all things board game related. Help us make the very most of our channel for you."/>
    <n v="20000"/>
    <n v="56618"/>
    <x v="2"/>
    <x v="0"/>
    <x v="0"/>
    <n v="1481328004"/>
    <d v="2016-12-10T00:00:04"/>
    <n v="1478736004"/>
    <d v="2016-11-10T00:00:04"/>
    <x v="28"/>
    <x v="28"/>
    <b v="0"/>
    <n v="1328"/>
    <b v="1"/>
    <s v="games/tabletop games"/>
    <n v="283.09000000000003"/>
    <n v="42.63403614457831"/>
    <x v="6"/>
    <x v="9"/>
  </r>
  <r>
    <x v="1909"/>
    <s v="Pick the Lock"/>
    <s v="Pick the Lock is a game of chance and strategy. Attempt to obtain priceless treasures and outwit the other players."/>
    <n v="1000"/>
    <n v="13566"/>
    <x v="2"/>
    <x v="0"/>
    <x v="0"/>
    <n v="1449506836"/>
    <d v="2015-12-07T16:47:16"/>
    <n v="1446914836"/>
    <d v="2015-11-07T16:47:16"/>
    <x v="28"/>
    <x v="28"/>
    <b v="0"/>
    <n v="944"/>
    <b v="1"/>
    <s v="games/tabletop games"/>
    <n v="1356.6000000000001"/>
    <n v="14.370762711864407"/>
    <x v="6"/>
    <x v="9"/>
  </r>
  <r>
    <x v="1910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x v="0"/>
    <n v="1393156857"/>
    <d v="2014-02-23T12:00:57"/>
    <n v="1390564857"/>
    <d v="2014-01-24T12:00:57"/>
    <x v="28"/>
    <x v="28"/>
    <b v="0"/>
    <n v="99"/>
    <b v="1"/>
    <s v="games/tabletop games"/>
    <n v="119.6"/>
    <n v="30.202020202020201"/>
    <x v="6"/>
    <x v="9"/>
  </r>
  <r>
    <x v="1911"/>
    <s v="Samurai Dwarves (Korobokuru)"/>
    <s v="The aim of this project is to extend our existing Samurai Dwarf range from 6 to 9. The new sculpts will be done by Bob Olley."/>
    <n v="650"/>
    <n v="2650.5"/>
    <x v="2"/>
    <x v="3"/>
    <x v="3"/>
    <n v="1419259679"/>
    <d v="2014-12-22T14:47:59"/>
    <n v="1416667679"/>
    <d v="2014-11-22T14:47:59"/>
    <x v="28"/>
    <x v="28"/>
    <b v="0"/>
    <n v="79"/>
    <b v="1"/>
    <s v="games/tabletop games"/>
    <n v="407.76923076923077"/>
    <n v="33.550632911392405"/>
    <x v="6"/>
    <x v="9"/>
  </r>
  <r>
    <x v="1912"/>
    <s v="Giggle Chips:  ABC Computer Science Game Cards"/>
    <s v="ABC cards include definitions, shapes recognition, robot tangram, a binary concentration and color memory games! Made in the U.S."/>
    <n v="4589"/>
    <n v="4856"/>
    <x v="2"/>
    <x v="0"/>
    <x v="0"/>
    <n v="1388936289"/>
    <d v="2014-01-05T15:38:09"/>
    <n v="1386344289"/>
    <d v="2013-12-06T15:38:09"/>
    <x v="28"/>
    <x v="28"/>
    <b v="0"/>
    <n v="75"/>
    <b v="1"/>
    <s v="games/tabletop games"/>
    <n v="105.81826105905425"/>
    <n v="64.74666666666667"/>
    <x v="6"/>
    <x v="9"/>
  </r>
  <r>
    <x v="1913"/>
    <s v="Police Precinct"/>
    <s v="Police Precinct is a cooperative game where the players take on the roles as police officers, with different areas of expertise."/>
    <n v="8500"/>
    <n v="11992"/>
    <x v="2"/>
    <x v="0"/>
    <x v="0"/>
    <n v="1330359423"/>
    <d v="2012-02-27T16:17:03"/>
    <n v="1327767423"/>
    <d v="2012-01-28T16:17:03"/>
    <x v="28"/>
    <x v="28"/>
    <b v="0"/>
    <n v="207"/>
    <b v="1"/>
    <s v="games/tabletop games"/>
    <n v="141.08235294117648"/>
    <n v="57.932367149758456"/>
    <x v="6"/>
    <x v="9"/>
  </r>
  <r>
    <x v="1914"/>
    <s v="Song of Blades: Hammer and Forge"/>
    <s v="A range of highly detailed 28mm fantasy miniatures and supporting gaming rules by Andrea Sfiligoi, creator of Song of Blades and Heroes"/>
    <n v="9800"/>
    <n v="39550.5"/>
    <x v="2"/>
    <x v="0"/>
    <x v="0"/>
    <n v="1442501991"/>
    <d v="2015-09-17T14:59:51"/>
    <n v="1439909991"/>
    <d v="2015-08-18T14:59:51"/>
    <x v="28"/>
    <x v="28"/>
    <b v="0"/>
    <n v="480"/>
    <b v="1"/>
    <s v="games/tabletop games"/>
    <n v="403.57653061224488"/>
    <n v="82.396874999999994"/>
    <x v="6"/>
    <x v="9"/>
  </r>
  <r>
    <x v="191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x v="0"/>
    <n v="1340944043"/>
    <d v="2012-06-29T04:27:23"/>
    <n v="1338352043"/>
    <d v="2012-05-30T04:27:23"/>
    <x v="28"/>
    <x v="28"/>
    <b v="0"/>
    <n v="79"/>
    <b v="1"/>
    <s v="music/rock"/>
    <n v="121.36666666666667"/>
    <n v="46.088607594936711"/>
    <x v="1"/>
    <x v="2"/>
  </r>
  <r>
    <x v="1916"/>
    <s v="BE A PART OF HISTORY!"/>
    <s v="Aiding Contra in the telling of the &quot;Blue Planet Chronicles&quot;, a concept about the history of our beautiful home; Planet Earth!"/>
    <n v="2000"/>
    <n v="2145.0100000000002"/>
    <x v="2"/>
    <x v="0"/>
    <x v="0"/>
    <n v="1334767476"/>
    <d v="2012-04-18T16:44:36"/>
    <n v="1332175476"/>
    <d v="2012-03-19T16:44:36"/>
    <x v="28"/>
    <x v="28"/>
    <b v="0"/>
    <n v="46"/>
    <b v="1"/>
    <s v="music/rock"/>
    <n v="107.2505"/>
    <n v="46.630652173913049"/>
    <x v="1"/>
    <x v="2"/>
  </r>
  <r>
    <x v="1917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x v="0"/>
    <n v="1358702480"/>
    <d v="2013-01-20T17:21:20"/>
    <n v="1356110480"/>
    <d v="2012-12-21T17:21:20"/>
    <x v="28"/>
    <x v="28"/>
    <b v="0"/>
    <n v="112"/>
    <b v="1"/>
    <s v="music/rock"/>
    <n v="146.08079999999998"/>
    <n v="65.214642857142863"/>
    <x v="1"/>
    <x v="2"/>
  </r>
  <r>
    <x v="1918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x v="0"/>
    <n v="1359240856"/>
    <d v="2013-01-26T22:54:16"/>
    <n v="1356648856"/>
    <d v="2012-12-27T22:54:16"/>
    <x v="28"/>
    <x v="28"/>
    <b v="0"/>
    <n v="34"/>
    <b v="1"/>
    <s v="music/rock"/>
    <n v="125.25"/>
    <n v="44.205882352941174"/>
    <x v="1"/>
    <x v="2"/>
  </r>
  <r>
    <x v="1919"/>
    <s v="Jonny Gray: First Full Length Album"/>
    <s v="My name is Jonny Gray, and my friends and I are working together to raise funds for my debut album"/>
    <n v="30000"/>
    <n v="31522"/>
    <x v="2"/>
    <x v="0"/>
    <x v="0"/>
    <n v="1395861033"/>
    <d v="2014-03-26T19:10:33"/>
    <n v="1393272633"/>
    <d v="2014-02-24T20:10:33"/>
    <x v="28"/>
    <x v="28"/>
    <b v="0"/>
    <n v="288"/>
    <b v="1"/>
    <s v="music/rock"/>
    <n v="105.07333333333332"/>
    <n v="109.45138888888889"/>
    <x v="1"/>
    <x v="2"/>
  </r>
  <r>
    <x v="1920"/>
    <s v="Time Crash"/>
    <s v="We are America's first trock band, and we're ready to bring you our first album!"/>
    <n v="5000"/>
    <n v="6680.22"/>
    <x v="2"/>
    <x v="0"/>
    <x v="0"/>
    <n v="1371785496"/>
    <d v="2013-06-21T03:31:36"/>
    <n v="1369193496"/>
    <d v="2013-05-22T03:31:36"/>
    <x v="28"/>
    <x v="28"/>
    <b v="1"/>
    <n v="211"/>
    <b v="1"/>
    <s v="music/indie rock"/>
    <n v="133.6044"/>
    <n v="31.659810426540286"/>
    <x v="1"/>
    <x v="21"/>
  </r>
  <r>
    <x v="1921"/>
    <s v="Cook Up a Record with Dewveall"/>
    <s v="Indie rockers, Dewveall, are recording new music. Take a seat at the table; let them cook you a meal and sing you some songs."/>
    <n v="3500"/>
    <n v="3736.55"/>
    <x v="2"/>
    <x v="0"/>
    <x v="0"/>
    <n v="1331352129"/>
    <d v="2012-03-10T04:02:09"/>
    <n v="1328760129"/>
    <d v="2012-02-09T04:02:09"/>
    <x v="28"/>
    <x v="28"/>
    <b v="1"/>
    <n v="73"/>
    <b v="1"/>
    <s v="music/indie rock"/>
    <n v="106.75857142857143"/>
    <n v="51.185616438356163"/>
    <x v="1"/>
    <x v="21"/>
  </r>
  <r>
    <x v="1922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x v="0"/>
    <n v="1336245328"/>
    <d v="2012-05-05T19:15:28"/>
    <n v="1333653333"/>
    <d v="2012-04-05T19:15:33"/>
    <x v="28"/>
    <x v="28"/>
    <b v="1"/>
    <n v="75"/>
    <b v="1"/>
    <s v="music/indie rock"/>
    <n v="106.65777537961894"/>
    <n v="27.936800000000002"/>
    <x v="1"/>
    <x v="21"/>
  </r>
  <r>
    <x v="1923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x v="0"/>
    <n v="1363889015"/>
    <d v="2013-03-21T18:03:35"/>
    <n v="1361300615"/>
    <d v="2013-02-19T19:03:35"/>
    <x v="28"/>
    <x v="28"/>
    <b v="1"/>
    <n v="1224"/>
    <b v="1"/>
    <s v="music/indie rock"/>
    <n v="428.83978378378379"/>
    <n v="64.816470588235291"/>
    <x v="1"/>
    <x v="21"/>
  </r>
  <r>
    <x v="1924"/>
    <s v="Mary Fagan's CD Project!"/>
    <s v="I'm heading back into the studio!  I'm planning to record a CD of original songs and one with some jazz standards."/>
    <n v="9000"/>
    <n v="9370"/>
    <x v="2"/>
    <x v="0"/>
    <x v="0"/>
    <n v="1399421189"/>
    <d v="2014-05-07T00:06:29"/>
    <n v="1396829189"/>
    <d v="2014-04-07T00:06:29"/>
    <x v="28"/>
    <x v="28"/>
    <b v="1"/>
    <n v="104"/>
    <b v="1"/>
    <s v="music/indie rock"/>
    <n v="104.11111111111111"/>
    <n v="90.09615384615384"/>
    <x v="1"/>
    <x v="21"/>
  </r>
  <r>
    <x v="1925"/>
    <s v="A SUNNY DAY IN GLASGOW"/>
    <s v="A Sunny Day in Glasgow are recording a new album and we need your help!"/>
    <n v="5000"/>
    <n v="8792.02"/>
    <x v="2"/>
    <x v="0"/>
    <x v="0"/>
    <n v="1336086026"/>
    <d v="2012-05-03T23:00:26"/>
    <n v="1333494026"/>
    <d v="2012-04-03T23:00:26"/>
    <x v="28"/>
    <x v="28"/>
    <b v="1"/>
    <n v="157"/>
    <b v="1"/>
    <s v="music/indie rock"/>
    <n v="175.84040000000002"/>
    <n v="56.000127388535034"/>
    <x v="1"/>
    <x v="21"/>
  </r>
  <r>
    <x v="192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x v="0"/>
    <n v="1339074857"/>
    <d v="2012-06-07T13:14:17"/>
    <n v="1336482857"/>
    <d v="2012-05-08T13:14:17"/>
    <x v="28"/>
    <x v="28"/>
    <b v="1"/>
    <n v="50"/>
    <b v="1"/>
    <s v="music/indie rock"/>
    <n v="156.97"/>
    <n v="37.672800000000002"/>
    <x v="1"/>
    <x v="21"/>
  </r>
  <r>
    <x v="1927"/>
    <s v="RICE Presses Their Debut Album 'Keep Warm' On Vinyl"/>
    <s v="Rice invites you to be a part of the creation of their first album and spread their message of love."/>
    <n v="2500"/>
    <n v="2565"/>
    <x v="2"/>
    <x v="0"/>
    <x v="0"/>
    <n v="1336238743"/>
    <d v="2012-05-05T17:25:43"/>
    <n v="1333646743"/>
    <d v="2012-04-05T17:25:43"/>
    <x v="28"/>
    <x v="28"/>
    <b v="1"/>
    <n v="64"/>
    <b v="1"/>
    <s v="music/indie rock"/>
    <n v="102.60000000000001"/>
    <n v="40.078125"/>
    <x v="1"/>
    <x v="21"/>
  </r>
  <r>
    <x v="1928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x v="0"/>
    <n v="1387072685"/>
    <d v="2013-12-15T01:58:05"/>
    <n v="1384480685"/>
    <d v="2013-11-15T01:58:05"/>
    <x v="28"/>
    <x v="28"/>
    <b v="1"/>
    <n v="77"/>
    <b v="1"/>
    <s v="music/indie rock"/>
    <n v="107.69999999999999"/>
    <n v="41.961038961038959"/>
    <x v="1"/>
    <x v="21"/>
  </r>
  <r>
    <x v="1929"/>
    <s v="WienerWÃ¼rze"/>
    <s v="Universal organic liquid seasoning brewed all natural from lupine, oat, salt and water for soups, salads, stews and more"/>
    <n v="10557"/>
    <n v="4130"/>
    <x v="3"/>
    <x v="18"/>
    <x v="4"/>
    <n v="1491282901"/>
    <d v="2017-04-04T05:15:01"/>
    <n v="1488694501"/>
    <d v="2017-03-05T06:15:01"/>
    <x v="28"/>
    <x v="28"/>
    <b v="0"/>
    <n v="64"/>
    <b v="0"/>
    <s v="food/small batch"/>
    <n v="39.120962394619681"/>
    <n v="64.53125"/>
    <x v="3"/>
    <x v="5"/>
  </r>
  <r>
    <x v="1930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d v="2017-04-09T20:29:29"/>
    <n v="1489181369"/>
    <d v="2017-03-10T21:29:29"/>
    <x v="28"/>
    <x v="28"/>
    <b v="0"/>
    <n v="4"/>
    <b v="0"/>
    <s v="food/small batch"/>
    <n v="3.1481481481481479"/>
    <n v="21.25"/>
    <x v="3"/>
    <x v="5"/>
  </r>
  <r>
    <x v="1931"/>
    <s v="Pies not Lies"/>
    <s v="A city centre shop selling great locally made food with room to chat and learn about eachother."/>
    <n v="7500"/>
    <n v="1555"/>
    <x v="3"/>
    <x v="3"/>
    <x v="3"/>
    <n v="1490559285"/>
    <d v="2017-03-26T20:14:45"/>
    <n v="1487970885"/>
    <d v="2017-02-24T21:14:45"/>
    <x v="28"/>
    <x v="28"/>
    <b v="0"/>
    <n v="61"/>
    <b v="0"/>
    <s v="food/small batch"/>
    <n v="20.733333333333334"/>
    <n v="25.491803278688526"/>
    <x v="3"/>
    <x v="5"/>
  </r>
  <r>
    <x v="1932"/>
    <s v="Bravado Spice | Bigger &amp; Bolder"/>
    <s v="Our mission: To launch our Crimson Hot Sauce &amp; introduce our Chili &amp; Garlic Pickles. _x000a__x000a_Let's change the game together!"/>
    <n v="10000"/>
    <n v="25445"/>
    <x v="2"/>
    <x v="0"/>
    <x v="0"/>
    <n v="1434307537"/>
    <d v="2015-06-14T18:45:37"/>
    <n v="1431715537"/>
    <d v="2015-05-15T18:45:37"/>
    <x v="28"/>
    <x v="28"/>
    <b v="1"/>
    <n v="537"/>
    <b v="1"/>
    <s v="food/small batch"/>
    <n v="254.45000000000002"/>
    <n v="47.383612662942269"/>
    <x v="3"/>
    <x v="5"/>
  </r>
  <r>
    <x v="1933"/>
    <s v="Half Moon Bay Distillery"/>
    <s v="Vodka, whiskey and fruit brandy - coming soon! We are a coastal distillery located in historic Half Moon Bay, California."/>
    <n v="25000"/>
    <n v="26480"/>
    <x v="2"/>
    <x v="0"/>
    <x v="0"/>
    <n v="1405609146"/>
    <d v="2014-07-17T14:59:06"/>
    <n v="1403017146"/>
    <d v="2014-06-17T14:59:06"/>
    <x v="28"/>
    <x v="28"/>
    <b v="1"/>
    <n v="125"/>
    <b v="1"/>
    <s v="food/small batch"/>
    <n v="105.91999999999999"/>
    <n v="211.84"/>
    <x v="3"/>
    <x v="5"/>
  </r>
  <r>
    <x v="1934"/>
    <s v="Meadowlands Chocolate"/>
    <s v="Handcrafted, organic, single-origin, bean-to-bar, dark chocolate. Like fine wine, the secret is in the terroir."/>
    <n v="8000"/>
    <n v="11545.1"/>
    <x v="2"/>
    <x v="0"/>
    <x v="0"/>
    <n v="1408320490"/>
    <d v="2014-08-18T00:08:10"/>
    <n v="1405728490"/>
    <d v="2014-07-19T00:08:10"/>
    <x v="28"/>
    <x v="28"/>
    <b v="1"/>
    <n v="283"/>
    <b v="1"/>
    <s v="food/small batch"/>
    <n v="144.31375"/>
    <n v="40.795406360424032"/>
    <x v="3"/>
    <x v="5"/>
  </r>
  <r>
    <x v="1935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x v="0"/>
    <n v="1423235071"/>
    <d v="2015-02-06T15:04:31"/>
    <n v="1420643071"/>
    <d v="2015-01-07T15:04:31"/>
    <x v="28"/>
    <x v="28"/>
    <b v="1"/>
    <n v="352"/>
    <b v="1"/>
    <s v="food/small batch"/>
    <n v="106.30800000000001"/>
    <n v="75.502840909090907"/>
    <x v="3"/>
    <x v="5"/>
  </r>
  <r>
    <x v="1936"/>
    <s v="Picnic Pops in Your Grocery Store!"/>
    <s v="Help us get our delicious, organic, artisanal frozen pops on grocery store shelves in the Baltimore &amp; DC areas."/>
    <n v="4000"/>
    <n v="4078"/>
    <x v="2"/>
    <x v="0"/>
    <x v="0"/>
    <n v="1415208840"/>
    <d v="2014-11-05T17:34:00"/>
    <n v="1412611498"/>
    <d v="2014-10-06T16:04:58"/>
    <x v="28"/>
    <x v="28"/>
    <b v="1"/>
    <n v="67"/>
    <b v="1"/>
    <s v="food/small batch"/>
    <n v="101.95"/>
    <n v="60.865671641791046"/>
    <x v="3"/>
    <x v="5"/>
  </r>
  <r>
    <x v="1937"/>
    <s v="A Modern-Day Salt Works in Gloucester, Mass.!"/>
    <s v="We hand-harvest water to make flake finishing salt. We're opening a modern-day salt works in historic Gloucester, Massachusetts!"/>
    <n v="25000"/>
    <n v="25568"/>
    <x v="2"/>
    <x v="0"/>
    <x v="0"/>
    <n v="1402494243"/>
    <d v="2014-06-11T13:44:03"/>
    <n v="1399902243"/>
    <d v="2014-05-12T13:44:03"/>
    <x v="28"/>
    <x v="28"/>
    <b v="1"/>
    <n v="221"/>
    <b v="1"/>
    <s v="food/small batch"/>
    <n v="102.27200000000001"/>
    <n v="115.69230769230769"/>
    <x v="3"/>
    <x v="5"/>
  </r>
  <r>
    <x v="1938"/>
    <s v="The Hudson Standard Bitters and Shrubs"/>
    <s v="We make small batch, locally sourced bitters and shrubs for cocktails and cooking."/>
    <n v="12000"/>
    <n v="13279"/>
    <x v="2"/>
    <x v="0"/>
    <x v="0"/>
    <n v="1403796143"/>
    <d v="2014-06-26T15:22:23"/>
    <n v="1401204143"/>
    <d v="2014-05-27T15:22:23"/>
    <x v="28"/>
    <x v="28"/>
    <b v="1"/>
    <n v="179"/>
    <b v="1"/>
    <s v="food/small batch"/>
    <n v="110.65833333333333"/>
    <n v="74.184357541899445"/>
    <x v="3"/>
    <x v="5"/>
  </r>
  <r>
    <x v="1939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x v="0"/>
    <n v="1404077484"/>
    <d v="2014-06-29T21:31:24"/>
    <n v="1401485484"/>
    <d v="2014-05-30T21:31:24"/>
    <x v="28"/>
    <x v="28"/>
    <b v="1"/>
    <n v="123"/>
    <b v="1"/>
    <s v="food/small batch"/>
    <n v="101.14333333333335"/>
    <n v="123.34552845528455"/>
    <x v="3"/>
    <x v="5"/>
  </r>
  <r>
    <x v="1940"/>
    <s v="Doughnuts with love by Strange Matter Coffee"/>
    <s v="Strange Matter Coffee is opening a scratch bakery featuring craft doughnuts with vegan and gluten free options!"/>
    <n v="40000"/>
    <n v="42311"/>
    <x v="2"/>
    <x v="0"/>
    <x v="0"/>
    <n v="1477841138"/>
    <d v="2016-10-30T15:25:38"/>
    <n v="1475249138"/>
    <d v="2016-09-30T15:25:38"/>
    <x v="28"/>
    <x v="28"/>
    <b v="1"/>
    <n v="403"/>
    <b v="1"/>
    <s v="food/small batch"/>
    <n v="105.77749999999999"/>
    <n v="104.99007444168734"/>
    <x v="3"/>
    <x v="5"/>
  </r>
  <r>
    <x v="19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d v="2015-07-12T19:31:44"/>
    <n v="1434137504"/>
    <d v="2015-06-12T19:31:44"/>
    <x v="28"/>
    <x v="28"/>
    <b v="0"/>
    <n v="0"/>
    <b v="0"/>
    <s v="technology/web"/>
    <n v="0"/>
    <n v="0"/>
    <x v="7"/>
    <x v="24"/>
  </r>
  <r>
    <x v="194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6"/>
    <x v="5"/>
    <n v="1466789269"/>
    <d v="2016-06-24T17:27:49"/>
    <n v="1464197269"/>
    <d v="2016-05-25T17:27:49"/>
    <x v="28"/>
    <x v="28"/>
    <b v="0"/>
    <n v="1"/>
    <b v="0"/>
    <s v="technology/web"/>
    <n v="0.1"/>
    <n v="1"/>
    <x v="7"/>
    <x v="24"/>
  </r>
  <r>
    <x v="1943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d v="2016-08-25T14:34:36"/>
    <n v="1469543676"/>
    <d v="2016-07-26T14:34:36"/>
    <x v="28"/>
    <x v="28"/>
    <b v="0"/>
    <n v="1"/>
    <b v="0"/>
    <s v="technology/web"/>
    <n v="1.5"/>
    <n v="15"/>
    <x v="7"/>
    <x v="24"/>
  </r>
  <r>
    <x v="1944"/>
    <s v="HoxWi - Simple and reliable online customer services (Canceled)"/>
    <s v="HoxWi are the future for real time interaction with on-line customers via chat or video conference."/>
    <n v="50000"/>
    <n v="0"/>
    <x v="1"/>
    <x v="4"/>
    <x v="4"/>
    <n v="1483474370"/>
    <d v="2017-01-03T20:12:50"/>
    <n v="1480882370"/>
    <d v="2016-12-04T20:12:50"/>
    <x v="28"/>
    <x v="28"/>
    <b v="0"/>
    <n v="0"/>
    <b v="0"/>
    <s v="technology/web"/>
    <n v="0"/>
    <n v="0"/>
    <x v="7"/>
    <x v="24"/>
  </r>
  <r>
    <x v="1945"/>
    <s v="NZ Auction site.  No listing or success fees. Only $2 p/m"/>
    <s v="Donate $30 or more and receive a free selfie stick."/>
    <n v="18900"/>
    <n v="108"/>
    <x v="1"/>
    <x v="12"/>
    <x v="8"/>
    <n v="1430360739"/>
    <d v="2015-04-30T02:25:39"/>
    <n v="1427768739"/>
    <d v="2015-03-31T02:25:39"/>
    <x v="28"/>
    <x v="28"/>
    <b v="0"/>
    <n v="7"/>
    <b v="0"/>
    <s v="technology/web"/>
    <n v="0.5714285714285714"/>
    <n v="15.428571428571429"/>
    <x v="7"/>
    <x v="24"/>
  </r>
  <r>
    <x v="1946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d v="2015-05-02T22:02:16"/>
    <n v="1428012136"/>
    <d v="2015-04-02T22:02:16"/>
    <x v="28"/>
    <x v="28"/>
    <b v="0"/>
    <n v="2"/>
    <b v="0"/>
    <s v="technology/web"/>
    <n v="0.6875"/>
    <n v="27.5"/>
    <x v="7"/>
    <x v="24"/>
  </r>
  <r>
    <x v="1947"/>
    <s v="HardstyleUnited.com (Canceled)"/>
    <s v="HardstyleUnited.com The Global Hardstyle community. Your Hardstyle community."/>
    <n v="10000"/>
    <n v="0"/>
    <x v="1"/>
    <x v="14"/>
    <x v="4"/>
    <n v="1433530104"/>
    <d v="2015-06-05T18:48:24"/>
    <n v="1430938104"/>
    <d v="2015-05-06T18:48:24"/>
    <x v="28"/>
    <x v="28"/>
    <b v="0"/>
    <n v="0"/>
    <b v="0"/>
    <s v="technology/web"/>
    <n v="0"/>
    <n v="0"/>
    <x v="7"/>
    <x v="24"/>
  </r>
  <r>
    <x v="1948"/>
    <s v="Online therapist directory - Click For Therapy (Canceled)"/>
    <s v="Click For Therapy is a website that was created to connect consumers and therapists across the UK."/>
    <n v="27000"/>
    <n v="0"/>
    <x v="1"/>
    <x v="3"/>
    <x v="3"/>
    <n v="1445093578"/>
    <d v="2015-10-17T14:52:58"/>
    <n v="1442501578"/>
    <d v="2015-09-17T14:52:58"/>
    <x v="28"/>
    <x v="28"/>
    <b v="0"/>
    <n v="0"/>
    <b v="0"/>
    <s v="technology/web"/>
    <n v="0"/>
    <n v="0"/>
    <x v="7"/>
    <x v="24"/>
  </r>
  <r>
    <x v="1949"/>
    <s v="Bee Bay Microjobs (Canceled)"/>
    <s v="Welcome to Bee Bay Canada, your commission free microjobs website.  Sell at any price and keep 100% of what you earn!"/>
    <n v="5000"/>
    <n v="2"/>
    <x v="1"/>
    <x v="6"/>
    <x v="5"/>
    <n v="1454864280"/>
    <d v="2016-02-07T16:58:00"/>
    <n v="1452272280"/>
    <d v="2016-01-08T16:58:00"/>
    <x v="28"/>
    <x v="28"/>
    <b v="0"/>
    <n v="1"/>
    <b v="0"/>
    <s v="technology/web"/>
    <n v="0.04"/>
    <n v="2"/>
    <x v="7"/>
    <x v="24"/>
  </r>
  <r>
    <x v="1950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d v="2014-12-11T16:31:10"/>
    <n v="1415723470"/>
    <d v="2014-11-11T16:31:10"/>
    <x v="28"/>
    <x v="28"/>
    <b v="0"/>
    <n v="2"/>
    <b v="0"/>
    <s v="technology/web"/>
    <n v="28.571428571428569"/>
    <n v="60"/>
    <x v="7"/>
    <x v="24"/>
  </r>
  <r>
    <x v="1951"/>
    <s v="iDEA On Demand Virtual Activities. Get Active! (Canceled)"/>
    <s v="iDEA virtual activities, the perfect way to encourage children and families to get active - physically, socially and mentally."/>
    <n v="25000"/>
    <n v="2630"/>
    <x v="1"/>
    <x v="3"/>
    <x v="3"/>
    <n v="1445431533"/>
    <d v="2015-10-21T12:45:33"/>
    <n v="1442839533"/>
    <d v="2015-09-21T12:45:33"/>
    <x v="28"/>
    <x v="28"/>
    <b v="0"/>
    <n v="27"/>
    <b v="0"/>
    <s v="technology/web"/>
    <n v="10.52"/>
    <n v="97.407407407407405"/>
    <x v="7"/>
    <x v="24"/>
  </r>
  <r>
    <x v="1952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d v="2016-02-10T19:30:11"/>
    <n v="1452540611"/>
    <d v="2016-01-11T19:30:11"/>
    <x v="28"/>
    <x v="28"/>
    <b v="0"/>
    <n v="0"/>
    <b v="0"/>
    <s v="technology/web"/>
    <n v="0"/>
    <n v="0"/>
    <x v="7"/>
    <x v="24"/>
  </r>
  <r>
    <x v="195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d v="2014-12-18T04:32:21"/>
    <n v="1416285141"/>
    <d v="2014-11-18T04:32:21"/>
    <x v="28"/>
    <x v="28"/>
    <b v="0"/>
    <n v="4"/>
    <b v="0"/>
    <s v="technology/web"/>
    <n v="0.32800000000000001"/>
    <n v="20.5"/>
    <x v="7"/>
    <x v="24"/>
  </r>
  <r>
    <x v="1954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d v="2015-06-25T18:39:56"/>
    <n v="1432665596"/>
    <d v="2015-05-26T18:39:56"/>
    <x v="28"/>
    <x v="28"/>
    <b v="0"/>
    <n v="0"/>
    <b v="0"/>
    <s v="technology/web"/>
    <n v="0"/>
    <n v="0"/>
    <x v="7"/>
    <x v="24"/>
  </r>
  <r>
    <x v="1955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d v="2015-04-24T01:39:31"/>
    <n v="1427247571"/>
    <d v="2015-03-25T01:39:31"/>
    <x v="28"/>
    <x v="28"/>
    <b v="0"/>
    <n v="6"/>
    <b v="0"/>
    <s v="technology/web"/>
    <n v="3.2727272727272729"/>
    <n v="30"/>
    <x v="7"/>
    <x v="24"/>
  </r>
  <r>
    <x v="1956"/>
    <s v="Cykelauktion.com (Canceled)"/>
    <s v="We want to create a safe marketplace for buying and selling bicycles."/>
    <n v="850000"/>
    <n v="50"/>
    <x v="1"/>
    <x v="10"/>
    <x v="7"/>
    <n v="1440863624"/>
    <d v="2015-08-29T15:53:44"/>
    <n v="1438271624"/>
    <d v="2015-07-30T15:53:44"/>
    <x v="28"/>
    <x v="28"/>
    <b v="0"/>
    <n v="1"/>
    <b v="0"/>
    <s v="technology/web"/>
    <n v="5.8823529411764705E-3"/>
    <n v="50"/>
    <x v="7"/>
    <x v="24"/>
  </r>
  <r>
    <x v="1957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d v="2015-02-12T20:14:20"/>
    <n v="1421180060"/>
    <d v="2015-01-13T20:14:20"/>
    <x v="28"/>
    <x v="28"/>
    <b v="0"/>
    <n v="1"/>
    <b v="0"/>
    <s v="technology/web"/>
    <n v="4.5454545454545456E-2"/>
    <n v="10"/>
    <x v="7"/>
    <x v="24"/>
  </r>
  <r>
    <x v="195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d v="2016-09-09T20:03:57"/>
    <n v="1470859437"/>
    <d v="2016-08-10T20:03:57"/>
    <x v="28"/>
    <x v="28"/>
    <b v="0"/>
    <n v="0"/>
    <b v="0"/>
    <s v="technology/web"/>
    <n v="0"/>
    <n v="0"/>
    <x v="7"/>
    <x v="24"/>
  </r>
  <r>
    <x v="1959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d v="2015-12-10T22:12:46"/>
    <n v="1447193566"/>
    <d v="2015-11-10T22:12:46"/>
    <x v="28"/>
    <x v="28"/>
    <b v="0"/>
    <n v="4"/>
    <b v="0"/>
    <s v="technology/web"/>
    <n v="10.877666666666666"/>
    <n v="81.582499999999996"/>
    <x v="7"/>
    <x v="24"/>
  </r>
  <r>
    <x v="1960"/>
    <s v="Fluttify - New Canadian Tech Start Up (Canceled)"/>
    <s v="Fluttify is an Online Video Sharing Platform allowing friends to share their favorite Trending Content with each other."/>
    <n v="2500"/>
    <n v="0"/>
    <x v="1"/>
    <x v="6"/>
    <x v="5"/>
    <n v="1480110783"/>
    <d v="2016-11-25T21:53:03"/>
    <n v="1477515183"/>
    <d v="2016-10-26T20:53:03"/>
    <x v="28"/>
    <x v="28"/>
    <b v="0"/>
    <n v="0"/>
    <b v="0"/>
    <s v="technology/web"/>
    <n v="0"/>
    <n v="0"/>
    <x v="7"/>
    <x v="24"/>
  </r>
  <r>
    <x v="1961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d v="2015-10-01T19:02:22"/>
    <n v="1441134142"/>
    <d v="2015-09-01T19:02:22"/>
    <x v="28"/>
    <x v="28"/>
    <b v="0"/>
    <n v="3"/>
    <b v="0"/>
    <s v="technology/web"/>
    <n v="0.36666666666666664"/>
    <n v="18.333333333333332"/>
    <x v="7"/>
    <x v="24"/>
  </r>
  <r>
    <x v="1962"/>
    <s v="Cannabis Connection (Canceled)"/>
    <s v="Social Media Platform for the Marijuana Industry to create professionalism and a stable lasting market."/>
    <n v="86350"/>
    <n v="1571"/>
    <x v="1"/>
    <x v="0"/>
    <x v="0"/>
    <n v="1428704848"/>
    <d v="2015-04-10T22:27:28"/>
    <n v="1426112848"/>
    <d v="2015-03-11T22:27:28"/>
    <x v="28"/>
    <x v="28"/>
    <b v="0"/>
    <n v="7"/>
    <b v="0"/>
    <s v="technology/web"/>
    <n v="1.8193398957730169"/>
    <n v="224.42857142857142"/>
    <x v="7"/>
    <x v="24"/>
  </r>
  <r>
    <x v="196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x v="8"/>
    <n v="1424568107"/>
    <d v="2015-02-22T01:21:47"/>
    <n v="1421976107"/>
    <d v="2015-01-23T01:21:47"/>
    <x v="28"/>
    <x v="28"/>
    <b v="0"/>
    <n v="3"/>
    <b v="0"/>
    <s v="technology/web"/>
    <n v="4.3499999999999996"/>
    <n v="145"/>
    <x v="7"/>
    <x v="24"/>
  </r>
  <r>
    <x v="196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d v="2014-11-14T02:37:23"/>
    <n v="1413337043"/>
    <d v="2014-10-15T01:37:23"/>
    <x v="28"/>
    <x v="28"/>
    <b v="0"/>
    <n v="8"/>
    <b v="0"/>
    <s v="technology/web"/>
    <n v="0.8"/>
    <n v="1"/>
    <x v="7"/>
    <x v="24"/>
  </r>
  <r>
    <x v="196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d v="2015-08-05T16:50:32"/>
    <n v="1436201432"/>
    <d v="2015-07-06T16:50:32"/>
    <x v="28"/>
    <x v="28"/>
    <b v="0"/>
    <n v="7"/>
    <b v="0"/>
    <s v="technology/web"/>
    <n v="1.2123076923076923"/>
    <n v="112.57142857142857"/>
    <x v="7"/>
    <x v="24"/>
  </r>
  <r>
    <x v="1966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d v="2015-01-15T19:29:00"/>
    <n v="1418761759"/>
    <d v="2014-12-16T20:29:19"/>
    <x v="28"/>
    <x v="28"/>
    <b v="0"/>
    <n v="8"/>
    <b v="0"/>
    <s v="technology/web"/>
    <n v="1.2513513513513512"/>
    <n v="57.875"/>
    <x v="7"/>
    <x v="24"/>
  </r>
  <r>
    <x v="1967"/>
    <s v="oToBOTS.com - Freedom from high cost auto repairs (Canceled)"/>
    <s v="Using the power of internet to help people save hundreds in car repair."/>
    <n v="20000"/>
    <n v="25"/>
    <x v="1"/>
    <x v="0"/>
    <x v="0"/>
    <n v="1427825044"/>
    <d v="2015-03-31T18:04:04"/>
    <n v="1425236644"/>
    <d v="2015-03-01T19:04:04"/>
    <x v="28"/>
    <x v="28"/>
    <b v="0"/>
    <n v="1"/>
    <b v="0"/>
    <s v="technology/web"/>
    <n v="0.125"/>
    <n v="25"/>
    <x v="7"/>
    <x v="24"/>
  </r>
  <r>
    <x v="1968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d v="2015-10-29T02:53:43"/>
    <n v="1443495223"/>
    <d v="2015-09-29T02:53:43"/>
    <x v="28"/>
    <x v="28"/>
    <b v="0"/>
    <n v="0"/>
    <b v="0"/>
    <s v="technology/web"/>
    <n v="0"/>
    <n v="0"/>
    <x v="7"/>
    <x v="24"/>
  </r>
  <r>
    <x v="1969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d v="2015-08-08T15:33:37"/>
    <n v="1436456017"/>
    <d v="2015-07-09T15:33:37"/>
    <x v="28"/>
    <x v="28"/>
    <b v="0"/>
    <n v="1"/>
    <b v="0"/>
    <s v="technology/web"/>
    <n v="0.05"/>
    <n v="50"/>
    <x v="7"/>
    <x v="24"/>
  </r>
  <r>
    <x v="1970"/>
    <s v="Wriyon - WRIte Your Own (Canceled)"/>
    <s v="We want to create the &quot;Facebook&quot; for Writers. We are working on a new world for people who like to write. Check out more wriyon.com"/>
    <n v="5000"/>
    <n v="3"/>
    <x v="1"/>
    <x v="4"/>
    <x v="4"/>
    <n v="1424940093"/>
    <d v="2015-02-26T08:41:33"/>
    <n v="1422348093"/>
    <d v="2015-01-27T08:41:33"/>
    <x v="28"/>
    <x v="28"/>
    <b v="0"/>
    <n v="2"/>
    <b v="0"/>
    <s v="technology/web"/>
    <n v="0.06"/>
    <n v="1.5"/>
    <x v="7"/>
    <x v="24"/>
  </r>
  <r>
    <x v="1971"/>
    <s v="Projektwebseite (Canceled)"/>
    <s v="I'm creating a website with projects which I'll create later / Ich erstelle eine Webseite mit Projekten, welche ich spÃ¤ter erstelle."/>
    <n v="5000"/>
    <n v="10"/>
    <x v="1"/>
    <x v="15"/>
    <x v="10"/>
    <n v="1444940558"/>
    <d v="2015-10-15T20:22:38"/>
    <n v="1442348558"/>
    <d v="2015-09-15T20:22:38"/>
    <x v="28"/>
    <x v="28"/>
    <b v="0"/>
    <n v="1"/>
    <b v="0"/>
    <s v="technology/web"/>
    <n v="0.2"/>
    <n v="10"/>
    <x v="7"/>
    <x v="24"/>
  </r>
  <r>
    <x v="1972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d v="2015-01-02T21:14:16"/>
    <n v="1417641256"/>
    <d v="2014-12-03T21:14:16"/>
    <x v="28"/>
    <x v="28"/>
    <b v="0"/>
    <n v="0"/>
    <b v="0"/>
    <s v="technology/web"/>
    <n v="0"/>
    <n v="0"/>
    <x v="7"/>
    <x v="24"/>
  </r>
  <r>
    <x v="1973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d v="2015-07-02T21:59:44"/>
    <n v="1433282384"/>
    <d v="2015-06-02T21:59:44"/>
    <x v="28"/>
    <x v="28"/>
    <b v="0"/>
    <n v="0"/>
    <b v="0"/>
    <s v="technology/web"/>
    <n v="0"/>
    <n v="0"/>
    <x v="7"/>
    <x v="24"/>
  </r>
  <r>
    <x v="1974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d v="2016-04-14T06:26:04"/>
    <n v="1458023164"/>
    <d v="2016-03-15T06:26:04"/>
    <x v="28"/>
    <x v="28"/>
    <b v="0"/>
    <n v="0"/>
    <b v="0"/>
    <s v="technology/web"/>
    <n v="0"/>
    <n v="0"/>
    <x v="7"/>
    <x v="24"/>
  </r>
  <r>
    <x v="1975"/>
    <s v="Cupcake Truck Unite"/>
    <s v="Small town, delicious treats, and a mobile truck"/>
    <n v="12000"/>
    <n v="52"/>
    <x v="0"/>
    <x v="0"/>
    <x v="0"/>
    <n v="1431533931"/>
    <d v="2015-05-13T16:18:51"/>
    <n v="1428941931"/>
    <d v="2015-04-13T16:18:51"/>
    <x v="28"/>
    <x v="28"/>
    <b v="0"/>
    <n v="1"/>
    <b v="0"/>
    <s v="food/food trucks"/>
    <n v="0.43333333333333329"/>
    <n v="52"/>
    <x v="3"/>
    <x v="10"/>
  </r>
  <r>
    <x v="1976"/>
    <s v="Square Donuts Truck"/>
    <s v="We would love another Donut Food Truck for your famous Square Donuts.  We have one successful truck and retail store open already!"/>
    <n v="15000"/>
    <n v="0"/>
    <x v="0"/>
    <x v="0"/>
    <x v="0"/>
    <n v="1451782607"/>
    <d v="2016-01-03T00:56:47"/>
    <n v="1449190607"/>
    <d v="2015-12-04T00:56:47"/>
    <x v="28"/>
    <x v="28"/>
    <b v="0"/>
    <n v="0"/>
    <b v="0"/>
    <s v="food/food trucks"/>
    <n v="0"/>
    <n v="0"/>
    <x v="3"/>
    <x v="10"/>
  </r>
  <r>
    <x v="1977"/>
    <s v="Sabroso On Wheels"/>
    <s v="A US Army Vet trying to get a Peruvian food truck going! Really good Peruvian food now mobile!"/>
    <n v="15000"/>
    <n v="30"/>
    <x v="0"/>
    <x v="0"/>
    <x v="0"/>
    <n v="1415247757"/>
    <d v="2014-11-06T04:22:37"/>
    <n v="1412652157"/>
    <d v="2014-10-07T03:22:37"/>
    <x v="28"/>
    <x v="28"/>
    <b v="0"/>
    <n v="2"/>
    <b v="0"/>
    <s v="food/food trucks"/>
    <n v="0.2"/>
    <n v="15"/>
    <x v="3"/>
    <x v="10"/>
  </r>
  <r>
    <x v="1978"/>
    <s v="Johnny's Food Truck a Puerto Rican and BBQ infusion"/>
    <s v="I am looking to start a food truck with an infusion of my Puerto Rican heritage and my love for BBQ."/>
    <n v="25000"/>
    <n v="460"/>
    <x v="0"/>
    <x v="0"/>
    <x v="0"/>
    <n v="1439931675"/>
    <d v="2015-08-18T21:01:15"/>
    <n v="1437339675"/>
    <d v="2015-07-19T21:01:15"/>
    <x v="28"/>
    <x v="28"/>
    <b v="0"/>
    <n v="6"/>
    <b v="0"/>
    <s v="food/food trucks"/>
    <n v="1.8399999999999999"/>
    <n v="76.666666666666671"/>
    <x v="3"/>
    <x v="10"/>
  </r>
  <r>
    <x v="1979"/>
    <s v="Websters grill truck       slow cooked meats"/>
    <s v="Websters grill truck the best slow cooked meats on hot coals_x000a_Beef bisket, roast Lamb, roast chicken, Ribs, burgers, sliders,"/>
    <n v="15000"/>
    <n v="0"/>
    <x v="0"/>
    <x v="2"/>
    <x v="2"/>
    <n v="1441619275"/>
    <d v="2015-09-07T09:47:55"/>
    <n v="1439027275"/>
    <d v="2015-08-08T09:47:55"/>
    <x v="28"/>
    <x v="28"/>
    <b v="0"/>
    <n v="0"/>
    <b v="0"/>
    <s v="food/food trucks"/>
    <n v="0"/>
    <n v="0"/>
    <x v="3"/>
    <x v="10"/>
  </r>
  <r>
    <x v="1980"/>
    <s v="Was ist das"/>
    <s v="I want to create an authentic German food truck to travel all over the US. Spreading amazing German Food to Summer Time Music Festivals"/>
    <n v="25000"/>
    <n v="151"/>
    <x v="0"/>
    <x v="0"/>
    <x v="0"/>
    <n v="1440524082"/>
    <d v="2015-08-25T17:34:42"/>
    <n v="1437932082"/>
    <d v="2015-07-26T17:34:42"/>
    <x v="28"/>
    <x v="28"/>
    <b v="0"/>
    <n v="3"/>
    <b v="0"/>
    <s v="food/food trucks"/>
    <n v="0.60399999999999998"/>
    <n v="50.333333333333336"/>
    <x v="3"/>
    <x v="10"/>
  </r>
  <r>
    <x v="1981"/>
    <s v="Lone Pine Coffee Brewery"/>
    <s v="Lone Pine Coffee Brewery will be a portable third-wave coffee shop available for wedding receptions and other events!"/>
    <n v="3000"/>
    <n v="25"/>
    <x v="0"/>
    <x v="0"/>
    <x v="0"/>
    <n v="1401579000"/>
    <d v="2014-05-31T23:30:00"/>
    <n v="1398911882"/>
    <d v="2014-05-01T02:38:02"/>
    <x v="28"/>
    <x v="28"/>
    <b v="0"/>
    <n v="3"/>
    <b v="0"/>
    <s v="food/food trucks"/>
    <n v="0.83333333333333337"/>
    <n v="8.3333333333333339"/>
    <x v="3"/>
    <x v="10"/>
  </r>
  <r>
    <x v="1982"/>
    <s v="Local Food Truck is Off the Hoof!"/>
    <s v="It will be ridiculously easy to become addicted to the full, rich flavor of locally raised beef, pork, and more..."/>
    <n v="60000"/>
    <n v="335"/>
    <x v="0"/>
    <x v="0"/>
    <x v="0"/>
    <n v="1468615346"/>
    <d v="2016-07-15T20:42:26"/>
    <n v="1466023346"/>
    <d v="2016-06-15T20:42:26"/>
    <x v="28"/>
    <x v="28"/>
    <b v="0"/>
    <n v="6"/>
    <b v="0"/>
    <s v="food/food trucks"/>
    <n v="0.55833333333333335"/>
    <n v="55.833333333333336"/>
    <x v="3"/>
    <x v="10"/>
  </r>
  <r>
    <x v="1983"/>
    <s v="I want to make the best fried chicken!!"/>
    <s v="I have been working on a recipe for 20 years now and need to perfect it!  Also want to do a gluten free version, then open a food truck"/>
    <n v="1000"/>
    <n v="0"/>
    <x v="0"/>
    <x v="0"/>
    <x v="0"/>
    <n v="1407705187"/>
    <d v="2014-08-10T21:13:07"/>
    <n v="1405113187"/>
    <d v="2014-07-11T21:13:07"/>
    <x v="28"/>
    <x v="28"/>
    <b v="0"/>
    <n v="0"/>
    <b v="0"/>
    <s v="food/food trucks"/>
    <n v="0"/>
    <n v="0"/>
    <x v="3"/>
    <x v="10"/>
  </r>
  <r>
    <x v="1984"/>
    <s v="hot dog cart"/>
    <s v="help me start Merrill's first hot dog cart in this empty lot"/>
    <n v="6000"/>
    <n v="1"/>
    <x v="0"/>
    <x v="0"/>
    <x v="0"/>
    <n v="1424536196"/>
    <d v="2015-02-21T16:29:56"/>
    <n v="1421944196"/>
    <d v="2015-01-22T16:29:56"/>
    <x v="28"/>
    <x v="28"/>
    <b v="0"/>
    <n v="1"/>
    <b v="0"/>
    <s v="food/food trucks"/>
    <n v="1.6666666666666666E-2"/>
    <n v="1"/>
    <x v="3"/>
    <x v="10"/>
  </r>
  <r>
    <x v="1985"/>
    <s v="Help starting a family owned food truck"/>
    <s v="Family owned business serving BBQ and seafood to the public"/>
    <n v="500"/>
    <n v="1"/>
    <x v="0"/>
    <x v="0"/>
    <x v="0"/>
    <n v="1426091036"/>
    <d v="2015-03-11T16:23:56"/>
    <n v="1423502636"/>
    <d v="2015-02-09T17:23:56"/>
    <x v="28"/>
    <x v="28"/>
    <b v="0"/>
    <n v="1"/>
    <b v="0"/>
    <s v="food/food trucks"/>
    <n v="0.2"/>
    <n v="1"/>
    <x v="3"/>
    <x v="10"/>
  </r>
  <r>
    <x v="1986"/>
    <s v="FBTR BBQ"/>
    <s v="FBTR is a Texas-style, North Carolina based, homemade BBQ company looking to bring good meat to the masses."/>
    <n v="60000"/>
    <n v="8"/>
    <x v="0"/>
    <x v="0"/>
    <x v="0"/>
    <n v="1420044890"/>
    <d v="2014-12-31T16:54:50"/>
    <n v="1417452890"/>
    <d v="2014-12-01T16:54:50"/>
    <x v="28"/>
    <x v="28"/>
    <b v="0"/>
    <n v="1"/>
    <b v="0"/>
    <s v="food/food trucks"/>
    <n v="1.3333333333333334E-2"/>
    <n v="8"/>
    <x v="3"/>
    <x v="10"/>
  </r>
  <r>
    <x v="1987"/>
    <s v="Lily and Memphs"/>
    <s v="Great and creative food from the heart in the form of a sweet food truck!"/>
    <n v="25000"/>
    <n v="310"/>
    <x v="0"/>
    <x v="0"/>
    <x v="0"/>
    <n v="1414445108"/>
    <d v="2014-10-27T21:25:08"/>
    <n v="1411853108"/>
    <d v="2014-09-27T21:25:08"/>
    <x v="28"/>
    <x v="28"/>
    <b v="0"/>
    <n v="9"/>
    <b v="0"/>
    <s v="food/food trucks"/>
    <n v="1.24"/>
    <n v="34.444444444444443"/>
    <x v="3"/>
    <x v="10"/>
  </r>
  <r>
    <x v="1988"/>
    <s v="Premium Burgers"/>
    <s v="From Moo 2 You! We want to offer premium burgers to a taco flooded environment."/>
    <n v="35000"/>
    <n v="1"/>
    <x v="0"/>
    <x v="0"/>
    <x v="0"/>
    <n v="1426182551"/>
    <d v="2015-03-12T17:49:11"/>
    <n v="1423594151"/>
    <d v="2015-02-10T18:49:11"/>
    <x v="28"/>
    <x v="28"/>
    <b v="0"/>
    <n v="1"/>
    <b v="0"/>
    <s v="food/food trucks"/>
    <n v="2.8571428571428571E-3"/>
    <n v="1"/>
    <x v="3"/>
    <x v="10"/>
  </r>
  <r>
    <x v="1989"/>
    <s v="It's so cute! - Great food!"/>
    <s v="This little guy will be circling the streets of Brickell &amp; Wynwood in Miami serving Venezuelan dishes. It needs TLC and some equipment"/>
    <n v="3000"/>
    <n v="21"/>
    <x v="0"/>
    <x v="0"/>
    <x v="0"/>
    <n v="1455246504"/>
    <d v="2016-02-12T03:08:24"/>
    <n v="1452654504"/>
    <d v="2016-01-13T03:08:24"/>
    <x v="28"/>
    <x v="28"/>
    <b v="0"/>
    <n v="2"/>
    <b v="0"/>
    <s v="food/food trucks"/>
    <n v="0.70000000000000007"/>
    <n v="10.5"/>
    <x v="3"/>
    <x v="10"/>
  </r>
  <r>
    <x v="1990"/>
    <s v="funding for bbq trailer"/>
    <s v="Looking to start competition cooking and need start-up help.  Offering brisket tasting to all contributors."/>
    <n v="14000"/>
    <n v="2"/>
    <x v="0"/>
    <x v="0"/>
    <x v="0"/>
    <n v="1425791697"/>
    <d v="2015-03-08T05:14:57"/>
    <n v="1423199697"/>
    <d v="2015-02-06T05:14:57"/>
    <x v="28"/>
    <x v="28"/>
    <b v="0"/>
    <n v="2"/>
    <b v="0"/>
    <s v="food/food trucks"/>
    <n v="1.4285714285714287E-2"/>
    <n v="1"/>
    <x v="3"/>
    <x v="10"/>
  </r>
  <r>
    <x v="1991"/>
    <s v="TWIZTID CREATIONS"/>
    <s v="I want to create an amazing menu that no one eals has.I have great ideas like a non-traditional pb&amp;j thats wraped in an eggroll &amp; fried"/>
    <n v="10000"/>
    <n v="0"/>
    <x v="0"/>
    <x v="0"/>
    <x v="0"/>
    <n v="1456608943"/>
    <d v="2016-02-27T21:35:43"/>
    <n v="1454016943"/>
    <d v="2016-01-28T21:35:43"/>
    <x v="28"/>
    <x v="28"/>
    <b v="0"/>
    <n v="0"/>
    <b v="0"/>
    <s v="food/food trucks"/>
    <n v="0"/>
    <n v="0"/>
    <x v="3"/>
    <x v="10"/>
  </r>
  <r>
    <x v="1992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10"/>
    <x v="7"/>
    <n v="1444027186"/>
    <d v="2015-10-05T06:39:46"/>
    <n v="1441435186"/>
    <d v="2015-09-05T06:39:46"/>
    <x v="28"/>
    <x v="28"/>
    <b v="0"/>
    <n v="4"/>
    <b v="0"/>
    <s v="food/food trucks"/>
    <n v="0.48960000000000004"/>
    <n v="306"/>
    <x v="3"/>
    <x v="10"/>
  </r>
  <r>
    <x v="1993"/>
    <s v="Pillow Puffs Concessions"/>
    <s v="Expand cotton candy concession to include other foods and purchase a trailer to haul._x000a_Purchase unstuffed pets to fill with cotton candy"/>
    <n v="10000"/>
    <n v="0"/>
    <x v="0"/>
    <x v="0"/>
    <x v="0"/>
    <n v="1445197129"/>
    <d v="2015-10-18T19:38:49"/>
    <n v="1442605129"/>
    <d v="2015-09-18T19:38:49"/>
    <x v="28"/>
    <x v="28"/>
    <b v="0"/>
    <n v="0"/>
    <b v="0"/>
    <s v="food/food trucks"/>
    <n v="0"/>
    <n v="0"/>
    <x v="3"/>
    <x v="10"/>
  </r>
  <r>
    <x v="1994"/>
    <s v="The first green Food Truck in Phnom Penh"/>
    <s v="Starting a entire clean energy food truck and set a new standard for Cambodia"/>
    <n v="5000"/>
    <n v="10"/>
    <x v="0"/>
    <x v="19"/>
    <x v="4"/>
    <n v="1455399313"/>
    <d v="2016-02-13T21:35:13"/>
    <n v="1452807313"/>
    <d v="2016-01-14T21:35:13"/>
    <x v="28"/>
    <x v="28"/>
    <b v="0"/>
    <n v="2"/>
    <b v="0"/>
    <s v="food/food trucks"/>
    <n v="0.2"/>
    <n v="5"/>
    <x v="3"/>
    <x v="10"/>
  </r>
  <r>
    <x v="1995"/>
    <s v="Young Mountain Tea: A New White Tea from India's Himalayas"/>
    <s v="The first tea from a new sustainable tea region in India's young, rising Himalayas."/>
    <n v="24000"/>
    <n v="30226"/>
    <x v="2"/>
    <x v="0"/>
    <x v="0"/>
    <n v="1426777228"/>
    <d v="2015-03-19T15:00:28"/>
    <n v="1424188828"/>
    <d v="2015-02-17T16:00:28"/>
    <x v="28"/>
    <x v="28"/>
    <b v="0"/>
    <n v="372"/>
    <b v="1"/>
    <s v="food/small batch"/>
    <n v="125.94166666666666"/>
    <n v="81.252688172043008"/>
    <x v="3"/>
    <x v="5"/>
  </r>
  <r>
    <x v="1996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x v="0"/>
    <n v="1408114822"/>
    <d v="2014-08-15T15:00:22"/>
    <n v="1405522822"/>
    <d v="2014-07-16T15:00:22"/>
    <x v="28"/>
    <x v="28"/>
    <b v="0"/>
    <n v="311"/>
    <b v="1"/>
    <s v="food/small batch"/>
    <n v="202.51495"/>
    <n v="130.23469453376205"/>
    <x v="3"/>
    <x v="5"/>
  </r>
  <r>
    <x v="1997"/>
    <s v="Trish's Truffles &amp; Sweet Treats."/>
    <s v="Chocolate Truffles &amp; Sweet Treats handcrafted the European traditional way.  One bite and you will always want to eat dessert first!"/>
    <n v="3000"/>
    <n v="3258"/>
    <x v="2"/>
    <x v="0"/>
    <x v="0"/>
    <n v="1464199591"/>
    <d v="2016-05-25T18:06:31"/>
    <n v="1461607591"/>
    <d v="2016-04-25T18:06:31"/>
    <x v="28"/>
    <x v="28"/>
    <b v="0"/>
    <n v="61"/>
    <b v="1"/>
    <s v="food/small batch"/>
    <n v="108.60000000000001"/>
    <n v="53.409836065573771"/>
    <x v="3"/>
    <x v="5"/>
  </r>
  <r>
    <x v="1998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x v="0"/>
    <n v="1443242021"/>
    <d v="2015-09-26T04:33:41"/>
    <n v="1440650021"/>
    <d v="2015-08-27T04:33:41"/>
    <x v="28"/>
    <x v="28"/>
    <b v="0"/>
    <n v="115"/>
    <b v="1"/>
    <s v="food/small batch"/>
    <n v="172.8"/>
    <n v="75.130434782608702"/>
    <x v="3"/>
    <x v="5"/>
  </r>
  <r>
    <x v="1999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x v="0"/>
    <n v="1480174071"/>
    <d v="2016-11-26T15:27:51"/>
    <n v="1477578471"/>
    <d v="2016-10-27T14:27:51"/>
    <x v="28"/>
    <x v="28"/>
    <b v="0"/>
    <n v="111"/>
    <b v="1"/>
    <s v="food/small batch"/>
    <n v="167.98"/>
    <n v="75.666666666666671"/>
    <x v="3"/>
    <x v="5"/>
  </r>
  <r>
    <x v="2000"/>
    <s v="Born to Crunch - Jackson Holesome Granola"/>
    <s v="Wholesome, gluten-free, crunchy granola hand-baked in Jackson, WY. Rich in protein, omega 3's, and fiber. Help me get it to you!"/>
    <n v="10000"/>
    <n v="10800"/>
    <x v="2"/>
    <x v="0"/>
    <x v="0"/>
    <n v="1417321515"/>
    <d v="2014-11-30T04:25:15"/>
    <n v="1414725915"/>
    <d v="2014-10-31T03:25:15"/>
    <x v="28"/>
    <x v="28"/>
    <b v="0"/>
    <n v="120"/>
    <b v="1"/>
    <s v="food/small batch"/>
    <n v="108"/>
    <n v="90"/>
    <x v="3"/>
    <x v="5"/>
  </r>
  <r>
    <x v="2001"/>
    <s v="Bounce Jerky - Natural - Hand-Crafted - Quality"/>
    <s v="Creating naturally smoked Jerky without the use of artificial ingredients or preservatives. A healthier snack that taste great!"/>
    <n v="3000"/>
    <n v="4641"/>
    <x v="2"/>
    <x v="0"/>
    <x v="0"/>
    <n v="1486053409"/>
    <d v="2017-02-02T16:36:49"/>
    <n v="1483461409"/>
    <d v="2017-01-03T16:36:49"/>
    <x v="28"/>
    <x v="28"/>
    <b v="0"/>
    <n v="67"/>
    <b v="1"/>
    <s v="food/small batch"/>
    <n v="154.69999999999999"/>
    <n v="69.268656716417908"/>
    <x v="3"/>
    <x v="5"/>
  </r>
  <r>
    <x v="2002"/>
    <s v="Beef Sticks to Chomp On!!"/>
    <s v="These beef sticks will make your taste buds dance with happiness. Plus they are healthier than most available today!"/>
    <n v="1500"/>
    <n v="2713"/>
    <x v="2"/>
    <x v="0"/>
    <x v="0"/>
    <n v="1488063839"/>
    <d v="2017-02-25T23:03:59"/>
    <n v="1485471839"/>
    <d v="2017-01-26T23:03:59"/>
    <x v="28"/>
    <x v="28"/>
    <b v="0"/>
    <n v="67"/>
    <b v="1"/>
    <s v="food/small batch"/>
    <n v="180.86666666666667"/>
    <n v="40.492537313432834"/>
    <x v="3"/>
    <x v="5"/>
  </r>
  <r>
    <x v="2003"/>
    <s v="NDWK The North Dakota Wine Kitchen"/>
    <s v="If you love wine, and have ever dreamed of crafting your own. You can in 3 easy steps.  Sample~Sprinkle~Savor."/>
    <n v="23000"/>
    <n v="23530"/>
    <x v="2"/>
    <x v="0"/>
    <x v="0"/>
    <n v="1458826056"/>
    <d v="2016-03-24T13:27:36"/>
    <n v="1456237656"/>
    <d v="2016-02-23T14:27:36"/>
    <x v="28"/>
    <x v="28"/>
    <b v="0"/>
    <n v="124"/>
    <b v="1"/>
    <s v="food/small batch"/>
    <n v="102.30434782608695"/>
    <n v="189.75806451612902"/>
    <x v="3"/>
    <x v="5"/>
  </r>
  <r>
    <x v="2004"/>
    <s v="The Lion Oh My - Our first full length release"/>
    <s v="An indie band from Spokane, WA looking to master and package their first full length album."/>
    <n v="700"/>
    <n v="1261"/>
    <x v="2"/>
    <x v="0"/>
    <x v="0"/>
    <n v="1348420548"/>
    <d v="2012-09-23T17:15:48"/>
    <n v="1345828548"/>
    <d v="2012-08-24T17:15:48"/>
    <x v="28"/>
    <x v="28"/>
    <b v="0"/>
    <n v="48"/>
    <b v="1"/>
    <s v="music/indie rock"/>
    <n v="180.14285714285714"/>
    <n v="26.270833333333332"/>
    <x v="1"/>
    <x v="21"/>
  </r>
  <r>
    <x v="2005"/>
    <s v="Jesse Alexander's Independent Debut Album"/>
    <s v="With big dreams and big sounds, Jesse Alexander's Debut album titled &quot;For Once&quot; brings Indie Rock to a whole new level."/>
    <n v="2500"/>
    <n v="2500"/>
    <x v="2"/>
    <x v="0"/>
    <x v="0"/>
    <n v="1368066453"/>
    <d v="2013-05-09T02:27:33"/>
    <n v="1365474453"/>
    <d v="2013-04-09T02:27:33"/>
    <x v="28"/>
    <x v="28"/>
    <b v="0"/>
    <n v="52"/>
    <b v="1"/>
    <s v="music/indie rock"/>
    <n v="100"/>
    <n v="48.07692307692308"/>
    <x v="1"/>
    <x v="21"/>
  </r>
  <r>
    <x v="2006"/>
    <s v="Geoff Zimmerman's Urban-Folk/ Indie-Rock Album"/>
    <s v="Music is my passion.  I've been recording this album for 2 years now, and I just want the world to finally hear it!"/>
    <n v="1000"/>
    <n v="1031.6400000000001"/>
    <x v="2"/>
    <x v="0"/>
    <x v="0"/>
    <n v="1337824055"/>
    <d v="2012-05-24T01:47:35"/>
    <n v="1335232055"/>
    <d v="2012-04-24T01:47:35"/>
    <x v="28"/>
    <x v="28"/>
    <b v="0"/>
    <n v="36"/>
    <b v="1"/>
    <s v="music/indie rock"/>
    <n v="103.16400000000002"/>
    <n v="28.65666666666667"/>
    <x v="1"/>
    <x v="21"/>
  </r>
  <r>
    <x v="2007"/>
    <s v="Mike Midwestern &quot;Oh My Soul&quot; Album"/>
    <s v="Wrote some new songs and it turned into an album. I even have a title already, &quot;Oh My Soul&quot;. Would love your support!"/>
    <n v="2000"/>
    <n v="2000"/>
    <x v="2"/>
    <x v="0"/>
    <x v="0"/>
    <n v="1352573869"/>
    <d v="2012-11-10T18:57:49"/>
    <n v="1349978269"/>
    <d v="2012-10-11T17:57:49"/>
    <x v="28"/>
    <x v="28"/>
    <b v="0"/>
    <n v="47"/>
    <b v="1"/>
    <s v="music/indie rock"/>
    <n v="100"/>
    <n v="42.553191489361701"/>
    <x v="1"/>
    <x v="21"/>
  </r>
  <r>
    <x v="200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x v="0"/>
    <n v="1358117313"/>
    <d v="2013-01-13T22:48:33"/>
    <n v="1355525313"/>
    <d v="2012-12-14T22:48:33"/>
    <x v="28"/>
    <x v="28"/>
    <b v="0"/>
    <n v="79"/>
    <b v="1"/>
    <s v="music/indie rock"/>
    <n v="127.49999999999999"/>
    <n v="129.1139240506329"/>
    <x v="1"/>
    <x v="21"/>
  </r>
  <r>
    <x v="2009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x v="0"/>
    <n v="1335799808"/>
    <d v="2012-04-30T15:30:08"/>
    <n v="1333207808"/>
    <d v="2012-03-31T15:30:08"/>
    <x v="28"/>
    <x v="28"/>
    <b v="0"/>
    <n v="95"/>
    <b v="1"/>
    <s v="music/indie rock"/>
    <n v="112.91099999999999"/>
    <n v="47.541473684210523"/>
    <x v="1"/>
    <x v="21"/>
  </r>
  <r>
    <x v="201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x v="0"/>
    <n v="1316124003"/>
    <d v="2011-09-15T22:00:03"/>
    <n v="1313532003"/>
    <d v="2011-08-16T22:00:03"/>
    <x v="28"/>
    <x v="28"/>
    <b v="0"/>
    <n v="90"/>
    <b v="1"/>
    <s v="music/indie rock"/>
    <n v="119.31742857142855"/>
    <n v="46.401222222222216"/>
    <x v="1"/>
    <x v="21"/>
  </r>
  <r>
    <x v="2011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x v="0"/>
    <n v="1335113976"/>
    <d v="2012-04-22T16:59:36"/>
    <n v="1332521976"/>
    <d v="2012-03-23T16:59:36"/>
    <x v="28"/>
    <x v="28"/>
    <b v="0"/>
    <n v="30"/>
    <b v="1"/>
    <s v="music/indie rock"/>
    <n v="265.66666666666669"/>
    <n v="26.566666666666666"/>
    <x v="1"/>
    <x v="21"/>
  </r>
  <r>
    <x v="2012"/>
    <s v="Copyrighting 1978 Champs Finished Album"/>
    <s v="Raise enough money to fund the copyright cost for the full length indie rock record we spent the year recording."/>
    <n v="1500"/>
    <n v="1500.76"/>
    <x v="2"/>
    <x v="0"/>
    <x v="0"/>
    <n v="1338083997"/>
    <d v="2012-05-27T01:59:57"/>
    <n v="1335491997"/>
    <d v="2012-04-27T01:59:57"/>
    <x v="28"/>
    <x v="28"/>
    <b v="0"/>
    <n v="38"/>
    <b v="1"/>
    <s v="music/indie rock"/>
    <n v="100.05066666666667"/>
    <n v="39.493684210526318"/>
    <x v="1"/>
    <x v="21"/>
  </r>
  <r>
    <x v="2013"/>
    <s v="Pull Some Strings For Jameson Elder"/>
    <s v="Nashville independent singer/songwriter Jameson Elder making a new album! Check out the video to preview the single &quot;Take Me Back&quot;!"/>
    <n v="3000"/>
    <n v="3201"/>
    <x v="2"/>
    <x v="0"/>
    <x v="0"/>
    <n v="1321459908"/>
    <d v="2011-11-16T16:11:48"/>
    <n v="1318864308"/>
    <d v="2011-10-17T15:11:48"/>
    <x v="28"/>
    <x v="28"/>
    <b v="0"/>
    <n v="65"/>
    <b v="1"/>
    <s v="music/indie rock"/>
    <n v="106.69999999999999"/>
    <n v="49.246153846153845"/>
    <x v="1"/>
    <x v="21"/>
  </r>
  <r>
    <x v="2014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x v="0"/>
    <n v="1368117239"/>
    <d v="2013-05-09T16:33:59"/>
    <n v="1365525239"/>
    <d v="2013-04-09T16:33:59"/>
    <x v="28"/>
    <x v="28"/>
    <b v="0"/>
    <n v="75"/>
    <b v="1"/>
    <s v="music/indie rock"/>
    <n v="133.67142857142858"/>
    <n v="62.38"/>
    <x v="1"/>
    <x v="21"/>
  </r>
  <r>
    <x v="2015"/>
    <s v="Motive Makes a Man - Heavy Boots Album Production"/>
    <s v="Multi-Instrumentalist Ace Waters' new double album with 2+hours of music needs to be professionally made and replicated."/>
    <n v="1500"/>
    <n v="1515.08"/>
    <x v="2"/>
    <x v="0"/>
    <x v="0"/>
    <n v="1337786944"/>
    <d v="2012-05-23T15:29:04"/>
    <n v="1335194944"/>
    <d v="2012-04-23T15:29:04"/>
    <x v="28"/>
    <x v="28"/>
    <b v="0"/>
    <n v="39"/>
    <b v="1"/>
    <s v="music/indie rock"/>
    <n v="101.00533333333333"/>
    <n v="38.848205128205123"/>
    <x v="1"/>
    <x v="21"/>
  </r>
  <r>
    <x v="2016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x v="0"/>
    <n v="1339022575"/>
    <d v="2012-06-06T22:42:55"/>
    <n v="1336430575"/>
    <d v="2012-05-07T22:42:55"/>
    <x v="28"/>
    <x v="28"/>
    <b v="0"/>
    <n v="42"/>
    <b v="1"/>
    <s v="music/indie rock"/>
    <n v="127.53666666666665"/>
    <n v="45.548809523809524"/>
    <x v="1"/>
    <x v="21"/>
  </r>
  <r>
    <x v="201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x v="0"/>
    <n v="1312578338"/>
    <d v="2011-08-05T21:05:38"/>
    <n v="1309986338"/>
    <d v="2011-07-06T21:05:38"/>
    <x v="28"/>
    <x v="28"/>
    <b v="0"/>
    <n v="56"/>
    <b v="1"/>
    <s v="music/indie rock"/>
    <n v="112.7715"/>
    <n v="80.551071428571419"/>
    <x v="1"/>
    <x v="21"/>
  </r>
  <r>
    <x v="2018"/>
    <s v="Completing &quot;God's Justice&quot;"/>
    <s v="ST's 4th LP has been tracked and mixed, but before he can set it free upon the world, it needs proper mastering and pressing!"/>
    <n v="600"/>
    <n v="680"/>
    <x v="2"/>
    <x v="0"/>
    <x v="0"/>
    <n v="1340476375"/>
    <d v="2012-06-23T18:32:55"/>
    <n v="1337884375"/>
    <d v="2012-05-24T18:32:55"/>
    <x v="28"/>
    <x v="28"/>
    <b v="0"/>
    <n v="29"/>
    <b v="1"/>
    <s v="music/indie rock"/>
    <n v="113.33333333333333"/>
    <n v="23.448275862068964"/>
    <x v="1"/>
    <x v="21"/>
  </r>
  <r>
    <x v="2019"/>
    <s v="The Bent King board game cafÃ© and wine lounge"/>
    <s v="Locally owned board game cafÃ© focused on keeping it local with fresh food, craft beer, wine, and, of course, all your favourite games!"/>
    <n v="11000"/>
    <n v="281"/>
    <x v="0"/>
    <x v="6"/>
    <x v="5"/>
    <n v="1443379104"/>
    <d v="2015-09-27T18:38:24"/>
    <n v="1440787104"/>
    <d v="2015-08-28T18:38:24"/>
    <x v="28"/>
    <x v="28"/>
    <b v="0"/>
    <n v="7"/>
    <b v="0"/>
    <s v="food/restaurants"/>
    <n v="2.5545454545454547"/>
    <n v="40.142857142857146"/>
    <x v="3"/>
    <x v="35"/>
  </r>
  <r>
    <x v="2020"/>
    <s v="Cardinal Bistro BYOB Start Up"/>
    <s v="Cardinal Bistro will be Contemporary American dinning establishment based in Ventnor, NJ featuring local, seasonal ingredients."/>
    <n v="10000"/>
    <n v="0"/>
    <x v="0"/>
    <x v="0"/>
    <x v="0"/>
    <n v="1465333560"/>
    <d v="2016-06-07T21:06:00"/>
    <n v="1462743308"/>
    <d v="2016-05-08T21:35:08"/>
    <x v="28"/>
    <x v="28"/>
    <b v="0"/>
    <n v="0"/>
    <b v="0"/>
    <s v="food/restaurants"/>
    <n v="0"/>
    <n v="0"/>
    <x v="3"/>
    <x v="35"/>
  </r>
  <r>
    <x v="2021"/>
    <s v="Halal Restaurant and Internet Cafe"/>
    <s v="Halal Restaurant and Internet Cafe 20 percent of profits will go to building masjids."/>
    <n v="35000"/>
    <n v="0"/>
    <x v="0"/>
    <x v="0"/>
    <x v="0"/>
    <n v="1416014534"/>
    <d v="2014-11-15T01:22:14"/>
    <n v="1413418934"/>
    <d v="2014-10-16T00:22:14"/>
    <x v="28"/>
    <x v="28"/>
    <b v="0"/>
    <n v="0"/>
    <b v="0"/>
    <s v="food/restaurants"/>
    <n v="0"/>
    <n v="0"/>
    <x v="3"/>
    <x v="35"/>
  </r>
  <r>
    <x v="2022"/>
    <s v="PASTATUTION"/>
    <s v="PASTATUTION- The act or practice of engaging in Pasta Making for money.  _x000a__x000a_Help us get the Arcobaleno Pasta Extruder!"/>
    <n v="7000"/>
    <n v="0"/>
    <x v="0"/>
    <x v="0"/>
    <x v="0"/>
    <n v="1426292416"/>
    <d v="2015-03-14T00:20:16"/>
    <n v="1423704016"/>
    <d v="2015-02-12T01:20:16"/>
    <x v="28"/>
    <x v="28"/>
    <b v="0"/>
    <n v="0"/>
    <b v="0"/>
    <s v="food/restaurants"/>
    <n v="0"/>
    <n v="0"/>
    <x v="3"/>
    <x v="35"/>
  </r>
  <r>
    <x v="2023"/>
    <s v="Help Cafe Talavera get a New Kitchen!"/>
    <s v="Unique dishes for a unique city!."/>
    <n v="42850"/>
    <n v="0"/>
    <x v="0"/>
    <x v="0"/>
    <x v="0"/>
    <n v="1431308704"/>
    <d v="2015-05-11T01:45:04"/>
    <n v="1428716704"/>
    <d v="2015-04-11T01:45:04"/>
    <x v="28"/>
    <x v="28"/>
    <b v="0"/>
    <n v="0"/>
    <b v="0"/>
    <s v="food/restaurants"/>
    <n v="0"/>
    <n v="0"/>
    <x v="3"/>
    <x v="35"/>
  </r>
  <r>
    <x v="2024"/>
    <s v="Silver Linning Gourmet Fudge"/>
    <s v="I make Amazing homemade fudge available in 18 flavors. I want to open my own business to be able to let my area eat my incredible fudge"/>
    <n v="20000"/>
    <n v="0"/>
    <x v="0"/>
    <x v="0"/>
    <x v="0"/>
    <n v="1408056634"/>
    <d v="2014-08-14T22:50:34"/>
    <n v="1405464634"/>
    <d v="2014-07-15T22:50:34"/>
    <x v="28"/>
    <x v="28"/>
    <b v="0"/>
    <n v="0"/>
    <b v="0"/>
    <s v="food/restaurants"/>
    <n v="0"/>
    <n v="0"/>
    <x v="3"/>
    <x v="35"/>
  </r>
  <r>
    <x v="2025"/>
    <s v="loluli's"/>
    <s v="Fresh Fast Food. A bbq ramen bar thats healthy, tasty and made to order right in front of your eyes....... From flame to bowl"/>
    <n v="100000"/>
    <n v="0"/>
    <x v="0"/>
    <x v="3"/>
    <x v="3"/>
    <n v="1454323413"/>
    <d v="2016-02-01T10:43:33"/>
    <n v="1451731413"/>
    <d v="2016-01-02T10:43:33"/>
    <x v="28"/>
    <x v="28"/>
    <b v="0"/>
    <n v="0"/>
    <b v="0"/>
    <s v="food/restaurants"/>
    <n v="0"/>
    <n v="0"/>
    <x v="3"/>
    <x v="35"/>
  </r>
  <r>
    <x v="2026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x v="0"/>
    <n v="1424635753"/>
    <d v="2015-02-22T20:09:13"/>
    <n v="1422043753"/>
    <d v="2015-01-23T20:09:13"/>
    <x v="28"/>
    <x v="28"/>
    <b v="0"/>
    <n v="12"/>
    <b v="0"/>
    <s v="food/restaurants"/>
    <n v="18.600000000000001"/>
    <n v="77.5"/>
    <x v="3"/>
    <x v="35"/>
  </r>
  <r>
    <x v="2027"/>
    <s v="Morning Glory"/>
    <s v="Hi, everyone my name is Alex, and i want to create not just a cafe spot, but a place that gives everyone a nice warm homey feeling."/>
    <n v="22000"/>
    <n v="0"/>
    <x v="0"/>
    <x v="0"/>
    <x v="0"/>
    <n v="1417279252"/>
    <d v="2014-11-29T16:40:52"/>
    <n v="1414683652"/>
    <d v="2014-10-30T15:40:52"/>
    <x v="28"/>
    <x v="28"/>
    <b v="0"/>
    <n v="0"/>
    <b v="0"/>
    <s v="food/restaurants"/>
    <n v="0"/>
    <n v="0"/>
    <x v="3"/>
    <x v="35"/>
  </r>
  <r>
    <x v="2028"/>
    <s v="The Canteen"/>
    <s v="KICK START US! Chef-driven dining experience offering a multi-course tasteful and playful menu that hems in familiar seasonal comfort."/>
    <n v="18000"/>
    <n v="1767"/>
    <x v="0"/>
    <x v="6"/>
    <x v="5"/>
    <n v="1426788930"/>
    <d v="2015-03-19T18:15:30"/>
    <n v="1424200530"/>
    <d v="2015-02-17T19:15:30"/>
    <x v="28"/>
    <x v="28"/>
    <b v="0"/>
    <n v="33"/>
    <b v="0"/>
    <s v="food/restaurants"/>
    <n v="9.8166666666666664"/>
    <n v="53.545454545454547"/>
    <x v="3"/>
    <x v="35"/>
  </r>
  <r>
    <x v="2029"/>
    <s v="Southern California's Backroad Eateries"/>
    <s v="I am traveling the backroads of Southern California, to discover the best out-of-the-way eateries the area has to offer"/>
    <n v="5000"/>
    <n v="0"/>
    <x v="0"/>
    <x v="0"/>
    <x v="0"/>
    <n v="1415899228"/>
    <d v="2014-11-13T17:20:28"/>
    <n v="1413303628"/>
    <d v="2014-10-14T16:20:28"/>
    <x v="28"/>
    <x v="28"/>
    <b v="0"/>
    <n v="0"/>
    <b v="0"/>
    <s v="food/restaurants"/>
    <n v="0"/>
    <n v="0"/>
    <x v="3"/>
    <x v="35"/>
  </r>
  <r>
    <x v="2030"/>
    <s v="Kelli's Kitchen"/>
    <s v="Better than your mom's, better than Cracker Barrel, only at Kelli's Kitchen (all from scratch)."/>
    <n v="150000"/>
    <n v="65"/>
    <x v="0"/>
    <x v="0"/>
    <x v="0"/>
    <n v="1405741404"/>
    <d v="2014-07-19T03:43:24"/>
    <n v="1403149404"/>
    <d v="2014-06-19T03:43:24"/>
    <x v="28"/>
    <x v="28"/>
    <b v="0"/>
    <n v="4"/>
    <b v="0"/>
    <s v="food/restaurants"/>
    <n v="4.3333333333333335E-2"/>
    <n v="16.25"/>
    <x v="3"/>
    <x v="35"/>
  </r>
  <r>
    <x v="2031"/>
    <s v="Jenny &amp; Rossâ”‚To Sing in Germany"/>
    <s v="Husband and wife operatic team specializing in German opera. Fundraising for an audition tour of Germany."/>
    <n v="8000"/>
    <n v="8026"/>
    <x v="2"/>
    <x v="0"/>
    <x v="0"/>
    <n v="1340914571"/>
    <d v="2012-06-28T20:16:11"/>
    <n v="1338322571"/>
    <d v="2012-05-29T20:16:11"/>
    <x v="28"/>
    <x v="28"/>
    <b v="0"/>
    <n v="80"/>
    <b v="1"/>
    <s v="music/classical music"/>
    <n v="100.325"/>
    <n v="100.325"/>
    <x v="1"/>
    <x v="38"/>
  </r>
  <r>
    <x v="20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x v="0"/>
    <n v="1345148566"/>
    <d v="2012-08-16T20:22:46"/>
    <n v="1342556566"/>
    <d v="2012-07-17T20:22:46"/>
    <x v="28"/>
    <x v="28"/>
    <b v="0"/>
    <n v="60"/>
    <b v="1"/>
    <s v="music/classical music"/>
    <n v="126.125"/>
    <n v="84.083333333333329"/>
    <x v="1"/>
    <x v="38"/>
  </r>
  <r>
    <x v="2033"/>
    <s v="HOLOGRAPHIC - 2013 Concert and Commission Campaign"/>
    <s v="HOLOGRAPHIC is raising money for our 2013 live, four-concert new music project and to commission composer Jonathan Sokol!"/>
    <n v="7500"/>
    <n v="8300"/>
    <x v="2"/>
    <x v="0"/>
    <x v="0"/>
    <n v="1362160868"/>
    <d v="2013-03-01T18:01:08"/>
    <n v="1359568911"/>
    <d v="2013-01-30T18:01:51"/>
    <x v="28"/>
    <x v="28"/>
    <b v="0"/>
    <n v="136"/>
    <b v="1"/>
    <s v="music/classical music"/>
    <n v="110.66666666666667"/>
    <n v="61.029411764705884"/>
    <x v="1"/>
    <x v="38"/>
  </r>
  <r>
    <x v="2034"/>
    <s v="Singing City Children's Choir"/>
    <s v="Bringing choral music and performance opportunities to under-served youth in West Philadelphia"/>
    <n v="5000"/>
    <n v="5041"/>
    <x v="2"/>
    <x v="0"/>
    <x v="0"/>
    <n v="1341750569"/>
    <d v="2012-07-08T12:29:29"/>
    <n v="1339158569"/>
    <d v="2012-06-08T12:29:29"/>
    <x v="28"/>
    <x v="28"/>
    <b v="0"/>
    <n v="57"/>
    <b v="1"/>
    <s v="music/classical music"/>
    <n v="100.82"/>
    <n v="88.438596491228068"/>
    <x v="1"/>
    <x v="38"/>
  </r>
  <r>
    <x v="2035"/>
    <s v="Classical Guitar Music of Hawaii"/>
    <s v="A compilation of Guitar Music by composers Darin Au, Jeff Peterson, Byron Yasui, Bailey Matsuda, Ian O'Sullivan, and Michael Foumai."/>
    <n v="5500"/>
    <n v="6592"/>
    <x v="2"/>
    <x v="0"/>
    <x v="0"/>
    <n v="1333560803"/>
    <d v="2012-04-04T17:33:23"/>
    <n v="1330972403"/>
    <d v="2012-03-05T18:33:23"/>
    <x v="28"/>
    <x v="28"/>
    <b v="0"/>
    <n v="134"/>
    <b v="1"/>
    <s v="music/classical music"/>
    <n v="119.85454545454546"/>
    <n v="49.194029850746269"/>
    <x v="1"/>
    <x v="38"/>
  </r>
  <r>
    <x v="2036"/>
    <s v="DAVID, The Oratorio"/>
    <s v="World Premiere of a new oratorio with chorus, soloists, and orchestra, based on the Old Testament king and prophet, DAVID"/>
    <n v="3000"/>
    <n v="3195"/>
    <x v="2"/>
    <x v="0"/>
    <x v="0"/>
    <n v="1488741981"/>
    <d v="2017-03-05T19:26:21"/>
    <n v="1486149981"/>
    <d v="2017-02-03T19:26:21"/>
    <x v="28"/>
    <x v="28"/>
    <b v="0"/>
    <n v="18"/>
    <b v="1"/>
    <s v="music/classical music"/>
    <n v="106.5"/>
    <n v="177.5"/>
    <x v="1"/>
    <x v="38"/>
  </r>
  <r>
    <x v="2037"/>
    <s v="European Tour"/>
    <s v="Raising money for our concert tour of Switzerland and Germany in June/July 2014"/>
    <n v="900"/>
    <n v="1066"/>
    <x v="2"/>
    <x v="3"/>
    <x v="3"/>
    <n v="1400176386"/>
    <d v="2014-05-15T17:53:06"/>
    <n v="1397584386"/>
    <d v="2014-04-15T17:53:06"/>
    <x v="28"/>
    <x v="28"/>
    <b v="0"/>
    <n v="36"/>
    <b v="1"/>
    <s v="music/classical music"/>
    <n v="118.44444444444444"/>
    <n v="29.611111111111111"/>
    <x v="1"/>
    <x v="38"/>
  </r>
  <r>
    <x v="2038"/>
    <s v="Courting Rites of Cranes CD recording"/>
    <s v="New CD of favourite chamber music by Welsh composer Michael Parkin featuring debut recordings by outstanding young musicians."/>
    <n v="3000"/>
    <n v="3003"/>
    <x v="2"/>
    <x v="3"/>
    <x v="3"/>
    <n v="1425682174"/>
    <d v="2015-03-06T22:49:34"/>
    <n v="1423090174"/>
    <d v="2015-02-04T22:49:34"/>
    <x v="28"/>
    <x v="28"/>
    <b v="0"/>
    <n v="21"/>
    <b v="1"/>
    <s v="music/classical music"/>
    <n v="100.1"/>
    <n v="143"/>
    <x v="1"/>
    <x v="38"/>
  </r>
  <r>
    <x v="2039"/>
    <s v="Project Bearnaise Trucks (Canceled)"/>
    <s v="Ever had chicken fingers smothered in bearnaise sauce, resting on a bed of your favorite rice? We need these meals on wheels."/>
    <n v="100000"/>
    <n v="0"/>
    <x v="1"/>
    <x v="6"/>
    <x v="5"/>
    <n v="1444740089"/>
    <d v="2015-10-13T12:41:29"/>
    <n v="1442148089"/>
    <d v="2015-09-13T12:41:29"/>
    <x v="28"/>
    <x v="28"/>
    <b v="0"/>
    <n v="0"/>
    <b v="0"/>
    <s v="food/food trucks"/>
    <n v="0"/>
    <n v="0"/>
    <x v="3"/>
    <x v="10"/>
  </r>
  <r>
    <x v="2040"/>
    <s v="Seaside Eddy's - Wheels on the Ground! (Canceled)"/>
    <s v="We want to bring the wonderful flavors of the Jersey Shore, my home, to my new home in Winnipeg, the center of Canada."/>
    <n v="40000"/>
    <n v="0"/>
    <x v="1"/>
    <x v="6"/>
    <x v="5"/>
    <n v="1406854699"/>
    <d v="2014-08-01T00:58:19"/>
    <n v="1404262699"/>
    <d v="2014-07-02T00:58:19"/>
    <x v="28"/>
    <x v="28"/>
    <b v="0"/>
    <n v="0"/>
    <b v="0"/>
    <s v="food/food trucks"/>
    <n v="0"/>
    <n v="0"/>
    <x v="3"/>
    <x v="10"/>
  </r>
  <r>
    <x v="2041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d v="2014-08-21T23:32:28"/>
    <n v="1406071948"/>
    <d v="2014-07-22T23:32:28"/>
    <x v="28"/>
    <x v="28"/>
    <b v="0"/>
    <n v="0"/>
    <b v="0"/>
    <s v="food/food trucks"/>
    <n v="0"/>
    <n v="0"/>
    <x v="3"/>
    <x v="10"/>
  </r>
  <r>
    <x v="2042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d v="2015-04-23T21:05:38"/>
    <n v="1427231138"/>
    <d v="2015-03-24T21:05:38"/>
    <x v="28"/>
    <x v="28"/>
    <b v="0"/>
    <n v="2"/>
    <b v="0"/>
    <s v="food/food trucks"/>
    <n v="0.26666666666666666"/>
    <n v="60"/>
    <x v="3"/>
    <x v="10"/>
  </r>
  <r>
    <x v="2043"/>
    <s v="Barney's, deliciously New York - Vintage 1972 Chevy P10"/>
    <s v="Barney's is seriously delicious New York food. Cooking everything from scratch on our American food truck. London here we come..."/>
    <n v="10000"/>
    <n v="50"/>
    <x v="1"/>
    <x v="3"/>
    <x v="3"/>
    <n v="1472745594"/>
    <d v="2016-09-01T15:59:54"/>
    <n v="1470153594"/>
    <d v="2016-08-02T15:59:54"/>
    <x v="28"/>
    <x v="28"/>
    <b v="0"/>
    <n v="1"/>
    <b v="0"/>
    <s v="food/food trucks"/>
    <n v="0.5"/>
    <n v="50"/>
    <x v="3"/>
    <x v="10"/>
  </r>
  <r>
    <x v="2044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d v="2015-09-17T02:31:52"/>
    <n v="1439865112"/>
    <d v="2015-08-18T02:31:52"/>
    <x v="28"/>
    <x v="28"/>
    <b v="0"/>
    <n v="2"/>
    <b v="0"/>
    <s v="food/food trucks"/>
    <n v="2.2307692307692308"/>
    <n v="72.5"/>
    <x v="3"/>
    <x v="10"/>
  </r>
  <r>
    <x v="2045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d v="2017-02-08T21:40:35"/>
    <n v="1483998035"/>
    <d v="2017-01-09T21:40:35"/>
    <x v="28"/>
    <x v="28"/>
    <b v="0"/>
    <n v="2"/>
    <b v="0"/>
    <s v="food/food trucks"/>
    <n v="0.84285714285714297"/>
    <n v="29.5"/>
    <x v="3"/>
    <x v="10"/>
  </r>
  <r>
    <x v="2046"/>
    <s v="A Dream of Naughty Nachos (Canceled)"/>
    <s v="Mesquite smoked brisket nachos, food truck style, with homemade salsa to make your taste buds dance."/>
    <n v="30000"/>
    <n v="0"/>
    <x v="1"/>
    <x v="0"/>
    <x v="0"/>
    <n v="1428893517"/>
    <d v="2015-04-13T02:51:57"/>
    <n v="1426301517"/>
    <d v="2015-03-14T02:51:57"/>
    <x v="28"/>
    <x v="28"/>
    <b v="0"/>
    <n v="0"/>
    <b v="0"/>
    <s v="food/food trucks"/>
    <n v="0"/>
    <n v="0"/>
    <x v="3"/>
    <x v="10"/>
  </r>
  <r>
    <x v="2047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d v="2015-01-12T02:36:34"/>
    <n v="1418438194"/>
    <d v="2014-12-13T02:36:34"/>
    <x v="28"/>
    <x v="28"/>
    <b v="0"/>
    <n v="0"/>
    <b v="0"/>
    <s v="food/food trucks"/>
    <n v="0"/>
    <n v="0"/>
    <x v="3"/>
    <x v="10"/>
  </r>
  <r>
    <x v="2048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d v="2015-05-16T03:00:00"/>
    <n v="1429170603"/>
    <d v="2015-04-16T07:50:03"/>
    <x v="28"/>
    <x v="28"/>
    <b v="0"/>
    <n v="2"/>
    <b v="0"/>
    <s v="food/food trucks"/>
    <n v="0.6"/>
    <n v="25.5"/>
    <x v="3"/>
    <x v="10"/>
  </r>
  <r>
    <x v="2049"/>
    <s v="A Flying Sausage Food Truck"/>
    <s v="Creating a Food Truck to bring gourmet sausage sliders to Jacksonville, FL for breakfast, lunch, and special events."/>
    <n v="5000"/>
    <n v="530"/>
    <x v="0"/>
    <x v="0"/>
    <x v="0"/>
    <n v="1447689898"/>
    <d v="2015-11-16T16:04:58"/>
    <n v="1445094298"/>
    <d v="2015-10-17T15:04:58"/>
    <x v="28"/>
    <x v="28"/>
    <b v="0"/>
    <n v="11"/>
    <b v="0"/>
    <s v="food/food trucks"/>
    <n v="10.6"/>
    <n v="48.18181818181818"/>
    <x v="3"/>
    <x v="10"/>
  </r>
  <r>
    <x v="2050"/>
    <s v="Drunken Wings"/>
    <s v="The place where chicken meets liquor for the first time!"/>
    <n v="90000"/>
    <n v="1"/>
    <x v="0"/>
    <x v="0"/>
    <x v="0"/>
    <n v="1477784634"/>
    <d v="2016-10-29T23:43:54"/>
    <n v="1475192634"/>
    <d v="2016-09-29T23:43:54"/>
    <x v="28"/>
    <x v="28"/>
    <b v="0"/>
    <n v="1"/>
    <b v="0"/>
    <s v="food/food trucks"/>
    <n v="1.1111111111111111E-3"/>
    <n v="1"/>
    <x v="3"/>
    <x v="10"/>
  </r>
  <r>
    <x v="2051"/>
    <s v="Culinary Arts Food Truck Style"/>
    <s v="Bringing quality food to the masses using local premium ingredients, but at a food truck price!"/>
    <n v="10000"/>
    <n v="0"/>
    <x v="0"/>
    <x v="0"/>
    <x v="0"/>
    <n v="1434341369"/>
    <d v="2015-06-15T04:09:29"/>
    <n v="1431749369"/>
    <d v="2015-05-16T04:09:29"/>
    <x v="28"/>
    <x v="28"/>
    <b v="0"/>
    <n v="0"/>
    <b v="0"/>
    <s v="food/food trucks"/>
    <n v="0"/>
    <n v="0"/>
    <x v="3"/>
    <x v="10"/>
  </r>
  <r>
    <x v="2052"/>
    <s v="Evie's Eats and Natural Treats Food Truck"/>
    <s v="Evie's Eats uses local ingredients to create sweet treats, healthy snacks and on the go meals, all with the family budget in mind!"/>
    <n v="30000"/>
    <n v="50"/>
    <x v="0"/>
    <x v="0"/>
    <x v="0"/>
    <n v="1404601632"/>
    <d v="2014-07-05T23:07:12"/>
    <n v="1402009632"/>
    <d v="2014-06-05T23:07:12"/>
    <x v="28"/>
    <x v="28"/>
    <b v="0"/>
    <n v="1"/>
    <b v="0"/>
    <s v="food/food trucks"/>
    <n v="0.16666666666666669"/>
    <n v="50"/>
    <x v="3"/>
    <x v="10"/>
  </r>
  <r>
    <x v="2053"/>
    <s v="Inspire Healthy Eating"/>
    <s v="I would like to bring fresh salad and food to the streets of London at a reasonable price."/>
    <n v="3000"/>
    <n v="5"/>
    <x v="0"/>
    <x v="3"/>
    <x v="3"/>
    <n v="1451030136"/>
    <d v="2015-12-25T07:55:36"/>
    <n v="1448438136"/>
    <d v="2015-11-25T07:55:36"/>
    <x v="28"/>
    <x v="28"/>
    <b v="0"/>
    <n v="1"/>
    <b v="0"/>
    <s v="food/food trucks"/>
    <n v="0.16666666666666669"/>
    <n v="5"/>
    <x v="3"/>
    <x v="10"/>
  </r>
  <r>
    <x v="2054"/>
    <s v="Yummy Hugs-The Original Co-op, Pop-up Food Truck"/>
    <s v="Providing creative, healthy signature dishes for active, conscientious lifestylers through a community of culinary artists."/>
    <n v="50000"/>
    <n v="1217"/>
    <x v="0"/>
    <x v="0"/>
    <x v="0"/>
    <n v="1451491953"/>
    <d v="2015-12-30T16:12:33"/>
    <n v="1448899953"/>
    <d v="2015-11-30T16:12:33"/>
    <x v="28"/>
    <x v="28"/>
    <b v="0"/>
    <n v="6"/>
    <b v="0"/>
    <s v="food/food trucks"/>
    <n v="2.4340000000000002"/>
    <n v="202.83333333333334"/>
    <x v="3"/>
    <x v="10"/>
  </r>
  <r>
    <x v="2055"/>
    <s v="TapiÃ³ca - Brazilian Street Food Truck"/>
    <s v="A Brazilian-inspired food truck in one of the busiest spots in Copenhagen, delicious pancakes made by the healthy tapiÃ³ca flour"/>
    <n v="50000"/>
    <n v="5"/>
    <x v="0"/>
    <x v="1"/>
    <x v="1"/>
    <n v="1458733927"/>
    <d v="2016-03-23T11:52:07"/>
    <n v="1456145527"/>
    <d v="2016-02-22T12:52:07"/>
    <x v="28"/>
    <x v="28"/>
    <b v="0"/>
    <n v="1"/>
    <b v="0"/>
    <s v="food/food trucks"/>
    <n v="0.01"/>
    <n v="5"/>
    <x v="3"/>
    <x v="10"/>
  </r>
  <r>
    <x v="2056"/>
    <s v="El Carte 303"/>
    <s v="El Carte is revolutionizing the food truck industry. Meet the new food trike. #oneandonly  we going to spread the awesomeness all over!"/>
    <n v="30000"/>
    <n v="50"/>
    <x v="0"/>
    <x v="0"/>
    <x v="0"/>
    <n v="1412536421"/>
    <d v="2014-10-05T19:13:41"/>
    <n v="1409944421"/>
    <d v="2014-09-05T19:13:41"/>
    <x v="28"/>
    <x v="28"/>
    <b v="0"/>
    <n v="1"/>
    <b v="0"/>
    <s v="food/food trucks"/>
    <n v="0.16666666666666669"/>
    <n v="50"/>
    <x v="3"/>
    <x v="10"/>
  </r>
  <r>
    <x v="2057"/>
    <s v="L.J. Silvers' Ice Cream and Taco Van"/>
    <s v="What could be better than satisfying your hunger with ice cream or a taco (or both) from a 1970's mural van blastin disco music!"/>
    <n v="10000"/>
    <n v="0"/>
    <x v="0"/>
    <x v="0"/>
    <x v="0"/>
    <n v="1429993026"/>
    <d v="2015-04-25T20:17:06"/>
    <n v="1427401026"/>
    <d v="2015-03-26T20:17:06"/>
    <x v="28"/>
    <x v="28"/>
    <b v="0"/>
    <n v="0"/>
    <b v="0"/>
    <s v="food/food trucks"/>
    <n v="0"/>
    <n v="0"/>
    <x v="3"/>
    <x v="10"/>
  </r>
  <r>
    <x v="2058"/>
    <s v="The Shirley Delicious Treats Food Truck Project"/>
    <s v="New, small home business, looking to take some Granny's old recipes along with some of my own creations to the streets!"/>
    <n v="80000"/>
    <n v="1"/>
    <x v="0"/>
    <x v="0"/>
    <x v="0"/>
    <n v="1407453228"/>
    <d v="2014-08-07T23:13:48"/>
    <n v="1404861228"/>
    <d v="2014-07-08T23:13:48"/>
    <x v="28"/>
    <x v="28"/>
    <b v="0"/>
    <n v="1"/>
    <b v="0"/>
    <s v="food/food trucks"/>
    <n v="1.25E-3"/>
    <n v="1"/>
    <x v="3"/>
    <x v="10"/>
  </r>
  <r>
    <x v="2059"/>
    <s v="Food Truck for Little Fox Bakery"/>
    <s v="Looking to put the best baked goods in Bowling Green on wheels"/>
    <n v="15000"/>
    <n v="1825"/>
    <x v="0"/>
    <x v="0"/>
    <x v="0"/>
    <n v="1487915500"/>
    <d v="2017-02-24T05:51:40"/>
    <n v="1485323500"/>
    <d v="2017-01-25T05:51:40"/>
    <x v="28"/>
    <x v="28"/>
    <b v="0"/>
    <n v="19"/>
    <b v="0"/>
    <s v="food/food trucks"/>
    <n v="12.166666666666668"/>
    <n v="96.05263157894737"/>
    <x v="3"/>
    <x v="10"/>
  </r>
  <r>
    <x v="2060"/>
    <s v="The Chef Express Food Truck"/>
    <s v="I'm bringing passion, talent, and most importantly some amazing gourmet food to the streets of Lethbridge and southern Alberta."/>
    <n v="35000"/>
    <n v="8256"/>
    <x v="0"/>
    <x v="6"/>
    <x v="5"/>
    <n v="1407427009"/>
    <d v="2014-08-07T15:56:49"/>
    <n v="1404835009"/>
    <d v="2014-07-08T15:56:49"/>
    <x v="28"/>
    <x v="28"/>
    <b v="0"/>
    <n v="27"/>
    <b v="0"/>
    <s v="food/food trucks"/>
    <n v="23.588571428571427"/>
    <n v="305.77777777777777"/>
    <x v="3"/>
    <x v="10"/>
  </r>
  <r>
    <x v="2061"/>
    <s v="Cafe Nomad back on the road! Coffee van's poorly."/>
    <s v="We have a great little coffee business but the van is currently limping! We don't have the capital to replace it. Please help us!"/>
    <n v="1500"/>
    <n v="85"/>
    <x v="0"/>
    <x v="3"/>
    <x v="3"/>
    <n v="1466323917"/>
    <d v="2016-06-19T08:11:57"/>
    <n v="1463731917"/>
    <d v="2016-05-20T08:11:57"/>
    <x v="28"/>
    <x v="28"/>
    <b v="0"/>
    <n v="7"/>
    <b v="0"/>
    <s v="food/food trucks"/>
    <n v="5.6666666666666661"/>
    <n v="12.142857142857142"/>
    <x v="3"/>
    <x v="10"/>
  </r>
  <r>
    <x v="2062"/>
    <s v="Rovin' Okie's Fried Pies gourmet southern fried pies."/>
    <s v="I'm ready to make Tulsa happy and aware that love and kindness go hand in hand with good food!"/>
    <n v="3000"/>
    <n v="1170"/>
    <x v="0"/>
    <x v="0"/>
    <x v="0"/>
    <n v="1443039001"/>
    <d v="2015-09-23T20:10:01"/>
    <n v="1440447001"/>
    <d v="2015-08-24T20:10:01"/>
    <x v="28"/>
    <x v="28"/>
    <b v="0"/>
    <n v="14"/>
    <b v="0"/>
    <s v="food/food trucks"/>
    <n v="39"/>
    <n v="83.571428571428569"/>
    <x v="3"/>
    <x v="10"/>
  </r>
  <r>
    <x v="2063"/>
    <s v="Hermes Spacecraft"/>
    <s v="We're building a full size rocket motor for our Hermes Spacecraft.  Help us Kickstart the next generation of space travel!"/>
    <n v="20000"/>
    <n v="20843.599999999999"/>
    <x v="2"/>
    <x v="0"/>
    <x v="0"/>
    <n v="1335662023"/>
    <d v="2012-04-29T01:13:43"/>
    <n v="1333070023"/>
    <d v="2012-03-30T01:13:43"/>
    <x v="28"/>
    <x v="28"/>
    <b v="1"/>
    <n v="321"/>
    <b v="1"/>
    <s v="technology/space exploration"/>
    <n v="104.21799999999999"/>
    <n v="64.933333333333323"/>
    <x v="7"/>
    <x v="32"/>
  </r>
  <r>
    <x v="2064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x v="0"/>
    <n v="1466168390"/>
    <d v="2016-06-17T12:59:50"/>
    <n v="1463576390"/>
    <d v="2016-05-18T12:59:50"/>
    <x v="28"/>
    <x v="28"/>
    <b v="1"/>
    <n v="1762"/>
    <b v="1"/>
    <s v="technology/space exploration"/>
    <n v="107.42157000000002"/>
    <n v="60.965703745743475"/>
    <x v="7"/>
    <x v="32"/>
  </r>
  <r>
    <x v="2065"/>
    <s v="ArduSat - Your Arduino Experiment in Space"/>
    <s v="We love Arduino and we love space exploration. So we decided to combine them and let people run their own space experiments!"/>
    <n v="35000"/>
    <n v="106330.39"/>
    <x v="2"/>
    <x v="0"/>
    <x v="0"/>
    <n v="1342330951"/>
    <d v="2012-07-15T05:42:31"/>
    <n v="1339738951"/>
    <d v="2012-06-15T05:42:31"/>
    <x v="28"/>
    <x v="28"/>
    <b v="1"/>
    <n v="676"/>
    <b v="1"/>
    <s v="technology/space exploration"/>
    <n v="303.80111428571428"/>
    <n v="157.29347633136095"/>
    <x v="7"/>
    <x v="32"/>
  </r>
  <r>
    <x v="2066"/>
    <s v="Earth 360"/>
    <s v="Re-inventing the way we look at our planet by sending 5 cameras to near space to create the first 360 panoramic view of the earth."/>
    <n v="7500"/>
    <n v="7576"/>
    <x v="2"/>
    <x v="0"/>
    <x v="0"/>
    <n v="1348256294"/>
    <d v="2012-09-21T19:38:14"/>
    <n v="1345664294"/>
    <d v="2012-08-22T19:38:14"/>
    <x v="28"/>
    <x v="28"/>
    <b v="1"/>
    <n v="28"/>
    <b v="1"/>
    <s v="technology/space exploration"/>
    <n v="101.01333333333334"/>
    <n v="270.57142857142856"/>
    <x v="7"/>
    <x v="32"/>
  </r>
  <r>
    <x v="2067"/>
    <s v="James Webb Deployable Model"/>
    <s v="Production of variously-sized deployable models of NASA's James Webb Space Telescope to promote hands-on learning."/>
    <n v="25000"/>
    <n v="28633.5"/>
    <x v="2"/>
    <x v="0"/>
    <x v="0"/>
    <n v="1440546729"/>
    <d v="2015-08-25T23:52:09"/>
    <n v="1437954729"/>
    <d v="2015-07-26T23:52:09"/>
    <x v="28"/>
    <x v="28"/>
    <b v="1"/>
    <n v="238"/>
    <b v="1"/>
    <s v="technology/space exploration"/>
    <n v="114.53400000000001"/>
    <n v="120.30882352941177"/>
    <x v="7"/>
    <x v="32"/>
  </r>
  <r>
    <x v="2068"/>
    <s v="Equatorial Sundial - Learn about planetary motion!"/>
    <s v="A simple way to learn and teach complex astronomical concepts. Awesome educational experiment, class demo or desktop display."/>
    <n v="500"/>
    <n v="4388"/>
    <x v="2"/>
    <x v="0"/>
    <x v="0"/>
    <n v="1413838751"/>
    <d v="2014-10-20T20:59:11"/>
    <n v="1411246751"/>
    <d v="2014-09-20T20:59:11"/>
    <x v="28"/>
    <x v="28"/>
    <b v="1"/>
    <n v="159"/>
    <b v="1"/>
    <s v="technology/space exploration"/>
    <n v="877.6"/>
    <n v="27.59748427672956"/>
    <x v="7"/>
    <x v="32"/>
  </r>
  <r>
    <x v="2069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x v="0"/>
    <n v="1432230988"/>
    <d v="2015-05-21T17:56:28"/>
    <n v="1429638988"/>
    <d v="2015-04-21T17:56:28"/>
    <x v="28"/>
    <x v="28"/>
    <b v="1"/>
    <n v="465"/>
    <b v="1"/>
    <s v="technology/space exploration"/>
    <n v="145.88"/>
    <n v="47.058064516129029"/>
    <x v="7"/>
    <x v="32"/>
  </r>
  <r>
    <x v="2070"/>
    <s v="SAGANet STEM Mentoring Lab Accreditation"/>
    <s v="Support the accreditation of our online STEM Mentoring Program with the International Mentoring Association"/>
    <n v="2500"/>
    <n v="2800"/>
    <x v="2"/>
    <x v="0"/>
    <x v="0"/>
    <n v="1433343869"/>
    <d v="2015-06-03T15:04:29"/>
    <n v="1430751869"/>
    <d v="2015-05-04T15:04:29"/>
    <x v="28"/>
    <x v="28"/>
    <b v="0"/>
    <n v="50"/>
    <b v="1"/>
    <s v="technology/space exploration"/>
    <n v="112.00000000000001"/>
    <n v="56"/>
    <x v="7"/>
    <x v="32"/>
  </r>
  <r>
    <x v="2071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x v="0"/>
    <n v="1448571261"/>
    <d v="2015-11-26T20:54:21"/>
    <n v="1445975661"/>
    <d v="2015-10-27T19:54:21"/>
    <x v="28"/>
    <x v="28"/>
    <b v="0"/>
    <n v="45"/>
    <b v="1"/>
    <s v="technology/space exploration"/>
    <n v="646.66666666666663"/>
    <n v="21.555555555555557"/>
    <x v="7"/>
    <x v="32"/>
  </r>
  <r>
    <x v="2072"/>
    <s v="Project Dragonfly - Sail to the Stars"/>
    <s v="The first international contest to let students shape the future of interstellar travel."/>
    <n v="5000"/>
    <n v="6387"/>
    <x v="2"/>
    <x v="3"/>
    <x v="3"/>
    <n v="1431608122"/>
    <d v="2015-05-14T12:55:22"/>
    <n v="1429016122"/>
    <d v="2015-04-14T12:55:22"/>
    <x v="28"/>
    <x v="28"/>
    <b v="0"/>
    <n v="100"/>
    <b v="1"/>
    <s v="technology/space exploration"/>
    <n v="127.74000000000001"/>
    <n v="63.87"/>
    <x v="7"/>
    <x v="32"/>
  </r>
  <r>
    <x v="2073"/>
    <s v="ISS-Above"/>
    <s v="A device that lights up whenever the International Space Station is nearby (that happens more often than you might expect)"/>
    <n v="5000"/>
    <n v="17731"/>
    <x v="2"/>
    <x v="0"/>
    <x v="0"/>
    <n v="1393542000"/>
    <d v="2014-02-27T23:00:00"/>
    <n v="1390938332"/>
    <d v="2014-01-28T19:45:32"/>
    <x v="28"/>
    <x v="28"/>
    <b v="0"/>
    <n v="199"/>
    <b v="1"/>
    <s v="technology/space exploration"/>
    <n v="354.62"/>
    <n v="89.100502512562812"/>
    <x v="7"/>
    <x v="32"/>
  </r>
  <r>
    <x v="2074"/>
    <s v="Project Stardust Part 2"/>
    <s v="After a unsuccessful recovery last time we are trying again to successfully launch and recover a weather balloon from space."/>
    <n v="930"/>
    <n v="986"/>
    <x v="2"/>
    <x v="0"/>
    <x v="0"/>
    <n v="1475163921"/>
    <d v="2016-09-29T15:45:21"/>
    <n v="1472571921"/>
    <d v="2016-08-30T15:45:21"/>
    <x v="28"/>
    <x v="28"/>
    <b v="0"/>
    <n v="25"/>
    <b v="1"/>
    <s v="technology/space exploration"/>
    <n v="106.02150537634409"/>
    <n v="39.44"/>
    <x v="7"/>
    <x v="32"/>
  </r>
  <r>
    <x v="2075"/>
    <s v="Pie In Space! (Round 2)"/>
    <s v="The second round of funding for the most amazing project ever where a high school freshman is sending pie into SPACE!!!"/>
    <n v="347"/>
    <n v="353"/>
    <x v="2"/>
    <x v="0"/>
    <x v="0"/>
    <n v="1421358895"/>
    <d v="2015-01-15T21:54:55"/>
    <n v="1418766895"/>
    <d v="2014-12-16T21:54:55"/>
    <x v="28"/>
    <x v="28"/>
    <b v="0"/>
    <n v="14"/>
    <b v="1"/>
    <s v="technology/space exploration"/>
    <n v="101.72910662824208"/>
    <n v="25.214285714285715"/>
    <x v="7"/>
    <x v="32"/>
  </r>
  <r>
    <x v="2076"/>
    <s v="Mission Space"/>
    <s v="Mission Space is run by me, a teenager who has a passion for space! I will fly a weather balloon to the edge of space with your help."/>
    <n v="300"/>
    <n v="492"/>
    <x v="2"/>
    <x v="3"/>
    <x v="3"/>
    <n v="1424378748"/>
    <d v="2015-02-19T20:45:48"/>
    <n v="1421786748"/>
    <d v="2015-01-20T20:45:48"/>
    <x v="28"/>
    <x v="28"/>
    <b v="0"/>
    <n v="49"/>
    <b v="1"/>
    <s v="technology/space exploration"/>
    <n v="164"/>
    <n v="10.040816326530612"/>
    <x v="7"/>
    <x v="32"/>
  </r>
  <r>
    <x v="2077"/>
    <s v="Maschinenbau in ein neues Zeitalter"/>
    <s v="Innovatives MAschinenbau projekt mit verarbeitende Metalle vom Mars_x000a_Stehe mit Mars one einer hollÃ¤ndischen space company in cooperatio"/>
    <n v="500000"/>
    <n v="0"/>
    <x v="0"/>
    <x v="7"/>
    <x v="4"/>
    <n v="1468565820"/>
    <d v="2016-07-15T06:57:00"/>
    <n v="1465970108"/>
    <d v="2016-06-15T05:55:08"/>
    <x v="28"/>
    <x v="28"/>
    <b v="0"/>
    <n v="0"/>
    <b v="0"/>
    <s v="technology/space exploration"/>
    <n v="0"/>
    <n v="0"/>
    <x v="7"/>
    <x v="32"/>
  </r>
  <r>
    <x v="207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d v="2017-03-10T19:00:35"/>
    <n v="1486580435"/>
    <d v="2017-02-08T19:00:35"/>
    <x v="28"/>
    <x v="28"/>
    <b v="1"/>
    <n v="52"/>
    <b v="0"/>
    <s v="technology/space exploration"/>
    <n v="2.0529999999999999"/>
    <n v="39.480769230769234"/>
    <x v="7"/>
    <x v="32"/>
  </r>
  <r>
    <x v="2079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d v="2014-11-08T21:13:23"/>
    <n v="1412885603"/>
    <d v="2014-10-09T20:13:23"/>
    <x v="28"/>
    <x v="28"/>
    <b v="1"/>
    <n v="23"/>
    <b v="0"/>
    <s v="technology/space exploration"/>
    <n v="10.5"/>
    <n v="91.304347826086953"/>
    <x v="7"/>
    <x v="32"/>
  </r>
  <r>
    <x v="2080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d v="2015-09-09T07:31:09"/>
    <n v="1439191869"/>
    <d v="2015-08-10T07:31:09"/>
    <x v="28"/>
    <x v="28"/>
    <b v="1"/>
    <n v="535"/>
    <b v="0"/>
    <s v="technology/space exploration"/>
    <n v="8.4172840000000004"/>
    <n v="78.666205607476627"/>
    <x v="7"/>
    <x v="32"/>
  </r>
  <r>
    <x v="2081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6"/>
    <x v="5"/>
    <n v="1439533019"/>
    <d v="2015-08-14T06:16:59"/>
    <n v="1436941019"/>
    <d v="2015-07-15T06:16:59"/>
    <x v="28"/>
    <x v="28"/>
    <b v="0"/>
    <n v="3"/>
    <b v="0"/>
    <s v="technology/space exploration"/>
    <n v="1.44"/>
    <n v="12"/>
    <x v="7"/>
    <x v="32"/>
  </r>
  <r>
    <x v="2082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d v="2016-03-09T17:09:20"/>
    <n v="1454951360"/>
    <d v="2016-02-08T17:09:20"/>
    <x v="28"/>
    <x v="28"/>
    <b v="0"/>
    <n v="6"/>
    <b v="0"/>
    <s v="technology/space exploration"/>
    <n v="0.88333333333333341"/>
    <n v="17.666666666666668"/>
    <x v="7"/>
    <x v="32"/>
  </r>
  <r>
    <x v="2083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d v="2016-12-21T14:59:03"/>
    <n v="1479740343"/>
    <d v="2016-11-21T14:59:03"/>
    <x v="28"/>
    <x v="28"/>
    <b v="0"/>
    <n v="5"/>
    <b v="0"/>
    <s v="technology/space exploration"/>
    <n v="0.59666666666666668"/>
    <n v="71.599999999999994"/>
    <x v="7"/>
    <x v="32"/>
  </r>
  <r>
    <x v="2084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d v="2014-12-10T03:48:45"/>
    <n v="1415591325"/>
    <d v="2014-11-10T03:48:45"/>
    <x v="28"/>
    <x v="28"/>
    <b v="0"/>
    <n v="11"/>
    <b v="0"/>
    <s v="technology/space exploration"/>
    <n v="0.88500000000000001"/>
    <n v="80.454545454545453"/>
    <x v="7"/>
    <x v="32"/>
  </r>
  <r>
    <x v="2085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d v="2016-07-30T21:13:14"/>
    <n v="1467321194"/>
    <d v="2016-06-30T21:13:14"/>
    <x v="28"/>
    <x v="28"/>
    <b v="0"/>
    <n v="4"/>
    <b v="0"/>
    <s v="technology/space exploration"/>
    <n v="9.285714285714286E-2"/>
    <n v="22.75"/>
    <x v="7"/>
    <x v="32"/>
  </r>
  <r>
    <x v="2086"/>
    <s v="test (Canceled)"/>
    <s v="test"/>
    <n v="49000"/>
    <n v="1333"/>
    <x v="1"/>
    <x v="0"/>
    <x v="0"/>
    <n v="1429321210"/>
    <d v="2015-04-18T01:40:10"/>
    <n v="1426729210"/>
    <d v="2015-03-19T01:40:10"/>
    <x v="28"/>
    <x v="28"/>
    <b v="0"/>
    <n v="10"/>
    <b v="0"/>
    <s v="technology/space exploration"/>
    <n v="2.7204081632653061"/>
    <n v="133.30000000000001"/>
    <x v="7"/>
    <x v="32"/>
  </r>
  <r>
    <x v="2087"/>
    <s v="Summer Camp - A creative space for makers and artists alike."/>
    <s v="Summer Camp is an old gas station that will have workshops, custom art framing, and carry vintage &amp; home goods."/>
    <n v="5000"/>
    <n v="5145"/>
    <x v="2"/>
    <x v="0"/>
    <x v="0"/>
    <n v="1382742010"/>
    <d v="2013-10-25T23:00:10"/>
    <n v="1380150010"/>
    <d v="2013-09-25T23:00:10"/>
    <x v="28"/>
    <x v="28"/>
    <b v="0"/>
    <n v="60"/>
    <b v="1"/>
    <s v="technology/makerspaces"/>
    <n v="102.89999999999999"/>
    <n v="85.75"/>
    <x v="7"/>
    <x v="40"/>
  </r>
  <r>
    <x v="2088"/>
    <s v="The Mini Maker, a kid focused makerspace"/>
    <s v="The Mini Maker is Lansing Michigan's new kid friendly makerspace. We're dedicated to help kids imagine, develop and build."/>
    <n v="20000"/>
    <n v="21360"/>
    <x v="2"/>
    <x v="0"/>
    <x v="0"/>
    <n v="1440179713"/>
    <d v="2015-08-21T17:55:13"/>
    <n v="1437587713"/>
    <d v="2015-07-22T17:55:13"/>
    <x v="28"/>
    <x v="28"/>
    <b v="0"/>
    <n v="80"/>
    <b v="1"/>
    <s v="technology/makerspaces"/>
    <n v="106.80000000000001"/>
    <n v="267"/>
    <x v="7"/>
    <x v="40"/>
  </r>
  <r>
    <x v="2089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x v="0"/>
    <n v="1455142416"/>
    <d v="2016-02-10T22:13:36"/>
    <n v="1452550416"/>
    <d v="2016-01-11T22:13:36"/>
    <x v="28"/>
    <x v="28"/>
    <b v="0"/>
    <n v="18"/>
    <b v="1"/>
    <s v="technology/makerspaces"/>
    <n v="110.66666666666667"/>
    <n v="92.222222222222229"/>
    <x v="7"/>
    <x v="40"/>
  </r>
  <r>
    <x v="2090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x v="0"/>
    <n v="1419017880"/>
    <d v="2014-12-19T19:38:00"/>
    <n v="1416419916"/>
    <d v="2014-11-19T17:58:36"/>
    <x v="28"/>
    <x v="28"/>
    <b v="1"/>
    <n v="84"/>
    <b v="0"/>
    <s v="technology/makerspaces"/>
    <n v="11.343999999999999"/>
    <n v="33.761904761904759"/>
    <x v="7"/>
    <x v="40"/>
  </r>
  <r>
    <x v="2091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x v="0"/>
    <n v="1415655289"/>
    <d v="2014-11-10T21:34:49"/>
    <n v="1413059689"/>
    <d v="2014-10-11T20:34:49"/>
    <x v="28"/>
    <x v="28"/>
    <b v="1"/>
    <n v="29"/>
    <b v="0"/>
    <s v="technology/makerspaces"/>
    <n v="7.5880000000000001"/>
    <n v="65.41379310344827"/>
    <x v="7"/>
    <x v="40"/>
  </r>
  <r>
    <x v="2092"/>
    <s v="Toronto VR Co-Op"/>
    <s v="Our aim is to provide high-end equipment and space for Toronto coders, filmmakers, and artists to develop cutting-edge VR content."/>
    <n v="2100"/>
    <n v="1058"/>
    <x v="0"/>
    <x v="6"/>
    <x v="5"/>
    <n v="1463929174"/>
    <d v="2016-05-22T14:59:34"/>
    <n v="1461337174"/>
    <d v="2016-04-22T14:59:34"/>
    <x v="28"/>
    <x v="28"/>
    <b v="0"/>
    <n v="9"/>
    <b v="0"/>
    <s v="technology/makerspaces"/>
    <n v="50.38095238095238"/>
    <n v="117.55555555555556"/>
    <x v="7"/>
    <x v="40"/>
  </r>
  <r>
    <x v="2093"/>
    <s v="Tinkr Tech - mobile makerspace"/>
    <s v="A mobile tech lab with cutting edge maker tools that travels to schools to offer free creative workshops for school age kids."/>
    <n v="19500"/>
    <n v="3415"/>
    <x v="0"/>
    <x v="0"/>
    <x v="0"/>
    <n v="1404348143"/>
    <d v="2014-07-03T00:42:23"/>
    <n v="1401756143"/>
    <d v="2014-06-03T00:42:23"/>
    <x v="28"/>
    <x v="28"/>
    <b v="0"/>
    <n v="27"/>
    <b v="0"/>
    <s v="technology/makerspaces"/>
    <n v="17.512820512820511"/>
    <n v="126.48148148148148"/>
    <x v="7"/>
    <x v="40"/>
  </r>
  <r>
    <x v="2094"/>
    <s v="Wavegarden in Marbella (MÃ¡laga)"/>
    <s v="Wavegarden is the worldâ€™s longest man-made wave that creates ideal conditions for surfing. Help us and let's open one in Malaga!!"/>
    <n v="8000000"/>
    <n v="1100"/>
    <x v="0"/>
    <x v="8"/>
    <x v="4"/>
    <n v="1443121765"/>
    <d v="2015-09-24T19:09:25"/>
    <n v="1440529765"/>
    <d v="2015-08-25T19:09:25"/>
    <x v="28"/>
    <x v="28"/>
    <b v="0"/>
    <n v="2"/>
    <b v="0"/>
    <s v="technology/makerspaces"/>
    <n v="1.375E-2"/>
    <n v="550"/>
    <x v="7"/>
    <x v="40"/>
  </r>
  <r>
    <x v="2095"/>
    <s v="DIY Garage"/>
    <s v="A do-it-yourself auto garage in Des Moines, Iowa where people can learn how to work on cars &amp; those who know can share their knowledge."/>
    <n v="40000"/>
    <n v="132"/>
    <x v="0"/>
    <x v="0"/>
    <x v="0"/>
    <n v="1425081694"/>
    <d v="2015-02-28T00:01:34"/>
    <n v="1422489694"/>
    <d v="2015-01-29T00:01:34"/>
    <x v="28"/>
    <x v="28"/>
    <b v="0"/>
    <n v="3"/>
    <b v="0"/>
    <s v="technology/makerspaces"/>
    <n v="0.33"/>
    <n v="44"/>
    <x v="7"/>
    <x v="40"/>
  </r>
  <r>
    <x v="2096"/>
    <s v="iHeart Pillow"/>
    <s v="iHeartPillow, Connecting loved ones"/>
    <n v="32000"/>
    <n v="276"/>
    <x v="0"/>
    <x v="8"/>
    <x v="4"/>
    <n v="1459915491"/>
    <d v="2016-04-06T04:04:51"/>
    <n v="1457327091"/>
    <d v="2016-03-07T05:04:51"/>
    <x v="28"/>
    <x v="28"/>
    <b v="0"/>
    <n v="4"/>
    <b v="0"/>
    <s v="technology/makerspaces"/>
    <n v="0.86250000000000004"/>
    <n v="69"/>
    <x v="7"/>
    <x v="40"/>
  </r>
  <r>
    <x v="2097"/>
    <s v="Just Cereal - Mobile Cereal Bar"/>
    <s v="Cereal isn't only for breakfast! Help me bring cereal to the 92% of Americans who eat cereal everyday. Out of the home and to you!"/>
    <n v="15000"/>
    <n v="36"/>
    <x v="0"/>
    <x v="0"/>
    <x v="0"/>
    <n v="1425233240"/>
    <d v="2015-03-01T18:07:20"/>
    <n v="1422641240"/>
    <d v="2015-01-30T18:07:20"/>
    <x v="28"/>
    <x v="28"/>
    <b v="0"/>
    <n v="3"/>
    <b v="0"/>
    <s v="food/food trucks"/>
    <n v="0.24"/>
    <n v="12"/>
    <x v="3"/>
    <x v="10"/>
  </r>
  <r>
    <x v="2098"/>
    <s v="Munch Wagon"/>
    <s v="Your American Pizzas, Wings, Stuffed Gouda Burger, Sweet &amp; Russet Potato Fries served on a food Truck!!"/>
    <n v="15000"/>
    <n v="0"/>
    <x v="0"/>
    <x v="0"/>
    <x v="0"/>
    <n v="1435591318"/>
    <d v="2015-06-29T15:21:58"/>
    <n v="1432999318"/>
    <d v="2015-05-30T15:21:58"/>
    <x v="28"/>
    <x v="28"/>
    <b v="0"/>
    <n v="0"/>
    <b v="0"/>
    <s v="food/food trucks"/>
    <n v="0"/>
    <n v="0"/>
    <x v="3"/>
    <x v="10"/>
  </r>
  <r>
    <x v="2099"/>
    <s v="Mouth Watering Mobile Restaurant"/>
    <s v="I am creating a high quality, local product only, concession trailer for local and remote events. Dearborn Brand, Winter's Brand, more."/>
    <n v="35000"/>
    <n v="1"/>
    <x v="0"/>
    <x v="0"/>
    <x v="0"/>
    <n v="1469919890"/>
    <d v="2016-07-30T23:04:50"/>
    <n v="1467327890"/>
    <d v="2016-06-30T23:04:50"/>
    <x v="28"/>
    <x v="28"/>
    <b v="0"/>
    <n v="1"/>
    <b v="0"/>
    <s v="food/food trucks"/>
    <n v="2.8571428571428571E-3"/>
    <n v="1"/>
    <x v="3"/>
    <x v="10"/>
  </r>
  <r>
    <x v="2100"/>
    <s v="&quot;Sami j's Food Truck&quot;"/>
    <s v="Our food truck will bring you -_x000a_                       Fast, Fresh, Food -_x000a_                            Throughout the Omaha area"/>
    <n v="3500"/>
    <n v="25"/>
    <x v="0"/>
    <x v="0"/>
    <x v="0"/>
    <n v="1427266860"/>
    <d v="2015-03-25T07:01:00"/>
    <n v="1424678460"/>
    <d v="2015-02-23T08:01:00"/>
    <x v="28"/>
    <x v="28"/>
    <b v="0"/>
    <n v="1"/>
    <b v="0"/>
    <s v="food/food trucks"/>
    <n v="0.7142857142857143"/>
    <n v="25"/>
    <x v="3"/>
    <x v="10"/>
  </r>
  <r>
    <x v="2101"/>
    <s v="Chili dog"/>
    <s v="I want to start a food truck that specializes in chili cheese dogs, using new kinds of meats, cheeses and toppings you wouldn't imagine"/>
    <n v="5000"/>
    <n v="40"/>
    <x v="0"/>
    <x v="0"/>
    <x v="0"/>
    <n v="1407899966"/>
    <d v="2014-08-13T03:19:26"/>
    <n v="1405307966"/>
    <d v="2014-07-14T03:19:26"/>
    <x v="28"/>
    <x v="28"/>
    <b v="0"/>
    <n v="3"/>
    <b v="0"/>
    <s v="food/food trucks"/>
    <n v="0.8"/>
    <n v="13.333333333333334"/>
    <x v="3"/>
    <x v="10"/>
  </r>
  <r>
    <x v="2102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x v="0"/>
    <n v="1411701739"/>
    <d v="2014-09-26T03:22:19"/>
    <n v="1409109739"/>
    <d v="2014-08-27T03:22:19"/>
    <x v="28"/>
    <x v="28"/>
    <b v="0"/>
    <n v="1"/>
    <b v="0"/>
    <s v="food/food trucks"/>
    <n v="3.3333333333333335E-3"/>
    <n v="1"/>
    <x v="3"/>
    <x v="10"/>
  </r>
  <r>
    <x v="2103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x v="0"/>
    <n v="1403904808"/>
    <d v="2014-06-27T21:33:28"/>
    <n v="1401312808"/>
    <d v="2014-05-28T21:33:28"/>
    <x v="28"/>
    <x v="28"/>
    <b v="0"/>
    <n v="2"/>
    <b v="0"/>
    <s v="food/food trucks"/>
    <n v="0.325125"/>
    <n v="13.005000000000001"/>
    <x v="3"/>
    <x v="10"/>
  </r>
  <r>
    <x v="2104"/>
    <s v="my bakery truck"/>
    <s v="Hi, I want make my first bakery. Food truck was great, but I not have a car licence. So, help me to be my dream!"/>
    <n v="2"/>
    <n v="0"/>
    <x v="0"/>
    <x v="6"/>
    <x v="5"/>
    <n v="1407533463"/>
    <d v="2014-08-08T21:31:03"/>
    <n v="1404941463"/>
    <d v="2014-07-09T21:31:03"/>
    <x v="28"/>
    <x v="28"/>
    <b v="0"/>
    <n v="0"/>
    <b v="0"/>
    <s v="food/food trucks"/>
    <n v="0"/>
    <n v="0"/>
    <x v="3"/>
    <x v="10"/>
  </r>
  <r>
    <x v="2105"/>
    <s v="Holly's Hot Stuff"/>
    <s v="I currently own and operate a hot dog cart. I am hoping to purchase a used food truck so I can do business year round!"/>
    <n v="9999"/>
    <n v="70"/>
    <x v="0"/>
    <x v="0"/>
    <x v="0"/>
    <n v="1411073972"/>
    <d v="2014-09-18T20:59:32"/>
    <n v="1408481972"/>
    <d v="2014-08-19T20:59:32"/>
    <x v="28"/>
    <x v="28"/>
    <b v="0"/>
    <n v="4"/>
    <b v="0"/>
    <s v="food/food trucks"/>
    <n v="0.7000700070007001"/>
    <n v="17.5"/>
    <x v="3"/>
    <x v="10"/>
  </r>
  <r>
    <x v="210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d v="2017-04-05T18:14:37"/>
    <n v="1488827677"/>
    <d v="2017-03-06T19:14:37"/>
    <x v="28"/>
    <x v="28"/>
    <b v="1"/>
    <n v="26"/>
    <b v="0"/>
    <s v="theater/spaces"/>
    <n v="34.410000000000004"/>
    <n v="132.34615384615384"/>
    <x v="0"/>
    <x v="4"/>
  </r>
  <r>
    <x v="2107"/>
    <s v="The Pocket Theater - No one should have to pay to perform!"/>
    <s v="A new performance space in Seattle. A place for artists, comedians, and audiences to meet and collaborate!"/>
    <n v="8000"/>
    <n v="28067.57"/>
    <x v="2"/>
    <x v="0"/>
    <x v="0"/>
    <n v="1369637940"/>
    <d v="2013-05-27T06:59:00"/>
    <n v="1367088443"/>
    <d v="2013-04-27T18:47:23"/>
    <x v="28"/>
    <x v="28"/>
    <b v="1"/>
    <n v="394"/>
    <b v="1"/>
    <s v="theater/spaces"/>
    <n v="350.84462500000001"/>
    <n v="71.237487309644663"/>
    <x v="0"/>
    <x v="4"/>
  </r>
  <r>
    <x v="2108"/>
    <s v="The Red Shoes"/>
    <s v="We're aiming to launch a production involving circus performers, musicians and artists in a new space, creating a night of live art."/>
    <n v="3910"/>
    <n v="3938"/>
    <x v="2"/>
    <x v="3"/>
    <x v="3"/>
    <n v="1403301660"/>
    <d v="2014-06-20T22:01:00"/>
    <n v="1400694790"/>
    <d v="2014-05-21T17:53:10"/>
    <x v="28"/>
    <x v="28"/>
    <b v="1"/>
    <n v="73"/>
    <b v="1"/>
    <s v="theater/spaces"/>
    <n v="100.7161125319693"/>
    <n v="53.945205479452056"/>
    <x v="0"/>
    <x v="4"/>
  </r>
  <r>
    <x v="2109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7"/>
    <x v="4"/>
    <n v="1444291193"/>
    <d v="2015-10-08T07:59:53"/>
    <n v="1441699193"/>
    <d v="2015-09-08T07:59:53"/>
    <x v="28"/>
    <x v="28"/>
    <b v="1"/>
    <n v="187"/>
    <b v="1"/>
    <s v="theater/spaces"/>
    <n v="119.98010000000001"/>
    <n v="64.160481283422456"/>
    <x v="0"/>
    <x v="4"/>
  </r>
  <r>
    <x v="2110"/>
    <s v="The Comedy Project"/>
    <s v="An improv, sketch and experimental comedy and cocktail venue in downtown Grand Rapids, Michigan"/>
    <n v="25000"/>
    <n v="29531"/>
    <x v="2"/>
    <x v="0"/>
    <x v="0"/>
    <n v="1478866253"/>
    <d v="2016-11-11T12:10:53"/>
    <n v="1476270653"/>
    <d v="2016-10-12T11:10:53"/>
    <x v="28"/>
    <x v="28"/>
    <b v="0"/>
    <n v="173"/>
    <b v="1"/>
    <s v="theater/spaces"/>
    <n v="118.12400000000001"/>
    <n v="170.69942196531792"/>
    <x v="0"/>
    <x v="4"/>
  </r>
  <r>
    <x v="211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3"/>
    <x v="3"/>
    <n v="1378494000"/>
    <d v="2013-09-06T19:00:00"/>
    <n v="1375880598"/>
    <d v="2013-08-07T13:03:18"/>
    <x v="28"/>
    <x v="28"/>
    <b v="0"/>
    <n v="269"/>
    <b v="1"/>
    <s v="technology/hardware"/>
    <n v="1462"/>
    <n v="40.762081784386616"/>
    <x v="7"/>
    <x v="31"/>
  </r>
  <r>
    <x v="2112"/>
    <s v="Krimston TWO - Dual SIM case for iPhone"/>
    <s v="Krimston TWO: iPhone Dual SIM Case"/>
    <n v="100000"/>
    <n v="105745"/>
    <x v="2"/>
    <x v="0"/>
    <x v="0"/>
    <n v="1461333311"/>
    <d v="2016-04-22T13:55:11"/>
    <n v="1458741311"/>
    <d v="2016-03-23T13:55:11"/>
    <x v="28"/>
    <x v="28"/>
    <b v="0"/>
    <n v="404"/>
    <b v="1"/>
    <s v="technology/hardware"/>
    <n v="105.745"/>
    <n v="261.74504950495049"/>
    <x v="7"/>
    <x v="31"/>
  </r>
  <r>
    <x v="2113"/>
    <s v="McChi Luggage: It's a Luggage, USB Charger and a Table Top"/>
    <s v="A luggage that is more than a luggage! It is what you want it to be."/>
    <n v="7500"/>
    <n v="7833"/>
    <x v="2"/>
    <x v="0"/>
    <x v="0"/>
    <n v="1430459197"/>
    <d v="2015-05-01T05:46:37"/>
    <n v="1427867197"/>
    <d v="2015-04-01T05:46:37"/>
    <x v="28"/>
    <x v="28"/>
    <b v="0"/>
    <n v="23"/>
    <b v="1"/>
    <s v="technology/hardware"/>
    <n v="104.44"/>
    <n v="340.56521739130437"/>
    <x v="7"/>
    <x v="31"/>
  </r>
  <r>
    <x v="211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x v="0"/>
    <n v="1476395940"/>
    <d v="2016-10-13T21:59:00"/>
    <n v="1473782592"/>
    <d v="2016-09-13T16:03:12"/>
    <x v="28"/>
    <x v="28"/>
    <b v="0"/>
    <n v="163"/>
    <b v="1"/>
    <s v="technology/hardware"/>
    <n v="2260300"/>
    <n v="138.66871165644173"/>
    <x v="7"/>
    <x v="31"/>
  </r>
  <r>
    <x v="211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3"/>
    <x v="3"/>
    <n v="1363204800"/>
    <d v="2013-03-13T20:00:00"/>
    <n v="1360551250"/>
    <d v="2013-02-11T02:54:10"/>
    <x v="28"/>
    <x v="28"/>
    <b v="0"/>
    <n v="339"/>
    <b v="1"/>
    <s v="technology/hardware"/>
    <n v="978.13466666666682"/>
    <n v="21.640147492625371"/>
    <x v="7"/>
    <x v="31"/>
  </r>
  <r>
    <x v="211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6"/>
    <x v="5"/>
    <n v="1398268773"/>
    <d v="2014-04-23T15:59:33"/>
    <n v="1395676773"/>
    <d v="2014-03-24T15:59:33"/>
    <x v="28"/>
    <x v="28"/>
    <b v="0"/>
    <n v="58"/>
    <b v="1"/>
    <s v="technology/hardware"/>
    <n v="122.9"/>
    <n v="169.51724137931035"/>
    <x v="7"/>
    <x v="31"/>
  </r>
  <r>
    <x v="2117"/>
    <s v="St. Nick Jr"/>
    <s v="One Christmas every child was naughty, and Santa's son _x000a_St. Nick Jr sacrifices all his gifts over his whole life, for the children"/>
    <n v="5999"/>
    <n v="0"/>
    <x v="0"/>
    <x v="0"/>
    <x v="0"/>
    <n v="1476863607"/>
    <d v="2016-10-19T07:53:27"/>
    <n v="1474271607"/>
    <d v="2016-09-19T07:53:27"/>
    <x v="28"/>
    <x v="28"/>
    <b v="0"/>
    <n v="0"/>
    <b v="0"/>
    <s v="publishing/children's books"/>
    <n v="0"/>
    <n v="0"/>
    <x v="8"/>
    <x v="17"/>
  </r>
  <r>
    <x v="2118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x v="0"/>
    <n v="1330478998"/>
    <d v="2012-02-29T01:29:58"/>
    <n v="1327886998"/>
    <d v="2012-01-30T01:29:58"/>
    <x v="28"/>
    <x v="28"/>
    <b v="0"/>
    <n v="22"/>
    <b v="0"/>
    <s v="publishing/children's books"/>
    <n v="5.21875"/>
    <n v="37.954545454545453"/>
    <x v="8"/>
    <x v="17"/>
  </r>
  <r>
    <x v="2119"/>
    <s v="How many marbles do YOU have?"/>
    <s v="An easy fun way for children to understand the physical limitations of someone with CFIDS and Fibromyalgia using marbles and a jar."/>
    <n v="3000"/>
    <n v="801"/>
    <x v="0"/>
    <x v="0"/>
    <x v="0"/>
    <n v="1409337911"/>
    <d v="2014-08-29T18:45:11"/>
    <n v="1406745911"/>
    <d v="2014-07-30T18:45:11"/>
    <x v="28"/>
    <x v="28"/>
    <b v="0"/>
    <n v="19"/>
    <b v="0"/>
    <s v="publishing/children's books"/>
    <n v="26.700000000000003"/>
    <n v="42.157894736842103"/>
    <x v="8"/>
    <x v="17"/>
  </r>
  <r>
    <x v="2120"/>
    <s v="Native American Language Book for Children"/>
    <s v="Interactive Book with Audio to learn the Ojibwe Language for Children.  Website, Ebook and more!"/>
    <n v="5000"/>
    <n v="53"/>
    <x v="0"/>
    <x v="0"/>
    <x v="0"/>
    <n v="1472835802"/>
    <d v="2016-09-02T17:03:22"/>
    <n v="1470243802"/>
    <d v="2016-08-03T17:03:22"/>
    <x v="28"/>
    <x v="28"/>
    <b v="0"/>
    <n v="4"/>
    <b v="0"/>
    <s v="publishing/children's books"/>
    <n v="1.06"/>
    <n v="13.25"/>
    <x v="8"/>
    <x v="17"/>
  </r>
  <r>
    <x v="2121"/>
    <s v="A Tree is a Tree, no matter what you see.  CHILDREN'S BOOK"/>
    <s v="Self-publishing my children's book."/>
    <n v="10000"/>
    <n v="110"/>
    <x v="0"/>
    <x v="0"/>
    <x v="0"/>
    <n v="1428171037"/>
    <d v="2015-04-04T18:10:37"/>
    <n v="1425582637"/>
    <d v="2015-03-05T19:10:37"/>
    <x v="28"/>
    <x v="28"/>
    <b v="0"/>
    <n v="2"/>
    <b v="0"/>
    <s v="publishing/children's books"/>
    <n v="1.0999999999999999"/>
    <n v="55"/>
    <x v="8"/>
    <x v="17"/>
  </r>
  <r>
    <x v="2122"/>
    <s v="Dust Bunnies &amp; the Carpet Rat publishing push"/>
    <s v="Written by my daughter and myself, illustrated by Jack Wiens. Everything is complete except for publishing."/>
    <n v="2000"/>
    <n v="380"/>
    <x v="0"/>
    <x v="0"/>
    <x v="0"/>
    <n v="1346017023"/>
    <d v="2012-08-26T21:37:03"/>
    <n v="1343425023"/>
    <d v="2012-07-27T21:37:03"/>
    <x v="28"/>
    <x v="28"/>
    <b v="0"/>
    <n v="8"/>
    <b v="0"/>
    <s v="publishing/children's books"/>
    <n v="19"/>
    <n v="47.5"/>
    <x v="8"/>
    <x v="17"/>
  </r>
  <r>
    <x v="2123"/>
    <s v="From here...to there!"/>
    <s v="I have been a writer all my life. But until recently never a parent. I want to write a children book for my children, and yours!"/>
    <n v="10000"/>
    <n v="0"/>
    <x v="0"/>
    <x v="0"/>
    <x v="0"/>
    <n v="1410448551"/>
    <d v="2014-09-11T15:15:51"/>
    <n v="1407856551"/>
    <d v="2014-08-12T15:15:51"/>
    <x v="28"/>
    <x v="28"/>
    <b v="0"/>
    <n v="0"/>
    <b v="0"/>
    <s v="publishing/children's books"/>
    <n v="0"/>
    <n v="0"/>
    <x v="8"/>
    <x v="17"/>
  </r>
  <r>
    <x v="2124"/>
    <s v="Children's book app: &quot;The story of Setanta&quot;"/>
    <s v="Colourful and imaginative book app for children, will be relished especially by those with Irish roots."/>
    <n v="500"/>
    <n v="260"/>
    <x v="0"/>
    <x v="4"/>
    <x v="4"/>
    <n v="1428519527"/>
    <d v="2015-04-08T18:58:47"/>
    <n v="1425927527"/>
    <d v="2015-03-09T18:58:47"/>
    <x v="28"/>
    <x v="28"/>
    <b v="0"/>
    <n v="15"/>
    <b v="0"/>
    <s v="publishing/children's books"/>
    <n v="52"/>
    <n v="17.333333333333332"/>
    <x v="8"/>
    <x v="17"/>
  </r>
  <r>
    <x v="2125"/>
    <s v="The Most Basic of Truths"/>
    <s v="We all pray to the same God no matter what name we might refer to Him as.  Our children deserve to know this basic truth."/>
    <n v="10000"/>
    <n v="1048"/>
    <x v="0"/>
    <x v="0"/>
    <x v="0"/>
    <n v="1389476201"/>
    <d v="2014-01-11T21:36:41"/>
    <n v="1386884201"/>
    <d v="2013-12-12T21:36:41"/>
    <x v="28"/>
    <x v="28"/>
    <b v="0"/>
    <n v="33"/>
    <b v="0"/>
    <s v="publishing/children's books"/>
    <n v="10.48"/>
    <n v="31.757575757575758"/>
    <x v="8"/>
    <x v="17"/>
  </r>
  <r>
    <x v="2126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3"/>
    <x v="3"/>
    <n v="1371726258"/>
    <d v="2013-06-20T11:04:18"/>
    <n v="1369134258"/>
    <d v="2013-05-21T11:04:18"/>
    <x v="28"/>
    <x v="28"/>
    <b v="0"/>
    <n v="0"/>
    <b v="0"/>
    <s v="publishing/children's books"/>
    <n v="0"/>
    <n v="0"/>
    <x v="8"/>
    <x v="17"/>
  </r>
  <r>
    <x v="2127"/>
    <s v="Learn U.S. Geography: Dreaming my way across The U.S."/>
    <s v="Help me give away 500 copies of my picture book so more kids will know US geography!"/>
    <n v="5000"/>
    <n v="36"/>
    <x v="0"/>
    <x v="0"/>
    <x v="0"/>
    <n v="1357176693"/>
    <d v="2013-01-03T01:31:33"/>
    <n v="1354584693"/>
    <d v="2012-12-04T01:31:33"/>
    <x v="28"/>
    <x v="28"/>
    <b v="0"/>
    <n v="4"/>
    <b v="0"/>
    <s v="publishing/children's books"/>
    <n v="0.72"/>
    <n v="9"/>
    <x v="8"/>
    <x v="17"/>
  </r>
  <r>
    <x v="2128"/>
    <s v="Jambie"/>
    <s v="Jambie is a children's book geared towards kids ages 4-9 years of age. This book teaches young children about making wise decisions."/>
    <n v="5000"/>
    <n v="100"/>
    <x v="0"/>
    <x v="0"/>
    <x v="0"/>
    <n v="1313078518"/>
    <d v="2011-08-11T16:01:58"/>
    <n v="1310486518"/>
    <d v="2011-07-12T16:01:58"/>
    <x v="28"/>
    <x v="28"/>
    <b v="0"/>
    <n v="4"/>
    <b v="0"/>
    <s v="publishing/children's books"/>
    <n v="2"/>
    <n v="25"/>
    <x v="8"/>
    <x v="17"/>
  </r>
  <r>
    <x v="2129"/>
    <s v="It's Okay To Wait"/>
    <s v="â€œItâ€™s Okay to Waitâ€ is the story of a father who sits down with his adolescent daughter to have â€œthe talkâ€ about sex."/>
    <n v="7000"/>
    <n v="1002"/>
    <x v="0"/>
    <x v="0"/>
    <x v="0"/>
    <n v="1333028723"/>
    <d v="2012-03-29T13:45:23"/>
    <n v="1330440323"/>
    <d v="2012-02-28T14:45:23"/>
    <x v="28"/>
    <x v="28"/>
    <b v="0"/>
    <n v="34"/>
    <b v="0"/>
    <s v="publishing/children's books"/>
    <n v="14.314285714285715"/>
    <n v="29.470588235294116"/>
    <x v="8"/>
    <x v="17"/>
  </r>
  <r>
    <x v="2130"/>
    <s v="The Story Of Circle And Square"/>
    <s v="A story about two friends who part ways because they are different, then reunite after learning they both are made of atoms."/>
    <n v="20000"/>
    <n v="2082.25"/>
    <x v="0"/>
    <x v="0"/>
    <x v="0"/>
    <n v="1395158130"/>
    <d v="2014-03-18T15:55:30"/>
    <n v="1392569730"/>
    <d v="2014-02-16T16:55:30"/>
    <x v="28"/>
    <x v="28"/>
    <b v="0"/>
    <n v="33"/>
    <b v="0"/>
    <s v="publishing/children's books"/>
    <n v="10.411249999999999"/>
    <n v="63.098484848484851"/>
    <x v="8"/>
    <x v="17"/>
  </r>
  <r>
    <x v="2131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x v="0"/>
    <n v="1362711728"/>
    <d v="2013-03-08T03:02:08"/>
    <n v="1360119728"/>
    <d v="2013-02-06T03:02:08"/>
    <x v="28"/>
    <x v="28"/>
    <b v="0"/>
    <n v="13"/>
    <b v="0"/>
    <s v="publishing/children's books"/>
    <n v="14.249999999999998"/>
    <n v="43.846153846153847"/>
    <x v="8"/>
    <x v="17"/>
  </r>
  <r>
    <x v="2132"/>
    <s v="Kids Radio Klassics and Kids Radio Theatre"/>
    <s v="Kids Radio Theatre is a radio show played on National Pubic Radio to teach children all about theatre every Sunday 20 states."/>
    <n v="5000"/>
    <n v="150"/>
    <x v="0"/>
    <x v="0"/>
    <x v="0"/>
    <n v="1323994754"/>
    <d v="2011-12-16T00:19:14"/>
    <n v="1321402754"/>
    <d v="2011-11-16T00:19:14"/>
    <x v="28"/>
    <x v="28"/>
    <b v="0"/>
    <n v="2"/>
    <b v="0"/>
    <s v="publishing/children's books"/>
    <n v="3"/>
    <n v="75"/>
    <x v="8"/>
    <x v="17"/>
  </r>
  <r>
    <x v="2133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x v="0"/>
    <n v="1437149004"/>
    <d v="2015-07-17T16:03:24"/>
    <n v="1434557004"/>
    <d v="2015-06-17T16:03:24"/>
    <x v="28"/>
    <x v="28"/>
    <b v="0"/>
    <n v="1"/>
    <b v="0"/>
    <s v="publishing/children's books"/>
    <n v="0.33333333333333337"/>
    <n v="10"/>
    <x v="8"/>
    <x v="17"/>
  </r>
  <r>
    <x v="2134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x v="0"/>
    <n v="1409009306"/>
    <d v="2014-08-25T23:28:26"/>
    <n v="1406417306"/>
    <d v="2014-07-26T23:28:26"/>
    <x v="28"/>
    <x v="28"/>
    <b v="0"/>
    <n v="15"/>
    <b v="0"/>
    <s v="publishing/children's books"/>
    <n v="25.545454545454543"/>
    <n v="93.666666666666671"/>
    <x v="8"/>
    <x v="17"/>
  </r>
  <r>
    <x v="2135"/>
    <s v="Our Moon... A book on life for both parents and children."/>
    <s v="Our Moon is a simple book based on a nightly tradition my mother and youngest son started while I was working away."/>
    <n v="2500"/>
    <n v="53"/>
    <x v="0"/>
    <x v="0"/>
    <x v="0"/>
    <n v="1448204621"/>
    <d v="2015-11-22T15:03:41"/>
    <n v="1445609021"/>
    <d v="2015-10-23T14:03:41"/>
    <x v="28"/>
    <x v="28"/>
    <b v="0"/>
    <n v="1"/>
    <b v="0"/>
    <s v="publishing/children's books"/>
    <n v="2.12"/>
    <n v="53"/>
    <x v="8"/>
    <x v="17"/>
  </r>
  <r>
    <x v="2136"/>
    <s v="Travel with baby"/>
    <s v="Turn the World with my kids, and then write a book with the advice for traveling with baby"/>
    <n v="100000"/>
    <n v="0"/>
    <x v="0"/>
    <x v="11"/>
    <x v="4"/>
    <n v="1489142688"/>
    <d v="2017-03-10T10:44:48"/>
    <n v="1486550688"/>
    <d v="2017-02-08T10:44:48"/>
    <x v="28"/>
    <x v="28"/>
    <b v="0"/>
    <n v="0"/>
    <b v="0"/>
    <s v="publishing/children's books"/>
    <n v="0"/>
    <n v="0"/>
    <x v="8"/>
    <x v="17"/>
  </r>
  <r>
    <x v="213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x v="0"/>
    <n v="1405658752"/>
    <d v="2014-07-18T04:45:52"/>
    <n v="1403066752"/>
    <d v="2014-06-18T04:45:52"/>
    <x v="28"/>
    <x v="28"/>
    <b v="0"/>
    <n v="38"/>
    <b v="1"/>
    <s v="theater/plays"/>
    <n v="119.7"/>
    <n v="31.5"/>
    <x v="0"/>
    <x v="0"/>
  </r>
  <r>
    <x v="2138"/>
    <s v="ACT Underground Theatre, TLDC"/>
    <s v="MOVING FORWARD! WE HAVE REACHED GOAL BUT HAVE MORE TIME!! PLEASE CONSIDER PLEDGING."/>
    <n v="2000"/>
    <n v="2050"/>
    <x v="2"/>
    <x v="0"/>
    <x v="0"/>
    <n v="1469811043"/>
    <d v="2016-07-29T16:50:43"/>
    <n v="1467219043"/>
    <d v="2016-06-29T16:50:43"/>
    <x v="28"/>
    <x v="28"/>
    <b v="0"/>
    <n v="20"/>
    <b v="1"/>
    <s v="theater/plays"/>
    <n v="102.49999999999999"/>
    <n v="102.5"/>
    <x v="0"/>
    <x v="0"/>
  </r>
  <r>
    <x v="2139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x v="0"/>
    <n v="1423693903"/>
    <d v="2015-02-11T22:31:43"/>
    <n v="1421101903"/>
    <d v="2015-01-12T22:31:43"/>
    <x v="28"/>
    <x v="28"/>
    <b v="0"/>
    <n v="66"/>
    <b v="1"/>
    <s v="theater/plays"/>
    <n v="105.33333333333333"/>
    <n v="47.878787878787875"/>
    <x v="0"/>
    <x v="0"/>
  </r>
  <r>
    <x v="2140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x v="2"/>
    <n v="1437473005"/>
    <d v="2015-07-21T10:03:25"/>
    <n v="1434881005"/>
    <d v="2015-06-21T10:03:25"/>
    <x v="28"/>
    <x v="28"/>
    <b v="0"/>
    <n v="73"/>
    <b v="1"/>
    <s v="theater/plays"/>
    <n v="110.5675"/>
    <n v="151.4623287671233"/>
    <x v="0"/>
    <x v="0"/>
  </r>
  <r>
    <x v="2141"/>
    <s v="Fishcakes"/>
    <s v="Fishcakes is a piece of new writing for the Camden Fringe that explores a story of love, loss, and all the â€˜little things'."/>
    <n v="800"/>
    <n v="924"/>
    <x v="2"/>
    <x v="3"/>
    <x v="3"/>
    <n v="1404564028"/>
    <d v="2014-07-05T12:40:28"/>
    <n v="1401972028"/>
    <d v="2014-06-05T12:40:28"/>
    <x v="28"/>
    <x v="28"/>
    <b v="0"/>
    <n v="21"/>
    <b v="1"/>
    <s v="theater/plays"/>
    <n v="115.5"/>
    <n v="44"/>
    <x v="0"/>
    <x v="0"/>
  </r>
  <r>
    <x v="2142"/>
    <s v="Once Upon A Nightmare"/>
    <s v="&quot;Labyrinth&quot; meets &quot;Jumanji&quot;  in this dark adventure fantasy play from the makers of the five star fringe hit &quot;Death Ship 666&quot;"/>
    <n v="8000"/>
    <n v="8211.61"/>
    <x v="2"/>
    <x v="3"/>
    <x v="3"/>
    <n v="1404858840"/>
    <d v="2014-07-08T22:34:00"/>
    <n v="1402266840"/>
    <d v="2014-06-08T22:34:00"/>
    <x v="28"/>
    <x v="28"/>
    <b v="0"/>
    <n v="94"/>
    <b v="1"/>
    <s v="theater/plays"/>
    <n v="102.64512500000001"/>
    <n v="87.357553191489373"/>
    <x v="0"/>
    <x v="0"/>
  </r>
  <r>
    <x v="2143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3"/>
    <x v="3"/>
    <n v="1438875107"/>
    <d v="2015-08-06T15:31:47"/>
    <n v="1436283107"/>
    <d v="2015-07-07T15:31:47"/>
    <x v="28"/>
    <x v="28"/>
    <b v="0"/>
    <n v="90"/>
    <b v="1"/>
    <s v="theater/plays"/>
    <n v="101.83333333333333"/>
    <n v="33.944444444444443"/>
    <x v="0"/>
    <x v="0"/>
  </r>
  <r>
    <x v="2144"/>
    <s v="The Piano Man"/>
    <s v="The real-life story of the mysterious 'Piano Man' who washed ashore with no memory; with no speech; but with an amazing ability..."/>
    <n v="1000"/>
    <n v="1150"/>
    <x v="2"/>
    <x v="3"/>
    <x v="3"/>
    <n v="1411987990"/>
    <d v="2014-09-29T10:53:10"/>
    <n v="1409395990"/>
    <d v="2014-08-30T10:53:10"/>
    <x v="28"/>
    <x v="28"/>
    <b v="0"/>
    <n v="23"/>
    <b v="1"/>
    <s v="theater/plays"/>
    <n v="114.99999999999999"/>
    <n v="50"/>
    <x v="0"/>
    <x v="0"/>
  </r>
  <r>
    <x v="2145"/>
    <s v="The Commission Theatre Co."/>
    <s v="Bringing Shakespeare back to the Playwrights"/>
    <n v="5000"/>
    <n v="6300"/>
    <x v="2"/>
    <x v="0"/>
    <x v="0"/>
    <n v="1435611438"/>
    <d v="2015-06-29T20:57:18"/>
    <n v="1433019438"/>
    <d v="2015-05-30T20:57:18"/>
    <x v="28"/>
    <x v="28"/>
    <b v="0"/>
    <n v="93"/>
    <b v="1"/>
    <s v="theater/plays"/>
    <n v="126"/>
    <n v="67.741935483870961"/>
    <x v="0"/>
    <x v="0"/>
  </r>
  <r>
    <x v="2146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x v="0"/>
    <n v="1440274735"/>
    <d v="2015-08-22T20:18:55"/>
    <n v="1437682735"/>
    <d v="2015-07-23T20:18:55"/>
    <x v="28"/>
    <x v="28"/>
    <b v="0"/>
    <n v="69"/>
    <b v="1"/>
    <s v="theater/plays"/>
    <n v="100.24444444444444"/>
    <n v="65.376811594202906"/>
    <x v="0"/>
    <x v="0"/>
  </r>
  <r>
    <x v="2147"/>
    <s v="Ray Gunn and Starburst"/>
    <s v="Ray Gunn and Starburst is an audio sci-fi/comedy sending up the tropes of classic and pulp science-fiction."/>
    <n v="10000"/>
    <n v="10027"/>
    <x v="2"/>
    <x v="3"/>
    <x v="3"/>
    <n v="1424692503"/>
    <d v="2015-02-23T11:55:03"/>
    <n v="1422100503"/>
    <d v="2015-01-24T11:55:03"/>
    <x v="28"/>
    <x v="28"/>
    <b v="0"/>
    <n v="108"/>
    <b v="1"/>
    <s v="theater/plays"/>
    <n v="100.27"/>
    <n v="92.842592592592595"/>
    <x v="0"/>
    <x v="0"/>
  </r>
  <r>
    <x v="2148"/>
    <s v="Stitching by Anthony Neilson"/>
    <s v="Stitching is a play exploring how a couple cope with the loss of their child. It will run for a month at The Drayton Arms Theatre."/>
    <n v="1500"/>
    <n v="1616"/>
    <x v="2"/>
    <x v="3"/>
    <x v="3"/>
    <n v="1431164115"/>
    <d v="2015-05-09T09:35:15"/>
    <n v="1428572115"/>
    <d v="2015-04-09T09:35:15"/>
    <x v="28"/>
    <x v="28"/>
    <b v="0"/>
    <n v="64"/>
    <b v="1"/>
    <s v="theater/plays"/>
    <n v="107.73333333333332"/>
    <n v="25.25"/>
    <x v="0"/>
    <x v="0"/>
  </r>
  <r>
    <x v="2149"/>
    <s v="Widow's Wedding Dress"/>
    <s v="Set in 1950s Northern Ireland, this play tells the story of two sisters in a community of Travellers, or Irish Gypsies."/>
    <n v="250"/>
    <n v="605"/>
    <x v="2"/>
    <x v="6"/>
    <x v="5"/>
    <n v="1470595109"/>
    <d v="2016-08-07T18:38:29"/>
    <n v="1468003109"/>
    <d v="2016-07-08T18:38:29"/>
    <x v="28"/>
    <x v="28"/>
    <b v="0"/>
    <n v="14"/>
    <b v="1"/>
    <s v="theater/plays"/>
    <n v="242"/>
    <n v="43.214285714285715"/>
    <x v="0"/>
    <x v="0"/>
  </r>
  <r>
    <x v="2150"/>
    <s v="In My Head - A new mental health theatre project"/>
    <s v="Inspired by real life interviews 'In My Head' is a new play exploring the lives of those living with a mental health condition."/>
    <n v="3000"/>
    <n v="4247"/>
    <x v="2"/>
    <x v="3"/>
    <x v="3"/>
    <n v="1438531200"/>
    <d v="2015-08-02T16:00:00"/>
    <n v="1435921992"/>
    <d v="2015-07-03T11:13:12"/>
    <x v="28"/>
    <x v="28"/>
    <b v="0"/>
    <n v="169"/>
    <b v="1"/>
    <s v="theater/plays"/>
    <n v="141.56666666666666"/>
    <n v="25.130177514792898"/>
    <x v="0"/>
    <x v="0"/>
  </r>
  <r>
    <x v="2151"/>
    <s v="Make TES a success at The Edinburgh Fringe Fest"/>
    <s v="Years of work, my best show, and a top Edinburgh venue.  Help me expose my talents to the UK and tell an important story."/>
    <n v="5000"/>
    <n v="5240"/>
    <x v="2"/>
    <x v="3"/>
    <x v="3"/>
    <n v="1434285409"/>
    <d v="2015-06-14T12:36:49"/>
    <n v="1431693409"/>
    <d v="2015-05-15T12:36:49"/>
    <x v="28"/>
    <x v="28"/>
    <b v="0"/>
    <n v="104"/>
    <b v="1"/>
    <s v="theater/plays"/>
    <n v="104.80000000000001"/>
    <n v="50.384615384615387"/>
    <x v="0"/>
    <x v="0"/>
  </r>
  <r>
    <x v="2152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3"/>
    <x v="3"/>
    <n v="1411510135"/>
    <d v="2014-09-23T22:08:55"/>
    <n v="1408918135"/>
    <d v="2014-08-24T22:08:55"/>
    <x v="28"/>
    <x v="28"/>
    <b v="0"/>
    <n v="35"/>
    <b v="1"/>
    <s v="theater/plays"/>
    <n v="100"/>
    <n v="28.571428571428573"/>
    <x v="0"/>
    <x v="0"/>
  </r>
  <r>
    <x v="2153"/>
    <s v="Theatre Forever's The Nature Crown"/>
    <s v="A campaign to support the artists creating Theatre Forever's The Nature Crown, premiering in the Guthrie Theater's Dowling Studio!"/>
    <n v="6000"/>
    <n v="6000"/>
    <x v="2"/>
    <x v="0"/>
    <x v="0"/>
    <n v="1427469892"/>
    <d v="2015-03-27T15:24:52"/>
    <n v="1424881492"/>
    <d v="2015-02-25T16:24:52"/>
    <x v="28"/>
    <x v="28"/>
    <b v="0"/>
    <n v="94"/>
    <b v="1"/>
    <s v="theater/plays"/>
    <n v="100"/>
    <n v="63.829787234042556"/>
    <x v="0"/>
    <x v="0"/>
  </r>
  <r>
    <x v="2154"/>
    <s v="The Night Before Christmas"/>
    <s v="Help Saltmine Theatre Company tell the exciting story of St Nicholas and the importance of gratefulness in their new Christmas show."/>
    <n v="3000"/>
    <n v="3100"/>
    <x v="2"/>
    <x v="3"/>
    <x v="3"/>
    <n v="1449255686"/>
    <d v="2015-12-04T19:01:26"/>
    <n v="1446663686"/>
    <d v="2015-11-04T19:01:26"/>
    <x v="28"/>
    <x v="28"/>
    <b v="0"/>
    <n v="51"/>
    <b v="1"/>
    <s v="theater/plays"/>
    <n v="103.33333333333334"/>
    <n v="60.784313725490193"/>
    <x v="0"/>
    <x v="0"/>
  </r>
  <r>
    <x v="2155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x v="0"/>
    <n v="1464971400"/>
    <d v="2016-06-03T16:30:00"/>
    <n v="1462379066"/>
    <d v="2016-05-04T16:24:26"/>
    <x v="28"/>
    <x v="28"/>
    <b v="0"/>
    <n v="23"/>
    <b v="1"/>
    <s v="theater/plays"/>
    <n v="120.24999999999999"/>
    <n v="104.56521739130434"/>
    <x v="0"/>
    <x v="0"/>
  </r>
  <r>
    <x v="2156"/>
    <s v="Tackett &amp; Pyke put on a Play"/>
    <s v="We each wrote a play and would like to produce them for you for nothing more than art's sake!"/>
    <n v="3000"/>
    <n v="3320"/>
    <x v="2"/>
    <x v="0"/>
    <x v="0"/>
    <n v="1437076070"/>
    <d v="2015-07-16T19:47:50"/>
    <n v="1434484070"/>
    <d v="2015-06-16T19:47:50"/>
    <x v="28"/>
    <x v="28"/>
    <b v="0"/>
    <n v="52"/>
    <b v="1"/>
    <s v="theater/plays"/>
    <n v="110.66666666666667"/>
    <n v="63.846153846153847"/>
    <x v="0"/>
    <x v="0"/>
  </r>
  <r>
    <x v="2157"/>
    <s v="Land of the Three Towers"/>
    <s v="A celebratory community theatre project about the Focus E15 Occupation of empty council homes on Carpenters Estate."/>
    <n v="1000"/>
    <n v="1870.99"/>
    <x v="2"/>
    <x v="3"/>
    <x v="3"/>
    <n v="1449273600"/>
    <d v="2015-12-05T00:00:00"/>
    <n v="1446742417"/>
    <d v="2015-11-05T16:53:37"/>
    <x v="28"/>
    <x v="28"/>
    <b v="0"/>
    <n v="93"/>
    <b v="1"/>
    <s v="theater/plays"/>
    <n v="187.09899999999999"/>
    <n v="20.118172043010752"/>
    <x v="0"/>
    <x v="0"/>
  </r>
  <r>
    <x v="2158"/>
    <s v="KabarettstÃ¼ck &quot;Dicht in da Nochtschicht&quot;"/>
    <s v="Zwei ausgebildete Schauspieler, ein Musiker - gemeinsam bringt man ein waschechtes KabarettstÃ¼ck auf die BÃ¼hne."/>
    <n v="550"/>
    <n v="30"/>
    <x v="0"/>
    <x v="18"/>
    <x v="4"/>
    <n v="1483535180"/>
    <d v="2017-01-04T13:06:20"/>
    <n v="1480943180"/>
    <d v="2016-12-05T13:06:20"/>
    <x v="28"/>
    <x v="28"/>
    <b v="0"/>
    <n v="1"/>
    <b v="0"/>
    <s v="theater/plays"/>
    <n v="5.4545454545454541"/>
    <n v="30"/>
    <x v="0"/>
    <x v="0"/>
  </r>
  <r>
    <x v="2159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x v="0"/>
    <n v="1432913659"/>
    <d v="2015-05-29T15:34:19"/>
    <n v="1430321659"/>
    <d v="2015-04-29T15:34:19"/>
    <x v="28"/>
    <x v="28"/>
    <b v="0"/>
    <n v="3"/>
    <b v="0"/>
    <s v="theater/plays"/>
    <n v="0.2"/>
    <n v="23.333333333333332"/>
    <x v="0"/>
    <x v="0"/>
  </r>
  <r>
    <x v="2160"/>
    <s v="100, Acre Wood"/>
    <s v="NonSens!cal tackles the struggles of four people with mental health issues/disorders inspired by A.A Milne's Winnie the Pooh"/>
    <n v="500"/>
    <n v="5"/>
    <x v="0"/>
    <x v="3"/>
    <x v="3"/>
    <n v="1461406600"/>
    <d v="2016-04-23T10:16:40"/>
    <n v="1458814600"/>
    <d v="2016-03-24T10:16:40"/>
    <x v="28"/>
    <x v="28"/>
    <b v="0"/>
    <n v="1"/>
    <b v="0"/>
    <s v="theater/plays"/>
    <n v="1"/>
    <n v="5"/>
    <x v="0"/>
    <x v="0"/>
  </r>
  <r>
    <x v="2161"/>
    <s v="Romeo and Juliet...Choose Your Own Ending"/>
    <s v="Romeo and Juliet: Wouldn't it be great if they didn't all die at the end? Now YOU get to control the fate of these timeless characters!"/>
    <n v="8000"/>
    <n v="311"/>
    <x v="0"/>
    <x v="0"/>
    <x v="0"/>
    <n v="1409962211"/>
    <d v="2014-09-06T00:10:11"/>
    <n v="1407370211"/>
    <d v="2014-08-07T00:10:11"/>
    <x v="28"/>
    <x v="28"/>
    <b v="0"/>
    <n v="13"/>
    <b v="0"/>
    <s v="theater/plays"/>
    <n v="3.8875000000000002"/>
    <n v="23.923076923076923"/>
    <x v="0"/>
    <x v="0"/>
  </r>
  <r>
    <x v="2162"/>
    <s v="Freedom Train"/>
    <s v="Just one time back to the past on the Freedom Train will open your eyes and your lives will never ever be the same!"/>
    <n v="5000"/>
    <n v="95"/>
    <x v="0"/>
    <x v="0"/>
    <x v="0"/>
    <n v="1403312703"/>
    <d v="2014-06-21T01:05:03"/>
    <n v="1400720703"/>
    <d v="2014-05-22T01:05:03"/>
    <x v="28"/>
    <x v="28"/>
    <b v="0"/>
    <n v="6"/>
    <b v="0"/>
    <s v="theater/plays"/>
    <n v="1.9"/>
    <n v="15.833333333333334"/>
    <x v="0"/>
    <x v="0"/>
  </r>
  <r>
    <x v="2163"/>
    <s v="Get Your Life Back"/>
    <s v="&quot;Get Your Life Back&quot; is a dynamic stage play that deals with true issues of life that reign in the lives of many people everyday."/>
    <n v="12700"/>
    <n v="55"/>
    <x v="0"/>
    <x v="0"/>
    <x v="0"/>
    <n v="1403636229"/>
    <d v="2014-06-24T18:57:09"/>
    <n v="1401044229"/>
    <d v="2014-05-25T18:57:09"/>
    <x v="28"/>
    <x v="28"/>
    <b v="0"/>
    <n v="3"/>
    <b v="0"/>
    <s v="theater/plays"/>
    <n v="0.43307086614173229"/>
    <n v="18.333333333333332"/>
    <x v="0"/>
    <x v="0"/>
  </r>
  <r>
    <x v="2164"/>
    <s v="'Haunting Julia' by Alan Ayckbourn"/>
    <s v="Accessible, original theatre for all!"/>
    <n v="2500"/>
    <n v="40"/>
    <x v="0"/>
    <x v="3"/>
    <x v="3"/>
    <n v="1437139080"/>
    <d v="2015-07-17T13:18:00"/>
    <n v="1434552207"/>
    <d v="2015-06-17T14:43:27"/>
    <x v="28"/>
    <x v="28"/>
    <b v="0"/>
    <n v="3"/>
    <b v="0"/>
    <s v="theater/plays"/>
    <n v="1.6"/>
    <n v="13.333333333333334"/>
    <x v="0"/>
    <x v="0"/>
  </r>
  <r>
    <x v="2165"/>
    <s v="Church Folk Can Be Dangerous People"/>
    <s v="The reality is dark, sinister. The milieu is not as friendly as it claims. What is this place? Where is it? Is it your local church?"/>
    <n v="5000"/>
    <n v="45"/>
    <x v="0"/>
    <x v="0"/>
    <x v="0"/>
    <n v="1476482400"/>
    <d v="2016-10-14T22:00:00"/>
    <n v="1473893721"/>
    <d v="2016-09-14T22:55:21"/>
    <x v="28"/>
    <x v="28"/>
    <b v="0"/>
    <n v="2"/>
    <b v="0"/>
    <s v="theater/plays"/>
    <n v="0.89999999999999991"/>
    <n v="22.5"/>
    <x v="0"/>
    <x v="0"/>
  </r>
  <r>
    <x v="2166"/>
    <s v="Becoming UNZIPPED"/>
    <s v="7 billion people &amp; most of us feel alone.  It's time we become emotionally unzipped.  &quot;Unzipped&quot; a new play about men &amp; relationships."/>
    <n v="15000"/>
    <n v="6301.76"/>
    <x v="0"/>
    <x v="0"/>
    <x v="0"/>
    <n v="1475697054"/>
    <d v="2016-10-05T19:50:54"/>
    <n v="1473105054"/>
    <d v="2016-09-05T19:50:54"/>
    <x v="28"/>
    <x v="28"/>
    <b v="0"/>
    <n v="60"/>
    <b v="0"/>
    <s v="theater/plays"/>
    <n v="42.011733333333332"/>
    <n v="105.02933333333334"/>
    <x v="0"/>
    <x v="0"/>
  </r>
  <r>
    <x v="2167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x v="0"/>
    <n v="1468937681"/>
    <d v="2016-07-19T14:14:41"/>
    <n v="1466345681"/>
    <d v="2016-06-19T14:14:41"/>
    <x v="28"/>
    <x v="28"/>
    <b v="0"/>
    <n v="5"/>
    <b v="0"/>
    <s v="theater/plays"/>
    <n v="0.88500000000000001"/>
    <n v="35.4"/>
    <x v="0"/>
    <x v="0"/>
  </r>
  <r>
    <x v="2168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x v="0"/>
    <n v="1400301165"/>
    <d v="2014-05-17T04:32:45"/>
    <n v="1397709165"/>
    <d v="2014-04-17T04:32:45"/>
    <x v="28"/>
    <x v="28"/>
    <b v="0"/>
    <n v="9"/>
    <b v="0"/>
    <s v="theater/plays"/>
    <n v="15"/>
    <n v="83.333333333333329"/>
    <x v="0"/>
    <x v="0"/>
  </r>
  <r>
    <x v="2169"/>
    <s v="&quot;Fortune's Child&quot; by Mark Scharf"/>
    <s v="DC/Baltimore AEA actors band together produce a world premiere of a touching, bittersweet, award winning play about letting go to live"/>
    <n v="2500"/>
    <n v="953"/>
    <x v="0"/>
    <x v="0"/>
    <x v="0"/>
    <n v="1422473831"/>
    <d v="2015-01-28T19:37:11"/>
    <n v="1419881831"/>
    <d v="2014-12-29T19:37:11"/>
    <x v="28"/>
    <x v="28"/>
    <b v="0"/>
    <n v="8"/>
    <b v="0"/>
    <s v="theater/plays"/>
    <n v="38.119999999999997"/>
    <n v="119.125"/>
    <x v="0"/>
    <x v="0"/>
  </r>
  <r>
    <x v="2170"/>
    <s v="Lead Players Theatre Company"/>
    <s v="We present Classics made for the 21st Century and we need a space! Please help us rent a space for The Importance of Being Earnest!"/>
    <n v="5000"/>
    <n v="271"/>
    <x v="0"/>
    <x v="0"/>
    <x v="0"/>
    <n v="1484684186"/>
    <d v="2017-01-17T20:16:26"/>
    <n v="1482092186"/>
    <d v="2016-12-18T20:16:26"/>
    <x v="28"/>
    <x v="28"/>
    <b v="0"/>
    <n v="3"/>
    <b v="0"/>
    <s v="theater/plays"/>
    <n v="5.42"/>
    <n v="90.333333333333329"/>
    <x v="0"/>
    <x v="0"/>
  </r>
  <r>
    <x v="2171"/>
    <s v="Right Tracey!"/>
    <s v="Play about Tracey a gay man trapped in his room by his Bible thumping mother. He finds love but the room can not keep the love alive."/>
    <n v="20000"/>
    <n v="7"/>
    <x v="0"/>
    <x v="0"/>
    <x v="0"/>
    <n v="1462417493"/>
    <d v="2016-05-05T03:04:53"/>
    <n v="1459825493"/>
    <d v="2016-04-05T03:04:53"/>
    <x v="28"/>
    <x v="28"/>
    <b v="0"/>
    <n v="3"/>
    <b v="0"/>
    <s v="theater/plays"/>
    <n v="3.4999999999999996E-2"/>
    <n v="2.3333333333333335"/>
    <x v="0"/>
    <x v="0"/>
  </r>
  <r>
    <x v="2172"/>
    <s v="The Sins of Bad People  Urban Stage Play"/>
    <s v="Charlotte NC playwright looking to showcase a series of three stage plays.  Plays are funny, completed and ready to run!"/>
    <n v="150000"/>
    <n v="0"/>
    <x v="0"/>
    <x v="0"/>
    <x v="0"/>
    <n v="1437069079"/>
    <d v="2015-07-16T17:51:19"/>
    <n v="1434477079"/>
    <d v="2015-06-16T17:51:19"/>
    <x v="28"/>
    <x v="28"/>
    <b v="0"/>
    <n v="0"/>
    <b v="0"/>
    <s v="theater/plays"/>
    <n v="0"/>
    <n v="0"/>
    <x v="0"/>
    <x v="0"/>
  </r>
  <r>
    <x v="2173"/>
    <s v="Girls, Ladies and Women - A Gospel Drama"/>
    <s v="She that fines a husband? Wait, is that right? Girl... you better check yourself, before you wreck yourself!"/>
    <n v="11200"/>
    <n v="29"/>
    <x v="0"/>
    <x v="0"/>
    <x v="0"/>
    <n v="1453310661"/>
    <d v="2016-01-20T17:24:21"/>
    <n v="1450718661"/>
    <d v="2015-12-21T17:24:21"/>
    <x v="28"/>
    <x v="28"/>
    <b v="0"/>
    <n v="1"/>
    <b v="0"/>
    <s v="theater/plays"/>
    <n v="0.2589285714285714"/>
    <n v="29"/>
    <x v="0"/>
    <x v="0"/>
  </r>
  <r>
    <x v="2174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x v="0"/>
    <n v="1462112318"/>
    <d v="2016-05-01T14:18:38"/>
    <n v="1459520318"/>
    <d v="2016-04-01T14:18:38"/>
    <x v="28"/>
    <x v="28"/>
    <b v="0"/>
    <n v="4"/>
    <b v="0"/>
    <s v="theater/plays"/>
    <n v="33.6"/>
    <n v="63"/>
    <x v="0"/>
    <x v="0"/>
  </r>
  <r>
    <x v="2175"/>
    <s v="The Lizard King, a play by Jay Jeff Jones"/>
    <s v="Come explore the dream world of Jim Morrison, rock singer, mystic, poet, shaman."/>
    <n v="45000"/>
    <n v="185"/>
    <x v="0"/>
    <x v="0"/>
    <x v="0"/>
    <n v="1417800435"/>
    <d v="2014-12-05T17:27:15"/>
    <n v="1415208435"/>
    <d v="2014-11-05T17:27:15"/>
    <x v="28"/>
    <x v="28"/>
    <b v="0"/>
    <n v="4"/>
    <b v="0"/>
    <s v="theater/plays"/>
    <n v="0.41111111111111115"/>
    <n v="46.25"/>
    <x v="0"/>
    <x v="0"/>
  </r>
  <r>
    <x v="2176"/>
    <s v="The Wedding"/>
    <s v="An historic and proud work of Polish nationalistic literature performed on stage."/>
    <n v="400"/>
    <n v="130"/>
    <x v="0"/>
    <x v="0"/>
    <x v="0"/>
    <n v="1426294201"/>
    <d v="2015-03-14T00:50:01"/>
    <n v="1423705801"/>
    <d v="2015-02-12T01:50:01"/>
    <x v="28"/>
    <x v="28"/>
    <b v="0"/>
    <n v="5"/>
    <b v="0"/>
    <s v="theater/plays"/>
    <n v="32.5"/>
    <n v="26"/>
    <x v="0"/>
    <x v="0"/>
  </r>
  <r>
    <x v="217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x v="0"/>
    <n v="1420971324"/>
    <d v="2015-01-11T10:15:24"/>
    <n v="1418379324"/>
    <d v="2014-12-12T10:15:24"/>
    <x v="28"/>
    <x v="28"/>
    <b v="0"/>
    <n v="1"/>
    <b v="0"/>
    <s v="theater/plays"/>
    <n v="0.16666666666666669"/>
    <n v="5"/>
    <x v="0"/>
    <x v="0"/>
  </r>
  <r>
    <x v="2178"/>
    <s v="Halfway, Nebraska"/>
    <s v="Halfway, Nebraska explores the limits of hope and what it means to love someone who may be too far damaged to save."/>
    <n v="3000"/>
    <n v="1142"/>
    <x v="0"/>
    <x v="0"/>
    <x v="0"/>
    <n v="1409344985"/>
    <d v="2014-08-29T20:43:05"/>
    <n v="1406752985"/>
    <d v="2014-07-30T20:43:05"/>
    <x v="28"/>
    <x v="28"/>
    <b v="0"/>
    <n v="14"/>
    <b v="0"/>
    <s v="theater/plays"/>
    <n v="38.066666666666663"/>
    <n v="81.571428571428569"/>
    <x v="0"/>
    <x v="0"/>
  </r>
  <r>
    <x v="2179"/>
    <s v="CAYCE"/>
    <s v="A unique stage play about the epic struggle of psychic Edgar Cayce to deal with his extraordinary abilities and find his place in life."/>
    <n v="12000"/>
    <n v="550"/>
    <x v="0"/>
    <x v="0"/>
    <x v="0"/>
    <n v="1444577345"/>
    <d v="2015-10-11T15:29:05"/>
    <n v="1441985458"/>
    <d v="2015-09-11T15:30:58"/>
    <x v="28"/>
    <x v="28"/>
    <b v="0"/>
    <n v="3"/>
    <b v="0"/>
    <s v="theater/plays"/>
    <n v="4.583333333333333"/>
    <n v="183.33333333333334"/>
    <x v="0"/>
    <x v="0"/>
  </r>
  <r>
    <x v="2180"/>
    <s v="Galaxy Express - The Play"/>
    <s v="This is an action packed Sci-Fi stage play, using foam latex creature puppets, projected video footage, and audience participation."/>
    <n v="7500"/>
    <n v="316"/>
    <x v="0"/>
    <x v="0"/>
    <x v="0"/>
    <n v="1446307053"/>
    <d v="2015-10-31T15:57:33"/>
    <n v="1443715053"/>
    <d v="2015-10-01T15:57:33"/>
    <x v="28"/>
    <x v="28"/>
    <b v="0"/>
    <n v="12"/>
    <b v="0"/>
    <s v="theater/plays"/>
    <n v="4.2133333333333338"/>
    <n v="26.333333333333332"/>
    <x v="0"/>
    <x v="0"/>
  </r>
  <r>
    <x v="2181"/>
    <s v="Bring Oedipus Revenant to Life!"/>
    <s v="In October, we plan to premiere Oedipus Revenant, a historically grounded horror adaptation of Sophoclesâ€™ classic, Oedipus the Tyrant."/>
    <n v="5500"/>
    <n v="3405"/>
    <x v="0"/>
    <x v="0"/>
    <x v="0"/>
    <n v="1407562632"/>
    <d v="2014-08-09T05:37:12"/>
    <n v="1404970632"/>
    <d v="2014-07-10T05:37:12"/>
    <x v="28"/>
    <x v="28"/>
    <b v="0"/>
    <n v="7"/>
    <b v="0"/>
    <s v="theater/plays"/>
    <n v="61.909090909090914"/>
    <n v="486.42857142857144"/>
    <x v="0"/>
    <x v="0"/>
  </r>
  <r>
    <x v="2182"/>
    <s v="Bring the iconic story of Leontyne Price to the stage."/>
    <s v="Help me honor and bring &quot;The American Soprano&quot; Leontyne Price back to the stage one more time."/>
    <n v="150000"/>
    <n v="25"/>
    <x v="0"/>
    <x v="0"/>
    <x v="0"/>
    <n v="1440412396"/>
    <d v="2015-08-24T10:33:16"/>
    <n v="1437820396"/>
    <d v="2015-07-25T10:33:16"/>
    <x v="28"/>
    <x v="28"/>
    <b v="0"/>
    <n v="1"/>
    <b v="0"/>
    <s v="theater/plays"/>
    <n v="1.6666666666666666E-2"/>
    <n v="25"/>
    <x v="0"/>
    <x v="0"/>
  </r>
  <r>
    <x v="2183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x v="0"/>
    <n v="1465407219"/>
    <d v="2016-06-08T17:33:39"/>
    <n v="1462815219"/>
    <d v="2016-05-09T17:33:39"/>
    <x v="28"/>
    <x v="28"/>
    <b v="0"/>
    <n v="5"/>
    <b v="0"/>
    <s v="theater/plays"/>
    <n v="2.75"/>
    <n v="52.8"/>
    <x v="0"/>
    <x v="0"/>
  </r>
  <r>
    <x v="2184"/>
    <s v="Fair Play"/>
    <s v="Set in Iceland, Fair Play is a a dark comedy- a play within a play. An extravaganza, fueled by Absinthe, and touched by the Surreal."/>
    <n v="14440"/>
    <n v="2030"/>
    <x v="0"/>
    <x v="0"/>
    <x v="0"/>
    <n v="1452827374"/>
    <d v="2016-01-15T03:09:34"/>
    <n v="1450235374"/>
    <d v="2015-12-16T03:09:34"/>
    <x v="28"/>
    <x v="28"/>
    <b v="0"/>
    <n v="26"/>
    <b v="0"/>
    <s v="theater/plays"/>
    <n v="14.058171745152354"/>
    <n v="78.07692307692308"/>
    <x v="0"/>
    <x v="0"/>
  </r>
  <r>
    <x v="2185"/>
    <s v="A Grimm Night for Hans Christian Anderson"/>
    <s v="An inclusive, cross community, multi-cultural theatre production for children aged 3 to 16 and their families"/>
    <n v="1000"/>
    <n v="611"/>
    <x v="0"/>
    <x v="3"/>
    <x v="3"/>
    <n v="1458117190"/>
    <d v="2016-03-16T08:33:10"/>
    <n v="1455528790"/>
    <d v="2016-02-15T09:33:10"/>
    <x v="28"/>
    <x v="28"/>
    <b v="0"/>
    <n v="3"/>
    <b v="0"/>
    <s v="theater/plays"/>
    <n v="61.1"/>
    <n v="203.66666666666666"/>
    <x v="0"/>
    <x v="0"/>
  </r>
  <r>
    <x v="2186"/>
    <s v="While the Stars Fall"/>
    <s v="A full staged reading of a new play about a boy who learns how to be happy from the most unexpected person."/>
    <n v="600"/>
    <n v="51"/>
    <x v="0"/>
    <x v="0"/>
    <x v="0"/>
    <n v="1407250329"/>
    <d v="2014-08-05T14:52:09"/>
    <n v="1404658329"/>
    <d v="2014-07-06T14:52:09"/>
    <x v="28"/>
    <x v="28"/>
    <b v="0"/>
    <n v="6"/>
    <b v="0"/>
    <s v="theater/plays"/>
    <n v="8.5"/>
    <n v="8.5"/>
    <x v="0"/>
    <x v="0"/>
  </r>
  <r>
    <x v="2187"/>
    <s v="Save 'The Stage Door'."/>
    <s v="Help save this village theatre group. Funding required for lighting, stage equipment, &amp; ongoing productions. Involves youth  &amp; adults."/>
    <n v="2500"/>
    <n v="671"/>
    <x v="0"/>
    <x v="6"/>
    <x v="5"/>
    <n v="1427306470"/>
    <d v="2015-03-25T18:01:10"/>
    <n v="1424718070"/>
    <d v="2015-02-23T19:01:10"/>
    <x v="28"/>
    <x v="28"/>
    <b v="0"/>
    <n v="13"/>
    <b v="0"/>
    <s v="theater/plays"/>
    <n v="26.840000000000003"/>
    <n v="51.615384615384613"/>
    <x v="0"/>
    <x v="0"/>
  </r>
  <r>
    <x v="2188"/>
    <s v="Fools Rush In: A Cabaret Benefiting BC/EFA Kickstarter"/>
    <s v="I'm creating a cabaret in which all donations go directly to Broadway Cares/Equity Fights AIDS."/>
    <n v="100"/>
    <n v="129"/>
    <x v="2"/>
    <x v="0"/>
    <x v="0"/>
    <n v="1411679804"/>
    <d v="2014-09-25T21:16:44"/>
    <n v="1409087804"/>
    <d v="2014-08-26T21:16:44"/>
    <x v="28"/>
    <x v="28"/>
    <b v="0"/>
    <n v="3"/>
    <b v="1"/>
    <s v="theater/musical"/>
    <n v="129"/>
    <n v="43"/>
    <x v="0"/>
    <x v="1"/>
  </r>
  <r>
    <x v="2189"/>
    <s v="There's No Place Like Home!"/>
    <s v="Theatre is home and there's no place like home!  So, click your heels three times, and come home to the magic we create for you!"/>
    <n v="25000"/>
    <n v="25800"/>
    <x v="2"/>
    <x v="0"/>
    <x v="0"/>
    <n v="1431143940"/>
    <d v="2015-05-09T03:59:00"/>
    <n v="1428585710"/>
    <d v="2015-04-09T13:21:50"/>
    <x v="28"/>
    <x v="28"/>
    <b v="0"/>
    <n v="147"/>
    <b v="1"/>
    <s v="theater/musical"/>
    <n v="103.2"/>
    <n v="175.51020408163265"/>
    <x v="0"/>
    <x v="1"/>
  </r>
  <r>
    <x v="2190"/>
    <s v="Bring &quot;Snow White and the Seven Bottoms&quot; to NYC!"/>
    <s v="Help the Gold Dust Orphans bring their new musical 'SNOW WHITE AND THE SEVEN BOTTOMS' to New York City this fall!"/>
    <n v="45000"/>
    <n v="46100.69"/>
    <x v="2"/>
    <x v="0"/>
    <x v="0"/>
    <n v="1410444068"/>
    <d v="2014-09-11T14:01:08"/>
    <n v="1407852068"/>
    <d v="2014-08-12T14:01:08"/>
    <x v="28"/>
    <x v="28"/>
    <b v="0"/>
    <n v="199"/>
    <b v="1"/>
    <s v="theater/musical"/>
    <n v="102.44597777777777"/>
    <n v="231.66175879396985"/>
    <x v="0"/>
    <x v="1"/>
  </r>
  <r>
    <x v="2191"/>
    <s v="Music Theatre of Idaho Presents &quot;A Year with Frog and Toad"/>
    <s v="This is a touring production for schools in the Treasure Valley!"/>
    <n v="1000"/>
    <n v="1000"/>
    <x v="2"/>
    <x v="0"/>
    <x v="0"/>
    <n v="1457135846"/>
    <d v="2016-03-04T23:57:26"/>
    <n v="1454543846"/>
    <d v="2016-02-03T23:57:26"/>
    <x v="28"/>
    <x v="28"/>
    <b v="0"/>
    <n v="24"/>
    <b v="1"/>
    <s v="theater/musical"/>
    <n v="100"/>
    <n v="41.666666666666664"/>
    <x v="0"/>
    <x v="1"/>
  </r>
  <r>
    <x v="2192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x v="0"/>
    <n v="1401024758"/>
    <d v="2014-05-25T13:32:38"/>
    <n v="1398432758"/>
    <d v="2014-04-25T13:32:38"/>
    <x v="28"/>
    <x v="28"/>
    <b v="0"/>
    <n v="32"/>
    <b v="1"/>
    <s v="theater/musical"/>
    <n v="102.06937499999999"/>
    <n v="255.17343750000001"/>
    <x v="0"/>
    <x v="1"/>
  </r>
  <r>
    <x v="2193"/>
    <s v="Forbear! Theatre"/>
    <s v="Forbear! is a new theatre company aiming to produce exciting and innovative theatre using performers from a variety of disciplines."/>
    <n v="10000"/>
    <n v="10092"/>
    <x v="2"/>
    <x v="3"/>
    <x v="3"/>
    <n v="1431007264"/>
    <d v="2015-05-07T14:01:04"/>
    <n v="1428415264"/>
    <d v="2015-04-07T14:01:04"/>
    <x v="28"/>
    <x v="28"/>
    <b v="0"/>
    <n v="62"/>
    <b v="1"/>
    <s v="theater/musical"/>
    <n v="100.92000000000002"/>
    <n v="162.7741935483871"/>
    <x v="0"/>
    <x v="1"/>
  </r>
  <r>
    <x v="2194"/>
    <s v="Three Postcards: Pre-Production Costs"/>
    <s v="An intimate musical about friendship and time, growing up, and coming of age. Music and words that will stay with you for years to come"/>
    <n v="2500"/>
    <n v="2569"/>
    <x v="2"/>
    <x v="0"/>
    <x v="0"/>
    <n v="1465081053"/>
    <d v="2016-06-04T22:57:33"/>
    <n v="1462489053"/>
    <d v="2016-05-05T22:57:33"/>
    <x v="28"/>
    <x v="28"/>
    <b v="0"/>
    <n v="54"/>
    <b v="1"/>
    <s v="theater/musical"/>
    <n v="102.76"/>
    <n v="47.574074074074076"/>
    <x v="0"/>
    <x v="1"/>
  </r>
  <r>
    <x v="2195"/>
    <s v="Songs for a New World"/>
    <s v="Powerful community theatre production of Jason Robert Brown's &quot;Songs for a New World&quot; in London, Ontario."/>
    <n v="2500"/>
    <n v="2700"/>
    <x v="2"/>
    <x v="6"/>
    <x v="5"/>
    <n v="1402845364"/>
    <d v="2014-06-15T15:16:04"/>
    <n v="1400253364"/>
    <d v="2014-05-16T15:16:04"/>
    <x v="28"/>
    <x v="28"/>
    <b v="0"/>
    <n v="37"/>
    <b v="1"/>
    <s v="theater/musical"/>
    <n v="108"/>
    <n v="72.972972972972968"/>
    <x v="0"/>
    <x v="1"/>
  </r>
  <r>
    <x v="2196"/>
    <s v="UCAS"/>
    <s v="UCAS is a new British musical premiering at the Edinburgh Fringe Festival 2014."/>
    <n v="1500"/>
    <n v="2000"/>
    <x v="2"/>
    <x v="3"/>
    <x v="3"/>
    <n v="1405249113"/>
    <d v="2014-07-13T10:58:33"/>
    <n v="1402657113"/>
    <d v="2014-06-13T10:58:33"/>
    <x v="28"/>
    <x v="28"/>
    <b v="0"/>
    <n v="55"/>
    <b v="1"/>
    <s v="theater/musical"/>
    <n v="133.33333333333331"/>
    <n v="36.363636363636367"/>
    <x v="0"/>
    <x v="1"/>
  </r>
  <r>
    <x v="2197"/>
    <s v="Keep It Spinning."/>
    <s v="Keep It Spinning! Is an after-school, six week workshop, during which students create an musical based on on an overarching theme."/>
    <n v="4000"/>
    <n v="4055"/>
    <x v="2"/>
    <x v="0"/>
    <x v="0"/>
    <n v="1422636814"/>
    <d v="2015-01-30T16:53:34"/>
    <n v="1420044814"/>
    <d v="2014-12-31T16:53:34"/>
    <x v="28"/>
    <x v="28"/>
    <b v="0"/>
    <n v="32"/>
    <b v="1"/>
    <s v="theater/musical"/>
    <n v="101.375"/>
    <n v="126.71875"/>
    <x v="0"/>
    <x v="1"/>
  </r>
  <r>
    <x v="2198"/>
    <s v="Help Us Help Artists"/>
    <s v="Ovations wants to buy property to open a variety club to become the 1st minority owned club in Cincy, focusing on artists on the rise."/>
    <n v="25000"/>
    <n v="1"/>
    <x v="0"/>
    <x v="0"/>
    <x v="0"/>
    <n v="1425250955"/>
    <d v="2015-03-01T23:02:35"/>
    <n v="1422658955"/>
    <d v="2015-01-30T23:02:35"/>
    <x v="28"/>
    <x v="28"/>
    <b v="0"/>
    <n v="1"/>
    <b v="0"/>
    <s v="theater/spaces"/>
    <n v="4.0000000000000001E-3"/>
    <n v="1"/>
    <x v="0"/>
    <x v="4"/>
  </r>
  <r>
    <x v="2199"/>
    <s v="BlackSpace: Urban Performance Arts Collective"/>
    <s v="Building a Resource Network and Funding Capacity to support, empower and promote Afrocentric Arts in Metro Columbus"/>
    <n v="3000"/>
    <n v="0"/>
    <x v="0"/>
    <x v="0"/>
    <x v="0"/>
    <n v="1428894380"/>
    <d v="2015-04-13T03:06:20"/>
    <n v="1426302380"/>
    <d v="2015-03-14T03:06:20"/>
    <x v="28"/>
    <x v="28"/>
    <b v="0"/>
    <n v="0"/>
    <b v="0"/>
    <s v="theater/spaces"/>
    <n v="0"/>
    <n v="0"/>
    <x v="0"/>
    <x v="4"/>
  </r>
  <r>
    <x v="2200"/>
    <s v="Guardian Theatre, Arts in Education Theatre"/>
    <s v="Our vision: build and operate a Theater Arts Center for south-central Washington state in Goldendale."/>
    <n v="10000"/>
    <n v="100"/>
    <x v="0"/>
    <x v="0"/>
    <x v="0"/>
    <n v="1433714198"/>
    <d v="2015-06-07T21:56:38"/>
    <n v="1431122198"/>
    <d v="2015-05-08T21:56:38"/>
    <x v="28"/>
    <x v="28"/>
    <b v="0"/>
    <n v="1"/>
    <b v="0"/>
    <s v="theater/spaces"/>
    <n v="1"/>
    <n v="100"/>
    <x v="0"/>
    <x v="4"/>
  </r>
  <r>
    <x v="2201"/>
    <s v="A Midsummer Night's Pub"/>
    <s v="Where people that enjoy theater, or just something new can go to have fun and experience varying types of theater in Albuquerque."/>
    <n v="50000"/>
    <n v="0"/>
    <x v="0"/>
    <x v="0"/>
    <x v="0"/>
    <n v="1432437660"/>
    <d v="2015-05-24T03:21:00"/>
    <n v="1429845660"/>
    <d v="2015-04-24T03:21:00"/>
    <x v="28"/>
    <x v="28"/>
    <b v="0"/>
    <n v="0"/>
    <b v="0"/>
    <s v="theater/spaces"/>
    <n v="0"/>
    <n v="0"/>
    <x v="0"/>
    <x v="4"/>
  </r>
  <r>
    <x v="2202"/>
    <s v="Create The Twisted Tree Theatre"/>
    <s v="I have set up a new theatre company, and am looking to raise funds to purchase a venue with a difference to a standard theatre."/>
    <n v="2000"/>
    <n v="2"/>
    <x v="0"/>
    <x v="3"/>
    <x v="3"/>
    <n v="1471265092"/>
    <d v="2016-08-15T12:44:52"/>
    <n v="1468673092"/>
    <d v="2016-07-16T12:44:52"/>
    <x v="28"/>
    <x v="28"/>
    <b v="0"/>
    <n v="2"/>
    <b v="0"/>
    <s v="theater/spaces"/>
    <n v="0.1"/>
    <n v="1"/>
    <x v="0"/>
    <x v="4"/>
  </r>
  <r>
    <x v="2203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x v="0"/>
    <n v="1447965917"/>
    <d v="2015-11-19T20:45:17"/>
    <n v="1445370317"/>
    <d v="2015-10-20T19:45:17"/>
    <x v="28"/>
    <x v="28"/>
    <b v="0"/>
    <n v="2"/>
    <b v="0"/>
    <s v="theater/spaces"/>
    <n v="2.5"/>
    <n v="12.5"/>
    <x v="0"/>
    <x v="4"/>
  </r>
  <r>
    <x v="2204"/>
    <s v="Tahoe Children's Museum with Exploratorium Inside"/>
    <s v="Help www.KidZoneMuseum.org grow to serve children 1-18 with science, engineering, arts and PLAY especially low-income families."/>
    <n v="5000000"/>
    <n v="0"/>
    <x v="0"/>
    <x v="0"/>
    <x v="0"/>
    <n v="1453538752"/>
    <d v="2016-01-23T08:45:52"/>
    <n v="1450946752"/>
    <d v="2015-12-24T08:45:52"/>
    <x v="28"/>
    <x v="28"/>
    <b v="0"/>
    <n v="0"/>
    <b v="0"/>
    <s v="theater/spaces"/>
    <n v="0"/>
    <n v="0"/>
    <x v="0"/>
    <x v="4"/>
  </r>
  <r>
    <x v="2205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d v="2015-10-08T19:00:21"/>
    <n v="1441738821"/>
    <d v="2015-09-08T19:00:21"/>
    <x v="28"/>
    <x v="28"/>
    <b v="0"/>
    <n v="3"/>
    <b v="0"/>
    <s v="theater/spaces"/>
    <n v="0.15125"/>
    <n v="201.66666666666666"/>
    <x v="0"/>
    <x v="4"/>
  </r>
  <r>
    <x v="2206"/>
    <s v="A Stage for Stage Door Theater Company (Canceled)"/>
    <s v="Stage Door Theater needs a stage for its current and future productions. Can you help?"/>
    <n v="1200"/>
    <n v="715"/>
    <x v="1"/>
    <x v="0"/>
    <x v="0"/>
    <n v="1434476849"/>
    <d v="2015-06-16T17:47:29"/>
    <n v="1431884849"/>
    <d v="2015-05-17T17:47:29"/>
    <x v="28"/>
    <x v="28"/>
    <b v="0"/>
    <n v="11"/>
    <b v="0"/>
    <s v="theater/spaces"/>
    <n v="59.583333333333336"/>
    <n v="65"/>
    <x v="0"/>
    <x v="4"/>
  </r>
  <r>
    <x v="2207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d v="2016-05-04T23:00:50"/>
    <n v="1459810850"/>
    <d v="2016-04-04T23:00:50"/>
    <x v="28"/>
    <x v="28"/>
    <b v="0"/>
    <n v="20"/>
    <b v="0"/>
    <s v="theater/spaces"/>
    <n v="16.734177215189874"/>
    <n v="66.099999999999994"/>
    <x v="0"/>
    <x v="4"/>
  </r>
  <r>
    <x v="2208"/>
    <s v="The Bath Theatre Bus (Canceled)"/>
    <s v="A magical, unique, theatre bus which aims to inspire the creative communities around Bath and create unique performance opportunities."/>
    <n v="10000"/>
    <n v="0"/>
    <x v="1"/>
    <x v="3"/>
    <x v="3"/>
    <n v="1465258325"/>
    <d v="2016-06-07T00:12:05"/>
    <n v="1462666325"/>
    <d v="2016-05-08T00:12:05"/>
    <x v="28"/>
    <x v="28"/>
    <b v="0"/>
    <n v="0"/>
    <b v="0"/>
    <s v="theater/spaces"/>
    <n v="0"/>
    <n v="0"/>
    <x v="0"/>
    <x v="4"/>
  </r>
  <r>
    <x v="2209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d v="2014-09-11T18:10:23"/>
    <n v="1407867023"/>
    <d v="2014-08-12T18:10:23"/>
    <x v="28"/>
    <x v="28"/>
    <b v="0"/>
    <n v="0"/>
    <b v="0"/>
    <s v="theater/spaces"/>
    <n v="0"/>
    <n v="0"/>
    <x v="0"/>
    <x v="4"/>
  </r>
  <r>
    <x v="2210"/>
    <s v="One Funny Mother: I'm Not Crazy!!"/>
    <s v="A hilarious comedy show about motherhood...through stories, videos and stand-up you'll realize YOUâ€™RE NOT CRAZY, motherhood is!"/>
    <n v="10000"/>
    <n v="10685"/>
    <x v="2"/>
    <x v="0"/>
    <x v="0"/>
    <n v="1435835824"/>
    <d v="2015-07-02T11:17:04"/>
    <n v="1433243824"/>
    <d v="2015-06-02T11:17:04"/>
    <x v="28"/>
    <x v="28"/>
    <b v="0"/>
    <n v="98"/>
    <b v="1"/>
    <s v="theater/plays"/>
    <n v="106.85"/>
    <n v="109.03061224489795"/>
    <x v="0"/>
    <x v="0"/>
  </r>
  <r>
    <x v="2211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x v="0"/>
    <n v="1407360720"/>
    <d v="2014-08-06T21:32:00"/>
    <n v="1404769819"/>
    <d v="2014-07-07T21:50:19"/>
    <x v="28"/>
    <x v="28"/>
    <b v="0"/>
    <n v="196"/>
    <b v="1"/>
    <s v="theater/plays"/>
    <n v="100.71379999999999"/>
    <n v="25.692295918367346"/>
    <x v="0"/>
    <x v="0"/>
  </r>
  <r>
    <x v="2212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x v="0"/>
    <n v="1436290233"/>
    <d v="2015-07-07T17:30:33"/>
    <n v="1433698233"/>
    <d v="2015-06-07T17:30:33"/>
    <x v="28"/>
    <x v="28"/>
    <b v="0"/>
    <n v="39"/>
    <b v="1"/>
    <s v="theater/plays"/>
    <n v="109.00000000000001"/>
    <n v="41.92307692307692"/>
    <x v="0"/>
    <x v="0"/>
  </r>
  <r>
    <x v="2213"/>
    <s v="Fat Pig, The Play!"/>
    <s v="Bringing one of Neil LaBute's incredibly witty and viciously honest plays, about body image and the effect it has on us, to life!"/>
    <n v="10000"/>
    <n v="11363"/>
    <x v="2"/>
    <x v="0"/>
    <x v="0"/>
    <n v="1442425412"/>
    <d v="2015-09-16T17:43:32"/>
    <n v="1439833412"/>
    <d v="2015-08-17T17:43:32"/>
    <x v="28"/>
    <x v="28"/>
    <b v="0"/>
    <n v="128"/>
    <b v="1"/>
    <s v="theater/plays"/>
    <n v="113.63000000000001"/>
    <n v="88.7734375"/>
    <x v="0"/>
    <x v="0"/>
  </r>
  <r>
    <x v="2214"/>
    <s v="Scissortail: A play about the Oklahoma City Bombing"/>
    <s v="Scissortail is a story of loss, grief, and recovery based on the events of the 1995 Oklahoma City Bombing."/>
    <n v="5000"/>
    <n v="5696"/>
    <x v="2"/>
    <x v="0"/>
    <x v="0"/>
    <n v="1425872692"/>
    <d v="2015-03-09T03:44:52"/>
    <n v="1423284292"/>
    <d v="2015-02-07T04:44:52"/>
    <x v="28"/>
    <x v="28"/>
    <b v="0"/>
    <n v="71"/>
    <b v="1"/>
    <s v="theater/plays"/>
    <n v="113.92"/>
    <n v="80.225352112676063"/>
    <x v="0"/>
    <x v="0"/>
  </r>
  <r>
    <x v="2215"/>
    <s v="Dog Sees God - Calgary Production"/>
    <s v="A poignant &amp; hilarious tale of Charlie Brown &amp; friends navigating high school. A fresh take on the off Broadway hit by YYC artists."/>
    <n v="1000"/>
    <n v="1625"/>
    <x v="2"/>
    <x v="6"/>
    <x v="5"/>
    <n v="1430693460"/>
    <d v="2015-05-03T22:51:00"/>
    <n v="1428087153"/>
    <d v="2015-04-03T18:52:33"/>
    <x v="28"/>
    <x v="28"/>
    <b v="0"/>
    <n v="17"/>
    <b v="1"/>
    <s v="theater/plays"/>
    <n v="162.5"/>
    <n v="95.588235294117652"/>
    <x v="0"/>
    <x v="0"/>
  </r>
  <r>
    <x v="2216"/>
    <s v="Leah in Vegas at The New York International Fringe Festival"/>
    <s v="Kara Ayn Napolitano's latest play about a young mother's attempt to reclaim her life after making a serious mistake."/>
    <n v="6000"/>
    <n v="6360"/>
    <x v="2"/>
    <x v="0"/>
    <x v="0"/>
    <n v="1405699451"/>
    <d v="2014-07-18T16:04:11"/>
    <n v="1403107451"/>
    <d v="2014-06-18T16:04:11"/>
    <x v="28"/>
    <x v="28"/>
    <b v="0"/>
    <n v="91"/>
    <b v="1"/>
    <s v="theater/plays"/>
    <n v="106"/>
    <n v="69.890109890109883"/>
    <x v="0"/>
    <x v="0"/>
  </r>
  <r>
    <x v="2217"/>
    <s v="World Premiere of &quot;The Piano&quot;"/>
    <s v="An Asian-Jewish-American family collides with music, food, and identity crises in this world premiere New York theater production."/>
    <n v="3200"/>
    <n v="3205"/>
    <x v="2"/>
    <x v="0"/>
    <x v="0"/>
    <n v="1409500078"/>
    <d v="2014-08-31T15:47:58"/>
    <n v="1406908078"/>
    <d v="2014-08-01T15:47:58"/>
    <x v="28"/>
    <x v="28"/>
    <b v="0"/>
    <n v="43"/>
    <b v="1"/>
    <s v="theater/plays"/>
    <n v="100.15624999999999"/>
    <n v="74.534883720930239"/>
    <x v="0"/>
    <x v="0"/>
  </r>
  <r>
    <x v="2218"/>
    <s v="Railway Playhouse: Setting up a community arts space"/>
    <s v="Renovating this historical landmark, into an arts venue and theatre space for the community."/>
    <n v="5000"/>
    <n v="5103"/>
    <x v="2"/>
    <x v="3"/>
    <x v="3"/>
    <n v="1455208143"/>
    <d v="2016-02-11T16:29:03"/>
    <n v="1452616143"/>
    <d v="2016-01-12T16:29:03"/>
    <x v="28"/>
    <x v="28"/>
    <b v="1"/>
    <n v="59"/>
    <b v="1"/>
    <s v="theater/spaces"/>
    <n v="102.06"/>
    <n v="86.491525423728817"/>
    <x v="0"/>
    <x v="4"/>
  </r>
  <r>
    <x v="2219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x v="0"/>
    <n v="1472020881"/>
    <d v="2016-08-24T06:41:21"/>
    <n v="1469428881"/>
    <d v="2016-07-25T06:41:21"/>
    <x v="28"/>
    <x v="28"/>
    <b v="1"/>
    <n v="218"/>
    <b v="1"/>
    <s v="theater/spaces"/>
    <n v="100.352"/>
    <n v="115.08256880733946"/>
    <x v="0"/>
    <x v="4"/>
  </r>
  <r>
    <x v="2220"/>
    <s v="Curtain up at the Shoebox Theatre!"/>
    <s v="Since October 2015 the Shoebox Theatre has become a hub of creativity - The next step in our journey is to hang stage curtains!"/>
    <n v="1000"/>
    <n v="1000"/>
    <x v="2"/>
    <x v="3"/>
    <x v="3"/>
    <n v="1466412081"/>
    <d v="2016-06-20T08:41:21"/>
    <n v="1463820081"/>
    <d v="2016-05-21T08:41:21"/>
    <x v="28"/>
    <x v="28"/>
    <b v="0"/>
    <n v="28"/>
    <b v="1"/>
    <s v="theater/spaces"/>
    <n v="100"/>
    <n v="35.714285714285715"/>
    <x v="0"/>
    <x v="4"/>
  </r>
  <r>
    <x v="2221"/>
    <s v="Th'underGrounds"/>
    <s v="Creating a non-profit CAFE &amp; VILLAGE COMMONS in SE Portland, in service to Neighbors, Kids, Artists &amp; the Underserved"/>
    <n v="3000"/>
    <n v="3135"/>
    <x v="2"/>
    <x v="0"/>
    <x v="0"/>
    <n v="1476037510"/>
    <d v="2016-10-09T18:25:10"/>
    <n v="1473445510"/>
    <d v="2016-09-09T18:25:10"/>
    <x v="28"/>
    <x v="28"/>
    <b v="0"/>
    <n v="64"/>
    <b v="1"/>
    <s v="theater/spaces"/>
    <n v="104.5"/>
    <n v="48.984375"/>
    <x v="0"/>
    <x v="4"/>
  </r>
  <r>
    <x v="2222"/>
    <s v="TRUE WEST: Think, Dog! Productions"/>
    <s v="Help us build the Kitchen from Hell!"/>
    <n v="1000"/>
    <n v="1003"/>
    <x v="2"/>
    <x v="0"/>
    <x v="0"/>
    <n v="1455998867"/>
    <d v="2016-02-20T20:07:47"/>
    <n v="1453406867"/>
    <d v="2016-01-21T20:07:47"/>
    <x v="28"/>
    <x v="28"/>
    <b v="0"/>
    <n v="22"/>
    <b v="1"/>
    <s v="theater/spaces"/>
    <n v="100.29999999999998"/>
    <n v="45.590909090909093"/>
    <x v="0"/>
    <x v="4"/>
  </r>
  <r>
    <x v="2223"/>
    <s v="St. Michael Boat Parties - Halloween and Beyond!"/>
    <s v="Help the hosts of the infamous St. Michael sustain and create epic boat parties through Halloween and into 2015"/>
    <n v="300"/>
    <n v="1373.24"/>
    <x v="2"/>
    <x v="3"/>
    <x v="3"/>
    <n v="1412335772"/>
    <d v="2014-10-03T11:29:32"/>
    <n v="1409743772"/>
    <d v="2014-09-03T11:29:32"/>
    <x v="28"/>
    <x v="28"/>
    <b v="0"/>
    <n v="59"/>
    <b v="1"/>
    <s v="theater/spaces"/>
    <n v="457.74666666666673"/>
    <n v="23.275254237288134"/>
    <x v="0"/>
    <x v="4"/>
  </r>
  <r>
    <x v="2224"/>
    <s v="Help Austin's Blue Starlite Drive-in MOVE + ADD 35MM"/>
    <s v="Keeping the drive-in culture alive for 6 years, we now ask for your help so we can CREATE A NEW HOME and save 35MM movies!"/>
    <n v="15000"/>
    <n v="15744"/>
    <x v="2"/>
    <x v="0"/>
    <x v="0"/>
    <n v="1484841471"/>
    <d v="2017-01-19T15:57:51"/>
    <n v="1482249471"/>
    <d v="2016-12-20T15:57:51"/>
    <x v="28"/>
    <x v="28"/>
    <b v="0"/>
    <n v="249"/>
    <b v="1"/>
    <s v="theater/spaces"/>
    <n v="104.96000000000001"/>
    <n v="63.2289156626506"/>
    <x v="0"/>
    <x v="4"/>
  </r>
  <r>
    <x v="2225"/>
    <s v="New Comedy Venue and Training Facility"/>
    <s v="Get Scene Studios and Highwire Comedy Co. creating an amazing training facility and theater for Atlanta comedy and film talent!"/>
    <n v="7214"/>
    <n v="22991.01"/>
    <x v="2"/>
    <x v="0"/>
    <x v="0"/>
    <n v="1468445382"/>
    <d v="2016-07-13T21:29:42"/>
    <n v="1465853382"/>
    <d v="2016-06-13T21:29:42"/>
    <x v="28"/>
    <x v="28"/>
    <b v="0"/>
    <n v="175"/>
    <b v="1"/>
    <s v="theater/spaces"/>
    <n v="318.69988910451895"/>
    <n v="131.37719999999999"/>
    <x v="0"/>
    <x v="4"/>
  </r>
  <r>
    <x v="2226"/>
    <s v="Help Fund the &quot;Back Room&quot; Arts Space at Jimmy's No 43!"/>
    <s v="Make the workshop/ small stage space at Jimmy's No 43 even better than before!"/>
    <n v="7000"/>
    <n v="7595.43"/>
    <x v="2"/>
    <x v="0"/>
    <x v="0"/>
    <n v="1356552252"/>
    <d v="2012-12-26T20:04:12"/>
    <n v="1353960252"/>
    <d v="2012-11-26T20:04:12"/>
    <x v="28"/>
    <x v="28"/>
    <b v="0"/>
    <n v="104"/>
    <b v="1"/>
    <s v="theater/spaces"/>
    <n v="108.50614285714286"/>
    <n v="73.032980769230775"/>
    <x v="0"/>
    <x v="4"/>
  </r>
  <r>
    <x v="2227"/>
    <s v="Save the Agawam Cinemas"/>
    <s v="The Agawam Cinemas is to be successfully reopened by new ownership and the twin theaters must be converted to digital projection."/>
    <n v="40000"/>
    <n v="45126"/>
    <x v="2"/>
    <x v="0"/>
    <x v="0"/>
    <n v="1416089324"/>
    <d v="2014-11-15T22:08:44"/>
    <n v="1413493724"/>
    <d v="2014-10-16T21:08:44"/>
    <x v="28"/>
    <x v="28"/>
    <b v="0"/>
    <n v="277"/>
    <b v="1"/>
    <s v="theater/spaces"/>
    <n v="112.815"/>
    <n v="162.90974729241879"/>
    <x v="0"/>
    <x v="4"/>
  </r>
  <r>
    <x v="2228"/>
    <s v="Pangea House Revitalization Project"/>
    <s v="Pangea House is a collectively run, all ages music venue and community space in desperate need of some renovation and updates."/>
    <n v="10600"/>
    <n v="12772.6"/>
    <x v="2"/>
    <x v="0"/>
    <x v="0"/>
    <n v="1412611905"/>
    <d v="2014-10-06T16:11:45"/>
    <n v="1410019905"/>
    <d v="2014-09-06T16:11:45"/>
    <x v="28"/>
    <x v="28"/>
    <b v="0"/>
    <n v="118"/>
    <b v="1"/>
    <s v="theater/spaces"/>
    <n v="120.49622641509434"/>
    <n v="108.24237288135593"/>
    <x v="0"/>
    <x v="4"/>
  </r>
  <r>
    <x v="2229"/>
    <s v="ONTARIO STREET THEATRE in Port Hope."/>
    <s v="We're an affordable theatre and rental space that can be molded into anything by anyone."/>
    <n v="8000"/>
    <n v="8620"/>
    <x v="2"/>
    <x v="6"/>
    <x v="5"/>
    <n v="1418580591"/>
    <d v="2014-12-14T18:09:51"/>
    <n v="1415988591"/>
    <d v="2014-11-14T18:09:51"/>
    <x v="28"/>
    <x v="28"/>
    <b v="0"/>
    <n v="97"/>
    <b v="1"/>
    <s v="theater/spaces"/>
    <n v="107.74999999999999"/>
    <n v="88.865979381443296"/>
    <x v="0"/>
    <x v="4"/>
  </r>
  <r>
    <x v="2230"/>
    <s v="Baby It's Cold Outside: Silver Spring Stage HVAC Fund!"/>
    <s v="Help fund Silver Spring Stage's HVAC costs for the upcoming year! Don't leave us out in the cold (pun intended)!"/>
    <n v="3000"/>
    <n v="3035"/>
    <x v="2"/>
    <x v="0"/>
    <x v="0"/>
    <n v="1453352719"/>
    <d v="2016-01-21T05:05:19"/>
    <n v="1450760719"/>
    <d v="2015-12-22T05:05:19"/>
    <x v="28"/>
    <x v="28"/>
    <b v="0"/>
    <n v="26"/>
    <b v="1"/>
    <s v="theater/spaces"/>
    <n v="101.16666666666667"/>
    <n v="116.73076923076923"/>
    <x v="0"/>
    <x v="4"/>
  </r>
  <r>
    <x v="2231"/>
    <s v="Montauk Surf Museum"/>
    <s v="The Montauk Surf Museum will present ocean science, as well as the art and history of surfing to visitors and schools in creative ways."/>
    <n v="25000"/>
    <n v="29939"/>
    <x v="2"/>
    <x v="0"/>
    <x v="0"/>
    <n v="1417012840"/>
    <d v="2014-11-26T14:40:40"/>
    <n v="1414417240"/>
    <d v="2014-10-27T13:40:40"/>
    <x v="28"/>
    <x v="28"/>
    <b v="0"/>
    <n v="128"/>
    <b v="1"/>
    <s v="theater/spaces"/>
    <n v="119.756"/>
    <n v="233.8984375"/>
    <x v="0"/>
    <x v="4"/>
  </r>
  <r>
    <x v="2232"/>
    <s v="Barebones Black Box Theater in Braddock, PA"/>
    <s v="Barebones Productions is developing a new theater and performance facility in Braddock, Pa. &quot;The barebones black box&quot;"/>
    <n v="10000"/>
    <n v="15696"/>
    <x v="2"/>
    <x v="0"/>
    <x v="0"/>
    <n v="1434917049"/>
    <d v="2015-06-21T20:04:09"/>
    <n v="1432325049"/>
    <d v="2015-05-22T20:04:09"/>
    <x v="28"/>
    <x v="28"/>
    <b v="0"/>
    <n v="107"/>
    <b v="1"/>
    <s v="theater/spaces"/>
    <n v="156.96"/>
    <n v="146.69158878504672"/>
    <x v="0"/>
    <x v="4"/>
  </r>
  <r>
    <x v="2233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x v="0"/>
    <n v="1408566243"/>
    <d v="2014-08-20T20:24:03"/>
    <n v="1405974243"/>
    <d v="2014-07-21T20:24:03"/>
    <x v="28"/>
    <x v="28"/>
    <b v="0"/>
    <n v="159"/>
    <b v="1"/>
    <s v="theater/spaces"/>
    <n v="105.84090909090908"/>
    <n v="146.44654088050314"/>
    <x v="0"/>
    <x v="4"/>
  </r>
  <r>
    <x v="223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x v="0"/>
    <n v="1349567475"/>
    <d v="2012-10-06T23:51:15"/>
    <n v="1346975475"/>
    <d v="2012-09-06T23:51:15"/>
    <x v="28"/>
    <x v="28"/>
    <b v="0"/>
    <n v="182"/>
    <b v="1"/>
    <s v="theater/spaces"/>
    <n v="246.42"/>
    <n v="67.697802197802204"/>
    <x v="0"/>
    <x v="4"/>
  </r>
  <r>
    <x v="2235"/>
    <s v="Help ReNew the Rainbow Stage (&amp; office) for Future Stars"/>
    <s v="Wavy says let's LIGHT UP THE RAINBOW STAGE and as our stretch reward we'll throw all of us a PARTY!"/>
    <n v="40000"/>
    <n v="52576"/>
    <x v="2"/>
    <x v="0"/>
    <x v="0"/>
    <n v="1426866851"/>
    <d v="2015-03-20T15:54:11"/>
    <n v="1424278451"/>
    <d v="2015-02-18T16:54:11"/>
    <x v="28"/>
    <x v="28"/>
    <b v="0"/>
    <n v="320"/>
    <b v="1"/>
    <s v="theater/spaces"/>
    <n v="131.44"/>
    <n v="164.3"/>
    <x v="0"/>
    <x v="4"/>
  </r>
  <r>
    <x v="2236"/>
    <s v="A Home for Vegas Theatre Hub"/>
    <s v="We have a space! Help us fill it with a stage, chairs, gear and audiences' laughter!"/>
    <n v="5000"/>
    <n v="8401"/>
    <x v="2"/>
    <x v="0"/>
    <x v="0"/>
    <n v="1471242025"/>
    <d v="2016-08-15T06:20:25"/>
    <n v="1468650025"/>
    <d v="2016-07-16T06:20:25"/>
    <x v="28"/>
    <x v="28"/>
    <b v="0"/>
    <n v="99"/>
    <b v="1"/>
    <s v="theater/spaces"/>
    <n v="168.01999999999998"/>
    <n v="84.858585858585855"/>
    <x v="0"/>
    <x v="4"/>
  </r>
  <r>
    <x v="2237"/>
    <s v="Guilford Center Stage Lights Up"/>
    <s v="Guilford Center Stage is a new project bringing theater to our 1896 Grange; we need to purchase simple theater lighting for our stage."/>
    <n v="1750"/>
    <n v="1867"/>
    <x v="2"/>
    <x v="0"/>
    <x v="0"/>
    <n v="1442426171"/>
    <d v="2015-09-16T17:56:11"/>
    <n v="1439834171"/>
    <d v="2015-08-17T17:56:11"/>
    <x v="28"/>
    <x v="28"/>
    <b v="0"/>
    <n v="41"/>
    <b v="1"/>
    <s v="theater/spaces"/>
    <n v="106.6857142857143"/>
    <n v="45.536585365853661"/>
    <x v="0"/>
    <x v="4"/>
  </r>
  <r>
    <x v="2238"/>
    <s v="Silent Valley : A Haunting"/>
    <s v="One night only, not-for-profit, neighborhood haunted attraction that will scare your mask off! Coming this Halloween."/>
    <n v="1000"/>
    <n v="1272"/>
    <x v="2"/>
    <x v="0"/>
    <x v="0"/>
    <n v="1441933459"/>
    <d v="2015-09-11T01:04:19"/>
    <n v="1439341459"/>
    <d v="2015-08-12T01:04:19"/>
    <x v="28"/>
    <x v="28"/>
    <b v="0"/>
    <n v="25"/>
    <b v="1"/>
    <s v="theater/spaces"/>
    <n v="127.2"/>
    <n v="50.88"/>
    <x v="0"/>
    <x v="4"/>
  </r>
  <r>
    <x v="2239"/>
    <s v="Stagelights Studio by Pam Kinter, Greensboro"/>
    <s v="Finally Stagelights will have a space of our very own!  Be a part of this exciting new adventure in Greensboro!!"/>
    <n v="3000"/>
    <n v="4396"/>
    <x v="2"/>
    <x v="0"/>
    <x v="0"/>
    <n v="1471487925"/>
    <d v="2016-08-18T02:38:45"/>
    <n v="1468895925"/>
    <d v="2016-07-19T02:38:45"/>
    <x v="28"/>
    <x v="28"/>
    <b v="0"/>
    <n v="23"/>
    <b v="1"/>
    <s v="theater/spaces"/>
    <n v="146.53333333333333"/>
    <n v="191.13043478260869"/>
    <x v="0"/>
    <x v="4"/>
  </r>
  <r>
    <x v="2240"/>
    <s v="The Coalition Theater"/>
    <s v="Help create a permanent home for live comedy shows and classes in Downtown RVA."/>
    <n v="25000"/>
    <n v="27196.71"/>
    <x v="2"/>
    <x v="0"/>
    <x v="0"/>
    <n v="1367674009"/>
    <d v="2013-05-04T13:26:49"/>
    <n v="1365082009"/>
    <d v="2013-04-04T13:26:49"/>
    <x v="28"/>
    <x v="28"/>
    <b v="0"/>
    <n v="307"/>
    <b v="1"/>
    <s v="theater/spaces"/>
    <n v="108.78684000000001"/>
    <n v="88.588631921824103"/>
    <x v="0"/>
    <x v="4"/>
  </r>
  <r>
    <x v="2241"/>
    <s v="Lend a Hand in Our Home"/>
    <s v="Privet! Hello! Bon Jour! We are the Arlekin Players Theatre and we need a home."/>
    <n v="8300"/>
    <n v="9170"/>
    <x v="2"/>
    <x v="0"/>
    <x v="0"/>
    <n v="1453323048"/>
    <d v="2016-01-20T20:50:48"/>
    <n v="1450731048"/>
    <d v="2015-12-21T20:50:48"/>
    <x v="28"/>
    <x v="28"/>
    <b v="0"/>
    <n v="95"/>
    <b v="1"/>
    <s v="theater/spaces"/>
    <n v="110.48192771084338"/>
    <n v="96.526315789473685"/>
    <x v="0"/>
    <x v="4"/>
  </r>
  <r>
    <x v="2242"/>
    <s v="HOPE MILL THEATRE - CHAIR FUND"/>
    <s v="Hope Mill Theatre is a brand new Fringe Theatre in the heart of Manchester city - bringing a diverse programme of entertainment!"/>
    <n v="1500"/>
    <n v="1920"/>
    <x v="2"/>
    <x v="3"/>
    <x v="3"/>
    <n v="1444149047"/>
    <d v="2015-10-06T16:30:47"/>
    <n v="1441557047"/>
    <d v="2015-09-06T16:30:47"/>
    <x v="28"/>
    <x v="28"/>
    <b v="0"/>
    <n v="37"/>
    <b v="1"/>
    <s v="theater/spaces"/>
    <n v="128"/>
    <n v="51.891891891891895"/>
    <x v="0"/>
    <x v="4"/>
  </r>
  <r>
    <x v="2243"/>
    <s v="Colorado ACTS Black Box Painting"/>
    <s v="Walmart decided they wanted our space, so we had to move to a new theater. Help us make it an awesome space by painting it all black!"/>
    <n v="4000"/>
    <n v="5308.26"/>
    <x v="2"/>
    <x v="0"/>
    <x v="0"/>
    <n v="1408679055"/>
    <d v="2014-08-22T03:44:15"/>
    <n v="1406087055"/>
    <d v="2014-07-23T03:44:15"/>
    <x v="28"/>
    <x v="28"/>
    <b v="0"/>
    <n v="64"/>
    <b v="1"/>
    <s v="theater/spaces"/>
    <n v="132.70650000000001"/>
    <n v="82.941562500000003"/>
    <x v="0"/>
    <x v="4"/>
  </r>
  <r>
    <x v="2244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x v="0"/>
    <n v="1410324720"/>
    <d v="2014-09-10T04:52:00"/>
    <n v="1407784586"/>
    <d v="2014-08-11T19:16:26"/>
    <x v="28"/>
    <x v="28"/>
    <b v="0"/>
    <n v="58"/>
    <b v="1"/>
    <s v="theater/spaces"/>
    <n v="190.84810126582278"/>
    <n v="259.94827586206895"/>
    <x v="0"/>
    <x v="4"/>
  </r>
  <r>
    <x v="2245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x v="0"/>
    <n v="1434241255"/>
    <d v="2015-06-14T00:20:55"/>
    <n v="1431649255"/>
    <d v="2015-05-15T00:20:55"/>
    <x v="28"/>
    <x v="28"/>
    <b v="0"/>
    <n v="54"/>
    <b v="1"/>
    <s v="theater/spaces"/>
    <n v="106.66666666666667"/>
    <n v="74.074074074074076"/>
    <x v="0"/>
    <x v="4"/>
  </r>
  <r>
    <x v="2246"/>
    <s v="The Black Pearl Consuite at CoreCon VIII: On Ancient Seas"/>
    <s v="Help fund The Black Pearl Consuite at CoreCon VIII: On Ancient Seas!"/>
    <n v="600"/>
    <n v="636"/>
    <x v="2"/>
    <x v="0"/>
    <x v="0"/>
    <n v="1462420960"/>
    <d v="2016-05-05T04:02:40"/>
    <n v="1459828960"/>
    <d v="2016-04-05T04:02:40"/>
    <x v="28"/>
    <x v="28"/>
    <b v="0"/>
    <n v="9"/>
    <b v="1"/>
    <s v="theater/spaces"/>
    <n v="106"/>
    <n v="70.666666666666671"/>
    <x v="0"/>
    <x v="4"/>
  </r>
  <r>
    <x v="2247"/>
    <s v="Jon Udry's ABC Tour"/>
    <s v="The ABC tour: 26 comedy-juggling shows in 26 different venues - chosen by YOU - each beginning with a different letter of the alphabet."/>
    <n v="3500"/>
    <n v="827"/>
    <x v="0"/>
    <x v="3"/>
    <x v="3"/>
    <n v="1486547945"/>
    <d v="2017-02-08T09:59:05"/>
    <n v="1483955945"/>
    <d v="2017-01-09T09:59:05"/>
    <x v="28"/>
    <x v="28"/>
    <b v="1"/>
    <n v="35"/>
    <b v="0"/>
    <s v="theater/spaces"/>
    <n v="23.62857142857143"/>
    <n v="23.62857142857143"/>
    <x v="0"/>
    <x v="4"/>
  </r>
  <r>
    <x v="2248"/>
    <s v="Funding for a new theater facility in Walker Minnesota"/>
    <s v="To let the arts continue in Walker Minnesota We need a performing arts space and art gallery"/>
    <n v="50000"/>
    <n v="75"/>
    <x v="0"/>
    <x v="0"/>
    <x v="0"/>
    <n v="1432828740"/>
    <d v="2015-05-28T15:59:00"/>
    <n v="1430237094"/>
    <d v="2015-04-28T16:04:54"/>
    <x v="28"/>
    <x v="28"/>
    <b v="0"/>
    <n v="2"/>
    <b v="0"/>
    <s v="theater/spaces"/>
    <n v="0.15"/>
    <n v="37.5"/>
    <x v="0"/>
    <x v="4"/>
  </r>
  <r>
    <x v="2249"/>
    <s v="1 World Educational Theme Parks"/>
    <s v="A series of 6 educational theme parks. This project is to fund the plans and 3D designs required to build the first park."/>
    <n v="50000"/>
    <n v="0"/>
    <x v="0"/>
    <x v="3"/>
    <x v="3"/>
    <n v="1459694211"/>
    <d v="2016-04-03T14:36:51"/>
    <n v="1457105811"/>
    <d v="2016-03-04T15:36:51"/>
    <x v="28"/>
    <x v="28"/>
    <b v="0"/>
    <n v="0"/>
    <b v="0"/>
    <s v="theater/spaces"/>
    <n v="0"/>
    <n v="0"/>
    <x v="0"/>
    <x v="4"/>
  </r>
  <r>
    <x v="2250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x v="0"/>
    <n v="1407536846"/>
    <d v="2014-08-08T22:27:26"/>
    <n v="1404944846"/>
    <d v="2014-07-09T22:27:26"/>
    <x v="28"/>
    <x v="28"/>
    <b v="0"/>
    <n v="11"/>
    <b v="0"/>
    <s v="theater/spaces"/>
    <n v="3.0066666666666664"/>
    <n v="41"/>
    <x v="0"/>
    <x v="4"/>
  </r>
  <r>
    <x v="2251"/>
    <s v="Save the Roxy Theatre in Bremerton WA"/>
    <s v="Save the historic Roxy theatre in Bremerton WA from being repurposed as office space."/>
    <n v="220000"/>
    <n v="335"/>
    <x v="0"/>
    <x v="0"/>
    <x v="0"/>
    <n v="1443422134"/>
    <d v="2015-09-28T06:35:34"/>
    <n v="1440830134"/>
    <d v="2015-08-29T06:35:34"/>
    <x v="28"/>
    <x v="28"/>
    <b v="0"/>
    <n v="6"/>
    <b v="0"/>
    <s v="theater/spaces"/>
    <n v="0.15227272727272728"/>
    <n v="55.833333333333336"/>
    <x v="0"/>
    <x v="4"/>
  </r>
  <r>
    <x v="2252"/>
    <s v="Help Save Parkway Cinemas!"/>
    <s v="Save a historic Local theater."/>
    <n v="1000000"/>
    <n v="0"/>
    <x v="0"/>
    <x v="0"/>
    <x v="0"/>
    <n v="1407955748"/>
    <d v="2014-08-13T18:49:08"/>
    <n v="1405363748"/>
    <d v="2014-07-14T18:49:08"/>
    <x v="28"/>
    <x v="28"/>
    <b v="0"/>
    <n v="0"/>
    <b v="0"/>
    <s v="theater/spaces"/>
    <n v="0"/>
    <n v="0"/>
    <x v="0"/>
    <x v="4"/>
  </r>
  <r>
    <x v="2253"/>
    <s v="Gold Coast Wake Park"/>
    <s v="Our mission is to offer an innovative family watersports attraction that is fun, safe, economical and a leader in its field."/>
    <n v="350000"/>
    <n v="41950"/>
    <x v="0"/>
    <x v="2"/>
    <x v="2"/>
    <n v="1468128537"/>
    <d v="2016-07-10T05:28:57"/>
    <n v="1465536537"/>
    <d v="2016-06-10T05:28:57"/>
    <x v="28"/>
    <x v="28"/>
    <b v="0"/>
    <n v="15"/>
    <b v="0"/>
    <s v="theater/spaces"/>
    <n v="11.985714285714286"/>
    <n v="2796.6666666666665"/>
    <x v="0"/>
    <x v="4"/>
  </r>
  <r>
    <x v="2254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x v="8"/>
    <n v="1441837879"/>
    <d v="2015-09-09T22:31:19"/>
    <n v="1439245879"/>
    <d v="2015-08-10T22:31:19"/>
    <x v="28"/>
    <x v="28"/>
    <b v="0"/>
    <n v="1"/>
    <b v="0"/>
    <s v="theater/spaces"/>
    <n v="2.5"/>
    <n v="200"/>
    <x v="0"/>
    <x v="4"/>
  </r>
  <r>
    <x v="2255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x v="0"/>
    <n v="1445013352"/>
    <d v="2015-10-16T16:35:52"/>
    <n v="1442421352"/>
    <d v="2015-09-16T16:35:52"/>
    <x v="28"/>
    <x v="28"/>
    <b v="0"/>
    <n v="2"/>
    <b v="0"/>
    <s v="theater/spaces"/>
    <n v="6.9999999999999993E-2"/>
    <n v="87.5"/>
    <x v="0"/>
    <x v="4"/>
  </r>
  <r>
    <x v="2256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x v="0"/>
    <n v="1418587234"/>
    <d v="2014-12-14T20:00:34"/>
    <n v="1415995234"/>
    <d v="2014-11-14T20:00:34"/>
    <x v="28"/>
    <x v="28"/>
    <b v="0"/>
    <n v="7"/>
    <b v="0"/>
    <s v="theater/spaces"/>
    <n v="14.099999999999998"/>
    <n v="20.142857142857142"/>
    <x v="0"/>
    <x v="4"/>
  </r>
  <r>
    <x v="2257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5"/>
    <x v="4"/>
    <n v="1457617359"/>
    <d v="2016-03-10T13:42:39"/>
    <n v="1455025359"/>
    <d v="2016-02-09T13:42:39"/>
    <x v="28"/>
    <x v="28"/>
    <b v="0"/>
    <n v="3"/>
    <b v="0"/>
    <s v="theater/spaces"/>
    <n v="8.8000000000000009E-2"/>
    <n v="7.333333333333333"/>
    <x v="0"/>
    <x v="4"/>
  </r>
  <r>
    <x v="2258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6"/>
    <x v="5"/>
    <n v="1488495478"/>
    <d v="2017-03-02T22:57:58"/>
    <n v="1485903478"/>
    <d v="2017-01-31T22:57:58"/>
    <x v="28"/>
    <x v="28"/>
    <b v="0"/>
    <n v="2"/>
    <b v="0"/>
    <s v="theater/spaces"/>
    <n v="0.47727272727272729"/>
    <n v="52.5"/>
    <x v="0"/>
    <x v="4"/>
  </r>
  <r>
    <x v="2259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x v="0"/>
    <n v="1424920795"/>
    <d v="2015-02-26T03:19:55"/>
    <n v="1422328795"/>
    <d v="2015-01-27T03:19:55"/>
    <x v="28"/>
    <x v="28"/>
    <b v="0"/>
    <n v="3"/>
    <b v="0"/>
    <s v="theater/spaces"/>
    <n v="0.11833333333333333"/>
    <n v="23.666666666666668"/>
    <x v="0"/>
    <x v="4"/>
  </r>
  <r>
    <x v="2260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x v="0"/>
    <n v="1427040435"/>
    <d v="2015-03-22T16:07:15"/>
    <n v="1424452035"/>
    <d v="2015-02-20T17:07:15"/>
    <x v="28"/>
    <x v="28"/>
    <b v="0"/>
    <n v="27"/>
    <b v="0"/>
    <s v="theater/spaces"/>
    <n v="0.8417399858735245"/>
    <n v="415.77777777777777"/>
    <x v="0"/>
    <x v="4"/>
  </r>
  <r>
    <x v="226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x v="0"/>
    <n v="1442722891"/>
    <d v="2015-09-20T04:21:31"/>
    <n v="1440130891"/>
    <d v="2015-08-21T04:21:31"/>
    <x v="28"/>
    <x v="28"/>
    <b v="0"/>
    <n v="5"/>
    <b v="0"/>
    <s v="theater/spaces"/>
    <n v="0.21029999999999999"/>
    <n v="420.6"/>
    <x v="0"/>
    <x v="4"/>
  </r>
  <r>
    <x v="2262"/>
    <s v="Magical Workshop, Magic/Hobby Store"/>
    <s v="Help expand the time of everyones favorite magic store!  It currently limited to 3 days a week. If not for you, then the children!"/>
    <n v="9000"/>
    <n v="0"/>
    <x v="0"/>
    <x v="0"/>
    <x v="0"/>
    <n v="1447628946"/>
    <d v="2015-11-15T23:09:06"/>
    <n v="1445033346"/>
    <d v="2015-10-16T22:09:06"/>
    <x v="28"/>
    <x v="28"/>
    <b v="0"/>
    <n v="0"/>
    <b v="0"/>
    <s v="theater/spaces"/>
    <n v="0"/>
    <n v="0"/>
    <x v="0"/>
    <x v="4"/>
  </r>
  <r>
    <x v="2263"/>
    <s v="Crystal City Haunted Undergound"/>
    <s v="Crystal City Underground is a New &amp; Unique_x000a_indoor recreational facility, using an old silica sand mine,_x000a_we are the Haunted Maze"/>
    <n v="20000"/>
    <n v="56"/>
    <x v="0"/>
    <x v="0"/>
    <x v="0"/>
    <n v="1409547600"/>
    <d v="2014-09-01T05:00:00"/>
    <n v="1406986278"/>
    <d v="2014-08-02T13:31:18"/>
    <x v="28"/>
    <x v="28"/>
    <b v="0"/>
    <n v="3"/>
    <b v="0"/>
    <s v="theater/spaces"/>
    <n v="0.27999999999999997"/>
    <n v="18.666666666666668"/>
    <x v="0"/>
    <x v="4"/>
  </r>
  <r>
    <x v="2264"/>
    <s v="Paper Tank Theater Music Madness Party"/>
    <s v="Get behind a new music venue in our city by helping with equipment! We're pre-selling tickets to our party and offering other perks."/>
    <n v="25000"/>
    <n v="610"/>
    <x v="0"/>
    <x v="0"/>
    <x v="0"/>
    <n v="1443561159"/>
    <d v="2015-09-29T21:12:39"/>
    <n v="1440969159"/>
    <d v="2015-08-30T21:12:39"/>
    <x v="28"/>
    <x v="28"/>
    <b v="0"/>
    <n v="9"/>
    <b v="0"/>
    <s v="theater/spaces"/>
    <n v="2.44"/>
    <n v="67.777777777777771"/>
    <x v="0"/>
    <x v="4"/>
  </r>
  <r>
    <x v="2265"/>
    <s v="Bustduck Theatre"/>
    <s v="Roanoke, Virginia's first long-form improv theatre company. Producing improv and scripted theatre, with a dynamic training program."/>
    <n v="5000"/>
    <n v="796"/>
    <x v="0"/>
    <x v="0"/>
    <x v="0"/>
    <n v="1471214743"/>
    <d v="2016-08-14T22:45:43"/>
    <n v="1468622743"/>
    <d v="2016-07-15T22:45:43"/>
    <x v="28"/>
    <x v="28"/>
    <b v="0"/>
    <n v="9"/>
    <b v="0"/>
    <s v="theater/spaces"/>
    <n v="15.920000000000002"/>
    <n v="88.444444444444443"/>
    <x v="0"/>
    <x v="4"/>
  </r>
  <r>
    <x v="2266"/>
    <s v="LaPorte Institute for Dramatic and Creative Arts"/>
    <s v="To create a learning center for acting and all art types including anything that expresses the emotion of the human spirit."/>
    <n v="20000"/>
    <n v="795"/>
    <x v="0"/>
    <x v="0"/>
    <x v="0"/>
    <n v="1432151326"/>
    <d v="2015-05-20T19:48:46"/>
    <n v="1429559326"/>
    <d v="2015-04-20T19:48:46"/>
    <x v="28"/>
    <x v="28"/>
    <b v="0"/>
    <n v="14"/>
    <b v="0"/>
    <s v="theater/spaces"/>
    <n v="3.9750000000000001"/>
    <n v="56.785714285714285"/>
    <x v="0"/>
    <x v="4"/>
  </r>
  <r>
    <x v="2267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x v="0"/>
    <n v="1455251591"/>
    <d v="2016-02-12T04:33:11"/>
    <n v="1452659591"/>
    <d v="2016-01-13T04:33:11"/>
    <x v="28"/>
    <x v="28"/>
    <b v="0"/>
    <n v="5"/>
    <b v="0"/>
    <s v="theater/spaces"/>
    <n v="13.900000000000002"/>
    <n v="55.6"/>
    <x v="0"/>
    <x v="4"/>
  </r>
  <r>
    <x v="2268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x v="0"/>
    <n v="1413816975"/>
    <d v="2014-10-20T14:56:15"/>
    <n v="1411224975"/>
    <d v="2014-09-20T14:56:15"/>
    <x v="28"/>
    <x v="28"/>
    <b v="0"/>
    <n v="13"/>
    <b v="0"/>
    <s v="theater/spaces"/>
    <n v="15.225"/>
    <n v="140.53846153846155"/>
    <x v="0"/>
    <x v="4"/>
  </r>
  <r>
    <x v="2269"/>
    <s v="Mots Ã‰crits"/>
    <s v="LabellisÃ© 14-18, Mots Ã‰crits est un projet itinÃ©rant de lectures Ã  voix haute par des amateurs, mises en espace par une comÃ©dienne."/>
    <n v="2500"/>
    <n v="300"/>
    <x v="0"/>
    <x v="5"/>
    <x v="4"/>
    <n v="1437033360"/>
    <d v="2015-07-16T07:56:00"/>
    <n v="1434445937"/>
    <d v="2015-06-16T09:12:17"/>
    <x v="28"/>
    <x v="28"/>
    <b v="0"/>
    <n v="12"/>
    <b v="0"/>
    <s v="theater/spaces"/>
    <n v="12"/>
    <n v="25"/>
    <x v="0"/>
    <x v="4"/>
  </r>
  <r>
    <x v="2270"/>
    <s v="The Shamrock Drafthouse Theater"/>
    <s v="An arts and craft beer theater showcasing local talent, locally crafted beer and providing performance and rehearsal space."/>
    <n v="109225"/>
    <n v="4635"/>
    <x v="0"/>
    <x v="0"/>
    <x v="0"/>
    <n v="1429291982"/>
    <d v="2015-04-17T17:33:02"/>
    <n v="1426699982"/>
    <d v="2015-03-18T17:33:02"/>
    <x v="28"/>
    <x v="28"/>
    <b v="0"/>
    <n v="37"/>
    <b v="0"/>
    <s v="theater/spaces"/>
    <n v="4.2435339894712749"/>
    <n v="125.27027027027027"/>
    <x v="0"/>
    <x v="4"/>
  </r>
  <r>
    <x v="2271"/>
    <s v="spoken word pop-up:"/>
    <s v="We are creating a mobile community devoted to the spreading and sharing of spoken word and other kinds of storytelling."/>
    <n v="10000"/>
    <n v="300"/>
    <x v="0"/>
    <x v="10"/>
    <x v="7"/>
    <n v="1465123427"/>
    <d v="2016-06-05T10:43:47"/>
    <n v="1462531427"/>
    <d v="2016-05-06T10:43:47"/>
    <x v="28"/>
    <x v="28"/>
    <b v="0"/>
    <n v="1"/>
    <b v="0"/>
    <s v="theater/spaces"/>
    <n v="3"/>
    <n v="300"/>
    <x v="0"/>
    <x v="4"/>
  </r>
  <r>
    <x v="2272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x v="0"/>
    <n v="1427414732"/>
    <d v="2015-03-27T00:05:32"/>
    <n v="1424826332"/>
    <d v="2015-02-25T01:05:32"/>
    <x v="28"/>
    <x v="28"/>
    <b v="0"/>
    <n v="1"/>
    <b v="0"/>
    <s v="theater/spaces"/>
    <n v="0.05"/>
    <n v="5"/>
    <x v="0"/>
    <x v="4"/>
  </r>
  <r>
    <x v="227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d v="2016-07-09T23:49:58"/>
    <n v="1465516198"/>
    <d v="2016-06-09T23:49:58"/>
    <x v="28"/>
    <x v="28"/>
    <b v="0"/>
    <n v="348"/>
    <b v="0"/>
    <s v="theater/spaces"/>
    <n v="68.153599999999997"/>
    <n v="244.80459770114942"/>
    <x v="0"/>
    <x v="4"/>
  </r>
  <r>
    <x v="2274"/>
    <s v="N/A (Canceled)"/>
    <s v="N/A"/>
    <n v="1500000"/>
    <n v="0"/>
    <x v="1"/>
    <x v="0"/>
    <x v="0"/>
    <n v="1452142672"/>
    <d v="2016-01-07T04:57:52"/>
    <n v="1449550672"/>
    <d v="2015-12-08T04:57:52"/>
    <x v="28"/>
    <x v="28"/>
    <b v="0"/>
    <n v="0"/>
    <b v="0"/>
    <s v="theater/spaces"/>
    <n v="0"/>
    <n v="0"/>
    <x v="0"/>
    <x v="4"/>
  </r>
  <r>
    <x v="2275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d v="2015-03-01T20:33:49"/>
    <n v="1422650029"/>
    <d v="2015-01-30T20:33:49"/>
    <x v="28"/>
    <x v="28"/>
    <b v="0"/>
    <n v="0"/>
    <b v="0"/>
    <s v="theater/spaces"/>
    <n v="0"/>
    <n v="0"/>
    <x v="0"/>
    <x v="4"/>
  </r>
  <r>
    <x v="2276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d v="2017-03-16T18:49:01"/>
    <n v="1487101741"/>
    <d v="2017-02-14T19:49:01"/>
    <x v="28"/>
    <x v="28"/>
    <b v="0"/>
    <n v="117"/>
    <b v="0"/>
    <s v="theater/plays"/>
    <n v="108.60666666666667"/>
    <n v="139.23931623931625"/>
    <x v="0"/>
    <x v="0"/>
  </r>
  <r>
    <x v="2277"/>
    <s v="SNAKE EYES"/>
    <s v="A Staged Reading of &quot;Snake Eyes,&quot; a new play by Alex Rafala"/>
    <n v="4100"/>
    <n v="645"/>
    <x v="3"/>
    <x v="0"/>
    <x v="0"/>
    <n v="1491656045"/>
    <d v="2017-04-08T12:54:05"/>
    <n v="1489067645"/>
    <d v="2017-03-09T13:54:05"/>
    <x v="28"/>
    <x v="28"/>
    <b v="0"/>
    <n v="12"/>
    <b v="0"/>
    <s v="theater/plays"/>
    <n v="15.731707317073171"/>
    <n v="53.75"/>
    <x v="0"/>
    <x v="0"/>
  </r>
  <r>
    <x v="2278"/>
    <s v="Hell Has No Fury by TwentySomething @ Edinburgh Fringe"/>
    <s v="TwentySomething is taking Hell Has No Fury to Edinburgh! _x000a_We're looking for your support to get us there."/>
    <n v="500"/>
    <n v="540"/>
    <x v="3"/>
    <x v="3"/>
    <x v="3"/>
    <n v="1490358834"/>
    <d v="2017-03-24T12:33:54"/>
    <n v="1487770434"/>
    <d v="2017-02-22T13:33:54"/>
    <x v="28"/>
    <x v="28"/>
    <b v="0"/>
    <n v="16"/>
    <b v="0"/>
    <s v="theater/plays"/>
    <n v="108"/>
    <n v="33.75"/>
    <x v="0"/>
    <x v="0"/>
  </r>
  <r>
    <x v="2279"/>
    <s v="ReminiSens Restaurant &amp; Theatre in Versailles"/>
    <s v="ReminiSens offers an Enchanting Time Travel experience: have diner at the court of Versailles and interact with the nobles of the time!"/>
    <n v="10000"/>
    <n v="96"/>
    <x v="3"/>
    <x v="5"/>
    <x v="4"/>
    <n v="1491581703"/>
    <d v="2017-04-07T16:15:03"/>
    <n v="1488993303"/>
    <d v="2017-03-08T17:15:03"/>
    <x v="28"/>
    <x v="28"/>
    <b v="0"/>
    <n v="4"/>
    <b v="0"/>
    <s v="theater/plays"/>
    <n v="0.96"/>
    <n v="24"/>
    <x v="0"/>
    <x v="0"/>
  </r>
  <r>
    <x v="2280"/>
    <s v="The Pendulum Swings UK Theatre Tour/EdFringe"/>
    <s v="Our aim is to deliver a powerful piece of theatre to audiences across the UK, including Edinburgh Fringe (2017)."/>
    <n v="2750"/>
    <n v="45"/>
    <x v="3"/>
    <x v="3"/>
    <x v="3"/>
    <n v="1489922339"/>
    <d v="2017-03-19T11:18:59"/>
    <n v="1487333939"/>
    <d v="2017-02-17T12:18:59"/>
    <x v="28"/>
    <x v="28"/>
    <b v="0"/>
    <n v="3"/>
    <b v="0"/>
    <s v="theater/plays"/>
    <n v="1.6363636363636365"/>
    <n v="15"/>
    <x v="0"/>
    <x v="0"/>
  </r>
  <r>
    <x v="2281"/>
    <s v="&quot;The Holiday Bug&quot; 2014 Puppet Show"/>
    <s v="A Multi-Media Puppet Show, with large cable control puppets to tell a hilarious story for all ages."/>
    <n v="3500"/>
    <n v="3514"/>
    <x v="2"/>
    <x v="0"/>
    <x v="0"/>
    <n v="1410379774"/>
    <d v="2014-09-10T20:09:34"/>
    <n v="1407787774"/>
    <d v="2014-08-11T20:09:34"/>
    <x v="28"/>
    <x v="28"/>
    <b v="1"/>
    <n v="34"/>
    <b v="1"/>
    <s v="theater/plays"/>
    <n v="100.4"/>
    <n v="103.35294117647059"/>
    <x v="0"/>
    <x v="0"/>
  </r>
  <r>
    <x v="2282"/>
    <s v="'Gilead', an original theatre piece"/>
    <s v="'Gilead' is an original theatre piece inspired by Margaret Atwood's 'The Handmaid's Tale'. (Brighton Fringe 2014)"/>
    <n v="2200"/>
    <n v="2331"/>
    <x v="2"/>
    <x v="3"/>
    <x v="3"/>
    <n v="1383425367"/>
    <d v="2013-11-02T20:49:27"/>
    <n v="1380833367"/>
    <d v="2013-10-03T20:49:27"/>
    <x v="28"/>
    <x v="28"/>
    <b v="1"/>
    <n v="67"/>
    <b v="1"/>
    <s v="theater/plays"/>
    <n v="105.95454545454545"/>
    <n v="34.791044776119406"/>
    <x v="0"/>
    <x v="0"/>
  </r>
  <r>
    <x v="2283"/>
    <s v="&quot;Bright Ideas&quot; By Eric Coble"/>
    <s v="Hilarious play about two parents obsessed with getting their kid into the best pre-school and are willing to do ANYTHING to get him in!"/>
    <n v="7000"/>
    <n v="7905"/>
    <x v="2"/>
    <x v="0"/>
    <x v="0"/>
    <n v="1333310458"/>
    <d v="2012-04-01T20:00:58"/>
    <n v="1330722058"/>
    <d v="2012-03-02T21:00:58"/>
    <x v="28"/>
    <x v="28"/>
    <b v="1"/>
    <n v="123"/>
    <b v="1"/>
    <s v="theater/plays"/>
    <n v="112.92857142857142"/>
    <n v="64.268292682926827"/>
    <x v="0"/>
    <x v="0"/>
  </r>
  <r>
    <x v="2284"/>
    <s v="Stage Adaptation of Studio Ghibli's Princess Mononoke"/>
    <s v="We want to take our stage adaptation of Studio Ghibli's 'Princess Mononoke' to more people.  Help us do it!"/>
    <n v="5000"/>
    <n v="9425.23"/>
    <x v="2"/>
    <x v="3"/>
    <x v="3"/>
    <n v="1356004725"/>
    <d v="2012-12-20T11:58:45"/>
    <n v="1353412725"/>
    <d v="2012-11-20T11:58:45"/>
    <x v="28"/>
    <x v="28"/>
    <b v="1"/>
    <n v="302"/>
    <b v="1"/>
    <s v="theater/plays"/>
    <n v="188.50460000000001"/>
    <n v="31.209370860927152"/>
    <x v="0"/>
    <x v="0"/>
  </r>
  <r>
    <x v="2285"/>
    <s v="Nursery Crimes"/>
    <s v="A 40s crime-noir play using nursery rhyme characters."/>
    <n v="5000"/>
    <n v="5700"/>
    <x v="2"/>
    <x v="0"/>
    <x v="0"/>
    <n v="1374523752"/>
    <d v="2013-07-22T20:09:12"/>
    <n v="1371931752"/>
    <d v="2013-06-22T20:09:12"/>
    <x v="28"/>
    <x v="28"/>
    <b v="1"/>
    <n v="69"/>
    <b v="1"/>
    <s v="theater/plays"/>
    <n v="113.99999999999999"/>
    <n v="82.608695652173907"/>
    <x v="0"/>
    <x v="0"/>
  </r>
  <r>
    <x v="2286"/>
    <s v="Faustus"/>
    <s v="Iâ€™ll Be Right Back presents a story of murder and corruption. Faustus is a modern re-imagining of Christopher Marloweâ€™s classic tale."/>
    <n v="2000"/>
    <n v="2102"/>
    <x v="2"/>
    <x v="3"/>
    <x v="3"/>
    <n v="1413377522"/>
    <d v="2014-10-15T12:52:02"/>
    <n v="1410785522"/>
    <d v="2014-09-15T12:52:02"/>
    <x v="28"/>
    <x v="28"/>
    <b v="1"/>
    <n v="74"/>
    <b v="1"/>
    <s v="theater/plays"/>
    <n v="105.1"/>
    <n v="28.405405405405407"/>
    <x v="0"/>
    <x v="0"/>
  </r>
  <r>
    <x v="2287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x v="0"/>
    <n v="1402855525"/>
    <d v="2014-06-15T18:05:25"/>
    <n v="1400263525"/>
    <d v="2014-05-16T18:05:25"/>
    <x v="28"/>
    <x v="28"/>
    <b v="1"/>
    <n v="72"/>
    <b v="1"/>
    <s v="theater/plays"/>
    <n v="111.15384615384616"/>
    <n v="200.69444444444446"/>
    <x v="0"/>
    <x v="0"/>
  </r>
  <r>
    <x v="2288"/>
    <s v="The Window"/>
    <s v="We're bringing The Window to the Cherry Lane Theater in January 2014."/>
    <n v="8000"/>
    <n v="8241"/>
    <x v="2"/>
    <x v="0"/>
    <x v="0"/>
    <n v="1386910740"/>
    <d v="2013-12-13T04:59:00"/>
    <n v="1384364561"/>
    <d v="2013-11-13T17:42:41"/>
    <x v="28"/>
    <x v="28"/>
    <b v="1"/>
    <n v="82"/>
    <b v="1"/>
    <s v="theater/plays"/>
    <n v="103.01249999999999"/>
    <n v="100.5"/>
    <x v="0"/>
    <x v="0"/>
  </r>
  <r>
    <x v="2289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3"/>
    <x v="3"/>
    <n v="1462545358"/>
    <d v="2016-05-06T14:35:58"/>
    <n v="1459953358"/>
    <d v="2016-04-06T14:35:58"/>
    <x v="28"/>
    <x v="28"/>
    <b v="1"/>
    <n v="117"/>
    <b v="1"/>
    <s v="theater/plays"/>
    <n v="108.8142857142857"/>
    <n v="65.102564102564102"/>
    <x v="0"/>
    <x v="0"/>
  </r>
  <r>
    <x v="2290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x v="0"/>
    <n v="1329240668"/>
    <d v="2012-02-14T17:31:08"/>
    <n v="1326648668"/>
    <d v="2012-01-15T17:31:08"/>
    <x v="28"/>
    <x v="28"/>
    <b v="1"/>
    <n v="29"/>
    <b v="1"/>
    <s v="theater/plays"/>
    <n v="114.99999999999999"/>
    <n v="79.310344827586206"/>
    <x v="0"/>
    <x v="0"/>
  </r>
  <r>
    <x v="2291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x v="0"/>
    <n v="1411765492"/>
    <d v="2014-09-26T21:04:52"/>
    <n v="1409173492"/>
    <d v="2014-08-27T21:04:52"/>
    <x v="28"/>
    <x v="28"/>
    <b v="1"/>
    <n v="74"/>
    <b v="1"/>
    <s v="theater/plays"/>
    <n v="103"/>
    <n v="139.18918918918919"/>
    <x v="0"/>
    <x v="0"/>
  </r>
  <r>
    <x v="2292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x v="0"/>
    <n v="1403366409"/>
    <d v="2014-06-21T16:00:09"/>
    <n v="1400774409"/>
    <d v="2014-05-22T16:00:09"/>
    <x v="28"/>
    <x v="28"/>
    <b v="1"/>
    <n v="51"/>
    <b v="1"/>
    <s v="theater/plays"/>
    <n v="117.39999999999999"/>
    <n v="57.549019607843135"/>
    <x v="0"/>
    <x v="0"/>
  </r>
  <r>
    <x v="2293"/>
    <s v="Cutting Off Kate Bush"/>
    <s v="Cutting Off Kate Bush is a one-woman show written &amp; performed by Lucy Benson-Brown, premiering at the Edinburgh Fringe Festival 2014"/>
    <n v="1500"/>
    <n v="2576"/>
    <x v="2"/>
    <x v="3"/>
    <x v="3"/>
    <n v="1405521075"/>
    <d v="2014-07-16T14:31:15"/>
    <n v="1402929075"/>
    <d v="2014-06-16T14:31:15"/>
    <x v="28"/>
    <x v="28"/>
    <b v="1"/>
    <n v="78"/>
    <b v="1"/>
    <s v="theater/plays"/>
    <n v="171.73333333333335"/>
    <n v="33.025641025641029"/>
    <x v="0"/>
    <x v="0"/>
  </r>
  <r>
    <x v="2294"/>
    <s v="Glass Mountain: An Original Fairytale"/>
    <s v="A new tale of witches, fairies, cat-hunters and and bone-boilers from London theatre company Broken Glass."/>
    <n v="1200"/>
    <n v="1437"/>
    <x v="2"/>
    <x v="3"/>
    <x v="3"/>
    <n v="1403258049"/>
    <d v="2014-06-20T09:54:09"/>
    <n v="1400666049"/>
    <d v="2014-05-21T09:54:09"/>
    <x v="28"/>
    <x v="28"/>
    <b v="1"/>
    <n v="45"/>
    <b v="1"/>
    <s v="theater/plays"/>
    <n v="119.75"/>
    <n v="31.933333333333334"/>
    <x v="0"/>
    <x v="0"/>
  </r>
  <r>
    <x v="2295"/>
    <s v="Equus at Frenetic Theatre"/>
    <s v="Equus is the story of a psychiatrist treating a teenaged boy who blinds six horses with a metal spike."/>
    <n v="4300"/>
    <n v="4610"/>
    <x v="2"/>
    <x v="0"/>
    <x v="0"/>
    <n v="1404258631"/>
    <d v="2014-07-01T23:50:31"/>
    <n v="1401666631"/>
    <d v="2014-06-01T23:50:31"/>
    <x v="28"/>
    <x v="28"/>
    <b v="1"/>
    <n v="46"/>
    <b v="1"/>
    <s v="theater/plays"/>
    <n v="107.20930232558139"/>
    <n v="100.21739130434783"/>
    <x v="0"/>
    <x v="0"/>
  </r>
  <r>
    <x v="2296"/>
    <s v="Honest"/>
    <s v="Honest is an exciting and dark new play by Bristol based writer Alice Nicholas, touring the South of England and London this October."/>
    <n v="3200"/>
    <n v="3270"/>
    <x v="2"/>
    <x v="3"/>
    <x v="3"/>
    <n v="1410901200"/>
    <d v="2014-09-16T21:00:00"/>
    <n v="1408313438"/>
    <d v="2014-08-17T22:10:38"/>
    <x v="28"/>
    <x v="28"/>
    <b v="1"/>
    <n v="70"/>
    <b v="1"/>
    <s v="theater/plays"/>
    <n v="102.18750000000001"/>
    <n v="46.714285714285715"/>
    <x v="0"/>
    <x v="0"/>
  </r>
  <r>
    <x v="2297"/>
    <s v="Hednadotter Jubileumskonsert"/>
    <s v="Det Ã¤r tio Ã¥r sedan sist! Musikalen Hednadotter med sÃ¥ngarna frÃ¥n orginaluppsÃ¤ttningen sjunger musikalen i Konsertform."/>
    <n v="55000"/>
    <n v="6780"/>
    <x v="0"/>
    <x v="10"/>
    <x v="7"/>
    <n v="1432455532"/>
    <d v="2015-05-24T08:18:52"/>
    <n v="1429863532"/>
    <d v="2015-04-24T08:18:52"/>
    <x v="28"/>
    <x v="28"/>
    <b v="0"/>
    <n v="19"/>
    <b v="0"/>
    <s v="theater/musical"/>
    <n v="12.327272727272726"/>
    <n v="356.84210526315792"/>
    <x v="0"/>
    <x v="1"/>
  </r>
  <r>
    <x v="2298"/>
    <s v="Call It A Day Productions - THE LIFE"/>
    <s v="Call It A Day Productions is putting on their first full production in December and every little bit helps!"/>
    <n v="4000"/>
    <n v="0"/>
    <x v="0"/>
    <x v="6"/>
    <x v="5"/>
    <n v="1481258275"/>
    <d v="2016-12-09T04:37:55"/>
    <n v="1478662675"/>
    <d v="2016-11-09T03:37:55"/>
    <x v="28"/>
    <x v="28"/>
    <b v="0"/>
    <n v="0"/>
    <b v="0"/>
    <s v="theater/musical"/>
    <n v="0"/>
    <n v="0"/>
    <x v="0"/>
    <x v="1"/>
  </r>
  <r>
    <x v="2299"/>
    <s v="P.A.C.K (Performing Arts Camp for Kids)"/>
    <s v="P.A.C.K (Performing Arts Camp for Kids) Musical Theater, Instrumental Music, Vocal Music, Dance, Visual Arts, and Physical Education!"/>
    <n v="11000"/>
    <n v="0"/>
    <x v="0"/>
    <x v="0"/>
    <x v="0"/>
    <n v="1437960598"/>
    <d v="2015-07-27T01:29:58"/>
    <n v="1435368598"/>
    <d v="2015-06-27T01:29:58"/>
    <x v="28"/>
    <x v="28"/>
    <b v="0"/>
    <n v="0"/>
    <b v="0"/>
    <s v="theater/musical"/>
    <n v="0"/>
    <n v="0"/>
    <x v="0"/>
    <x v="1"/>
  </r>
  <r>
    <x v="2300"/>
    <s v="Emerson Sings!"/>
    <s v="Emerson Sings is the first cabaret to celebrate the work of up and coming musical theater composers who are alumni of Emerson College."/>
    <n v="3500"/>
    <n v="2070"/>
    <x v="0"/>
    <x v="0"/>
    <x v="0"/>
    <n v="1423750542"/>
    <d v="2015-02-12T14:15:42"/>
    <n v="1421158542"/>
    <d v="2015-01-13T14:15:42"/>
    <x v="28"/>
    <x v="28"/>
    <b v="0"/>
    <n v="39"/>
    <b v="0"/>
    <s v="theater/musical"/>
    <n v="59.142857142857139"/>
    <n v="53.07692307692308"/>
    <x v="0"/>
    <x v="1"/>
  </r>
  <r>
    <x v="2301"/>
    <s v="Mirror, mirror on the wall"/>
    <s v="This years most important stage project for young artists in our region. www.ungespor.no"/>
    <n v="10000"/>
    <n v="1145"/>
    <x v="0"/>
    <x v="17"/>
    <x v="12"/>
    <n v="1423050618"/>
    <d v="2015-02-04T11:50:18"/>
    <n v="1420458618"/>
    <d v="2015-01-05T11:50:18"/>
    <x v="28"/>
    <x v="28"/>
    <b v="0"/>
    <n v="4"/>
    <b v="0"/>
    <s v="theater/musical"/>
    <n v="11.450000000000001"/>
    <n v="286.25"/>
    <x v="0"/>
    <x v="1"/>
  </r>
  <r>
    <x v="2302"/>
    <s v="Help Milburn Stone Fly High With TARZAN The Musical"/>
    <s v="The Milburn Stone Theatre needs your help to bring its high-flying next blockbuster musical, TARZAN, to life!"/>
    <n v="5000"/>
    <n v="2608"/>
    <x v="0"/>
    <x v="0"/>
    <x v="0"/>
    <n v="1410037200"/>
    <d v="2014-09-06T21:00:00"/>
    <n v="1407435418"/>
    <d v="2014-08-07T18:16:58"/>
    <x v="28"/>
    <x v="28"/>
    <b v="0"/>
    <n v="53"/>
    <b v="0"/>
    <s v="theater/musical"/>
    <n v="52.16"/>
    <n v="49.20754716981132"/>
    <x v="0"/>
    <x v="1"/>
  </r>
  <r>
    <x v="2303"/>
    <s v="ROAD TO THE KINGDOM"/>
    <s v="An extremely unique musical play with an exciting, fun filled, dramatic twist. You will discover what lies ahead on the Road to Kingdom"/>
    <n v="50000"/>
    <n v="1"/>
    <x v="0"/>
    <x v="0"/>
    <x v="0"/>
    <n v="1461994440"/>
    <d v="2016-04-30T05:34:00"/>
    <n v="1459410101"/>
    <d v="2016-03-31T07:41:41"/>
    <x v="28"/>
    <x v="28"/>
    <b v="0"/>
    <n v="1"/>
    <b v="0"/>
    <s v="theater/musical"/>
    <n v="2E-3"/>
    <n v="1"/>
    <x v="0"/>
    <x v="1"/>
  </r>
  <r>
    <x v="2304"/>
    <s v="Escape from Reality's 1st Season &quot;Defying Gravity&quot;"/>
    <s v="Escape from Reality's 1st Season &quot;Defying Gravity&quot; including The Last Five Years, Godspell, and Aida."/>
    <n v="1000"/>
    <n v="250"/>
    <x v="0"/>
    <x v="0"/>
    <x v="0"/>
    <n v="1443224622"/>
    <d v="2015-09-25T23:43:42"/>
    <n v="1440632622"/>
    <d v="2015-08-26T23:43:42"/>
    <x v="28"/>
    <x v="28"/>
    <b v="0"/>
    <n v="6"/>
    <b v="0"/>
    <s v="theater/musical"/>
    <n v="25"/>
    <n v="41.666666666666664"/>
    <x v="0"/>
    <x v="1"/>
  </r>
  <r>
    <x v="2305"/>
    <s v="FaÃ§ade: The Interactive Musical"/>
    <s v="Based on the hit game, Trip and Grace's marriage is falling apart. It's up to the audience to determine the fate of their relationship."/>
    <n v="500"/>
    <n v="0"/>
    <x v="0"/>
    <x v="0"/>
    <x v="0"/>
    <n v="1437149640"/>
    <d v="2015-07-17T16:14:00"/>
    <n v="1434558479"/>
    <d v="2015-06-17T16:27:59"/>
    <x v="28"/>
    <x v="28"/>
    <b v="0"/>
    <n v="0"/>
    <b v="0"/>
    <s v="theater/musical"/>
    <n v="0"/>
    <n v="0"/>
    <x v="0"/>
    <x v="1"/>
  </r>
  <r>
    <x v="2306"/>
    <s v="Children Must Run: An Original Musical"/>
    <s v="Children Must Run is an original musical, about a prostitute, a drug mule, a child soldier and their struggles, hopes and dreams."/>
    <n v="8000"/>
    <n v="273"/>
    <x v="0"/>
    <x v="3"/>
    <x v="3"/>
    <n v="1430470772"/>
    <d v="2015-05-01T08:59:32"/>
    <n v="1427878772"/>
    <d v="2015-04-01T08:59:32"/>
    <x v="28"/>
    <x v="28"/>
    <b v="0"/>
    <n v="12"/>
    <b v="0"/>
    <s v="theater/musical"/>
    <n v="3.4125000000000001"/>
    <n v="22.75"/>
    <x v="0"/>
    <x v="1"/>
  </r>
  <r>
    <x v="2307"/>
    <s v="Performance Theater for Young Artists (PTYA)"/>
    <s v="PTYA is a non-profit musical theater group for kids ages 7-18 that teaches the importance of self expression through the arts."/>
    <n v="5000"/>
    <n v="0"/>
    <x v="0"/>
    <x v="0"/>
    <x v="0"/>
    <n v="1442644651"/>
    <d v="2015-09-19T06:37:31"/>
    <n v="1440052651"/>
    <d v="2015-08-20T06:37:31"/>
    <x v="28"/>
    <x v="28"/>
    <b v="0"/>
    <n v="0"/>
    <b v="0"/>
    <s v="theater/musical"/>
    <n v="0"/>
    <n v="0"/>
    <x v="0"/>
    <x v="1"/>
  </r>
  <r>
    <x v="2308"/>
    <s v="Campo Maldito"/>
    <s v="Help us bring our production of Campo Maldito to New York AND San Francisco!"/>
    <n v="4000"/>
    <n v="5050"/>
    <x v="2"/>
    <x v="0"/>
    <x v="0"/>
    <n v="1407524751"/>
    <d v="2014-08-08T19:05:51"/>
    <n v="1404932751"/>
    <d v="2014-07-09T19:05:51"/>
    <x v="28"/>
    <x v="28"/>
    <b v="1"/>
    <n v="94"/>
    <b v="1"/>
    <s v="theater/plays"/>
    <n v="126.25"/>
    <n v="53.723404255319146"/>
    <x v="0"/>
    <x v="0"/>
  </r>
  <r>
    <x v="2309"/>
    <s v="Wake Up Call @ IRT Theater"/>
    <s v="Wake Up Call is a comedic play about a group of hotel employees working on Christmas Eve."/>
    <n v="4500"/>
    <n v="5221"/>
    <x v="2"/>
    <x v="0"/>
    <x v="0"/>
    <n v="1478264784"/>
    <d v="2016-11-04T13:06:24"/>
    <n v="1475672784"/>
    <d v="2016-10-05T13:06:24"/>
    <x v="28"/>
    <x v="28"/>
    <b v="1"/>
    <n v="104"/>
    <b v="1"/>
    <s v="theater/plays"/>
    <n v="116.02222222222223"/>
    <n v="50.20192307692308"/>
    <x v="0"/>
    <x v="0"/>
  </r>
  <r>
    <x v="2310"/>
    <s v="Good People by David Lindsay-Abaire at Waterfront Playhouse"/>
    <s v="Bringing David Lindsay-Abaire's award-winning story of our times to the East Bay."/>
    <n v="3100"/>
    <n v="3395"/>
    <x v="2"/>
    <x v="0"/>
    <x v="0"/>
    <n v="1440100976"/>
    <d v="2015-08-20T20:02:56"/>
    <n v="1437508976"/>
    <d v="2015-07-21T20:02:56"/>
    <x v="28"/>
    <x v="28"/>
    <b v="1"/>
    <n v="74"/>
    <b v="1"/>
    <s v="theater/plays"/>
    <n v="109.51612903225806"/>
    <n v="45.878378378378379"/>
    <x v="0"/>
    <x v="0"/>
  </r>
  <r>
    <x v="2311"/>
    <s v="Get Trip The Light Theatre's show to its 2nd London Stage!"/>
    <s v="Trip The Light Theatre needs YOUR help to fund it's second run of its debut production 'The Sun Shining On her Hands' in London."/>
    <n v="1200"/>
    <n v="1250"/>
    <x v="2"/>
    <x v="3"/>
    <x v="3"/>
    <n v="1446213612"/>
    <d v="2015-10-30T14:00:12"/>
    <n v="1443621612"/>
    <d v="2015-09-30T14:00:12"/>
    <x v="28"/>
    <x v="28"/>
    <b v="1"/>
    <n v="21"/>
    <b v="1"/>
    <s v="theater/plays"/>
    <n v="104.16666666666667"/>
    <n v="59.523809523809526"/>
    <x v="0"/>
    <x v="0"/>
  </r>
  <r>
    <x v="2312"/>
    <s v="a colder water than here - VAULT 2017"/>
    <s v="a colder water than here is a new play by Matt Jones and directed by Lily McLeish that will be perfomed at VAULT Festival from 1-5 Feb"/>
    <n v="1200"/>
    <n v="1500"/>
    <x v="2"/>
    <x v="3"/>
    <x v="3"/>
    <n v="1484687436"/>
    <d v="2017-01-17T21:10:36"/>
    <n v="1482095436"/>
    <d v="2016-12-18T21:10:36"/>
    <x v="28"/>
    <x v="28"/>
    <b v="0"/>
    <n v="30"/>
    <b v="1"/>
    <s v="theater/plays"/>
    <n v="125"/>
    <n v="50"/>
    <x v="0"/>
    <x v="0"/>
  </r>
  <r>
    <x v="2313"/>
    <s v="The Seagull Project Presents: The Three Sisters"/>
    <s v="After electrifying audiences in Seattle and Tashkent, The Seagull Project embarks on a brand new journey."/>
    <n v="20000"/>
    <n v="21573"/>
    <x v="2"/>
    <x v="0"/>
    <x v="0"/>
    <n v="1416470398"/>
    <d v="2014-11-20T07:59:58"/>
    <n v="1413874798"/>
    <d v="2014-10-21T06:59:58"/>
    <x v="28"/>
    <x v="28"/>
    <b v="1"/>
    <n v="202"/>
    <b v="1"/>
    <s v="theater/plays"/>
    <n v="107.86500000000001"/>
    <n v="106.79702970297029"/>
    <x v="0"/>
    <x v="0"/>
  </r>
  <r>
    <x v="2314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x v="0"/>
    <n v="1460846347"/>
    <d v="2016-04-16T22:39:07"/>
    <n v="1458254347"/>
    <d v="2016-03-17T22:39:07"/>
    <x v="28"/>
    <x v="28"/>
    <b v="0"/>
    <n v="28"/>
    <b v="1"/>
    <s v="theater/plays"/>
    <n v="161"/>
    <n v="57.5"/>
    <x v="0"/>
    <x v="0"/>
  </r>
  <r>
    <x v="2315"/>
    <s v="64 Squares"/>
    <s v="64 Squares is an autobiographical one-man exploration of the internal chess game played to reconcile relationships."/>
    <n v="5000"/>
    <n v="5940"/>
    <x v="2"/>
    <x v="0"/>
    <x v="0"/>
    <n v="1488482355"/>
    <d v="2017-03-02T19:19:15"/>
    <n v="1485890355"/>
    <d v="2017-01-31T19:19:15"/>
    <x v="28"/>
    <x v="28"/>
    <b v="0"/>
    <n v="61"/>
    <b v="1"/>
    <s v="theater/plays"/>
    <n v="118.8"/>
    <n v="97.377049180327873"/>
    <x v="0"/>
    <x v="0"/>
  </r>
  <r>
    <x v="2316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x v="0"/>
    <n v="1467361251"/>
    <d v="2016-07-01T08:20:51"/>
    <n v="1464769251"/>
    <d v="2016-06-01T08:20:51"/>
    <x v="28"/>
    <x v="28"/>
    <b v="1"/>
    <n v="181"/>
    <b v="1"/>
    <s v="theater/plays"/>
    <n v="103.20666666666666"/>
    <n v="85.530386740331494"/>
    <x v="0"/>
    <x v="0"/>
  </r>
  <r>
    <x v="2317"/>
    <s v="Sub-Basement World Premiere"/>
    <s v="A dark comedy exploring the importance of art, homelessness, and finding your own path.  World Premiere 3/27/17 at IRT Theater in NYC."/>
    <n v="20000"/>
    <n v="20120"/>
    <x v="2"/>
    <x v="0"/>
    <x v="0"/>
    <n v="1482962433"/>
    <d v="2016-12-28T22:00:33"/>
    <n v="1480370433"/>
    <d v="2016-11-28T22:00:33"/>
    <x v="28"/>
    <x v="28"/>
    <b v="0"/>
    <n v="110"/>
    <b v="1"/>
    <s v="theater/plays"/>
    <n v="100.6"/>
    <n v="182.90909090909091"/>
    <x v="0"/>
    <x v="0"/>
  </r>
  <r>
    <x v="2318"/>
    <s v="All Bare Theatre bring THE MAIDS to Edinburgh 2015"/>
    <s v="A bit of role-play never hurt anyone, right? Two maids play a game of murder. Genet's THE MAIDS in a visceral production by ALL BARE."/>
    <n v="2800"/>
    <n v="3145"/>
    <x v="2"/>
    <x v="3"/>
    <x v="3"/>
    <n v="1435752898"/>
    <d v="2015-07-01T12:14:58"/>
    <n v="1433160898"/>
    <d v="2015-06-01T12:14:58"/>
    <x v="28"/>
    <x v="28"/>
    <b v="1"/>
    <n v="79"/>
    <b v="1"/>
    <s v="theater/plays"/>
    <n v="112.32142857142857"/>
    <n v="39.810126582278478"/>
    <x v="0"/>
    <x v="0"/>
  </r>
  <r>
    <x v="2319"/>
    <s v="First Day Off in a Long Time by Brian Finkelstein"/>
    <s v="First Day Off in a Long Time is a comedy show...            _x000a_About suicide."/>
    <n v="10000"/>
    <n v="12730.42"/>
    <x v="2"/>
    <x v="0"/>
    <x v="0"/>
    <n v="1411150092"/>
    <d v="2014-09-19T18:08:12"/>
    <n v="1408558092"/>
    <d v="2014-08-20T18:08:12"/>
    <x v="28"/>
    <x v="28"/>
    <b v="1"/>
    <n v="183"/>
    <b v="1"/>
    <s v="theater/plays"/>
    <n v="127.30419999999999"/>
    <n v="69.56513661202186"/>
    <x v="0"/>
    <x v="0"/>
  </r>
  <r>
    <x v="2320"/>
    <s v="'Time Please'"/>
    <s v="'Time Please' is a black comedy set in a failing public house in a run-down part of town, where things are about to get messy."/>
    <n v="1600"/>
    <n v="1647"/>
    <x v="2"/>
    <x v="3"/>
    <x v="3"/>
    <n v="1480613982"/>
    <d v="2016-12-01T17:39:42"/>
    <n v="1478018382"/>
    <d v="2016-11-01T16:39:42"/>
    <x v="28"/>
    <x v="28"/>
    <b v="0"/>
    <n v="69"/>
    <b v="1"/>
    <s v="theater/plays"/>
    <n v="102.9375"/>
    <n v="23.869565217391305"/>
    <x v="0"/>
    <x v="0"/>
  </r>
  <r>
    <x v="2321"/>
    <s v="Open Letter Theatre presents 'Boys' by Ella Hickson"/>
    <s v="Open Letter Theatre presents 'Boys' by Ella Hickson, at 2015's Edinburgh Fringe Festival! Four students, one flat, one last party!"/>
    <n v="2500"/>
    <n v="2646.5"/>
    <x v="2"/>
    <x v="3"/>
    <x v="3"/>
    <n v="1436696712"/>
    <d v="2015-07-12T10:25:12"/>
    <n v="1434104712"/>
    <d v="2015-06-12T10:25:12"/>
    <x v="28"/>
    <x v="28"/>
    <b v="1"/>
    <n v="57"/>
    <b v="1"/>
    <s v="theater/plays"/>
    <n v="105.86"/>
    <n v="46.429824561403507"/>
    <x v="0"/>
    <x v="0"/>
  </r>
  <r>
    <x v="2322"/>
    <s v="Honest Accomplice Theatre 2015-16 Season"/>
    <s v="Honest Accomplice Theatre produces theatre for social change."/>
    <n v="12000"/>
    <n v="12095"/>
    <x v="2"/>
    <x v="0"/>
    <x v="0"/>
    <n v="1428178757"/>
    <d v="2015-04-04T20:19:17"/>
    <n v="1425590357"/>
    <d v="2015-03-05T21:19:17"/>
    <x v="28"/>
    <x v="28"/>
    <b v="1"/>
    <n v="200"/>
    <b v="1"/>
    <s v="theater/plays"/>
    <n v="100.79166666666666"/>
    <n v="60.475000000000001"/>
    <x v="0"/>
    <x v="0"/>
  </r>
  <r>
    <x v="2323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x v="0"/>
    <n v="1434822914"/>
    <d v="2015-06-20T17:55:14"/>
    <n v="1432230914"/>
    <d v="2015-05-21T17:55:14"/>
    <x v="28"/>
    <x v="28"/>
    <b v="1"/>
    <n v="88"/>
    <b v="1"/>
    <s v="theater/plays"/>
    <n v="104.92727272727274"/>
    <n v="65.579545454545453"/>
    <x v="0"/>
    <x v="0"/>
  </r>
  <r>
    <x v="2324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x v="0"/>
    <n v="1415213324"/>
    <d v="2014-11-05T18:48:44"/>
    <n v="1412617724"/>
    <d v="2014-10-06T17:48:44"/>
    <x v="28"/>
    <x v="28"/>
    <b v="1"/>
    <n v="213"/>
    <b v="1"/>
    <s v="theater/plays"/>
    <n v="101.55199999999999"/>
    <n v="119.1924882629108"/>
    <x v="0"/>
    <x v="0"/>
  </r>
  <r>
    <x v="2325"/>
    <s v="The Metronome Society"/>
    <s v="Self-Titled: A Live (Theatrical) Mixtape. An evening of short plays and music inspired by the works of Jimi, Aretha, Sting and Rufus!"/>
    <n v="1500"/>
    <n v="1661"/>
    <x v="2"/>
    <x v="0"/>
    <x v="0"/>
    <n v="1434907966"/>
    <d v="2015-06-21T17:32:46"/>
    <n v="1432315966"/>
    <d v="2015-05-22T17:32:46"/>
    <x v="28"/>
    <x v="28"/>
    <b v="1"/>
    <n v="20"/>
    <b v="1"/>
    <s v="theater/plays"/>
    <n v="110.73333333333333"/>
    <n v="83.05"/>
    <x v="0"/>
    <x v="0"/>
  </r>
  <r>
    <x v="2326"/>
    <s v="Modern Love"/>
    <s v="How do we navigate the boundaries between friendship, sexual intimacy and obsessive desire?"/>
    <n v="2250"/>
    <n v="2876"/>
    <x v="2"/>
    <x v="3"/>
    <x v="3"/>
    <n v="1473247240"/>
    <d v="2016-09-07T11:20:40"/>
    <n v="1470655240"/>
    <d v="2016-08-08T11:20:40"/>
    <x v="28"/>
    <x v="28"/>
    <b v="1"/>
    <n v="50"/>
    <b v="1"/>
    <s v="theater/plays"/>
    <n v="127.82222222222221"/>
    <n v="57.52"/>
    <x v="0"/>
    <x v="0"/>
  </r>
  <r>
    <x v="2327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3"/>
    <x v="3"/>
    <n v="1427331809"/>
    <d v="2015-03-26T01:03:29"/>
    <n v="1424743409"/>
    <d v="2015-02-24T02:03:29"/>
    <x v="28"/>
    <x v="28"/>
    <b v="1"/>
    <n v="186"/>
    <b v="1"/>
    <s v="theater/plays"/>
    <n v="101.25769230769231"/>
    <n v="70.771505376344081"/>
    <x v="0"/>
    <x v="0"/>
  </r>
  <r>
    <x v="2328"/>
    <s v="Henry V"/>
    <s v="5 Actors, 30 Characters, 90 Minutes._x000a_Let us transport you from London to the fields of Agincourt, using the power of your imagination."/>
    <n v="300"/>
    <n v="525"/>
    <x v="2"/>
    <x v="3"/>
    <x v="3"/>
    <n v="1412706375"/>
    <d v="2014-10-07T18:26:15"/>
    <n v="1410114375"/>
    <d v="2014-09-07T18:26:15"/>
    <x v="28"/>
    <x v="28"/>
    <b v="1"/>
    <n v="18"/>
    <b v="1"/>
    <s v="theater/plays"/>
    <n v="175"/>
    <n v="29.166666666666668"/>
    <x v="0"/>
    <x v="0"/>
  </r>
  <r>
    <x v="232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3"/>
    <x v="3"/>
    <n v="1487769952"/>
    <d v="2017-02-22T13:25:52"/>
    <n v="1485177952"/>
    <d v="2017-01-23T13:25:52"/>
    <x v="28"/>
    <x v="28"/>
    <b v="0"/>
    <n v="41"/>
    <b v="1"/>
    <s v="theater/plays"/>
    <n v="106.29949999999999"/>
    <n v="51.853414634146333"/>
    <x v="0"/>
    <x v="0"/>
  </r>
  <r>
    <x v="2330"/>
    <s v="Bluebirds by Joe Brondo"/>
    <s v="A guy named Walt steals a book and plans to sell it to get his life on track... until his wife finds out."/>
    <n v="7000"/>
    <n v="7365"/>
    <x v="2"/>
    <x v="0"/>
    <x v="0"/>
    <n v="1420751861"/>
    <d v="2015-01-08T21:17:41"/>
    <n v="1418159861"/>
    <d v="2014-12-09T21:17:41"/>
    <x v="28"/>
    <x v="28"/>
    <b v="1"/>
    <n v="75"/>
    <b v="1"/>
    <s v="theater/plays"/>
    <n v="105.21428571428571"/>
    <n v="98.2"/>
    <x v="0"/>
    <x v="0"/>
  </r>
  <r>
    <x v="2331"/>
    <s v="Laughter is Sacred Space 2.0"/>
    <s v="The Human Faces Tour - Every Story Sacred. This tour is about laughter, grief, and identity in the human striving toward wholeness"/>
    <n v="23000"/>
    <n v="24418.6"/>
    <x v="2"/>
    <x v="0"/>
    <x v="0"/>
    <n v="1475294340"/>
    <d v="2016-10-01T03:59:00"/>
    <n v="1472753745"/>
    <d v="2016-09-01T18:15:45"/>
    <x v="28"/>
    <x v="28"/>
    <b v="1"/>
    <n v="97"/>
    <b v="1"/>
    <s v="theater/plays"/>
    <n v="106.16782608695652"/>
    <n v="251.7381443298969"/>
    <x v="0"/>
    <x v="0"/>
  </r>
  <r>
    <x v="2332"/>
    <s v="Scrappy Shakespeare: A Midsummer Night's Dream"/>
    <s v="Six Spartanburg-based professional actors perform A Midsummer Night's Dream outdoors in downtown Spartanburg."/>
    <n v="3300"/>
    <n v="3315"/>
    <x v="2"/>
    <x v="0"/>
    <x v="0"/>
    <n v="1437067476"/>
    <d v="2015-07-16T17:24:36"/>
    <n v="1434475476"/>
    <d v="2015-06-16T17:24:36"/>
    <x v="28"/>
    <x v="28"/>
    <b v="1"/>
    <n v="49"/>
    <b v="1"/>
    <s v="theater/plays"/>
    <n v="100.45454545454547"/>
    <n v="67.65306122448979"/>
    <x v="0"/>
    <x v="0"/>
  </r>
  <r>
    <x v="2333"/>
    <s v="&quot;Where was I&quot; - an autobiographical play on Dementia"/>
    <s v="A theatrical play on Alzheimerâ€™s and the challenges of loving a person who keeps disappearing."/>
    <n v="2700"/>
    <n v="4428"/>
    <x v="2"/>
    <x v="4"/>
    <x v="4"/>
    <n v="1449162000"/>
    <d v="2015-12-03T17:00:00"/>
    <n v="1446570315"/>
    <d v="2015-11-03T17:05:15"/>
    <x v="28"/>
    <x v="28"/>
    <b v="1"/>
    <n v="63"/>
    <b v="1"/>
    <s v="theater/plays"/>
    <n v="164"/>
    <n v="70.285714285714292"/>
    <x v="0"/>
    <x v="0"/>
  </r>
  <r>
    <x v="2334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x v="0"/>
    <n v="1437156660"/>
    <d v="2015-07-17T18:11:00"/>
    <n v="1434564660"/>
    <d v="2015-06-17T18:11:00"/>
    <x v="28"/>
    <x v="28"/>
    <b v="1"/>
    <n v="288"/>
    <b v="1"/>
    <s v="theater/plays"/>
    <n v="102.1"/>
    <n v="53.177083333333336"/>
    <x v="0"/>
    <x v="0"/>
  </r>
  <r>
    <x v="2335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3"/>
    <x v="3"/>
    <n v="1436705265"/>
    <d v="2015-07-12T12:47:45"/>
    <n v="1434113265"/>
    <d v="2015-06-12T12:47:45"/>
    <x v="28"/>
    <x v="28"/>
    <b v="1"/>
    <n v="30"/>
    <b v="1"/>
    <s v="theater/plays"/>
    <n v="101.66666666666666"/>
    <n v="61"/>
    <x v="0"/>
    <x v="0"/>
  </r>
  <r>
    <x v="2336"/>
    <s v="Saxon Court at Southwark Playhouse"/>
    <s v="A razor sharp satire to darken your Christmas."/>
    <n v="1500"/>
    <n v="1950"/>
    <x v="2"/>
    <x v="3"/>
    <x v="3"/>
    <n v="1414927775"/>
    <d v="2014-11-02T11:29:35"/>
    <n v="1412332175"/>
    <d v="2014-10-03T10:29:35"/>
    <x v="28"/>
    <x v="28"/>
    <b v="1"/>
    <n v="51"/>
    <b v="1"/>
    <s v="theater/plays"/>
    <n v="130"/>
    <n v="38.235294117647058"/>
    <x v="0"/>
    <x v="0"/>
  </r>
  <r>
    <x v="2337"/>
    <s v="&quot;Next Stop&quot; - Adjusting to dating in NYC"/>
    <s v="A new original play that follows two Israeli singles navigate the humorous and confusing dating scene of NYC."/>
    <n v="10000"/>
    <n v="15443"/>
    <x v="2"/>
    <x v="0"/>
    <x v="0"/>
    <n v="1446814809"/>
    <d v="2015-11-06T13:00:09"/>
    <n v="1444219209"/>
    <d v="2015-10-07T12:00:09"/>
    <x v="28"/>
    <x v="28"/>
    <b v="1"/>
    <n v="145"/>
    <b v="1"/>
    <s v="theater/plays"/>
    <n v="154.43"/>
    <n v="106.50344827586207"/>
    <x v="0"/>
    <x v="0"/>
  </r>
  <r>
    <x v="2338"/>
    <s v="Go People does 'Almost, Maine'"/>
    <s v="One of the most popular American plays of the last decade comes to London for its international premiere. Festive and bittersweet."/>
    <n v="5000"/>
    <n v="5430"/>
    <x v="2"/>
    <x v="3"/>
    <x v="3"/>
    <n v="1416331406"/>
    <d v="2014-11-18T17:23:26"/>
    <n v="1413735806"/>
    <d v="2014-10-19T16:23:26"/>
    <x v="28"/>
    <x v="28"/>
    <b v="1"/>
    <n v="100"/>
    <b v="1"/>
    <s v="theater/plays"/>
    <n v="108.60000000000001"/>
    <n v="54.3"/>
    <x v="0"/>
    <x v="0"/>
  </r>
  <r>
    <x v="2339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3"/>
    <x v="3"/>
    <n v="1433017303"/>
    <d v="2015-05-30T20:21:43"/>
    <n v="1430425303"/>
    <d v="2015-04-30T20:21:43"/>
    <x v="28"/>
    <x v="28"/>
    <b v="1"/>
    <n v="34"/>
    <b v="1"/>
    <s v="theater/plays"/>
    <n v="103.4"/>
    <n v="76.029411764705884"/>
    <x v="0"/>
    <x v="0"/>
  </r>
  <r>
    <x v="2340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x v="0"/>
    <n v="1459474059"/>
    <d v="2016-04-01T01:27:39"/>
    <n v="1456885659"/>
    <d v="2016-03-02T02:27:39"/>
    <x v="28"/>
    <x v="28"/>
    <b v="0"/>
    <n v="63"/>
    <b v="1"/>
    <s v="theater/plays"/>
    <n v="114.27586206896552"/>
    <n v="105.2063492063492"/>
    <x v="0"/>
    <x v="0"/>
  </r>
  <r>
    <x v="2341"/>
    <s v="KICK It's Not How High. It's How Strong! Written &amp; Performed"/>
    <s v="&quot;This is how theater should connect to people&quot;  Margo Jefferson, Pulitzer Prize winning critic"/>
    <n v="5000"/>
    <n v="6080"/>
    <x v="2"/>
    <x v="0"/>
    <x v="0"/>
    <n v="1441153705"/>
    <d v="2015-09-02T00:28:25"/>
    <n v="1438561705"/>
    <d v="2015-08-03T00:28:25"/>
    <x v="28"/>
    <x v="28"/>
    <b v="0"/>
    <n v="47"/>
    <b v="1"/>
    <s v="theater/plays"/>
    <n v="121.6"/>
    <n v="129.36170212765958"/>
    <x v="0"/>
    <x v="0"/>
  </r>
  <r>
    <x v="2342"/>
    <s v="THE FALL - A New Play at FringeNYC!"/>
    <s v="An ensemble-driven play inspired by real-life accounts about six young women who lost their fathers on 9/11. August 2016 at FringeNYC!"/>
    <n v="15000"/>
    <n v="15265"/>
    <x v="2"/>
    <x v="0"/>
    <x v="0"/>
    <n v="1471291782"/>
    <d v="2016-08-15T20:09:42"/>
    <n v="1468699782"/>
    <d v="2016-07-16T20:09:42"/>
    <x v="28"/>
    <x v="28"/>
    <b v="0"/>
    <n v="122"/>
    <b v="1"/>
    <s v="theater/plays"/>
    <n v="101.76666666666667"/>
    <n v="125.12295081967213"/>
    <x v="0"/>
    <x v="0"/>
  </r>
  <r>
    <x v="2343"/>
    <s v="Get JunkBox Theatre To Edinburgh Fringe!"/>
    <s v="Pregnancy. Viagra. Murder. Nutella. What more could you want?_x000a__x000a_Help get JunkBox Theatre to Edinburgh Fringe 2017!"/>
    <n v="2000"/>
    <n v="2424"/>
    <x v="2"/>
    <x v="3"/>
    <x v="3"/>
    <n v="1489234891"/>
    <d v="2017-03-11T12:21:31"/>
    <n v="1486642891"/>
    <d v="2017-02-09T12:21:31"/>
    <x v="28"/>
    <x v="28"/>
    <b v="0"/>
    <n v="72"/>
    <b v="1"/>
    <s v="theater/plays"/>
    <n v="121.2"/>
    <n v="33.666666666666664"/>
    <x v="0"/>
    <x v="0"/>
  </r>
  <r>
    <x v="2344"/>
    <s v="Threefold Social Organism Theatre Project"/>
    <s v="In 1917 Rudolf Steiner's Threefold Social Organism was an attempt to save a devastated Europe. 100 years later do we have a new chance?"/>
    <n v="4500"/>
    <n v="7670"/>
    <x v="2"/>
    <x v="12"/>
    <x v="8"/>
    <n v="1488622352"/>
    <d v="2017-03-04T10:12:32"/>
    <n v="1486030352"/>
    <d v="2017-02-02T10:12:32"/>
    <x v="28"/>
    <x v="28"/>
    <b v="0"/>
    <n v="91"/>
    <b v="1"/>
    <s v="theater/plays"/>
    <n v="170.44444444444446"/>
    <n v="84.285714285714292"/>
    <x v="0"/>
    <x v="0"/>
  </r>
  <r>
    <x v="2345"/>
    <s v="old man's Gift"/>
    <s v="A young theatre company promoting new talent and looking for help in funding our very first set for our black comedy &quot;old man's Gift&quot;"/>
    <n v="600"/>
    <n v="710"/>
    <x v="2"/>
    <x v="3"/>
    <x v="3"/>
    <n v="1434459554"/>
    <d v="2015-06-16T12:59:14"/>
    <n v="1431867554"/>
    <d v="2015-05-17T12:59:14"/>
    <x v="28"/>
    <x v="28"/>
    <b v="0"/>
    <n v="24"/>
    <b v="1"/>
    <s v="theater/plays"/>
    <n v="118.33333333333333"/>
    <n v="29.583333333333332"/>
    <x v="0"/>
    <x v="0"/>
  </r>
  <r>
    <x v="2346"/>
    <s v="The Divine Comedy Show"/>
    <s v="A comedic drama about The Devil and his quest to take a bride and to Hell with the consequences, no matter what they may be."/>
    <n v="700"/>
    <n v="720.01"/>
    <x v="2"/>
    <x v="3"/>
    <x v="3"/>
    <n v="1474886229"/>
    <d v="2016-09-26T10:37:09"/>
    <n v="1472294229"/>
    <d v="2016-08-27T10:37:09"/>
    <x v="28"/>
    <x v="28"/>
    <b v="0"/>
    <n v="27"/>
    <b v="1"/>
    <s v="theater/plays"/>
    <n v="102.85857142857142"/>
    <n v="26.667037037037037"/>
    <x v="0"/>
    <x v="0"/>
  </r>
  <r>
    <x v="2347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x v="0"/>
    <n v="1444860063"/>
    <d v="2015-10-14T22:01:03"/>
    <n v="1442268063"/>
    <d v="2015-09-14T22:01:03"/>
    <x v="28"/>
    <x v="28"/>
    <b v="0"/>
    <n v="63"/>
    <b v="1"/>
    <s v="theater/plays"/>
    <n v="116.19999999999999"/>
    <n v="55.333333333333336"/>
    <x v="0"/>
    <x v="0"/>
  </r>
  <r>
    <x v="2348"/>
    <s v="El muro de BorÃ­s KiÃ©n"/>
    <s v="FilosofÃ­a de los anÃ³nimos"/>
    <n v="8400"/>
    <n v="8685"/>
    <x v="2"/>
    <x v="8"/>
    <x v="4"/>
    <n v="1481099176"/>
    <d v="2016-12-07T08:26:16"/>
    <n v="1478507176"/>
    <d v="2016-11-07T08:26:16"/>
    <x v="28"/>
    <x v="28"/>
    <b v="0"/>
    <n v="50"/>
    <b v="1"/>
    <s v="theater/plays"/>
    <n v="103.39285714285715"/>
    <n v="173.7"/>
    <x v="0"/>
    <x v="0"/>
  </r>
  <r>
    <x v="2349"/>
    <s v="I Can Ski Forever 3"/>
    <s v="A musical comedy production celebrating the unique, lovable, insufferable ski culture of the modern day mountain town."/>
    <n v="15000"/>
    <n v="15677.5"/>
    <x v="2"/>
    <x v="0"/>
    <x v="0"/>
    <n v="1482418752"/>
    <d v="2016-12-22T14:59:12"/>
    <n v="1479826752"/>
    <d v="2016-11-22T14:59:12"/>
    <x v="28"/>
    <x v="28"/>
    <b v="0"/>
    <n v="175"/>
    <b v="1"/>
    <s v="theater/plays"/>
    <n v="104.51666666666665"/>
    <n v="89.585714285714289"/>
    <x v="0"/>
    <x v="0"/>
  </r>
  <r>
    <x v="2350"/>
    <s v="The Judgment of Paris"/>
    <s v="The Judgement of Paris is an exciting, inspirational poem set to run Oct. 2, 3 &amp; 4 at Plays &amp; Players, but we need funding and fans."/>
    <n v="4000"/>
    <n v="4081"/>
    <x v="2"/>
    <x v="0"/>
    <x v="0"/>
    <n v="1438374748"/>
    <d v="2015-07-31T20:32:28"/>
    <n v="1435782748"/>
    <d v="2015-07-01T20:32:28"/>
    <x v="28"/>
    <x v="28"/>
    <b v="0"/>
    <n v="20"/>
    <b v="1"/>
    <s v="theater/plays"/>
    <n v="102.02500000000001"/>
    <n v="204.05"/>
    <x v="0"/>
    <x v="0"/>
  </r>
  <r>
    <x v="2351"/>
    <s v="The Respectful Prostitute"/>
    <s v="A group of Stanford students are going to present Jean-Paul Sartre's play, The Respectful Prostitute, at the end of Spring quarter."/>
    <n v="1000"/>
    <n v="1066.8"/>
    <x v="2"/>
    <x v="0"/>
    <x v="0"/>
    <n v="1463275339"/>
    <d v="2016-05-15T01:22:19"/>
    <n v="1460683339"/>
    <d v="2016-04-15T01:22:19"/>
    <x v="28"/>
    <x v="28"/>
    <b v="0"/>
    <n v="20"/>
    <b v="1"/>
    <s v="theater/plays"/>
    <n v="106.67999999999999"/>
    <n v="53.339999999999996"/>
    <x v="0"/>
    <x v="0"/>
  </r>
  <r>
    <x v="2352"/>
    <s v="The Island Boys: A New Play"/>
    <s v="A new play about coming coming home, recovery, and trying to find God in the process."/>
    <n v="6500"/>
    <n v="6505"/>
    <x v="2"/>
    <x v="0"/>
    <x v="0"/>
    <n v="1444169825"/>
    <d v="2015-10-06T22:17:05"/>
    <n v="1441577825"/>
    <d v="2015-09-06T22:17:05"/>
    <x v="28"/>
    <x v="28"/>
    <b v="0"/>
    <n v="31"/>
    <b v="1"/>
    <s v="theater/plays"/>
    <n v="100.07692307692308"/>
    <n v="209.83870967741936"/>
    <x v="0"/>
    <x v="0"/>
  </r>
  <r>
    <x v="235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x v="0"/>
    <n v="1445065210"/>
    <d v="2015-10-17T07:00:10"/>
    <n v="1442473210"/>
    <d v="2015-09-17T07:00:10"/>
    <x v="28"/>
    <x v="28"/>
    <b v="0"/>
    <n v="45"/>
    <b v="1"/>
    <s v="theater/plays"/>
    <n v="109.84"/>
    <n v="61.022222222222226"/>
    <x v="0"/>
    <x v="0"/>
  </r>
  <r>
    <x v="2354"/>
    <s v="Red and The Wolf: A Prospero Theatre Production"/>
    <s v="Help Prospero take its Dark Retelling of the &quot;Red&quot; story to Edinburgh! The Forest breathes and waits...will you join us?"/>
    <n v="4000"/>
    <n v="4400"/>
    <x v="2"/>
    <x v="3"/>
    <x v="3"/>
    <n v="1462519041"/>
    <d v="2016-05-06T07:17:21"/>
    <n v="1459927041"/>
    <d v="2016-04-06T07:17:21"/>
    <x v="28"/>
    <x v="28"/>
    <b v="0"/>
    <n v="89"/>
    <b v="1"/>
    <s v="theater/plays"/>
    <n v="110.00000000000001"/>
    <n v="49.438202247191015"/>
    <x v="0"/>
    <x v="0"/>
  </r>
  <r>
    <x v="2355"/>
    <s v="Seven Minutes in Eternity"/>
    <s v="Andy Boyd's epic new satire about heroes and villains, humankind's search for glory, and fascism in America"/>
    <n v="1050"/>
    <n v="1115"/>
    <x v="2"/>
    <x v="0"/>
    <x v="0"/>
    <n v="1465347424"/>
    <d v="2016-06-08T00:57:04"/>
    <n v="1462755424"/>
    <d v="2016-05-09T00:57:04"/>
    <x v="28"/>
    <x v="28"/>
    <b v="0"/>
    <n v="18"/>
    <b v="1"/>
    <s v="theater/plays"/>
    <n v="106.19047619047619"/>
    <n v="61.944444444444443"/>
    <x v="0"/>
    <x v="0"/>
  </r>
  <r>
    <x v="2356"/>
    <s v="Mama Threw Me So High &amp; He Who Speaks"/>
    <s v="Imaginary Theater Company presents two modern day tall tales about family, resilience and redemption."/>
    <n v="2500"/>
    <n v="2525"/>
    <x v="2"/>
    <x v="0"/>
    <x v="0"/>
    <n v="1466557557"/>
    <d v="2016-06-22T01:05:57"/>
    <n v="1463965557"/>
    <d v="2016-05-23T01:05:57"/>
    <x v="28"/>
    <x v="28"/>
    <b v="0"/>
    <n v="38"/>
    <b v="1"/>
    <s v="theater/plays"/>
    <n v="101"/>
    <n v="66.44736842105263"/>
    <x v="0"/>
    <x v="0"/>
  </r>
  <r>
    <x v="2357"/>
    <s v="Migrants' Theatre"/>
    <s v="Young adult theatre makers from London are raising money to cover costs for touring with their current production MigrantsÂ´ Rhapsody."/>
    <n v="1000"/>
    <n v="1259"/>
    <x v="2"/>
    <x v="3"/>
    <x v="3"/>
    <n v="1474793208"/>
    <d v="2016-09-25T08:46:48"/>
    <n v="1472201208"/>
    <d v="2016-08-26T08:46:48"/>
    <x v="28"/>
    <x v="28"/>
    <b v="0"/>
    <n v="49"/>
    <b v="1"/>
    <s v="theater/plays"/>
    <n v="125.89999999999999"/>
    <n v="25.693877551020407"/>
    <x v="0"/>
    <x v="0"/>
  </r>
  <r>
    <x v="2358"/>
    <s v="Me? A Caregiver?"/>
    <s v="An edgy, hilarious, compassionate and honest show to help caregivers find courage, trust their instincts and above all, to laugh."/>
    <n v="8000"/>
    <n v="8110"/>
    <x v="2"/>
    <x v="0"/>
    <x v="0"/>
    <n v="1425830905"/>
    <d v="2015-03-08T16:08:25"/>
    <n v="1423242505"/>
    <d v="2015-02-06T17:08:25"/>
    <x v="28"/>
    <x v="28"/>
    <b v="0"/>
    <n v="57"/>
    <b v="1"/>
    <s v="theater/plays"/>
    <n v="101.375"/>
    <n v="142.28070175438597"/>
    <x v="0"/>
    <x v="0"/>
  </r>
  <r>
    <x v="2359"/>
    <s v="Itch + Scratch at Hackney Showroom"/>
    <s v="After 3 successful nights last year, Itch+Scratch are back. New writing, live music and party fun. Best New Theatre, Great Night Out."/>
    <n v="800"/>
    <n v="810"/>
    <x v="2"/>
    <x v="3"/>
    <x v="3"/>
    <n v="1462697966"/>
    <d v="2016-05-08T08:59:26"/>
    <n v="1460105966"/>
    <d v="2016-04-08T08:59:26"/>
    <x v="28"/>
    <x v="28"/>
    <b v="0"/>
    <n v="33"/>
    <b v="1"/>
    <s v="theater/plays"/>
    <n v="101.25"/>
    <n v="24.545454545454547"/>
    <x v="0"/>
    <x v="0"/>
  </r>
  <r>
    <x v="2360"/>
    <s v="Tissue by Louise Page. A play about Breast Cancer."/>
    <s v="&quot;Tissue&quot; is a play about Breast Cancer. Produced by MonkeyBond theatre co.ltd to raise awareness for Breast cancer."/>
    <n v="1500"/>
    <n v="1594"/>
    <x v="2"/>
    <x v="3"/>
    <x v="3"/>
    <n v="1427919468"/>
    <d v="2015-04-01T20:17:48"/>
    <n v="1425331068"/>
    <d v="2015-03-02T21:17:48"/>
    <x v="28"/>
    <x v="28"/>
    <b v="0"/>
    <n v="69"/>
    <b v="1"/>
    <s v="theater/plays"/>
    <n v="106.26666666666667"/>
    <n v="23.10144927536232"/>
    <x v="0"/>
    <x v="0"/>
  </r>
  <r>
    <x v="2361"/>
    <s v="Cortez"/>
    <s v="Two marine biologists are at odds during an important expedition. When a stranded shark refuses to die, things get weird."/>
    <n v="6000"/>
    <n v="6000"/>
    <x v="2"/>
    <x v="0"/>
    <x v="0"/>
    <n v="1405802330"/>
    <d v="2014-07-19T20:38:50"/>
    <n v="1403210330"/>
    <d v="2014-06-19T20:38:50"/>
    <x v="28"/>
    <x v="28"/>
    <b v="0"/>
    <n v="83"/>
    <b v="1"/>
    <s v="theater/plays"/>
    <n v="100"/>
    <n v="72.289156626506028"/>
    <x v="0"/>
    <x v="0"/>
  </r>
  <r>
    <x v="2362"/>
    <s v="The Saltbox Theatre Collective Seed Money Project"/>
    <s v="The Saltbox Theatre Collective is a brand new not-for-profit theatre company in Illinois."/>
    <n v="3871"/>
    <n v="5366"/>
    <x v="2"/>
    <x v="0"/>
    <x v="0"/>
    <n v="1438259422"/>
    <d v="2015-07-30T12:30:22"/>
    <n v="1435667422"/>
    <d v="2015-06-30T12:30:22"/>
    <x v="28"/>
    <x v="28"/>
    <b v="0"/>
    <n v="46"/>
    <b v="1"/>
    <s v="theater/plays"/>
    <n v="138.62051149573753"/>
    <n v="116.65217391304348"/>
    <x v="0"/>
    <x v="0"/>
  </r>
  <r>
    <x v="2363"/>
    <s v="FRESH PRODUCE'd LA presents: Friends in Transient Places"/>
    <s v="FPLA presents FRIENDS IN TRANSIENT PLACES by Jonathan Caren: a magical story of modern life."/>
    <n v="8000"/>
    <n v="8348"/>
    <x v="2"/>
    <x v="0"/>
    <x v="0"/>
    <n v="1469721518"/>
    <d v="2016-07-28T15:58:38"/>
    <n v="1467129518"/>
    <d v="2016-06-28T15:58:38"/>
    <x v="28"/>
    <x v="28"/>
    <b v="0"/>
    <n v="47"/>
    <b v="1"/>
    <s v="theater/plays"/>
    <n v="104.35000000000001"/>
    <n v="177.61702127659575"/>
    <x v="0"/>
    <x v="0"/>
  </r>
  <r>
    <x v="2364"/>
    <s v="The Other Group Theatre"/>
    <s v="We are a company of crafted and trained actors, writers and directors dedicated to the principles set by the legendary Group Theatre."/>
    <n v="4500"/>
    <n v="4565"/>
    <x v="2"/>
    <x v="0"/>
    <x v="0"/>
    <n v="1409374093"/>
    <d v="2014-08-30T04:48:13"/>
    <n v="1406782093"/>
    <d v="2014-07-31T04:48:13"/>
    <x v="28"/>
    <x v="28"/>
    <b v="0"/>
    <n v="40"/>
    <b v="1"/>
    <s v="theater/plays"/>
    <n v="101.44444444444444"/>
    <n v="114.125"/>
    <x v="0"/>
    <x v="0"/>
  </r>
  <r>
    <x v="2365"/>
    <s v="BIRDS (debut play with Hightide) - Response Workshops"/>
    <s v="30 days to raise Â£1500 - to run drama workshops about the plays themes with girls (aged 13-18) who are in need! GIRL POWER!"/>
    <n v="1500"/>
    <n v="1521"/>
    <x v="2"/>
    <x v="3"/>
    <x v="3"/>
    <n v="1468611272"/>
    <d v="2016-07-15T19:34:32"/>
    <n v="1466019272"/>
    <d v="2016-06-15T19:34:32"/>
    <x v="28"/>
    <x v="28"/>
    <b v="0"/>
    <n v="27"/>
    <b v="1"/>
    <s v="theater/plays"/>
    <n v="101.4"/>
    <n v="56.333333333333336"/>
    <x v="0"/>
    <x v="0"/>
  </r>
  <r>
    <x v="2366"/>
    <s v="Poleroid Theatre Present : FREE FALL by Vinay Patel"/>
    <s v="Two strangers on a bridge in the dead of night, a game of dominoes, and a value ready meal - by upcoming HighTide Escalator Playwright."/>
    <n v="2000"/>
    <n v="2020"/>
    <x v="2"/>
    <x v="3"/>
    <x v="3"/>
    <n v="1406887310"/>
    <d v="2014-08-01T10:01:50"/>
    <n v="1404295310"/>
    <d v="2014-07-02T10:01:50"/>
    <x v="28"/>
    <x v="28"/>
    <b v="0"/>
    <n v="21"/>
    <b v="1"/>
    <s v="theater/plays"/>
    <n v="101"/>
    <n v="96.19047619047619"/>
    <x v="0"/>
    <x v="0"/>
  </r>
  <r>
    <x v="2367"/>
    <s v="One-Man Show: &quot;The Book Of oded, Chapter 2&quot;"/>
    <s v="Alef productions, LLC is proud to present a World Premiere Play about Acceptance, Relationships,  Mortality and Love!"/>
    <n v="10000"/>
    <n v="10299"/>
    <x v="2"/>
    <x v="0"/>
    <x v="0"/>
    <n v="1416385679"/>
    <d v="2014-11-19T08:27:59"/>
    <n v="1413790079"/>
    <d v="2014-10-20T07:27:59"/>
    <x v="28"/>
    <x v="28"/>
    <b v="0"/>
    <n v="162"/>
    <b v="1"/>
    <s v="theater/plays"/>
    <n v="102.99000000000001"/>
    <n v="63.574074074074076"/>
    <x v="0"/>
    <x v="0"/>
  </r>
  <r>
    <x v="2368"/>
    <s v="From the Pulpit to the Runway"/>
    <s v="A dazzling dramatic musical drama that takes place inside a Charm City Church! Help us finance a play that is back by popular demand!"/>
    <n v="2500"/>
    <n v="2600"/>
    <x v="2"/>
    <x v="0"/>
    <x v="0"/>
    <n v="1449973592"/>
    <d v="2015-12-13T02:26:32"/>
    <n v="1447381592"/>
    <d v="2015-11-13T02:26:32"/>
    <x v="28"/>
    <x v="28"/>
    <b v="0"/>
    <n v="3"/>
    <b v="1"/>
    <s v="theater/plays"/>
    <n v="104"/>
    <n v="866.66666666666663"/>
    <x v="0"/>
    <x v="0"/>
  </r>
  <r>
    <x v="2369"/>
    <s v="Montclair Shakespeare Series"/>
    <s v="The Series will consist of free staged readings of Shakespeare's plays, brought to life by professional actors in Montclair, NJ."/>
    <n v="500"/>
    <n v="1105"/>
    <x v="2"/>
    <x v="0"/>
    <x v="0"/>
    <n v="1431481037"/>
    <d v="2015-05-13T01:37:17"/>
    <n v="1428889037"/>
    <d v="2015-04-13T01:37:17"/>
    <x v="28"/>
    <x v="28"/>
    <b v="0"/>
    <n v="18"/>
    <b v="1"/>
    <s v="theater/plays"/>
    <n v="221"/>
    <n v="61.388888888888886"/>
    <x v="0"/>
    <x v="0"/>
  </r>
  <r>
    <x v="2370"/>
    <s v="HELP BUILD &quot;THE CASTLE&quot;"/>
    <s v="A rare  production of World acclaimed playwright Howard Barker's groundbreaking &amp; provocative 'The Castle'."/>
    <n v="3500"/>
    <n v="3730"/>
    <x v="2"/>
    <x v="6"/>
    <x v="5"/>
    <n v="1446053616"/>
    <d v="2015-10-28T17:33:36"/>
    <n v="1443461616"/>
    <d v="2015-09-28T17:33:36"/>
    <x v="28"/>
    <x v="28"/>
    <b v="0"/>
    <n v="52"/>
    <b v="1"/>
    <s v="theater/plays"/>
    <n v="106.57142857142856"/>
    <n v="71.730769230769226"/>
    <x v="0"/>
    <x v="0"/>
  </r>
  <r>
    <x v="2371"/>
    <s v="To Kill a Machine"/>
    <s v="An empowering play about war time code breaker Alan Turing which tells the real story of a hero vilified for his sexuality and suicide."/>
    <n v="8000"/>
    <n v="8084"/>
    <x v="2"/>
    <x v="3"/>
    <x v="3"/>
    <n v="1426870560"/>
    <d v="2015-03-20T16:56:00"/>
    <n v="1424280899"/>
    <d v="2015-02-18T17:34:59"/>
    <x v="28"/>
    <x v="28"/>
    <b v="0"/>
    <n v="77"/>
    <b v="1"/>
    <s v="theater/plays"/>
    <n v="101.05"/>
    <n v="104.98701298701299"/>
    <x v="0"/>
    <x v="0"/>
  </r>
  <r>
    <x v="2372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x v="0"/>
    <n v="1426044383"/>
    <d v="2015-03-11T03:26:23"/>
    <n v="1423455983"/>
    <d v="2015-02-09T04:26:23"/>
    <x v="28"/>
    <x v="28"/>
    <b v="0"/>
    <n v="48"/>
    <b v="1"/>
    <s v="theater/plays"/>
    <n v="102.25"/>
    <n v="85.208333333333329"/>
    <x v="0"/>
    <x v="0"/>
  </r>
  <r>
    <x v="2373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x v="0"/>
    <n v="1418244552"/>
    <d v="2014-12-10T20:49:12"/>
    <n v="1415652552"/>
    <d v="2014-11-10T20:49:12"/>
    <x v="28"/>
    <x v="28"/>
    <b v="0"/>
    <n v="15"/>
    <b v="1"/>
    <s v="theater/plays"/>
    <n v="100"/>
    <n v="133.33333333333334"/>
    <x v="0"/>
    <x v="0"/>
  </r>
  <r>
    <x v="2374"/>
    <s v="Going To Market"/>
    <s v="Stories from the Bronx make for an uncommon play. Help us finish funding this production, supported by the Kevin Spacey Foundation."/>
    <n v="2000"/>
    <n v="2100"/>
    <x v="2"/>
    <x v="0"/>
    <x v="0"/>
    <n v="1417620506"/>
    <d v="2014-12-03T15:28:26"/>
    <n v="1415028506"/>
    <d v="2014-11-03T15:28:26"/>
    <x v="28"/>
    <x v="28"/>
    <b v="0"/>
    <n v="41"/>
    <b v="1"/>
    <s v="theater/plays"/>
    <n v="105"/>
    <n v="51.219512195121951"/>
    <x v="0"/>
    <x v="0"/>
  </r>
  <r>
    <x v="2375"/>
    <s v="ICONS"/>
    <s v="ICONS is a unique new play about the Amazon warrior women from Greek myth and re-imagines them from a contemporary female perspective."/>
    <n v="1500"/>
    <n v="1557"/>
    <x v="2"/>
    <x v="3"/>
    <x v="3"/>
    <n v="1434625441"/>
    <d v="2015-06-18T11:04:01"/>
    <n v="1432033441"/>
    <d v="2015-05-19T11:04:01"/>
    <x v="28"/>
    <x v="28"/>
    <b v="0"/>
    <n v="45"/>
    <b v="1"/>
    <s v="theater/plays"/>
    <n v="103.8"/>
    <n v="34.6"/>
    <x v="0"/>
    <x v="0"/>
  </r>
  <r>
    <x v="2376"/>
    <s v="Chimera Ensemble Productions Fund"/>
    <s v="Chimera Ensemble is launching 2 inaugural theater productions, and we need support to do high quality work!"/>
    <n v="10000"/>
    <n v="11450"/>
    <x v="2"/>
    <x v="0"/>
    <x v="0"/>
    <n v="1464960682"/>
    <d v="2016-06-03T13:31:22"/>
    <n v="1462368682"/>
    <d v="2016-05-04T13:31:22"/>
    <x v="28"/>
    <x v="28"/>
    <b v="0"/>
    <n v="62"/>
    <b v="1"/>
    <s v="theater/plays"/>
    <n v="114.5"/>
    <n v="184.67741935483872"/>
    <x v="0"/>
    <x v="0"/>
  </r>
  <r>
    <x v="2377"/>
    <s v="Buffer: Edinburgh Fringe 2014"/>
    <s v="Ambitious, Edinburgh-based company, Thrive Theatre, are bringing their brand new comedy BUFFER to the 2014 Edinburgh Fringe!"/>
    <n v="550"/>
    <n v="783"/>
    <x v="2"/>
    <x v="3"/>
    <x v="3"/>
    <n v="1406470645"/>
    <d v="2014-07-27T14:17:25"/>
    <n v="1403878645"/>
    <d v="2014-06-27T14:17:25"/>
    <x v="28"/>
    <x v="28"/>
    <b v="0"/>
    <n v="27"/>
    <b v="1"/>
    <s v="theater/plays"/>
    <n v="142.36363636363635"/>
    <n v="29"/>
    <x v="0"/>
    <x v="0"/>
  </r>
  <r>
    <x v="2378"/>
    <s v="Spinning Wheel Youth Takeover"/>
    <s v="13 young people have taken over Spinning Wheel Theatre to choose, produce and create their own show from scratch."/>
    <n v="1200"/>
    <n v="1245"/>
    <x v="2"/>
    <x v="3"/>
    <x v="3"/>
    <n v="1424556325"/>
    <d v="2015-02-21T22:05:25"/>
    <n v="1421964325"/>
    <d v="2015-01-22T22:05:25"/>
    <x v="28"/>
    <x v="28"/>
    <b v="0"/>
    <n v="46"/>
    <b v="1"/>
    <s v="theater/plays"/>
    <n v="103.75000000000001"/>
    <n v="27.065217391304348"/>
    <x v="0"/>
    <x v="0"/>
  </r>
  <r>
    <x v="2379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3"/>
    <x v="3"/>
    <n v="1438968146"/>
    <d v="2015-08-07T17:22:26"/>
    <n v="1436376146"/>
    <d v="2015-07-08T17:22:26"/>
    <x v="28"/>
    <x v="28"/>
    <b v="0"/>
    <n v="66"/>
    <b v="1"/>
    <s v="theater/plays"/>
    <n v="101.86206896551724"/>
    <n v="44.757575757575758"/>
    <x v="0"/>
    <x v="0"/>
  </r>
  <r>
    <x v="2380"/>
    <s v="Liberty Falls, 54321"/>
    <s v="Itâ€™s a celebration of our heritage. Well, not all of ours. If you live in Liberty Falls, itâ€™s yours. If you donâ€™t, then it's not."/>
    <n v="15000"/>
    <n v="16465"/>
    <x v="2"/>
    <x v="0"/>
    <x v="0"/>
    <n v="1447295460"/>
    <d v="2015-11-12T02:31:00"/>
    <n v="1444747843"/>
    <d v="2015-10-13T14:50:43"/>
    <x v="28"/>
    <x v="28"/>
    <b v="0"/>
    <n v="165"/>
    <b v="1"/>
    <s v="theater/plays"/>
    <n v="109.76666666666665"/>
    <n v="99.787878787878782"/>
    <x v="0"/>
    <x v="0"/>
  </r>
  <r>
    <x v="2381"/>
    <s v="'Fats and Tanya' - a play by Lucy Gallagher"/>
    <s v="Two worlds, one bond - no turning back._x000a_A dark comedy about domestic abuse and the power of an unlikely friendship"/>
    <n v="2000"/>
    <n v="2000"/>
    <x v="2"/>
    <x v="3"/>
    <x v="3"/>
    <n v="1435230324"/>
    <d v="2015-06-25T11:05:24"/>
    <n v="1432638324"/>
    <d v="2015-05-26T11:05:24"/>
    <x v="28"/>
    <x v="28"/>
    <b v="0"/>
    <n v="17"/>
    <b v="1"/>
    <s v="theater/plays"/>
    <n v="100"/>
    <n v="117.64705882352941"/>
    <x v="0"/>
    <x v="0"/>
  </r>
  <r>
    <x v="2382"/>
    <s v="Chlorine Edinburgh 2014"/>
    <s v="Biddy is 24. Biddy is a hopeless romantic. Biddy always wanted to be a vegan. Find out what happens_x000a_when Biddy gets sectioned."/>
    <n v="2000"/>
    <n v="2142"/>
    <x v="2"/>
    <x v="3"/>
    <x v="3"/>
    <n v="1404641289"/>
    <d v="2014-07-06T10:08:09"/>
    <n v="1402049289"/>
    <d v="2014-06-06T10:08:09"/>
    <x v="28"/>
    <x v="28"/>
    <b v="0"/>
    <n v="67"/>
    <b v="1"/>
    <s v="theater/plays"/>
    <n v="107.1"/>
    <n v="31.970149253731343"/>
    <x v="0"/>
    <x v="0"/>
  </r>
  <r>
    <x v="2383"/>
    <s v="&quot;She Has a Name&quot; on tour"/>
    <s v="Help us take &quot;She Has a Name&quot;, the human trafficking story of one victim, on tour to all over Northern and Central California."/>
    <n v="500"/>
    <n v="1055"/>
    <x v="2"/>
    <x v="0"/>
    <x v="0"/>
    <n v="1405727304"/>
    <d v="2014-07-18T23:48:24"/>
    <n v="1403135304"/>
    <d v="2014-06-18T23:48:24"/>
    <x v="28"/>
    <x v="28"/>
    <b v="0"/>
    <n v="18"/>
    <b v="1"/>
    <s v="theater/plays"/>
    <n v="211"/>
    <n v="58.611111111111114"/>
    <x v="0"/>
    <x v="0"/>
  </r>
  <r>
    <x v="2384"/>
    <s v="Joe Orton's Fred &amp; Madge"/>
    <s v="Rough Haired Pointer present for the first time ever Joe Orton's 'Fred &amp; Madge' at the Hope Theatre, Islington this Sept and Oct"/>
    <n v="3000"/>
    <n v="3000"/>
    <x v="2"/>
    <x v="3"/>
    <x v="3"/>
    <n v="1411858862"/>
    <d v="2014-09-27T23:01:02"/>
    <n v="1409266862"/>
    <d v="2014-08-28T23:01:02"/>
    <x v="28"/>
    <x v="28"/>
    <b v="0"/>
    <n v="26"/>
    <b v="1"/>
    <s v="theater/plays"/>
    <n v="100"/>
    <n v="115.38461538461539"/>
    <x v="0"/>
    <x v="0"/>
  </r>
  <r>
    <x v="2385"/>
    <s v="PCSF PlayOffs 2016"/>
    <s v="A new twist on our annual festival of fully-produced plays by member playwrights, performed by a talented ensemble cast!"/>
    <n v="3000"/>
    <n v="3105"/>
    <x v="2"/>
    <x v="0"/>
    <x v="0"/>
    <n v="1480579140"/>
    <d v="2016-12-01T07:59:00"/>
    <n v="1478030325"/>
    <d v="2016-11-01T19:58:45"/>
    <x v="28"/>
    <x v="28"/>
    <b v="0"/>
    <n v="44"/>
    <b v="1"/>
    <s v="theater/plays"/>
    <n v="103.49999999999999"/>
    <n v="70.568181818181813"/>
    <x v="0"/>
    <x v="0"/>
  </r>
  <r>
    <x v="2386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x v="0"/>
    <n v="1400875307"/>
    <d v="2014-05-23T20:01:47"/>
    <n v="1398283307"/>
    <d v="2014-04-23T20:01:47"/>
    <x v="28"/>
    <x v="28"/>
    <b v="0"/>
    <n v="56"/>
    <b v="1"/>
    <s v="theater/plays"/>
    <n v="100.875"/>
    <n v="72.053571428571431"/>
    <x v="0"/>
    <x v="0"/>
  </r>
  <r>
    <x v="2387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x v="0"/>
    <n v="1425495563"/>
    <d v="2015-03-04T18:59:23"/>
    <n v="1422903563"/>
    <d v="2015-02-02T18:59:23"/>
    <x v="28"/>
    <x v="28"/>
    <b v="0"/>
    <n v="98"/>
    <b v="1"/>
    <s v="theater/plays"/>
    <n v="101.15"/>
    <n v="103.21428571428571"/>
    <x v="0"/>
    <x v="0"/>
  </r>
  <r>
    <x v="2388"/>
    <s v="And That's How The Story Goes"/>
    <s v="Forest Hills Eastern's Student Run Show 2015. Our goal is to present a professional quality show on a budget."/>
    <n v="250"/>
    <n v="350"/>
    <x v="2"/>
    <x v="0"/>
    <x v="0"/>
    <n v="1429912341"/>
    <d v="2015-04-24T21:52:21"/>
    <n v="1427320341"/>
    <d v="2015-03-25T21:52:21"/>
    <x v="28"/>
    <x v="28"/>
    <b v="0"/>
    <n v="10"/>
    <b v="1"/>
    <s v="theater/plays"/>
    <n v="140"/>
    <n v="35"/>
    <x v="0"/>
    <x v="0"/>
  </r>
  <r>
    <x v="2389"/>
    <s v="We Were Kings"/>
    <s v="A new play developed in collaboration with graduating theatre makers, premiering at the Edinburgh Fringe Festival 2014."/>
    <n v="1500"/>
    <n v="1500"/>
    <x v="2"/>
    <x v="3"/>
    <x v="3"/>
    <n v="1404314952"/>
    <d v="2014-07-02T15:29:12"/>
    <n v="1401722952"/>
    <d v="2014-06-02T15:29:12"/>
    <x v="28"/>
    <x v="28"/>
    <b v="0"/>
    <n v="29"/>
    <b v="1"/>
    <s v="theater/plays"/>
    <n v="100"/>
    <n v="51.724137931034484"/>
    <x v="0"/>
    <x v="0"/>
  </r>
  <r>
    <x v="2390"/>
    <s v="Being Patient"/>
    <s v="We need support for our play so we can promote awareness of kidney diseases and the effect it has on sufferers and their families."/>
    <n v="2000"/>
    <n v="2170.9899999999998"/>
    <x v="2"/>
    <x v="3"/>
    <x v="3"/>
    <n v="1406760101"/>
    <d v="2014-07-30T22:41:41"/>
    <n v="1404168101"/>
    <d v="2014-06-30T22:41:41"/>
    <x v="28"/>
    <x v="28"/>
    <b v="0"/>
    <n v="72"/>
    <b v="1"/>
    <s v="theater/plays"/>
    <n v="108.54949999999999"/>
    <n v="30.152638888888887"/>
    <x v="0"/>
    <x v="0"/>
  </r>
  <r>
    <x v="239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x v="0"/>
    <n v="1408383153"/>
    <d v="2014-08-18T17:32:33"/>
    <n v="1405791153"/>
    <d v="2014-07-19T17:32:33"/>
    <x v="28"/>
    <x v="28"/>
    <b v="0"/>
    <n v="21"/>
    <b v="1"/>
    <s v="theater/plays"/>
    <n v="100"/>
    <n v="95.238095238095241"/>
    <x v="0"/>
    <x v="0"/>
  </r>
  <r>
    <x v="2392"/>
    <s v="The Williams Project"/>
    <s v="Bringing Tennessee Williams, Shakespeare, and 8 world class actors to Longview, Washington to build a play in and for the community."/>
    <n v="10000"/>
    <n v="10555"/>
    <x v="2"/>
    <x v="0"/>
    <x v="0"/>
    <n v="1404983269"/>
    <d v="2014-07-10T09:07:49"/>
    <n v="1402391269"/>
    <d v="2014-06-10T09:07:49"/>
    <x v="28"/>
    <x v="28"/>
    <b v="0"/>
    <n v="168"/>
    <b v="1"/>
    <s v="theater/plays"/>
    <n v="105.55000000000001"/>
    <n v="62.827380952380949"/>
    <x v="0"/>
    <x v="0"/>
  </r>
  <r>
    <x v="2393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x v="0"/>
    <n v="1440003820"/>
    <d v="2015-08-19T17:03:40"/>
    <n v="1437411820"/>
    <d v="2015-07-20T17:03:40"/>
    <x v="28"/>
    <x v="28"/>
    <b v="0"/>
    <n v="36"/>
    <b v="1"/>
    <s v="theater/plays"/>
    <n v="101"/>
    <n v="84.166666666666671"/>
    <x v="0"/>
    <x v="0"/>
  </r>
  <r>
    <x v="2394"/>
    <s v="An Evening of Radio"/>
    <s v="An Evening of Radio aims to showcase original work written by undergraduate playwriting students in the style of live staged readings."/>
    <n v="250"/>
    <n v="250"/>
    <x v="2"/>
    <x v="0"/>
    <x v="0"/>
    <n v="1433016672"/>
    <d v="2015-05-30T20:11:12"/>
    <n v="1430424672"/>
    <d v="2015-04-30T20:11:12"/>
    <x v="28"/>
    <x v="28"/>
    <b v="0"/>
    <n v="8"/>
    <b v="1"/>
    <s v="theater/plays"/>
    <n v="100"/>
    <n v="31.25"/>
    <x v="0"/>
    <x v="0"/>
  </r>
  <r>
    <x v="2395"/>
    <s v="Reading of a New Play by Garrett Zuercher"/>
    <s v="A new play about dual-faced identities in the gay community, particularly among those who are deaf and those living with HIV."/>
    <n v="1000"/>
    <n v="1855"/>
    <x v="2"/>
    <x v="0"/>
    <x v="0"/>
    <n v="1410266146"/>
    <d v="2014-09-09T12:35:46"/>
    <n v="1407674146"/>
    <d v="2014-08-10T12:35:46"/>
    <x v="28"/>
    <x v="28"/>
    <b v="0"/>
    <n v="45"/>
    <b v="1"/>
    <s v="theater/plays"/>
    <n v="185.5"/>
    <n v="41.222222222222221"/>
    <x v="0"/>
    <x v="0"/>
  </r>
  <r>
    <x v="2396"/>
    <s v="The Mount, new play about Edith Wharton"/>
    <s v="The Mount-- a new play based off the life of Edith Wharton-- is having its premiere reading AT the real Mount in Lenox, MA!"/>
    <n v="2100"/>
    <n v="2305"/>
    <x v="2"/>
    <x v="0"/>
    <x v="0"/>
    <n v="1418784689"/>
    <d v="2014-12-17T02:51:29"/>
    <n v="1416192689"/>
    <d v="2014-11-17T02:51:29"/>
    <x v="28"/>
    <x v="28"/>
    <b v="0"/>
    <n v="45"/>
    <b v="1"/>
    <s v="theater/plays"/>
    <n v="109.76190476190477"/>
    <n v="51.222222222222221"/>
    <x v="0"/>
    <x v="0"/>
  </r>
  <r>
    <x v="2397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3"/>
    <x v="3"/>
    <n v="1406825159"/>
    <d v="2014-07-31T16:45:59"/>
    <n v="1404233159"/>
    <d v="2014-07-01T16:45:59"/>
    <x v="28"/>
    <x v="28"/>
    <b v="0"/>
    <n v="21"/>
    <b v="1"/>
    <s v="theater/plays"/>
    <n v="100.71428571428571"/>
    <n v="33.571428571428569"/>
    <x v="0"/>
    <x v="0"/>
  </r>
  <r>
    <x v="239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x v="0"/>
    <n v="1476381627"/>
    <d v="2016-10-13T18:00:27"/>
    <n v="1473789627"/>
    <d v="2016-09-13T18:00:27"/>
    <x v="28"/>
    <x v="28"/>
    <b v="0"/>
    <n v="69"/>
    <b v="1"/>
    <s v="theater/plays"/>
    <n v="100.64999999999999"/>
    <n v="145.86956521739131"/>
    <x v="0"/>
    <x v="0"/>
  </r>
  <r>
    <x v="2399"/>
    <s v="CYRIL THE SQUIRREL a magical children's theatre tour"/>
    <s v="Cyril needs your help to MAKE new puppet friends to accompany him on a magical journey through storytelling, puppetry and clown."/>
    <n v="500"/>
    <n v="631"/>
    <x v="2"/>
    <x v="3"/>
    <x v="3"/>
    <n v="1463743860"/>
    <d v="2016-05-20T11:31:00"/>
    <n v="1461151860"/>
    <d v="2016-04-20T11:31:00"/>
    <x v="28"/>
    <x v="28"/>
    <b v="0"/>
    <n v="36"/>
    <b v="1"/>
    <s v="theater/plays"/>
    <n v="126.2"/>
    <n v="17.527777777777779"/>
    <x v="0"/>
    <x v="0"/>
  </r>
  <r>
    <x v="2400"/>
    <s v="SHE! Is History!"/>
    <s v="Why Do We Know More About Kim Kardashian Than Abigail Adams?  Let's produce and publish a play about women who MAKE and MADE history!"/>
    <n v="5000"/>
    <n v="5116.18"/>
    <x v="2"/>
    <x v="0"/>
    <x v="0"/>
    <n v="1471921637"/>
    <d v="2016-08-23T03:07:17"/>
    <n v="1469329637"/>
    <d v="2016-07-24T03:07:17"/>
    <x v="28"/>
    <x v="28"/>
    <b v="0"/>
    <n v="93"/>
    <b v="1"/>
    <s v="theater/plays"/>
    <n v="102.3236"/>
    <n v="55.012688172043013"/>
    <x v="0"/>
    <x v="0"/>
  </r>
  <r>
    <x v="2401"/>
    <s v="Venus in Fur, Los Angeles."/>
    <s v="Venus in Fur, By David Ives."/>
    <n v="3000"/>
    <n v="3030"/>
    <x v="2"/>
    <x v="0"/>
    <x v="0"/>
    <n v="1426864032"/>
    <d v="2015-03-20T15:07:12"/>
    <n v="1424275632"/>
    <d v="2015-02-18T16:07:12"/>
    <x v="28"/>
    <x v="28"/>
    <b v="0"/>
    <n v="47"/>
    <b v="1"/>
    <s v="theater/plays"/>
    <n v="101"/>
    <n v="64.468085106382972"/>
    <x v="0"/>
    <x v="0"/>
  </r>
  <r>
    <x v="2402"/>
    <s v="An Evening of Original One Acts"/>
    <s v="Original plays written, performed, and produced by young and diverse theater artists - alumni from Hostos Lincoln Academy in the Bronx."/>
    <n v="2800"/>
    <n v="3175"/>
    <x v="2"/>
    <x v="0"/>
    <x v="0"/>
    <n v="1461857045"/>
    <d v="2016-04-28T15:24:05"/>
    <n v="1459265045"/>
    <d v="2016-03-29T15:24:05"/>
    <x v="28"/>
    <x v="28"/>
    <b v="0"/>
    <n v="63"/>
    <b v="1"/>
    <s v="theater/plays"/>
    <n v="113.39285714285714"/>
    <n v="50.396825396825399"/>
    <x v="0"/>
    <x v="0"/>
  </r>
  <r>
    <x v="2403"/>
    <s v="Be Prepared"/>
    <s v="Help us get actor-writer Ian Bonar's debut play - a hilarious, heartbreaking story of grief and loss - to the 2016 Edinburgh Fringe."/>
    <n v="2000"/>
    <n v="2020"/>
    <x v="2"/>
    <x v="3"/>
    <x v="3"/>
    <n v="1469016131"/>
    <d v="2016-07-20T12:02:11"/>
    <n v="1466424131"/>
    <d v="2016-06-20T12:02:11"/>
    <x v="28"/>
    <x v="28"/>
    <b v="0"/>
    <n v="39"/>
    <b v="1"/>
    <s v="theater/plays"/>
    <n v="101"/>
    <n v="51.794871794871796"/>
    <x v="0"/>
    <x v="0"/>
  </r>
  <r>
    <x v="2404"/>
    <s v="Civil Rogues"/>
    <s v="A new comedy about what happened to a band of foolhardy actors when the Puritans closed the theatres in the 1640s."/>
    <n v="1500"/>
    <n v="1918"/>
    <x v="2"/>
    <x v="3"/>
    <x v="3"/>
    <n v="1403382680"/>
    <d v="2014-06-21T20:31:20"/>
    <n v="1400790680"/>
    <d v="2014-05-22T20:31:20"/>
    <x v="28"/>
    <x v="28"/>
    <b v="0"/>
    <n v="56"/>
    <b v="1"/>
    <s v="theater/plays"/>
    <n v="127.86666666666666"/>
    <n v="34.25"/>
    <x v="0"/>
    <x v="0"/>
  </r>
  <r>
    <x v="2405"/>
    <s v="Old Trunk - Edinburgh 2014"/>
    <s v="Critically-acclaimed new-writing company Old Trunk make their Edinburgh debut alternating their two darkly comic plays."/>
    <n v="3000"/>
    <n v="4150"/>
    <x v="2"/>
    <x v="3"/>
    <x v="3"/>
    <n v="1404671466"/>
    <d v="2014-07-06T18:31:06"/>
    <n v="1402079466"/>
    <d v="2014-06-06T18:31:06"/>
    <x v="28"/>
    <x v="28"/>
    <b v="0"/>
    <n v="80"/>
    <b v="1"/>
    <s v="theater/plays"/>
    <n v="138.33333333333334"/>
    <n v="51.875"/>
    <x v="0"/>
    <x v="0"/>
  </r>
  <r>
    <x v="2406"/>
    <s v="The Faculty Lounge"/>
    <s v="Join 5 high school teachers in the lounge of every high school in America.  Hear what they never say in the classroom."/>
    <n v="3350"/>
    <n v="5358"/>
    <x v="2"/>
    <x v="0"/>
    <x v="0"/>
    <n v="1404403381"/>
    <d v="2014-07-03T16:03:01"/>
    <n v="1401811381"/>
    <d v="2014-06-03T16:03:01"/>
    <x v="28"/>
    <x v="28"/>
    <b v="0"/>
    <n v="133"/>
    <b v="1"/>
    <s v="theater/plays"/>
    <n v="159.9402985074627"/>
    <n v="40.285714285714285"/>
    <x v="0"/>
    <x v="0"/>
  </r>
  <r>
    <x v="2407"/>
    <s v="Macbeth in the Basement"/>
    <s v="MACBETH IN THE BASEMENT will premiere at the Capital Fringe Festival in July 2016. A teenage kingâ€™s rise and fall in a vicious game."/>
    <n v="2500"/>
    <n v="2856"/>
    <x v="2"/>
    <x v="0"/>
    <x v="0"/>
    <n v="1466014499"/>
    <d v="2016-06-15T18:14:59"/>
    <n v="1463422499"/>
    <d v="2016-05-16T18:14:59"/>
    <x v="28"/>
    <x v="28"/>
    <b v="0"/>
    <n v="44"/>
    <b v="1"/>
    <s v="theater/plays"/>
    <n v="114.24000000000001"/>
    <n v="64.909090909090907"/>
    <x v="0"/>
    <x v="0"/>
  </r>
  <r>
    <x v="2408"/>
    <s v="An Evening with Sarah Pettyfer"/>
    <s v="We're trying to get our play, &quot;An Evening With Sarah Pettyfer,&quot; to the  Orlando Fringe Festival. The only thing is...we need your help!"/>
    <n v="1650"/>
    <n v="1660"/>
    <x v="2"/>
    <x v="0"/>
    <x v="0"/>
    <n v="1454431080"/>
    <d v="2016-02-02T16:38:00"/>
    <n v="1451839080"/>
    <d v="2016-01-03T16:38:00"/>
    <x v="28"/>
    <x v="28"/>
    <b v="0"/>
    <n v="30"/>
    <b v="1"/>
    <s v="theater/plays"/>
    <n v="100.60606060606061"/>
    <n v="55.333333333333336"/>
    <x v="0"/>
    <x v="0"/>
  </r>
  <r>
    <x v="2409"/>
    <s v="Jericho Creek"/>
    <s v="Jericho Creek is an original production by Fledgling Theatre Company which will be performed at The Cockpit Theatre in July 2015"/>
    <n v="2000"/>
    <n v="2555"/>
    <x v="2"/>
    <x v="3"/>
    <x v="3"/>
    <n v="1435185252"/>
    <d v="2015-06-24T22:34:12"/>
    <n v="1432593252"/>
    <d v="2015-05-25T22:34:12"/>
    <x v="28"/>
    <x v="28"/>
    <b v="0"/>
    <n v="66"/>
    <b v="1"/>
    <s v="theater/plays"/>
    <n v="127.75000000000001"/>
    <n v="38.712121212121211"/>
    <x v="0"/>
    <x v="0"/>
  </r>
  <r>
    <x v="2410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3"/>
    <x v="3"/>
    <n v="1400965200"/>
    <d v="2014-05-24T21:00:00"/>
    <n v="1398352531"/>
    <d v="2014-04-24T15:15:31"/>
    <x v="28"/>
    <x v="28"/>
    <b v="0"/>
    <n v="72"/>
    <b v="1"/>
    <s v="theater/plays"/>
    <n v="112.7"/>
    <n v="78.263888888888886"/>
    <x v="0"/>
    <x v="0"/>
  </r>
  <r>
    <x v="2411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x v="0"/>
    <n v="1460574924"/>
    <d v="2016-04-13T19:15:24"/>
    <n v="1457982924"/>
    <d v="2016-03-14T19:15:24"/>
    <x v="28"/>
    <x v="28"/>
    <b v="0"/>
    <n v="27"/>
    <b v="1"/>
    <s v="theater/plays"/>
    <n v="127.49999999999999"/>
    <n v="47.222222222222221"/>
    <x v="0"/>
    <x v="0"/>
  </r>
  <r>
    <x v="2412"/>
    <s v="Tarantella"/>
    <s v="A group of Sicilian immigrants in New York struggle to deal with conflict from both within the family and from without."/>
    <n v="2500"/>
    <n v="2689"/>
    <x v="2"/>
    <x v="3"/>
    <x v="3"/>
    <n v="1469359728"/>
    <d v="2016-07-24T11:28:48"/>
    <n v="1466767728"/>
    <d v="2016-06-24T11:28:48"/>
    <x v="28"/>
    <x v="28"/>
    <b v="0"/>
    <n v="38"/>
    <b v="1"/>
    <s v="theater/plays"/>
    <n v="107.55999999999999"/>
    <n v="70.763157894736835"/>
    <x v="0"/>
    <x v="0"/>
  </r>
  <r>
    <x v="2413"/>
    <s v="Sterling Lion Theater Company"/>
    <s v="The Sterling Lion Theater Company is a non-profit theater group established for the benefit of the Connecticut lower Naugatuck Valley."/>
    <n v="1000"/>
    <n v="1000"/>
    <x v="2"/>
    <x v="0"/>
    <x v="0"/>
    <n v="1447959491"/>
    <d v="2015-11-19T18:58:11"/>
    <n v="1445363891"/>
    <d v="2015-10-20T17:58:11"/>
    <x v="28"/>
    <x v="28"/>
    <b v="0"/>
    <n v="8"/>
    <b v="1"/>
    <s v="theater/plays"/>
    <n v="100"/>
    <n v="125"/>
    <x v="0"/>
    <x v="0"/>
  </r>
  <r>
    <x v="2414"/>
    <s v="The Chameleon Fools Theatre Troupe Project"/>
    <s v="Please help our troupe bring our first project from planning to reality! Join us on one exciting ride!"/>
    <n v="10000"/>
    <n v="10440"/>
    <x v="2"/>
    <x v="0"/>
    <x v="0"/>
    <n v="1464732537"/>
    <d v="2016-05-31T22:08:57"/>
    <n v="1462140537"/>
    <d v="2016-05-01T22:08:57"/>
    <x v="28"/>
    <x v="28"/>
    <b v="0"/>
    <n v="72"/>
    <b v="1"/>
    <s v="theater/plays"/>
    <n v="104.4"/>
    <n v="145"/>
    <x v="0"/>
    <x v="0"/>
  </r>
  <r>
    <x v="2415"/>
    <s v="Twelfth Night by William Shakespeare"/>
    <s v="We are casting an all-inclusive production of Shakespeare's Twelfth Night in a non-traditional performance space."/>
    <n v="3000"/>
    <n v="3080"/>
    <x v="2"/>
    <x v="0"/>
    <x v="0"/>
    <n v="1433097171"/>
    <d v="2015-05-31T18:32:51"/>
    <n v="1430505171"/>
    <d v="2015-05-01T18:32:51"/>
    <x v="28"/>
    <x v="28"/>
    <b v="0"/>
    <n v="46"/>
    <b v="1"/>
    <s v="theater/plays"/>
    <n v="102.66666666666666"/>
    <n v="66.956521739130437"/>
    <x v="0"/>
    <x v="0"/>
  </r>
  <r>
    <x v="2416"/>
    <s v="A Bright Room Called Day by Tony Kushner"/>
    <s v="Support an outstanding cast of actors to take on a professional production of a masterpiece of modern theatre"/>
    <n v="4000"/>
    <n v="4000"/>
    <x v="2"/>
    <x v="3"/>
    <x v="3"/>
    <n v="1404471600"/>
    <d v="2014-07-04T11:00:00"/>
    <n v="1401910634"/>
    <d v="2014-06-04T19:37:14"/>
    <x v="28"/>
    <x v="28"/>
    <b v="0"/>
    <n v="13"/>
    <b v="1"/>
    <s v="theater/plays"/>
    <n v="100"/>
    <n v="307.69230769230768"/>
    <x v="0"/>
    <x v="0"/>
  </r>
  <r>
    <x v="2417"/>
    <s v="Bookstory"/>
    <s v="Bookstory is a tiny puppet musical with some very big ideas that tells the story of the story in the digital age"/>
    <n v="2000"/>
    <n v="2027"/>
    <x v="2"/>
    <x v="3"/>
    <x v="3"/>
    <n v="1425478950"/>
    <d v="2015-03-04T14:22:30"/>
    <n v="1422886950"/>
    <d v="2015-02-02T14:22:30"/>
    <x v="28"/>
    <x v="28"/>
    <b v="0"/>
    <n v="28"/>
    <b v="1"/>
    <s v="theater/plays"/>
    <n v="101.35000000000001"/>
    <n v="72.392857142857139"/>
    <x v="0"/>
    <x v="0"/>
  </r>
  <r>
    <x v="2418"/>
    <s v="As the Naked Lead the Blind (Play)"/>
    <s v="A professionally directed/acted workshop &amp; reading for a new play depicting sexual addiction and its crippling effect on relationships."/>
    <n v="350"/>
    <n v="593"/>
    <x v="2"/>
    <x v="0"/>
    <x v="0"/>
    <n v="1411980020"/>
    <d v="2014-09-29T08:40:20"/>
    <n v="1409388020"/>
    <d v="2014-08-30T08:40:20"/>
    <x v="28"/>
    <x v="28"/>
    <b v="0"/>
    <n v="13"/>
    <b v="1"/>
    <s v="theater/plays"/>
    <n v="169.42857142857144"/>
    <n v="45.615384615384613"/>
    <x v="0"/>
    <x v="0"/>
  </r>
  <r>
    <x v="2419"/>
    <s v="The Reinvention of Lily Johnson"/>
    <s v="A political comedy for a crazy election year"/>
    <n v="1000"/>
    <n v="1280"/>
    <x v="2"/>
    <x v="0"/>
    <x v="0"/>
    <n v="1467301334"/>
    <d v="2016-06-30T15:42:14"/>
    <n v="1464709334"/>
    <d v="2016-05-31T15:42:14"/>
    <x v="28"/>
    <x v="28"/>
    <b v="0"/>
    <n v="26"/>
    <b v="1"/>
    <s v="theater/plays"/>
    <n v="128"/>
    <n v="49.230769230769234"/>
    <x v="0"/>
    <x v="0"/>
  </r>
  <r>
    <x v="2420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x v="0"/>
    <n v="1447269367"/>
    <d v="2015-11-11T19:16:07"/>
    <n v="1444673767"/>
    <d v="2015-10-12T18:16:07"/>
    <x v="28"/>
    <x v="28"/>
    <b v="0"/>
    <n v="8"/>
    <b v="1"/>
    <s v="theater/plays"/>
    <n v="126.2"/>
    <n v="78.875"/>
    <x v="0"/>
    <x v="0"/>
  </r>
  <r>
    <x v="2421"/>
    <s v="Paria Exchange at Dave's Leicester Comedy Festival"/>
    <s v="&quot;Inteligent, Inspired and Inimitable&quot; Nottingham's leading two man improv show is heading to Dave's Leicester Comedy Festival."/>
    <n v="150"/>
    <n v="230"/>
    <x v="2"/>
    <x v="3"/>
    <x v="3"/>
    <n v="1450612740"/>
    <d v="2015-12-20T11:59:00"/>
    <n v="1448040425"/>
    <d v="2015-11-20T17:27:05"/>
    <x v="28"/>
    <x v="28"/>
    <b v="0"/>
    <n v="17"/>
    <b v="1"/>
    <s v="theater/plays"/>
    <n v="153.33333333333334"/>
    <n v="13.529411764705882"/>
    <x v="0"/>
    <x v="0"/>
  </r>
  <r>
    <x v="2422"/>
    <s v="The Silence at the Song's End"/>
    <s v="A brand new stage adaptation of the Libby Purves/Nicholas Heiney book. A new work involving music, poetry and fajitas. #timetochange"/>
    <n v="300"/>
    <n v="369"/>
    <x v="2"/>
    <x v="3"/>
    <x v="3"/>
    <n v="1466899491"/>
    <d v="2016-06-26T00:04:51"/>
    <n v="1464307491"/>
    <d v="2016-05-27T00:04:51"/>
    <x v="28"/>
    <x v="28"/>
    <b v="0"/>
    <n v="8"/>
    <b v="1"/>
    <s v="theater/plays"/>
    <n v="123"/>
    <n v="46.125"/>
    <x v="0"/>
    <x v="0"/>
  </r>
  <r>
    <x v="2423"/>
    <s v="&quot;CIRQUE CAPRICIEUX, the greatest one woman show on earth&quot;"/>
    <s v="A circus theater show. An escaped carousel horse and a beautiful wire dancer let the fantasies run wild."/>
    <n v="1500"/>
    <n v="1570"/>
    <x v="2"/>
    <x v="7"/>
    <x v="4"/>
    <n v="1435255659"/>
    <d v="2015-06-25T18:07:39"/>
    <n v="1432663659"/>
    <d v="2015-05-26T18:07:39"/>
    <x v="28"/>
    <x v="28"/>
    <b v="0"/>
    <n v="29"/>
    <b v="1"/>
    <s v="theater/plays"/>
    <n v="104.66666666666666"/>
    <n v="54.137931034482762"/>
    <x v="0"/>
    <x v="0"/>
  </r>
  <r>
    <x v="2424"/>
    <s v="Gruoch, or Lady Macbeth"/>
    <s v="Death &amp; Pretzels presents the world premiere of Paul Pasulka's Gruoch, or Lady Macbeth"/>
    <n v="2500"/>
    <n v="2500"/>
    <x v="2"/>
    <x v="0"/>
    <x v="0"/>
    <n v="1425758257"/>
    <d v="2015-03-07T19:57:37"/>
    <n v="1423166257"/>
    <d v="2015-02-05T19:57:37"/>
    <x v="28"/>
    <x v="28"/>
    <b v="0"/>
    <n v="24"/>
    <b v="1"/>
    <s v="theater/plays"/>
    <n v="100"/>
    <n v="104.16666666666667"/>
    <x v="0"/>
    <x v="0"/>
  </r>
  <r>
    <x v="242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x v="0"/>
    <n v="1428780159"/>
    <d v="2015-04-11T19:22:39"/>
    <n v="1426188159"/>
    <d v="2015-03-12T19:22:39"/>
    <x v="28"/>
    <x v="28"/>
    <b v="0"/>
    <n v="8"/>
    <b v="1"/>
    <s v="theater/plays"/>
    <n v="100.4"/>
    <n v="31.375"/>
    <x v="0"/>
    <x v="0"/>
  </r>
  <r>
    <x v="2426"/>
    <s v="MOONFACE"/>
    <s v="MOONFACE explores the formative f***k-ups of adolescence. Fresh, incisive new writing. Monologue, movement and striking naturalism."/>
    <n v="2500"/>
    <n v="2620"/>
    <x v="2"/>
    <x v="3"/>
    <x v="3"/>
    <n v="1462224398"/>
    <d v="2016-05-02T21:26:38"/>
    <n v="1459632398"/>
    <d v="2016-04-02T21:26:38"/>
    <x v="28"/>
    <x v="28"/>
    <b v="0"/>
    <n v="64"/>
    <b v="1"/>
    <s v="theater/plays"/>
    <n v="104.80000000000001"/>
    <n v="40.9375"/>
    <x v="0"/>
    <x v="0"/>
  </r>
  <r>
    <x v="2427"/>
    <s v="Lock&amp;Key Theatre present 'Timon of Athens'"/>
    <s v="Support Lock&amp;Key Theatre's 'Timon of Athens' by donating to our printing! Every penny goes to posters, programmes, flyers and scripts."/>
    <n v="773"/>
    <n v="773"/>
    <x v="2"/>
    <x v="3"/>
    <x v="3"/>
    <n v="1403964324"/>
    <d v="2014-06-28T14:05:24"/>
    <n v="1401372324"/>
    <d v="2014-05-29T14:05:24"/>
    <x v="28"/>
    <x v="28"/>
    <b v="0"/>
    <n v="20"/>
    <b v="1"/>
    <s v="theater/plays"/>
    <n v="100"/>
    <n v="38.65"/>
    <x v="0"/>
    <x v="0"/>
  </r>
  <r>
    <x v="2428"/>
    <s v="MASKS: Off-Broadway Debut"/>
    <s v="MASKS is a dramedy dealing with what it means to be alive, the reliability of identity, and what it means to suffer."/>
    <n v="5000"/>
    <n v="5671.11"/>
    <x v="2"/>
    <x v="0"/>
    <x v="0"/>
    <n v="1423674000"/>
    <d v="2015-02-11T17:00:00"/>
    <n v="1421025159"/>
    <d v="2015-01-12T01:12:39"/>
    <x v="28"/>
    <x v="28"/>
    <b v="0"/>
    <n v="53"/>
    <b v="1"/>
    <s v="theater/plays"/>
    <n v="113.42219999999999"/>
    <n v="107.00207547169811"/>
    <x v="0"/>
    <x v="0"/>
  </r>
  <r>
    <x v="2429"/>
    <s v="Free Theatre for Kids: Baby Living Room"/>
    <s v="Baby Living Room is a project created by Spazio Farma Mestre for children: free theatre for kids as sustainable education for families"/>
    <n v="2400"/>
    <n v="2400"/>
    <x v="2"/>
    <x v="11"/>
    <x v="4"/>
    <n v="1479382594"/>
    <d v="2016-11-17T11:36:34"/>
    <n v="1476786994"/>
    <d v="2016-10-18T10:36:34"/>
    <x v="28"/>
    <x v="28"/>
    <b v="0"/>
    <n v="14"/>
    <b v="1"/>
    <s v="theater/plays"/>
    <n v="100"/>
    <n v="171.42857142857142"/>
    <x v="0"/>
    <x v="0"/>
  </r>
  <r>
    <x v="2430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x v="0"/>
    <n v="1420048208"/>
    <d v="2014-12-31T17:50:08"/>
    <n v="1417456208"/>
    <d v="2014-12-01T17:50:08"/>
    <x v="28"/>
    <x v="28"/>
    <b v="0"/>
    <n v="12"/>
    <b v="1"/>
    <s v="theater/plays"/>
    <n v="130.55555555555557"/>
    <n v="97.916666666666671"/>
    <x v="0"/>
    <x v="0"/>
  </r>
  <r>
    <x v="2431"/>
    <s v="VANITY BITES BACK by Helen Duff"/>
    <s v="A &quot;bold, subversive and very funny&quot; clown cookery show about searching for self worth in a cheesecake - VAULT Festival &amp; Tour 2015"/>
    <n v="2000"/>
    <n v="2095"/>
    <x v="2"/>
    <x v="3"/>
    <x v="3"/>
    <n v="1422015083"/>
    <d v="2015-01-23T12:11:23"/>
    <n v="1419423083"/>
    <d v="2014-12-24T12:11:23"/>
    <x v="28"/>
    <x v="28"/>
    <b v="0"/>
    <n v="38"/>
    <b v="1"/>
    <s v="theater/plays"/>
    <n v="104.75000000000001"/>
    <n v="55.131578947368418"/>
    <x v="0"/>
    <x v="0"/>
  </r>
  <r>
    <x v="2432"/>
    <s v="Back To Blackbrick- A new play with live music"/>
    <s v="First stage adaptation of Sarah Moore Fitzgerald's beautiful novel about Alzheimer's and time travel with a live folk score."/>
    <n v="1000"/>
    <n v="1088"/>
    <x v="2"/>
    <x v="3"/>
    <x v="3"/>
    <n v="1433964444"/>
    <d v="2015-06-10T19:27:24"/>
    <n v="1431372444"/>
    <d v="2015-05-11T19:27:24"/>
    <x v="28"/>
    <x v="28"/>
    <b v="0"/>
    <n v="41"/>
    <b v="1"/>
    <s v="theater/plays"/>
    <n v="108.80000000000001"/>
    <n v="26.536585365853657"/>
    <x v="0"/>
    <x v="0"/>
  </r>
  <r>
    <x v="2433"/>
    <s v="The Fairy Tale: A Little Daylight"/>
    <s v="GK. Jr (for student actors 12 and under) will bring George Macdonald's story to life. 10+ speaking parts &amp; many non-speaking parts!"/>
    <n v="1000"/>
    <n v="1110"/>
    <x v="2"/>
    <x v="0"/>
    <x v="0"/>
    <n v="1410975994"/>
    <d v="2014-09-17T17:46:34"/>
    <n v="1408383994"/>
    <d v="2014-08-18T17:46:34"/>
    <x v="28"/>
    <x v="28"/>
    <b v="0"/>
    <n v="19"/>
    <b v="1"/>
    <s v="theater/plays"/>
    <n v="111.00000000000001"/>
    <n v="58.421052631578945"/>
    <x v="0"/>
    <x v="0"/>
  </r>
  <r>
    <x v="2434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x v="0"/>
    <n v="1420734696"/>
    <d v="2015-01-08T16:31:36"/>
    <n v="1418142696"/>
    <d v="2014-12-09T16:31:36"/>
    <x v="28"/>
    <x v="28"/>
    <b v="0"/>
    <n v="41"/>
    <b v="1"/>
    <s v="theater/plays"/>
    <n v="100.47999999999999"/>
    <n v="122.53658536585365"/>
    <x v="0"/>
    <x v="0"/>
  </r>
  <r>
    <x v="2435"/>
    <s v="Cans at Theatre503"/>
    <s v="Support Kuleshovâ€™s first full length production; help to build the set and bring a fierce and important new play to life"/>
    <n v="1500"/>
    <n v="1831"/>
    <x v="2"/>
    <x v="3"/>
    <x v="3"/>
    <n v="1414701413"/>
    <d v="2014-10-30T20:36:53"/>
    <n v="1412109413"/>
    <d v="2014-09-30T20:36:53"/>
    <x v="28"/>
    <x v="28"/>
    <b v="0"/>
    <n v="25"/>
    <b v="1"/>
    <s v="theater/plays"/>
    <n v="122.06666666666666"/>
    <n v="73.239999999999995"/>
    <x v="0"/>
    <x v="0"/>
  </r>
  <r>
    <x v="2436"/>
    <s v="Monster"/>
    <s v="A darkly comic one woman show by Abram Rooney as part of The Camden Fringe 2015."/>
    <n v="500"/>
    <n v="500"/>
    <x v="2"/>
    <x v="3"/>
    <x v="3"/>
    <n v="1434894082"/>
    <d v="2015-06-21T13:41:22"/>
    <n v="1432302082"/>
    <d v="2015-05-22T13:41:22"/>
    <x v="28"/>
    <x v="28"/>
    <b v="0"/>
    <n v="9"/>
    <b v="1"/>
    <s v="theater/plays"/>
    <n v="100"/>
    <n v="55.555555555555557"/>
    <x v="0"/>
    <x v="0"/>
  </r>
  <r>
    <x v="2437"/>
    <s v="Licensed To Ill"/>
    <s v="London based theatre makers collaborating to create a new show about the history of HipHop."/>
    <n v="3000"/>
    <n v="3084"/>
    <x v="2"/>
    <x v="3"/>
    <x v="3"/>
    <n v="1415440846"/>
    <d v="2014-11-08T10:00:46"/>
    <n v="1412845246"/>
    <d v="2014-10-09T09:00:46"/>
    <x v="28"/>
    <x v="28"/>
    <b v="0"/>
    <n v="78"/>
    <b v="1"/>
    <s v="theater/plays"/>
    <n v="102.8"/>
    <n v="39.53846153846154"/>
    <x v="0"/>
    <x v="0"/>
  </r>
  <r>
    <x v="2438"/>
    <s v="Galli Theater Fresh Start Fundraiser"/>
    <s v="Help Galli Theater continue to bring fairytales to children in English &amp; German in our theater and to institutions serving children."/>
    <n v="5800"/>
    <n v="6155"/>
    <x v="2"/>
    <x v="0"/>
    <x v="0"/>
    <n v="1415921848"/>
    <d v="2014-11-13T23:37:28"/>
    <n v="1413326248"/>
    <d v="2014-10-14T22:37:28"/>
    <x v="28"/>
    <x v="28"/>
    <b v="0"/>
    <n v="45"/>
    <b v="1"/>
    <s v="theater/plays"/>
    <n v="106.12068965517241"/>
    <n v="136.77777777777777"/>
    <x v="0"/>
    <x v="0"/>
  </r>
  <r>
    <x v="2439"/>
    <s v="Home"/>
    <s v="An unsparing, slightly surreal look at the effects of the private rented sector on two young women. Based on real events."/>
    <n v="1500"/>
    <n v="1500.2"/>
    <x v="2"/>
    <x v="3"/>
    <x v="3"/>
    <n v="1462037777"/>
    <d v="2016-04-30T17:36:17"/>
    <n v="1459445777"/>
    <d v="2016-03-31T17:36:17"/>
    <x v="28"/>
    <x v="28"/>
    <b v="0"/>
    <n v="37"/>
    <b v="1"/>
    <s v="theater/plays"/>
    <n v="100.01333333333334"/>
    <n v="40.545945945945945"/>
    <x v="0"/>
    <x v="0"/>
  </r>
  <r>
    <x v="2440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3"/>
    <x v="3"/>
    <n v="1459444656"/>
    <d v="2016-03-31T17:17:36"/>
    <n v="1456856256"/>
    <d v="2016-03-01T18:17:36"/>
    <x v="28"/>
    <x v="28"/>
    <b v="0"/>
    <n v="14"/>
    <b v="1"/>
    <s v="theater/plays"/>
    <n v="100"/>
    <n v="35.714285714285715"/>
    <x v="0"/>
    <x v="0"/>
  </r>
  <r>
    <x v="2441"/>
    <s v="Pramkicker - Edinburgh and Beyond"/>
    <s v="Critically-acclaimed Old Trunk are back with their new play. _x000a_PRAMKICKER. _x000a__x000a_Written by Sadie Hasler &amp; directed by Sarah Mayhew."/>
    <n v="3000"/>
    <n v="3465"/>
    <x v="2"/>
    <x v="3"/>
    <x v="3"/>
    <n v="1436772944"/>
    <d v="2015-07-13T07:35:44"/>
    <n v="1434180944"/>
    <d v="2015-06-13T07:35:44"/>
    <x v="28"/>
    <x v="28"/>
    <b v="0"/>
    <n v="112"/>
    <b v="1"/>
    <s v="theater/plays"/>
    <n v="115.5"/>
    <n v="30.9375"/>
    <x v="0"/>
    <x v="0"/>
  </r>
  <r>
    <x v="2442"/>
    <s v="The Lost Boy (a play)"/>
    <s v="The world premiere of a play, a true story about love, loss, and a man reaching back in time as the only way to move forward."/>
    <n v="3400"/>
    <n v="4050"/>
    <x v="2"/>
    <x v="0"/>
    <x v="0"/>
    <n v="1419181890"/>
    <d v="2014-12-21T17:11:30"/>
    <n v="1416589890"/>
    <d v="2014-11-21T17:11:30"/>
    <x v="28"/>
    <x v="28"/>
    <b v="0"/>
    <n v="23"/>
    <b v="1"/>
    <s v="theater/plays"/>
    <n v="119.11764705882352"/>
    <n v="176.08695652173913"/>
    <x v="0"/>
    <x v="0"/>
  </r>
  <r>
    <x v="2443"/>
    <s v="The Glasshouse"/>
    <s v="Two men on trial for desertion, confined within a Glasshouse. How long can friendship last? How much can a man stand before he breaks?"/>
    <n v="5000"/>
    <n v="5003"/>
    <x v="2"/>
    <x v="3"/>
    <x v="3"/>
    <n v="1413792034"/>
    <d v="2014-10-20T08:00:34"/>
    <n v="1411200034"/>
    <d v="2014-09-20T08:00:34"/>
    <x v="28"/>
    <x v="28"/>
    <b v="0"/>
    <n v="73"/>
    <b v="1"/>
    <s v="theater/plays"/>
    <n v="100.05999999999999"/>
    <n v="68.534246575342465"/>
    <x v="0"/>
    <x v="0"/>
  </r>
  <r>
    <x v="2444"/>
    <s v="Pink Confetti at The Courtyard Theatre, Hoxton"/>
    <s v="New play 'Pink Confetti' by Paul Roberts at The Courtyard Theatre produced by Etch and directed by Oliver Dawe."/>
    <n v="2000"/>
    <n v="2087"/>
    <x v="2"/>
    <x v="3"/>
    <x v="3"/>
    <n v="1421452682"/>
    <d v="2015-01-16T23:58:02"/>
    <n v="1418860682"/>
    <d v="2014-12-17T23:58:02"/>
    <x v="28"/>
    <x v="28"/>
    <b v="0"/>
    <n v="53"/>
    <b v="1"/>
    <s v="theater/plays"/>
    <n v="104.35000000000001"/>
    <n v="39.377358490566039"/>
    <x v="0"/>
    <x v="0"/>
  </r>
  <r>
    <x v="2445"/>
    <s v="Thank You For Waiting"/>
    <s v="Help produce &quot;Thank You For Waiting,&quot; a new play that explores friendship, loss, and mental illness, at the 2016 Frigid Festival!"/>
    <n v="1500"/>
    <n v="2560"/>
    <x v="2"/>
    <x v="0"/>
    <x v="0"/>
    <n v="1446759880"/>
    <d v="2015-11-05T21:44:40"/>
    <n v="1444164280"/>
    <d v="2015-10-06T20:44:40"/>
    <x v="28"/>
    <x v="28"/>
    <b v="0"/>
    <n v="57"/>
    <b v="1"/>
    <s v="theater/plays"/>
    <n v="170.66666666666669"/>
    <n v="44.912280701754383"/>
    <x v="0"/>
    <x v="0"/>
  </r>
  <r>
    <x v="2446"/>
    <s v="Amateur production of The Blue Room by David Hare"/>
    <s v="We are a new Theatre Company who are fundraising to put on a new production of the play 'The Blue Room' in High Wycombe and Maidenhead"/>
    <n v="250"/>
    <n v="460"/>
    <x v="2"/>
    <x v="3"/>
    <x v="3"/>
    <n v="1455390126"/>
    <d v="2016-02-13T19:02:06"/>
    <n v="1452798126"/>
    <d v="2016-01-14T19:02:06"/>
    <x v="28"/>
    <x v="28"/>
    <b v="0"/>
    <n v="15"/>
    <b v="1"/>
    <s v="theater/plays"/>
    <n v="184"/>
    <n v="30.666666666666668"/>
    <x v="0"/>
    <x v="0"/>
  </r>
  <r>
    <x v="2447"/>
    <s v="Critical Ambition - BLINK by Phil Porter"/>
    <s v="Support Swansea's youngest theatre company Critical Ambition, in their co-production of BLINK with Volcano and The Other Room."/>
    <n v="3000"/>
    <n v="3908"/>
    <x v="2"/>
    <x v="3"/>
    <x v="3"/>
    <n v="1471185057"/>
    <d v="2016-08-14T14:30:57"/>
    <n v="1468593057"/>
    <d v="2016-07-15T14:30:57"/>
    <x v="28"/>
    <x v="28"/>
    <b v="0"/>
    <n v="64"/>
    <b v="1"/>
    <s v="theater/plays"/>
    <n v="130.26666666666665"/>
    <n v="61.0625"/>
    <x v="0"/>
    <x v="0"/>
  </r>
  <r>
    <x v="2448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3"/>
    <x v="3"/>
    <n v="1459378085"/>
    <d v="2016-03-30T22:48:05"/>
    <n v="1456789685"/>
    <d v="2016-02-29T23:48:05"/>
    <x v="28"/>
    <x v="28"/>
    <b v="0"/>
    <n v="21"/>
    <b v="1"/>
    <s v="theater/plays"/>
    <n v="153.31632653061226"/>
    <n v="143.0952380952381"/>
    <x v="0"/>
    <x v="0"/>
  </r>
  <r>
    <x v="2449"/>
    <s v="The Florence Company presents 'America'"/>
    <s v="The Florence Company premieres its first stage play at the Chelsea Theatre in London with an original piece of writing"/>
    <n v="1000"/>
    <n v="1623"/>
    <x v="2"/>
    <x v="3"/>
    <x v="3"/>
    <n v="1439806936"/>
    <d v="2015-08-17T10:22:16"/>
    <n v="1437214936"/>
    <d v="2015-07-18T10:22:16"/>
    <x v="28"/>
    <x v="28"/>
    <b v="0"/>
    <n v="31"/>
    <b v="1"/>
    <s v="theater/plays"/>
    <n v="162.30000000000001"/>
    <n v="52.354838709677416"/>
    <x v="0"/>
    <x v="0"/>
  </r>
  <r>
    <x v="2450"/>
    <s v="Xavier Project: Leftovers"/>
    <s v="How do you retain a sense identity after losing your home, your family and your country? Leftovers is a play about refugees in Nairobi."/>
    <n v="2500"/>
    <n v="3400"/>
    <x v="2"/>
    <x v="3"/>
    <x v="3"/>
    <n v="1428483201"/>
    <d v="2015-04-08T08:53:21"/>
    <n v="1425891201"/>
    <d v="2015-03-09T08:53:21"/>
    <x v="28"/>
    <x v="28"/>
    <b v="0"/>
    <n v="51"/>
    <b v="1"/>
    <s v="theater/plays"/>
    <n v="136"/>
    <n v="66.666666666666671"/>
    <x v="0"/>
    <x v="0"/>
  </r>
  <r>
    <x v="2451"/>
    <s v="HIS NAME IS ARTHUR HOLMBERG"/>
    <s v="a woman walks into a bar except she looks like a man and no one's serving drinks. one night only"/>
    <n v="1250"/>
    <n v="1250"/>
    <x v="2"/>
    <x v="0"/>
    <x v="0"/>
    <n v="1403964574"/>
    <d v="2014-06-28T14:09:34"/>
    <n v="1401372574"/>
    <d v="2014-05-29T14:09:34"/>
    <x v="28"/>
    <x v="28"/>
    <b v="0"/>
    <n v="20"/>
    <b v="1"/>
    <s v="theater/plays"/>
    <n v="100"/>
    <n v="62.5"/>
    <x v="0"/>
    <x v="0"/>
  </r>
  <r>
    <x v="2452"/>
    <s v="Gruesome Playground Injuries"/>
    <s v="A production of &quot;Gruesome Playground Injuries&quot; by Rajiv Joseph July 24th-August 9th at The Bakery in Denver, CO."/>
    <n v="2500"/>
    <n v="2520"/>
    <x v="2"/>
    <x v="0"/>
    <x v="0"/>
    <n v="1434675616"/>
    <d v="2015-06-19T01:00:16"/>
    <n v="1432083616"/>
    <d v="2015-05-20T01:00:16"/>
    <x v="28"/>
    <x v="28"/>
    <b v="0"/>
    <n v="71"/>
    <b v="1"/>
    <s v="theater/plays"/>
    <n v="100.8"/>
    <n v="35.492957746478872"/>
    <x v="0"/>
    <x v="0"/>
  </r>
  <r>
    <x v="2453"/>
    <s v="See Bob Run by Daniel MacIvor"/>
    <s v="Bob is on the road. Bob is on the run. But from what? Will she make it to her destination and what will she find whens she gets there?"/>
    <n v="2500"/>
    <n v="2670"/>
    <x v="2"/>
    <x v="3"/>
    <x v="3"/>
    <n v="1449756896"/>
    <d v="2015-12-10T14:14:56"/>
    <n v="1447164896"/>
    <d v="2015-11-10T14:14:56"/>
    <x v="28"/>
    <x v="28"/>
    <b v="0"/>
    <n v="72"/>
    <b v="1"/>
    <s v="theater/plays"/>
    <n v="106.80000000000001"/>
    <n v="37.083333333333336"/>
    <x v="0"/>
    <x v="0"/>
  </r>
  <r>
    <x v="2454"/>
    <s v="Taming of the Shrew - New Wimbledon Theatre"/>
    <s v="A vibrant, gender-inverted film-noir adaptation of Shakespeare's brutal comedy Taming of the Shrew, a visceral physical spectacle."/>
    <n v="2500"/>
    <n v="3120"/>
    <x v="2"/>
    <x v="3"/>
    <x v="3"/>
    <n v="1426801664"/>
    <d v="2015-03-19T21:47:44"/>
    <n v="1424213264"/>
    <d v="2015-02-17T22:47:44"/>
    <x v="28"/>
    <x v="28"/>
    <b v="0"/>
    <n v="45"/>
    <b v="1"/>
    <s v="theater/plays"/>
    <n v="124.8"/>
    <n v="69.333333333333329"/>
    <x v="0"/>
    <x v="0"/>
  </r>
  <r>
    <x v="2455"/>
    <s v="Checkpoint 22"/>
    <s v="The play yet to be described as &quot;A surefire Edinburgh Fringe Festival Cult Hit&quot;. Coming to the Underbelly, Edinburgh, 5th-30th August."/>
    <n v="2000"/>
    <n v="2020"/>
    <x v="2"/>
    <x v="3"/>
    <x v="3"/>
    <n v="1433343850"/>
    <d v="2015-06-03T15:04:10"/>
    <n v="1430751850"/>
    <d v="2015-05-04T15:04:10"/>
    <x v="28"/>
    <x v="28"/>
    <b v="0"/>
    <n v="56"/>
    <b v="1"/>
    <s v="theater/plays"/>
    <n v="101"/>
    <n v="36.071428571428569"/>
    <x v="0"/>
    <x v="0"/>
  </r>
  <r>
    <x v="2456"/>
    <s v="Village Pub Theatre- FRINGE 2015"/>
    <s v="Help us run Leithâ€™s acclaimed, year round pub theatre VPT as part of Edinburgh Fringe 2015. Presenting 72 short plays over two weeks."/>
    <n v="3000"/>
    <n v="3080"/>
    <x v="2"/>
    <x v="3"/>
    <x v="3"/>
    <n v="1435851577"/>
    <d v="2015-07-02T15:39:37"/>
    <n v="1433259577"/>
    <d v="2015-06-02T15:39:37"/>
    <x v="28"/>
    <x v="28"/>
    <b v="0"/>
    <n v="78"/>
    <b v="1"/>
    <s v="theater/plays"/>
    <n v="102.66666666666666"/>
    <n v="39.487179487179489"/>
    <x v="0"/>
    <x v="0"/>
  </r>
  <r>
    <x v="2457"/>
    <s v="Jeremy Kyle- The Opera"/>
    <s v="The Jeremy Kyle Show offers so much subject matter to create an opera with.  Along with his brilliant put downs it could be excellent!"/>
    <n v="3000"/>
    <n v="1"/>
    <x v="0"/>
    <x v="3"/>
    <x v="3"/>
    <n v="1417295990"/>
    <d v="2014-11-29T21:19:50"/>
    <n v="1414700390"/>
    <d v="2014-10-30T20:19:50"/>
    <x v="28"/>
    <x v="28"/>
    <b v="0"/>
    <n v="1"/>
    <b v="0"/>
    <s v="theater/musical"/>
    <n v="3.3333333333333333E-2"/>
    <n v="1"/>
    <x v="0"/>
    <x v="1"/>
  </r>
  <r>
    <x v="2458"/>
    <s v="Mary's Son"/>
    <s v="Mary's Son is a pop opera about Jesus and the hope he brings to all people."/>
    <n v="3500"/>
    <n v="1276"/>
    <x v="0"/>
    <x v="0"/>
    <x v="0"/>
    <n v="1461186676"/>
    <d v="2016-04-20T21:11:16"/>
    <n v="1458594676"/>
    <d v="2016-03-21T21:11:16"/>
    <x v="28"/>
    <x v="28"/>
    <b v="0"/>
    <n v="10"/>
    <b v="0"/>
    <s v="theater/musical"/>
    <n v="36.457142857142856"/>
    <n v="127.6"/>
    <x v="0"/>
    <x v="1"/>
  </r>
  <r>
    <x v="2459"/>
    <s v="The Ballad of Downtown Jake"/>
    <s v="THE BALLAD OF DOWNTOWN JAKE is a newly created contemporary music drama that is schedule to premiere in Phoenix, AZ in March 2015."/>
    <n v="3000"/>
    <n v="926"/>
    <x v="0"/>
    <x v="0"/>
    <x v="0"/>
    <n v="1420130935"/>
    <d v="2015-01-01T16:48:55"/>
    <n v="1417538935"/>
    <d v="2014-12-02T16:48:55"/>
    <x v="28"/>
    <x v="28"/>
    <b v="0"/>
    <n v="14"/>
    <b v="0"/>
    <s v="theater/musical"/>
    <n v="30.866666666666664"/>
    <n v="66.142857142857139"/>
    <x v="0"/>
    <x v="1"/>
  </r>
  <r>
    <x v="246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x v="0"/>
    <n v="1431283530"/>
    <d v="2015-05-10T18:45:30"/>
    <n v="1428691530"/>
    <d v="2015-04-10T18:45:30"/>
    <x v="28"/>
    <x v="28"/>
    <b v="0"/>
    <n v="3"/>
    <b v="0"/>
    <s v="theater/musical"/>
    <n v="5.5"/>
    <n v="18.333333333333332"/>
    <x v="0"/>
    <x v="1"/>
  </r>
  <r>
    <x v="2461"/>
    <s v="Moth Theater Lives"/>
    <s v="Help Moth Live! Support Moth and its artist collective to achieve its 2014/15 season."/>
    <n v="40000"/>
    <n v="40153"/>
    <x v="2"/>
    <x v="0"/>
    <x v="0"/>
    <n v="1412492445"/>
    <d v="2014-10-05T07:00:45"/>
    <n v="1409900445"/>
    <d v="2014-09-05T07:00:45"/>
    <x v="28"/>
    <x v="28"/>
    <b v="0"/>
    <n v="73"/>
    <b v="1"/>
    <s v="theater/plays"/>
    <n v="100.38249999999999"/>
    <n v="550.04109589041093"/>
    <x v="0"/>
    <x v="0"/>
  </r>
  <r>
    <x v="2462"/>
    <s v="ALLIE"/>
    <s v="ALLIE is a new dark comedy play which will premiere at the Edinburgh Festival Fringe 2015. Written and produced by Ruaraidh Murray."/>
    <n v="2000"/>
    <n v="2010"/>
    <x v="2"/>
    <x v="3"/>
    <x v="3"/>
    <n v="1438764207"/>
    <d v="2015-08-05T08:43:27"/>
    <n v="1436172207"/>
    <d v="2015-07-06T08:43:27"/>
    <x v="28"/>
    <x v="28"/>
    <b v="0"/>
    <n v="33"/>
    <b v="1"/>
    <s v="theater/plays"/>
    <n v="100.49999999999999"/>
    <n v="60.909090909090907"/>
    <x v="0"/>
    <x v="0"/>
  </r>
  <r>
    <x v="2463"/>
    <s v="The Tumbleweed Zephyr"/>
    <s v="All aboard for the world premiere of a new steampunk-inspired train adventure play, written by Maggie Lee and directed by Amy Poisson!"/>
    <n v="5000"/>
    <n v="5813"/>
    <x v="2"/>
    <x v="0"/>
    <x v="0"/>
    <n v="1437202740"/>
    <d v="2015-07-18T06:59:00"/>
    <n v="1434654998"/>
    <d v="2015-06-18T19:16:38"/>
    <x v="28"/>
    <x v="28"/>
    <b v="0"/>
    <n v="79"/>
    <b v="1"/>
    <s v="theater/plays"/>
    <n v="116.26"/>
    <n v="73.582278481012665"/>
    <x v="0"/>
    <x v="0"/>
  </r>
  <r>
    <x v="2464"/>
    <s v="AG Theater RÃ¤mibÃ¼hl Projekt 2017"/>
    <s v="Auch dieses Jahr soll wieder unter der Leitung von Christian Seiler &amp; Bruno Catalano ein Projekt der AG Theater stattfinden."/>
    <n v="5000"/>
    <n v="5291"/>
    <x v="2"/>
    <x v="15"/>
    <x v="10"/>
    <n v="1485989940"/>
    <d v="2017-02-01T22:59:00"/>
    <n v="1483393836"/>
    <d v="2017-01-02T21:50:36"/>
    <x v="28"/>
    <x v="28"/>
    <b v="0"/>
    <n v="46"/>
    <b v="1"/>
    <s v="theater/plays"/>
    <n v="105.82000000000001"/>
    <n v="115.02173913043478"/>
    <x v="0"/>
    <x v="0"/>
  </r>
  <r>
    <x v="2465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6"/>
    <x v="5"/>
    <n v="1427775414"/>
    <d v="2015-03-31T04:16:54"/>
    <n v="1425187014"/>
    <d v="2015-03-01T05:16:54"/>
    <x v="28"/>
    <x v="28"/>
    <b v="0"/>
    <n v="40"/>
    <b v="1"/>
    <s v="theater/plays"/>
    <n v="101.42500000000001"/>
    <n v="202.85"/>
    <x v="0"/>
    <x v="0"/>
  </r>
  <r>
    <x v="2466"/>
    <s v="The Stolen Inches, Edinburgh 2015"/>
    <s v="A short man takes his tall family to court for stealing his height. Help Small Things Theatre take this big story to EdFringe 2015!"/>
    <n v="3000"/>
    <n v="3095.11"/>
    <x v="2"/>
    <x v="3"/>
    <x v="3"/>
    <n v="1437261419"/>
    <d v="2015-07-18T23:16:59"/>
    <n v="1434669419"/>
    <d v="2015-06-18T23:16:59"/>
    <x v="28"/>
    <x v="28"/>
    <b v="0"/>
    <n v="58"/>
    <b v="1"/>
    <s v="theater/plays"/>
    <n v="103.17033333333335"/>
    <n v="53.363965517241382"/>
    <x v="0"/>
    <x v="0"/>
  </r>
  <r>
    <x v="2467"/>
    <s v="Prowl Theatre Company"/>
    <s v="Prowl Theatre Company is brand new. We are putting on our first play 'Sexual perversity in Chicago', from the 10th to the 16th August"/>
    <n v="1000"/>
    <n v="1382"/>
    <x v="2"/>
    <x v="3"/>
    <x v="3"/>
    <n v="1434039137"/>
    <d v="2015-06-11T16:12:17"/>
    <n v="1431447137"/>
    <d v="2015-05-12T16:12:17"/>
    <x v="28"/>
    <x v="28"/>
    <b v="0"/>
    <n v="17"/>
    <b v="1"/>
    <s v="theater/plays"/>
    <n v="138.19999999999999"/>
    <n v="81.294117647058826"/>
    <x v="0"/>
    <x v="0"/>
  </r>
  <r>
    <x v="2468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3"/>
    <x v="3"/>
    <n v="1411771384"/>
    <d v="2014-09-26T22:43:04"/>
    <n v="1409179384"/>
    <d v="2014-08-27T22:43:04"/>
    <x v="28"/>
    <x v="28"/>
    <b v="0"/>
    <n v="57"/>
    <b v="1"/>
    <s v="theater/plays"/>
    <n v="101.53333333333335"/>
    <n v="53.438596491228068"/>
    <x v="0"/>
    <x v="0"/>
  </r>
  <r>
    <x v="2469"/>
    <s v="A Krumpus Story - World Premiere"/>
    <s v="A Krumpus Story is a dark holiday comedy for anyone who wants a little more spice in their holiday fare."/>
    <n v="3500"/>
    <n v="3880"/>
    <x v="2"/>
    <x v="0"/>
    <x v="0"/>
    <n v="1476931696"/>
    <d v="2016-10-20T02:48:16"/>
    <n v="1474339696"/>
    <d v="2016-09-20T02:48:16"/>
    <x v="28"/>
    <x v="28"/>
    <b v="0"/>
    <n v="66"/>
    <b v="1"/>
    <s v="theater/plays"/>
    <n v="110.85714285714286"/>
    <n v="58.787878787878789"/>
    <x v="0"/>
    <x v="0"/>
  </r>
  <r>
    <x v="2470"/>
    <s v="Cassiopeia"/>
    <s v="Thespis Theater Festival presents Cassiopeia: A romantic tale of a bride finding her way to her unknown groom before it is too late."/>
    <n v="750"/>
    <n v="1043"/>
    <x v="2"/>
    <x v="0"/>
    <x v="0"/>
    <n v="1441167586"/>
    <d v="2015-09-02T04:19:46"/>
    <n v="1438575586"/>
    <d v="2015-08-03T04:19:46"/>
    <x v="28"/>
    <x v="28"/>
    <b v="0"/>
    <n v="23"/>
    <b v="1"/>
    <s v="theater/plays"/>
    <n v="139.06666666666666"/>
    <n v="45.347826086956523"/>
    <x v="0"/>
    <x v="0"/>
  </r>
  <r>
    <x v="2471"/>
    <s v="death (and straight boys)"/>
    <s v="&quot;death (and straight boys)&quot; is a 5 play cycle, loosely founded on the KÃ¼bler-Ross model, more commonly known as the 5 stages of grief."/>
    <n v="5000"/>
    <n v="5012.25"/>
    <x v="2"/>
    <x v="0"/>
    <x v="0"/>
    <n v="1403846055"/>
    <d v="2014-06-27T05:14:15"/>
    <n v="1401254055"/>
    <d v="2014-05-28T05:14:15"/>
    <x v="28"/>
    <x v="28"/>
    <b v="0"/>
    <n v="25"/>
    <b v="1"/>
    <s v="theater/plays"/>
    <n v="100.245"/>
    <n v="200.49"/>
    <x v="0"/>
    <x v="0"/>
  </r>
  <r>
    <x v="2472"/>
    <s v="The Tulip Tree 2014"/>
    <s v="The Tulip Tree is a project I have been passionate about for 5 years. It is an unforgettable story that has never been told."/>
    <n v="3000"/>
    <n v="3275"/>
    <x v="2"/>
    <x v="3"/>
    <x v="3"/>
    <n v="1407524004"/>
    <d v="2014-08-08T18:53:24"/>
    <n v="1404932004"/>
    <d v="2014-07-09T18:53:24"/>
    <x v="28"/>
    <x v="28"/>
    <b v="0"/>
    <n v="39"/>
    <b v="1"/>
    <s v="theater/plays"/>
    <n v="109.16666666666666"/>
    <n v="83.974358974358978"/>
    <x v="0"/>
    <x v="0"/>
  </r>
  <r>
    <x v="2473"/>
    <s v="We Rise"/>
    <s v="A play honoring the lives and legacies of the activists and those remembered at the 1992 ACT UP Ashes Action at The White House"/>
    <n v="1500"/>
    <n v="1800"/>
    <x v="2"/>
    <x v="0"/>
    <x v="0"/>
    <n v="1417101683"/>
    <d v="2014-11-27T15:21:23"/>
    <n v="1414506083"/>
    <d v="2014-10-28T14:21:23"/>
    <x v="28"/>
    <x v="28"/>
    <b v="0"/>
    <n v="31"/>
    <b v="1"/>
    <s v="theater/plays"/>
    <n v="120"/>
    <n v="58.064516129032256"/>
    <x v="0"/>
    <x v="0"/>
  </r>
  <r>
    <x v="2474"/>
    <s v="CORIOLANUS | THE NORMAL HEART @ The Lab Theater"/>
    <s v="Two great political plays, separated in authorship by four hundred years but united in their urgency."/>
    <n v="5000"/>
    <n v="5526"/>
    <x v="2"/>
    <x v="0"/>
    <x v="0"/>
    <n v="1456946487"/>
    <d v="2016-03-02T19:21:27"/>
    <n v="1454354487"/>
    <d v="2016-02-01T19:21:27"/>
    <x v="28"/>
    <x v="28"/>
    <b v="0"/>
    <n v="136"/>
    <b v="1"/>
    <s v="theater/plays"/>
    <n v="110.52"/>
    <n v="40.632352941176471"/>
    <x v="0"/>
    <x v="0"/>
  </r>
  <r>
    <x v="2475"/>
    <s v="Tell Me That You Love Me"/>
    <s v="Tell Me That You Love Me, a new play about the love affair between Actress and Writer, with the novel Arch of Triumph as the backdrop"/>
    <n v="2500"/>
    <n v="2520"/>
    <x v="2"/>
    <x v="0"/>
    <x v="0"/>
    <n v="1413383216"/>
    <d v="2014-10-15T14:26:56"/>
    <n v="1410791216"/>
    <d v="2014-09-15T14:26:56"/>
    <x v="28"/>
    <x v="28"/>
    <b v="0"/>
    <n v="40"/>
    <b v="1"/>
    <s v="theater/plays"/>
    <n v="100.8"/>
    <n v="63"/>
    <x v="0"/>
    <x v="0"/>
  </r>
  <r>
    <x v="2476"/>
    <s v="Generations (Senior Project)"/>
    <s v="Help me produce the play I have written for my senior project!"/>
    <n v="500"/>
    <n v="606"/>
    <x v="2"/>
    <x v="0"/>
    <x v="0"/>
    <n v="1412092800"/>
    <d v="2014-09-30T16:00:00"/>
    <n v="1409493800"/>
    <d v="2014-08-31T14:03:20"/>
    <x v="28"/>
    <x v="28"/>
    <b v="0"/>
    <n v="18"/>
    <b v="1"/>
    <s v="theater/plays"/>
    <n v="121.2"/>
    <n v="33.666666666666664"/>
    <x v="0"/>
    <x v="0"/>
  </r>
  <r>
    <x v="2477"/>
    <s v="Dog Show"/>
    <s v="Part-silent film, part-thriller, Dog Show sees four actors play a community of dogs and their owners. One autumn, a killer strikes."/>
    <n v="1500"/>
    <n v="1505"/>
    <x v="2"/>
    <x v="3"/>
    <x v="3"/>
    <n v="1433422793"/>
    <d v="2015-06-04T12:59:53"/>
    <n v="1430830793"/>
    <d v="2015-05-05T12:59:53"/>
    <x v="28"/>
    <x v="28"/>
    <b v="0"/>
    <n v="39"/>
    <b v="1"/>
    <s v="theater/plays"/>
    <n v="100.33333333333334"/>
    <n v="38.589743589743591"/>
    <x v="0"/>
    <x v="0"/>
  </r>
  <r>
    <x v="2478"/>
    <s v="The Ruby Darlings Show"/>
    <s v="The filthily talented Ruby and Darling, take you on a raunch-tastic musical discovery of life with a vagina. #sayno"/>
    <n v="1000"/>
    <n v="1082.5"/>
    <x v="2"/>
    <x v="3"/>
    <x v="3"/>
    <n v="1403715546"/>
    <d v="2014-06-25T16:59:06"/>
    <n v="1401123546"/>
    <d v="2014-05-26T16:59:06"/>
    <x v="28"/>
    <x v="28"/>
    <b v="0"/>
    <n v="35"/>
    <b v="1"/>
    <s v="theater/plays"/>
    <n v="108.25"/>
    <n v="30.928571428571427"/>
    <x v="0"/>
    <x v="0"/>
  </r>
  <r>
    <x v="2479"/>
    <s v="Sylvia (a benefit show)"/>
    <s v="I am raising money to pay for the rights to produce Sylvia by A.R. Gurney. The show will be a fundraiser for Wayside Waifs."/>
    <n v="800"/>
    <n v="1246"/>
    <x v="2"/>
    <x v="0"/>
    <x v="0"/>
    <n v="1453411109"/>
    <d v="2016-01-21T21:18:29"/>
    <n v="1450819109"/>
    <d v="2015-12-22T21:18:29"/>
    <x v="28"/>
    <x v="28"/>
    <b v="0"/>
    <n v="24"/>
    <b v="1"/>
    <s v="theater/plays"/>
    <n v="155.75"/>
    <n v="51.916666666666664"/>
    <x v="0"/>
    <x v="0"/>
  </r>
  <r>
    <x v="2480"/>
    <s v="PUNK ROCK"/>
    <s v="William Carlisle has the world at his feet but its weight on his shoulders. He is intelligent, articulate and fucked."/>
    <n v="500"/>
    <n v="1197"/>
    <x v="2"/>
    <x v="3"/>
    <x v="3"/>
    <n v="1425057075"/>
    <d v="2015-02-27T17:11:15"/>
    <n v="1422465075"/>
    <d v="2015-01-28T17:11:15"/>
    <x v="28"/>
    <x v="28"/>
    <b v="0"/>
    <n v="46"/>
    <b v="1"/>
    <s v="theater/plays"/>
    <n v="239.4"/>
    <n v="26.021739130434781"/>
    <x v="0"/>
    <x v="0"/>
  </r>
  <r>
    <x v="2481"/>
    <s v="Corium"/>
    <s v="A new piece of physical theatre about love, regret and longing."/>
    <n v="200"/>
    <n v="420"/>
    <x v="2"/>
    <x v="3"/>
    <x v="3"/>
    <n v="1434994266"/>
    <d v="2015-06-22T17:31:06"/>
    <n v="1432402266"/>
    <d v="2015-05-23T17:31:06"/>
    <x v="28"/>
    <x v="28"/>
    <b v="0"/>
    <n v="4"/>
    <b v="1"/>
    <s v="theater/plays"/>
    <n v="210"/>
    <n v="105"/>
    <x v="0"/>
    <x v="0"/>
  </r>
  <r>
    <x v="248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6"/>
    <x v="5"/>
    <n v="1455231540"/>
    <d v="2016-02-11T22:59:00"/>
    <n v="1452614847"/>
    <d v="2016-01-12T16:07:27"/>
    <x v="28"/>
    <x v="28"/>
    <b v="0"/>
    <n v="35"/>
    <b v="1"/>
    <s v="theater/plays"/>
    <n v="111.20000000000002"/>
    <n v="47.657142857142858"/>
    <x v="0"/>
    <x v="0"/>
  </r>
  <r>
    <x v="2483"/>
    <s v="Beauty and the Beast"/>
    <s v="Saltmine Theatre Company present Beauty and the Beast:"/>
    <n v="4500"/>
    <n v="4592"/>
    <x v="2"/>
    <x v="3"/>
    <x v="3"/>
    <n v="1417374262"/>
    <d v="2014-11-30T19:04:22"/>
    <n v="1414778662"/>
    <d v="2014-10-31T18:04:22"/>
    <x v="28"/>
    <x v="28"/>
    <b v="0"/>
    <n v="63"/>
    <b v="1"/>
    <s v="theater/plays"/>
    <n v="102.04444444444445"/>
    <n v="72.888888888888886"/>
    <x v="0"/>
    <x v="0"/>
  </r>
  <r>
    <x v="2484"/>
    <s v="Bare Bones Shakespeare 2015-16 Season"/>
    <s v="Bare Bones Shakespeare's first season will start with a DFW school touring show: Romeo and Juliet."/>
    <n v="20000"/>
    <n v="1862"/>
    <x v="0"/>
    <x v="0"/>
    <x v="0"/>
    <n v="1439957176"/>
    <d v="2015-08-19T04:06:16"/>
    <n v="1437365176"/>
    <d v="2015-07-20T04:06:16"/>
    <x v="28"/>
    <x v="28"/>
    <b v="0"/>
    <n v="31"/>
    <b v="0"/>
    <s v="theater/plays"/>
    <n v="9.31"/>
    <n v="60.064516129032256"/>
    <x v="0"/>
    <x v="0"/>
  </r>
  <r>
    <x v="2485"/>
    <s v="Mark Twain is Hell for the Company - Original Play"/>
    <s v="&quot;MARK TWAIN IS HELL FOR THE COMPANY&quot; is an original theatrical production created and under development by Jeff Lowe."/>
    <n v="1000"/>
    <n v="100"/>
    <x v="0"/>
    <x v="0"/>
    <x v="0"/>
    <n v="1439828159"/>
    <d v="2015-08-17T16:15:59"/>
    <n v="1437236159"/>
    <d v="2015-07-18T16:15:59"/>
    <x v="28"/>
    <x v="28"/>
    <b v="0"/>
    <n v="1"/>
    <b v="0"/>
    <s v="theater/plays"/>
    <n v="10"/>
    <n v="100"/>
    <x v="0"/>
    <x v="0"/>
  </r>
  <r>
    <x v="2486"/>
    <s v="Women Beware Women"/>
    <s v="Young Actor's taking on a Jacobean tragedy. Family, betrayal, love, lust, sex and death."/>
    <n v="150"/>
    <n v="20"/>
    <x v="0"/>
    <x v="3"/>
    <x v="3"/>
    <n v="1432831089"/>
    <d v="2015-05-28T16:38:09"/>
    <n v="1430239089"/>
    <d v="2015-04-28T16:38:09"/>
    <x v="28"/>
    <x v="28"/>
    <b v="0"/>
    <n v="2"/>
    <b v="0"/>
    <s v="theater/plays"/>
    <n v="13.333333333333334"/>
    <n v="10"/>
    <x v="0"/>
    <x v="0"/>
  </r>
  <r>
    <x v="2487"/>
    <s v="dasGROUP Theatre: Savage in Limbo"/>
    <s v="Savage in Limbo is the pilot production of dasGROUP Theatre; a Dallas-based production company with an eye for grit &amp; love of theatre."/>
    <n v="2000"/>
    <n v="358"/>
    <x v="0"/>
    <x v="0"/>
    <x v="0"/>
    <n v="1407808438"/>
    <d v="2014-08-12T01:53:58"/>
    <n v="1405217355"/>
    <d v="2014-07-13T02:09:15"/>
    <x v="28"/>
    <x v="28"/>
    <b v="0"/>
    <n v="14"/>
    <b v="0"/>
    <s v="theater/plays"/>
    <n v="17.899999999999999"/>
    <n v="25.571428571428573"/>
    <x v="0"/>
    <x v="0"/>
  </r>
  <r>
    <x v="2488"/>
    <s v="Open House Theater"/>
    <s v="A small community with a love for theater would like to continue. Help the children of this community continue."/>
    <n v="20000"/>
    <n v="0"/>
    <x v="0"/>
    <x v="0"/>
    <x v="0"/>
    <n v="1450389950"/>
    <d v="2015-12-17T22:05:50"/>
    <n v="1447797950"/>
    <d v="2015-11-17T22:05:50"/>
    <x v="28"/>
    <x v="28"/>
    <b v="0"/>
    <n v="0"/>
    <b v="0"/>
    <s v="theater/plays"/>
    <n v="0"/>
    <n v="0"/>
    <x v="0"/>
    <x v="0"/>
  </r>
  <r>
    <x v="2489"/>
    <s v="The Jennings Family Reunion"/>
    <s v="In the midst of dealing with sending their son off to the army, Mitch and Melanie Jennings plan a family reunion to ease their sorrow."/>
    <n v="5000"/>
    <n v="100"/>
    <x v="0"/>
    <x v="0"/>
    <x v="0"/>
    <n v="1409980144"/>
    <d v="2014-09-06T05:09:04"/>
    <n v="1407388144"/>
    <d v="2014-08-07T05:09:04"/>
    <x v="28"/>
    <x v="28"/>
    <b v="0"/>
    <n v="4"/>
    <b v="0"/>
    <s v="theater/plays"/>
    <n v="2"/>
    <n v="25"/>
    <x v="0"/>
    <x v="0"/>
  </r>
  <r>
    <x v="2490"/>
    <s v="Down the Mississippi"/>
    <s v="I'm taking the Adventures of Huckleberry Finn puppet show down the Mississippi River!"/>
    <n v="2200"/>
    <n v="0"/>
    <x v="0"/>
    <x v="0"/>
    <x v="0"/>
    <n v="1404406964"/>
    <d v="2014-07-03T17:02:44"/>
    <n v="1401814964"/>
    <d v="2014-06-03T17:02:44"/>
    <x v="28"/>
    <x v="28"/>
    <b v="0"/>
    <n v="0"/>
    <b v="0"/>
    <s v="theater/plays"/>
    <n v="0"/>
    <n v="0"/>
    <x v="0"/>
    <x v="0"/>
  </r>
  <r>
    <x v="2491"/>
    <s v="Tyke Theatre Web Show"/>
    <s v="Tyke wants to expand her puppet theater show to weekly online web shows and is looking for backers."/>
    <n v="100"/>
    <n v="10"/>
    <x v="0"/>
    <x v="0"/>
    <x v="0"/>
    <n v="1407689102"/>
    <d v="2014-08-10T16:45:02"/>
    <n v="1405097102"/>
    <d v="2014-07-11T16:45:02"/>
    <x v="28"/>
    <x v="28"/>
    <b v="0"/>
    <n v="1"/>
    <b v="0"/>
    <s v="theater/plays"/>
    <n v="10"/>
    <n v="10"/>
    <x v="0"/>
    <x v="0"/>
  </r>
  <r>
    <x v="2492"/>
    <s v="Stage Play Production - &quot;I Love You to Death&quot;"/>
    <s v="Generational curses CAN be broken...right?"/>
    <n v="8500"/>
    <n v="202"/>
    <x v="0"/>
    <x v="0"/>
    <x v="0"/>
    <n v="1475918439"/>
    <d v="2016-10-08T09:20:39"/>
    <n v="1473326439"/>
    <d v="2016-09-08T09:20:39"/>
    <x v="28"/>
    <x v="28"/>
    <b v="0"/>
    <n v="1"/>
    <b v="0"/>
    <s v="theater/plays"/>
    <n v="2.3764705882352941"/>
    <n v="202"/>
    <x v="0"/>
    <x v="0"/>
  </r>
  <r>
    <x v="2493"/>
    <s v="Wagner in English"/>
    <s v="An English-language production of the opera TannhÃ¤user. Some of the greatest songs ever composed, now with lyrics we can understand."/>
    <n v="5000"/>
    <n v="5167"/>
    <x v="2"/>
    <x v="0"/>
    <x v="0"/>
    <n v="1433289600"/>
    <d v="2015-06-03T00:00:00"/>
    <n v="1430768800"/>
    <d v="2015-05-04T19:46:40"/>
    <x v="28"/>
    <x v="28"/>
    <b v="0"/>
    <n v="30"/>
    <b v="1"/>
    <s v="theater/musical"/>
    <n v="103.34"/>
    <n v="172.23333333333332"/>
    <x v="0"/>
    <x v="1"/>
  </r>
  <r>
    <x v="2494"/>
    <s v="Retro Rhapsody"/>
    <s v="We have formed an innovative company that aims to create musical comedic performances suitable for a range of venues."/>
    <n v="550"/>
    <n v="713"/>
    <x v="2"/>
    <x v="3"/>
    <x v="3"/>
    <n v="1460753307"/>
    <d v="2016-04-15T20:48:27"/>
    <n v="1458161307"/>
    <d v="2016-03-16T20:48:27"/>
    <x v="28"/>
    <x v="28"/>
    <b v="0"/>
    <n v="28"/>
    <b v="1"/>
    <s v="theater/musical"/>
    <n v="129.63636363636363"/>
    <n v="25.464285714285715"/>
    <x v="0"/>
    <x v="1"/>
  </r>
  <r>
    <x v="2495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x v="0"/>
    <n v="1402515198"/>
    <d v="2014-06-11T19:33:18"/>
    <n v="1399923198"/>
    <d v="2014-05-12T19:33:18"/>
    <x v="28"/>
    <x v="28"/>
    <b v="0"/>
    <n v="17"/>
    <b v="1"/>
    <s v="theater/musical"/>
    <n v="101.11111111111111"/>
    <n v="267.64705882352939"/>
    <x v="0"/>
    <x v="1"/>
  </r>
  <r>
    <x v="2496"/>
    <s v="[title of show] â€” The Chicago Storefront Premiere"/>
    <s v="A musical about two guys writing a musical about...two guys writing a musical."/>
    <n v="5000"/>
    <n v="5000"/>
    <x v="2"/>
    <x v="0"/>
    <x v="0"/>
    <n v="1427907626"/>
    <d v="2015-04-01T17:00:26"/>
    <n v="1425319226"/>
    <d v="2015-03-02T18:00:26"/>
    <x v="28"/>
    <x v="28"/>
    <b v="0"/>
    <n v="77"/>
    <b v="1"/>
    <s v="theater/musical"/>
    <n v="100"/>
    <n v="64.935064935064929"/>
    <x v="0"/>
    <x v="1"/>
  </r>
  <r>
    <x v="2497"/>
    <s v="Before and After"/>
    <s v="An new musical from Laura Grill &amp; Misha Chowdhury about relationships, Relationships, and the moments that change everything."/>
    <n v="7000"/>
    <n v="7942"/>
    <x v="2"/>
    <x v="0"/>
    <x v="0"/>
    <n v="1406745482"/>
    <d v="2014-07-30T18:38:02"/>
    <n v="1404153482"/>
    <d v="2014-06-30T18:38:02"/>
    <x v="28"/>
    <x v="28"/>
    <b v="0"/>
    <n v="107"/>
    <b v="1"/>
    <s v="theater/musical"/>
    <n v="113.45714285714286"/>
    <n v="74.224299065420567"/>
    <x v="0"/>
    <x v="1"/>
  </r>
  <r>
    <x v="249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x v="0"/>
    <n v="1402594090"/>
    <d v="2014-06-12T17:28:10"/>
    <n v="1400002090"/>
    <d v="2014-05-13T17:28:10"/>
    <x v="28"/>
    <x v="28"/>
    <b v="0"/>
    <n v="58"/>
    <b v="1"/>
    <s v="theater/musical"/>
    <n v="107.65274999999998"/>
    <n v="74.243275862068955"/>
    <x v="0"/>
    <x v="1"/>
  </r>
  <r>
    <x v="2499"/>
    <s v="The Last Five Years Distinction Project"/>
    <s v="&quot;I wanted to tell the story of two people in love, who were never in the same place at the same time.&quot;- Jason Robert Brown"/>
    <n v="1100"/>
    <n v="1100"/>
    <x v="2"/>
    <x v="0"/>
    <x v="0"/>
    <n v="1460730079"/>
    <d v="2016-04-15T14:21:19"/>
    <n v="1458138079"/>
    <d v="2016-03-16T14:21:19"/>
    <x v="28"/>
    <x v="28"/>
    <b v="0"/>
    <n v="15"/>
    <b v="1"/>
    <s v="theater/musical"/>
    <n v="100"/>
    <n v="73.333333333333329"/>
    <x v="0"/>
    <x v="1"/>
  </r>
  <r>
    <x v="2500"/>
    <s v="The White Feather: a new musical"/>
    <s v="The incredible story of woman's fight to clear her brother from the charge of cowardice in the Great War, brought to life musically"/>
    <n v="2000"/>
    <n v="2000"/>
    <x v="2"/>
    <x v="3"/>
    <x v="3"/>
    <n v="1434234010"/>
    <d v="2015-06-13T22:20:10"/>
    <n v="1431642010"/>
    <d v="2015-05-14T22:20:10"/>
    <x v="28"/>
    <x v="28"/>
    <b v="0"/>
    <n v="20"/>
    <b v="1"/>
    <s v="theater/musical"/>
    <n v="100"/>
    <n v="100"/>
    <x v="0"/>
    <x v="1"/>
  </r>
  <r>
    <x v="2501"/>
    <s v="&quot;The Last Adam&quot; A New Musical, NYC reading"/>
    <s v="A fresh, re-telling of the Jesus story for a new generation."/>
    <n v="15000"/>
    <n v="15597"/>
    <x v="2"/>
    <x v="0"/>
    <x v="0"/>
    <n v="1459010340"/>
    <d v="2016-03-26T16:39:00"/>
    <n v="1456421940"/>
    <d v="2016-02-25T17:39:00"/>
    <x v="28"/>
    <x v="28"/>
    <b v="0"/>
    <n v="115"/>
    <b v="1"/>
    <s v="theater/musical"/>
    <n v="103.98"/>
    <n v="135.62608695652173"/>
    <x v="0"/>
    <x v="1"/>
  </r>
  <r>
    <x v="2502"/>
    <s v="Whitehall Theatre Presents: Little Shop of Horrors"/>
    <s v="This year, we will be producing the cult classic Little Shop of Horrors with your proceeds going towards venue and production costs."/>
    <n v="1000"/>
    <n v="1150"/>
    <x v="2"/>
    <x v="6"/>
    <x v="5"/>
    <n v="1468193532"/>
    <d v="2016-07-10T23:32:12"/>
    <n v="1465601532"/>
    <d v="2016-06-10T23:32:12"/>
    <x v="28"/>
    <x v="28"/>
    <b v="0"/>
    <n v="10"/>
    <b v="1"/>
    <s v="theater/musical"/>
    <n v="114.99999999999999"/>
    <n v="115"/>
    <x v="0"/>
    <x v="1"/>
  </r>
  <r>
    <x v="2503"/>
    <s v="Puberty the Musical: Original Cast Recording"/>
    <s v="The brainchild of Coleman Peterson and Janice Gilbert.  The funding will be used to professionally record the songs."/>
    <n v="6000"/>
    <n v="6658"/>
    <x v="2"/>
    <x v="0"/>
    <x v="0"/>
    <n v="1464310475"/>
    <d v="2016-05-27T00:54:35"/>
    <n v="1461718475"/>
    <d v="2016-04-27T00:54:35"/>
    <x v="28"/>
    <x v="28"/>
    <b v="0"/>
    <n v="71"/>
    <b v="1"/>
    <s v="theater/musical"/>
    <n v="110.96666666666665"/>
    <n v="93.774647887323937"/>
    <x v="0"/>
    <x v="1"/>
  </r>
  <r>
    <x v="2504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x v="0"/>
    <n v="1479834023"/>
    <d v="2016-11-22T17:00:23"/>
    <n v="1477238423"/>
    <d v="2016-10-23T16:00:23"/>
    <x v="28"/>
    <x v="28"/>
    <b v="0"/>
    <n v="0"/>
    <b v="0"/>
    <s v="theater/musical"/>
    <n v="0"/>
    <n v="0"/>
    <x v="0"/>
    <x v="1"/>
  </r>
  <r>
    <x v="2505"/>
    <s v="BorikÃ©n: The Show"/>
    <s v="A cultural and historic journey through Puerto Rico's music and dance!"/>
    <n v="12500"/>
    <n v="35"/>
    <x v="0"/>
    <x v="0"/>
    <x v="0"/>
    <n v="1436957022"/>
    <d v="2015-07-15T10:43:42"/>
    <n v="1434365022"/>
    <d v="2015-06-15T10:43:42"/>
    <x v="28"/>
    <x v="28"/>
    <b v="0"/>
    <n v="2"/>
    <b v="0"/>
    <s v="theater/musical"/>
    <n v="0.27999999999999997"/>
    <n v="17.5"/>
    <x v="0"/>
    <x v="1"/>
  </r>
  <r>
    <x v="2506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3"/>
    <x v="3"/>
    <n v="1433685354"/>
    <d v="2015-06-07T13:55:54"/>
    <n v="1431093354"/>
    <d v="2015-05-08T13:55:54"/>
    <x v="28"/>
    <x v="28"/>
    <b v="0"/>
    <n v="1"/>
    <b v="0"/>
    <s v="theater/musical"/>
    <n v="1"/>
    <n v="50"/>
    <x v="0"/>
    <x v="1"/>
  </r>
  <r>
    <x v="250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x v="0"/>
    <n v="1429564165"/>
    <d v="2015-04-20T21:09:25"/>
    <n v="1426972165"/>
    <d v="2015-03-21T21:09:25"/>
    <x v="28"/>
    <x v="28"/>
    <b v="0"/>
    <n v="37"/>
    <b v="0"/>
    <s v="theater/musical"/>
    <n v="89.666666666666657"/>
    <n v="145.40540540540542"/>
    <x v="0"/>
    <x v="1"/>
  </r>
  <r>
    <x v="250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x v="0"/>
    <n v="1407691248"/>
    <d v="2014-08-10T17:20:48"/>
    <n v="1405099248"/>
    <d v="2014-07-11T17:20:48"/>
    <x v="28"/>
    <x v="28"/>
    <b v="0"/>
    <n v="5"/>
    <b v="0"/>
    <s v="theater/musical"/>
    <n v="1.4642857142857144"/>
    <n v="205"/>
    <x v="0"/>
    <x v="1"/>
  </r>
  <r>
    <x v="2509"/>
    <s v="A Story Once Told"/>
    <s v="An original musical on it's way to the stage in Minneapolis, MN. Feel free to ask any questions."/>
    <n v="10000"/>
    <n v="402"/>
    <x v="0"/>
    <x v="0"/>
    <x v="0"/>
    <n v="1457734843"/>
    <d v="2016-03-11T22:20:43"/>
    <n v="1455142843"/>
    <d v="2016-02-10T22:20:43"/>
    <x v="28"/>
    <x v="28"/>
    <b v="0"/>
    <n v="4"/>
    <b v="0"/>
    <s v="theater/musical"/>
    <n v="4.0199999999999996"/>
    <n v="100.5"/>
    <x v="0"/>
    <x v="1"/>
  </r>
  <r>
    <x v="2510"/>
    <s v="The Lost Play of William Shakespeare"/>
    <s v="A musical about how Shakespeare was inspired to write only his own plays after the co-authored play Henry VI was taken."/>
    <n v="3000"/>
    <n v="0"/>
    <x v="0"/>
    <x v="0"/>
    <x v="0"/>
    <n v="1445482906"/>
    <d v="2015-10-22T03:01:46"/>
    <n v="1442890906"/>
    <d v="2015-09-22T03:01:46"/>
    <x v="28"/>
    <x v="28"/>
    <b v="0"/>
    <n v="0"/>
    <b v="0"/>
    <s v="theater/musical"/>
    <n v="0"/>
    <n v="0"/>
    <x v="0"/>
    <x v="1"/>
  </r>
  <r>
    <x v="2511"/>
    <s v="Benjamin Button the Musical Concept Album"/>
    <s v="A fully orchestrated concept album of Benjamin Button the Musical!"/>
    <n v="12000"/>
    <n v="2358"/>
    <x v="0"/>
    <x v="0"/>
    <x v="0"/>
    <n v="1457133568"/>
    <d v="2016-03-04T23:19:28"/>
    <n v="1454541568"/>
    <d v="2016-02-03T23:19:28"/>
    <x v="28"/>
    <x v="28"/>
    <b v="0"/>
    <n v="40"/>
    <b v="0"/>
    <s v="theater/musical"/>
    <n v="19.650000000000002"/>
    <n v="58.95"/>
    <x v="0"/>
    <x v="1"/>
  </r>
  <r>
    <x v="2512"/>
    <s v="Romeo &amp; Juliet"/>
    <s v="Theater students of UMass present a large-scale theater collaboration that will revolutionize the way you see Shakespeare."/>
    <n v="1500"/>
    <n v="1826"/>
    <x v="2"/>
    <x v="0"/>
    <x v="0"/>
    <n v="1426965758"/>
    <d v="2015-03-21T19:22:38"/>
    <n v="1424377358"/>
    <d v="2015-02-19T20:22:38"/>
    <x v="28"/>
    <x v="28"/>
    <b v="0"/>
    <n v="26"/>
    <b v="1"/>
    <s v="theater/plays"/>
    <n v="121.73333333333333"/>
    <n v="70.230769230769226"/>
    <x v="0"/>
    <x v="0"/>
  </r>
  <r>
    <x v="2513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x v="0"/>
    <n v="1405614823"/>
    <d v="2014-07-17T16:33:43"/>
    <n v="1403022823"/>
    <d v="2014-06-17T16:33:43"/>
    <x v="28"/>
    <x v="28"/>
    <b v="0"/>
    <n v="37"/>
    <b v="1"/>
    <s v="theater/plays"/>
    <n v="119.238"/>
    <n v="48.339729729729726"/>
    <x v="0"/>
    <x v="0"/>
  </r>
  <r>
    <x v="2514"/>
    <s v="The AOA Presents: The Maiden of Orleans"/>
    <s v="The Arthurian Order of Avalon is attempting to raise funds to put on the annual Human Chessboard in March 2015!"/>
    <n v="250"/>
    <n v="570"/>
    <x v="2"/>
    <x v="0"/>
    <x v="0"/>
    <n v="1426187582"/>
    <d v="2015-03-12T19:13:02"/>
    <n v="1423599182"/>
    <d v="2015-02-10T20:13:02"/>
    <x v="28"/>
    <x v="28"/>
    <b v="0"/>
    <n v="10"/>
    <b v="1"/>
    <s v="theater/plays"/>
    <n v="227.99999999999997"/>
    <n v="57"/>
    <x v="0"/>
    <x v="0"/>
  </r>
  <r>
    <x v="2515"/>
    <s v="TUSENTACK THEATRE"/>
    <s v="Tusentack Theatre is a professional theatre company providing opportunities to adults who access Mental Health Services."/>
    <n v="300"/>
    <n v="430"/>
    <x v="2"/>
    <x v="3"/>
    <x v="3"/>
    <n v="1436110717"/>
    <d v="2015-07-05T15:38:37"/>
    <n v="1433518717"/>
    <d v="2015-06-05T15:38:37"/>
    <x v="28"/>
    <x v="28"/>
    <b v="0"/>
    <n v="20"/>
    <b v="1"/>
    <s v="theater/plays"/>
    <n v="143.33333333333334"/>
    <n v="21.5"/>
    <x v="0"/>
    <x v="0"/>
  </r>
  <r>
    <x v="2516"/>
    <s v="DAY OF THE DOG by Blue Sparrow Theatre Company"/>
    <s v="This is the story about the Westons. One family who live with mental illness on a daily basis."/>
    <n v="600"/>
    <n v="715"/>
    <x v="2"/>
    <x v="3"/>
    <x v="3"/>
    <n v="1430993394"/>
    <d v="2015-05-07T10:09:54"/>
    <n v="1428401394"/>
    <d v="2015-04-07T10:09:54"/>
    <x v="28"/>
    <x v="28"/>
    <b v="0"/>
    <n v="26"/>
    <b v="1"/>
    <s v="theater/plays"/>
    <n v="119.16666666666667"/>
    <n v="27.5"/>
    <x v="0"/>
    <x v="0"/>
  </r>
  <r>
    <x v="2517"/>
    <s v="Better to Have Loved...?"/>
    <s v="About the impact of addiction on relationships; my play hopes to inspire &amp; support those affected to connect with their own creativity"/>
    <n v="3000"/>
    <n v="3271"/>
    <x v="2"/>
    <x v="3"/>
    <x v="3"/>
    <n v="1434624067"/>
    <d v="2015-06-18T10:41:07"/>
    <n v="1432032067"/>
    <d v="2015-05-19T10:41:07"/>
    <x v="28"/>
    <x v="28"/>
    <b v="0"/>
    <n v="57"/>
    <b v="1"/>
    <s v="theater/plays"/>
    <n v="109.03333333333333"/>
    <n v="57.385964912280699"/>
    <x v="0"/>
    <x v="0"/>
  </r>
  <r>
    <x v="251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0"/>
    <x v="7"/>
    <n v="1432314209"/>
    <d v="2015-05-22T17:03:29"/>
    <n v="1429722209"/>
    <d v="2015-04-22T17:03:29"/>
    <x v="28"/>
    <x v="28"/>
    <b v="0"/>
    <n v="100"/>
    <b v="1"/>
    <s v="theater/plays"/>
    <n v="100.824"/>
    <n v="1008.24"/>
    <x v="0"/>
    <x v="0"/>
  </r>
  <r>
    <x v="2519"/>
    <s v="Shakespeare's The Tempest: In-The-Round"/>
    <s v="Follow the sell-out Tree Folk Theatre, as we lead you through The Tempest with masks, puppetry and live music! 15th July - 3rd August"/>
    <n v="5000"/>
    <n v="1097"/>
    <x v="0"/>
    <x v="3"/>
    <x v="3"/>
    <n v="1399809052"/>
    <d v="2014-05-11T11:50:52"/>
    <n v="1397217052"/>
    <d v="2014-04-11T11:50:52"/>
    <x v="28"/>
    <x v="28"/>
    <b v="1"/>
    <n v="23"/>
    <b v="0"/>
    <s v="theater/plays"/>
    <n v="21.94"/>
    <n v="47.695652173913047"/>
    <x v="0"/>
    <x v="0"/>
  </r>
  <r>
    <x v="2520"/>
    <s v="Marilyn Madness &amp; Me"/>
    <s v="He met Marilyn. He became obsessed with Norma Jean. That changed everything._x000a__x000a_                                A play by Frank Furino"/>
    <n v="40000"/>
    <n v="842"/>
    <x v="0"/>
    <x v="0"/>
    <x v="0"/>
    <n v="1443711774"/>
    <d v="2015-10-01T15:02:54"/>
    <n v="1441119774"/>
    <d v="2015-09-01T15:02:54"/>
    <x v="28"/>
    <x v="28"/>
    <b v="1"/>
    <n v="12"/>
    <b v="0"/>
    <s v="theater/plays"/>
    <n v="2.105"/>
    <n v="70.166666666666671"/>
    <x v="0"/>
    <x v="0"/>
  </r>
  <r>
    <x v="2521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x v="0"/>
    <n v="1445196989"/>
    <d v="2015-10-18T19:36:29"/>
    <n v="1442604989"/>
    <d v="2015-09-18T19:36:29"/>
    <x v="28"/>
    <x v="28"/>
    <b v="1"/>
    <n v="43"/>
    <b v="0"/>
    <s v="theater/plays"/>
    <n v="16.376923076923077"/>
    <n v="49.511627906976742"/>
    <x v="0"/>
    <x v="0"/>
  </r>
  <r>
    <x v="2522"/>
    <s v="Auf geht's beim Schichtl"/>
    <s v="Bayerische KomÃ¶die im Schaustellermillieu vor historischem Hintergrund des Oktoberfestes von Winfried Frey. UrauffÃ¼hrung September 2015"/>
    <n v="30000"/>
    <n v="2113"/>
    <x v="0"/>
    <x v="7"/>
    <x v="4"/>
    <n v="1434047084"/>
    <d v="2015-06-11T18:24:44"/>
    <n v="1431455084"/>
    <d v="2015-05-12T18:24:44"/>
    <x v="28"/>
    <x v="28"/>
    <b v="1"/>
    <n v="28"/>
    <b v="0"/>
    <s v="theater/plays"/>
    <n v="7.043333333333333"/>
    <n v="75.464285714285708"/>
    <x v="0"/>
    <x v="0"/>
  </r>
  <r>
    <x v="2523"/>
    <s v="The Vagina Monologues 2015"/>
    <s v="V-Day is a global activist movement to end violence against women and girls."/>
    <n v="1000"/>
    <n v="38"/>
    <x v="0"/>
    <x v="0"/>
    <x v="0"/>
    <n v="1420081143"/>
    <d v="2015-01-01T02:59:03"/>
    <n v="1417489143"/>
    <d v="2014-12-02T02:59:03"/>
    <x v="28"/>
    <x v="28"/>
    <b v="1"/>
    <n v="4"/>
    <b v="0"/>
    <s v="theater/plays"/>
    <n v="3.8"/>
    <n v="9.5"/>
    <x v="0"/>
    <x v="0"/>
  </r>
  <r>
    <x v="2524"/>
    <s v="Waving Goodbye"/>
    <s v="A play about the horrible choices we have to make every day. Should we take a risk, or take the road most travelled?"/>
    <n v="2500"/>
    <n v="852"/>
    <x v="0"/>
    <x v="3"/>
    <x v="3"/>
    <n v="1437129179"/>
    <d v="2015-07-17T10:32:59"/>
    <n v="1434537179"/>
    <d v="2015-06-17T10:32:59"/>
    <x v="28"/>
    <x v="28"/>
    <b v="1"/>
    <n v="24"/>
    <b v="0"/>
    <s v="theater/plays"/>
    <n v="34.08"/>
    <n v="35.5"/>
    <x v="0"/>
    <x v="0"/>
  </r>
  <r>
    <x v="2525"/>
    <s v="The Case Of Soghomon Tehlirian"/>
    <s v="A play dedicated to the 100th anniversary of the Armenian Genocide."/>
    <n v="11000"/>
    <n v="1788"/>
    <x v="0"/>
    <x v="0"/>
    <x v="0"/>
    <n v="1431206058"/>
    <d v="2015-05-09T21:14:18"/>
    <n v="1428614058"/>
    <d v="2015-04-09T21:14:18"/>
    <x v="28"/>
    <x v="28"/>
    <b v="0"/>
    <n v="20"/>
    <b v="0"/>
    <s v="theater/plays"/>
    <n v="16.254545454545454"/>
    <n v="89.4"/>
    <x v="0"/>
    <x v="0"/>
  </r>
  <r>
    <x v="2526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x v="0"/>
    <n v="1427408271"/>
    <d v="2015-03-26T22:17:51"/>
    <n v="1424819871"/>
    <d v="2015-02-24T23:17:51"/>
    <x v="28"/>
    <x v="28"/>
    <b v="0"/>
    <n v="1"/>
    <b v="0"/>
    <s v="theater/plays"/>
    <n v="2.5"/>
    <n v="25"/>
    <x v="0"/>
    <x v="0"/>
  </r>
  <r>
    <x v="2527"/>
    <s v="&quot;Trouble at the Gate&quot; play"/>
    <s v="Thought-provoking drama about one who gets so caught up in churchwork, loses the true meaning of serving God, &amp; has TROUBLE AT THE GATE"/>
    <n v="5000"/>
    <n v="1"/>
    <x v="0"/>
    <x v="0"/>
    <x v="0"/>
    <n v="1425833403"/>
    <d v="2015-03-08T16:50:03"/>
    <n v="1423245003"/>
    <d v="2015-02-06T17:50:03"/>
    <x v="28"/>
    <x v="28"/>
    <b v="0"/>
    <n v="1"/>
    <b v="0"/>
    <s v="theater/plays"/>
    <n v="0.02"/>
    <n v="1"/>
    <x v="0"/>
    <x v="0"/>
  </r>
  <r>
    <x v="2528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x v="0"/>
    <n v="1407858710"/>
    <d v="2014-08-12T15:51:50"/>
    <n v="1405266710"/>
    <d v="2014-07-13T15:51:50"/>
    <x v="28"/>
    <x v="28"/>
    <b v="0"/>
    <n v="13"/>
    <b v="0"/>
    <s v="theater/plays"/>
    <n v="17.666666666666668"/>
    <n v="81.538461538461533"/>
    <x v="0"/>
    <x v="0"/>
  </r>
  <r>
    <x v="2529"/>
    <s v="Grammar Land Performances"/>
    <s v="I want to create a theatrical performance of the book Grammar Land and present it at schools to help children learn proper grammar."/>
    <n v="5000"/>
    <n v="60"/>
    <x v="0"/>
    <x v="0"/>
    <x v="0"/>
    <n v="1447799054"/>
    <d v="2015-11-17T22:24:14"/>
    <n v="1445203454"/>
    <d v="2015-10-18T21:24:14"/>
    <x v="28"/>
    <x v="28"/>
    <b v="0"/>
    <n v="3"/>
    <b v="0"/>
    <s v="theater/plays"/>
    <n v="1.2"/>
    <n v="20"/>
    <x v="0"/>
    <x v="0"/>
  </r>
  <r>
    <x v="2530"/>
    <s v="RUSSIAN PLAY &quot;HOW TO BE BRAVE&quot;"/>
    <s v="What do you know about Russian Culture? Our project helps the American children to find out about Russian literature."/>
    <n v="2000"/>
    <n v="251"/>
    <x v="0"/>
    <x v="0"/>
    <x v="0"/>
    <n v="1466278339"/>
    <d v="2016-06-18T19:32:19"/>
    <n v="1463686339"/>
    <d v="2016-05-19T19:32:19"/>
    <x v="28"/>
    <x v="28"/>
    <b v="0"/>
    <n v="5"/>
    <b v="0"/>
    <s v="theater/plays"/>
    <n v="12.55"/>
    <n v="50.2"/>
    <x v="0"/>
    <x v="0"/>
  </r>
  <r>
    <x v="2531"/>
    <s v="The Masturbation Musical (Canceled)"/>
    <s v="A Musical about 3 women who pursue their Pleasure and end up finding themselves."/>
    <n v="13111"/>
    <n v="452"/>
    <x v="1"/>
    <x v="0"/>
    <x v="0"/>
    <n v="1426302660"/>
    <d v="2015-03-14T03:11:00"/>
    <n v="1423761792"/>
    <d v="2015-02-12T17:23:12"/>
    <x v="28"/>
    <x v="28"/>
    <b v="0"/>
    <n v="15"/>
    <b v="0"/>
    <s v="theater/musical"/>
    <n v="3.4474868431088401"/>
    <n v="30.133333333333333"/>
    <x v="0"/>
    <x v="1"/>
  </r>
  <r>
    <x v="2532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d v="2014-07-03T04:07:58"/>
    <n v="1401768478"/>
    <d v="2014-06-03T04:07:58"/>
    <x v="28"/>
    <x v="28"/>
    <b v="0"/>
    <n v="10"/>
    <b v="0"/>
    <s v="theater/musical"/>
    <n v="15"/>
    <n v="150"/>
    <x v="0"/>
    <x v="1"/>
  </r>
  <r>
    <x v="253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d v="2015-10-08T16:42:15"/>
    <n v="1441730535"/>
    <d v="2015-09-08T16:42:15"/>
    <x v="28"/>
    <x v="28"/>
    <b v="0"/>
    <n v="0"/>
    <b v="0"/>
    <s v="theater/musical"/>
    <n v="0"/>
    <n v="0"/>
    <x v="0"/>
    <x v="1"/>
  </r>
  <r>
    <x v="2534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3"/>
    <x v="3"/>
    <n v="1454425128"/>
    <d v="2016-02-02T14:58:48"/>
    <n v="1451833128"/>
    <d v="2016-01-03T14:58:48"/>
    <x v="28"/>
    <x v="28"/>
    <b v="0"/>
    <n v="46"/>
    <b v="0"/>
    <s v="theater/musical"/>
    <n v="52.794871794871788"/>
    <n v="44.760869565217391"/>
    <x v="0"/>
    <x v="1"/>
  </r>
  <r>
    <x v="2535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d v="2016-12-08T16:15:52"/>
    <n v="1478621752"/>
    <d v="2016-11-08T16:15:52"/>
    <x v="28"/>
    <x v="28"/>
    <b v="0"/>
    <n v="14"/>
    <b v="0"/>
    <s v="theater/musical"/>
    <n v="4.9639999999999995"/>
    <n v="88.642857142857139"/>
    <x v="0"/>
    <x v="1"/>
  </r>
  <r>
    <x v="2536"/>
    <s v="Theatre 'Portable' Royal (Canceled)"/>
    <s v="Theatre â€˜Portableâ€™ Royal is a portable, fully working, 40 seater theatre which will tour the UK and beyond!"/>
    <n v="15000"/>
    <n v="0"/>
    <x v="1"/>
    <x v="3"/>
    <x v="3"/>
    <n v="1422218396"/>
    <d v="2015-01-25T20:39:56"/>
    <n v="1419626396"/>
    <d v="2014-12-26T20:39:56"/>
    <x v="28"/>
    <x v="28"/>
    <b v="0"/>
    <n v="0"/>
    <b v="0"/>
    <s v="theater/musical"/>
    <n v="0"/>
    <n v="0"/>
    <x v="0"/>
    <x v="1"/>
  </r>
  <r>
    <x v="2537"/>
    <s v="My Real Mother's Name is... (Canceled)"/>
    <s v="A musical journey coming to the Blue Venue at the 2017 Orlando Fringe Festival!"/>
    <n v="500"/>
    <n v="25"/>
    <x v="1"/>
    <x v="0"/>
    <x v="0"/>
    <n v="1487550399"/>
    <d v="2017-02-20T00:26:39"/>
    <n v="1484958399"/>
    <d v="2017-01-21T00:26:39"/>
    <x v="28"/>
    <x v="28"/>
    <b v="0"/>
    <n v="1"/>
    <b v="0"/>
    <s v="theater/musical"/>
    <n v="5"/>
    <n v="25"/>
    <x v="0"/>
    <x v="1"/>
  </r>
  <r>
    <x v="2538"/>
    <s v="CAGED - A New Musical (Canceled)"/>
    <s v="CAGED - A New Musical is the story of One Passion, One Voice, One Dream. - One man's quest to become the woman he always wanted to be."/>
    <n v="15000"/>
    <n v="0"/>
    <x v="1"/>
    <x v="3"/>
    <x v="3"/>
    <n v="1409668069"/>
    <d v="2014-09-02T14:27:49"/>
    <n v="1407076069"/>
    <d v="2014-08-03T14:27:49"/>
    <x v="28"/>
    <x v="28"/>
    <b v="0"/>
    <n v="0"/>
    <b v="0"/>
    <s v="theater/musical"/>
    <n v="0"/>
    <n v="0"/>
    <x v="0"/>
    <x v="1"/>
  </r>
  <r>
    <x v="2539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d v="2016-05-09T22:49:51"/>
    <n v="1460242191"/>
    <d v="2016-04-09T22:49:51"/>
    <x v="28"/>
    <x v="28"/>
    <b v="0"/>
    <n v="0"/>
    <b v="0"/>
    <s v="theater/musical"/>
    <n v="0"/>
    <n v="0"/>
    <x v="0"/>
    <x v="1"/>
  </r>
  <r>
    <x v="2540"/>
    <s v="a (Canceled)"/>
    <n v="1"/>
    <n v="10000"/>
    <n v="0"/>
    <x v="1"/>
    <x v="2"/>
    <x v="2"/>
    <n v="1418275702"/>
    <d v="2014-12-11T05:28:22"/>
    <n v="1415683702"/>
    <d v="2014-11-11T05:28:22"/>
    <x v="28"/>
    <x v="28"/>
    <b v="0"/>
    <n v="0"/>
    <b v="0"/>
    <s v="theater/musical"/>
    <n v="0"/>
    <n v="0"/>
    <x v="0"/>
    <x v="1"/>
  </r>
  <r>
    <x v="2541"/>
    <s v="Popinjay Productions' The Odyssey"/>
    <s v="We are devising a vibrant new adaptation of Homer's The Odyssey featuring dynamic storytelling, stunning visuals and original music."/>
    <n v="2000"/>
    <n v="542"/>
    <x v="0"/>
    <x v="3"/>
    <x v="3"/>
    <n v="1488114358"/>
    <d v="2017-02-26T13:05:58"/>
    <n v="1485522358"/>
    <d v="2017-01-27T13:05:58"/>
    <x v="28"/>
    <x v="28"/>
    <b v="0"/>
    <n v="14"/>
    <b v="0"/>
    <s v="theater/plays"/>
    <n v="27.1"/>
    <n v="38.714285714285715"/>
    <x v="0"/>
    <x v="0"/>
  </r>
  <r>
    <x v="2542"/>
    <s v="Out of the Box: A Mime Story"/>
    <s v="A comedy about a mime who dreams of becoming a stand up comedian."/>
    <n v="800"/>
    <n v="260"/>
    <x v="0"/>
    <x v="0"/>
    <x v="0"/>
    <n v="1427086740"/>
    <d v="2015-03-23T04:59:00"/>
    <n v="1424488244"/>
    <d v="2015-02-21T03:10:44"/>
    <x v="28"/>
    <x v="28"/>
    <b v="0"/>
    <n v="7"/>
    <b v="0"/>
    <s v="theater/plays"/>
    <n v="32.5"/>
    <n v="37.142857142857146"/>
    <x v="0"/>
    <x v="0"/>
  </r>
  <r>
    <x v="2543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x v="8"/>
    <n v="1420750683"/>
    <d v="2015-01-08T20:58:03"/>
    <n v="1418158683"/>
    <d v="2014-12-09T20:58:03"/>
    <x v="28"/>
    <x v="28"/>
    <b v="0"/>
    <n v="10"/>
    <b v="0"/>
    <s v="theater/plays"/>
    <n v="17.599999999999998"/>
    <n v="44"/>
    <x v="0"/>
    <x v="0"/>
  </r>
  <r>
    <x v="2544"/>
    <s v="HUB Theatre Group presents John Logan's RED"/>
    <s v="HUB Theatre Group collaborates with local artists to present John Logan's RED to the community."/>
    <n v="2500"/>
    <n v="135"/>
    <x v="0"/>
    <x v="0"/>
    <x v="0"/>
    <n v="1433988791"/>
    <d v="2015-06-11T02:13:11"/>
    <n v="1431396791"/>
    <d v="2015-05-12T02:13:11"/>
    <x v="28"/>
    <x v="28"/>
    <b v="0"/>
    <n v="5"/>
    <b v="0"/>
    <s v="theater/plays"/>
    <n v="5.4"/>
    <n v="27"/>
    <x v="0"/>
    <x v="0"/>
  </r>
  <r>
    <x v="2545"/>
    <s v="Woman2Woman"/>
    <s v="I am trying to put on a gospel comedy stage play that is full of laughter and life lessons as well that will change your life forever,"/>
    <n v="60000"/>
    <n v="135"/>
    <x v="0"/>
    <x v="0"/>
    <x v="0"/>
    <n v="1410424642"/>
    <d v="2014-09-11T08:37:22"/>
    <n v="1407832642"/>
    <d v="2014-08-12T08:37:22"/>
    <x v="28"/>
    <x v="28"/>
    <b v="0"/>
    <n v="4"/>
    <b v="0"/>
    <s v="theater/plays"/>
    <n v="0.22499999999999998"/>
    <n v="33.75"/>
    <x v="0"/>
    <x v="0"/>
  </r>
  <r>
    <x v="2546"/>
    <s v="&quot;SHERLOCK HOLMES AND THE SCARLET AVENGER&quot;"/>
    <s v="Join Sherlock Holmes and Dr. Watson as the first adventure together is dramatized live on-stage!  The game is afoot!"/>
    <n v="6000"/>
    <n v="185"/>
    <x v="0"/>
    <x v="0"/>
    <x v="0"/>
    <n v="1441649397"/>
    <d v="2015-09-07T18:09:57"/>
    <n v="1439057397"/>
    <d v="2015-08-08T18:09:57"/>
    <x v="28"/>
    <x v="28"/>
    <b v="0"/>
    <n v="3"/>
    <b v="0"/>
    <s v="theater/plays"/>
    <n v="3.0833333333333335"/>
    <n v="61.666666666666664"/>
    <x v="0"/>
    <x v="0"/>
  </r>
  <r>
    <x v="2547"/>
    <s v="Ministers of Grace"/>
    <s v="â€˜Ministers of Graceâ€™ imagines what the movie Ghostbusters would be like if written by William Shakespeare."/>
    <n v="8000"/>
    <n v="2993"/>
    <x v="0"/>
    <x v="0"/>
    <x v="0"/>
    <n v="1417033777"/>
    <d v="2014-11-26T20:29:37"/>
    <n v="1414438177"/>
    <d v="2014-10-27T19:29:37"/>
    <x v="28"/>
    <x v="28"/>
    <b v="0"/>
    <n v="36"/>
    <b v="0"/>
    <s v="theater/plays"/>
    <n v="37.412500000000001"/>
    <n v="83.138888888888886"/>
    <x v="0"/>
    <x v="0"/>
  </r>
  <r>
    <x v="2548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x v="0"/>
    <n v="1448863449"/>
    <d v="2015-11-30T06:04:09"/>
    <n v="1446267849"/>
    <d v="2015-10-31T05:04:09"/>
    <x v="28"/>
    <x v="28"/>
    <b v="0"/>
    <n v="7"/>
    <b v="0"/>
    <s v="theater/plays"/>
    <n v="10"/>
    <n v="142.85714285714286"/>
    <x v="0"/>
    <x v="0"/>
  </r>
  <r>
    <x v="2549"/>
    <s v="Hardcross"/>
    <s v="Following the enormous success of Hardcross, we are looking for new ways to bring this wonderful play to a wider audience."/>
    <n v="1500"/>
    <n v="5"/>
    <x v="0"/>
    <x v="3"/>
    <x v="3"/>
    <n v="1464824309"/>
    <d v="2016-06-01T23:38:29"/>
    <n v="1462232309"/>
    <d v="2016-05-02T23:38:29"/>
    <x v="28"/>
    <x v="28"/>
    <b v="0"/>
    <n v="1"/>
    <b v="0"/>
    <s v="theater/plays"/>
    <n v="0.33333333333333337"/>
    <n v="5"/>
    <x v="0"/>
    <x v="0"/>
  </r>
  <r>
    <x v="2550"/>
    <s v="Final exam"/>
    <s v="We're a small group of University students who need a little help making our final exam production the best product possible."/>
    <n v="2000"/>
    <n v="0"/>
    <x v="0"/>
    <x v="1"/>
    <x v="1"/>
    <n v="1464952752"/>
    <d v="2016-06-03T11:19:12"/>
    <n v="1462360752"/>
    <d v="2016-05-04T11:19:12"/>
    <x v="28"/>
    <x v="28"/>
    <b v="0"/>
    <n v="0"/>
    <b v="0"/>
    <s v="theater/plays"/>
    <n v="0"/>
    <n v="0"/>
    <x v="0"/>
    <x v="0"/>
  </r>
  <r>
    <x v="2551"/>
    <s v="Romeo and Juliet by Cry of Curs"/>
    <s v="We place the actors and script to the fore, with productions stripped down to barest level, aiming to make theatre accessible."/>
    <n v="3500"/>
    <n v="10"/>
    <x v="0"/>
    <x v="3"/>
    <x v="3"/>
    <n v="1410439161"/>
    <d v="2014-09-11T12:39:21"/>
    <n v="1407847161"/>
    <d v="2014-08-12T12:39:21"/>
    <x v="28"/>
    <x v="28"/>
    <b v="0"/>
    <n v="1"/>
    <b v="0"/>
    <s v="theater/plays"/>
    <n v="0.2857142857142857"/>
    <n v="10"/>
    <x v="0"/>
    <x v="0"/>
  </r>
  <r>
    <x v="2552"/>
    <s v="'SCARAMOUCHE JONES'' by Justin Butcher"/>
    <s v="An enthralling tale charting the ecstasies and tragedies behind the seven white masks of centenarian clown,Scaramouche Jones."/>
    <n v="2500"/>
    <n v="135"/>
    <x v="0"/>
    <x v="3"/>
    <x v="3"/>
    <n v="1479032260"/>
    <d v="2016-11-13T10:17:40"/>
    <n v="1476436660"/>
    <d v="2016-10-14T09:17:40"/>
    <x v="28"/>
    <x v="28"/>
    <b v="0"/>
    <n v="3"/>
    <b v="0"/>
    <s v="theater/plays"/>
    <n v="5.4"/>
    <n v="45"/>
    <x v="0"/>
    <x v="0"/>
  </r>
  <r>
    <x v="2553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x v="0"/>
    <n v="1403823722"/>
    <d v="2014-06-26T23:02:02"/>
    <n v="1401231722"/>
    <d v="2014-05-27T23:02:02"/>
    <x v="28"/>
    <x v="28"/>
    <b v="0"/>
    <n v="40"/>
    <b v="0"/>
    <s v="theater/plays"/>
    <n v="15.266666666666667"/>
    <n v="57.25"/>
    <x v="0"/>
    <x v="0"/>
  </r>
  <r>
    <x v="2554"/>
    <s v="Help Save High School Theater"/>
    <s v="Help Save High School Theater Program_x000a_Your donations will be used to purchase props, build sets, and costumes."/>
    <n v="150"/>
    <n v="15"/>
    <x v="0"/>
    <x v="0"/>
    <x v="0"/>
    <n v="1406753639"/>
    <d v="2014-07-30T20:53:59"/>
    <n v="1404161639"/>
    <d v="2014-06-30T20:53:59"/>
    <x v="28"/>
    <x v="28"/>
    <b v="0"/>
    <n v="3"/>
    <b v="0"/>
    <s v="theater/plays"/>
    <n v="10"/>
    <n v="5"/>
    <x v="0"/>
    <x v="0"/>
  </r>
  <r>
    <x v="2555"/>
    <s v="Caryl Churchill's 'Top Girls' - NSW HSC Text"/>
    <s v="Producing syllabus-relevant theatre targeted to HSC students on the NSW Central Coast"/>
    <n v="5000"/>
    <n v="15"/>
    <x v="0"/>
    <x v="2"/>
    <x v="2"/>
    <n v="1419645748"/>
    <d v="2014-12-27T02:02:28"/>
    <n v="1417053748"/>
    <d v="2014-11-27T02:02:28"/>
    <x v="28"/>
    <x v="28"/>
    <b v="0"/>
    <n v="1"/>
    <b v="0"/>
    <s v="theater/plays"/>
    <n v="0.3"/>
    <n v="15"/>
    <x v="0"/>
    <x v="0"/>
  </r>
  <r>
    <x v="2556"/>
    <s v="'Journey's End' Tour of Dorset commemorating WW1"/>
    <s v="Brand new graduate theater company 'FMP Theatre' proudly presents the definitive WW1 play, Journey's End, with a little help from you."/>
    <n v="2500"/>
    <n v="25"/>
    <x v="0"/>
    <x v="3"/>
    <x v="3"/>
    <n v="1407565504"/>
    <d v="2014-08-09T06:25:04"/>
    <n v="1404973504"/>
    <d v="2014-07-10T06:25:04"/>
    <x v="28"/>
    <x v="28"/>
    <b v="0"/>
    <n v="2"/>
    <b v="0"/>
    <s v="theater/plays"/>
    <n v="1"/>
    <n v="12.5"/>
    <x v="0"/>
    <x v="0"/>
  </r>
  <r>
    <x v="2557"/>
    <s v="Comedy Of Errors: Antioch Community High School"/>
    <s v="We need to raise funds to bring this elaborate production to life with special FX makeup, highly detailed sets, and costumes."/>
    <n v="20000"/>
    <n v="453"/>
    <x v="0"/>
    <x v="0"/>
    <x v="0"/>
    <n v="1474228265"/>
    <d v="2016-09-18T19:51:05"/>
    <n v="1471636265"/>
    <d v="2016-08-19T19:51:05"/>
    <x v="28"/>
    <x v="28"/>
    <b v="0"/>
    <n v="14"/>
    <b v="0"/>
    <s v="theater/plays"/>
    <n v="2.2650000000000001"/>
    <n v="32.357142857142854"/>
    <x v="0"/>
    <x v="0"/>
  </r>
  <r>
    <x v="2558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x v="0"/>
    <n v="1458097364"/>
    <d v="2016-03-16T03:02:44"/>
    <n v="1455508964"/>
    <d v="2016-02-15T04:02:44"/>
    <x v="28"/>
    <x v="28"/>
    <b v="0"/>
    <n v="1"/>
    <b v="0"/>
    <s v="theater/plays"/>
    <n v="8.3333333333333332E-3"/>
    <n v="1"/>
    <x v="0"/>
    <x v="0"/>
  </r>
  <r>
    <x v="2559"/>
    <s v="Three for 5: A King's Story"/>
    <s v="Presenting the complete three part of writer/director Ty Foard's &quot;A King's Story&quot; ...a dramatic artistic one director play festival"/>
    <n v="7000"/>
    <n v="1102"/>
    <x v="0"/>
    <x v="0"/>
    <x v="0"/>
    <n v="1468716180"/>
    <d v="2016-07-17T00:43:00"/>
    <n v="1466205262"/>
    <d v="2016-06-17T23:14:22"/>
    <x v="28"/>
    <x v="28"/>
    <b v="0"/>
    <n v="12"/>
    <b v="0"/>
    <s v="theater/plays"/>
    <n v="15.742857142857142"/>
    <n v="91.833333333333329"/>
    <x v="0"/>
    <x v="0"/>
  </r>
  <r>
    <x v="2560"/>
    <s v="End Breast Cancer"/>
    <s v="This stage play is a true story about one woman's fight against breast cancer while still having to deal with the adversities of life."/>
    <n v="20000"/>
    <n v="0"/>
    <x v="0"/>
    <x v="0"/>
    <x v="0"/>
    <n v="1480576720"/>
    <d v="2016-12-01T07:18:40"/>
    <n v="1477981120"/>
    <d v="2016-11-01T06:18:40"/>
    <x v="28"/>
    <x v="28"/>
    <b v="0"/>
    <n v="0"/>
    <b v="0"/>
    <s v="theater/plays"/>
    <n v="0"/>
    <n v="0"/>
    <x v="0"/>
    <x v="0"/>
  </r>
  <r>
    <x v="2561"/>
    <s v="Shakespeare Shortened School Plays"/>
    <s v="My project is to finish writing all 38 of Shakespeare's Plays into shortened 15-20 minute Shortened versions and publish them in 1 year"/>
    <n v="5000"/>
    <n v="0"/>
    <x v="0"/>
    <x v="0"/>
    <x v="0"/>
    <n v="1440690875"/>
    <d v="2015-08-27T15:54:35"/>
    <n v="1438098875"/>
    <d v="2015-07-28T15:54:35"/>
    <x v="28"/>
    <x v="28"/>
    <b v="0"/>
    <n v="0"/>
    <b v="0"/>
    <s v="theater/plays"/>
    <n v="0"/>
    <n v="0"/>
    <x v="0"/>
    <x v="0"/>
  </r>
  <r>
    <x v="2562"/>
    <s v="Camp Curtain Call: Star Wars (A Parody)"/>
    <s v="We do a theatre camp for kids every summer doing parady shows of diff stories for kids to learn theater. This year is Star Wars Parody."/>
    <n v="2000"/>
    <n v="5"/>
    <x v="0"/>
    <x v="0"/>
    <x v="0"/>
    <n v="1431717268"/>
    <d v="2015-05-15T19:14:28"/>
    <n v="1429125268"/>
    <d v="2015-04-15T19:14:28"/>
    <x v="28"/>
    <x v="28"/>
    <b v="0"/>
    <n v="1"/>
    <b v="0"/>
    <s v="theater/plays"/>
    <n v="0.25"/>
    <n v="5"/>
    <x v="0"/>
    <x v="0"/>
  </r>
  <r>
    <x v="2563"/>
    <s v="Tell'em I'm Gonna Make It"/>
    <s v="Soon to be known as one of the greatest gospel stage plays of all times. Great hit in New England and now we want to take  it on tour"/>
    <n v="3000"/>
    <n v="101"/>
    <x v="0"/>
    <x v="0"/>
    <x v="0"/>
    <n v="1475378744"/>
    <d v="2016-10-02T03:25:44"/>
    <n v="1472786744"/>
    <d v="2016-09-02T03:25:44"/>
    <x v="28"/>
    <x v="28"/>
    <b v="0"/>
    <n v="2"/>
    <b v="0"/>
    <s v="theater/plays"/>
    <n v="3.3666666666666663"/>
    <n v="50.5"/>
    <x v="0"/>
    <x v="0"/>
  </r>
  <r>
    <x v="25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2"/>
    <x v="2"/>
    <n v="1423623221"/>
    <d v="2015-02-11T02:53:41"/>
    <n v="1421031221"/>
    <d v="2015-01-12T02:53:41"/>
    <x v="28"/>
    <x v="28"/>
    <b v="0"/>
    <n v="32"/>
    <b v="0"/>
    <s v="theater/plays"/>
    <n v="15.770000000000001"/>
    <n v="49.28125"/>
    <x v="0"/>
    <x v="0"/>
  </r>
  <r>
    <x v="2565"/>
    <s v="A Time Pirate's Love"/>
    <s v="Actors and actresses are needed to help me create a stage play. A stage play needs to be adapted from the book I wrote."/>
    <n v="17600"/>
    <n v="0"/>
    <x v="0"/>
    <x v="0"/>
    <x v="0"/>
    <n v="1469834940"/>
    <d v="2016-07-29T23:29:00"/>
    <n v="1467162586"/>
    <d v="2016-06-29T01:09:46"/>
    <x v="28"/>
    <x v="28"/>
    <b v="0"/>
    <n v="0"/>
    <b v="0"/>
    <s v="theater/plays"/>
    <n v="0"/>
    <n v="0"/>
    <x v="0"/>
    <x v="0"/>
  </r>
  <r>
    <x v="2566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x v="0"/>
    <n v="1448745741"/>
    <d v="2015-11-28T21:22:21"/>
    <n v="1446150141"/>
    <d v="2015-10-29T20:22:21"/>
    <x v="28"/>
    <x v="28"/>
    <b v="0"/>
    <n v="8"/>
    <b v="0"/>
    <s v="theater/plays"/>
    <n v="24.285714285714285"/>
    <n v="53.125"/>
    <x v="0"/>
    <x v="0"/>
  </r>
  <r>
    <x v="256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x v="0"/>
    <n v="1411930556"/>
    <d v="2014-09-28T18:55:56"/>
    <n v="1409338556"/>
    <d v="2014-08-29T18:55:56"/>
    <x v="28"/>
    <x v="28"/>
    <b v="0"/>
    <n v="12"/>
    <b v="0"/>
    <s v="theater/plays"/>
    <n v="24.333333333333336"/>
    <n v="24.333333333333332"/>
    <x v="0"/>
    <x v="0"/>
  </r>
  <r>
    <x v="2568"/>
    <s v="In The Time of New York"/>
    <s v="You are closer to your dreams than what you expect, your demons will always wait for you to realize them, theyâ€™ll torture you Manny."/>
    <n v="3000"/>
    <n v="45"/>
    <x v="0"/>
    <x v="0"/>
    <x v="0"/>
    <n v="1451852256"/>
    <d v="2016-01-03T20:17:36"/>
    <n v="1449260256"/>
    <d v="2015-12-04T20:17:36"/>
    <x v="28"/>
    <x v="28"/>
    <b v="0"/>
    <n v="4"/>
    <b v="0"/>
    <s v="theater/plays"/>
    <n v="1.5"/>
    <n v="11.25"/>
    <x v="0"/>
    <x v="0"/>
  </r>
  <r>
    <x v="2569"/>
    <s v="Une minute de silence"/>
    <s v="les effets de censeur sur l'immigration.Ã§a c'est une piÃ¨ce de l'histoire de la rÃ©volution en Iran jusqu'Ã  des meurtres en sÃ©rie en 1999"/>
    <n v="10000"/>
    <n v="0"/>
    <x v="0"/>
    <x v="6"/>
    <x v="5"/>
    <n v="1447821717"/>
    <d v="2015-11-18T04:41:57"/>
    <n v="1445226117"/>
    <d v="2015-10-19T03:41:57"/>
    <x v="28"/>
    <x v="28"/>
    <b v="0"/>
    <n v="0"/>
    <b v="0"/>
    <s v="theater/plays"/>
    <n v="0"/>
    <n v="0"/>
    <x v="0"/>
    <x v="0"/>
  </r>
  <r>
    <x v="2570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x v="0"/>
    <n v="1488783507"/>
    <d v="2017-03-06T06:58:27"/>
    <n v="1486191507"/>
    <d v="2017-02-04T06:58:27"/>
    <x v="28"/>
    <x v="28"/>
    <b v="0"/>
    <n v="10"/>
    <b v="0"/>
    <s v="theater/plays"/>
    <n v="24.117647058823529"/>
    <n v="41"/>
    <x v="0"/>
    <x v="0"/>
  </r>
  <r>
    <x v="2571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x v="0"/>
    <n v="1460925811"/>
    <d v="2016-04-17T20:43:31"/>
    <n v="1458333811"/>
    <d v="2016-03-18T20:43:31"/>
    <x v="28"/>
    <x v="28"/>
    <b v="0"/>
    <n v="2"/>
    <b v="0"/>
    <s v="theater/plays"/>
    <n v="7.3333333333333334E-2"/>
    <n v="5.5"/>
    <x v="0"/>
    <x v="0"/>
  </r>
  <r>
    <x v="2572"/>
    <s v="The Sentinel &amp; The Showman"/>
    <s v="The timeless story of the struggling actor, the faithful agent and   the reality of what constitutes success and failure in Hollywood."/>
    <n v="14000"/>
    <n v="136"/>
    <x v="0"/>
    <x v="0"/>
    <x v="0"/>
    <n v="1405947126"/>
    <d v="2014-07-21T12:52:06"/>
    <n v="1403355126"/>
    <d v="2014-06-21T12:52:06"/>
    <x v="28"/>
    <x v="28"/>
    <b v="0"/>
    <n v="6"/>
    <b v="0"/>
    <s v="theater/plays"/>
    <n v="0.97142857142857131"/>
    <n v="22.666666666666668"/>
    <x v="0"/>
    <x v="0"/>
  </r>
  <r>
    <x v="25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x v="0"/>
    <n v="1462766400"/>
    <d v="2016-05-09T04:00:00"/>
    <n v="1460219110"/>
    <d v="2016-04-09T16:25:10"/>
    <x v="28"/>
    <x v="28"/>
    <b v="0"/>
    <n v="37"/>
    <b v="0"/>
    <s v="theater/plays"/>
    <n v="78.100000000000009"/>
    <n v="105.54054054054055"/>
    <x v="0"/>
    <x v="0"/>
  </r>
  <r>
    <x v="2574"/>
    <s v="The Taming of the Shrew"/>
    <s v="We are performing Shakespeare's &quot;The Taming of the Shrew&quot; in its original Elizabethan setting at the Oxford Shakespeare Festival."/>
    <n v="1000"/>
    <n v="320"/>
    <x v="0"/>
    <x v="3"/>
    <x v="3"/>
    <n v="1464872848"/>
    <d v="2016-06-02T13:07:28"/>
    <n v="1462280848"/>
    <d v="2016-05-03T13:07:28"/>
    <x v="28"/>
    <x v="28"/>
    <b v="0"/>
    <n v="11"/>
    <b v="0"/>
    <s v="theater/plays"/>
    <n v="32"/>
    <n v="29.09090909090909"/>
    <x v="0"/>
    <x v="0"/>
  </r>
  <r>
    <x v="2575"/>
    <s v="Moon Over Mangroves"/>
    <s v="Four homeless Key West men are to be given a boat, but fates twist until only the moon and mangroves witness their earthly demise."/>
    <n v="678"/>
    <n v="0"/>
    <x v="0"/>
    <x v="0"/>
    <x v="0"/>
    <n v="1468442898"/>
    <d v="2016-07-13T20:48:18"/>
    <n v="1465850898"/>
    <d v="2016-06-13T20:48:18"/>
    <x v="28"/>
    <x v="28"/>
    <b v="0"/>
    <n v="0"/>
    <b v="0"/>
    <s v="theater/plays"/>
    <n v="0"/>
    <n v="0"/>
    <x v="0"/>
    <x v="0"/>
  </r>
  <r>
    <x v="2576"/>
    <s v="Tales of a Dragon KNIGHT"/>
    <s v="Created for the greatest stages of the world, will captivate the hearts of its audience with a Powerful Story Line &amp; Magical creatures!"/>
    <n v="90000"/>
    <n v="1305"/>
    <x v="0"/>
    <x v="0"/>
    <x v="0"/>
    <n v="1469213732"/>
    <d v="2016-07-22T18:55:32"/>
    <n v="1466621732"/>
    <d v="2016-06-22T18:55:32"/>
    <x v="28"/>
    <x v="28"/>
    <b v="0"/>
    <n v="6"/>
    <b v="0"/>
    <s v="theater/plays"/>
    <n v="1.4500000000000002"/>
    <n v="217.5"/>
    <x v="0"/>
    <x v="0"/>
  </r>
  <r>
    <x v="2577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x v="0"/>
    <n v="1404570147"/>
    <d v="2014-07-05T14:22:27"/>
    <n v="1401978147"/>
    <d v="2014-06-05T14:22:27"/>
    <x v="28"/>
    <x v="28"/>
    <b v="0"/>
    <n v="7"/>
    <b v="0"/>
    <s v="theater/plays"/>
    <n v="18"/>
    <n v="64.285714285714292"/>
    <x v="0"/>
    <x v="0"/>
  </r>
  <r>
    <x v="2578"/>
    <s v="A Gentleman, A Lady and A Thug"/>
    <s v="I love to write. I have written and published my first book and everyone that read it enjoyed it. My dream is to one day write movies"/>
    <n v="3000"/>
    <n v="0"/>
    <x v="0"/>
    <x v="0"/>
    <x v="0"/>
    <n v="1447009181"/>
    <d v="2015-11-08T18:59:41"/>
    <n v="1444413581"/>
    <d v="2015-10-09T17:59:41"/>
    <x v="28"/>
    <x v="28"/>
    <b v="0"/>
    <n v="0"/>
    <b v="0"/>
    <s v="theater/plays"/>
    <n v="0"/>
    <n v="0"/>
    <x v="0"/>
    <x v="0"/>
  </r>
  <r>
    <x v="2579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3"/>
    <x v="3"/>
    <n v="1456934893"/>
    <d v="2016-03-02T16:08:13"/>
    <n v="1454342893"/>
    <d v="2016-02-01T16:08:13"/>
    <x v="28"/>
    <x v="28"/>
    <b v="0"/>
    <n v="3"/>
    <b v="0"/>
    <s v="theater/plays"/>
    <n v="4.1818181818181817"/>
    <n v="23"/>
    <x v="0"/>
    <x v="0"/>
  </r>
  <r>
    <x v="2580"/>
    <s v="NTACTheatre - North Texas Actor's Collaborative Theatre"/>
    <s v="North Texas first actor-driven theatre company needs your help"/>
    <n v="500"/>
    <n v="100"/>
    <x v="0"/>
    <x v="0"/>
    <x v="0"/>
    <n v="1433086082"/>
    <d v="2015-05-31T15:28:02"/>
    <n v="1430494082"/>
    <d v="2015-05-01T15:28:02"/>
    <x v="28"/>
    <x v="28"/>
    <b v="0"/>
    <n v="1"/>
    <b v="0"/>
    <s v="theater/plays"/>
    <n v="20"/>
    <n v="100"/>
    <x v="0"/>
    <x v="0"/>
  </r>
  <r>
    <x v="2581"/>
    <s v="Invincible Diamonds: A Survivor's Guide"/>
    <s v="I am seeking to turn my collection of urban poetry into a stage play. My desire is to inspire victims to heal."/>
    <n v="50000"/>
    <n v="3"/>
    <x v="0"/>
    <x v="0"/>
    <x v="0"/>
    <n v="1431549912"/>
    <d v="2015-05-13T20:45:12"/>
    <n v="1428957912"/>
    <d v="2015-04-13T20:45:12"/>
    <x v="28"/>
    <x v="28"/>
    <b v="0"/>
    <n v="1"/>
    <b v="0"/>
    <s v="theater/plays"/>
    <n v="6.0000000000000001E-3"/>
    <n v="3"/>
    <x v="0"/>
    <x v="0"/>
  </r>
  <r>
    <x v="2582"/>
    <s v="Poles Apart - A Play in 2 Acts"/>
    <s v="Is Henson willing to dare risk a theatrical speaking tour of his North Pole adventures...and more?"/>
    <n v="2000"/>
    <n v="5"/>
    <x v="0"/>
    <x v="0"/>
    <x v="0"/>
    <n v="1405761690"/>
    <d v="2014-07-19T09:21:30"/>
    <n v="1403169690"/>
    <d v="2014-06-19T09:21:30"/>
    <x v="28"/>
    <x v="28"/>
    <b v="0"/>
    <n v="1"/>
    <b v="0"/>
    <s v="theater/plays"/>
    <n v="0.25"/>
    <n v="5"/>
    <x v="0"/>
    <x v="0"/>
  </r>
  <r>
    <x v="2583"/>
    <s v="Headaches - a play exploring the topic of mental health"/>
    <s v="Headaches: a play composed of personal testimonies, writings and music, centered on mental illness and its effects on people's lives."/>
    <n v="200"/>
    <n v="70"/>
    <x v="0"/>
    <x v="3"/>
    <x v="3"/>
    <n v="1423913220"/>
    <d v="2015-02-14T11:27:00"/>
    <n v="1421339077"/>
    <d v="2015-01-15T16:24:37"/>
    <x v="28"/>
    <x v="28"/>
    <b v="0"/>
    <n v="4"/>
    <b v="0"/>
    <s v="theater/plays"/>
    <n v="35"/>
    <n v="17.5"/>
    <x v="0"/>
    <x v="0"/>
  </r>
  <r>
    <x v="2584"/>
    <s v="'Working Play Title'"/>
    <s v="We aim to produce a Professional Published Play for two days in October 2015 on Fri 30th &amp; Sat 31st with three performances in total."/>
    <n v="3000"/>
    <n v="0"/>
    <x v="0"/>
    <x v="3"/>
    <x v="3"/>
    <n v="1428222221"/>
    <d v="2015-04-05T08:23:41"/>
    <n v="1425633821"/>
    <d v="2015-03-06T09:23:41"/>
    <x v="28"/>
    <x v="28"/>
    <b v="0"/>
    <n v="0"/>
    <b v="0"/>
    <s v="theater/plays"/>
    <n v="0"/>
    <n v="0"/>
    <x v="0"/>
    <x v="0"/>
  </r>
  <r>
    <x v="2585"/>
    <s v="Forsaken Angels-A New Play"/>
    <s v="Forsaken Angels, a powerful new play by William Leary, author of DCMTA's Best Of 2014 Play Masquerade."/>
    <n v="1250"/>
    <n v="715"/>
    <x v="0"/>
    <x v="0"/>
    <x v="0"/>
    <n v="1427580426"/>
    <d v="2015-03-28T22:07:06"/>
    <n v="1424992026"/>
    <d v="2015-02-26T23:07:06"/>
    <x v="28"/>
    <x v="28"/>
    <b v="0"/>
    <n v="12"/>
    <b v="0"/>
    <s v="theater/plays"/>
    <n v="57.199999999999996"/>
    <n v="59.583333333333336"/>
    <x v="0"/>
    <x v="0"/>
  </r>
  <r>
    <x v="2586"/>
    <s v="Terry Pratchett's Wyrd Sisters"/>
    <s v="Bring Wyrd Sisters, a comedy of Shakespearean proportions, to small-town Texas. Loosely parodies the â€œScottish Play.â€"/>
    <n v="1250"/>
    <n v="23"/>
    <x v="0"/>
    <x v="0"/>
    <x v="0"/>
    <n v="1411779761"/>
    <d v="2014-09-27T01:02:41"/>
    <n v="1409187761"/>
    <d v="2014-08-28T01:02:41"/>
    <x v="28"/>
    <x v="28"/>
    <b v="0"/>
    <n v="4"/>
    <b v="0"/>
    <s v="theater/plays"/>
    <n v="1.8399999999999999"/>
    <n v="5.75"/>
    <x v="0"/>
    <x v="0"/>
  </r>
  <r>
    <x v="2587"/>
    <s v="MAMA BA-B: The Stage Play"/>
    <s v="&quot;MAMA'Z BA-B&quot; is the story of Marcus Williams who struggles to find a place for himself as a young black male."/>
    <n v="2000"/>
    <n v="201"/>
    <x v="0"/>
    <x v="0"/>
    <x v="0"/>
    <n v="1424009147"/>
    <d v="2015-02-15T14:05:47"/>
    <n v="1421417147"/>
    <d v="2015-01-16T14:05:47"/>
    <x v="28"/>
    <x v="28"/>
    <b v="0"/>
    <n v="2"/>
    <b v="0"/>
    <s v="theater/plays"/>
    <n v="10.050000000000001"/>
    <n v="100.5"/>
    <x v="0"/>
    <x v="0"/>
  </r>
  <r>
    <x v="2588"/>
    <s v="South Florida Tours"/>
    <s v="Help Launch The Queen Into South Florida!"/>
    <n v="500"/>
    <n v="1"/>
    <x v="0"/>
    <x v="0"/>
    <x v="0"/>
    <n v="1412740457"/>
    <d v="2014-10-08T03:54:17"/>
    <n v="1410148457"/>
    <d v="2014-09-08T03:54:17"/>
    <x v="28"/>
    <x v="28"/>
    <b v="0"/>
    <n v="1"/>
    <b v="0"/>
    <s v="theater/plays"/>
    <n v="0.2"/>
    <n v="1"/>
    <x v="0"/>
    <x v="0"/>
  </r>
  <r>
    <x v="2589"/>
    <s v="Lovers and Other Strangers at The Cockpit"/>
    <s v="Lovers and Other Strangers by RenÃ©e Taylor and Joseph Bologna, showing at The Cockpit theatre in Marylebone, 10th - 14th August 2015"/>
    <n v="1000"/>
    <n v="60"/>
    <x v="0"/>
    <x v="3"/>
    <x v="3"/>
    <n v="1437606507"/>
    <d v="2015-07-22T23:08:27"/>
    <n v="1435014507"/>
    <d v="2015-06-22T23:08:27"/>
    <x v="28"/>
    <x v="28"/>
    <b v="0"/>
    <n v="4"/>
    <b v="0"/>
    <s v="theater/plays"/>
    <n v="6"/>
    <n v="15"/>
    <x v="0"/>
    <x v="0"/>
  </r>
  <r>
    <x v="2590"/>
    <s v="Just Bryan, a radio drama"/>
    <s v="Radio drama about a failed comedian with the help of his Dictaphone friend Alan, tries to become a success whilst fighting his demons."/>
    <n v="250"/>
    <n v="19"/>
    <x v="0"/>
    <x v="3"/>
    <x v="3"/>
    <n v="1422450278"/>
    <d v="2015-01-28T13:04:38"/>
    <n v="1419858278"/>
    <d v="2014-12-29T13:04:38"/>
    <x v="28"/>
    <x v="28"/>
    <b v="0"/>
    <n v="4"/>
    <b v="0"/>
    <s v="theater/plays"/>
    <n v="7.6"/>
    <n v="4.75"/>
    <x v="0"/>
    <x v="0"/>
  </r>
  <r>
    <x v="2591"/>
    <s v="The Butterfly Catcher"/>
    <s v="LEELA IS A 14 YEAR OLD GIRL. JONAH IS A 56 YEAR OLD MAN. IT'S BEEN GOING ON FOR 3 YEARS. HERE COMES THE NIGHT OF VIOLENT RECKONING."/>
    <n v="575"/>
    <n v="0"/>
    <x v="0"/>
    <x v="3"/>
    <x v="3"/>
    <n v="1430571849"/>
    <d v="2015-05-02T13:04:09"/>
    <n v="1427979849"/>
    <d v="2015-04-02T13:04:09"/>
    <x v="28"/>
    <x v="28"/>
    <b v="0"/>
    <n v="0"/>
    <b v="0"/>
    <s v="theater/plays"/>
    <n v="0"/>
    <n v="0"/>
    <x v="0"/>
    <x v="0"/>
  </r>
  <r>
    <x v="2592"/>
    <s v="Harriet Tubman Woman Of Faith"/>
    <s v="Harriet Tubman Woman of Faith is a remarkable narrative about the life and faith of Harriet Tubman, told through a dream of a teenager."/>
    <n v="2000"/>
    <n v="26"/>
    <x v="0"/>
    <x v="0"/>
    <x v="0"/>
    <n v="1424070823"/>
    <d v="2015-02-16T07:13:43"/>
    <n v="1421478823"/>
    <d v="2015-01-17T07:13:43"/>
    <x v="28"/>
    <x v="28"/>
    <b v="0"/>
    <n v="2"/>
    <b v="0"/>
    <s v="theater/plays"/>
    <n v="1.3"/>
    <n v="13"/>
    <x v="0"/>
    <x v="0"/>
  </r>
  <r>
    <x v="2593"/>
    <s v="Shakespeare In The Park"/>
    <s v="FREE Shakespeare In the Park in Bergen County, NJ on July 24, 25, 31, and August 1. We need your support to help keep our show FREE"/>
    <n v="7000"/>
    <n v="1"/>
    <x v="0"/>
    <x v="0"/>
    <x v="0"/>
    <n v="1437331463"/>
    <d v="2015-07-19T18:44:23"/>
    <n v="1434739463"/>
    <d v="2015-06-19T18:44:23"/>
    <x v="28"/>
    <x v="28"/>
    <b v="0"/>
    <n v="1"/>
    <b v="0"/>
    <s v="theater/plays"/>
    <n v="1.4285714285714287E-2"/>
    <n v="1"/>
    <x v="0"/>
    <x v="0"/>
  </r>
  <r>
    <x v="2594"/>
    <s v="MENTAL Play"/>
    <s v="A new play and project exploring challenges faced by young adults struggling with mental health issues in contemporary Britain."/>
    <n v="500"/>
    <n v="70"/>
    <x v="0"/>
    <x v="3"/>
    <x v="3"/>
    <n v="1410987400"/>
    <d v="2014-09-17T20:56:40"/>
    <n v="1408395400"/>
    <d v="2014-08-18T20:56:40"/>
    <x v="28"/>
    <x v="28"/>
    <b v="0"/>
    <n v="7"/>
    <b v="0"/>
    <s v="theater/plays"/>
    <n v="14.000000000000002"/>
    <n v="10"/>
    <x v="0"/>
    <x v="0"/>
  </r>
  <r>
    <x v="2595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x v="0"/>
    <n v="1409846874"/>
    <d v="2014-09-04T16:07:54"/>
    <n v="1407254874"/>
    <d v="2014-08-05T16:07:54"/>
    <x v="28"/>
    <x v="28"/>
    <b v="0"/>
    <n v="2"/>
    <b v="0"/>
    <s v="theater/plays"/>
    <n v="1.05"/>
    <n v="52.5"/>
    <x v="0"/>
    <x v="0"/>
  </r>
  <r>
    <x v="2596"/>
    <s v="Time Please Fringe"/>
    <s v="Funding for a production of Time Please at the Brighton Fringe 2017... and beyond."/>
    <n v="1500"/>
    <n v="130"/>
    <x v="0"/>
    <x v="3"/>
    <x v="3"/>
    <n v="1475877108"/>
    <d v="2016-10-07T21:51:48"/>
    <n v="1473285108"/>
    <d v="2016-09-07T21:51:48"/>
    <x v="28"/>
    <x v="28"/>
    <b v="0"/>
    <n v="4"/>
    <b v="0"/>
    <s v="theater/plays"/>
    <n v="8.6666666666666679"/>
    <n v="32.5"/>
    <x v="0"/>
    <x v="0"/>
  </r>
  <r>
    <x v="2597"/>
    <s v="Those That Fly"/>
    <s v="Having lived her whole life in the midst of a civil war, 11 year old Leyla dreams of being a pilot so she may fly her family to safety."/>
    <n v="600"/>
    <n v="100"/>
    <x v="0"/>
    <x v="0"/>
    <x v="0"/>
    <n v="1427168099"/>
    <d v="2015-03-24T03:34:59"/>
    <n v="1424579699"/>
    <d v="2015-02-22T04:34:59"/>
    <x v="28"/>
    <x v="28"/>
    <b v="0"/>
    <n v="3"/>
    <b v="0"/>
    <s v="theater/plays"/>
    <n v="16.666666666666664"/>
    <n v="33.333333333333336"/>
    <x v="0"/>
    <x v="0"/>
  </r>
  <r>
    <x v="2598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x v="0"/>
    <n v="1441037097"/>
    <d v="2015-08-31T16:04:57"/>
    <n v="1438445097"/>
    <d v="2015-08-01T16:04:57"/>
    <x v="28"/>
    <x v="28"/>
    <b v="0"/>
    <n v="1"/>
    <b v="0"/>
    <s v="theater/plays"/>
    <n v="1.25"/>
    <n v="10"/>
    <x v="0"/>
    <x v="0"/>
  </r>
  <r>
    <x v="2599"/>
    <s v="The Last King of the I.D.A. (Minnesota Fringe)"/>
    <s v="The 2014 Minnesota Fringe Festival brings the World Premiere of LightBright's one-act play, The Last King of the I.D.A."/>
    <n v="2000"/>
    <n v="561"/>
    <x v="0"/>
    <x v="0"/>
    <x v="0"/>
    <n v="1402007500"/>
    <d v="2014-06-05T22:31:40"/>
    <n v="1399415500"/>
    <d v="2014-05-06T22:31:40"/>
    <x v="28"/>
    <x v="28"/>
    <b v="0"/>
    <n v="11"/>
    <b v="0"/>
    <s v="theater/plays"/>
    <n v="28.050000000000004"/>
    <n v="51"/>
    <x v="0"/>
    <x v="0"/>
  </r>
  <r>
    <x v="2600"/>
    <s v="Next 2 the Stage"/>
    <s v="A theater complex that educates as we entertain.  We will provide shows that inspire and theater classes that motivate."/>
    <n v="20000"/>
    <n v="0"/>
    <x v="0"/>
    <x v="0"/>
    <x v="0"/>
    <n v="1450053370"/>
    <d v="2015-12-14T00:36:10"/>
    <n v="1447461370"/>
    <d v="2015-11-14T00:36:10"/>
    <x v="28"/>
    <x v="28"/>
    <b v="0"/>
    <n v="0"/>
    <b v="0"/>
    <s v="theater/plays"/>
    <n v="0"/>
    <n v="0"/>
    <x v="0"/>
    <x v="0"/>
  </r>
  <r>
    <x v="2601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x v="0"/>
    <n v="1428097450"/>
    <d v="2015-04-03T21:44:10"/>
    <n v="1425509050"/>
    <d v="2015-03-04T22:44:10"/>
    <x v="28"/>
    <x v="28"/>
    <b v="0"/>
    <n v="2"/>
    <b v="0"/>
    <s v="theater/plays"/>
    <n v="1.4814814814814816"/>
    <n v="100"/>
    <x v="0"/>
    <x v="0"/>
  </r>
  <r>
    <x v="2602"/>
    <s v="The Lost Boy"/>
    <s v="&quot;Stories are where you go to look for the truth of your own life.&quot; (Frank Delaney)"/>
    <n v="10000"/>
    <n v="3685"/>
    <x v="0"/>
    <x v="0"/>
    <x v="0"/>
    <n v="1413925887"/>
    <d v="2014-10-21T21:11:27"/>
    <n v="1411333887"/>
    <d v="2014-09-21T21:11:27"/>
    <x v="28"/>
    <x v="28"/>
    <b v="0"/>
    <n v="25"/>
    <b v="0"/>
    <s v="theater/plays"/>
    <n v="36.85"/>
    <n v="147.4"/>
    <x v="0"/>
    <x v="0"/>
  </r>
  <r>
    <x v="2603"/>
    <s v="Cielito Lindo (Pretty Little One)"/>
    <s v="A bilingual play in The New Works Festival at UT that crosses cultures and explores what it means to be confident with who you are."/>
    <n v="600"/>
    <n v="225"/>
    <x v="0"/>
    <x v="0"/>
    <x v="0"/>
    <n v="1428642000"/>
    <d v="2015-04-10T05:00:00"/>
    <n v="1426050982"/>
    <d v="2015-03-11T05:16:22"/>
    <x v="28"/>
    <x v="28"/>
    <b v="0"/>
    <n v="4"/>
    <b v="0"/>
    <s v="theater/plays"/>
    <n v="37.5"/>
    <n v="56.25"/>
    <x v="0"/>
    <x v="0"/>
  </r>
  <r>
    <x v="2604"/>
    <s v="The Hostages"/>
    <s v="&quot;The Hostages&quot; is about a bank robbery gone wrong, as we learn more about each characters, we question who are the actually hostages..."/>
    <n v="5000"/>
    <n v="1"/>
    <x v="0"/>
    <x v="2"/>
    <x v="2"/>
    <n v="1408596589"/>
    <d v="2014-08-21T04:49:49"/>
    <n v="1406004589"/>
    <d v="2014-07-22T04:49:49"/>
    <x v="28"/>
    <x v="28"/>
    <b v="0"/>
    <n v="1"/>
    <b v="0"/>
    <s v="theater/plays"/>
    <n v="0.02"/>
    <n v="1"/>
    <x v="0"/>
    <x v="0"/>
  </r>
  <r>
    <x v="2605"/>
    <s v="Glenn Herman's EXPRESSIONS: The UnKnown"/>
    <s v="An eclectic One Man stage show, that takes the audience on a journey through vast personalities, as he discovers his true self...#Drama"/>
    <n v="5600"/>
    <n v="460"/>
    <x v="0"/>
    <x v="0"/>
    <x v="0"/>
    <n v="1413992210"/>
    <d v="2014-10-22T15:36:50"/>
    <n v="1411400210"/>
    <d v="2014-09-22T15:36:50"/>
    <x v="28"/>
    <x v="28"/>
    <b v="0"/>
    <n v="12"/>
    <b v="0"/>
    <s v="theater/plays"/>
    <n v="8.2142857142857135"/>
    <n v="38.333333333333336"/>
    <x v="0"/>
    <x v="0"/>
  </r>
  <r>
    <x v="2606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x v="0"/>
    <n v="1436914815"/>
    <d v="2015-07-14T23:00:15"/>
    <n v="1434322815"/>
    <d v="2015-06-14T23:00:15"/>
    <x v="28"/>
    <x v="28"/>
    <b v="0"/>
    <n v="1"/>
    <b v="0"/>
    <s v="theater/plays"/>
    <n v="0.08"/>
    <n v="16"/>
    <x v="0"/>
    <x v="0"/>
  </r>
  <r>
    <x v="2607"/>
    <s v="Ø¢Ù…ÙŠÙ† (Amen)"/>
    <s v="Amen is an important jarring story about the repercussions of reporting the war from the front lines and the war that follows them home"/>
    <n v="1500"/>
    <n v="1"/>
    <x v="0"/>
    <x v="0"/>
    <x v="0"/>
    <n v="1414077391"/>
    <d v="2014-10-23T15:16:31"/>
    <n v="1411485391"/>
    <d v="2014-09-23T15:16:31"/>
    <x v="28"/>
    <x v="28"/>
    <b v="0"/>
    <n v="1"/>
    <b v="0"/>
    <s v="theater/plays"/>
    <n v="6.6666666666666666E-2"/>
    <n v="1"/>
    <x v="0"/>
    <x v="0"/>
  </r>
  <r>
    <x v="2608"/>
    <s v="'Time at the Bar!' - Written and directed by Kieran Mellish"/>
    <s v="'Time at the Bar!' is a play written by Kieran Mellish, a student at Loughborough University and member of LSU Stage Society."/>
    <n v="500"/>
    <n v="110"/>
    <x v="0"/>
    <x v="3"/>
    <x v="3"/>
    <n v="1416081600"/>
    <d v="2014-11-15T20:00:00"/>
    <n v="1413477228"/>
    <d v="2014-10-16T16:33:48"/>
    <x v="28"/>
    <x v="28"/>
    <b v="0"/>
    <n v="2"/>
    <b v="0"/>
    <s v="theater/plays"/>
    <n v="22"/>
    <n v="55"/>
    <x v="0"/>
    <x v="0"/>
  </r>
  <r>
    <x v="2609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3"/>
    <x v="3"/>
    <n v="1403192031"/>
    <d v="2014-06-19T15:33:51"/>
    <n v="1400600031"/>
    <d v="2014-05-20T15:33:51"/>
    <x v="28"/>
    <x v="28"/>
    <b v="0"/>
    <n v="21"/>
    <b v="0"/>
    <s v="theater/plays"/>
    <n v="17.62"/>
    <n v="41.952380952380949"/>
    <x v="0"/>
    <x v="0"/>
  </r>
  <r>
    <x v="2610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x v="0"/>
    <n v="1467481468"/>
    <d v="2016-07-02T17:44:28"/>
    <n v="1464889468"/>
    <d v="2016-06-02T17:44:28"/>
    <x v="28"/>
    <x v="28"/>
    <b v="0"/>
    <n v="3"/>
    <b v="0"/>
    <s v="theater/plays"/>
    <n v="2.4500000000000002"/>
    <n v="163.33333333333334"/>
    <x v="0"/>
    <x v="0"/>
  </r>
  <r>
    <x v="2611"/>
    <s v="Whisper Me Happy Ever After (WMHEA)"/>
    <s v="WMHAE by Julie McNamara, raises awareness of the effects domestic violence has on the mental health of young people who witness it."/>
    <n v="9500"/>
    <n v="135"/>
    <x v="0"/>
    <x v="3"/>
    <x v="3"/>
    <n v="1403886084"/>
    <d v="2014-06-27T16:21:24"/>
    <n v="1401294084"/>
    <d v="2014-05-28T16:21:24"/>
    <x v="28"/>
    <x v="28"/>
    <b v="0"/>
    <n v="9"/>
    <b v="0"/>
    <s v="theater/plays"/>
    <n v="1.4210526315789473"/>
    <n v="15"/>
    <x v="0"/>
    <x v="0"/>
  </r>
  <r>
    <x v="2612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x v="2"/>
    <n v="1430316426"/>
    <d v="2015-04-29T14:07:06"/>
    <n v="1427724426"/>
    <d v="2015-03-30T14:07:06"/>
    <x v="28"/>
    <x v="28"/>
    <b v="0"/>
    <n v="6"/>
    <b v="0"/>
    <s v="theater/plays"/>
    <n v="19.25"/>
    <n v="64.166666666666671"/>
    <x v="0"/>
    <x v="0"/>
  </r>
  <r>
    <x v="2613"/>
    <s v="A Midsummer's Night's Dream"/>
    <s v="A classical/ fantasy version of midsummers done by professionally trained actors in Tulsa!"/>
    <n v="4000"/>
    <n v="27"/>
    <x v="0"/>
    <x v="0"/>
    <x v="0"/>
    <n v="1407883811"/>
    <d v="2014-08-12T22:50:11"/>
    <n v="1405291811"/>
    <d v="2014-07-13T22:50:11"/>
    <x v="28"/>
    <x v="28"/>
    <b v="0"/>
    <n v="4"/>
    <b v="0"/>
    <s v="theater/plays"/>
    <n v="0.67500000000000004"/>
    <n v="6.75"/>
    <x v="0"/>
    <x v="0"/>
  </r>
  <r>
    <x v="2614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x v="0"/>
    <n v="1463619388"/>
    <d v="2016-05-19T00:56:28"/>
    <n v="1461027388"/>
    <d v="2016-04-19T00:56:28"/>
    <x v="28"/>
    <x v="28"/>
    <b v="0"/>
    <n v="1"/>
    <b v="0"/>
    <s v="theater/plays"/>
    <n v="0.16666666666666669"/>
    <n v="25"/>
    <x v="0"/>
    <x v="0"/>
  </r>
  <r>
    <x v="2615"/>
    <s v="Produce BELLE DAME SANS MERCI a stage play"/>
    <s v="Be a PRODUCER of the Original stage play BELLE DAME SANS MERCI by Michael Fenlason! :-) :-( !"/>
    <n v="3495"/>
    <n v="34.950000000000003"/>
    <x v="0"/>
    <x v="0"/>
    <x v="0"/>
    <n v="1484348700"/>
    <d v="2017-01-13T23:05:00"/>
    <n v="1481756855"/>
    <d v="2016-12-14T23:07:35"/>
    <x v="28"/>
    <x v="28"/>
    <b v="0"/>
    <n v="1"/>
    <b v="0"/>
    <s v="theater/plays"/>
    <n v="1"/>
    <n v="34.950000000000003"/>
    <x v="0"/>
    <x v="0"/>
  </r>
  <r>
    <x v="2616"/>
    <s v="ATEMPORAL"/>
    <s v="ExÃ¡men final de alumnos del Centro de CapacitaciÃ³n de la ANDA. Son extractos de obras: El JardÃ­n de los CerezoS, Madre Coraje y Casa"/>
    <n v="20000"/>
    <n v="0"/>
    <x v="0"/>
    <x v="9"/>
    <x v="6"/>
    <n v="1482779931"/>
    <d v="2016-12-26T19:18:51"/>
    <n v="1480187931"/>
    <d v="2016-11-26T19:18:51"/>
    <x v="28"/>
    <x v="28"/>
    <b v="0"/>
    <n v="0"/>
    <b v="0"/>
    <s v="theater/plays"/>
    <n v="0"/>
    <n v="0"/>
    <x v="0"/>
    <x v="0"/>
  </r>
  <r>
    <x v="2617"/>
    <s v="The Free Man - the story of Hurr"/>
    <s v="A performance to inspire people, regardless of their faith, to visualise the repentance of Hurr and the forgiveness of Imam Hussain"/>
    <n v="2750"/>
    <n v="735"/>
    <x v="0"/>
    <x v="3"/>
    <x v="3"/>
    <n v="1446732975"/>
    <d v="2015-11-05T14:16:15"/>
    <n v="1444137375"/>
    <d v="2015-10-06T13:16:15"/>
    <x v="28"/>
    <x v="28"/>
    <b v="0"/>
    <n v="21"/>
    <b v="0"/>
    <s v="theater/plays"/>
    <n v="26.727272727272727"/>
    <n v="35"/>
    <x v="0"/>
    <x v="0"/>
  </r>
  <r>
    <x v="2618"/>
    <s v="Citrus Heights Theatre In The Heights"/>
    <s v="We aim to bring creative, innovative, exciting, educational and fun community theater (with a professional attitude) to a new location."/>
    <n v="15000"/>
    <n v="1335"/>
    <x v="0"/>
    <x v="0"/>
    <x v="0"/>
    <n v="1482339794"/>
    <d v="2016-12-21T17:03:14"/>
    <n v="1479747794"/>
    <d v="2016-11-21T17:03:14"/>
    <x v="28"/>
    <x v="28"/>
    <b v="0"/>
    <n v="6"/>
    <b v="0"/>
    <s v="theater/plays"/>
    <n v="8.9"/>
    <n v="222.5"/>
    <x v="0"/>
    <x v="0"/>
  </r>
  <r>
    <x v="2619"/>
    <s v="Theatre Memoire"/>
    <s v="Theatre Memoire are a High Wycombe based theatre company. Performing plays about multi-culturalism and interconectedness."/>
    <n v="250"/>
    <n v="0"/>
    <x v="0"/>
    <x v="3"/>
    <x v="3"/>
    <n v="1485543242"/>
    <d v="2017-01-27T18:54:02"/>
    <n v="1482951242"/>
    <d v="2016-12-28T18:54:02"/>
    <x v="28"/>
    <x v="28"/>
    <b v="0"/>
    <n v="0"/>
    <b v="0"/>
    <s v="theater/plays"/>
    <n v="0"/>
    <n v="0"/>
    <x v="0"/>
    <x v="0"/>
  </r>
  <r>
    <x v="2620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x v="0"/>
    <n v="1466375521"/>
    <d v="2016-06-19T22:32:01"/>
    <n v="1463783521"/>
    <d v="2016-05-20T22:32:01"/>
    <x v="28"/>
    <x v="28"/>
    <b v="0"/>
    <n v="1"/>
    <b v="0"/>
    <s v="theater/plays"/>
    <n v="0.16666666666666669"/>
    <n v="5"/>
    <x v="0"/>
    <x v="0"/>
  </r>
  <r>
    <x v="2621"/>
    <s v="AU Theatre Wing (Pygmalion Sound and Lighting Fees)"/>
    <s v="AUTheatreWing is a student theatre association fostering the development of the dramatic arts at our university."/>
    <n v="2224"/>
    <n v="350"/>
    <x v="0"/>
    <x v="0"/>
    <x v="0"/>
    <n v="1425819425"/>
    <d v="2015-03-08T12:57:05"/>
    <n v="1423231025"/>
    <d v="2015-02-06T13:57:05"/>
    <x v="28"/>
    <x v="28"/>
    <b v="0"/>
    <n v="12"/>
    <b v="0"/>
    <s v="theater/plays"/>
    <n v="15.737410071942445"/>
    <n v="29.166666666666668"/>
    <x v="0"/>
    <x v="0"/>
  </r>
  <r>
    <x v="2622"/>
    <s v="Defendant Maurice Chevalier"/>
    <s v="Condemned to death for Collaboration with the Nazis, popular French Singer &amp; Entertainer Maurice Chevalier tells his side of the story"/>
    <n v="3500"/>
    <n v="759"/>
    <x v="0"/>
    <x v="0"/>
    <x v="0"/>
    <n v="1452795416"/>
    <d v="2016-01-14T18:16:56"/>
    <n v="1450203416"/>
    <d v="2015-12-15T18:16:56"/>
    <x v="28"/>
    <x v="28"/>
    <b v="0"/>
    <n v="6"/>
    <b v="0"/>
    <s v="theater/plays"/>
    <n v="21.685714285714287"/>
    <n v="126.5"/>
    <x v="0"/>
    <x v="0"/>
  </r>
  <r>
    <x v="2623"/>
    <s v="WANTS (We Are Not The Same)"/>
    <s v="WANTS deals with diversity in all its various facets._x000a_The drama is set in a futuristic society where no diversity si accepted."/>
    <n v="3000"/>
    <n v="10"/>
    <x v="0"/>
    <x v="11"/>
    <x v="4"/>
    <n v="1476008906"/>
    <d v="2016-10-09T10:28:26"/>
    <n v="1473416906"/>
    <d v="2016-09-09T10:28:26"/>
    <x v="28"/>
    <x v="28"/>
    <b v="0"/>
    <n v="1"/>
    <b v="0"/>
    <s v="theater/plays"/>
    <n v="0.33333333333333337"/>
    <n v="10"/>
    <x v="0"/>
    <x v="0"/>
  </r>
  <r>
    <x v="2624"/>
    <s v="Stage Production &quot;The Nail Shop&quot;"/>
    <s v="Comedy Stage Play"/>
    <n v="9600"/>
    <n v="0"/>
    <x v="0"/>
    <x v="0"/>
    <x v="0"/>
    <n v="1468777786"/>
    <d v="2016-07-17T17:49:46"/>
    <n v="1466185786"/>
    <d v="2016-06-17T17:49:46"/>
    <x v="28"/>
    <x v="28"/>
    <b v="0"/>
    <n v="0"/>
    <b v="0"/>
    <s v="theater/plays"/>
    <n v="0"/>
    <n v="0"/>
    <x v="0"/>
    <x v="0"/>
  </r>
  <r>
    <x v="2625"/>
    <s v="Community Theatre Project-Children's Show (Arthur)"/>
    <s v="Young persons theatre company working in deprived area seeking funding for children's theatrical production."/>
    <n v="2000"/>
    <n v="216"/>
    <x v="0"/>
    <x v="3"/>
    <x v="3"/>
    <n v="1421403960"/>
    <d v="2015-01-16T10:26:00"/>
    <n v="1418827324"/>
    <d v="2014-12-17T14:42:04"/>
    <x v="28"/>
    <x v="28"/>
    <b v="0"/>
    <n v="3"/>
    <b v="0"/>
    <s v="theater/plays"/>
    <n v="10.8"/>
    <n v="72"/>
    <x v="0"/>
    <x v="0"/>
  </r>
  <r>
    <x v="2626"/>
    <s v="The 'Theater of Community' Tour"/>
    <s v="Unique  troupe will bring the wonder &amp; joy of Therapeutic Theater to  youth with severe multiple disabilities, &amp; adults with Alzheimers"/>
    <n v="1600"/>
    <n v="204"/>
    <x v="0"/>
    <x v="0"/>
    <x v="0"/>
    <n v="1421410151"/>
    <d v="2015-01-16T12:09:11"/>
    <n v="1418818151"/>
    <d v="2014-12-17T12:09:11"/>
    <x v="28"/>
    <x v="28"/>
    <b v="0"/>
    <n v="8"/>
    <b v="0"/>
    <s v="theater/plays"/>
    <n v="12.75"/>
    <n v="25.5"/>
    <x v="0"/>
    <x v="0"/>
  </r>
  <r>
    <x v="2627"/>
    <s v="LOPE ENAMORADO"/>
    <s v="Proyecto teatral dirigido por MartÃ­n Acosta que habla y reflexiona sobre el amor y su naturaleza."/>
    <n v="30000"/>
    <n v="800"/>
    <x v="0"/>
    <x v="9"/>
    <x v="6"/>
    <n v="1482108350"/>
    <d v="2016-12-19T00:45:50"/>
    <n v="1479516350"/>
    <d v="2016-11-19T00:45:50"/>
    <x v="28"/>
    <x v="28"/>
    <b v="0"/>
    <n v="1"/>
    <b v="0"/>
    <s v="theater/plays"/>
    <n v="2.666666666666667"/>
    <n v="800"/>
    <x v="0"/>
    <x v="0"/>
  </r>
  <r>
    <x v="2628"/>
    <s v="Life is simple"/>
    <s v="Community Youth play, written by and performed by the youth about finding joy in the simple things in life"/>
    <n v="75000"/>
    <n v="0"/>
    <x v="0"/>
    <x v="0"/>
    <x v="0"/>
    <n v="1465060797"/>
    <d v="2016-06-04T17:19:57"/>
    <n v="1462468797"/>
    <d v="2016-05-05T17:19:57"/>
    <x v="28"/>
    <x v="28"/>
    <b v="0"/>
    <n v="0"/>
    <b v="0"/>
    <s v="theater/plays"/>
    <n v="0"/>
    <n v="0"/>
    <x v="0"/>
    <x v="0"/>
  </r>
  <r>
    <x v="2629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x v="0"/>
    <n v="1485380482"/>
    <d v="2017-01-25T21:41:22"/>
    <n v="1482788482"/>
    <d v="2016-12-26T21:41:22"/>
    <x v="28"/>
    <x v="28"/>
    <b v="0"/>
    <n v="0"/>
    <b v="0"/>
    <s v="theater/plays"/>
    <n v="0"/>
    <n v="0"/>
    <x v="0"/>
    <x v="0"/>
  </r>
  <r>
    <x v="2630"/>
    <s v="4th Wall Theatre Project"/>
    <s v="Local Community theater to get up and running in the Idaho Falls area. Something new, something different!"/>
    <n v="500"/>
    <n v="137"/>
    <x v="0"/>
    <x v="0"/>
    <x v="0"/>
    <n v="1463343673"/>
    <d v="2016-05-15T20:21:13"/>
    <n v="1460751673"/>
    <d v="2016-04-15T20:21:13"/>
    <x v="28"/>
    <x v="28"/>
    <b v="0"/>
    <n v="6"/>
    <b v="0"/>
    <s v="theater/plays"/>
    <n v="27.400000000000002"/>
    <n v="22.833333333333332"/>
    <x v="0"/>
    <x v="0"/>
  </r>
  <r>
    <x v="2631"/>
    <s v="PETER PAN - a new play by Ebony Rattle"/>
    <s v="PETER PAN, written by Ebony Rattle, is a new retelling of the classic play by J.M. Barrie about a boy who refused to grow up."/>
    <n v="3000"/>
    <n v="641"/>
    <x v="0"/>
    <x v="2"/>
    <x v="2"/>
    <n v="1477550434"/>
    <d v="2016-10-27T06:40:34"/>
    <n v="1474958434"/>
    <d v="2016-09-27T06:40:34"/>
    <x v="28"/>
    <x v="28"/>
    <b v="0"/>
    <n v="14"/>
    <b v="0"/>
    <s v="theater/plays"/>
    <n v="21.366666666666667"/>
    <n v="45.785714285714285"/>
    <x v="0"/>
    <x v="0"/>
  </r>
  <r>
    <x v="2632"/>
    <s v="The Black Woman's Attitude Stage Play"/>
    <s v="We are producing and directing a stage play that will focus on relationships and the stereotypes/truths that prohibit growth."/>
    <n v="3000"/>
    <n v="59"/>
    <x v="0"/>
    <x v="0"/>
    <x v="0"/>
    <n v="1488517200"/>
    <d v="2017-03-03T05:00:00"/>
    <n v="1485909937"/>
    <d v="2017-02-01T00:45:37"/>
    <x v="28"/>
    <x v="28"/>
    <b v="0"/>
    <n v="1"/>
    <b v="0"/>
    <s v="theater/plays"/>
    <n v="1.9666666666666666"/>
    <n v="59"/>
    <x v="0"/>
    <x v="0"/>
  </r>
  <r>
    <x v="2633"/>
    <s v="Jack the Lad"/>
    <s v="Jack the Lad - a new play that explores how far the boundaries of friendship will stretch when morality and loyalties clash."/>
    <n v="500"/>
    <n v="0"/>
    <x v="0"/>
    <x v="3"/>
    <x v="3"/>
    <n v="1448805404"/>
    <d v="2015-11-29T13:56:44"/>
    <n v="1446209804"/>
    <d v="2015-10-30T12:56:44"/>
    <x v="28"/>
    <x v="28"/>
    <b v="0"/>
    <n v="0"/>
    <b v="0"/>
    <s v="theater/plays"/>
    <n v="0"/>
    <n v="0"/>
    <x v="0"/>
    <x v="0"/>
  </r>
  <r>
    <x v="2634"/>
    <s v="REBORN IN LOVE"/>
    <s v="REBORN IN LOVE is the sequel to REBORN FROM ABOVE: A Tale of Eternal Love.  This is part two, of a One-Act play series."/>
    <n v="3000"/>
    <n v="94"/>
    <x v="0"/>
    <x v="0"/>
    <x v="0"/>
    <n v="1424747740"/>
    <d v="2015-02-24T03:15:40"/>
    <n v="1422155740"/>
    <d v="2015-01-25T03:15:40"/>
    <x v="28"/>
    <x v="28"/>
    <b v="0"/>
    <n v="6"/>
    <b v="0"/>
    <s v="theater/plays"/>
    <n v="3.1333333333333333"/>
    <n v="15.666666666666666"/>
    <x v="0"/>
    <x v="0"/>
  </r>
  <r>
    <x v="2635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x v="0"/>
    <n v="1437620400"/>
    <d v="2015-07-23T03:00:00"/>
    <n v="1434931811"/>
    <d v="2015-06-22T00:10:11"/>
    <x v="29"/>
    <x v="29"/>
    <b v="0"/>
    <n v="182"/>
    <b v="1"/>
    <s v="film &amp; video/television"/>
    <n v="136.85882352941178"/>
    <n v="63.917582417582416"/>
    <x v="2"/>
    <x v="6"/>
  </r>
  <r>
    <x v="2636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x v="0"/>
    <n v="1405209600"/>
    <d v="2014-07-13T00:00:00"/>
    <n v="1402599486"/>
    <d v="2014-06-12T18:58:06"/>
    <x v="29"/>
    <x v="29"/>
    <b v="0"/>
    <n v="263"/>
    <b v="1"/>
    <s v="film &amp; video/television"/>
    <n v="308.65999999999997"/>
    <n v="117.36121673003802"/>
    <x v="2"/>
    <x v="6"/>
  </r>
  <r>
    <x v="2637"/>
    <s v="'Noir' A New Independant Tech-Noir TV Pilot"/>
    <s v="With future neo-London as a backdrop to this new independent TV pilot, we investigate the bad and the corrupt that rule London."/>
    <n v="2000"/>
    <n v="2159"/>
    <x v="2"/>
    <x v="3"/>
    <x v="3"/>
    <n v="1425211200"/>
    <d v="2015-03-01T12:00:00"/>
    <n v="1422534260"/>
    <d v="2015-01-29T12:24:20"/>
    <x v="29"/>
    <x v="29"/>
    <b v="0"/>
    <n v="38"/>
    <b v="1"/>
    <s v="film &amp; video/television"/>
    <n v="107.94999999999999"/>
    <n v="56.815789473684212"/>
    <x v="2"/>
    <x v="6"/>
  </r>
  <r>
    <x v="2638"/>
    <s v="&quot;Momentum&quot; - The Series"/>
    <s v="An electronic music producer stuck in his blue collar life has overnight success thrown at him when his music leaks on the internet."/>
    <n v="20000"/>
    <n v="20025.14"/>
    <x v="2"/>
    <x v="0"/>
    <x v="0"/>
    <n v="1442264400"/>
    <d v="2015-09-14T21:00:00"/>
    <n v="1439530776"/>
    <d v="2015-08-14T05:39:36"/>
    <x v="29"/>
    <x v="29"/>
    <b v="0"/>
    <n v="33"/>
    <b v="1"/>
    <s v="film &amp; video/television"/>
    <n v="100.12570000000001"/>
    <n v="606.82242424242418"/>
    <x v="2"/>
    <x v="6"/>
  </r>
  <r>
    <x v="2639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d v="2015-06-11T02:00:00"/>
    <n v="1431353337"/>
    <d v="2015-05-11T14:08:57"/>
    <x v="29"/>
    <x v="29"/>
    <b v="0"/>
    <n v="13"/>
    <b v="0"/>
    <s v="film &amp; video/science fiction"/>
    <n v="5.548"/>
    <n v="106.69230769230769"/>
    <x v="2"/>
    <x v="13"/>
  </r>
  <r>
    <x v="2640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d v="2015-08-01T04:59:00"/>
    <n v="1435731041"/>
    <d v="2015-07-01T06:10:41"/>
    <x v="29"/>
    <x v="29"/>
    <b v="0"/>
    <n v="58"/>
    <b v="0"/>
    <s v="film &amp; video/science fiction"/>
    <n v="3.1413333333333333"/>
    <n v="81.241379310344826"/>
    <x v="2"/>
    <x v="13"/>
  </r>
  <r>
    <x v="2641"/>
    <s v="Bitch"/>
    <s v="A roadmovie by paw"/>
    <n v="100000"/>
    <n v="11943"/>
    <x v="0"/>
    <x v="10"/>
    <x v="7"/>
    <n v="1419780149"/>
    <d v="2014-12-28T15:22:29"/>
    <n v="1417101749"/>
    <d v="2014-11-27T15:22:29"/>
    <x v="29"/>
    <x v="29"/>
    <b v="0"/>
    <n v="38"/>
    <b v="0"/>
    <s v="film &amp; video/drama"/>
    <n v="11.943"/>
    <n v="314.28947368421052"/>
    <x v="2"/>
    <x v="14"/>
  </r>
  <r>
    <x v="2642"/>
    <s v="&quot;I Clown You&quot; Documentary"/>
    <s v="&quot;I Clown You&quot; is a documentary about Israeli medical clowns and clowning as an art of challenging the norm."/>
    <n v="24000"/>
    <n v="28067.34"/>
    <x v="2"/>
    <x v="0"/>
    <x v="0"/>
    <n v="1445047200"/>
    <d v="2015-10-17T02:00:00"/>
    <n v="1442443910"/>
    <d v="2015-09-16T22:51:50"/>
    <x v="29"/>
    <x v="29"/>
    <b v="1"/>
    <n v="314"/>
    <b v="1"/>
    <s v="film &amp; video/documentary"/>
    <n v="116.94725"/>
    <n v="89.38643312101911"/>
    <x v="2"/>
    <x v="22"/>
  </r>
  <r>
    <x v="2643"/>
    <s v="In Country: A Documentary Film (POSTPRODUCTION)"/>
    <s v="War is hell. Why would anyone want to spend their weekends there?"/>
    <n v="15000"/>
    <n v="26445"/>
    <x v="2"/>
    <x v="0"/>
    <x v="0"/>
    <n v="1351828800"/>
    <d v="2012-11-02T04:00:00"/>
    <n v="1349160018"/>
    <d v="2012-10-02T06:40:18"/>
    <x v="29"/>
    <x v="29"/>
    <b v="1"/>
    <n v="290"/>
    <b v="1"/>
    <s v="film &amp; video/documentary"/>
    <n v="176.29999999999998"/>
    <n v="91.189655172413794"/>
    <x v="2"/>
    <x v="22"/>
  </r>
  <r>
    <x v="2644"/>
    <s v="The Bus "/>
    <s v="THE BUS is a feature-length documentary film celebrating one of the most iconic and beloved vehicles ever produced, the Volkswagen Bus."/>
    <n v="25000"/>
    <n v="25430.66"/>
    <x v="2"/>
    <x v="0"/>
    <x v="0"/>
    <n v="1303686138"/>
    <d v="2011-04-24T23:02:18"/>
    <n v="1301007738"/>
    <d v="2011-03-24T23:02:18"/>
    <x v="29"/>
    <x v="29"/>
    <b v="1"/>
    <n v="298"/>
    <b v="1"/>
    <s v="film &amp; video/documentary"/>
    <n v="101.72264"/>
    <n v="85.337785234899329"/>
    <x v="2"/>
    <x v="22"/>
  </r>
  <r>
    <x v="2645"/>
    <s v="Edgar Allan Poe: Buried Alive"/>
    <s v="A documentary that tells the real story of the misunderstood author, and explores the iconic status he still commands today."/>
    <n v="75000"/>
    <n v="77710.8"/>
    <x v="2"/>
    <x v="0"/>
    <x v="0"/>
    <n v="1446350400"/>
    <d v="2015-11-01T04:00:00"/>
    <n v="1443739388"/>
    <d v="2015-10-01T22:43:08"/>
    <x v="29"/>
    <x v="29"/>
    <b v="1"/>
    <n v="498"/>
    <b v="1"/>
    <s v="film &amp; video/documentary"/>
    <n v="103.61439999999999"/>
    <n v="156.04578313253012"/>
    <x v="2"/>
    <x v="22"/>
  </r>
  <r>
    <x v="2646"/>
    <s v="Living On Soul: The Family Daptone"/>
    <s v="A hybrid music documentary/concert film featuring Sharon Jones, Charles Bradley and the rest of the Daptone Records family."/>
    <n v="40000"/>
    <n v="42642"/>
    <x v="2"/>
    <x v="0"/>
    <x v="0"/>
    <n v="1466171834"/>
    <d v="2016-06-17T13:57:14"/>
    <n v="1463493434"/>
    <d v="2016-05-17T13:57:14"/>
    <x v="29"/>
    <x v="29"/>
    <b v="1"/>
    <n v="438"/>
    <b v="1"/>
    <s v="film &amp; video/documentary"/>
    <n v="106.60499999999999"/>
    <n v="97.356164383561648"/>
    <x v="2"/>
    <x v="22"/>
  </r>
  <r>
    <x v="2647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x v="0"/>
    <n v="1431122400"/>
    <d v="2015-05-08T22:00:00"/>
    <n v="1428428515"/>
    <d v="2015-04-07T17:41:55"/>
    <x v="29"/>
    <x v="29"/>
    <b v="1"/>
    <n v="80"/>
    <b v="1"/>
    <s v="film &amp; video/documentary"/>
    <n v="102.76470588235294"/>
    <n v="109.1875"/>
    <x v="2"/>
    <x v="22"/>
  </r>
  <r>
    <x v="2648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x v="0"/>
    <n v="1415934000"/>
    <d v="2014-11-14T03:00:00"/>
    <n v="1413308545"/>
    <d v="2014-10-14T17:42:25"/>
    <x v="29"/>
    <x v="29"/>
    <b v="1"/>
    <n v="524"/>
    <b v="1"/>
    <s v="film &amp; video/documentary"/>
    <n v="102.02863333333335"/>
    <n v="58.413339694656486"/>
    <x v="2"/>
    <x v="22"/>
  </r>
  <r>
    <x v="2649"/>
    <s v="REZA ABDOH -Theatre Visionary"/>
    <s v="A documentary film about the late REZA ABDOH and his performance company DAR A LUZ."/>
    <n v="35000"/>
    <n v="40690"/>
    <x v="2"/>
    <x v="0"/>
    <x v="0"/>
    <n v="1417420994"/>
    <d v="2014-12-01T08:03:14"/>
    <n v="1414738994"/>
    <d v="2014-10-31T07:03:14"/>
    <x v="29"/>
    <x v="29"/>
    <b v="1"/>
    <n v="165"/>
    <b v="1"/>
    <s v="film &amp; video/documentary"/>
    <n v="116.25714285714285"/>
    <n v="246.60606060606059"/>
    <x v="2"/>
    <x v="22"/>
  </r>
  <r>
    <x v="2650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x v="0"/>
    <n v="1403323140"/>
    <d v="2014-06-21T03:59:00"/>
    <n v="1400704672"/>
    <d v="2014-05-21T20:37:52"/>
    <x v="29"/>
    <x v="29"/>
    <b v="0"/>
    <n v="113"/>
    <b v="1"/>
    <s v="film &amp; video/documentary"/>
    <n v="110.16142857142856"/>
    <n v="68.24159292035398"/>
    <x v="2"/>
    <x v="22"/>
  </r>
  <r>
    <x v="2651"/>
    <s v="Quintessential: The Journey"/>
    <s v="A film about the cosmetics industry. Everything you need to know about the ingredients being used and what alternatives are out there."/>
    <n v="2450"/>
    <n v="2596"/>
    <x v="2"/>
    <x v="3"/>
    <x v="3"/>
    <n v="1472122316"/>
    <d v="2016-08-25T10:51:56"/>
    <n v="1469443916"/>
    <d v="2016-07-25T10:51:56"/>
    <x v="29"/>
    <x v="29"/>
    <b v="0"/>
    <n v="48"/>
    <b v="1"/>
    <s v="film &amp; video/documentary"/>
    <n v="105.9591836734694"/>
    <n v="54.083333333333336"/>
    <x v="2"/>
    <x v="22"/>
  </r>
  <r>
    <x v="2652"/>
    <s v="On the Back of a Tiger"/>
    <s v="The workings of life revised: Pioneering scientists &amp; health-seekers challenge our understanding of disease, aging and consciousness."/>
    <n v="38000"/>
    <n v="81316"/>
    <x v="2"/>
    <x v="0"/>
    <x v="0"/>
    <n v="1439618400"/>
    <d v="2015-08-15T06:00:00"/>
    <n v="1436976858"/>
    <d v="2015-07-15T16:14:18"/>
    <x v="29"/>
    <x v="29"/>
    <b v="0"/>
    <n v="562"/>
    <b v="1"/>
    <s v="film &amp; video/documentary"/>
    <n v="213.98947368421051"/>
    <n v="144.69039145907473"/>
    <x v="2"/>
    <x v="22"/>
  </r>
  <r>
    <x v="2653"/>
    <s v="The Food Cure"/>
    <s v="What difference can food really make? A documentary film about six people who make the radical choice to face cancer with their plates."/>
    <n v="68000"/>
    <n v="123444.12"/>
    <x v="2"/>
    <x v="0"/>
    <x v="0"/>
    <n v="1394233140"/>
    <d v="2014-03-07T22:59:00"/>
    <n v="1391477450"/>
    <d v="2014-02-04T01:30:50"/>
    <x v="29"/>
    <x v="29"/>
    <b v="0"/>
    <n v="1510"/>
    <b v="1"/>
    <s v="film &amp; video/documentary"/>
    <n v="181.53547058823528"/>
    <n v="81.75107284768211"/>
    <x v="2"/>
    <x v="22"/>
  </r>
  <r>
    <x v="2654"/>
    <s v="More than Gold: The Rhino Rescue Project"/>
    <s v="Rhinos are the most endangered large animal in the world today, and an epic, global battle is being waged to ensure their survival."/>
    <n v="18500"/>
    <n v="18667"/>
    <x v="2"/>
    <x v="0"/>
    <x v="0"/>
    <n v="1315450800"/>
    <d v="2011-09-08T03:00:00"/>
    <n v="1312823571"/>
    <d v="2011-08-08T17:12:51"/>
    <x v="29"/>
    <x v="29"/>
    <b v="0"/>
    <n v="206"/>
    <b v="1"/>
    <s v="film &amp; video/documentary"/>
    <n v="100.9027027027027"/>
    <n v="90.616504854368927"/>
    <x v="2"/>
    <x v="22"/>
  </r>
  <r>
    <x v="2655"/>
    <s v="THE PENGUIN COUNTERS Documentary Film"/>
    <s v="This is a story thatâ€™s never been told, about tackling climate change one penguin at a timeâ€¦"/>
    <n v="50000"/>
    <n v="55223"/>
    <x v="2"/>
    <x v="0"/>
    <x v="0"/>
    <n v="1381424452"/>
    <d v="2013-10-10T17:00:52"/>
    <n v="1378746052"/>
    <d v="2013-09-09T17:00:52"/>
    <x v="29"/>
    <x v="29"/>
    <b v="0"/>
    <n v="351"/>
    <b v="1"/>
    <s v="film &amp; video/documentary"/>
    <n v="110.446"/>
    <n v="157.33048433048432"/>
    <x v="2"/>
    <x v="22"/>
  </r>
  <r>
    <x v="2656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3"/>
    <x v="3"/>
    <n v="1481716800"/>
    <d v="2016-12-14T12:00:00"/>
    <n v="1479070867"/>
    <d v="2016-11-13T21:01:07"/>
    <x v="29"/>
    <x v="29"/>
    <b v="0"/>
    <n v="95"/>
    <b v="1"/>
    <s v="film &amp; video/documentary"/>
    <n v="106.80499999999999"/>
    <n v="224.85263157894738"/>
    <x v="2"/>
    <x v="22"/>
  </r>
  <r>
    <x v="2657"/>
    <s v="From Two Sticks - the fight against hunger and malnutrition"/>
    <s v="A documentary film on a sustainable, grassroots effort to fight malnutrition in Indonesia.  And it's organic!"/>
    <n v="10000"/>
    <n v="11230.25"/>
    <x v="2"/>
    <x v="0"/>
    <x v="0"/>
    <n v="1400297400"/>
    <d v="2014-05-17T03:30:00"/>
    <n v="1397661347"/>
    <d v="2014-04-16T15:15:47"/>
    <x v="29"/>
    <x v="29"/>
    <b v="0"/>
    <n v="62"/>
    <b v="1"/>
    <s v="film &amp; video/documentary"/>
    <n v="112.30249999999999"/>
    <n v="181.13306451612902"/>
    <x v="2"/>
    <x v="22"/>
  </r>
  <r>
    <x v="2658"/>
    <s v="Super Hi-Speed Road Strikers"/>
    <s v="Itâ€™s an Action/Adventure Anime for The Yuusha Brave series, G1 Transformer, and the Fast and the Furious Fans!"/>
    <n v="10000"/>
    <n v="82"/>
    <x v="0"/>
    <x v="0"/>
    <x v="0"/>
    <n v="1417007640"/>
    <d v="2014-11-26T13:14:00"/>
    <n v="1414343571"/>
    <d v="2014-10-26T17:12:51"/>
    <x v="29"/>
    <x v="29"/>
    <b v="0"/>
    <n v="5"/>
    <b v="0"/>
    <s v="film &amp; video/animation"/>
    <n v="0.82000000000000006"/>
    <n v="16.399999999999999"/>
    <x v="2"/>
    <x v="15"/>
  </r>
  <r>
    <x v="2659"/>
    <s v="THE GUINEAS SHOW"/>
    <s v="Help America's favorite dysfunctional immigrant family THE GUINEAS launch the first season of their animated web series."/>
    <n v="74997"/>
    <n v="215"/>
    <x v="0"/>
    <x v="0"/>
    <x v="0"/>
    <n v="1325763180"/>
    <d v="2012-01-05T11:33:00"/>
    <n v="1323084816"/>
    <d v="2011-12-05T11:33:36"/>
    <x v="29"/>
    <x v="29"/>
    <b v="0"/>
    <n v="3"/>
    <b v="0"/>
    <s v="film &amp; video/animation"/>
    <n v="0.28667813379201834"/>
    <n v="71.666666666666671"/>
    <x v="2"/>
    <x v="15"/>
  </r>
  <r>
    <x v="2660"/>
    <s v="Victory by Madicken Malm"/>
    <s v="We have a brand new play. We urgently need your help to fund our production, which opens at Theatre503 on August 18th."/>
    <n v="1500"/>
    <n v="1710"/>
    <x v="2"/>
    <x v="3"/>
    <x v="3"/>
    <n v="1438966800"/>
    <d v="2015-08-07T17:00:00"/>
    <n v="1436278344"/>
    <d v="2015-07-07T14:12:24"/>
    <x v="29"/>
    <x v="29"/>
    <b v="0"/>
    <n v="23"/>
    <b v="1"/>
    <s v="theater/plays"/>
    <n v="113.99999999999999"/>
    <n v="74.347826086956516"/>
    <x v="0"/>
    <x v="0"/>
  </r>
  <r>
    <x v="2661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3"/>
    <x v="3"/>
    <n v="1454936460"/>
    <d v="2016-02-08T13:01:00"/>
    <n v="1452259131"/>
    <d v="2016-01-08T13:18:51"/>
    <x v="29"/>
    <x v="29"/>
    <b v="0"/>
    <n v="9"/>
    <b v="0"/>
    <s v="technology/web"/>
    <n v="4.46"/>
    <n v="24.777777777777779"/>
    <x v="7"/>
    <x v="24"/>
  </r>
  <r>
    <x v="2662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d v="2015-10-01T04:59:00"/>
    <n v="1441022120"/>
    <d v="2015-08-31T11:55:20"/>
    <x v="29"/>
    <x v="29"/>
    <b v="0"/>
    <n v="121"/>
    <b v="0"/>
    <s v="technology/web"/>
    <n v="21.363333333333333"/>
    <n v="105.93388429752066"/>
    <x v="7"/>
    <x v="24"/>
  </r>
  <r>
    <x v="266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d v="2016-06-17T23:00:00"/>
    <n v="1463469062"/>
    <d v="2016-05-17T07:11:02"/>
    <x v="29"/>
    <x v="29"/>
    <b v="0"/>
    <n v="25"/>
    <b v="0"/>
    <s v="technology/web"/>
    <n v="12.45"/>
    <n v="49.8"/>
    <x v="7"/>
    <x v="24"/>
  </r>
  <r>
    <x v="2664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x v="0"/>
    <n v="1420088340"/>
    <d v="2015-01-01T04:59:00"/>
    <n v="1417410964"/>
    <d v="2014-12-01T05:16:04"/>
    <x v="29"/>
    <x v="29"/>
    <b v="0"/>
    <n v="215"/>
    <b v="0"/>
    <s v="technology/wearables"/>
    <n v="21.628"/>
    <n v="50.29767441860465"/>
    <x v="7"/>
    <x v="11"/>
  </r>
  <r>
    <x v="2665"/>
    <s v="The 2015 Pro Football Beast Book"/>
    <s v="The Definitive (and Slightly Ridiculous) Guide to Enjoying the 2015 Pro Football Season"/>
    <n v="5000"/>
    <n v="5469"/>
    <x v="2"/>
    <x v="0"/>
    <x v="0"/>
    <n v="1438228740"/>
    <d v="2015-07-30T03:59:00"/>
    <n v="1435606549"/>
    <d v="2015-06-29T19:35:49"/>
    <x v="29"/>
    <x v="29"/>
    <b v="0"/>
    <n v="100"/>
    <b v="1"/>
    <s v="publishing/nonfiction"/>
    <n v="109.38000000000001"/>
    <n v="54.69"/>
    <x v="8"/>
    <x v="27"/>
  </r>
  <r>
    <x v="2666"/>
    <s v="Sideswiped"/>
    <s v="Sideswiped is my story of growing in and trusting God through the mess and mysteries of life."/>
    <n v="8500"/>
    <n v="10670"/>
    <x v="2"/>
    <x v="6"/>
    <x v="5"/>
    <n v="1431147600"/>
    <d v="2015-05-09T05:00:00"/>
    <n v="1428465420"/>
    <d v="2015-04-08T03:57:00"/>
    <x v="29"/>
    <x v="29"/>
    <b v="0"/>
    <n v="57"/>
    <b v="1"/>
    <s v="publishing/nonfiction"/>
    <n v="125.52941176470588"/>
    <n v="187.19298245614036"/>
    <x v="8"/>
    <x v="27"/>
  </r>
  <r>
    <x v="2667"/>
    <s v="TOP FUEL FOR LIFE - Life Lessons from a Crew Chief"/>
    <s v="TOP FUEL FOR LIFE â€¦ a true story of victory, unimaginable loss_x000a_and the epiphany that changed everything."/>
    <n v="47000"/>
    <n v="53771"/>
    <x v="2"/>
    <x v="0"/>
    <x v="0"/>
    <n v="1417653540"/>
    <d v="2014-12-04T00:39:00"/>
    <n v="1414975346"/>
    <d v="2014-11-03T00:42:26"/>
    <x v="29"/>
    <x v="29"/>
    <b v="0"/>
    <n v="229"/>
    <b v="1"/>
    <s v="publishing/nonfiction"/>
    <n v="114.40638297872341"/>
    <n v="234.80786026200875"/>
    <x v="8"/>
    <x v="27"/>
  </r>
  <r>
    <x v="2668"/>
    <s v="Under the Sour Sun: Hunger through the Eyes of a Child"/>
    <s v="The true story of a child's struggle with hunger, poverty, and war in El Salvador."/>
    <n v="1500"/>
    <n v="1601"/>
    <x v="2"/>
    <x v="0"/>
    <x v="0"/>
    <n v="1417409940"/>
    <d v="2014-12-01T04:59:00"/>
    <n v="1414765794"/>
    <d v="2014-10-31T14:29:54"/>
    <x v="29"/>
    <x v="29"/>
    <b v="0"/>
    <n v="41"/>
    <b v="1"/>
    <s v="publishing/nonfiction"/>
    <n v="106.73333333333332"/>
    <n v="39.048780487804876"/>
    <x v="8"/>
    <x v="27"/>
  </r>
  <r>
    <x v="2669"/>
    <s v="Trash is Treasure"/>
    <s v="My creations are born in different cultural environment around the globe with Â« what is already there Â» and act as a social impulse"/>
    <n v="7000"/>
    <n v="7003"/>
    <x v="2"/>
    <x v="14"/>
    <x v="4"/>
    <n v="1421319240"/>
    <d v="2015-01-15T10:54:00"/>
    <n v="1418649019"/>
    <d v="2014-12-15T13:10:19"/>
    <x v="29"/>
    <x v="29"/>
    <b v="0"/>
    <n v="55"/>
    <b v="1"/>
    <s v="publishing/nonfiction"/>
    <n v="100.04285714285714"/>
    <n v="127.32727272727273"/>
    <x v="8"/>
    <x v="27"/>
  </r>
  <r>
    <x v="2670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x v="0"/>
    <n v="1369010460"/>
    <d v="2013-05-20T00:41:00"/>
    <n v="1366381877"/>
    <d v="2013-04-19T14:31:17"/>
    <x v="29"/>
    <x v="29"/>
    <b v="0"/>
    <n v="68"/>
    <b v="1"/>
    <s v="publishing/nonfiction"/>
    <n v="101.9076"/>
    <n v="37.466029411764708"/>
    <x v="8"/>
    <x v="27"/>
  </r>
  <r>
    <x v="2671"/>
    <s v="Wyatt Lowe &amp; the Ottomatics Summer 2014 Tour!"/>
    <s v="Wyatt Lowe &amp; the Ottomatics will be hitting the road this June on a North and Southwest Summer 2014 tour!"/>
    <n v="2000"/>
    <n v="2681"/>
    <x v="2"/>
    <x v="0"/>
    <x v="0"/>
    <n v="1402290000"/>
    <d v="2014-06-09T05:00:00"/>
    <n v="1399666342"/>
    <d v="2014-05-09T20:12:22"/>
    <x v="29"/>
    <x v="29"/>
    <b v="0"/>
    <n v="38"/>
    <b v="1"/>
    <s v="music/rock"/>
    <n v="134.05000000000001"/>
    <n v="70.55263157894737"/>
    <x v="1"/>
    <x v="2"/>
  </r>
  <r>
    <x v="2672"/>
    <s v="Rise With Us Campaign"/>
    <s v="We are heading to the studio to create our second album and we want you to be right there with us!"/>
    <n v="4000"/>
    <n v="4187"/>
    <x v="2"/>
    <x v="0"/>
    <x v="0"/>
    <n v="1433376000"/>
    <d v="2015-06-04T00:00:00"/>
    <n v="1430768468"/>
    <d v="2015-05-04T19:41:08"/>
    <x v="29"/>
    <x v="29"/>
    <b v="0"/>
    <n v="98"/>
    <b v="1"/>
    <s v="music/metal"/>
    <n v="104.67500000000001"/>
    <n v="42.724489795918366"/>
    <x v="1"/>
    <x v="18"/>
  </r>
  <r>
    <x v="267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x v="0"/>
    <n v="1416614523"/>
    <d v="2014-11-22T00:02:03"/>
    <n v="1414018923"/>
    <d v="2014-10-22T23:02:03"/>
    <x v="29"/>
    <x v="29"/>
    <b v="0"/>
    <n v="6"/>
    <b v="0"/>
    <s v="music/jazz"/>
    <n v="2.1999999999999997"/>
    <n v="55"/>
    <x v="1"/>
    <x v="39"/>
  </r>
  <r>
    <x v="2674"/>
    <s v="DUALBAND, the Leather NFC Smart Watch Band"/>
    <s v="A Leather Smart watch Band, that NEVER needs to be charged for only $37!"/>
    <n v="12000"/>
    <n v="233"/>
    <x v="0"/>
    <x v="0"/>
    <x v="0"/>
    <n v="1479392133"/>
    <d v="2016-11-17T14:15:33"/>
    <n v="1476710133"/>
    <d v="2016-10-17T13:15:33"/>
    <x v="29"/>
    <x v="29"/>
    <b v="0"/>
    <n v="7"/>
    <b v="0"/>
    <s v="technology/wearables"/>
    <n v="1.9416666666666664"/>
    <n v="33.285714285714285"/>
    <x v="7"/>
    <x v="11"/>
  </r>
  <r>
    <x v="2675"/>
    <s v="Wendu: Control your Climate, Wear the Future"/>
    <s v="Our t-shirt maintains steady temperatures through hot and cold focal points capable of reaching a 36ÂºF/20ÂºC range in under 2 minutes!"/>
    <n v="104219"/>
    <n v="30751"/>
    <x v="0"/>
    <x v="8"/>
    <x v="4"/>
    <n v="1471985640"/>
    <d v="2016-08-23T20:54:00"/>
    <n v="1469289685"/>
    <d v="2016-07-23T16:01:25"/>
    <x v="29"/>
    <x v="29"/>
    <b v="0"/>
    <n v="179"/>
    <b v="0"/>
    <s v="technology/wearables"/>
    <n v="29.506136117214709"/>
    <n v="171.79329608938548"/>
    <x v="7"/>
    <x v="11"/>
  </r>
  <r>
    <x v="2676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d v="2015-10-30T14:59:43"/>
    <n v="1443538783"/>
    <d v="2015-09-29T14:59:43"/>
    <x v="29"/>
    <x v="29"/>
    <b v="0"/>
    <n v="161"/>
    <b v="0"/>
    <s v="technology/wearables"/>
    <n v="75.051000000000002"/>
    <n v="932.31055900621118"/>
    <x v="7"/>
    <x v="11"/>
  </r>
  <r>
    <x v="267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x v="0"/>
    <n v="1412393400"/>
    <d v="2014-10-04T03:30:00"/>
    <n v="1409747154"/>
    <d v="2014-09-03T12:25:54"/>
    <x v="29"/>
    <x v="29"/>
    <b v="0"/>
    <n v="29"/>
    <b v="0"/>
    <s v="games/video games"/>
    <n v="17.933333333333334"/>
    <n v="74.206896551724142"/>
    <x v="6"/>
    <x v="25"/>
  </r>
  <r>
    <x v="2678"/>
    <s v="ABRAcaPOCUS!!"/>
    <s v="A fast-paced, creepy/cute mobile puzzle game where you draw series of magic symbols to summon &amp; collect demons, monsters, gods, &amp; myths"/>
    <n v="35000"/>
    <n v="585"/>
    <x v="0"/>
    <x v="0"/>
    <x v="0"/>
    <n v="1416000600"/>
    <d v="2014-11-14T21:30:00"/>
    <n v="1413318600"/>
    <d v="2014-10-14T20:30:00"/>
    <x v="29"/>
    <x v="29"/>
    <b v="0"/>
    <n v="23"/>
    <b v="0"/>
    <s v="games/mobile games"/>
    <n v="1.6714285714285713"/>
    <n v="25.434782608695652"/>
    <x v="6"/>
    <x v="28"/>
  </r>
  <r>
    <x v="2679"/>
    <s v="Skewed Up Food Truck"/>
    <s v="Skewed Up food truck is my dream and need help getting it started, presenting some to the bank for my loan, spice up logo, etc."/>
    <n v="6750"/>
    <n v="0"/>
    <x v="0"/>
    <x v="0"/>
    <x v="0"/>
    <n v="1435679100"/>
    <d v="2015-06-30T15:45:00"/>
    <n v="1433006765"/>
    <d v="2015-05-30T17:26:05"/>
    <x v="29"/>
    <x v="29"/>
    <b v="0"/>
    <n v="0"/>
    <b v="0"/>
    <s v="food/food trucks"/>
    <n v="0"/>
    <n v="0"/>
    <x v="3"/>
    <x v="10"/>
  </r>
  <r>
    <x v="2680"/>
    <s v="Super Natural Kooking"/>
    <s v="Solar Powered, Recycled Fryer Oil for Truck Fuel, Locally Grown Organic &amp; Hormone Free Foods, Pop-up Bands, Private Party and Functions"/>
    <n v="60000"/>
    <n v="35"/>
    <x v="0"/>
    <x v="0"/>
    <x v="0"/>
    <n v="1411662264"/>
    <d v="2014-09-25T16:24:24"/>
    <n v="1408983864"/>
    <d v="2014-08-25T16:24:24"/>
    <x v="29"/>
    <x v="29"/>
    <b v="0"/>
    <n v="2"/>
    <b v="0"/>
    <s v="food/food trucks"/>
    <n v="5.8333333333333341E-2"/>
    <n v="17.5"/>
    <x v="3"/>
    <x v="10"/>
  </r>
  <r>
    <x v="2681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x v="0"/>
    <n v="1435291200"/>
    <d v="2015-06-26T04:00:00"/>
    <n v="1432640342"/>
    <d v="2015-05-26T11:39:02"/>
    <x v="29"/>
    <x v="29"/>
    <b v="0"/>
    <n v="8"/>
    <b v="0"/>
    <s v="food/food trucks"/>
    <n v="19.139999999999997"/>
    <n v="358.875"/>
    <x v="3"/>
    <x v="10"/>
  </r>
  <r>
    <x v="2682"/>
    <s v="Empanada Express Food Truck"/>
    <s v="A mobile food truck serving up a Latino-inspired fusion cuisine using fresh, local, &amp; organic ingredients!"/>
    <n v="60000"/>
    <n v="979"/>
    <x v="0"/>
    <x v="0"/>
    <x v="0"/>
    <n v="1410543495"/>
    <d v="2014-09-12T17:38:15"/>
    <n v="1407865095"/>
    <d v="2014-08-12T17:38:15"/>
    <x v="29"/>
    <x v="29"/>
    <b v="0"/>
    <n v="16"/>
    <b v="0"/>
    <s v="food/food trucks"/>
    <n v="1.6316666666666666"/>
    <n v="61.1875"/>
    <x v="3"/>
    <x v="10"/>
  </r>
  <r>
    <x v="2683"/>
    <s v="2016/2017 Cyclocross Album"/>
    <s v="This coffee table album is the chronicle of the 2016/2017 cyclocross season, the latest edition of the renowned cyclephotos books."/>
    <n v="22000"/>
    <n v="23086"/>
    <x v="2"/>
    <x v="3"/>
    <x v="3"/>
    <n v="1486391011"/>
    <d v="2017-02-06T14:23:31"/>
    <n v="1483712611"/>
    <d v="2017-01-06T14:23:31"/>
    <x v="29"/>
    <x v="29"/>
    <b v="0"/>
    <n v="375"/>
    <b v="1"/>
    <s v="photography/photobooks"/>
    <n v="104.93636363636362"/>
    <n v="61.562666666666665"/>
    <x v="5"/>
    <x v="23"/>
  </r>
  <r>
    <x v="2684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x v="0"/>
    <n v="1465797540"/>
    <d v="2016-06-13T05:59:00"/>
    <n v="1463155034"/>
    <d v="2016-05-13T15:57:14"/>
    <x v="29"/>
    <x v="29"/>
    <b v="0"/>
    <n v="314"/>
    <b v="1"/>
    <s v="photography/photobooks"/>
    <n v="253.29333333333332"/>
    <n v="121"/>
    <x v="5"/>
    <x v="23"/>
  </r>
  <r>
    <x v="2685"/>
    <s v="The Alaska Range"/>
    <s v="The Mountaineers Books and I, Carl Battreall, have teamed up to create the first photography book of the legendary Alaska Range."/>
    <n v="9000"/>
    <n v="15505"/>
    <x v="2"/>
    <x v="0"/>
    <x v="0"/>
    <n v="1446346800"/>
    <d v="2015-11-01T03:00:00"/>
    <n v="1443714800"/>
    <d v="2015-10-01T15:53:20"/>
    <x v="29"/>
    <x v="29"/>
    <b v="0"/>
    <n v="89"/>
    <b v="1"/>
    <s v="photography/photobooks"/>
    <n v="172.27777777777777"/>
    <n v="174.2134831460674"/>
    <x v="5"/>
    <x v="23"/>
  </r>
  <r>
    <x v="2686"/>
    <s v="Project Pilgrim"/>
    <s v="Project Pilgrim is my effort to work towards normalizing mental health."/>
    <n v="4000"/>
    <n v="11215"/>
    <x v="2"/>
    <x v="6"/>
    <x v="5"/>
    <n v="1459483200"/>
    <d v="2016-04-01T04:00:00"/>
    <n v="1456852647"/>
    <d v="2016-03-01T17:17:27"/>
    <x v="29"/>
    <x v="29"/>
    <b v="0"/>
    <n v="138"/>
    <b v="1"/>
    <s v="photography/photobooks"/>
    <n v="280.375"/>
    <n v="81.268115942028984"/>
    <x v="5"/>
    <x v="23"/>
  </r>
  <r>
    <x v="268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d v="2014-08-07T07:00:00"/>
    <n v="1404770616"/>
    <d v="2014-07-07T22:03:36"/>
    <x v="29"/>
    <x v="29"/>
    <b v="0"/>
    <n v="0"/>
    <b v="0"/>
    <s v="music/world music"/>
    <n v="0"/>
    <n v="0"/>
    <x v="1"/>
    <x v="12"/>
  </r>
  <r>
    <x v="2688"/>
    <s v="Theatrum Mundi releasing debut album &quot;Eyes of the Realm.&quot;"/>
    <s v="THEATRUM MUNDI releases DEBUT ALBUM! Pre-order &quot;The Eyes of the Realm&quot; and help make it happen!"/>
    <n v="2000"/>
    <n v="2076"/>
    <x v="2"/>
    <x v="0"/>
    <x v="0"/>
    <n v="1366664400"/>
    <d v="2013-04-22T21:00:00"/>
    <n v="1363981723"/>
    <d v="2013-03-22T19:48:43"/>
    <x v="29"/>
    <x v="29"/>
    <b v="1"/>
    <n v="45"/>
    <b v="1"/>
    <s v="music/rock"/>
    <n v="103.8"/>
    <n v="46.133333333333333"/>
    <x v="1"/>
    <x v="2"/>
  </r>
  <r>
    <x v="268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x v="0"/>
    <n v="1460764800"/>
    <d v="2016-04-16T00:00:00"/>
    <n v="1458157512"/>
    <d v="2016-03-16T19:45:12"/>
    <x v="29"/>
    <x v="29"/>
    <b v="1"/>
    <n v="206"/>
    <b v="1"/>
    <s v="music/rock"/>
    <n v="108.64893617021276"/>
    <n v="99.15533980582525"/>
    <x v="1"/>
    <x v="2"/>
  </r>
  <r>
    <x v="2690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x v="0"/>
    <n v="1386565140"/>
    <d v="2013-12-09T04:59:00"/>
    <n v="1383909855"/>
    <d v="2013-11-08T11:24:15"/>
    <x v="29"/>
    <x v="29"/>
    <b v="1"/>
    <n v="274"/>
    <b v="1"/>
    <s v="music/rock"/>
    <n v="123.61333333333333"/>
    <n v="67.671532846715323"/>
    <x v="1"/>
    <x v="2"/>
  </r>
  <r>
    <x v="269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x v="0"/>
    <n v="1470801600"/>
    <d v="2016-08-10T04:00:00"/>
    <n v="1468122163"/>
    <d v="2016-07-10T03:42:43"/>
    <x v="29"/>
    <x v="29"/>
    <b v="0"/>
    <n v="61"/>
    <b v="1"/>
    <s v="theater/plays"/>
    <n v="100.44999999999999"/>
    <n v="65.868852459016395"/>
    <x v="0"/>
    <x v="0"/>
  </r>
  <r>
    <x v="2692"/>
    <s v="I Died... I Came Back, ... Whatever"/>
    <s v="Sometimes your Heart has to STOP for your Life to START."/>
    <n v="3500"/>
    <n v="3800"/>
    <x v="2"/>
    <x v="0"/>
    <x v="0"/>
    <n v="1429772340"/>
    <d v="2015-04-23T06:59:00"/>
    <n v="1427121931"/>
    <d v="2015-03-23T14:45:31"/>
    <x v="29"/>
    <x v="29"/>
    <b v="0"/>
    <n v="86"/>
    <b v="1"/>
    <s v="theater/plays"/>
    <n v="108.57142857142857"/>
    <n v="44.186046511627907"/>
    <x v="0"/>
    <x v="0"/>
  </r>
  <r>
    <x v="2693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d v="2016-07-02T04:00:00"/>
    <n v="1464763109"/>
    <d v="2016-06-01T06:38:29"/>
    <x v="29"/>
    <x v="29"/>
    <b v="0"/>
    <n v="50"/>
    <b v="0"/>
    <s v="technology/wearables"/>
    <n v="22.494285714285713"/>
    <n v="157.46"/>
    <x v="7"/>
    <x v="11"/>
  </r>
  <r>
    <x v="2694"/>
    <s v="Telesomniac's Debut Album"/>
    <s v="Telesomniac is a rock band from Provo, UT releasing their debut album Thirty-One Flashes in the Dark."/>
    <n v="2500"/>
    <n v="2841"/>
    <x v="2"/>
    <x v="0"/>
    <x v="0"/>
    <n v="1456976586"/>
    <d v="2016-03-03T03:43:06"/>
    <n v="1454298186"/>
    <d v="2016-02-01T03:43:06"/>
    <x v="29"/>
    <x v="29"/>
    <b v="0"/>
    <n v="104"/>
    <b v="1"/>
    <s v="music/rock"/>
    <n v="113.64000000000001"/>
    <n v="27.317307692307693"/>
    <x v="1"/>
    <x v="2"/>
  </r>
  <r>
    <x v="2695"/>
    <s v="Esoteric Project Management"/>
    <s v="Profesional translation and publishing of the book on unique synthesis of project management and meditation"/>
    <n v="5000"/>
    <n v="403"/>
    <x v="0"/>
    <x v="0"/>
    <x v="0"/>
    <n v="1419017488"/>
    <d v="2014-12-19T19:31:28"/>
    <n v="1416339088"/>
    <d v="2014-11-18T19:31:28"/>
    <x v="29"/>
    <x v="29"/>
    <b v="0"/>
    <n v="5"/>
    <b v="0"/>
    <s v="publishing/translations"/>
    <n v="8.06"/>
    <n v="80.599999999999994"/>
    <x v="8"/>
    <x v="26"/>
  </r>
  <r>
    <x v="2696"/>
    <s v="Focus on changing your situation"/>
    <s v="For people in schools to the retired._x000a_Aim is to get in to schools,gyms,work places and to travel all over the world doing talks on it."/>
    <n v="200000"/>
    <n v="0"/>
    <x v="0"/>
    <x v="2"/>
    <x v="2"/>
    <n v="1432272300"/>
    <d v="2015-05-22T05:25:00"/>
    <n v="1429655318"/>
    <d v="2015-04-21T22:28:38"/>
    <x v="29"/>
    <x v="29"/>
    <b v="0"/>
    <n v="0"/>
    <b v="0"/>
    <s v="publishing/translations"/>
    <n v="0"/>
    <n v="0"/>
    <x v="8"/>
    <x v="26"/>
  </r>
  <r>
    <x v="2697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d v="2014-11-19T00:00:59"/>
    <n v="1413759659"/>
    <d v="2014-10-19T23:00:59"/>
    <x v="29"/>
    <x v="29"/>
    <b v="0"/>
    <n v="2"/>
    <b v="0"/>
    <s v="publishing/translations"/>
    <n v="1.0554089709762533E-2"/>
    <n v="1"/>
    <x v="8"/>
    <x v="26"/>
  </r>
  <r>
    <x v="269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d v="2014-08-11T04:00:00"/>
    <n v="1405097760"/>
    <d v="2014-07-11T16:56:00"/>
    <x v="29"/>
    <x v="29"/>
    <b v="0"/>
    <n v="0"/>
    <b v="0"/>
    <s v="publishing/translations"/>
    <n v="0"/>
    <n v="0"/>
    <x v="8"/>
    <x v="26"/>
  </r>
  <r>
    <x v="2699"/>
    <s v="Idle Thumbs Video Game Podcast"/>
    <s v="Idle Thumbs was a podcast that ran for two years. People liked it, and we liked doing it. We want to bring it back, better than before."/>
    <n v="30000"/>
    <n v="136924.35"/>
    <x v="2"/>
    <x v="0"/>
    <x v="0"/>
    <n v="1332385200"/>
    <d v="2012-03-22T03:00:00"/>
    <n v="1329759452"/>
    <d v="2012-02-20T17:37:32"/>
    <x v="29"/>
    <x v="29"/>
    <b v="1"/>
    <n v="2602"/>
    <b v="1"/>
    <s v="publishing/radio &amp; podcasts"/>
    <n v="456.41449999999998"/>
    <n v="52.622732513451197"/>
    <x v="8"/>
    <x v="29"/>
  </r>
  <r>
    <x v="2700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x v="0"/>
    <n v="1403880281"/>
    <d v="2014-06-27T14:44:41"/>
    <n v="1401201881"/>
    <d v="2014-05-27T14:44:41"/>
    <x v="29"/>
    <x v="29"/>
    <b v="1"/>
    <n v="211"/>
    <b v="1"/>
    <s v="photography/photobooks"/>
    <n v="110.76216216216217"/>
    <n v="97.113744075829388"/>
    <x v="5"/>
    <x v="23"/>
  </r>
  <r>
    <x v="2701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x v="0"/>
    <n v="1417845600"/>
    <d v="2014-12-06T06:00:00"/>
    <n v="1415194553"/>
    <d v="2014-11-05T13:35:53"/>
    <x v="29"/>
    <x v="29"/>
    <b v="1"/>
    <n v="615"/>
    <b v="1"/>
    <s v="photography/photobooks"/>
    <n v="161.97999999999999"/>
    <n v="39.507317073170732"/>
    <x v="5"/>
    <x v="23"/>
  </r>
  <r>
    <x v="2702"/>
    <s v="Don't Go Outside: Tokyo Street Photos"/>
    <s v="A book of street photos from around Shibuya that I've made between 2011-2016."/>
    <n v="3000"/>
    <n v="8447"/>
    <x v="2"/>
    <x v="0"/>
    <x v="0"/>
    <n v="1485907200"/>
    <d v="2017-02-01T00:00:00"/>
    <n v="1483292122"/>
    <d v="2017-01-01T17:35:22"/>
    <x v="29"/>
    <x v="29"/>
    <b v="1"/>
    <n v="160"/>
    <b v="1"/>
    <s v="photography/photobooks"/>
    <n v="281.56666666666666"/>
    <n v="52.793750000000003"/>
    <x v="5"/>
    <x v="23"/>
  </r>
  <r>
    <x v="2703"/>
    <s v="Reflecting Light Photo"/>
    <s v="I have always been captivated by photography, Now I am trying to set up my own company and publish my pictures."/>
    <n v="2500"/>
    <n v="100"/>
    <x v="0"/>
    <x v="0"/>
    <x v="0"/>
    <n v="1411227633"/>
    <d v="2014-09-20T15:40:33"/>
    <n v="1408549233"/>
    <d v="2014-08-20T15:40:33"/>
    <x v="29"/>
    <x v="29"/>
    <b v="0"/>
    <n v="1"/>
    <b v="0"/>
    <s v="photography/nature"/>
    <n v="4"/>
    <n v="100"/>
    <x v="5"/>
    <x v="8"/>
  </r>
  <r>
    <x v="270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d v="2015-05-28T20:05:00"/>
    <n v="1430124509"/>
    <d v="2015-04-27T08:48:29"/>
    <x v="29"/>
    <x v="29"/>
    <b v="0"/>
    <n v="1"/>
    <b v="0"/>
    <s v="publishing/art books"/>
    <n v="0.1"/>
    <n v="10"/>
    <x v="8"/>
    <x v="36"/>
  </r>
  <r>
    <x v="2705"/>
    <s v="Golden Grenade Records Their Debut EP"/>
    <s v="Inspired by the legacy of Tex Tucker, Golden Grenade is setting out to record their first CD with heavy hearts and intense purpose."/>
    <n v="4000"/>
    <n v="10610"/>
    <x v="2"/>
    <x v="0"/>
    <x v="0"/>
    <n v="1330671540"/>
    <d v="2012-03-02T06:59:00"/>
    <n v="1328040375"/>
    <d v="2012-01-31T20:06:15"/>
    <x v="29"/>
    <x v="29"/>
    <b v="0"/>
    <n v="126"/>
    <b v="1"/>
    <s v="music/rock"/>
    <n v="265.25"/>
    <n v="84.206349206349202"/>
    <x v="1"/>
    <x v="2"/>
  </r>
  <r>
    <x v="2706"/>
    <s v="The Narrative 2011 Spring Tour with Eisley"/>
    <s v="On 4/26, The Narrative will head out on their 1st full US tour with Eisley and aim to raise $7,500 to cover tour expenses. "/>
    <n v="5000"/>
    <n v="8711.52"/>
    <x v="2"/>
    <x v="0"/>
    <x v="0"/>
    <n v="1303675296"/>
    <d v="2011-04-24T20:01:36"/>
    <n v="1300996896"/>
    <d v="2011-03-24T20:01:36"/>
    <x v="29"/>
    <x v="29"/>
    <b v="0"/>
    <n v="168"/>
    <b v="1"/>
    <s v="music/pop"/>
    <n v="174.2304"/>
    <n v="51.854285714285716"/>
    <x v="1"/>
    <x v="30"/>
  </r>
  <r>
    <x v="2707"/>
    <s v="Risotto fragole e champagne"/>
    <s v="Vogliamo realizzare un risotto fragole e champagne e condividerlo con i nostri fan. Faremo il risotto durante un concerto casalingo."/>
    <n v="80"/>
    <n v="1003"/>
    <x v="2"/>
    <x v="11"/>
    <x v="4"/>
    <n v="1462053540"/>
    <d v="2016-04-30T21:59:00"/>
    <n v="1459355950"/>
    <d v="2016-03-30T16:39:10"/>
    <x v="29"/>
    <x v="29"/>
    <b v="0"/>
    <n v="36"/>
    <b v="1"/>
    <s v="music/pop"/>
    <n v="1253.75"/>
    <n v="27.861111111111111"/>
    <x v="1"/>
    <x v="30"/>
  </r>
  <r>
    <x v="2708"/>
    <s v="Candice Russell New EP: IGNITE"/>
    <s v="This is my biggest project YET! The songs are recorded &amp; I need your help to package &amp; promote this music. Let's finish this together!"/>
    <n v="5000"/>
    <n v="10085"/>
    <x v="2"/>
    <x v="0"/>
    <x v="0"/>
    <n v="1471503540"/>
    <d v="2016-08-18T06:59:00"/>
    <n v="1468852306"/>
    <d v="2016-07-18T14:31:46"/>
    <x v="29"/>
    <x v="29"/>
    <b v="0"/>
    <n v="113"/>
    <b v="1"/>
    <s v="music/pop"/>
    <n v="201.7"/>
    <n v="89.247787610619469"/>
    <x v="1"/>
    <x v="30"/>
  </r>
  <r>
    <x v="2709"/>
    <s v="Debut Studio EP // Sam Hibbard"/>
    <s v="Creating and playing music is what i love. I long to produce &amp; release fresh, raw and relevant songs that come straight from the heart."/>
    <n v="3000"/>
    <n v="280"/>
    <x v="3"/>
    <x v="3"/>
    <x v="3"/>
    <n v="1491768000"/>
    <d v="2017-04-09T20:00:00"/>
    <n v="1489097112"/>
    <d v="2017-03-09T22:05:12"/>
    <x v="29"/>
    <x v="29"/>
    <b v="0"/>
    <n v="8"/>
    <b v="0"/>
    <s v="music/faith"/>
    <n v="9.3333333333333339"/>
    <n v="35"/>
    <x v="1"/>
    <x v="19"/>
  </r>
  <r>
    <x v="2710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x v="0"/>
    <n v="1409585434"/>
    <d v="2014-09-01T15:30:34"/>
    <n v="1406907034"/>
    <d v="2014-08-01T15:30:34"/>
    <x v="29"/>
    <x v="29"/>
    <b v="0"/>
    <n v="2"/>
    <b v="0"/>
    <s v="music/faith"/>
    <n v="10.5"/>
    <n v="525"/>
    <x v="1"/>
    <x v="19"/>
  </r>
  <r>
    <x v="271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x v="0"/>
    <n v="1473950945"/>
    <d v="2016-09-15T14:49:05"/>
    <n v="1471272545"/>
    <d v="2016-08-15T14:49:05"/>
    <x v="29"/>
    <x v="29"/>
    <b v="1"/>
    <n v="24"/>
    <b v="0"/>
    <s v="photography/photobooks"/>
    <n v="25.763636363636365"/>
    <n v="59.041666666666664"/>
    <x v="5"/>
    <x v="23"/>
  </r>
  <r>
    <x v="2712"/>
    <s v="Hank Bought A Bus - A photobook of our bus and adventure."/>
    <s v="A book about a school bus converted into a living space, and the adventure shared by friends on its maiden voyage."/>
    <n v="24000"/>
    <n v="4853"/>
    <x v="0"/>
    <x v="0"/>
    <x v="0"/>
    <n v="1413417600"/>
    <d v="2014-10-16T00:00:00"/>
    <n v="1410750855"/>
    <d v="2014-09-15T03:14:15"/>
    <x v="29"/>
    <x v="29"/>
    <b v="1"/>
    <n v="108"/>
    <b v="0"/>
    <s v="photography/photobooks"/>
    <n v="20.220833333333331"/>
    <n v="44.935185185185183"/>
    <x v="5"/>
    <x v="23"/>
  </r>
  <r>
    <x v="2713"/>
    <s v="On the Verge, the book."/>
    <s v="Photographs capture fleeting experiences, where childhood is our past and adulthood is our future. In between. On the verge."/>
    <n v="17500"/>
    <n v="5390"/>
    <x v="0"/>
    <x v="0"/>
    <x v="0"/>
    <n v="1423878182"/>
    <d v="2015-02-14T01:43:02"/>
    <n v="1421199782"/>
    <d v="2015-01-14T01:43:02"/>
    <x v="29"/>
    <x v="29"/>
    <b v="1"/>
    <n v="75"/>
    <b v="0"/>
    <s v="photography/photobooks"/>
    <n v="30.8"/>
    <n v="71.86666666666666"/>
    <x v="5"/>
    <x v="23"/>
  </r>
  <r>
    <x v="2714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x v="0"/>
    <n v="1275368340"/>
    <d v="2010-06-01T04:59:00"/>
    <n v="1272692732"/>
    <d v="2010-05-01T05:45:32"/>
    <x v="29"/>
    <x v="29"/>
    <b v="0"/>
    <n v="89"/>
    <b v="1"/>
    <s v="music/indie rock"/>
    <n v="166.08"/>
    <n v="46.651685393258425"/>
    <x v="1"/>
    <x v="21"/>
  </r>
  <r>
    <x v="2715"/>
    <s v="Help me release my first 3 song EP!!"/>
    <s v="Im trying to raise $1000 for a 3 song EP in a studio!"/>
    <n v="1000"/>
    <n v="1145"/>
    <x v="2"/>
    <x v="0"/>
    <x v="0"/>
    <n v="1329082983"/>
    <d v="2012-02-12T21:43:03"/>
    <n v="1326404583"/>
    <d v="2012-01-12T21:43:03"/>
    <x v="29"/>
    <x v="29"/>
    <b v="0"/>
    <n v="20"/>
    <b v="1"/>
    <s v="music/indie rock"/>
    <n v="114.5"/>
    <n v="57.25"/>
    <x v="1"/>
    <x v="21"/>
  </r>
  <r>
    <x v="2716"/>
    <s v="Grandkids Record a Full-length Album!"/>
    <s v="Hey, we're Grandkids! We have enough songs to record an LP, and we need your help! We're going to make you proud, promise!"/>
    <n v="7500"/>
    <n v="8739.01"/>
    <x v="2"/>
    <x v="0"/>
    <x v="0"/>
    <n v="1323151140"/>
    <d v="2011-12-06T05:59:00"/>
    <n v="1320528070"/>
    <d v="2011-11-05T21:21:10"/>
    <x v="29"/>
    <x v="29"/>
    <b v="0"/>
    <n v="145"/>
    <b v="1"/>
    <s v="music/indie rock"/>
    <n v="116.52013333333333"/>
    <n v="60.26903448275862"/>
    <x v="1"/>
    <x v="21"/>
  </r>
  <r>
    <x v="2717"/>
    <s v="Jon Shirley: Live Worship Album + Short Film"/>
    <s v="A live worship album + short film: Telling the story of a worshipping community adapting and thriving in a post-Christian context."/>
    <n v="15000"/>
    <n v="17390"/>
    <x v="2"/>
    <x v="0"/>
    <x v="0"/>
    <n v="1372741200"/>
    <d v="2013-07-02T05:00:00"/>
    <n v="1370067231"/>
    <d v="2013-06-01T06:13:51"/>
    <x v="29"/>
    <x v="29"/>
    <b v="0"/>
    <n v="114"/>
    <b v="1"/>
    <s v="music/indie rock"/>
    <n v="115.93333333333334"/>
    <n v="152.54385964912279"/>
    <x v="1"/>
    <x v="21"/>
  </r>
  <r>
    <x v="2718"/>
    <s v="Trebuchette - the snap-together, desktop trebuchet"/>
    <s v="We're building snap-together model trebuchets that are perfect for office warfare or annoying your roommate!"/>
    <n v="48000"/>
    <n v="96248.960000000006"/>
    <x v="2"/>
    <x v="0"/>
    <x v="0"/>
    <n v="1303446073"/>
    <d v="2011-04-22T04:21:13"/>
    <n v="1300767673"/>
    <d v="2011-03-22T04:21:13"/>
    <x v="29"/>
    <x v="29"/>
    <b v="1"/>
    <n v="1876"/>
    <b v="1"/>
    <s v="technology/hardware"/>
    <n v="200.51866666666669"/>
    <n v="51.3054157782516"/>
    <x v="7"/>
    <x v="31"/>
  </r>
  <r>
    <x v="2719"/>
    <s v="XSHIFTER: World's First Affordable Wireless Shifting System"/>
    <s v="Bringing the advantages of wireless smart shifting to every cyclist. FITS ANY BIKE"/>
    <n v="50000"/>
    <n v="142483"/>
    <x v="2"/>
    <x v="0"/>
    <x v="0"/>
    <n v="1480777515"/>
    <d v="2016-12-03T15:05:15"/>
    <n v="1478095515"/>
    <d v="2016-11-02T14:05:15"/>
    <x v="29"/>
    <x v="29"/>
    <b v="1"/>
    <n v="510"/>
    <b v="1"/>
    <s v="technology/hardware"/>
    <n v="284.96600000000001"/>
    <n v="279.37843137254902"/>
    <x v="7"/>
    <x v="31"/>
  </r>
  <r>
    <x v="2720"/>
    <s v="Nuimo: Seamless Smart Home Interface"/>
    <s v="Nuimo is a universal controller for the internet of things. Control your music, lights, locks and more."/>
    <n v="55000"/>
    <n v="210171"/>
    <x v="2"/>
    <x v="7"/>
    <x v="4"/>
    <n v="1434139200"/>
    <d v="2015-06-12T20:00:00"/>
    <n v="1431406916"/>
    <d v="2015-05-12T05:01:56"/>
    <x v="29"/>
    <x v="29"/>
    <b v="1"/>
    <n v="1637"/>
    <b v="1"/>
    <s v="technology/hardware"/>
    <n v="382.12909090909091"/>
    <n v="128.38790470372632"/>
    <x v="7"/>
    <x v="31"/>
  </r>
  <r>
    <x v="2721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x v="0"/>
    <n v="1332561600"/>
    <d v="2012-03-24T04:00:00"/>
    <n v="1329873755"/>
    <d v="2012-02-22T01:22:35"/>
    <x v="29"/>
    <x v="29"/>
    <b v="1"/>
    <n v="426"/>
    <b v="1"/>
    <s v="technology/hardware"/>
    <n v="125.10239999999999"/>
    <n v="73.416901408450698"/>
    <x v="7"/>
    <x v="31"/>
  </r>
  <r>
    <x v="2722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x v="0"/>
    <n v="1451776791"/>
    <d v="2016-01-02T23:19:51"/>
    <n v="1449098391"/>
    <d v="2015-12-02T23:19:51"/>
    <x v="29"/>
    <x v="29"/>
    <b v="0"/>
    <n v="263"/>
    <b v="1"/>
    <s v="technology/hardware"/>
    <n v="128.40666000000002"/>
    <n v="244.11912547528519"/>
    <x v="7"/>
    <x v="31"/>
  </r>
  <r>
    <x v="2723"/>
    <s v="Adam Sullivan - Recording 4 New EPs for 2012!"/>
    <s v="I am in the process of completing 4 new EPs to be released in Winter, Spring, Summer, and Fall of 2012."/>
    <n v="4000"/>
    <n v="4028"/>
    <x v="2"/>
    <x v="0"/>
    <x v="0"/>
    <n v="1323838740"/>
    <d v="2011-12-14T04:59:00"/>
    <n v="1321200332"/>
    <d v="2011-11-13T16:05:32"/>
    <x v="29"/>
    <x v="29"/>
    <b v="0"/>
    <n v="35"/>
    <b v="1"/>
    <s v="music/indie rock"/>
    <n v="100.69999999999999"/>
    <n v="115.08571428571429"/>
    <x v="1"/>
    <x v="21"/>
  </r>
  <r>
    <x v="2724"/>
    <s v="In the Raw: the ink &amp; the Echo's debut album"/>
    <s v="In the Raw is Seattle's the Ink &amp; the Echo's debut album.  It is honest, compelling, and speaks of raw human emotion."/>
    <n v="800"/>
    <n v="1036"/>
    <x v="2"/>
    <x v="0"/>
    <x v="0"/>
    <n v="1369958400"/>
    <d v="2013-05-31T00:00:00"/>
    <n v="1367286434"/>
    <d v="2013-04-30T01:47:14"/>
    <x v="29"/>
    <x v="29"/>
    <b v="0"/>
    <n v="37"/>
    <b v="1"/>
    <s v="music/indie rock"/>
    <n v="129.5"/>
    <n v="28"/>
    <x v="1"/>
    <x v="21"/>
  </r>
  <r>
    <x v="2725"/>
    <s v="&quot;Then &amp; Now&quot;"/>
    <s v="Then &amp; Now is the 1st Solo album from me Ian Stewart. To learn more about me, my music, and my life visit www.ianstewartlive.com"/>
    <n v="4500"/>
    <n v="5052"/>
    <x v="2"/>
    <x v="0"/>
    <x v="0"/>
    <n v="1406226191"/>
    <d v="2014-07-24T18:23:11"/>
    <n v="1403547791"/>
    <d v="2014-06-23T18:23:11"/>
    <x v="29"/>
    <x v="29"/>
    <b v="0"/>
    <n v="58"/>
    <b v="1"/>
    <s v="music/rock"/>
    <n v="112.26666666666667"/>
    <n v="87.103448275862064"/>
    <x v="1"/>
    <x v="2"/>
  </r>
  <r>
    <x v="2726"/>
    <s v="Rosaline debut record"/>
    <s v="South Florida roots country/rock outfit's long awaited debut record"/>
    <n v="5500"/>
    <n v="5645"/>
    <x v="2"/>
    <x v="0"/>
    <x v="0"/>
    <n v="1466827140"/>
    <d v="2016-06-25T03:59:00"/>
    <n v="1464196414"/>
    <d v="2016-05-25T17:13:34"/>
    <x v="29"/>
    <x v="29"/>
    <b v="0"/>
    <n v="83"/>
    <b v="1"/>
    <s v="music/rock"/>
    <n v="102.63636363636364"/>
    <n v="68.01204819277109"/>
    <x v="1"/>
    <x v="2"/>
  </r>
  <r>
    <x v="2727"/>
    <s v="PIZAZZ: Pigeons Playing Ping Pong's New Album"/>
    <s v="We're hitting the studio to record our next album, &quot;Pizazz&quot;!! Help us put the FUN in FUNK!!"/>
    <n v="18000"/>
    <n v="21884.69"/>
    <x v="2"/>
    <x v="0"/>
    <x v="0"/>
    <n v="1486702800"/>
    <d v="2017-02-10T05:00:00"/>
    <n v="1484058261"/>
    <d v="2017-01-10T14:24:21"/>
    <x v="29"/>
    <x v="29"/>
    <b v="0"/>
    <n v="340"/>
    <b v="1"/>
    <s v="music/rock"/>
    <n v="121.5816111111111"/>
    <n v="64.366735294117646"/>
    <x v="1"/>
    <x v="2"/>
  </r>
  <r>
    <x v="2728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x v="0"/>
    <n v="1479704340"/>
    <d v="2016-11-21T04:59:00"/>
    <n v="1477043072"/>
    <d v="2016-10-21T09:44:32"/>
    <x v="29"/>
    <x v="29"/>
    <b v="0"/>
    <n v="897"/>
    <b v="1"/>
    <s v="games/tabletop games"/>
    <n v="452.37333333333333"/>
    <n v="75.647714604236342"/>
    <x v="6"/>
    <x v="9"/>
  </r>
  <r>
    <x v="2729"/>
    <s v="LACORSA Grand Prix Game (relaunch)"/>
    <s v="Race your friends in style with this classic Grand Prix game."/>
    <n v="14000"/>
    <n v="15937"/>
    <x v="2"/>
    <x v="0"/>
    <x v="0"/>
    <n v="1480662000"/>
    <d v="2016-12-02T07:00:00"/>
    <n v="1478000502"/>
    <d v="2016-11-01T11:41:42"/>
    <x v="29"/>
    <x v="29"/>
    <b v="0"/>
    <n v="234"/>
    <b v="1"/>
    <s v="games/tabletop games"/>
    <n v="113.83571428571429"/>
    <n v="68.106837606837601"/>
    <x v="6"/>
    <x v="9"/>
  </r>
  <r>
    <x v="2730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x v="0"/>
    <n v="1461369600"/>
    <d v="2016-04-23T00:00:00"/>
    <n v="1458748809"/>
    <d v="2016-03-23T16:00:09"/>
    <x v="29"/>
    <x v="29"/>
    <b v="0"/>
    <n v="218"/>
    <b v="1"/>
    <s v="games/tabletop games"/>
    <n v="108.11999999999999"/>
    <n v="37.197247706422019"/>
    <x v="6"/>
    <x v="9"/>
  </r>
  <r>
    <x v="2731"/>
    <s v="Street Kings Boardgame"/>
    <s v="Missed the Kickstarter? Contact your local gaming store before going online. Or click on the order button. Thanks for the support!"/>
    <n v="18000"/>
    <n v="19523.310000000001"/>
    <x v="2"/>
    <x v="0"/>
    <x v="0"/>
    <n v="1455253140"/>
    <d v="2016-02-12T04:59:00"/>
    <n v="1452625822"/>
    <d v="2016-01-12T19:10:22"/>
    <x v="29"/>
    <x v="29"/>
    <b v="0"/>
    <n v="321"/>
    <b v="1"/>
    <s v="games/tabletop games"/>
    <n v="108.46283333333334"/>
    <n v="60.820280373831778"/>
    <x v="6"/>
    <x v="9"/>
  </r>
  <r>
    <x v="2732"/>
    <s v="TimeWatch: GUMSHOE Investigative Time Travel RPG"/>
    <s v="You've got a time machine, high-powered weapons and a whole lot of history to save. Welcome to TimeWatch!"/>
    <n v="4000"/>
    <n v="105881"/>
    <x v="2"/>
    <x v="0"/>
    <x v="0"/>
    <n v="1393005600"/>
    <d v="2014-02-21T18:00:00"/>
    <n v="1390323617"/>
    <d v="2014-01-21T17:00:17"/>
    <x v="29"/>
    <x v="29"/>
    <b v="0"/>
    <n v="1980"/>
    <b v="1"/>
    <s v="games/tabletop games"/>
    <n v="2647.0250000000001"/>
    <n v="53.475252525252522"/>
    <x v="6"/>
    <x v="9"/>
  </r>
  <r>
    <x v="2733"/>
    <s v="DINOWALRUS: 3RD RECORD ON VINYL"/>
    <s v="Help Brooklyn psychedelic synth rockers DINOWALRUS release their 3rd Record, COMPLEXION, on vinyl!"/>
    <n v="3000"/>
    <n v="3236"/>
    <x v="2"/>
    <x v="0"/>
    <x v="0"/>
    <n v="1397862000"/>
    <d v="2014-04-18T23:00:00"/>
    <n v="1395155478"/>
    <d v="2014-03-18T15:11:18"/>
    <x v="29"/>
    <x v="29"/>
    <b v="1"/>
    <n v="79"/>
    <b v="1"/>
    <s v="music/indie rock"/>
    <n v="107.86666666666666"/>
    <n v="40.962025316455694"/>
    <x v="1"/>
    <x v="21"/>
  </r>
  <r>
    <x v="2734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x v="0"/>
    <n v="1451001600"/>
    <d v="2015-12-25T00:00:00"/>
    <n v="1448400943"/>
    <d v="2015-11-24T21:35:43"/>
    <x v="29"/>
    <x v="29"/>
    <b v="1"/>
    <n v="163"/>
    <b v="1"/>
    <s v="food/small batch"/>
    <n v="102.42285714285715"/>
    <n v="219.92638036809817"/>
    <x v="3"/>
    <x v="5"/>
  </r>
  <r>
    <x v="2735"/>
    <s v="CACOCO - The Drinking Chocolate Revival"/>
    <s v="The 'food of the gods' has returned in molten glory! CACOCO revives drinking chocolate with a revolutionary sustainable model."/>
    <n v="25000"/>
    <n v="73552"/>
    <x v="2"/>
    <x v="0"/>
    <x v="0"/>
    <n v="1482134340"/>
    <d v="2016-12-19T07:59:00"/>
    <n v="1479496309"/>
    <d v="2016-11-18T19:11:49"/>
    <x v="29"/>
    <x v="29"/>
    <b v="1"/>
    <n v="1104"/>
    <b v="1"/>
    <s v="food/small batch"/>
    <n v="294.20799999999997"/>
    <n v="66.623188405797094"/>
    <x v="3"/>
    <x v="5"/>
  </r>
  <r>
    <x v="2736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5"/>
    <x v="4"/>
    <n v="1437861540"/>
    <d v="2015-07-25T21:59:00"/>
    <n v="1435160452"/>
    <d v="2015-06-24T15:40:52"/>
    <x v="29"/>
    <x v="29"/>
    <b v="0"/>
    <n v="1"/>
    <b v="0"/>
    <s v="technology/web"/>
    <n v="0.1875"/>
    <n v="30"/>
    <x v="7"/>
    <x v="24"/>
  </r>
  <r>
    <x v="2737"/>
    <s v="Pater Noster Project"/>
    <s v="PATER NOSTER (2003) by Thomas Oboe Lee, scored for baritone solo and string quartet.  Hauntingly beautiful, yet never performed."/>
    <n v="900"/>
    <n v="1408"/>
    <x v="2"/>
    <x v="0"/>
    <x v="0"/>
    <n v="1416270292"/>
    <d v="2014-11-18T00:24:52"/>
    <n v="1413674692"/>
    <d v="2014-10-18T23:24:52"/>
    <x v="29"/>
    <x v="29"/>
    <b v="0"/>
    <n v="26"/>
    <b v="1"/>
    <s v="music/classical music"/>
    <n v="156.44444444444446"/>
    <n v="54.153846153846153"/>
    <x v="1"/>
    <x v="38"/>
  </r>
  <r>
    <x v="2738"/>
    <s v="Mark Hayes Requiem Recording"/>
    <s v="Mark Hayes: Requiem Recording"/>
    <n v="20000"/>
    <n v="20755"/>
    <x v="2"/>
    <x v="0"/>
    <x v="0"/>
    <n v="1417463945"/>
    <d v="2014-12-01T19:59:05"/>
    <n v="1414781945"/>
    <d v="2014-10-31T18:59:05"/>
    <x v="29"/>
    <x v="29"/>
    <b v="0"/>
    <n v="78"/>
    <b v="1"/>
    <s v="music/classical music"/>
    <n v="103.77499999999999"/>
    <n v="266.08974358974359"/>
    <x v="1"/>
    <x v="38"/>
  </r>
  <r>
    <x v="2739"/>
    <s v="Me, Myself and Albinoni"/>
    <s v="I will record 2 of Tomaso Albinoni's concertos for 2 oboes playing both parts myself."/>
    <n v="18000"/>
    <n v="20343.169999999998"/>
    <x v="2"/>
    <x v="0"/>
    <x v="0"/>
    <n v="1361681940"/>
    <d v="2013-02-24T04:59:00"/>
    <n v="1359029661"/>
    <d v="2013-01-24T12:14:21"/>
    <x v="29"/>
    <x v="29"/>
    <b v="0"/>
    <n v="185"/>
    <b v="1"/>
    <s v="music/classical music"/>
    <n v="113.01761111111111"/>
    <n v="109.96308108108107"/>
    <x v="1"/>
    <x v="38"/>
  </r>
  <r>
    <x v="2740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x v="0"/>
    <n v="1293937200"/>
    <d v="2011-01-02T03:00:00"/>
    <n v="1291257298"/>
    <d v="2010-12-02T02:34:58"/>
    <x v="29"/>
    <x v="29"/>
    <b v="0"/>
    <n v="13"/>
    <b v="1"/>
    <s v="music/classical music"/>
    <n v="156.4"/>
    <n v="30.076923076923077"/>
    <x v="1"/>
    <x v="38"/>
  </r>
  <r>
    <x v="2741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x v="0"/>
    <n v="1433131140"/>
    <d v="2015-06-01T03:59:00"/>
    <n v="1430445163"/>
    <d v="2015-05-01T01:52:43"/>
    <x v="29"/>
    <x v="29"/>
    <b v="0"/>
    <n v="67"/>
    <b v="1"/>
    <s v="music/classical music"/>
    <n v="122.8"/>
    <n v="54.985074626865675"/>
    <x v="1"/>
    <x v="38"/>
  </r>
  <r>
    <x v="2742"/>
    <s v="Send Brandon Rumsey to Brevard Music Center"/>
    <s v="At Brevard Music Center, a foremost summer music study program, I will compose a new work for large chamber ensemble for performance."/>
    <n v="2000"/>
    <n v="2147"/>
    <x v="2"/>
    <x v="0"/>
    <x v="0"/>
    <n v="1338219793"/>
    <d v="2012-05-28T15:43:13"/>
    <n v="1335541393"/>
    <d v="2012-04-27T15:43:13"/>
    <x v="29"/>
    <x v="29"/>
    <b v="0"/>
    <n v="35"/>
    <b v="1"/>
    <s v="music/classical music"/>
    <n v="107.35"/>
    <n v="61.342857142857142"/>
    <x v="1"/>
    <x v="38"/>
  </r>
  <r>
    <x v="2743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x v="0"/>
    <n v="1420773970"/>
    <d v="2015-01-09T03:26:10"/>
    <n v="1418095570"/>
    <d v="2014-12-09T03:26:10"/>
    <x v="29"/>
    <x v="29"/>
    <b v="1"/>
    <n v="294"/>
    <b v="1"/>
    <s v="technology/space exploration"/>
    <n v="171.76130000000001"/>
    <n v="58.422210884353746"/>
    <x v="7"/>
    <x v="32"/>
  </r>
  <r>
    <x v="2744"/>
    <s v="Mac N Cheez Food Truck"/>
    <s v="The amazing gourmet Mac N Cheez Food Truck Campaigne!"/>
    <n v="50000"/>
    <n v="74"/>
    <x v="0"/>
    <x v="0"/>
    <x v="0"/>
    <n v="1424746800"/>
    <d v="2015-02-24T03:00:00"/>
    <n v="1422067870"/>
    <d v="2015-01-24T02:51:10"/>
    <x v="29"/>
    <x v="29"/>
    <b v="0"/>
    <n v="14"/>
    <b v="0"/>
    <s v="food/food trucks"/>
    <n v="0.14799999999999999"/>
    <n v="5.2857142857142856"/>
    <x v="3"/>
    <x v="10"/>
  </r>
  <r>
    <x v="2745"/>
    <s v="Dough Heads Food Truck: waffles stuffed with sweet + savory"/>
    <s v="Stuffed waffles made from Dough. Sweet, savory, salty and then stuffed with meats, fruits, and sauces!"/>
    <n v="23000"/>
    <n v="6061"/>
    <x v="0"/>
    <x v="0"/>
    <x v="0"/>
    <n v="1438552800"/>
    <d v="2015-08-02T22:00:00"/>
    <n v="1435876423"/>
    <d v="2015-07-02T22:33:43"/>
    <x v="29"/>
    <x v="29"/>
    <b v="0"/>
    <n v="52"/>
    <b v="0"/>
    <s v="food/food trucks"/>
    <n v="26.35217391304348"/>
    <n v="116.55769230769231"/>
    <x v="3"/>
    <x v="10"/>
  </r>
  <r>
    <x v="2746"/>
    <s v="Support Circus Factory's new training space in Cork"/>
    <s v="We have been working extra hard to get our new training space ready and with a little extra help we hope to dream big for the future!"/>
    <n v="3400"/>
    <n v="1570"/>
    <x v="3"/>
    <x v="4"/>
    <x v="4"/>
    <n v="1491586534"/>
    <d v="2017-04-07T17:35:34"/>
    <n v="1488911734"/>
    <d v="2017-03-07T18:35:34"/>
    <x v="29"/>
    <x v="29"/>
    <b v="0"/>
    <n v="46"/>
    <b v="0"/>
    <s v="theater/spaces"/>
    <n v="46.176470588235297"/>
    <n v="34.130434782608695"/>
    <x v="0"/>
    <x v="4"/>
  </r>
  <r>
    <x v="2747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x v="0"/>
    <n v="1434092876"/>
    <d v="2015-06-12T07:07:56"/>
    <n v="1431414476"/>
    <d v="2015-05-12T07:07:56"/>
    <x v="29"/>
    <x v="29"/>
    <b v="0"/>
    <n v="36"/>
    <b v="0"/>
    <s v="publishing/children's books"/>
    <n v="7.8809523809523814"/>
    <n v="45.972222222222221"/>
    <x v="8"/>
    <x v="17"/>
  </r>
  <r>
    <x v="2748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x v="0"/>
    <n v="1473393600"/>
    <d v="2016-09-09T04:00:00"/>
    <n v="1470778559"/>
    <d v="2016-08-09T21:35:59"/>
    <x v="29"/>
    <x v="29"/>
    <b v="0"/>
    <n v="28"/>
    <b v="1"/>
    <s v="theater/plays"/>
    <n v="102.49999999999999"/>
    <n v="73.214285714285708"/>
    <x v="0"/>
    <x v="0"/>
  </r>
  <r>
    <x v="2749"/>
    <s v="Yuri in Edinburgh"/>
    <s v="August012 make their debut at Edinburgh Fringe with their play about the absurdity of wanting to bring children into a deranged world"/>
    <n v="5000"/>
    <n v="5831.74"/>
    <x v="2"/>
    <x v="3"/>
    <x v="3"/>
    <n v="1466179200"/>
    <d v="2016-06-17T16:00:00"/>
    <n v="1463466070"/>
    <d v="2016-05-17T06:21:10"/>
    <x v="29"/>
    <x v="29"/>
    <b v="0"/>
    <n v="130"/>
    <b v="1"/>
    <s v="theater/plays"/>
    <n v="116.6348"/>
    <n v="44.859538461538463"/>
    <x v="0"/>
    <x v="0"/>
  </r>
  <r>
    <x v="2750"/>
    <s v="Magpie- A Melbourne Written Dramatic Musical"/>
    <s v="When a rich girl fakes destitution so she can audition for a homeless talent show, she bridges our wealth gap with a tragic love."/>
    <n v="3100"/>
    <n v="3258"/>
    <x v="2"/>
    <x v="2"/>
    <x v="2"/>
    <n v="1424516400"/>
    <d v="2015-02-21T11:00:00"/>
    <n v="1421812637"/>
    <d v="2015-01-21T03:57:17"/>
    <x v="29"/>
    <x v="29"/>
    <b v="0"/>
    <n v="38"/>
    <b v="1"/>
    <s v="theater/musical"/>
    <n v="105.0967741935484"/>
    <n v="85.736842105263165"/>
    <x v="0"/>
    <x v="1"/>
  </r>
  <r>
    <x v="2751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x v="0"/>
    <n v="1477972740"/>
    <d v="2016-11-01T03:59:00"/>
    <n v="1475326255"/>
    <d v="2016-10-01T12:50:55"/>
    <x v="29"/>
    <x v="29"/>
    <b v="0"/>
    <n v="1260"/>
    <b v="1"/>
    <s v="theater/spaces"/>
    <n v="112.53599999999999"/>
    <n v="89.314285714285717"/>
    <x v="0"/>
    <x v="4"/>
  </r>
  <r>
    <x v="2752"/>
    <s v="Kickstart the Crossroads Community"/>
    <s v="An epicenter for connection, creation and expression of the community."/>
    <n v="75000"/>
    <n v="8471"/>
    <x v="0"/>
    <x v="0"/>
    <x v="0"/>
    <n v="1448175540"/>
    <d v="2015-11-22T06:59:00"/>
    <n v="1445483246"/>
    <d v="2015-10-22T03:07:26"/>
    <x v="29"/>
    <x v="29"/>
    <b v="0"/>
    <n v="72"/>
    <b v="0"/>
    <s v="theater/spaces"/>
    <n v="11.294666666666666"/>
    <n v="117.65277777777777"/>
    <x v="0"/>
    <x v="4"/>
  </r>
  <r>
    <x v="2753"/>
    <s v="Destination Small Town &quot;Visitor Center&quot; To The Midwest"/>
    <s v="We believe it's time to open a visitor's center that highlights the small towns of the upper Midwest."/>
    <n v="65000"/>
    <n v="126"/>
    <x v="0"/>
    <x v="0"/>
    <x v="0"/>
    <n v="1420724460"/>
    <d v="2015-01-08T13:41:00"/>
    <n v="1418046247"/>
    <d v="2014-12-08T13:44:07"/>
    <x v="29"/>
    <x v="29"/>
    <b v="0"/>
    <n v="3"/>
    <b v="0"/>
    <s v="theater/spaces"/>
    <n v="0.19384615384615383"/>
    <n v="42"/>
    <x v="0"/>
    <x v="4"/>
  </r>
  <r>
    <x v="2754"/>
    <s v="Theatre of the Black Butterfly's POOL (NO WATER)"/>
    <s v="Jump in the deep end of the provocative and darkly humourous, POOL (NO WATER)...to be performed in a Pool!  Directed by Gordon McCall."/>
    <n v="4000"/>
    <n v="910"/>
    <x v="0"/>
    <x v="6"/>
    <x v="5"/>
    <n v="1401595140"/>
    <d v="2014-06-01T03:59:00"/>
    <n v="1398980941"/>
    <d v="2014-05-01T21:49:01"/>
    <x v="29"/>
    <x v="29"/>
    <b v="0"/>
    <n v="17"/>
    <b v="0"/>
    <s v="theater/spaces"/>
    <n v="22.75"/>
    <n v="53.529411764705884"/>
    <x v="0"/>
    <x v="4"/>
  </r>
  <r>
    <x v="2755"/>
    <s v="All Puppet Players Need a Home"/>
    <s v="Help All Puppet Players perform it's 2015 season in a beautiful 200 seat theater for an entire year."/>
    <n v="20000"/>
    <n v="5328"/>
    <x v="0"/>
    <x v="0"/>
    <x v="0"/>
    <n v="1412432220"/>
    <d v="2014-10-04T14:17:00"/>
    <n v="1409753820"/>
    <d v="2014-09-03T14:17:00"/>
    <x v="29"/>
    <x v="29"/>
    <b v="0"/>
    <n v="76"/>
    <b v="0"/>
    <s v="theater/spaces"/>
    <n v="26.640000000000004"/>
    <n v="70.10526315789474"/>
    <x v="0"/>
    <x v="4"/>
  </r>
  <r>
    <x v="2756"/>
    <s v="MEDEA | A New Vision"/>
    <s v="A shockingly relevant modern take on a 2,000-year-old tragedy that confronts current gender politics."/>
    <n v="10000"/>
    <n v="375"/>
    <x v="3"/>
    <x v="0"/>
    <x v="0"/>
    <n v="1492145940"/>
    <d v="2017-04-14T04:59:00"/>
    <n v="1489504916"/>
    <d v="2017-03-14T15:21:56"/>
    <x v="29"/>
    <x v="29"/>
    <b v="0"/>
    <n v="4"/>
    <b v="0"/>
    <s v="theater/plays"/>
    <n v="3.75"/>
    <n v="93.75"/>
    <x v="0"/>
    <x v="0"/>
  </r>
  <r>
    <x v="2757"/>
    <s v="Terminator the Second"/>
    <s v="A stage production of Terminator 2: Judgment Day, composed entirely of the words of William Shakespeare"/>
    <n v="3000"/>
    <n v="10067.5"/>
    <x v="2"/>
    <x v="0"/>
    <x v="0"/>
    <n v="1304225940"/>
    <d v="2011-05-01T04:59:00"/>
    <n v="1301542937"/>
    <d v="2011-03-31T03:42:17"/>
    <x v="29"/>
    <x v="29"/>
    <b v="1"/>
    <n v="241"/>
    <b v="1"/>
    <s v="theater/plays"/>
    <n v="335.58333333333337"/>
    <n v="41.773858921161825"/>
    <x v="0"/>
    <x v="0"/>
  </r>
  <r>
    <x v="2758"/>
    <s v="Cosmicomics"/>
    <s v="A dazzling aerial show that brings to life the whimsical and romantic short stories of beloved fantasy author Italo Calvino."/>
    <n v="2500"/>
    <n v="3105"/>
    <x v="2"/>
    <x v="0"/>
    <x v="0"/>
    <n v="1402696800"/>
    <d v="2014-06-13T22:00:00"/>
    <n v="1399948353"/>
    <d v="2014-05-13T02:32:33"/>
    <x v="29"/>
    <x v="29"/>
    <b v="1"/>
    <n v="61"/>
    <b v="1"/>
    <s v="theater/plays"/>
    <n v="124.2"/>
    <n v="50.901639344262293"/>
    <x v="0"/>
    <x v="0"/>
  </r>
  <r>
    <x v="2759"/>
    <s v="BRUTE"/>
    <s v="Brute (winner of the 2015 IdeasTap Underbelly Award) is new writing based on the true story of a rather twisted, horrible schoolgirl."/>
    <n v="2000"/>
    <n v="2001"/>
    <x v="2"/>
    <x v="3"/>
    <x v="3"/>
    <n v="1436625000"/>
    <d v="2015-07-11T14:30:00"/>
    <n v="1433934371"/>
    <d v="2015-06-10T11:06:11"/>
    <x v="29"/>
    <x v="29"/>
    <b v="1"/>
    <n v="35"/>
    <b v="1"/>
    <s v="theater/plays"/>
    <n v="100.05"/>
    <n v="57.171428571428571"/>
    <x v="0"/>
    <x v="0"/>
  </r>
  <r>
    <x v="2760"/>
    <s v="Shakespeare in ASL - and FREE for everyone"/>
    <s v="Shakespeare's classic re-imagined as a spoken and signed production for deaf and hearing audiences"/>
    <n v="2500"/>
    <n v="3120"/>
    <x v="2"/>
    <x v="0"/>
    <x v="0"/>
    <n v="1445722140"/>
    <d v="2015-10-24T21:29:00"/>
    <n v="1443016697"/>
    <d v="2015-09-23T13:58:17"/>
    <x v="29"/>
    <x v="29"/>
    <b v="1"/>
    <n v="84"/>
    <b v="1"/>
    <s v="theater/plays"/>
    <n v="124.8"/>
    <n v="37.142857142857146"/>
    <x v="0"/>
    <x v="0"/>
  </r>
  <r>
    <x v="2761"/>
    <s v="Honorable Men - Poor Yorick's Players 2016 Season"/>
    <s v="Honorable Men - Yorick's 10th season of free, outdoor Shakespeare.  Featuring Henry IV, part 1 and Julius Caesar."/>
    <n v="1000"/>
    <n v="1312"/>
    <x v="2"/>
    <x v="0"/>
    <x v="0"/>
    <n v="1462334340"/>
    <d v="2016-05-04T03:59:00"/>
    <n v="1459711917"/>
    <d v="2016-04-03T19:31:57"/>
    <x v="29"/>
    <x v="29"/>
    <b v="1"/>
    <n v="26"/>
    <b v="1"/>
    <s v="theater/plays"/>
    <n v="131.20000000000002"/>
    <n v="50.46153846153846"/>
    <x v="0"/>
    <x v="0"/>
  </r>
  <r>
    <x v="2762"/>
    <s v="Prison Boxing: A New Play by Leah Joki"/>
    <s v="A one-woman theatrical exploration of the prison system and its inhabitants."/>
    <n v="12200"/>
    <n v="12571"/>
    <x v="2"/>
    <x v="0"/>
    <x v="0"/>
    <n v="1419220800"/>
    <d v="2014-12-22T04:00:00"/>
    <n v="1416555262"/>
    <d v="2014-11-21T07:34:22"/>
    <x v="29"/>
    <x v="29"/>
    <b v="1"/>
    <n v="134"/>
    <b v="1"/>
    <s v="theater/plays"/>
    <n v="103.04098360655738"/>
    <n v="93.81343283582089"/>
    <x v="0"/>
    <x v="0"/>
  </r>
  <r>
    <x v="2763"/>
    <s v="Macbeth"/>
    <s v="An original version of Shakespeare's masterpiece that emphasizes family and explores the destruction of blood ties"/>
    <n v="6000"/>
    <n v="7877"/>
    <x v="2"/>
    <x v="0"/>
    <x v="0"/>
    <n v="1434142800"/>
    <d v="2015-06-12T21:00:00"/>
    <n v="1431435122"/>
    <d v="2015-05-12T12:52:02"/>
    <x v="29"/>
    <x v="29"/>
    <b v="1"/>
    <n v="163"/>
    <b v="1"/>
    <s v="theater/plays"/>
    <n v="131.28333333333333"/>
    <n v="48.325153374233132"/>
    <x v="0"/>
    <x v="0"/>
  </r>
  <r>
    <x v="2764"/>
    <s v="'Gretel and Hansel' - A Children's Theatre Production"/>
    <s v="'Gretel and Hansel' by Sam Leeves - an inclusive, multi-sensory theatre production for children aged seven to eleven and their families"/>
    <n v="800"/>
    <n v="838"/>
    <x v="2"/>
    <x v="3"/>
    <x v="3"/>
    <n v="1455138000"/>
    <d v="2016-02-10T21:00:00"/>
    <n v="1452448298"/>
    <d v="2016-01-10T17:51:38"/>
    <x v="29"/>
    <x v="29"/>
    <b v="0"/>
    <n v="47"/>
    <b v="1"/>
    <s v="theater/plays"/>
    <n v="104.75000000000001"/>
    <n v="17.829787234042552"/>
    <x v="0"/>
    <x v="0"/>
  </r>
  <r>
    <x v="2765"/>
    <s v="Collision Course"/>
    <s v="Two unlikely friends, a garage, tinned beans &amp; the end of the world."/>
    <n v="350"/>
    <n v="558"/>
    <x v="2"/>
    <x v="3"/>
    <x v="3"/>
    <n v="1476632178"/>
    <d v="2016-10-16T15:36:18"/>
    <n v="1473953778"/>
    <d v="2016-09-15T15:36:18"/>
    <x v="29"/>
    <x v="29"/>
    <b v="0"/>
    <n v="31"/>
    <b v="1"/>
    <s v="theater/plays"/>
    <n v="159.42857142857144"/>
    <n v="18"/>
    <x v="0"/>
    <x v="0"/>
  </r>
  <r>
    <x v="2766"/>
    <s v="&quot;I'm Alright&quot;...an Enso Theatre Education production."/>
    <s v="I'm Alright. A story of young women, told by young women, for the world."/>
    <n v="1500"/>
    <n v="1766"/>
    <x v="2"/>
    <x v="0"/>
    <x v="0"/>
    <n v="1481961600"/>
    <d v="2016-12-17T08:00:00"/>
    <n v="1479283285"/>
    <d v="2016-11-16T08:01:25"/>
    <x v="29"/>
    <x v="29"/>
    <b v="0"/>
    <n v="26"/>
    <b v="1"/>
    <s v="theater/plays"/>
    <n v="117.73333333333333"/>
    <n v="67.92307692307692"/>
    <x v="0"/>
    <x v="0"/>
  </r>
  <r>
    <x v="2767"/>
    <s v="The Dybbuk"/>
    <s v="death&amp;pretzels presents their first Chicago based project:_x000a_The Dybbuk by S. Ansky"/>
    <n v="9500"/>
    <n v="9525"/>
    <x v="2"/>
    <x v="0"/>
    <x v="0"/>
    <n v="1402974000"/>
    <d v="2014-06-17T03:00:00"/>
    <n v="1400290255"/>
    <d v="2014-05-17T01:30:55"/>
    <x v="29"/>
    <x v="29"/>
    <b v="0"/>
    <n v="71"/>
    <b v="1"/>
    <s v="theater/plays"/>
    <n v="100.26315789473684"/>
    <n v="134.1549295774648"/>
    <x v="0"/>
    <x v="0"/>
  </r>
  <r>
    <x v="2768"/>
    <s v="THIEF"/>
    <s v="&quot;Thief,&quot; a one man touring show, a theatrical experience portraying a supernatural story about the 3 days Jesus spent in the grave."/>
    <n v="3000"/>
    <n v="5739"/>
    <x v="2"/>
    <x v="0"/>
    <x v="0"/>
    <n v="1406876340"/>
    <d v="2014-08-01T06:59:00"/>
    <n v="1404190567"/>
    <d v="2014-07-01T04:56:07"/>
    <x v="29"/>
    <x v="29"/>
    <b v="0"/>
    <n v="16"/>
    <b v="1"/>
    <s v="theater/plays"/>
    <n v="191.3"/>
    <n v="358.6875"/>
    <x v="0"/>
    <x v="0"/>
  </r>
  <r>
    <x v="2769"/>
    <s v="The Impossible Adventures Of Supernova Jones"/>
    <s v="Robots, Space Battles, Mystery, and Intrigue. Nothing is Impossible..."/>
    <n v="2000"/>
    <n v="2804"/>
    <x v="2"/>
    <x v="0"/>
    <x v="0"/>
    <n v="1423720740"/>
    <d v="2015-02-12T05:59:00"/>
    <n v="1421081857"/>
    <d v="2015-01-12T16:57:37"/>
    <x v="29"/>
    <x v="29"/>
    <b v="0"/>
    <n v="55"/>
    <b v="1"/>
    <s v="theater/plays"/>
    <n v="140.19999999999999"/>
    <n v="50.981818181818184"/>
    <x v="0"/>
    <x v="0"/>
  </r>
  <r>
    <x v="2770"/>
    <s v="Twelve Angry Women"/>
    <s v="On the 60th anniversary of Twelve Angry Men, 12 female writers create 12 short pieces about what makes them angry."/>
    <n v="2000"/>
    <n v="2063"/>
    <x v="2"/>
    <x v="3"/>
    <x v="3"/>
    <n v="1443808800"/>
    <d v="2015-10-02T18:00:00"/>
    <n v="1441120910"/>
    <d v="2015-09-01T15:21:50"/>
    <x v="29"/>
    <x v="29"/>
    <b v="0"/>
    <n v="46"/>
    <b v="1"/>
    <s v="theater/plays"/>
    <n v="103.15"/>
    <n v="44.847826086956523"/>
    <x v="0"/>
    <x v="0"/>
  </r>
  <r>
    <x v="2771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x v="0"/>
    <n v="1425528000"/>
    <d v="2015-03-05T04:00:00"/>
    <n v="1422916261"/>
    <d v="2015-02-02T22:31:01"/>
    <x v="29"/>
    <x v="29"/>
    <b v="0"/>
    <n v="197"/>
    <b v="1"/>
    <s v="theater/plays"/>
    <n v="105.19047619047619"/>
    <n v="56.065989847715734"/>
    <x v="0"/>
    <x v="0"/>
  </r>
  <r>
    <x v="2772"/>
    <s v="If the Shoe Fits"/>
    <s v="This new musical comedy empowers women and girls of all ages to be themselves in their shoes, whatever shoes they choose."/>
    <n v="1000"/>
    <n v="1"/>
    <x v="0"/>
    <x v="6"/>
    <x v="5"/>
    <n v="1479773838"/>
    <d v="2016-11-22T00:17:18"/>
    <n v="1477178238"/>
    <d v="2016-10-22T23:17:18"/>
    <x v="29"/>
    <x v="29"/>
    <b v="0"/>
    <n v="1"/>
    <b v="0"/>
    <s v="theater/musical"/>
    <n v="0.1"/>
    <n v="1"/>
    <x v="0"/>
    <x v="1"/>
  </r>
  <r>
    <x v="2773"/>
    <s v="Our Sacred Honor"/>
    <s v="Develop demo materials for new, true story of teen Revolutionary War heroes - for hybrid film/live stage musical"/>
    <n v="10000"/>
    <n v="481"/>
    <x v="0"/>
    <x v="0"/>
    <x v="0"/>
    <n v="1434497400"/>
    <d v="2015-06-16T23:30:00"/>
    <n v="1431770802"/>
    <d v="2015-05-16T10:06:42"/>
    <x v="29"/>
    <x v="29"/>
    <b v="0"/>
    <n v="8"/>
    <b v="0"/>
    <s v="theater/musical"/>
    <n v="4.8099999999999996"/>
    <n v="60.125"/>
    <x v="0"/>
    <x v="1"/>
  </r>
  <r>
    <x v="2774"/>
    <s v="Told Look Younger at Jermyn Street Theatre"/>
    <s v="A heart-warming comedy by award-winning writer about Love, Sex, Friendship of three old gay men in their 60s'!"/>
    <n v="4000"/>
    <n v="4030"/>
    <x v="2"/>
    <x v="3"/>
    <x v="3"/>
    <n v="1431204449"/>
    <d v="2015-05-09T20:47:29"/>
    <n v="1428526049"/>
    <d v="2015-04-08T20:47:29"/>
    <x v="29"/>
    <x v="29"/>
    <b v="0"/>
    <n v="13"/>
    <b v="1"/>
    <s v="theater/plays"/>
    <n v="100.75"/>
    <n v="310"/>
    <x v="0"/>
    <x v="0"/>
  </r>
  <r>
    <x v="2775"/>
    <s v="Star-Spangled Sitcoms: Huzzah &amp; John Adams"/>
    <s v="It's exactly what you think it is: a historical parody of your favorite sitcom about a bar and its psychiatrist spinoff!"/>
    <n v="2000"/>
    <n v="2015"/>
    <x v="2"/>
    <x v="0"/>
    <x v="0"/>
    <n v="1476939300"/>
    <d v="2016-10-20T04:55:00"/>
    <n v="1474273294"/>
    <d v="2016-09-19T08:21:34"/>
    <x v="29"/>
    <x v="29"/>
    <b v="0"/>
    <n v="33"/>
    <b v="1"/>
    <s v="theater/plays"/>
    <n v="100.75"/>
    <n v="61.060606060606062"/>
    <x v="0"/>
    <x v="0"/>
  </r>
  <r>
    <x v="2776"/>
    <s v="The Rabbit on the Moon"/>
    <s v="A long distance wrong number leads to love, but with Emily flying in to finally meet, Nick somehow forgot to mention he's blind."/>
    <n v="5500"/>
    <n v="620"/>
    <x v="0"/>
    <x v="0"/>
    <x v="0"/>
    <n v="1420860180"/>
    <d v="2015-01-10T03:23:00"/>
    <n v="1418234646"/>
    <d v="2014-12-10T18:04:06"/>
    <x v="29"/>
    <x v="29"/>
    <b v="0"/>
    <n v="12"/>
    <b v="0"/>
    <s v="theater/plays"/>
    <n v="11.272727272727273"/>
    <n v="51.666666666666664"/>
    <x v="0"/>
    <x v="0"/>
  </r>
  <r>
    <x v="2777"/>
    <s v="Dante's Capstone Project: Who am I?"/>
    <s v="A night of music, fellowship, and a reflection of my experiences over the past 4 years at Ball State University."/>
    <n v="500"/>
    <n v="525"/>
    <x v="2"/>
    <x v="0"/>
    <x v="0"/>
    <n v="1461902340"/>
    <d v="2016-04-29T03:59:00"/>
    <n v="1459220588"/>
    <d v="2016-03-29T03:03:08"/>
    <x v="29"/>
    <x v="29"/>
    <b v="0"/>
    <n v="7"/>
    <b v="1"/>
    <s v="theater/musical"/>
    <n v="105"/>
    <n v="75"/>
    <x v="0"/>
    <x v="1"/>
  </r>
  <r>
    <x v="2778"/>
    <s v="Luigi's Ladies"/>
    <s v="LUIGI'S LADIES: an original one-woman musical comedy"/>
    <n v="1500"/>
    <n v="1535"/>
    <x v="2"/>
    <x v="0"/>
    <x v="0"/>
    <n v="1400475600"/>
    <d v="2014-05-19T05:00:00"/>
    <n v="1397819938"/>
    <d v="2014-04-18T11:18:58"/>
    <x v="29"/>
    <x v="29"/>
    <b v="0"/>
    <n v="26"/>
    <b v="1"/>
    <s v="theater/musical"/>
    <n v="102.33333333333334"/>
    <n v="59.03846153846154"/>
    <x v="0"/>
    <x v="1"/>
  </r>
  <r>
    <x v="2779"/>
    <s v="The Imaginary A Musical"/>
    <s v="The Imaginary : A Musical is a new musical adaptation based on the novel written by A.F. Harrold.       TheImaginaryAMusical.com"/>
    <n v="5000"/>
    <n v="426"/>
    <x v="0"/>
    <x v="0"/>
    <x v="0"/>
    <n v="1420215216"/>
    <d v="2015-01-02T16:13:36"/>
    <n v="1417536816"/>
    <d v="2014-12-02T16:13:36"/>
    <x v="29"/>
    <x v="29"/>
    <b v="0"/>
    <n v="9"/>
    <b v="0"/>
    <s v="theater/musical"/>
    <n v="8.52"/>
    <n v="47.333333333333336"/>
    <x v="0"/>
    <x v="1"/>
  </r>
  <r>
    <x v="2780"/>
    <s v="My Insane Shakespeare"/>
    <s v="My Insane Shakespeare. An original play by Arthur Elbakyan premiering October 13th at United Solo, New York City."/>
    <n v="7000"/>
    <n v="189"/>
    <x v="0"/>
    <x v="0"/>
    <x v="0"/>
    <n v="1412405940"/>
    <d v="2014-10-04T06:59:00"/>
    <n v="1409721542"/>
    <d v="2014-09-03T05:19:02"/>
    <x v="29"/>
    <x v="29"/>
    <b v="1"/>
    <n v="8"/>
    <b v="0"/>
    <s v="theater/plays"/>
    <n v="2.7"/>
    <n v="23.625"/>
    <x v="0"/>
    <x v="0"/>
  </r>
  <r>
    <x v="2781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d v="2015-06-30T03:59:00"/>
    <n v="1433014746"/>
    <d v="2015-05-30T19:39:06"/>
    <x v="29"/>
    <x v="29"/>
    <b v="0"/>
    <n v="1"/>
    <b v="0"/>
    <s v="theater/musical"/>
    <n v="5.5555555555555552E-2"/>
    <n v="10"/>
    <x v="0"/>
    <x v="1"/>
  </r>
  <r>
    <x v="2782"/>
    <s v="Sherri's Playhouse Present's A Heavenly Hand!"/>
    <s v="A romantic comedy about a girl trying to figure out what to do with her life and an angel who comes to help her."/>
    <n v="8000"/>
    <n v="118"/>
    <x v="0"/>
    <x v="0"/>
    <x v="0"/>
    <n v="1420413960"/>
    <d v="2015-01-04T23:26:00"/>
    <n v="1417651630"/>
    <d v="2014-12-04T00:07:10"/>
    <x v="29"/>
    <x v="29"/>
    <b v="0"/>
    <n v="9"/>
    <b v="0"/>
    <s v="theater/plays"/>
    <n v="1.4749999999999999"/>
    <n v="13.111111111111111"/>
    <x v="0"/>
    <x v="0"/>
  </r>
  <r>
    <x v="2783"/>
    <s v="MADE-UP: A Sitcom Theater Special"/>
    <s v="Ryan and Vanessa are hosting Christmas for the first time but instead of a happy celebration, they get a hilarious survival situation."/>
    <n v="15000"/>
    <n v="520"/>
    <x v="0"/>
    <x v="0"/>
    <x v="0"/>
    <n v="1481000340"/>
    <d v="2016-12-06T04:59:00"/>
    <n v="1478386812"/>
    <d v="2016-11-05T23:00:12"/>
    <x v="29"/>
    <x v="29"/>
    <b v="0"/>
    <n v="11"/>
    <b v="0"/>
    <s v="theater/plays"/>
    <n v="3.4666666666666663"/>
    <n v="47.272727272727273"/>
    <x v="0"/>
    <x v="0"/>
  </r>
  <r>
    <x v="2784"/>
    <s v="Vestige"/>
    <s v="A Transgender makeup artist calls into question the loyalty of her best friend in a 1980's circus while dealing with her dying mother."/>
    <n v="1000"/>
    <n v="50"/>
    <x v="0"/>
    <x v="0"/>
    <x v="0"/>
    <n v="1425103218"/>
    <d v="2015-02-28T06:00:18"/>
    <n v="1422424818"/>
    <d v="2015-01-28T06:00:18"/>
    <x v="29"/>
    <x v="29"/>
    <b v="0"/>
    <n v="1"/>
    <b v="0"/>
    <s v="theater/plays"/>
    <n v="5"/>
    <n v="50"/>
    <x v="0"/>
    <x v="0"/>
  </r>
  <r>
    <x v="2785"/>
    <s v="Broken Alley â€”Â Year 3"/>
    <s v="We Kickstarted Broken Alley Theatre in the summer of 2013. It's been an amazing two years. This year, BATx goes bigger than ever."/>
    <n v="3255"/>
    <n v="397"/>
    <x v="0"/>
    <x v="0"/>
    <x v="0"/>
    <n v="1435441454"/>
    <d v="2015-06-27T21:44:14"/>
    <n v="1432763054"/>
    <d v="2015-05-27T21:44:14"/>
    <x v="29"/>
    <x v="29"/>
    <b v="0"/>
    <n v="5"/>
    <b v="0"/>
    <s v="theater/plays"/>
    <n v="12.196620583717358"/>
    <n v="79.400000000000006"/>
    <x v="0"/>
    <x v="0"/>
  </r>
  <r>
    <x v="2786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x v="0"/>
    <n v="1446483000"/>
    <d v="2015-11-02T16:50:00"/>
    <n v="1443811268"/>
    <d v="2015-10-02T18:41:08"/>
    <x v="29"/>
    <x v="29"/>
    <b v="0"/>
    <n v="13"/>
    <b v="0"/>
    <s v="theater/plays"/>
    <n v="35.64"/>
    <n v="137.07692307692307"/>
    <x v="0"/>
    <x v="0"/>
  </r>
  <r>
    <x v="2787"/>
    <s v="Fantastic Mr Fox - Novus Theatre"/>
    <s v="Novus Theatre bring you their new show 'Fantastic Mr Fox'. We hope to improve the pay for our cast and crew through Kickstarter."/>
    <n v="1500"/>
    <n v="95"/>
    <x v="0"/>
    <x v="3"/>
    <x v="3"/>
    <n v="1415404800"/>
    <d v="2014-11-08T00:00:00"/>
    <n v="1412809644"/>
    <d v="2014-10-08T23:07:24"/>
    <x v="29"/>
    <x v="29"/>
    <b v="0"/>
    <n v="10"/>
    <b v="0"/>
    <s v="theater/plays"/>
    <n v="6.3333333333333339"/>
    <n v="9.5"/>
    <x v="0"/>
    <x v="0"/>
  </r>
  <r>
    <x v="2788"/>
    <s v="2020 Vision: a love story told over sixty years"/>
    <s v="Help us produce an iconic new verse play, set in the year 2020, with virtuoso acting and hauntingly beautiful words and music"/>
    <n v="23900"/>
    <n v="6141.99"/>
    <x v="0"/>
    <x v="3"/>
    <x v="3"/>
    <n v="1475398800"/>
    <d v="2016-10-02T09:00:00"/>
    <n v="1472711224"/>
    <d v="2016-09-01T06:27:04"/>
    <x v="29"/>
    <x v="29"/>
    <b v="0"/>
    <n v="94"/>
    <b v="0"/>
    <s v="theater/plays"/>
    <n v="25.698702928870294"/>
    <n v="65.340319148936175"/>
    <x v="0"/>
    <x v="0"/>
  </r>
  <r>
    <x v="2789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x v="0"/>
    <n v="1475294400"/>
    <d v="2016-10-01T04:00:00"/>
    <n v="1472674285"/>
    <d v="2016-08-31T20:11:25"/>
    <x v="29"/>
    <x v="29"/>
    <b v="0"/>
    <n v="0"/>
    <b v="0"/>
    <s v="theater/plays"/>
    <n v="0"/>
    <n v="0"/>
    <x v="0"/>
    <x v="0"/>
  </r>
  <r>
    <x v="2790"/>
    <s v="2016 TAPR DCC Video on HamRadioNow"/>
    <s v="HamRadioNow will produce YouTube video of the complete 2016 ARRL &amp; TAPR Amateur Radio (Ham Radio) Digital Communications Conference"/>
    <n v="5000"/>
    <n v="6025"/>
    <x v="2"/>
    <x v="0"/>
    <x v="0"/>
    <n v="1471834800"/>
    <d v="2016-08-22T03:00:00"/>
    <n v="1469126462"/>
    <d v="2016-07-21T18:41:02"/>
    <x v="30"/>
    <x v="30"/>
    <b v="0"/>
    <n v="75"/>
    <b v="1"/>
    <s v="film &amp; video/television"/>
    <n v="120.5"/>
    <n v="80.333333333333329"/>
    <x v="2"/>
    <x v="6"/>
  </r>
  <r>
    <x v="2791"/>
    <s v="More Than A Drive"/>
    <s v="A breakthrough cinematic experience about more than just the carsâ€¦the people, lifestyle, enthusiasm, party, and the Leavenworth Drive."/>
    <n v="10000"/>
    <n v="11094.23"/>
    <x v="2"/>
    <x v="0"/>
    <x v="0"/>
    <n v="1317538740"/>
    <d v="2011-10-02T06:59:00"/>
    <n v="1314765025"/>
    <d v="2011-08-31T04:30:25"/>
    <x v="30"/>
    <x v="30"/>
    <b v="0"/>
    <n v="178"/>
    <b v="1"/>
    <s v="film &amp; video/shorts"/>
    <n v="110.9423"/>
    <n v="62.327134831460668"/>
    <x v="2"/>
    <x v="3"/>
  </r>
  <r>
    <x v="2792"/>
    <s v="See It My Way"/>
    <s v="This film follows a young man who has had only a troubled family life. He turns to all the wrong things and life falls apart."/>
    <n v="2800"/>
    <n v="435"/>
    <x v="0"/>
    <x v="0"/>
    <x v="0"/>
    <n v="1408232520"/>
    <d v="2014-08-16T23:42:00"/>
    <n v="1405393356"/>
    <d v="2014-07-15T03:02:36"/>
    <x v="30"/>
    <x v="30"/>
    <b v="0"/>
    <n v="10"/>
    <b v="0"/>
    <s v="film &amp; video/drama"/>
    <n v="15.535714285714286"/>
    <n v="43.5"/>
    <x v="2"/>
    <x v="14"/>
  </r>
  <r>
    <x v="2793"/>
    <s v="True Colors"/>
    <s v="An hour-long pilot about a group of suburban LGBT teens coming of age in the early 90's."/>
    <n v="50000"/>
    <n v="8815"/>
    <x v="0"/>
    <x v="0"/>
    <x v="0"/>
    <n v="1459493940"/>
    <d v="2016-04-01T06:59:00"/>
    <n v="1456732225"/>
    <d v="2016-02-29T07:50:25"/>
    <x v="30"/>
    <x v="30"/>
    <b v="0"/>
    <n v="76"/>
    <b v="0"/>
    <s v="film &amp; video/drama"/>
    <n v="17.630000000000003"/>
    <n v="115.98684210526316"/>
    <x v="2"/>
    <x v="14"/>
  </r>
  <r>
    <x v="2794"/>
    <s v="The Way Back to Yarasquin: A Coffee Pilgrimage"/>
    <s v="Remarkably devoted, Mayra is single-handedly sourcing small farm, single-origin coffee from her rural village in Honduras."/>
    <n v="3500"/>
    <n v="4395"/>
    <x v="2"/>
    <x v="0"/>
    <x v="0"/>
    <n v="1337194800"/>
    <d v="2012-05-16T19:00:00"/>
    <n v="1334429646"/>
    <d v="2012-04-14T18:54:06"/>
    <x v="30"/>
    <x v="30"/>
    <b v="1"/>
    <n v="77"/>
    <b v="1"/>
    <s v="film &amp; video/documentary"/>
    <n v="125.57142857142858"/>
    <n v="57.077922077922075"/>
    <x v="2"/>
    <x v="22"/>
  </r>
  <r>
    <x v="2795"/>
    <s v="The Power of Place"/>
    <s v="A film project that will compel decision makers to conserve iconic NH landscapes at risk due to an electricity transmission project."/>
    <n v="35000"/>
    <n v="35640"/>
    <x v="2"/>
    <x v="0"/>
    <x v="0"/>
    <n v="1368763140"/>
    <d v="2013-05-17T03:59:00"/>
    <n v="1366028563"/>
    <d v="2013-04-15T12:22:43"/>
    <x v="30"/>
    <x v="30"/>
    <b v="1"/>
    <n v="340"/>
    <b v="1"/>
    <s v="film &amp; video/documentary"/>
    <n v="101.82857142857142"/>
    <n v="104.82352941176471"/>
    <x v="2"/>
    <x v="22"/>
  </r>
  <r>
    <x v="2796"/>
    <s v="GO FAR: The Christopher Rush Story (4)"/>
    <s v="An inspirational feature-length documentary that will help those with disabilities achieve their goals despite the obstacles."/>
    <n v="30000"/>
    <n v="30315"/>
    <x v="2"/>
    <x v="0"/>
    <x v="0"/>
    <n v="1387688400"/>
    <d v="2013-12-22T05:00:00"/>
    <n v="1384920804"/>
    <d v="2013-11-20T04:13:24"/>
    <x v="30"/>
    <x v="30"/>
    <b v="0"/>
    <n v="241"/>
    <b v="1"/>
    <s v="film &amp; video/documentary"/>
    <n v="101.05"/>
    <n v="125.78838174273859"/>
    <x v="2"/>
    <x v="22"/>
  </r>
  <r>
    <x v="2797"/>
    <s v="Darwin's Kiss"/>
    <s v="An animated web series about biological evolution gone haywire."/>
    <n v="8500"/>
    <n v="25"/>
    <x v="0"/>
    <x v="0"/>
    <x v="0"/>
    <n v="1401595200"/>
    <d v="2014-06-01T04:00:00"/>
    <n v="1398862875"/>
    <d v="2014-04-30T13:01:15"/>
    <x v="30"/>
    <x v="30"/>
    <b v="0"/>
    <n v="2"/>
    <b v="0"/>
    <s v="film &amp; video/animation"/>
    <n v="0.29411764705882354"/>
    <n v="12.5"/>
    <x v="2"/>
    <x v="15"/>
  </r>
  <r>
    <x v="279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x v="0"/>
    <n v="1437933600"/>
    <d v="2015-07-26T18:00:00"/>
    <n v="1435117889"/>
    <d v="2015-06-24T03:51:29"/>
    <x v="30"/>
    <x v="30"/>
    <b v="0"/>
    <n v="276"/>
    <b v="1"/>
    <s v="technology/wearables"/>
    <n v="104.46206037108834"/>
    <n v="109.33695652173913"/>
    <x v="7"/>
    <x v="11"/>
  </r>
  <r>
    <x v="2799"/>
    <s v="BioToo - Emergency Temporary Tattoos"/>
    <s v="When every second matters, BioToo temporary tattoos get critical information to emergency personnel to help them help you."/>
    <n v="12000"/>
    <n v="90"/>
    <x v="0"/>
    <x v="0"/>
    <x v="0"/>
    <n v="1487397540"/>
    <d v="2017-02-18T05:59:00"/>
    <n v="1484684247"/>
    <d v="2017-01-17T20:17:27"/>
    <x v="30"/>
    <x v="30"/>
    <b v="0"/>
    <n v="4"/>
    <b v="0"/>
    <s v="technology/wearables"/>
    <n v="0.75"/>
    <n v="22.5"/>
    <x v="7"/>
    <x v="11"/>
  </r>
  <r>
    <x v="2800"/>
    <s v="Lust Control NEW CD!!!"/>
    <s v="Help Lust Control Kickstart their first cd in 20 years!!  To be mixed by Rocky Gray (Living Sacrifice, Soul Embraced, Evanescence)!!"/>
    <n v="3000"/>
    <n v="3226"/>
    <x v="2"/>
    <x v="0"/>
    <x v="0"/>
    <n v="1335672000"/>
    <d v="2012-04-29T04:00:00"/>
    <n v="1332978688"/>
    <d v="2012-03-28T23:51:28"/>
    <x v="30"/>
    <x v="30"/>
    <b v="0"/>
    <n v="71"/>
    <b v="1"/>
    <s v="music/rock"/>
    <n v="107.53333333333333"/>
    <n v="45.436619718309856"/>
    <x v="1"/>
    <x v="2"/>
  </r>
  <r>
    <x v="2801"/>
    <s v="Help Friends and Family Release Their Debut Album"/>
    <s v="Friends and Family have an album for you. They need your help to release it to the world."/>
    <n v="7000"/>
    <n v="8058.55"/>
    <x v="2"/>
    <x v="0"/>
    <x v="0"/>
    <n v="1365489000"/>
    <d v="2013-04-09T06:30:00"/>
    <n v="1362776043"/>
    <d v="2013-03-08T20:54:03"/>
    <x v="30"/>
    <x v="30"/>
    <b v="0"/>
    <n v="205"/>
    <b v="1"/>
    <s v="music/rock"/>
    <n v="115.12214285714286"/>
    <n v="39.31"/>
    <x v="1"/>
    <x v="2"/>
  </r>
  <r>
    <x v="2802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x v="0"/>
    <n v="1343016000"/>
    <d v="2012-07-23T04:00:00"/>
    <n v="1340296440"/>
    <d v="2012-06-21T16:34:00"/>
    <x v="30"/>
    <x v="30"/>
    <b v="0"/>
    <n v="8"/>
    <b v="0"/>
    <s v="music/jazz"/>
    <n v="3.25"/>
    <n v="65"/>
    <x v="1"/>
    <x v="39"/>
  </r>
  <r>
    <x v="2803"/>
    <s v="Russ Spiegel's Uncommon Knowledge: The Deep Brooklyn Suite"/>
    <s v="â€œThe Deep Brooklyn Suiteâ€ is a series of musical impressions about living and surviving in Brooklyn."/>
    <n v="6500"/>
    <n v="375"/>
    <x v="0"/>
    <x v="0"/>
    <x v="0"/>
    <n v="1330577940"/>
    <d v="2012-03-01T04:59:00"/>
    <n v="1327853914"/>
    <d v="2012-01-29T16:18:34"/>
    <x v="30"/>
    <x v="30"/>
    <b v="0"/>
    <n v="9"/>
    <b v="0"/>
    <s v="music/jazz"/>
    <n v="5.7692307692307692"/>
    <n v="41.666666666666664"/>
    <x v="1"/>
    <x v="39"/>
  </r>
  <r>
    <x v="2804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x v="0"/>
    <n v="1405305000"/>
    <d v="2014-07-14T02:30:00"/>
    <n v="1402612730"/>
    <d v="2014-06-12T22:38:50"/>
    <x v="30"/>
    <x v="30"/>
    <b v="0"/>
    <n v="1"/>
    <b v="0"/>
    <s v="music/jazz"/>
    <n v="0.6"/>
    <n v="30"/>
    <x v="1"/>
    <x v="39"/>
  </r>
  <r>
    <x v="280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x v="0"/>
    <n v="1477454340"/>
    <d v="2016-10-26T03:59:00"/>
    <n v="1474676646"/>
    <d v="2016-09-24T00:24:06"/>
    <x v="30"/>
    <x v="30"/>
    <b v="0"/>
    <n v="6"/>
    <b v="0"/>
    <s v="technology/wearables"/>
    <n v="1.1919999999999999"/>
    <n v="49.666666666666664"/>
    <x v="7"/>
    <x v="11"/>
  </r>
  <r>
    <x v="2806"/>
    <s v="American Pixels - a Game Music Tribute Album by Mazedude"/>
    <s v="Mazedude presents an arranged album of game music, honoring American composers and featuring several guest performers"/>
    <n v="5000"/>
    <n v="6500.09"/>
    <x v="2"/>
    <x v="0"/>
    <x v="0"/>
    <n v="1470369540"/>
    <d v="2016-08-05T03:59:00"/>
    <n v="1467604804"/>
    <d v="2016-07-04T04:00:04"/>
    <x v="30"/>
    <x v="30"/>
    <b v="0"/>
    <n v="166"/>
    <b v="1"/>
    <s v="music/electronic music"/>
    <n v="130.0018"/>
    <n v="39.157168674698795"/>
    <x v="1"/>
    <x v="20"/>
  </r>
  <r>
    <x v="2807"/>
    <s v="Bring Kyrstyn's Album to Life!"/>
    <s v="Help this Soulful &amp; Cinematic Glitch-Pop Songwriter Bring her Music to the World!  (And your Ears:)"/>
    <n v="4500"/>
    <n v="5056.22"/>
    <x v="2"/>
    <x v="0"/>
    <x v="0"/>
    <n v="1357545600"/>
    <d v="2013-01-07T08:00:00"/>
    <n v="1354790790"/>
    <d v="2012-12-06T10:46:30"/>
    <x v="30"/>
    <x v="30"/>
    <b v="0"/>
    <n v="211"/>
    <b v="1"/>
    <s v="music/electronic music"/>
    <n v="112.36044444444444"/>
    <n v="23.963127962085309"/>
    <x v="1"/>
    <x v="20"/>
  </r>
  <r>
    <x v="2808"/>
    <s v="Until The End (PC, Mac, and Linux)"/>
    <s v="A run-n-gun zombie survival game where you scavenge for items to make the night a little less scary."/>
    <n v="2200"/>
    <n v="850"/>
    <x v="0"/>
    <x v="0"/>
    <x v="0"/>
    <n v="1385447459"/>
    <d v="2013-11-26T06:30:59"/>
    <n v="1382679059"/>
    <d v="2013-10-25T05:30:59"/>
    <x v="30"/>
    <x v="30"/>
    <b v="0"/>
    <n v="21"/>
    <b v="0"/>
    <s v="games/video games"/>
    <n v="38.636363636363633"/>
    <n v="40.476190476190474"/>
    <x v="6"/>
    <x v="25"/>
  </r>
  <r>
    <x v="2809"/>
    <s v="&quot;SUNDANCERS: The Men of Utah&quot;"/>
    <s v="A gorgeous monograph of sensual imagery featuring the men of Utah, shot against the incredible expanses of land they call their own."/>
    <n v="8750"/>
    <n v="9111"/>
    <x v="2"/>
    <x v="0"/>
    <x v="0"/>
    <n v="1431885600"/>
    <d v="2015-05-17T18:00:00"/>
    <n v="1429133323"/>
    <d v="2015-04-15T21:28:43"/>
    <x v="30"/>
    <x v="30"/>
    <b v="0"/>
    <n v="70"/>
    <b v="1"/>
    <s v="photography/photobooks"/>
    <n v="104.12571428571428"/>
    <n v="130.15714285714284"/>
    <x v="5"/>
    <x v="23"/>
  </r>
  <r>
    <x v="2810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3"/>
    <x v="3"/>
    <n v="1436380200"/>
    <d v="2015-07-08T18:30:00"/>
    <n v="1433615400"/>
    <d v="2015-06-06T18:30:00"/>
    <x v="30"/>
    <x v="30"/>
    <b v="0"/>
    <n v="9"/>
    <b v="1"/>
    <s v="photography/photobooks"/>
    <n v="101.31677953348381"/>
    <n v="299.22222222222223"/>
    <x v="5"/>
    <x v="23"/>
  </r>
  <r>
    <x v="2811"/>
    <s v="In Training: a book of Bonsai photographs"/>
    <s v="A fine art photography book taking a new look at the art of bonsai."/>
    <n v="14000"/>
    <n v="20398"/>
    <x v="2"/>
    <x v="0"/>
    <x v="0"/>
    <n v="1443826980"/>
    <d v="2015-10-02T23:03:00"/>
    <n v="1441032457"/>
    <d v="2015-08-31T14:47:37"/>
    <x v="30"/>
    <x v="30"/>
    <b v="0"/>
    <n v="222"/>
    <b v="1"/>
    <s v="photography/photobooks"/>
    <n v="145.70000000000002"/>
    <n v="91.882882882882882"/>
    <x v="5"/>
    <x v="23"/>
  </r>
  <r>
    <x v="281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3"/>
    <x v="3"/>
    <n v="1475333917"/>
    <d v="2016-10-01T14:58:37"/>
    <n v="1472569117"/>
    <d v="2016-08-30T14:58:37"/>
    <x v="30"/>
    <x v="30"/>
    <b v="0"/>
    <n v="46"/>
    <b v="0"/>
    <s v="technology/wearables"/>
    <n v="70.36"/>
    <n v="382.39130434782606"/>
    <x v="7"/>
    <x v="11"/>
  </r>
  <r>
    <x v="2813"/>
    <s v="FAMILY BUSINESS KICKSTARTER"/>
    <s v="Less than one week to PLEDGE YOUR SUPPORT for THE FAMILY BUSINESS as the band raises funds for the next full length rock album."/>
    <n v="4000"/>
    <n v="5465"/>
    <x v="2"/>
    <x v="0"/>
    <x v="0"/>
    <n v="1433305800"/>
    <d v="2015-06-03T04:30:00"/>
    <n v="1430604395"/>
    <d v="2015-05-02T22:06:35"/>
    <x v="30"/>
    <x v="30"/>
    <b v="0"/>
    <n v="78"/>
    <b v="1"/>
    <s v="music/rock"/>
    <n v="136.625"/>
    <n v="70.064102564102569"/>
    <x v="1"/>
    <x v="2"/>
  </r>
  <r>
    <x v="2814"/>
    <s v="Contact by Jake Shivery"/>
    <s v="Monograph featuring PDX photographer Jake Shivery's 8x10 contact portraits; 1/2 plates and 1/2 extensive essay.  Approx. 9x12, 108 pgs."/>
    <n v="18500"/>
    <n v="23096"/>
    <x v="2"/>
    <x v="0"/>
    <x v="0"/>
    <n v="1419292800"/>
    <d v="2014-12-23T00:00:00"/>
    <n v="1416592916"/>
    <d v="2014-11-21T18:01:56"/>
    <x v="30"/>
    <x v="30"/>
    <b v="1"/>
    <n v="241"/>
    <b v="1"/>
    <s v="photography/photobooks"/>
    <n v="124.84324324324325"/>
    <n v="95.834024896265561"/>
    <x v="5"/>
    <x v="23"/>
  </r>
  <r>
    <x v="2815"/>
    <s v="The Sharper Image"/>
    <s v="Photographic canvas prints depicting different scenes from around the globe, including local images taken in Sussex England."/>
    <n v="1000"/>
    <n v="5"/>
    <x v="0"/>
    <x v="3"/>
    <x v="3"/>
    <n v="1450521990"/>
    <d v="2015-12-19T10:46:30"/>
    <n v="1447757190"/>
    <d v="2015-11-17T10:46:30"/>
    <x v="30"/>
    <x v="30"/>
    <b v="0"/>
    <n v="1"/>
    <b v="0"/>
    <s v="photography/places"/>
    <n v="0.5"/>
    <n v="5"/>
    <x v="5"/>
    <x v="16"/>
  </r>
  <r>
    <x v="2816"/>
    <s v="MADAM Album"/>
    <s v="Album 3 funds.We have 13 amazing songs ready to go . a fantastic engineer to mix them, James Aparicio(Depeche Mode/Liars.We need you xx"/>
    <n v="2000"/>
    <n v="2204"/>
    <x v="2"/>
    <x v="3"/>
    <x v="3"/>
    <n v="1408039860"/>
    <d v="2014-08-14T18:11:00"/>
    <n v="1405248503"/>
    <d v="2014-07-13T10:48:23"/>
    <x v="30"/>
    <x v="30"/>
    <b v="0"/>
    <n v="83"/>
    <b v="1"/>
    <s v="music/pop"/>
    <n v="110.2"/>
    <n v="26.554216867469879"/>
    <x v="1"/>
    <x v="30"/>
  </r>
  <r>
    <x v="2817"/>
    <s v="Simply Put is recording an album!"/>
    <s v="Simply Put is recording our debut album and needs to raise funds for studio time, printing and possibly the start of a sound system.  "/>
    <n v="3500"/>
    <n v="4181"/>
    <x v="2"/>
    <x v="0"/>
    <x v="0"/>
    <n v="1298343600"/>
    <d v="2011-02-22T03:00:00"/>
    <n v="1295624113"/>
    <d v="2011-01-21T15:35:13"/>
    <x v="30"/>
    <x v="30"/>
    <b v="0"/>
    <n v="93"/>
    <b v="1"/>
    <s v="music/pop"/>
    <n v="119.45714285714286"/>
    <n v="44.956989247311824"/>
    <x v="1"/>
    <x v="30"/>
  </r>
  <r>
    <x v="2818"/>
    <s v="Get Your Hopes Up"/>
    <s v="After 3 years.....It's time for some new music! Album #2 is in motion and I can't wait to share it with all of you!"/>
    <n v="5000"/>
    <n v="2390"/>
    <x v="3"/>
    <x v="0"/>
    <x v="0"/>
    <n v="1490572740"/>
    <d v="2017-03-26T23:59:00"/>
    <n v="1487734667"/>
    <d v="2017-02-22T03:37:47"/>
    <x v="30"/>
    <x v="30"/>
    <b v="0"/>
    <n v="15"/>
    <b v="0"/>
    <s v="music/faith"/>
    <n v="47.8"/>
    <n v="159.33333333333334"/>
    <x v="1"/>
    <x v="19"/>
  </r>
  <r>
    <x v="281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x v="0"/>
    <n v="1483822800"/>
    <d v="2017-01-07T21:00:00"/>
    <n v="1481058170"/>
    <d v="2016-12-06T21:02:50"/>
    <x v="30"/>
    <x v="30"/>
    <b v="0"/>
    <n v="34"/>
    <b v="1"/>
    <s v="photography/photobooks"/>
    <n v="108.74999999999999"/>
    <n v="63.970588235294116"/>
    <x v="5"/>
    <x v="23"/>
  </r>
  <r>
    <x v="2820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x v="0"/>
    <n v="1422674700"/>
    <d v="2015-01-31T03:25:00"/>
    <n v="1419954240"/>
    <d v="2014-12-30T15:44:00"/>
    <x v="30"/>
    <x v="30"/>
    <b v="1"/>
    <n v="33"/>
    <b v="0"/>
    <s v="photography/photobooks"/>
    <n v="39.76"/>
    <n v="60.242424242424242"/>
    <x v="5"/>
    <x v="23"/>
  </r>
  <r>
    <x v="2821"/>
    <s v="Come, Bring, Punish"/>
    <s v="Get involved in Come, Bring, Punish, a new photo book by Ewen Spencer, documenting the European Ballroom scene and the life around it"/>
    <n v="17000"/>
    <n v="2355"/>
    <x v="0"/>
    <x v="3"/>
    <x v="3"/>
    <n v="1450181400"/>
    <d v="2015-12-15T12:10:00"/>
    <n v="1447429868"/>
    <d v="2015-11-13T15:51:08"/>
    <x v="30"/>
    <x v="30"/>
    <b v="1"/>
    <n v="37"/>
    <b v="0"/>
    <s v="photography/photobooks"/>
    <n v="13.852941176470587"/>
    <n v="63.648648648648646"/>
    <x v="5"/>
    <x v="23"/>
  </r>
  <r>
    <x v="2822"/>
    <s v="Book &quot;The Travellers&quot;"/>
    <s v="The production of the book about my long term project &quot;The Travellers&quot;, Ireland`s biggest minority group with a nomadic origin."/>
    <n v="22500"/>
    <n v="8191"/>
    <x v="0"/>
    <x v="7"/>
    <x v="4"/>
    <n v="1443808800"/>
    <d v="2015-10-02T18:00:00"/>
    <n v="1441048658"/>
    <d v="2015-08-31T19:17:38"/>
    <x v="30"/>
    <x v="30"/>
    <b v="1"/>
    <n v="122"/>
    <b v="0"/>
    <s v="photography/photobooks"/>
    <n v="36.404444444444444"/>
    <n v="67.139344262295083"/>
    <x v="5"/>
    <x v="23"/>
  </r>
  <r>
    <x v="2823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x v="0"/>
    <n v="1399672800"/>
    <d v="2014-05-09T22:00:00"/>
    <n v="1396906530"/>
    <d v="2014-04-07T21:35:30"/>
    <x v="30"/>
    <x v="30"/>
    <b v="0"/>
    <n v="48"/>
    <b v="1"/>
    <s v="music/rock"/>
    <n v="100.16000000000001"/>
    <n v="417.33333333333331"/>
    <x v="1"/>
    <x v="2"/>
  </r>
  <r>
    <x v="2824"/>
    <s v="HAIRcyclopedia Vol. 2 - The Vault"/>
    <s v="I am writing the second volume in a series of hair band encyclopedias, however I lack the means to afford the costs of the photos."/>
    <n v="400"/>
    <n v="1050"/>
    <x v="2"/>
    <x v="0"/>
    <x v="0"/>
    <n v="1362211140"/>
    <d v="2013-03-02T07:59:00"/>
    <n v="1359421403"/>
    <d v="2013-01-29T01:03:23"/>
    <x v="30"/>
    <x v="30"/>
    <b v="0"/>
    <n v="25"/>
    <b v="1"/>
    <s v="music/rock"/>
    <n v="262.5"/>
    <n v="42"/>
    <x v="1"/>
    <x v="2"/>
  </r>
  <r>
    <x v="2825"/>
    <s v="KATA 'The Rising' - Double LP (Vinyl Release)"/>
    <s v="KATA's debut album 'The Rising' is ready for your ears, now all we need to do is press the vinyl. That's where you come in!"/>
    <n v="4575"/>
    <n v="5322"/>
    <x v="2"/>
    <x v="0"/>
    <x v="0"/>
    <n v="1344636000"/>
    <d v="2012-08-10T22:00:00"/>
    <n v="1341800110"/>
    <d v="2012-07-09T02:15:10"/>
    <x v="30"/>
    <x v="30"/>
    <b v="0"/>
    <n v="105"/>
    <b v="1"/>
    <s v="music/indie rock"/>
    <n v="116.32786885245903"/>
    <n v="50.685714285714283"/>
    <x v="1"/>
    <x v="21"/>
  </r>
  <r>
    <x v="2826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x v="0"/>
    <n v="1337799600"/>
    <d v="2012-05-23T19:00:00"/>
    <n v="1334989881"/>
    <d v="2012-04-21T06:31:21"/>
    <x v="30"/>
    <x v="30"/>
    <b v="1"/>
    <n v="290"/>
    <b v="1"/>
    <s v="technology/hardware"/>
    <n v="398.59528571428569"/>
    <n v="577.27593103448271"/>
    <x v="7"/>
    <x v="31"/>
  </r>
  <r>
    <x v="2827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x v="0"/>
    <n v="1384488000"/>
    <d v="2013-11-15T04:00:00"/>
    <n v="1381752061"/>
    <d v="2013-10-14T12:01:01"/>
    <x v="30"/>
    <x v="30"/>
    <b v="1"/>
    <n v="3863"/>
    <b v="1"/>
    <s v="technology/hardware"/>
    <n v="263.02771750000005"/>
    <n v="272.35590732591254"/>
    <x v="7"/>
    <x v="31"/>
  </r>
  <r>
    <x v="2828"/>
    <s v="OWL Programmable Effects Pedal"/>
    <s v="The OWL is an open source, open hardware, reprogrammable effects pedal designed for musicians, coders, and hackers."/>
    <n v="8000"/>
    <n v="33641"/>
    <x v="2"/>
    <x v="3"/>
    <x v="3"/>
    <n v="1372701600"/>
    <d v="2013-07-01T18:00:00"/>
    <n v="1369895421"/>
    <d v="2013-05-30T06:30:21"/>
    <x v="30"/>
    <x v="30"/>
    <b v="1"/>
    <n v="204"/>
    <b v="1"/>
    <s v="technology/hardware"/>
    <n v="420.51249999999999"/>
    <n v="164.90686274509804"/>
    <x v="7"/>
    <x v="31"/>
  </r>
  <r>
    <x v="2829"/>
    <s v="Project: Ballerina Black UK Tour"/>
    <s v="Los Angeles based Ballerina Black are on their way to tour the UK in May. Join our club &amp; help make it happen."/>
    <n v="3000"/>
    <n v="3250"/>
    <x v="2"/>
    <x v="0"/>
    <x v="0"/>
    <n v="1399186740"/>
    <d v="2014-05-04T06:59:00"/>
    <n v="1396468782"/>
    <d v="2014-04-02T19:59:42"/>
    <x v="30"/>
    <x v="30"/>
    <b v="0"/>
    <n v="46"/>
    <b v="1"/>
    <s v="music/indie rock"/>
    <n v="108.33333333333333"/>
    <n v="70.652173913043484"/>
    <x v="1"/>
    <x v="21"/>
  </r>
  <r>
    <x v="2830"/>
    <s v="Project Starborn"/>
    <s v="A thousand community-built sandbox games (and more!) with a fully-customizable game engine."/>
    <n v="35500"/>
    <n v="607"/>
    <x v="0"/>
    <x v="0"/>
    <x v="0"/>
    <n v="1379164040"/>
    <d v="2013-09-14T13:07:20"/>
    <n v="1376399240"/>
    <d v="2013-08-13T13:07:20"/>
    <x v="30"/>
    <x v="30"/>
    <b v="0"/>
    <n v="24"/>
    <b v="0"/>
    <s v="games/video games"/>
    <n v="1.7098591549295776"/>
    <n v="25.291666666666668"/>
    <x v="6"/>
    <x v="25"/>
  </r>
  <r>
    <x v="2831"/>
    <s v="Johnny Rocketfingers 3"/>
    <s v="A Point and Click Adventure on Steroids."/>
    <n v="390000"/>
    <n v="2716"/>
    <x v="0"/>
    <x v="0"/>
    <x v="0"/>
    <n v="1416125148"/>
    <d v="2014-11-16T08:05:48"/>
    <n v="1413356748"/>
    <d v="2014-10-15T07:05:48"/>
    <x v="30"/>
    <x v="30"/>
    <b v="0"/>
    <n v="55"/>
    <b v="0"/>
    <s v="games/video games"/>
    <n v="0.69641025641025645"/>
    <n v="49.381818181818183"/>
    <x v="6"/>
    <x v="25"/>
  </r>
  <r>
    <x v="2832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x v="0"/>
    <n v="1378785540"/>
    <d v="2013-09-10T03:59:00"/>
    <n v="1376066243"/>
    <d v="2013-08-09T16:37:23"/>
    <x v="30"/>
    <x v="30"/>
    <b v="0"/>
    <n v="90"/>
    <b v="1"/>
    <s v="music/rock"/>
    <n v="126.92857142857143"/>
    <n v="59.233333333333334"/>
    <x v="1"/>
    <x v="2"/>
  </r>
  <r>
    <x v="2833"/>
    <s v="ibreatheFUR / He Can Jog split Cassette"/>
    <s v="Snag the first Wolf Interval release by droners ibreatheFUR and He Can Jog. One month to preorder and then they're gone!"/>
    <n v="400"/>
    <n v="416"/>
    <x v="2"/>
    <x v="0"/>
    <x v="0"/>
    <n v="1266210000"/>
    <d v="2010-02-15T05:00:00"/>
    <n v="1263474049"/>
    <d v="2010-01-14T13:00:49"/>
    <x v="30"/>
    <x v="30"/>
    <b v="1"/>
    <n v="22"/>
    <b v="1"/>
    <s v="music/indie rock"/>
    <n v="104"/>
    <n v="18.90909090909091"/>
    <x v="1"/>
    <x v="21"/>
  </r>
  <r>
    <x v="2834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x v="0"/>
    <n v="1253937540"/>
    <d v="2009-09-26T03:59:00"/>
    <n v="1251214014"/>
    <d v="2009-08-25T15:26:54"/>
    <x v="30"/>
    <x v="30"/>
    <b v="1"/>
    <n v="163"/>
    <b v="1"/>
    <s v="music/indie rock"/>
    <n v="121.05999999999999"/>
    <n v="37.134969325153371"/>
    <x v="1"/>
    <x v="21"/>
  </r>
  <r>
    <x v="2835"/>
    <s v="The Workingman's Cake by Delectabites"/>
    <s v="Some days you just need cake! Homemade cake, wild (and classic) flavors, icing on the inside and shipped fresh to your home or office!"/>
    <n v="2500"/>
    <n v="10680"/>
    <x v="2"/>
    <x v="0"/>
    <x v="0"/>
    <n v="1478923200"/>
    <d v="2016-11-12T04:00:00"/>
    <n v="1476184593"/>
    <d v="2016-10-11T11:16:33"/>
    <x v="30"/>
    <x v="30"/>
    <b v="0"/>
    <n v="337"/>
    <b v="1"/>
    <s v="food/small batch"/>
    <n v="427.20000000000005"/>
    <n v="31.691394658753708"/>
    <x v="3"/>
    <x v="5"/>
  </r>
  <r>
    <x v="2836"/>
    <s v="Hopkins Sinfonia 2015 Season"/>
    <s v="The Hopkins Sinfonia is looking for your support to run our 2015 Season made up of five concerts."/>
    <n v="1250"/>
    <n v="1361"/>
    <x v="2"/>
    <x v="2"/>
    <x v="2"/>
    <n v="1430488740"/>
    <d v="2015-05-01T13:59:00"/>
    <n v="1427747906"/>
    <d v="2015-03-30T20:38:26"/>
    <x v="30"/>
    <x v="30"/>
    <b v="0"/>
    <n v="18"/>
    <b v="1"/>
    <s v="music/classical music"/>
    <n v="108.88"/>
    <n v="75.611111111111114"/>
    <x v="1"/>
    <x v="38"/>
  </r>
  <r>
    <x v="2837"/>
    <s v="2000 Student Projects to the Edge of Space"/>
    <s v="PongSat 2 !!!!!_x000a__x000a_On September 27, 2014 we are going to send 2000 student projects to the edge of space."/>
    <n v="11000"/>
    <n v="12106"/>
    <x v="2"/>
    <x v="0"/>
    <x v="0"/>
    <n v="1398791182"/>
    <d v="2014-04-29T17:06:22"/>
    <n v="1396026382"/>
    <d v="2014-03-28T17:06:22"/>
    <x v="30"/>
    <x v="30"/>
    <b v="1"/>
    <n v="385"/>
    <b v="1"/>
    <s v="technology/space exploration"/>
    <n v="110.05454545454545"/>
    <n v="31.444155844155844"/>
    <x v="7"/>
    <x v="32"/>
  </r>
  <r>
    <x v="2838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d v="2014-06-13T04:00:00"/>
    <n v="1399909127"/>
    <d v="2014-05-12T15:38:47"/>
    <x v="30"/>
    <x v="30"/>
    <b v="0"/>
    <n v="70"/>
    <b v="0"/>
    <s v="technology/space exploration"/>
    <n v="11.52156862745098"/>
    <n v="83.942857142857136"/>
    <x v="7"/>
    <x v="32"/>
  </r>
  <r>
    <x v="2839"/>
    <s v="House of Yes"/>
    <s v="Building Brooklyn's own creative venue for circus, theater and events of all types."/>
    <n v="60000"/>
    <n v="92340.21"/>
    <x v="2"/>
    <x v="0"/>
    <x v="0"/>
    <n v="1407549600"/>
    <d v="2014-08-09T02:00:00"/>
    <n v="1404797428"/>
    <d v="2014-07-08T05:30:28"/>
    <x v="30"/>
    <x v="30"/>
    <b v="1"/>
    <n v="1088"/>
    <b v="1"/>
    <s v="theater/spaces"/>
    <n v="153.90035000000003"/>
    <n v="84.871516544117654"/>
    <x v="0"/>
    <x v="4"/>
  </r>
  <r>
    <x v="2840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3"/>
    <x v="3"/>
    <n v="1439625059"/>
    <d v="2015-08-15T07:50:59"/>
    <n v="1436860259"/>
    <d v="2015-07-14T07:50:59"/>
    <x v="30"/>
    <x v="30"/>
    <b v="0"/>
    <n v="1019"/>
    <b v="1"/>
    <s v="technology/hardware"/>
    <n v="296.87520259319291"/>
    <n v="7.1902649656526005"/>
    <x v="7"/>
    <x v="31"/>
  </r>
  <r>
    <x v="2841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x v="0"/>
    <n v="1339816200"/>
    <d v="2012-06-16T03:10:00"/>
    <n v="1337095997"/>
    <d v="2012-05-15T15:33:17"/>
    <x v="30"/>
    <x v="30"/>
    <b v="0"/>
    <n v="4"/>
    <b v="0"/>
    <s v="publishing/children's books"/>
    <n v="28.000000000000004"/>
    <n v="35"/>
    <x v="8"/>
    <x v="17"/>
  </r>
  <r>
    <x v="2842"/>
    <s v="Bring Bigger, Badder BRIEF HISTORY Back To The Stage!"/>
    <s v="We're remounting the musical that brought down the Bush Administration: A Brief History of the Earth And Everything In It!"/>
    <n v="2500"/>
    <n v="2705"/>
    <x v="2"/>
    <x v="0"/>
    <x v="0"/>
    <n v="1401595140"/>
    <d v="2014-06-01T03:59:00"/>
    <n v="1398828064"/>
    <d v="2014-04-30T03:21:04"/>
    <x v="30"/>
    <x v="30"/>
    <b v="0"/>
    <n v="57"/>
    <b v="1"/>
    <s v="theater/plays"/>
    <n v="108.2"/>
    <n v="47.456140350877192"/>
    <x v="0"/>
    <x v="0"/>
  </r>
  <r>
    <x v="2843"/>
    <s v="The Rooftop"/>
    <s v="I wrote a One Act play called The Rooftop for a Female Playwright's festival. Every little bit helps!"/>
    <n v="650"/>
    <n v="760"/>
    <x v="2"/>
    <x v="0"/>
    <x v="0"/>
    <n v="1434159780"/>
    <d v="2015-06-13T01:43:00"/>
    <n v="1431412196"/>
    <d v="2015-05-12T06:29:56"/>
    <x v="30"/>
    <x v="30"/>
    <b v="0"/>
    <n v="15"/>
    <b v="1"/>
    <s v="theater/plays"/>
    <n v="116.92307692307693"/>
    <n v="50.666666666666664"/>
    <x v="0"/>
    <x v="0"/>
  </r>
  <r>
    <x v="2844"/>
    <s v="COLLABORATION: WARHOL &amp; BASQUIAT"/>
    <s v="Two of the 20th Centuryâ€™s Greatest Artists _x000a_navigate the perilous terrain of Art &amp; Fame _x000a_in a historic Collaboration."/>
    <n v="6000"/>
    <n v="650"/>
    <x v="0"/>
    <x v="0"/>
    <x v="0"/>
    <n v="1480525200"/>
    <d v="2016-11-30T17:00:00"/>
    <n v="1477781724"/>
    <d v="2016-10-29T22:55:24"/>
    <x v="30"/>
    <x v="30"/>
    <b v="0"/>
    <n v="6"/>
    <b v="0"/>
    <s v="theater/plays"/>
    <n v="10.833333333333334"/>
    <n v="108.33333333333333"/>
    <x v="0"/>
    <x v="0"/>
  </r>
  <r>
    <x v="2845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d v="2016-10-17T04:00:00"/>
    <n v="1473957239"/>
    <d v="2016-09-15T16:33:59"/>
    <x v="30"/>
    <x v="30"/>
    <b v="0"/>
    <n v="8"/>
    <b v="0"/>
    <s v="theater/spaces"/>
    <n v="8.0250000000000004"/>
    <n v="200.625"/>
    <x v="0"/>
    <x v="4"/>
  </r>
  <r>
    <x v="2846"/>
    <s v="Outskirts Theatre Co. Finds a Home!"/>
    <s v="We finally found a place to call home! Help us move in to (and collaborate with) the NEW Fischer Creative Arts Center in Waukesha, WI!"/>
    <n v="3000"/>
    <n v="3035"/>
    <x v="2"/>
    <x v="0"/>
    <x v="0"/>
    <n v="1456811940"/>
    <d v="2016-03-01T05:59:00"/>
    <n v="1454098976"/>
    <d v="2016-01-29T20:22:56"/>
    <x v="30"/>
    <x v="30"/>
    <b v="0"/>
    <n v="17"/>
    <b v="1"/>
    <s v="theater/spaces"/>
    <n v="101.16666666666667"/>
    <n v="178.52941176470588"/>
    <x v="0"/>
    <x v="4"/>
  </r>
  <r>
    <x v="2847"/>
    <s v="The ClubHouse: A Community-Focused Sports &amp; Culture Space"/>
    <s v="A community space in Somerville, MA to celebrate the beautiful intersection of sports and creativity."/>
    <n v="25000"/>
    <n v="5854"/>
    <x v="0"/>
    <x v="0"/>
    <x v="0"/>
    <n v="1468029540"/>
    <d v="2016-07-09T01:59:00"/>
    <n v="1465304483"/>
    <d v="2016-06-07T13:01:23"/>
    <x v="30"/>
    <x v="30"/>
    <b v="0"/>
    <n v="45"/>
    <b v="0"/>
    <s v="theater/spaces"/>
    <n v="23.416"/>
    <n v="130.0888888888889"/>
    <x v="0"/>
    <x v="4"/>
  </r>
  <r>
    <x v="2848"/>
    <s v="CQ EAP Performing Arts 'THE LOFT'"/>
    <s v="The Loft is CQEAP's latest studio. Located in Rockhampton's CBD we'll be running performing arts workshops for 5yrs to adults."/>
    <n v="4000"/>
    <n v="1185"/>
    <x v="0"/>
    <x v="2"/>
    <x v="2"/>
    <n v="1422928800"/>
    <d v="2015-02-03T02:00:00"/>
    <n v="1420235311"/>
    <d v="2015-01-02T21:48:31"/>
    <x v="30"/>
    <x v="30"/>
    <b v="0"/>
    <n v="5"/>
    <b v="0"/>
    <s v="theater/spaces"/>
    <n v="29.625"/>
    <n v="237"/>
    <x v="0"/>
    <x v="4"/>
  </r>
  <r>
    <x v="284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x v="0"/>
    <n v="1403305200"/>
    <d v="2014-06-20T23:00:00"/>
    <n v="1400512658"/>
    <d v="2014-05-19T15:17:38"/>
    <x v="30"/>
    <x v="30"/>
    <b v="1"/>
    <n v="226"/>
    <b v="1"/>
    <s v="theater/plays"/>
    <n v="119.32315789473684"/>
    <n v="50.157964601769912"/>
    <x v="0"/>
    <x v="0"/>
  </r>
  <r>
    <x v="2850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x v="0"/>
    <n v="1408068000"/>
    <d v="2014-08-15T02:00:00"/>
    <n v="1405346680"/>
    <d v="2014-07-14T14:04:40"/>
    <x v="30"/>
    <x v="30"/>
    <b v="1"/>
    <n v="322"/>
    <b v="1"/>
    <s v="theater/plays"/>
    <n v="119.74347826086958"/>
    <n v="85.531055900621112"/>
    <x v="0"/>
    <x v="0"/>
  </r>
  <r>
    <x v="2851"/>
    <s v="Hear Me Roar: A Season of Powerful Women"/>
    <s v="A Season of Powerful Women. A Season of Defiance."/>
    <n v="7000"/>
    <n v="7164"/>
    <x v="2"/>
    <x v="0"/>
    <x v="0"/>
    <n v="1450328340"/>
    <d v="2015-12-17T04:59:00"/>
    <n v="1447606884"/>
    <d v="2015-11-15T17:01:24"/>
    <x v="30"/>
    <x v="30"/>
    <b v="1"/>
    <n v="37"/>
    <b v="1"/>
    <s v="theater/plays"/>
    <n v="102.34285714285714"/>
    <n v="193.62162162162161"/>
    <x v="0"/>
    <x v="0"/>
  </r>
  <r>
    <x v="2852"/>
    <s v="Roughly Speaking: Voices from The Soup Kitchen"/>
    <s v="Five playwrights volunteer at New York's largest soup kitchen and develop a play around the people they meet."/>
    <n v="21000"/>
    <n v="21904"/>
    <x v="2"/>
    <x v="0"/>
    <x v="0"/>
    <n v="1434074400"/>
    <d v="2015-06-12T02:00:00"/>
    <n v="1431354258"/>
    <d v="2015-05-11T14:24:18"/>
    <x v="30"/>
    <x v="30"/>
    <b v="0"/>
    <n v="270"/>
    <b v="1"/>
    <s v="theater/plays"/>
    <n v="104.3047619047619"/>
    <n v="81.125925925925927"/>
    <x v="0"/>
    <x v="0"/>
  </r>
  <r>
    <x v="2853"/>
    <s v="By Morning"/>
    <s v="A new play by Matthew Gasda"/>
    <n v="4999"/>
    <n v="5604"/>
    <x v="2"/>
    <x v="0"/>
    <x v="0"/>
    <n v="1488258000"/>
    <d v="2017-02-28T05:00:00"/>
    <n v="1485556626"/>
    <d v="2017-01-27T22:37:06"/>
    <x v="30"/>
    <x v="30"/>
    <b v="0"/>
    <n v="81"/>
    <b v="1"/>
    <s v="theater/plays"/>
    <n v="112.10242048409683"/>
    <n v="69.18518518518519"/>
    <x v="0"/>
    <x v="0"/>
  </r>
  <r>
    <x v="2854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x v="0"/>
    <n v="1442462340"/>
    <d v="2015-09-17T03:59:00"/>
    <n v="1439743900"/>
    <d v="2015-08-16T16:51:40"/>
    <x v="30"/>
    <x v="30"/>
    <b v="0"/>
    <n v="14"/>
    <b v="1"/>
    <s v="theater/plays"/>
    <n v="113.99999999999999"/>
    <n v="40.714285714285715"/>
    <x v="0"/>
    <x v="0"/>
  </r>
  <r>
    <x v="2855"/>
    <s v="The Erlkings"/>
    <s v="The Erlkings is a play that uses the writings of the perpetrators of the Columbine Shooting to explore the inner lives of these boys."/>
    <n v="30000"/>
    <n v="30891.1"/>
    <x v="2"/>
    <x v="0"/>
    <x v="0"/>
    <n v="1412434136"/>
    <d v="2014-10-04T14:48:56"/>
    <n v="1409669336"/>
    <d v="2014-09-02T14:48:56"/>
    <x v="30"/>
    <x v="30"/>
    <b v="0"/>
    <n v="104"/>
    <b v="1"/>
    <s v="theater/plays"/>
    <n v="102.97033333333331"/>
    <n v="297.02980769230766"/>
    <x v="0"/>
    <x v="0"/>
  </r>
  <r>
    <x v="285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x v="0"/>
    <n v="1433314740"/>
    <d v="2015-06-03T06:59:00"/>
    <n v="1430600401"/>
    <d v="2015-05-02T21:00:01"/>
    <x v="30"/>
    <x v="30"/>
    <b v="0"/>
    <n v="56"/>
    <b v="1"/>
    <s v="theater/plays"/>
    <n v="155.20000000000002"/>
    <n v="83.142857142857139"/>
    <x v="0"/>
    <x v="0"/>
  </r>
  <r>
    <x v="2857"/>
    <s v="Coming Home"/>
    <s v="Professional actors bring to life the true stories of 5 African-Americans struggling with mental health and their search for healing."/>
    <n v="5500"/>
    <n v="5845"/>
    <x v="2"/>
    <x v="0"/>
    <x v="0"/>
    <n v="1439337600"/>
    <d v="2015-08-12T00:00:00"/>
    <n v="1436575280"/>
    <d v="2015-07-11T00:41:20"/>
    <x v="30"/>
    <x v="30"/>
    <b v="0"/>
    <n v="104"/>
    <b v="1"/>
    <s v="theater/plays"/>
    <n v="106.27272727272728"/>
    <n v="56.20192307692308"/>
    <x v="0"/>
    <x v="0"/>
  </r>
  <r>
    <x v="2858"/>
    <s v="AnaiÌˆs Nin Goes to Hell"/>
    <s v="An island in hell. Cleopatra, Joan of Arc, &amp; Queen Victoria wait, trapped in the memory of who they were... until AnaiÌˆs Nin shows up."/>
    <n v="10000"/>
    <n v="10133"/>
    <x v="2"/>
    <x v="0"/>
    <x v="0"/>
    <n v="1470887940"/>
    <d v="2016-08-11T03:59:00"/>
    <n v="1468176527"/>
    <d v="2016-07-10T18:48:47"/>
    <x v="30"/>
    <x v="30"/>
    <b v="0"/>
    <n v="102"/>
    <b v="1"/>
    <s v="theater/plays"/>
    <n v="101.33000000000001"/>
    <n v="99.343137254901961"/>
    <x v="0"/>
    <x v="0"/>
  </r>
  <r>
    <x v="2859"/>
    <s v="Petrification"/>
    <s v="Help us get the show on the road! Petrification is a new play about home, memory and identity and we need your help to tour."/>
    <n v="800"/>
    <n v="800"/>
    <x v="2"/>
    <x v="3"/>
    <x v="3"/>
    <n v="1466172000"/>
    <d v="2016-06-17T14:00:00"/>
    <n v="1463418090"/>
    <d v="2016-05-16T17:01:30"/>
    <x v="30"/>
    <x v="30"/>
    <b v="0"/>
    <n v="27"/>
    <b v="1"/>
    <s v="theater/plays"/>
    <n v="100"/>
    <n v="29.62962962962963"/>
    <x v="0"/>
    <x v="0"/>
  </r>
  <r>
    <x v="2860"/>
    <s v="VST presents Sincerity Forever"/>
    <s v="We are a fledgling theatre company based in Atlanta looking to fund our first show, Sincerity Forever by playwright Mac Wellman."/>
    <n v="1000"/>
    <n v="1130"/>
    <x v="2"/>
    <x v="0"/>
    <x v="0"/>
    <n v="1479592800"/>
    <d v="2016-11-19T22:00:00"/>
    <n v="1476760226"/>
    <d v="2016-10-18T03:10:26"/>
    <x v="30"/>
    <x v="30"/>
    <b v="0"/>
    <n v="17"/>
    <b v="1"/>
    <s v="theater/plays"/>
    <n v="112.99999999999999"/>
    <n v="66.470588235294116"/>
    <x v="0"/>
    <x v="0"/>
  </r>
  <r>
    <x v="2861"/>
    <s v="Expedition (to NYC)"/>
    <s v="This summer, help some of the top high school theater students from across the country come to NYC to create a world premiere play."/>
    <n v="10000"/>
    <n v="10235"/>
    <x v="2"/>
    <x v="0"/>
    <x v="0"/>
    <n v="1432612740"/>
    <d v="2015-05-26T03:59:00"/>
    <n v="1429881667"/>
    <d v="2015-04-24T13:21:07"/>
    <x v="30"/>
    <x v="30"/>
    <b v="0"/>
    <n v="97"/>
    <b v="1"/>
    <s v="theater/plays"/>
    <n v="102.35000000000001"/>
    <n v="105.51546391752578"/>
    <x v="0"/>
    <x v="0"/>
  </r>
  <r>
    <x v="2862"/>
    <s v="The Game's Afoot - Spotlight"/>
    <s v="This summer, The Spotlight Players are celebrating Christmas in July with a presentation of Ken Ludwig's side splitting comedy."/>
    <n v="1200"/>
    <n v="0"/>
    <x v="0"/>
    <x v="0"/>
    <x v="0"/>
    <n v="1404532740"/>
    <d v="2014-07-05T03:59:00"/>
    <n v="1401823952"/>
    <d v="2014-06-03T19:32:32"/>
    <x v="30"/>
    <x v="30"/>
    <b v="0"/>
    <n v="0"/>
    <b v="0"/>
    <s v="theater/plays"/>
    <n v="0"/>
    <n v="0"/>
    <x v="0"/>
    <x v="0"/>
  </r>
  <r>
    <x v="2863"/>
    <s v="Melissa Youth OnSTAGE Season 5. Act Like you Mean it!"/>
    <s v="Melissa Youth OnSTAGE (MYO) provides kids in North Collin County with the very best in youth theatre opportunities."/>
    <n v="2500"/>
    <n v="3000"/>
    <x v="2"/>
    <x v="0"/>
    <x v="0"/>
    <n v="1436817960"/>
    <d v="2015-07-13T20:06:00"/>
    <n v="1433999785"/>
    <d v="2015-06-11T05:16:25"/>
    <x v="30"/>
    <x v="30"/>
    <b v="0"/>
    <n v="30"/>
    <b v="1"/>
    <s v="theater/musical"/>
    <n v="120"/>
    <n v="100"/>
    <x v="0"/>
    <x v="1"/>
  </r>
  <r>
    <x v="2864"/>
    <s v="Austen a New Musical Play"/>
    <s v="This fabulous new play explores the little known love life of England's most famous romantic novelist, Jane Austen."/>
    <n v="3550"/>
    <n v="116"/>
    <x v="0"/>
    <x v="3"/>
    <x v="3"/>
    <n v="1434395418"/>
    <d v="2015-06-15T19:10:18"/>
    <n v="1431630618"/>
    <d v="2015-05-14T19:10:18"/>
    <x v="30"/>
    <x v="30"/>
    <b v="0"/>
    <n v="4"/>
    <b v="0"/>
    <s v="theater/musical"/>
    <n v="3.267605633802817"/>
    <n v="29"/>
    <x v="0"/>
    <x v="1"/>
  </r>
  <r>
    <x v="2865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x v="0"/>
    <n v="1451881207"/>
    <d v="2016-01-04T04:20:07"/>
    <n v="1449116407"/>
    <d v="2015-12-03T04:20:07"/>
    <x v="30"/>
    <x v="30"/>
    <b v="0"/>
    <n v="46"/>
    <b v="1"/>
    <s v="theater/plays"/>
    <n v="104.54285714285714"/>
    <n v="79.543478260869563"/>
    <x v="0"/>
    <x v="0"/>
  </r>
  <r>
    <x v="2866"/>
    <s v="Home (The Place Where My Stuff Resides)"/>
    <s v="&quot;The surveyor said the foundation was shaky&quot;. A woman finds what it means to rebuild her marriage."/>
    <n v="800"/>
    <n v="900"/>
    <x v="2"/>
    <x v="0"/>
    <x v="0"/>
    <n v="1470197340"/>
    <d v="2016-08-03T04:09:00"/>
    <n v="1467497652"/>
    <d v="2016-07-02T22:14:12"/>
    <x v="30"/>
    <x v="30"/>
    <b v="0"/>
    <n v="14"/>
    <b v="1"/>
    <s v="theater/plays"/>
    <n v="112.5"/>
    <n v="64.285714285714292"/>
    <x v="0"/>
    <x v="0"/>
  </r>
  <r>
    <x v="2867"/>
    <s v="Burqa&amp;Rifle: A Drama: Two Women, Two Cultues, Two Histories"/>
    <s v="Burqa&amp;Rifle dramatizes the  encounter between two women -- a vigilante and a convert to Islam."/>
    <n v="1000"/>
    <n v="153"/>
    <x v="0"/>
    <x v="0"/>
    <x v="0"/>
    <n v="1414354080"/>
    <d v="2014-10-26T20:08:00"/>
    <n v="1411587606"/>
    <d v="2014-09-24T19:40:06"/>
    <x v="30"/>
    <x v="30"/>
    <b v="0"/>
    <n v="4"/>
    <b v="0"/>
    <s v="theater/plays"/>
    <n v="15.299999999999999"/>
    <n v="38.25"/>
    <x v="0"/>
    <x v="0"/>
  </r>
  <r>
    <x v="2868"/>
    <s v="DR. Mecurio's Mythical Marvels &amp; Beastiry"/>
    <s v="Dr. Mecurio's is an original work of fantasy designed and written for the stage."/>
    <n v="6000"/>
    <n v="195"/>
    <x v="0"/>
    <x v="0"/>
    <x v="0"/>
    <n v="1425110400"/>
    <d v="2015-02-28T08:00:00"/>
    <n v="1422388822"/>
    <d v="2015-01-27T20:00:22"/>
    <x v="30"/>
    <x v="30"/>
    <b v="0"/>
    <n v="5"/>
    <b v="0"/>
    <s v="theater/plays"/>
    <n v="3.25"/>
    <n v="39"/>
    <x v="0"/>
    <x v="0"/>
  </r>
  <r>
    <x v="2869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x v="0"/>
    <n v="1400569140"/>
    <d v="2014-05-20T06:59:00"/>
    <n v="1397854356"/>
    <d v="2014-04-18T20:52:36"/>
    <x v="30"/>
    <x v="30"/>
    <b v="0"/>
    <n v="46"/>
    <b v="0"/>
    <s v="theater/plays"/>
    <n v="34.802513464991023"/>
    <n v="84.282608695652172"/>
    <x v="0"/>
    <x v="0"/>
  </r>
  <r>
    <x v="2870"/>
    <s v="The Million Dollar Shot"/>
    <s v="A very Canadian children's play inspired by the tradition of British pantomimes like Aladdin, and the Nutcracker."/>
    <n v="10000"/>
    <n v="250"/>
    <x v="0"/>
    <x v="6"/>
    <x v="5"/>
    <n v="1410836400"/>
    <d v="2014-09-16T03:00:00"/>
    <n v="1408116152"/>
    <d v="2014-08-15T15:22:32"/>
    <x v="30"/>
    <x v="30"/>
    <b v="0"/>
    <n v="7"/>
    <b v="0"/>
    <s v="theater/plays"/>
    <n v="2.5"/>
    <n v="35.714285714285715"/>
    <x v="0"/>
    <x v="0"/>
  </r>
  <r>
    <x v="2871"/>
    <s v="Bring STL Up Late to TV"/>
    <s v="STL Up Late is a weekly late night comedy talk show for St. Louis television."/>
    <n v="35000"/>
    <n v="38082.69"/>
    <x v="2"/>
    <x v="0"/>
    <x v="0"/>
    <n v="1442345940"/>
    <d v="2015-09-15T19:39:00"/>
    <n v="1439494863"/>
    <d v="2015-08-13T19:41:03"/>
    <x v="31"/>
    <x v="31"/>
    <b v="0"/>
    <n v="574"/>
    <b v="1"/>
    <s v="film &amp; video/television"/>
    <n v="108.80768571428572"/>
    <n v="66.346149825783982"/>
    <x v="2"/>
    <x v="6"/>
  </r>
  <r>
    <x v="2872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d v="2014-07-01T19:00:00"/>
    <n v="1401354597"/>
    <d v="2014-05-29T09:09:57"/>
    <x v="31"/>
    <x v="31"/>
    <b v="0"/>
    <n v="5"/>
    <b v="0"/>
    <s v="film &amp; video/science fiction"/>
    <n v="13.433333333333334"/>
    <n v="80.599999999999994"/>
    <x v="2"/>
    <x v="13"/>
  </r>
  <r>
    <x v="2873"/>
    <s v="The Undocumented"/>
    <s v="THE UNDOCUMENTED is a 90 cinema verite documentary that exposes a little known consequence of current U. S. immigration policy."/>
    <n v="75000"/>
    <n v="76130.2"/>
    <x v="2"/>
    <x v="0"/>
    <x v="0"/>
    <n v="1319860740"/>
    <d v="2011-10-29T03:59:00"/>
    <n v="1317064599"/>
    <d v="2011-09-26T19:16:39"/>
    <x v="31"/>
    <x v="31"/>
    <b v="1"/>
    <n v="493"/>
    <b v="1"/>
    <s v="film &amp; video/documentary"/>
    <n v="101.50693333333334"/>
    <n v="154.42231237322514"/>
    <x v="2"/>
    <x v="22"/>
  </r>
  <r>
    <x v="2874"/>
    <s v="KEEP MOVING FORWARD - Documentary Film"/>
    <s v="A documentary about a Vietnam veteran who finds peace from his PTSD through Disney, rather than medication."/>
    <n v="8500"/>
    <n v="8636"/>
    <x v="2"/>
    <x v="0"/>
    <x v="0"/>
    <n v="1438441308"/>
    <d v="2015-08-01T15:01:48"/>
    <n v="1435590108"/>
    <d v="2015-06-29T15:01:48"/>
    <x v="31"/>
    <x v="31"/>
    <b v="1"/>
    <n v="82"/>
    <b v="1"/>
    <s v="film &amp; video/documentary"/>
    <n v="101.6"/>
    <n v="105.3170731707317"/>
    <x v="2"/>
    <x v="22"/>
  </r>
  <r>
    <x v="2875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x v="0"/>
    <n v="1489532220"/>
    <d v="2017-03-14T22:57:00"/>
    <n v="1486625606"/>
    <d v="2017-02-09T07:33:26"/>
    <x v="31"/>
    <x v="31"/>
    <b v="1"/>
    <n v="1151"/>
    <b v="1"/>
    <s v="film &amp; video/documentary"/>
    <n v="112.92973333333333"/>
    <n v="147.17167680278018"/>
    <x v="2"/>
    <x v="22"/>
  </r>
  <r>
    <x v="2876"/>
    <s v="Trumpy and Viola take to the Big Apple"/>
    <s v="A campaign to share their love on the silver screen and make possible a street musicianâ€™s dream to play them at the same time."/>
    <n v="2500"/>
    <n v="125"/>
    <x v="0"/>
    <x v="0"/>
    <x v="0"/>
    <n v="1385931702"/>
    <d v="2013-12-01T21:01:42"/>
    <n v="1383076902"/>
    <d v="2013-10-29T20:01:42"/>
    <x v="31"/>
    <x v="31"/>
    <b v="0"/>
    <n v="2"/>
    <b v="0"/>
    <s v="film &amp; video/animation"/>
    <n v="5"/>
    <n v="62.5"/>
    <x v="2"/>
    <x v="15"/>
  </r>
  <r>
    <x v="287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d v="2015-08-15T13:22:00"/>
    <n v="1436793939"/>
    <d v="2015-07-13T13:25:39"/>
    <x v="31"/>
    <x v="31"/>
    <b v="0"/>
    <n v="39"/>
    <b v="0"/>
    <s v="technology/web"/>
    <n v="17.380000000000003"/>
    <n v="111.41025641025641"/>
    <x v="7"/>
    <x v="24"/>
  </r>
  <r>
    <x v="2878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x v="0"/>
    <n v="1407758629"/>
    <d v="2014-08-11T12:03:49"/>
    <n v="1404907429"/>
    <d v="2014-07-09T12:03:49"/>
    <x v="31"/>
    <x v="31"/>
    <b v="0"/>
    <n v="139"/>
    <b v="1"/>
    <s v="publishing/nonfiction"/>
    <n v="158.33333333333331"/>
    <n v="68.345323741007192"/>
    <x v="8"/>
    <x v="27"/>
  </r>
  <r>
    <x v="2879"/>
    <s v="The Micronite Filters | Wizard Blood Vinyl"/>
    <s v="The Micronite Filters have a blood curdling sonic adventure ready for psychedelic swirled vinyl for the best possible auditory journey."/>
    <n v="4500"/>
    <n v="4500"/>
    <x v="2"/>
    <x v="6"/>
    <x v="5"/>
    <n v="1419224340"/>
    <d v="2014-12-22T04:59:00"/>
    <n v="1416363886"/>
    <d v="2014-11-19T02:24:46"/>
    <x v="31"/>
    <x v="31"/>
    <b v="0"/>
    <n v="43"/>
    <b v="1"/>
    <s v="music/rock"/>
    <n v="100"/>
    <n v="104.65116279069767"/>
    <x v="1"/>
    <x v="2"/>
  </r>
  <r>
    <x v="2880"/>
    <s v="Yet Further: Sioum's Second Full-Length Album"/>
    <s v="Help Chicago-based instrumental group Sioum complete the production of their 2nd full-length album."/>
    <n v="4000"/>
    <n v="6207"/>
    <x v="2"/>
    <x v="0"/>
    <x v="0"/>
    <n v="1461560340"/>
    <d v="2016-04-25T04:59:00"/>
    <n v="1458762717"/>
    <d v="2016-03-23T19:51:57"/>
    <x v="31"/>
    <x v="31"/>
    <b v="0"/>
    <n v="133"/>
    <b v="1"/>
    <s v="music/metal"/>
    <n v="155.17499999999998"/>
    <n v="46.669172932330824"/>
    <x v="1"/>
    <x v="18"/>
  </r>
  <r>
    <x v="2881"/>
    <s v="Sound Of Dobells"/>
    <s v="What was the greatest record shop ever?  DOBELLS!"/>
    <n v="3152"/>
    <n v="1286"/>
    <x v="0"/>
    <x v="3"/>
    <x v="3"/>
    <n v="1359978927"/>
    <d v="2013-02-04T11:55:27"/>
    <n v="1357127727"/>
    <d v="2013-01-02T11:55:27"/>
    <x v="31"/>
    <x v="31"/>
    <b v="0"/>
    <n v="45"/>
    <b v="0"/>
    <s v="music/jazz"/>
    <n v="40.799492385786799"/>
    <n v="28.577777777777779"/>
    <x v="1"/>
    <x v="39"/>
  </r>
  <r>
    <x v="2882"/>
    <s v="Lifelike Figures Vinyl Pressing!"/>
    <s v="A record representing an era in East Bay local music that sustained art &amp; community that deserves to be preserved on 180 gram vinyl."/>
    <n v="3780"/>
    <n v="113"/>
    <x v="0"/>
    <x v="0"/>
    <x v="0"/>
    <n v="1351582938"/>
    <d v="2012-10-30T07:42:18"/>
    <n v="1348731738"/>
    <d v="2012-09-27T07:42:18"/>
    <x v="31"/>
    <x v="31"/>
    <b v="0"/>
    <n v="8"/>
    <b v="0"/>
    <s v="music/indie rock"/>
    <n v="2.9894179894179893"/>
    <n v="14.125"/>
    <x v="1"/>
    <x v="21"/>
  </r>
  <r>
    <x v="2883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x v="0"/>
    <n v="1315341550"/>
    <d v="2011-09-06T20:39:10"/>
    <n v="1312490350"/>
    <d v="2011-08-04T20:39:10"/>
    <x v="31"/>
    <x v="31"/>
    <b v="0"/>
    <n v="14"/>
    <b v="0"/>
    <s v="music/indie rock"/>
    <n v="20.133333333333333"/>
    <n v="21.571428571428573"/>
    <x v="1"/>
    <x v="21"/>
  </r>
  <r>
    <x v="2884"/>
    <s v="Make 100 | Geek &amp; Chic: Smart Safety Jewelry."/>
    <s v="Geek &amp; Chic Smart Jewelry Collection, Wearables Meet Style!"/>
    <n v="30000"/>
    <n v="14000"/>
    <x v="0"/>
    <x v="9"/>
    <x v="6"/>
    <n v="1486624607"/>
    <d v="2017-02-09T07:16:47"/>
    <n v="1483773407"/>
    <d v="2017-01-07T07:16:47"/>
    <x v="31"/>
    <x v="31"/>
    <b v="0"/>
    <n v="11"/>
    <b v="0"/>
    <s v="technology/wearables"/>
    <n v="46.666666666666664"/>
    <n v="1272.7272727272727"/>
    <x v="7"/>
    <x v="11"/>
  </r>
  <r>
    <x v="2885"/>
    <s v="Katrina  Reflections"/>
    <s v="A photo exhibition and book showcasing images and stories of our time in New Orleans, commemorating Katrinaâ€™s ten year anniversary."/>
    <n v="12500"/>
    <n v="13180"/>
    <x v="2"/>
    <x v="0"/>
    <x v="0"/>
    <n v="1433736000"/>
    <d v="2015-06-08T04:00:00"/>
    <n v="1430945149"/>
    <d v="2015-05-06T20:45:49"/>
    <x v="31"/>
    <x v="31"/>
    <b v="0"/>
    <n v="111"/>
    <b v="1"/>
    <s v="photography/photobooks"/>
    <n v="105.44"/>
    <n v="118.73873873873873"/>
    <x v="5"/>
    <x v="23"/>
  </r>
  <r>
    <x v="28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3"/>
    <x v="3"/>
    <n v="1433198520"/>
    <d v="2015-06-01T22:42:00"/>
    <n v="1430340195"/>
    <d v="2015-04-29T20:43:15"/>
    <x v="31"/>
    <x v="31"/>
    <b v="0"/>
    <n v="123"/>
    <b v="1"/>
    <s v="photography/photobooks"/>
    <n v="106.73333333333332"/>
    <n v="65.081300813008127"/>
    <x v="5"/>
    <x v="23"/>
  </r>
  <r>
    <x v="2887"/>
    <s v="Until I Gush Forth / Limited Edition Zine by Esthaem"/>
    <s v="Limited edition zine by photographic artist Esthaem, signed and hand-numbered including a screen printed banderole. Edition of 100."/>
    <n v="900"/>
    <n v="1035"/>
    <x v="2"/>
    <x v="18"/>
    <x v="4"/>
    <n v="1489238940"/>
    <d v="2017-03-11T13:29:00"/>
    <n v="1486406253"/>
    <d v="2017-02-06T18:37:33"/>
    <x v="31"/>
    <x v="31"/>
    <b v="0"/>
    <n v="32"/>
    <b v="1"/>
    <s v="photography/photobooks"/>
    <n v="114.99999999999999"/>
    <n v="32.34375"/>
    <x v="5"/>
    <x v="23"/>
  </r>
  <r>
    <x v="2888"/>
    <s v="Help Falling From One complete their CD!!!"/>
    <s v="Falling From One is currently in the studio recording their first CD and they need your help!"/>
    <n v="2500"/>
    <n v="2606"/>
    <x v="2"/>
    <x v="0"/>
    <x v="0"/>
    <n v="1402286340"/>
    <d v="2014-06-09T03:59:00"/>
    <n v="1399504664"/>
    <d v="2014-05-07T23:17:44"/>
    <x v="31"/>
    <x v="31"/>
    <b v="1"/>
    <n v="96"/>
    <b v="1"/>
    <s v="music/rock"/>
    <n v="104.24"/>
    <n v="27.145833333333332"/>
    <x v="1"/>
    <x v="2"/>
  </r>
  <r>
    <x v="2889"/>
    <s v="30-Hour Comedy Podcast Marathon and Tour"/>
    <s v="We're raising money to create a 30-hour comedy marathon and an upcoming tour to celebrate our 10-year podcast anniversary."/>
    <n v="15000"/>
    <n v="28300.45"/>
    <x v="2"/>
    <x v="0"/>
    <x v="0"/>
    <n v="1419051540"/>
    <d v="2014-12-20T04:59:00"/>
    <n v="1416244863"/>
    <d v="2014-11-17T17:21:03"/>
    <x v="31"/>
    <x v="31"/>
    <b v="1"/>
    <n v="441"/>
    <b v="1"/>
    <s v="publishing/radio &amp; podcasts"/>
    <n v="188.66966666666667"/>
    <n v="64.173356009070289"/>
    <x v="8"/>
    <x v="29"/>
  </r>
  <r>
    <x v="2890"/>
    <s v="Smell the [City of] Roses"/>
    <s v="A street level, film, photographic representation of the character of the City of Roses, from a native Portlander's honest perspective."/>
    <n v="2350"/>
    <n v="4135"/>
    <x v="2"/>
    <x v="0"/>
    <x v="0"/>
    <n v="1417402800"/>
    <d v="2014-12-01T03:00:00"/>
    <n v="1414610126"/>
    <d v="2014-10-29T19:15:26"/>
    <x v="31"/>
    <x v="31"/>
    <b v="1"/>
    <n v="73"/>
    <b v="1"/>
    <s v="photography/photobooks"/>
    <n v="175.95744680851064"/>
    <n v="56.643835616438359"/>
    <x v="5"/>
    <x v="23"/>
  </r>
  <r>
    <x v="2891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x v="0"/>
    <n v="1483481019"/>
    <d v="2017-01-03T22:03:39"/>
    <n v="1480629819"/>
    <d v="2016-12-01T22:03:39"/>
    <x v="31"/>
    <x v="31"/>
    <b v="0"/>
    <n v="284"/>
    <b v="1"/>
    <s v="photography/photobooks"/>
    <n v="135.98609999999999"/>
    <n v="95.764859154929582"/>
    <x v="5"/>
    <x v="23"/>
  </r>
  <r>
    <x v="2892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d v="2013-08-28T23:54:51"/>
    <n v="1374882891"/>
    <d v="2013-07-26T23:54:51"/>
    <x v="31"/>
    <x v="31"/>
    <b v="0"/>
    <n v="2"/>
    <b v="0"/>
    <s v="publishing/art books"/>
    <n v="0.84008400840084008"/>
    <n v="14"/>
    <x v="8"/>
    <x v="36"/>
  </r>
  <r>
    <x v="2893"/>
    <s v="The Devil &amp; Me Debut Album, &quot;...It's Not A Dream&quot;"/>
    <s v="The Devil &amp; Me's Debut album, &quot;...It's Not A Dream&quot;, featuring 9 original, Hard Rock songs."/>
    <n v="1200"/>
    <n v="1215"/>
    <x v="2"/>
    <x v="0"/>
    <x v="0"/>
    <n v="1388553960"/>
    <d v="2014-01-01T05:26:00"/>
    <n v="1385754986"/>
    <d v="2013-11-29T19:56:26"/>
    <x v="31"/>
    <x v="31"/>
    <b v="0"/>
    <n v="23"/>
    <b v="1"/>
    <s v="music/rock"/>
    <n v="101.25"/>
    <n v="52.826086956521742"/>
    <x v="1"/>
    <x v="2"/>
  </r>
  <r>
    <x v="2894"/>
    <s v="The Coffis Brothers 2nd Album!"/>
    <s v="The Coffis Brothers &amp;The Mountain Men are recording a brand new full length record."/>
    <n v="7000"/>
    <n v="10210"/>
    <x v="2"/>
    <x v="0"/>
    <x v="0"/>
    <n v="1383332400"/>
    <d v="2013-11-01T19:00:00"/>
    <n v="1380470188"/>
    <d v="2013-09-29T15:56:28"/>
    <x v="31"/>
    <x v="31"/>
    <b v="0"/>
    <n v="158"/>
    <b v="1"/>
    <s v="music/rock"/>
    <n v="145.85714285714286"/>
    <n v="64.620253164556956"/>
    <x v="1"/>
    <x v="2"/>
  </r>
  <r>
    <x v="2895"/>
    <s v="&quot;Songs for Tsippora&quot; Byronâ€™s DEBUT EP"/>
    <s v="Original Jewish rock music on human relationships and identity"/>
    <n v="4000"/>
    <n v="4037"/>
    <x v="2"/>
    <x v="0"/>
    <x v="0"/>
    <n v="1403026882"/>
    <d v="2014-06-17T17:41:22"/>
    <n v="1400175682"/>
    <d v="2014-05-15T17:41:22"/>
    <x v="31"/>
    <x v="31"/>
    <b v="0"/>
    <n v="88"/>
    <b v="1"/>
    <s v="music/rock"/>
    <n v="100.925"/>
    <n v="45.875"/>
    <x v="1"/>
    <x v="2"/>
  </r>
  <r>
    <x v="2896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d v="2017-04-10T20:15:00"/>
    <n v="1488935245"/>
    <d v="2017-03-08T01:07:25"/>
    <x v="31"/>
    <x v="31"/>
    <b v="0"/>
    <n v="39"/>
    <b v="0"/>
    <s v="music/faith"/>
    <n v="31.25"/>
    <n v="80.128205128205124"/>
    <x v="1"/>
    <x v="19"/>
  </r>
  <r>
    <x v="2897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d v="2017-04-03T01:00:00"/>
    <n v="1488387008"/>
    <d v="2017-03-01T16:50:08"/>
    <x v="31"/>
    <x v="31"/>
    <b v="0"/>
    <n v="38"/>
    <b v="0"/>
    <s v="music/faith"/>
    <n v="33.473333333333329"/>
    <n v="264.26315789473682"/>
    <x v="1"/>
    <x v="19"/>
  </r>
  <r>
    <x v="2898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x v="0"/>
    <n v="1456062489"/>
    <d v="2016-02-21T13:48:09"/>
    <n v="1453211289"/>
    <d v="2016-01-19T13:48:09"/>
    <x v="31"/>
    <x v="31"/>
    <b v="1"/>
    <n v="76"/>
    <b v="0"/>
    <s v="photography/photobooks"/>
    <n v="15.491428571428573"/>
    <n v="71.34210526315789"/>
    <x v="5"/>
    <x v="23"/>
  </r>
  <r>
    <x v="2899"/>
    <s v="American Lit or...Trespassing for Beginners"/>
    <s v="New songs have been popping out of Mark Donato for years now and he's got a large, squirming litter of them in need of triage.  Help!"/>
    <n v="3350"/>
    <n v="3380"/>
    <x v="2"/>
    <x v="0"/>
    <x v="0"/>
    <n v="1341964080"/>
    <d v="2012-07-10T23:48:00"/>
    <n v="1339109212"/>
    <d v="2012-06-07T22:46:52"/>
    <x v="31"/>
    <x v="31"/>
    <b v="0"/>
    <n v="81"/>
    <b v="1"/>
    <s v="music/indie rock"/>
    <n v="100.8955223880597"/>
    <n v="41.728395061728392"/>
    <x v="1"/>
    <x v="21"/>
  </r>
  <r>
    <x v="2900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x v="0"/>
    <n v="1339484400"/>
    <d v="2012-06-12T07:00:00"/>
    <n v="1336627492"/>
    <d v="2012-05-10T05:24:52"/>
    <x v="31"/>
    <x v="31"/>
    <b v="1"/>
    <n v="388"/>
    <b v="1"/>
    <s v="technology/hardware"/>
    <n v="1026.8451399999999"/>
    <n v="1323.2540463917526"/>
    <x v="7"/>
    <x v="31"/>
  </r>
  <r>
    <x v="2901"/>
    <s v="FLUXO â€“ The Worldâ€™s First Truly Smart Lamp"/>
    <s v="FLUXO â€“ The first smart design lamp where you can move the light in any direction with app and sensor control."/>
    <n v="50000"/>
    <n v="409782"/>
    <x v="2"/>
    <x v="18"/>
    <x v="4"/>
    <n v="1452553200"/>
    <d v="2016-01-11T23:00:00"/>
    <n v="1449650173"/>
    <d v="2015-12-09T08:36:13"/>
    <x v="31"/>
    <x v="31"/>
    <b v="1"/>
    <n v="971"/>
    <b v="1"/>
    <s v="technology/hardware"/>
    <n v="819.56399999999996"/>
    <n v="422.02059732234807"/>
    <x v="7"/>
    <x v="31"/>
  </r>
  <r>
    <x v="2902"/>
    <s v="Up to 4 axis Beaglebone black based CNC control"/>
    <s v="Build a professional grade Linux CNC control with Beaglebone black and our CNC cape."/>
    <n v="4000"/>
    <n v="5922"/>
    <x v="2"/>
    <x v="7"/>
    <x v="4"/>
    <n v="1463333701"/>
    <d v="2016-05-15T17:35:01"/>
    <n v="1460482501"/>
    <d v="2016-04-12T17:35:01"/>
    <x v="31"/>
    <x v="31"/>
    <b v="0"/>
    <n v="49"/>
    <b v="1"/>
    <s v="technology/hardware"/>
    <n v="148.04999999999998"/>
    <n v="120.85714285714286"/>
    <x v="7"/>
    <x v="31"/>
  </r>
  <r>
    <x v="2903"/>
    <s v="Luminite (LED lighting)"/>
    <s v="The next generation of premium quality LED lighting. Extreme power efficiency in a small package."/>
    <n v="495"/>
    <n v="628"/>
    <x v="2"/>
    <x v="3"/>
    <x v="3"/>
    <n v="1432499376"/>
    <d v="2015-05-24T20:29:36"/>
    <n v="1429648176"/>
    <d v="2015-04-21T20:29:36"/>
    <x v="31"/>
    <x v="31"/>
    <b v="0"/>
    <n v="10"/>
    <b v="1"/>
    <s v="technology/hardware"/>
    <n v="126.86868686868686"/>
    <n v="62.8"/>
    <x v="7"/>
    <x v="31"/>
  </r>
  <r>
    <x v="2904"/>
    <s v="Nin"/>
    <s v="Gamers and 90's fans unite in this small tale of epic proportions!"/>
    <n v="75000"/>
    <n v="21144"/>
    <x v="0"/>
    <x v="0"/>
    <x v="0"/>
    <n v="1482479940"/>
    <d v="2016-12-23T07:59:00"/>
    <n v="1479684783"/>
    <d v="2016-11-20T23:33:03"/>
    <x v="31"/>
    <x v="31"/>
    <b v="0"/>
    <n v="57"/>
    <b v="0"/>
    <s v="games/video games"/>
    <n v="28.192"/>
    <n v="370.94736842105266"/>
    <x v="6"/>
    <x v="25"/>
  </r>
  <r>
    <x v="2905"/>
    <s v="Backstory Cards"/>
    <s v="Backstory Cards help you and your friends create vibrant backstories for roleplaying games, no matter the system or genre."/>
    <n v="5000"/>
    <n v="24790"/>
    <x v="2"/>
    <x v="0"/>
    <x v="0"/>
    <n v="1405738800"/>
    <d v="2014-07-19T03:00:00"/>
    <n v="1402945408"/>
    <d v="2014-06-16T19:03:28"/>
    <x v="31"/>
    <x v="31"/>
    <b v="0"/>
    <n v="988"/>
    <b v="1"/>
    <s v="games/tabletop games"/>
    <n v="495.8"/>
    <n v="25.091093117408906"/>
    <x v="6"/>
    <x v="9"/>
  </r>
  <r>
    <x v="2906"/>
    <s v="Christian &amp; The Sinners"/>
    <s v="Songs of faith and worship that are so deeply spiritual you could sing them in church, so down to earth you could play them in a bar."/>
    <n v="7500"/>
    <n v="7785"/>
    <x v="2"/>
    <x v="0"/>
    <x v="0"/>
    <n v="1317438000"/>
    <d v="2011-10-01T03:00:00"/>
    <n v="1314577097"/>
    <d v="2011-08-29T00:18:17"/>
    <x v="31"/>
    <x v="31"/>
    <b v="0"/>
    <n v="86"/>
    <b v="1"/>
    <s v="music/indie rock"/>
    <n v="103.8"/>
    <n v="90.523255813953483"/>
    <x v="1"/>
    <x v="21"/>
  </r>
  <r>
    <x v="2907"/>
    <s v="Arts &amp; Crafts"/>
    <s v="Eleven songs, the accumulation of several memorable occurrences in a sleepy town; stories of fiction &amp; fact."/>
    <n v="3200"/>
    <n v="3360.72"/>
    <x v="2"/>
    <x v="0"/>
    <x v="0"/>
    <n v="1415004770"/>
    <d v="2014-11-03T08:52:50"/>
    <n v="1412149970"/>
    <d v="2014-10-01T07:52:50"/>
    <x v="31"/>
    <x v="31"/>
    <b v="0"/>
    <n v="55"/>
    <b v="1"/>
    <s v="music/indie rock"/>
    <n v="105.02249999999999"/>
    <n v="61.103999999999999"/>
    <x v="1"/>
    <x v="21"/>
  </r>
  <r>
    <x v="2908"/>
    <s v="Les Bostonades' First CD"/>
    <s v="We're bringing some of our favorite music from the past 10 years to disc for the first time ever."/>
    <n v="7500"/>
    <n v="7620"/>
    <x v="2"/>
    <x v="0"/>
    <x v="0"/>
    <n v="1419136200"/>
    <d v="2014-12-21T04:30:00"/>
    <n v="1416338557"/>
    <d v="2014-11-18T19:22:37"/>
    <x v="31"/>
    <x v="31"/>
    <b v="0"/>
    <n v="43"/>
    <b v="1"/>
    <s v="music/classical music"/>
    <n v="101.6"/>
    <n v="177.2093023255814"/>
    <x v="1"/>
    <x v="38"/>
  </r>
  <r>
    <x v="2909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x v="0"/>
    <n v="1429505400"/>
    <d v="2015-04-20T04:50:00"/>
    <n v="1426711505"/>
    <d v="2015-03-18T20:45:05"/>
    <x v="31"/>
    <x v="31"/>
    <b v="0"/>
    <n v="48"/>
    <b v="1"/>
    <s v="music/classical music"/>
    <n v="100"/>
    <n v="135.41666666666666"/>
    <x v="1"/>
    <x v="38"/>
  </r>
  <r>
    <x v="2910"/>
    <s v="India Meets String Quartet"/>
    <s v="A concert of new music by four composers who have lived in India and been inspired by its music, with the Momenta String Quartet"/>
    <n v="800"/>
    <n v="890"/>
    <x v="2"/>
    <x v="0"/>
    <x v="0"/>
    <n v="1321385820"/>
    <d v="2011-11-15T19:37:00"/>
    <n v="1318539484"/>
    <d v="2011-10-13T20:58:04"/>
    <x v="31"/>
    <x v="31"/>
    <b v="0"/>
    <n v="25"/>
    <b v="1"/>
    <s v="music/classical music"/>
    <n v="111.25"/>
    <n v="35.6"/>
    <x v="1"/>
    <x v="38"/>
  </r>
  <r>
    <x v="2911"/>
    <s v="The Universe in a Sphere (Relaunch)"/>
    <s v="Laniakea is the name of the supercluster of galaxies we are part of.This tremendous structure of 380,000 Galaxies can now be yours! 39â‚¬"/>
    <n v="11000"/>
    <n v="306970"/>
    <x v="2"/>
    <x v="7"/>
    <x v="4"/>
    <n v="1483397940"/>
    <d v="2017-01-02T22:59:00"/>
    <n v="1480493014"/>
    <d v="2016-11-30T08:03:34"/>
    <x v="31"/>
    <x v="31"/>
    <b v="1"/>
    <n v="3663"/>
    <b v="1"/>
    <s v="technology/space exploration"/>
    <n v="2790.6363636363635"/>
    <n v="83.802893802893806"/>
    <x v="7"/>
    <x v="32"/>
  </r>
  <r>
    <x v="2912"/>
    <s v="Toastie's Gourmet Toast"/>
    <s v="Gourmet Toast is the culinary combination, neigh, perfection of America's most under-utilized snack: Toast."/>
    <n v="6000"/>
    <n v="1698"/>
    <x v="0"/>
    <x v="0"/>
    <x v="0"/>
    <n v="1416635940"/>
    <d v="2014-11-22T05:59:00"/>
    <n v="1413838540"/>
    <d v="2014-10-20T20:55:40"/>
    <x v="31"/>
    <x v="31"/>
    <b v="0"/>
    <n v="20"/>
    <b v="0"/>
    <s v="food/food trucks"/>
    <n v="28.299999999999997"/>
    <n v="84.9"/>
    <x v="3"/>
    <x v="10"/>
  </r>
  <r>
    <x v="2913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x v="0"/>
    <n v="1369699200"/>
    <d v="2013-05-28T00:00:00"/>
    <n v="1366917828"/>
    <d v="2013-04-25T19:23:48"/>
    <x v="31"/>
    <x v="31"/>
    <b v="0"/>
    <n v="146"/>
    <b v="1"/>
    <s v="technology/hardware"/>
    <n v="118.25000000000001"/>
    <n v="97.191780821917803"/>
    <x v="7"/>
    <x v="31"/>
  </r>
  <r>
    <x v="291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x v="0"/>
    <n v="1402341615"/>
    <d v="2014-06-09T19:20:15"/>
    <n v="1399490415"/>
    <d v="2014-05-07T19:20:15"/>
    <x v="31"/>
    <x v="31"/>
    <b v="1"/>
    <n v="71"/>
    <b v="1"/>
    <s v="theater/plays"/>
    <n v="106.76"/>
    <n v="37.591549295774648"/>
    <x v="0"/>
    <x v="0"/>
  </r>
  <r>
    <x v="2915"/>
    <s v="Ain't She Brave FringeNYC 2014 Project"/>
    <s v="An emotionally-charged journey through the history of black women in America told in reverse."/>
    <n v="2000"/>
    <n v="2245"/>
    <x v="2"/>
    <x v="0"/>
    <x v="0"/>
    <n v="1404273600"/>
    <d v="2014-07-02T04:00:00"/>
    <n v="1401414944"/>
    <d v="2014-05-30T01:55:44"/>
    <x v="31"/>
    <x v="31"/>
    <b v="1"/>
    <n v="71"/>
    <b v="1"/>
    <s v="theater/plays"/>
    <n v="112.25"/>
    <n v="31.619718309859156"/>
    <x v="0"/>
    <x v="0"/>
  </r>
  <r>
    <x v="2916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3"/>
    <x v="3"/>
    <n v="1419984000"/>
    <d v="2014-12-31T00:00:00"/>
    <n v="1417132986"/>
    <d v="2014-11-28T00:03:06"/>
    <x v="31"/>
    <x v="31"/>
    <b v="1"/>
    <n v="184"/>
    <b v="1"/>
    <s v="theater/plays"/>
    <n v="102.1"/>
    <n v="66.586956521739125"/>
    <x v="0"/>
    <x v="0"/>
  </r>
  <r>
    <x v="2917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3"/>
    <x v="3"/>
    <n v="1485991860"/>
    <d v="2017-02-01T23:31:00"/>
    <n v="1483124208"/>
    <d v="2016-12-30T18:56:48"/>
    <x v="31"/>
    <x v="31"/>
    <b v="0"/>
    <n v="115"/>
    <b v="1"/>
    <s v="theater/plays"/>
    <n v="100.39275000000001"/>
    <n v="34.91921739130435"/>
    <x v="0"/>
    <x v="0"/>
  </r>
  <r>
    <x v="2918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x v="0"/>
    <n v="1413269940"/>
    <d v="2014-10-14T06:59:00"/>
    <n v="1410421670"/>
    <d v="2014-09-11T07:47:50"/>
    <x v="31"/>
    <x v="31"/>
    <b v="1"/>
    <n v="167"/>
    <b v="1"/>
    <s v="theater/plays"/>
    <n v="115.30588235294117"/>
    <n v="58.688622754491021"/>
    <x v="0"/>
    <x v="0"/>
  </r>
  <r>
    <x v="2919"/>
    <s v="LOVENESS, the play @FringeNYC 2014"/>
    <s v="Gorgeousness that which sits in the root of Loveness._x000a_Other than this there is no endearment for or otherwise_x000a_to describe."/>
    <n v="11737"/>
    <n v="11747.18"/>
    <x v="2"/>
    <x v="0"/>
    <x v="0"/>
    <n v="1407506040"/>
    <d v="2014-08-08T13:54:00"/>
    <n v="1404680075"/>
    <d v="2014-07-06T20:54:35"/>
    <x v="31"/>
    <x v="31"/>
    <b v="0"/>
    <n v="125"/>
    <b v="1"/>
    <s v="theater/plays"/>
    <n v="100.08673425918037"/>
    <n v="93.977440000000001"/>
    <x v="0"/>
    <x v="0"/>
  </r>
  <r>
    <x v="2920"/>
    <s v="Uprising Theatre Company's First Production"/>
    <s v="We believe in the power of stories to change the world. Theatre that inspires transformation."/>
    <n v="6000"/>
    <n v="6100"/>
    <x v="2"/>
    <x v="0"/>
    <x v="0"/>
    <n v="1427864340"/>
    <d v="2015-04-01T04:59:00"/>
    <n v="1425020810"/>
    <d v="2015-02-27T07:06:50"/>
    <x v="31"/>
    <x v="31"/>
    <b v="0"/>
    <n v="78"/>
    <b v="1"/>
    <s v="theater/plays"/>
    <n v="101.66666666666666"/>
    <n v="78.205128205128204"/>
    <x v="0"/>
    <x v="0"/>
  </r>
  <r>
    <x v="2921"/>
    <s v="Shakespeare's Pericles, Prince of Tyre"/>
    <s v="5 actors. 39 characters. 1 epic adventure. Presented by the Cradle Theatre Company."/>
    <n v="1000"/>
    <n v="1000.99"/>
    <x v="2"/>
    <x v="0"/>
    <x v="0"/>
    <n v="1411874580"/>
    <d v="2014-09-28T03:23:00"/>
    <n v="1409030371"/>
    <d v="2014-08-26T05:19:31"/>
    <x v="31"/>
    <x v="31"/>
    <b v="0"/>
    <n v="21"/>
    <b v="1"/>
    <s v="theater/plays"/>
    <n v="100.099"/>
    <n v="47.666190476190479"/>
    <x v="0"/>
    <x v="0"/>
  </r>
  <r>
    <x v="2922"/>
    <s v="Staged Reading of &quot;The Rise and Fall of Little Voice&quot;"/>
    <s v="A Chicago staged reading of Jim Cartwright's 1992 play-with-music, &quot;The Rise and Fall of Little Voice.&quot;"/>
    <n v="500"/>
    <n v="520"/>
    <x v="2"/>
    <x v="0"/>
    <x v="0"/>
    <n v="1407686340"/>
    <d v="2014-08-10T15:59:00"/>
    <n v="1404833442"/>
    <d v="2014-07-08T15:30:42"/>
    <x v="31"/>
    <x v="31"/>
    <b v="0"/>
    <n v="9"/>
    <b v="1"/>
    <s v="theater/plays"/>
    <n v="104"/>
    <n v="57.777777777777779"/>
    <x v="0"/>
    <x v="0"/>
  </r>
  <r>
    <x v="2923"/>
    <s v="Dundee: A Hip-Hopera"/>
    <s v="A dramatic hip-hopera, inspired from monologues written by the performers."/>
    <n v="5000"/>
    <n v="5410"/>
    <x v="2"/>
    <x v="0"/>
    <x v="0"/>
    <n v="1479175680"/>
    <d v="2016-11-15T02:08:00"/>
    <n v="1476317247"/>
    <d v="2016-10-13T00:07:27"/>
    <x v="31"/>
    <x v="31"/>
    <b v="0"/>
    <n v="57"/>
    <b v="1"/>
    <s v="theater/musical"/>
    <n v="108.2"/>
    <n v="94.912280701754383"/>
    <x v="0"/>
    <x v="1"/>
  </r>
  <r>
    <x v="2924"/>
    <s v="Be The Change ~ The Children's Campaign"/>
    <s v="Playground was established in 2007 on the back of paper napkins and has since provided opportunities for over 800 boys and girls."/>
    <n v="22000"/>
    <n v="881"/>
    <x v="0"/>
    <x v="0"/>
    <x v="0"/>
    <n v="1420952340"/>
    <d v="2015-01-11T04:59:00"/>
    <n v="1418146883"/>
    <d v="2014-12-09T17:41:23"/>
    <x v="31"/>
    <x v="31"/>
    <b v="0"/>
    <n v="16"/>
    <b v="0"/>
    <s v="theater/musical"/>
    <n v="4.004545454545454"/>
    <n v="55.0625"/>
    <x v="0"/>
    <x v="1"/>
  </r>
  <r>
    <x v="2925"/>
    <s v="Southern Utah University: V-Day 2015"/>
    <s v="V-Day Southern Utah University 2015 and Second Studio Players presents: The Vagina Monologues"/>
    <n v="1000"/>
    <n v="165"/>
    <x v="0"/>
    <x v="0"/>
    <x v="0"/>
    <n v="1425178800"/>
    <d v="2015-03-01T03:00:00"/>
    <n v="1422374420"/>
    <d v="2015-01-27T16:00:20"/>
    <x v="31"/>
    <x v="31"/>
    <b v="0"/>
    <n v="6"/>
    <b v="0"/>
    <s v="theater/plays"/>
    <n v="16.5"/>
    <n v="27.5"/>
    <x v="0"/>
    <x v="0"/>
  </r>
  <r>
    <x v="2926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x v="0"/>
    <n v="1433093700"/>
    <d v="2015-05-31T17:35:00"/>
    <n v="1430242488"/>
    <d v="2015-04-28T17:34:48"/>
    <x v="31"/>
    <x v="31"/>
    <b v="0"/>
    <n v="8"/>
    <b v="0"/>
    <s v="theater/plays"/>
    <n v="4.8"/>
    <n v="30"/>
    <x v="0"/>
    <x v="0"/>
  </r>
  <r>
    <x v="2927"/>
    <s v="Â¡LlÃ©vame!"/>
    <s v="Buscamos finalizar el proceso de producciÃ³n de un espectÃ¡culo de payaso y con Ã©l, activar espacios pÃºblicos para la escena clown."/>
    <n v="33000"/>
    <n v="2300"/>
    <x v="0"/>
    <x v="9"/>
    <x v="6"/>
    <n v="1482711309"/>
    <d v="2016-12-26T00:15:09"/>
    <n v="1479860109"/>
    <d v="2016-11-23T00:15:09"/>
    <x v="31"/>
    <x v="31"/>
    <b v="0"/>
    <n v="6"/>
    <b v="0"/>
    <s v="theater/plays"/>
    <n v="6.9696969696969706"/>
    <n v="383.33333333333331"/>
    <x v="0"/>
    <x v="0"/>
  </r>
  <r>
    <x v="2928"/>
    <s v="Instructions on Parting"/>
    <s v="This documentary film is an intimate portrait of love and loss that observes family and nature undergoing the cycle of birth to death."/>
    <n v="17000"/>
    <n v="26744.11"/>
    <x v="2"/>
    <x v="0"/>
    <x v="0"/>
    <n v="1488160860"/>
    <d v="2017-02-27T02:01:00"/>
    <n v="1485237096"/>
    <d v="2017-01-24T05:51:36"/>
    <x v="32"/>
    <x v="32"/>
    <b v="1"/>
    <n v="305"/>
    <b v="1"/>
    <s v="film &amp; video/documentary"/>
    <n v="157.31829411764707"/>
    <n v="87.685606557377056"/>
    <x v="2"/>
    <x v="22"/>
  </r>
  <r>
    <x v="2929"/>
    <s v="THE SECRET TRIAL 5 - GRASSROOTS CROSS-CANADA TOUR"/>
    <s v="Award winning documentary The Secret Trial 5 needs your help for a Cross-Canada Tour!"/>
    <n v="15000"/>
    <n v="17066"/>
    <x v="2"/>
    <x v="6"/>
    <x v="5"/>
    <n v="1418273940"/>
    <d v="2014-12-11T04:59:00"/>
    <n v="1415398197"/>
    <d v="2014-11-07T22:09:57"/>
    <x v="32"/>
    <x v="32"/>
    <b v="1"/>
    <n v="158"/>
    <b v="1"/>
    <s v="film &amp; video/documentary"/>
    <n v="113.77333333333333"/>
    <n v="108.01265822784811"/>
    <x v="2"/>
    <x v="22"/>
  </r>
  <r>
    <x v="2930"/>
    <s v="The Desert River Bends"/>
    <s v="The Desert River Bends is a short documentary following the alternative lifestyles of three middle-age river guides in Moab UT."/>
    <n v="2800"/>
    <n v="3015.73"/>
    <x v="2"/>
    <x v="0"/>
    <x v="0"/>
    <n v="1304920740"/>
    <d v="2011-05-09T05:59:00"/>
    <n v="1301975637"/>
    <d v="2011-04-05T03:53:57"/>
    <x v="32"/>
    <x v="32"/>
    <b v="0"/>
    <n v="35"/>
    <b v="1"/>
    <s v="film &amp; video/documentary"/>
    <n v="107.70464285714286"/>
    <n v="86.163714285714292"/>
    <x v="2"/>
    <x v="22"/>
  </r>
  <r>
    <x v="2931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1"/>
    <x v="4"/>
    <n v="1466323800"/>
    <d v="2016-06-19T08:10:00"/>
    <n v="1463418120"/>
    <d v="2016-05-16T17:02:00"/>
    <x v="32"/>
    <x v="32"/>
    <b v="0"/>
    <n v="310"/>
    <b v="0"/>
    <s v="technology/wearables"/>
    <n v="29.276666666666667"/>
    <n v="84.99677419354839"/>
    <x v="7"/>
    <x v="11"/>
  </r>
  <r>
    <x v="2932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x v="0"/>
    <n v="1421208000"/>
    <d v="2015-01-14T04:00:00"/>
    <n v="1418315852"/>
    <d v="2014-12-11T16:37:32"/>
    <x v="32"/>
    <x v="32"/>
    <b v="0"/>
    <n v="15"/>
    <b v="0"/>
    <s v="technology/wearables"/>
    <n v="39.426666666666662"/>
    <n v="788.5333333333333"/>
    <x v="7"/>
    <x v="11"/>
  </r>
  <r>
    <x v="2933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x v="0"/>
    <n v="1411005600"/>
    <d v="2014-09-18T02:00:00"/>
    <n v="1408141245"/>
    <d v="2014-08-15T22:20:45"/>
    <x v="32"/>
    <x v="32"/>
    <b v="0"/>
    <n v="29"/>
    <b v="0"/>
    <s v="technology/wearables"/>
    <n v="15.39"/>
    <n v="530.68965517241384"/>
    <x v="7"/>
    <x v="11"/>
  </r>
  <r>
    <x v="2934"/>
    <s v="Hate York Shirt 2.0"/>
    <s v="Shirts, so technologically advanced, they connect mentally to their audience upon sight."/>
    <n v="1200"/>
    <n v="0"/>
    <x v="0"/>
    <x v="6"/>
    <x v="5"/>
    <n v="1408495440"/>
    <d v="2014-08-20T00:44:00"/>
    <n v="1405640302"/>
    <d v="2014-07-17T23:38:22"/>
    <x v="32"/>
    <x v="32"/>
    <b v="0"/>
    <n v="0"/>
    <b v="0"/>
    <s v="technology/wearables"/>
    <n v="0"/>
    <n v="0"/>
    <x v="7"/>
    <x v="11"/>
  </r>
  <r>
    <x v="2935"/>
    <s v="Pathfinder - Wearable Navigation for the Blind"/>
    <s v="Translate sight into touch with a wrist-mounted wearable. A revolution for visually impaired people everywhere."/>
    <n v="7000"/>
    <n v="715"/>
    <x v="0"/>
    <x v="0"/>
    <x v="0"/>
    <n v="1417392000"/>
    <d v="2014-12-01T00:00:00"/>
    <n v="1414511307"/>
    <d v="2014-10-28T15:48:27"/>
    <x v="32"/>
    <x v="32"/>
    <b v="0"/>
    <n v="16"/>
    <b v="0"/>
    <s v="technology/wearables"/>
    <n v="10.214285714285715"/>
    <n v="44.6875"/>
    <x v="7"/>
    <x v="11"/>
  </r>
  <r>
    <x v="2936"/>
    <s v="Expansion of The Mortis Chronicles"/>
    <s v="The Mortis Chronicles is a hard hitting, thought provoking and action packed indie published series. You know you want to read!"/>
    <n v="3759"/>
    <n v="32"/>
    <x v="0"/>
    <x v="3"/>
    <x v="3"/>
    <n v="1431298860"/>
    <d v="2015-05-10T23:01:00"/>
    <n v="1428341985"/>
    <d v="2015-04-06T17:39:45"/>
    <x v="32"/>
    <x v="32"/>
    <b v="0"/>
    <n v="2"/>
    <b v="0"/>
    <s v="publishing/fiction"/>
    <n v="0.85129023676509719"/>
    <n v="16"/>
    <x v="8"/>
    <x v="37"/>
  </r>
  <r>
    <x v="2937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x v="0"/>
    <n v="1384322340"/>
    <d v="2013-11-13T05:59:00"/>
    <n v="1381430646"/>
    <d v="2013-10-10T18:44:06"/>
    <x v="32"/>
    <x v="32"/>
    <b v="0"/>
    <n v="128"/>
    <b v="1"/>
    <s v="music/rock"/>
    <n v="103.86666666666666"/>
    <n v="60.859375"/>
    <x v="1"/>
    <x v="2"/>
  </r>
  <r>
    <x v="2938"/>
    <s v="VANS Warped Tour or BUST!"/>
    <s v="We were selected out of 4,000 bands to play on VANS Warped Tour! Amazing opportunity, but touring costs $$$!  We REALLY need your help!"/>
    <n v="5500"/>
    <n v="7206"/>
    <x v="2"/>
    <x v="0"/>
    <x v="0"/>
    <n v="1372651140"/>
    <d v="2013-07-01T03:59:00"/>
    <n v="1369770292"/>
    <d v="2013-05-28T19:44:52"/>
    <x v="32"/>
    <x v="32"/>
    <b v="0"/>
    <n v="75"/>
    <b v="1"/>
    <s v="music/rock"/>
    <n v="131.0181818181818"/>
    <n v="96.08"/>
    <x v="1"/>
    <x v="2"/>
  </r>
  <r>
    <x v="2939"/>
    <s v="First jazz album for Multidirectional, Now printing time!"/>
    <s v="A contemporary jazz project crossing music lines, from jazz to rock walking through some free elements and full of melody!"/>
    <n v="2000"/>
    <n v="131"/>
    <x v="0"/>
    <x v="3"/>
    <x v="3"/>
    <n v="1395007200"/>
    <d v="2014-03-16T22:00:00"/>
    <n v="1392021502"/>
    <d v="2014-02-10T08:38:22"/>
    <x v="32"/>
    <x v="32"/>
    <b v="0"/>
    <n v="7"/>
    <b v="0"/>
    <s v="music/jazz"/>
    <n v="6.5500000000000007"/>
    <n v="18.714285714285715"/>
    <x v="1"/>
    <x v="39"/>
  </r>
  <r>
    <x v="2940"/>
    <s v="RoamingTails, The Connected Pet Tag"/>
    <s v="Find your pet when it's missing, digitally store pet-related information, and locate pet friend establishments and services."/>
    <n v="50000"/>
    <n v="6663"/>
    <x v="0"/>
    <x v="0"/>
    <x v="0"/>
    <n v="1460988000"/>
    <d v="2016-04-18T14:00:00"/>
    <n v="1458050450"/>
    <d v="2016-03-15T14:00:50"/>
    <x v="32"/>
    <x v="32"/>
    <b v="0"/>
    <n v="96"/>
    <b v="0"/>
    <s v="technology/wearables"/>
    <n v="13.325999999999999"/>
    <n v="69.40625"/>
    <x v="7"/>
    <x v="11"/>
  </r>
  <r>
    <x v="2941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x v="0"/>
    <n v="1478926800"/>
    <d v="2016-11-12T05:00:00"/>
    <n v="1476054568"/>
    <d v="2016-10-09T23:09:28"/>
    <x v="32"/>
    <x v="32"/>
    <b v="0"/>
    <n v="196"/>
    <b v="0"/>
    <s v="technology/wearables"/>
    <n v="25.087142857142858"/>
    <n v="89.59693877551021"/>
    <x v="7"/>
    <x v="11"/>
  </r>
  <r>
    <x v="2942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3"/>
    <x v="3"/>
    <n v="1459414016"/>
    <d v="2016-03-31T08:46:56"/>
    <n v="1456480016"/>
    <d v="2016-02-26T09:46:56"/>
    <x v="32"/>
    <x v="32"/>
    <b v="1"/>
    <n v="122"/>
    <b v="1"/>
    <s v="music/electronic music"/>
    <n v="100.00828571428571"/>
    <n v="57.381803278688523"/>
    <x v="1"/>
    <x v="20"/>
  </r>
  <r>
    <x v="2943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x v="0"/>
    <n v="1404623330"/>
    <d v="2014-07-06T05:08:50"/>
    <n v="1401685730"/>
    <d v="2014-06-02T05:08:50"/>
    <x v="32"/>
    <x v="32"/>
    <b v="0"/>
    <n v="25"/>
    <b v="0"/>
    <s v="food/food trucks"/>
    <n v="20.705000000000002"/>
    <n v="82.82"/>
    <x v="3"/>
    <x v="10"/>
  </r>
  <r>
    <x v="2944"/>
    <s v="New Music Video/Artist Development"/>
    <s v="Breakout Artist Management will be working with us on a brand new music video and we need your help!"/>
    <n v="2800"/>
    <n v="3055"/>
    <x v="2"/>
    <x v="0"/>
    <x v="0"/>
    <n v="1430154720"/>
    <d v="2015-04-27T17:12:00"/>
    <n v="1427224606"/>
    <d v="2015-03-24T19:16:46"/>
    <x v="32"/>
    <x v="32"/>
    <b v="0"/>
    <n v="19"/>
    <b v="1"/>
    <s v="music/rock"/>
    <n v="109.10714285714285"/>
    <n v="160.78947368421052"/>
    <x v="1"/>
    <x v="2"/>
  </r>
  <r>
    <x v="2945"/>
    <s v="Relatively Prime Series 2"/>
    <s v="Series 2 of Relatively Prime, a podcast of stories from the Mathematical Domain"/>
    <n v="15000"/>
    <n v="15186.69"/>
    <x v="2"/>
    <x v="0"/>
    <x v="0"/>
    <n v="1413849600"/>
    <d v="2014-10-21T00:00:00"/>
    <n v="1410967754"/>
    <d v="2014-09-17T15:29:14"/>
    <x v="32"/>
    <x v="32"/>
    <b v="1"/>
    <n v="340"/>
    <b v="1"/>
    <s v="publishing/radio &amp; podcasts"/>
    <n v="101.24459999999999"/>
    <n v="44.66673529411765"/>
    <x v="8"/>
    <x v="29"/>
  </r>
  <r>
    <x v="2946"/>
    <s v="Nevada County Hearts"/>
    <s v="&quot;He will not be a wise man who does not study human hearts!&quot;_x000a_Hope in natural art, creation!"/>
    <n v="3000"/>
    <n v="1"/>
    <x v="0"/>
    <x v="0"/>
    <x v="0"/>
    <n v="1425330960"/>
    <d v="2015-03-02T21:16:00"/>
    <n v="1422393234"/>
    <d v="2015-01-27T21:13:54"/>
    <x v="32"/>
    <x v="32"/>
    <b v="0"/>
    <n v="1"/>
    <b v="0"/>
    <s v="photography/nature"/>
    <n v="3.3333333333333333E-2"/>
    <n v="1"/>
    <x v="5"/>
    <x v="8"/>
  </r>
  <r>
    <x v="2947"/>
    <s v="River Of Thorns - First CD Release"/>
    <s v="River of Thorns is a recording duo based in southeast Michigan.  We're releasing a great sounding cd recorded in a tiny home studio!"/>
    <n v="2000"/>
    <n v="2340"/>
    <x v="2"/>
    <x v="0"/>
    <x v="0"/>
    <n v="1353905940"/>
    <d v="2012-11-26T04:59:00"/>
    <n v="1351011489"/>
    <d v="2012-10-23T16:58:09"/>
    <x v="32"/>
    <x v="32"/>
    <b v="0"/>
    <n v="38"/>
    <b v="1"/>
    <s v="music/rock"/>
    <n v="117"/>
    <n v="61.578947368421055"/>
    <x v="1"/>
    <x v="2"/>
  </r>
  <r>
    <x v="2948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x v="0"/>
    <n v="1303801140"/>
    <d v="2011-04-26T06:59:00"/>
    <n v="1300916220"/>
    <d v="2011-03-23T21:37:00"/>
    <x v="32"/>
    <x v="32"/>
    <b v="0"/>
    <n v="20"/>
    <b v="1"/>
    <s v="music/pop"/>
    <n v="100.75"/>
    <n v="100.75"/>
    <x v="1"/>
    <x v="30"/>
  </r>
  <r>
    <x v="2949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d v="2017-04-10T01:00:00"/>
    <n v="1488847514"/>
    <d v="2017-03-07T00:45:14"/>
    <x v="32"/>
    <x v="32"/>
    <b v="0"/>
    <n v="23"/>
    <b v="0"/>
    <s v="music/faith"/>
    <n v="11.708333333333334"/>
    <n v="61.086956521739133"/>
    <x v="1"/>
    <x v="19"/>
  </r>
  <r>
    <x v="2950"/>
    <s v="Hydra Effect Debut EP"/>
    <s v="Hard Rock with a Positive Message. Help us fund, release and promote our debut EP!"/>
    <n v="2000"/>
    <n v="2035"/>
    <x v="2"/>
    <x v="0"/>
    <x v="0"/>
    <n v="1400561940"/>
    <d v="2014-05-20T04:59:00"/>
    <n v="1397679445"/>
    <d v="2014-04-16T20:17:25"/>
    <x v="32"/>
    <x v="32"/>
    <b v="0"/>
    <n v="40"/>
    <b v="1"/>
    <s v="music/rock"/>
    <n v="101.75"/>
    <n v="50.875"/>
    <x v="1"/>
    <x v="2"/>
  </r>
  <r>
    <x v="2951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x v="0"/>
    <n v="1425275940"/>
    <d v="2015-03-02T05:59:00"/>
    <n v="1422371381"/>
    <d v="2015-01-27T15:09:41"/>
    <x v="32"/>
    <x v="32"/>
    <b v="0"/>
    <n v="21"/>
    <b v="1"/>
    <s v="music/rock"/>
    <n v="125.25"/>
    <n v="119.28571428571429"/>
    <x v="1"/>
    <x v="2"/>
  </r>
  <r>
    <x v="2952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x v="0"/>
    <n v="1364184539"/>
    <d v="2013-03-25T04:08:59"/>
    <n v="1361250539"/>
    <d v="2013-02-19T05:08:59"/>
    <x v="32"/>
    <x v="32"/>
    <b v="1"/>
    <n v="26457"/>
    <b v="1"/>
    <s v="technology/hardware"/>
    <n v="7813.7822333333334"/>
    <n v="88.601680840609291"/>
    <x v="7"/>
    <x v="31"/>
  </r>
  <r>
    <x v="2953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x v="0"/>
    <n v="1330916400"/>
    <d v="2012-03-05T03:00:00"/>
    <n v="1327969730"/>
    <d v="2012-01-31T00:28:50"/>
    <x v="32"/>
    <x v="32"/>
    <b v="0"/>
    <n v="72"/>
    <b v="1"/>
    <s v="music/indie rock"/>
    <n v="120.54285714285714"/>
    <n v="58.597222222222221"/>
    <x v="1"/>
    <x v="21"/>
  </r>
  <r>
    <x v="2954"/>
    <s v="Dragon's Eye Recordings: Label Relaunch"/>
    <s v="Help Dragon's Eye relaunch with 4 new releases by Yann Novak, Pinkcourtesyphone, Steve Roden &amp; Lawrence English + Stephen Vitiello"/>
    <n v="6000"/>
    <n v="6863"/>
    <x v="2"/>
    <x v="0"/>
    <x v="0"/>
    <n v="1383526800"/>
    <d v="2013-11-04T01:00:00"/>
    <n v="1380650177"/>
    <d v="2013-10-01T17:56:17"/>
    <x v="32"/>
    <x v="32"/>
    <b v="0"/>
    <n v="123"/>
    <b v="1"/>
    <s v="music/electronic music"/>
    <n v="114.38333333333333"/>
    <n v="55.796747967479675"/>
    <x v="1"/>
    <x v="20"/>
  </r>
  <r>
    <x v="2955"/>
    <s v="Eternity Dice - Regular and D6 Charms Edition"/>
    <s v="Dice forged from stone one by one entirely by hand for demanding Gamers and Collectors."/>
    <n v="2000"/>
    <n v="5414"/>
    <x v="2"/>
    <x v="11"/>
    <x v="4"/>
    <n v="1451861940"/>
    <d v="2016-01-03T22:59:00"/>
    <n v="1448902867"/>
    <d v="2015-11-30T17:01:07"/>
    <x v="32"/>
    <x v="32"/>
    <b v="0"/>
    <n v="102"/>
    <b v="1"/>
    <s v="games/tabletop games"/>
    <n v="270.7"/>
    <n v="53.078431372549019"/>
    <x v="6"/>
    <x v="9"/>
  </r>
  <r>
    <x v="2956"/>
    <s v="Company Company: Debut EP"/>
    <s v="New Jersey Alternative Rock band COCO needs YOUR help self-releasing debut EP!"/>
    <n v="1000"/>
    <n v="1006"/>
    <x v="2"/>
    <x v="0"/>
    <x v="0"/>
    <n v="1331697540"/>
    <d v="2012-03-14T03:59:00"/>
    <n v="1328749249"/>
    <d v="2012-02-09T01:00:49"/>
    <x v="32"/>
    <x v="32"/>
    <b v="0"/>
    <n v="19"/>
    <b v="1"/>
    <s v="music/rock"/>
    <n v="100.6"/>
    <n v="52.94736842105263"/>
    <x v="1"/>
    <x v="2"/>
  </r>
  <r>
    <x v="2957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x v="0"/>
    <n v="1388473200"/>
    <d v="2013-12-31T07:00:00"/>
    <n v="1385585434"/>
    <d v="2013-11-27T20:50:34"/>
    <x v="32"/>
    <x v="32"/>
    <b v="1"/>
    <n v="85"/>
    <b v="1"/>
    <s v="music/indie rock"/>
    <n v="170.65217391304347"/>
    <n v="46.176470588235297"/>
    <x v="1"/>
    <x v="21"/>
  </r>
  <r>
    <x v="2958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d v="2015-03-31T23:39:00"/>
    <n v="1424822556"/>
    <d v="2015-02-25T00:02:36"/>
    <x v="32"/>
    <x v="32"/>
    <b v="0"/>
    <n v="0"/>
    <b v="0"/>
    <s v="technology/web"/>
    <n v="0"/>
    <n v="0"/>
    <x v="7"/>
    <x v="24"/>
  </r>
  <r>
    <x v="2959"/>
    <s v="Grano: The Good Place to Get Great Bread"/>
    <s v="A humble and homey bakery passionately obsessed with good bread. Grano will fast become your favorite neighborhood food hub."/>
    <n v="8500"/>
    <n v="8567"/>
    <x v="2"/>
    <x v="0"/>
    <x v="0"/>
    <n v="1483417020"/>
    <d v="2017-01-03T04:17:00"/>
    <n v="1480480167"/>
    <d v="2016-11-30T04:29:27"/>
    <x v="32"/>
    <x v="32"/>
    <b v="0"/>
    <n v="68"/>
    <b v="1"/>
    <s v="food/small batch"/>
    <n v="100.78823529411764"/>
    <n v="125.98529411764706"/>
    <x v="3"/>
    <x v="5"/>
  </r>
  <r>
    <x v="2960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d v="2016-08-03T01:30:00"/>
    <n v="1467325053"/>
    <d v="2016-06-30T22:17:33"/>
    <x v="32"/>
    <x v="32"/>
    <b v="0"/>
    <n v="59"/>
    <b v="0"/>
    <s v="technology/space exploration"/>
    <n v="18.737933333333334"/>
    <n v="95.277627118644077"/>
    <x v="7"/>
    <x v="32"/>
  </r>
  <r>
    <x v="2961"/>
    <s v="HackSchool: Students, Technology, and Empowerment"/>
    <s v="We believe that the true purpose of education is to enable people to create real things that make the world better. Join us!"/>
    <n v="17500"/>
    <n v="18100"/>
    <x v="2"/>
    <x v="0"/>
    <x v="0"/>
    <n v="1449644340"/>
    <d v="2015-12-09T06:59:00"/>
    <n v="1446683797"/>
    <d v="2015-11-05T00:36:37"/>
    <x v="32"/>
    <x v="32"/>
    <b v="0"/>
    <n v="104"/>
    <b v="1"/>
    <s v="technology/makerspaces"/>
    <n v="103.42857142857143"/>
    <n v="174.03846153846155"/>
    <x v="7"/>
    <x v="40"/>
  </r>
  <r>
    <x v="2962"/>
    <s v="The Military Moms Food Truck"/>
    <s v="The dream to own a food truck, rolling wherever the army sends me, hiring other military spouses and veterans alike! Giving back!"/>
    <n v="60000"/>
    <n v="3390"/>
    <x v="0"/>
    <x v="0"/>
    <x v="0"/>
    <n v="1419538560"/>
    <d v="2014-12-25T20:16:00"/>
    <n v="1416600960"/>
    <d v="2014-11-21T20:16:00"/>
    <x v="32"/>
    <x v="32"/>
    <b v="0"/>
    <n v="38"/>
    <b v="0"/>
    <s v="food/food trucks"/>
    <n v="5.65"/>
    <n v="89.21052631578948"/>
    <x v="3"/>
    <x v="10"/>
  </r>
  <r>
    <x v="2963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x v="0"/>
    <n v="1456047228"/>
    <d v="2016-02-21T09:33:48"/>
    <n v="1453109628"/>
    <d v="2016-01-18T09:33:48"/>
    <x v="32"/>
    <x v="32"/>
    <b v="1"/>
    <n v="551"/>
    <b v="1"/>
    <s v="theater/spaces"/>
    <n v="264.62241666666665"/>
    <n v="57.631016333938291"/>
    <x v="0"/>
    <x v="4"/>
  </r>
  <r>
    <x v="2964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x v="0"/>
    <n v="1409187600"/>
    <d v="2014-08-28T01:00:00"/>
    <n v="1406316312"/>
    <d v="2014-07-25T19:25:12"/>
    <x v="32"/>
    <x v="32"/>
    <b v="0"/>
    <n v="25"/>
    <b v="1"/>
    <s v="theater/musical"/>
    <n v="102.875"/>
    <n v="329.2"/>
    <x v="0"/>
    <x v="1"/>
  </r>
  <r>
    <x v="2965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9"/>
    <x v="6"/>
    <n v="1490416380"/>
    <d v="2017-03-25T04:33:00"/>
    <n v="1487485760"/>
    <d v="2017-02-19T06:29:20"/>
    <x v="32"/>
    <x v="32"/>
    <b v="0"/>
    <n v="6"/>
    <b v="0"/>
    <s v="theater/plays"/>
    <n v="5.4"/>
    <n v="450"/>
    <x v="0"/>
    <x v="0"/>
  </r>
  <r>
    <x v="2966"/>
    <s v="Burners"/>
    <s v="A sci-fi thriller for the stage opening March 10 in Los Angeles."/>
    <n v="15000"/>
    <n v="15126"/>
    <x v="2"/>
    <x v="0"/>
    <x v="0"/>
    <n v="1489352400"/>
    <d v="2017-03-12T21:00:00"/>
    <n v="1486411204"/>
    <d v="2017-02-06T20:00:04"/>
    <x v="32"/>
    <x v="32"/>
    <b v="1"/>
    <n v="59"/>
    <b v="1"/>
    <s v="theater/plays"/>
    <n v="100.84"/>
    <n v="256.37288135593218"/>
    <x v="0"/>
    <x v="0"/>
  </r>
  <r>
    <x v="2967"/>
    <s v="Cicada Studios presents &quot;Miss Sarah&quot;"/>
    <s v="Cicada Studios presents, as their inaugural production, a new-writing world premiere at the Edinburgh Fringe Festival 2015."/>
    <n v="8000"/>
    <n v="8120"/>
    <x v="2"/>
    <x v="3"/>
    <x v="3"/>
    <n v="1434452400"/>
    <d v="2015-06-16T11:00:00"/>
    <n v="1431509397"/>
    <d v="2015-05-13T09:29:57"/>
    <x v="32"/>
    <x v="32"/>
    <b v="1"/>
    <n v="70"/>
    <b v="1"/>
    <s v="theater/plays"/>
    <n v="101.49999999999999"/>
    <n v="116"/>
    <x v="0"/>
    <x v="0"/>
  </r>
  <r>
    <x v="2968"/>
    <s v="The March of the Bonus Army"/>
    <s v="A new play about a lesser known yet pivotal event in American history, about a group of WWI Veterans fighting for their rights."/>
    <n v="2500"/>
    <n v="2500"/>
    <x v="2"/>
    <x v="0"/>
    <x v="0"/>
    <n v="1410145200"/>
    <d v="2014-09-08T03:00:00"/>
    <n v="1407197670"/>
    <d v="2014-08-05T00:14:30"/>
    <x v="32"/>
    <x v="32"/>
    <b v="0"/>
    <n v="11"/>
    <b v="1"/>
    <s v="theater/plays"/>
    <n v="100"/>
    <n v="227.27272727272728"/>
    <x v="0"/>
    <x v="0"/>
  </r>
  <r>
    <x v="2969"/>
    <s v="Good Bread Alley"/>
    <s v="A play by April Yvette Thompson. A Gullah Healer Woman and an Afro-Cuban Priest forge a new world of magic &amp; dreams in Jim Crow Miami."/>
    <n v="100000"/>
    <n v="100036"/>
    <x v="2"/>
    <x v="0"/>
    <x v="0"/>
    <n v="1399271911"/>
    <d v="2014-05-05T06:38:31"/>
    <n v="1396334311"/>
    <d v="2014-04-01T06:38:31"/>
    <x v="32"/>
    <x v="32"/>
    <b v="0"/>
    <n v="558"/>
    <b v="1"/>
    <s v="theater/plays"/>
    <n v="100.03599999999999"/>
    <n v="179.27598566308242"/>
    <x v="0"/>
    <x v="0"/>
  </r>
  <r>
    <x v="2970"/>
    <s v="CHILD Z"/>
    <s v="Zoe is a teenage girl growing up in a deeply disturbing society. If those paid to protect her aren't listening, then who is?"/>
    <n v="4000"/>
    <n v="4545"/>
    <x v="2"/>
    <x v="3"/>
    <x v="3"/>
    <n v="1415191920"/>
    <d v="2014-11-05T12:52:00"/>
    <n v="1412233497"/>
    <d v="2014-10-02T07:04:57"/>
    <x v="32"/>
    <x v="32"/>
    <b v="0"/>
    <n v="114"/>
    <b v="1"/>
    <s v="theater/plays"/>
    <n v="113.625"/>
    <n v="39.868421052631582"/>
    <x v="0"/>
    <x v="0"/>
  </r>
  <r>
    <x v="2971"/>
    <s v="&quot;Unexpectedly Expecting&quot; - A One-Woman Show"/>
    <s v="My one-woman show invites audiences to join me on my path to pregnancy as I share my neuroses, challenges and revelations."/>
    <n v="3000"/>
    <n v="4176"/>
    <x v="2"/>
    <x v="0"/>
    <x v="0"/>
    <n v="1402901940"/>
    <d v="2014-06-16T06:59:00"/>
    <n v="1399998418"/>
    <d v="2014-05-13T16:26:58"/>
    <x v="32"/>
    <x v="32"/>
    <b v="0"/>
    <n v="67"/>
    <b v="1"/>
    <s v="theater/plays"/>
    <n v="139.19999999999999"/>
    <n v="62.328358208955223"/>
    <x v="0"/>
    <x v="0"/>
  </r>
  <r>
    <x v="2972"/>
    <s v="The Merchant of Venice"/>
    <s v="The University of Exeter Shakespeare Society is touring its acclaimed show The Merchant of Venice to Stratford-upon-Avon!"/>
    <n v="250"/>
    <n v="825"/>
    <x v="2"/>
    <x v="3"/>
    <x v="3"/>
    <n v="1464692400"/>
    <d v="2016-05-31T11:00:00"/>
    <n v="1461769373"/>
    <d v="2016-04-27T15:02:53"/>
    <x v="32"/>
    <x v="32"/>
    <b v="0"/>
    <n v="19"/>
    <b v="1"/>
    <s v="theater/plays"/>
    <n v="330"/>
    <n v="43.421052631578945"/>
    <x v="0"/>
    <x v="0"/>
  </r>
  <r>
    <x v="2973"/>
    <s v="Defiant Entertainment presents: The Park Bench"/>
    <s v="Help stage an original One Act Play that brings awareness to Alzheimer's in its debut performance."/>
    <n v="500"/>
    <n v="300"/>
    <x v="0"/>
    <x v="0"/>
    <x v="0"/>
    <n v="1448949540"/>
    <d v="2015-12-01T05:59:00"/>
    <n v="1446048367"/>
    <d v="2015-10-28T16:06:07"/>
    <x v="32"/>
    <x v="32"/>
    <b v="0"/>
    <n v="5"/>
    <b v="0"/>
    <s v="theater/plays"/>
    <n v="60"/>
    <n v="60"/>
    <x v="0"/>
    <x v="0"/>
  </r>
  <r>
    <x v="2974"/>
    <s v="Good Evening, I'm Robert Service"/>
    <s v="A funny, poignant play that revives the forgotten life and adventures of great Scottish Canadian, world renowned poet, Robert Service."/>
    <n v="10000"/>
    <n v="285"/>
    <x v="0"/>
    <x v="6"/>
    <x v="5"/>
    <n v="1403539200"/>
    <d v="2014-06-23T16:00:00"/>
    <n v="1400604056"/>
    <d v="2014-05-20T16:40:56"/>
    <x v="32"/>
    <x v="32"/>
    <b v="0"/>
    <n v="5"/>
    <b v="0"/>
    <s v="theater/plays"/>
    <n v="2.85"/>
    <n v="57"/>
    <x v="0"/>
    <x v="0"/>
  </r>
  <r>
    <x v="2975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x v="0"/>
    <n v="1403660279"/>
    <d v="2014-06-25T01:37:59"/>
    <n v="1400636279"/>
    <d v="2014-05-21T01:37:59"/>
    <x v="33"/>
    <x v="33"/>
    <b v="0"/>
    <n v="19"/>
    <b v="1"/>
    <s v="film &amp; video/television"/>
    <n v="100.49999999999999"/>
    <n v="158.68421052631578"/>
    <x v="2"/>
    <x v="6"/>
  </r>
  <r>
    <x v="2976"/>
    <s v="Swingers Anonymous"/>
    <s v="What would you do if you ended up at a swingers party with two dead bodies and $20,000 in drug money?"/>
    <n v="12000"/>
    <n v="12870"/>
    <x v="2"/>
    <x v="0"/>
    <x v="0"/>
    <n v="1386640856"/>
    <d v="2013-12-10T02:00:56"/>
    <n v="1383616856"/>
    <d v="2013-11-05T02:00:56"/>
    <x v="33"/>
    <x v="33"/>
    <b v="0"/>
    <n v="47"/>
    <b v="1"/>
    <s v="film &amp; video/shorts"/>
    <n v="107.25"/>
    <n v="273.82978723404256"/>
    <x v="2"/>
    <x v="3"/>
  </r>
  <r>
    <x v="2977"/>
    <s v="Earlids"/>
    <s v="Lee, an awkward teenager with sound-blocking earlids, must confront his self-isolation after a girl moves in next door."/>
    <n v="1300"/>
    <n v="1700"/>
    <x v="2"/>
    <x v="0"/>
    <x v="0"/>
    <n v="1384408740"/>
    <d v="2013-11-14T05:59:00"/>
    <n v="1381445253"/>
    <d v="2013-10-10T22:47:33"/>
    <x v="33"/>
    <x v="33"/>
    <b v="0"/>
    <n v="26"/>
    <b v="1"/>
    <s v="film &amp; video/shorts"/>
    <n v="130.76923076923077"/>
    <n v="65.384615384615387"/>
    <x v="2"/>
    <x v="3"/>
  </r>
  <r>
    <x v="2978"/>
    <s v="Ralphi3 (Canceled)"/>
    <s v="A Science Fiction film filled with entertainment and Excitement"/>
    <n v="100000"/>
    <n v="1867"/>
    <x v="1"/>
    <x v="0"/>
    <x v="0"/>
    <n v="1476941293"/>
    <d v="2016-10-20T05:28:13"/>
    <n v="1473917293"/>
    <d v="2016-09-15T05:28:13"/>
    <x v="33"/>
    <x v="33"/>
    <b v="0"/>
    <n v="6"/>
    <b v="0"/>
    <s v="film &amp; video/science fiction"/>
    <n v="1.867"/>
    <n v="311.16666666666669"/>
    <x v="2"/>
    <x v="13"/>
  </r>
  <r>
    <x v="2979"/>
    <s v="UNDIVIDED (Working Title)"/>
    <s v="Over 2.5 million Black men registered for the draft in World War II. _x000a_This will be the most comprehensive portrayal EVER of US. THEN."/>
    <n v="2000000"/>
    <n v="0"/>
    <x v="0"/>
    <x v="0"/>
    <x v="0"/>
    <n v="1443657600"/>
    <d v="2015-10-01T00:00:00"/>
    <n v="1440716654"/>
    <d v="2015-08-27T23:04:14"/>
    <x v="33"/>
    <x v="33"/>
    <b v="0"/>
    <n v="0"/>
    <b v="0"/>
    <s v="film &amp; video/drama"/>
    <n v="0"/>
    <n v="0"/>
    <x v="2"/>
    <x v="14"/>
  </r>
  <r>
    <x v="2980"/>
    <s v="The Blind Dolphin Story"/>
    <s v="A short film on the rarest mammal and the second most endangered freshwater river dolphin, in Pakistan."/>
    <n v="95000"/>
    <n v="0"/>
    <x v="0"/>
    <x v="0"/>
    <x v="0"/>
    <n v="1426753723"/>
    <d v="2015-03-19T08:28:43"/>
    <n v="1423733323"/>
    <d v="2015-02-12T09:28:43"/>
    <x v="33"/>
    <x v="33"/>
    <b v="0"/>
    <n v="0"/>
    <b v="0"/>
    <s v="film &amp; video/drama"/>
    <n v="0"/>
    <n v="0"/>
    <x v="2"/>
    <x v="14"/>
  </r>
  <r>
    <x v="2981"/>
    <s v="KISS ME GOODBYE - A REFRESHING VOICE IN INDIE FILMMAKING"/>
    <s v="A martyr faces execution at the hands of the State, while enduring the horrors and alienation of a new world order."/>
    <n v="8000"/>
    <n v="1300"/>
    <x v="0"/>
    <x v="0"/>
    <x v="0"/>
    <n v="1444144222"/>
    <d v="2015-10-06T15:10:22"/>
    <n v="1441120222"/>
    <d v="2015-09-01T15:10:22"/>
    <x v="33"/>
    <x v="33"/>
    <b v="0"/>
    <n v="17"/>
    <b v="0"/>
    <s v="film &amp; video/drama"/>
    <n v="16.25"/>
    <n v="76.470588235294116"/>
    <x v="2"/>
    <x v="14"/>
  </r>
  <r>
    <x v="2982"/>
    <s v="Hardwater"/>
    <s v="An unprecedented feature-length documentary film about Maine's tribal, oft-misunderstood ice fishing sub-culture."/>
    <n v="13000"/>
    <n v="14750"/>
    <x v="2"/>
    <x v="0"/>
    <x v="0"/>
    <n v="1324381790"/>
    <d v="2011-12-20T11:49:50"/>
    <n v="1321357790"/>
    <d v="2011-11-15T11:49:50"/>
    <x v="33"/>
    <x v="33"/>
    <b v="1"/>
    <n v="202"/>
    <b v="1"/>
    <s v="film &amp; video/documentary"/>
    <n v="113.46153846153845"/>
    <n v="73.019801980198025"/>
    <x v="2"/>
    <x v="22"/>
  </r>
  <r>
    <x v="2983"/>
    <s v="In Search of Nabad (Documentary Film)"/>
    <s v="An intimate documentary sharing the powerful voices of Seattle's Somali refugees and their search for peace in their new home."/>
    <n v="4000"/>
    <n v="6240"/>
    <x v="2"/>
    <x v="0"/>
    <x v="0"/>
    <n v="1333609140"/>
    <d v="2012-04-05T06:59:00"/>
    <n v="1330638829"/>
    <d v="2012-03-01T21:53:49"/>
    <x v="33"/>
    <x v="33"/>
    <b v="1"/>
    <n v="113"/>
    <b v="1"/>
    <s v="film &amp; video/documentary"/>
    <n v="156"/>
    <n v="55.221238938053098"/>
    <x v="2"/>
    <x v="22"/>
  </r>
  <r>
    <x v="2984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x v="0"/>
    <n v="1340683393"/>
    <d v="2012-06-26T04:03:13"/>
    <n v="1337659393"/>
    <d v="2012-05-22T04:03:13"/>
    <x v="33"/>
    <x v="33"/>
    <b v="1"/>
    <n v="447"/>
    <b v="1"/>
    <s v="film &amp; video/documentary"/>
    <n v="103.21061999999999"/>
    <n v="115.44812080536913"/>
    <x v="2"/>
    <x v="22"/>
  </r>
  <r>
    <x v="2985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x v="0"/>
    <n v="1279555200"/>
    <d v="2010-07-19T16:00:00"/>
    <n v="1276480894"/>
    <d v="2010-06-14T02:01:34"/>
    <x v="33"/>
    <x v="33"/>
    <b v="1"/>
    <n v="50"/>
    <b v="1"/>
    <s v="film &amp; video/documentary"/>
    <n v="100"/>
    <n v="100"/>
    <x v="2"/>
    <x v="22"/>
  </r>
  <r>
    <x v="2986"/>
    <s v="An Impossible Project"/>
    <s v="The more digital the world, the more analog our dreams._x000a_A feature documentary shot on 35mm film."/>
    <n v="35000"/>
    <n v="35932"/>
    <x v="2"/>
    <x v="7"/>
    <x v="4"/>
    <n v="1478605386"/>
    <d v="2016-11-08T11:43:06"/>
    <n v="1475577786"/>
    <d v="2016-10-04T10:43:06"/>
    <x v="33"/>
    <x v="33"/>
    <b v="1"/>
    <n v="337"/>
    <b v="1"/>
    <s v="film &amp; video/documentary"/>
    <n v="102.66285714285715"/>
    <n v="106.62314540059347"/>
    <x v="2"/>
    <x v="22"/>
  </r>
  <r>
    <x v="2987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x v="0"/>
    <n v="1482208233"/>
    <d v="2016-12-20T04:30:33"/>
    <n v="1479184233"/>
    <d v="2016-11-15T04:30:33"/>
    <x v="33"/>
    <x v="33"/>
    <b v="1"/>
    <n v="736"/>
    <b v="1"/>
    <s v="film &amp; video/documentary"/>
    <n v="104.396"/>
    <n v="70.921195652173907"/>
    <x v="2"/>
    <x v="22"/>
  </r>
  <r>
    <x v="2988"/>
    <s v="Swimming with Byron: A Documentary Film"/>
    <s v="Were the Romantics the first backpackers? This film follows them and explores the huge part geography played in their lives and works."/>
    <n v="12500"/>
    <n v="13014"/>
    <x v="2"/>
    <x v="0"/>
    <x v="0"/>
    <n v="1426426322"/>
    <d v="2015-03-15T13:32:02"/>
    <n v="1423405922"/>
    <d v="2015-02-08T14:32:02"/>
    <x v="33"/>
    <x v="33"/>
    <b v="0"/>
    <n v="159"/>
    <b v="1"/>
    <s v="film &amp; video/documentary"/>
    <n v="104.11200000000001"/>
    <n v="81.84905660377359"/>
    <x v="2"/>
    <x v="22"/>
  </r>
  <r>
    <x v="2989"/>
    <s v="Clearwater"/>
    <s v="Set in the ancient waters of the Puget Sound, Clearwater is a universal story about the need to adapt to change."/>
    <n v="25000"/>
    <n v="26182.5"/>
    <x v="2"/>
    <x v="0"/>
    <x v="0"/>
    <n v="1343624400"/>
    <d v="2012-07-30T05:00:00"/>
    <n v="1340642717"/>
    <d v="2012-06-25T16:45:17"/>
    <x v="33"/>
    <x v="33"/>
    <b v="0"/>
    <n v="251"/>
    <b v="1"/>
    <s v="film &amp; video/documentary"/>
    <n v="104.72999999999999"/>
    <n v="104.31274900398407"/>
    <x v="2"/>
    <x v="22"/>
  </r>
  <r>
    <x v="2990"/>
    <s v="CheckMate Careers"/>
    <s v="A marketplace for talent and employers to match. Using intuitive technology we match &amp; place talent with the best career position."/>
    <n v="15000"/>
    <n v="55"/>
    <x v="0"/>
    <x v="0"/>
    <x v="0"/>
    <n v="1445874513"/>
    <d v="2015-10-26T15:48:33"/>
    <n v="1442850513"/>
    <d v="2015-09-21T15:48:33"/>
    <x v="33"/>
    <x v="33"/>
    <b v="0"/>
    <n v="2"/>
    <b v="0"/>
    <s v="technology/web"/>
    <n v="0.36666666666666664"/>
    <n v="27.5"/>
    <x v="7"/>
    <x v="24"/>
  </r>
  <r>
    <x v="2991"/>
    <s v="Audio Jacket"/>
    <s v="Get ready for the next product that you canâ€™t live without"/>
    <n v="35000"/>
    <n v="44388"/>
    <x v="2"/>
    <x v="0"/>
    <x v="0"/>
    <n v="1413304708"/>
    <d v="2014-10-14T16:38:28"/>
    <n v="1410280708"/>
    <d v="2014-09-09T16:38:28"/>
    <x v="33"/>
    <x v="33"/>
    <b v="0"/>
    <n v="27"/>
    <b v="1"/>
    <s v="technology/wearables"/>
    <n v="126.82285714285715"/>
    <n v="1644"/>
    <x v="7"/>
    <x v="11"/>
  </r>
  <r>
    <x v="2992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x v="0"/>
    <n v="1410955331"/>
    <d v="2014-09-17T12:02:11"/>
    <n v="1407931331"/>
    <d v="2014-08-13T12:02:11"/>
    <x v="33"/>
    <x v="33"/>
    <b v="0"/>
    <n v="129"/>
    <b v="0"/>
    <s v="technology/wearables"/>
    <n v="25.912000000000003"/>
    <n v="150.65116279069767"/>
    <x v="7"/>
    <x v="11"/>
  </r>
  <r>
    <x v="2993"/>
    <s v="reVILNA: the vilna ghetto project"/>
    <s v="A revolutionary digital mapping project of the Vilna Ghetto"/>
    <n v="13000"/>
    <n v="13293.8"/>
    <x v="2"/>
    <x v="0"/>
    <x v="0"/>
    <n v="1370964806"/>
    <d v="2013-06-11T15:33:26"/>
    <n v="1367940806"/>
    <d v="2013-05-07T15:33:26"/>
    <x v="33"/>
    <x v="33"/>
    <b v="0"/>
    <n v="94"/>
    <b v="1"/>
    <s v="publishing/nonfiction"/>
    <n v="102.25999999999999"/>
    <n v="141.42340425531913"/>
    <x v="8"/>
    <x v="27"/>
  </r>
  <r>
    <x v="2994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x v="0"/>
    <n v="1430712060"/>
    <d v="2015-05-04T04:01:00"/>
    <n v="1427753265"/>
    <d v="2015-03-30T22:07:45"/>
    <x v="33"/>
    <x v="33"/>
    <b v="0"/>
    <n v="78"/>
    <b v="1"/>
    <s v="music/rock"/>
    <n v="100"/>
    <n v="224.12820512820514"/>
    <x v="1"/>
    <x v="2"/>
  </r>
  <r>
    <x v="2995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6"/>
    <x v="5"/>
    <n v="1381723140"/>
    <d v="2013-10-14T03:59:00"/>
    <n v="1378735983"/>
    <d v="2013-09-09T14:13:03"/>
    <x v="33"/>
    <x v="33"/>
    <b v="1"/>
    <n v="39"/>
    <b v="1"/>
    <s v="music/metal"/>
    <n v="104.32"/>
    <n v="66.871794871794876"/>
    <x v="1"/>
    <x v="18"/>
  </r>
  <r>
    <x v="2996"/>
    <s v="Jazz CD:  Out of The Blue"/>
    <s v="Cool jazz with a New Orleans flavor."/>
    <n v="20000"/>
    <n v="100"/>
    <x v="0"/>
    <x v="0"/>
    <x v="0"/>
    <n v="1355930645"/>
    <d v="2012-12-19T15:24:05"/>
    <n v="1352906645"/>
    <d v="2012-11-14T15:24:05"/>
    <x v="33"/>
    <x v="33"/>
    <b v="0"/>
    <n v="1"/>
    <b v="0"/>
    <s v="music/jazz"/>
    <n v="0.5"/>
    <n v="100"/>
    <x v="1"/>
    <x v="39"/>
  </r>
  <r>
    <x v="2997"/>
    <s v="THE JOEY MORANT PROJECT:   JAZZIFIED R'nB"/>
    <s v="Our goal is to help educate the world about jazz and its components; how it relates to love, romance, and success."/>
    <n v="27000"/>
    <n v="5680"/>
    <x v="0"/>
    <x v="0"/>
    <x v="0"/>
    <n v="1412167393"/>
    <d v="2014-10-01T12:43:13"/>
    <n v="1409143393"/>
    <d v="2014-08-27T12:43:13"/>
    <x v="33"/>
    <x v="33"/>
    <b v="0"/>
    <n v="30"/>
    <b v="0"/>
    <s v="music/jazz"/>
    <n v="21.037037037037038"/>
    <n v="189.33333333333334"/>
    <x v="1"/>
    <x v="39"/>
  </r>
  <r>
    <x v="2998"/>
    <s v="The Ultimate Learning Center"/>
    <s v="WE are molding an educated, motivated, non violent GENERATION!"/>
    <n v="35000"/>
    <n v="377"/>
    <x v="0"/>
    <x v="0"/>
    <x v="0"/>
    <n v="1476717319"/>
    <d v="2016-10-17T15:15:19"/>
    <n v="1473693319"/>
    <d v="2016-09-12T15:15:19"/>
    <x v="33"/>
    <x v="33"/>
    <b v="0"/>
    <n v="9"/>
    <b v="0"/>
    <s v="technology/wearables"/>
    <n v="1.077142857142857"/>
    <n v="41.888888888888886"/>
    <x v="7"/>
    <x v="11"/>
  </r>
  <r>
    <x v="2999"/>
    <s v="Trequant - First Wearable for Tremors"/>
    <s v="Trequant is specifically designed for people with tremors. It helps them to track and analyse their tremors for better understanding."/>
    <n v="35000"/>
    <n v="28986.16"/>
    <x v="0"/>
    <x v="0"/>
    <x v="0"/>
    <n v="1466449140"/>
    <d v="2016-06-20T18:59:00"/>
    <n v="1463392828"/>
    <d v="2016-05-16T10:00:28"/>
    <x v="33"/>
    <x v="33"/>
    <b v="0"/>
    <n v="96"/>
    <b v="0"/>
    <s v="technology/wearables"/>
    <n v="82.817599999999999"/>
    <n v="301.93916666666667"/>
    <x v="7"/>
    <x v="11"/>
  </r>
  <r>
    <x v="300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x v="0"/>
    <n v="1438576057"/>
    <d v="2015-08-03T04:27:37"/>
    <n v="1435552057"/>
    <d v="2015-06-29T04:27:37"/>
    <x v="33"/>
    <x v="33"/>
    <b v="0"/>
    <n v="1"/>
    <b v="0"/>
    <s v="food/food trucks"/>
    <n v="2.4E-2"/>
    <n v="30"/>
    <x v="3"/>
    <x v="10"/>
  </r>
  <r>
    <x v="3001"/>
    <s v="Iceland Impressions: photographs by Iwona and Adam Balcy"/>
    <s v="A collection of 97 colour photographs showcasing Iceland's spectacular scenery, beautifully presented in 128 page hardcover book."/>
    <n v="6500"/>
    <n v="6645"/>
    <x v="2"/>
    <x v="3"/>
    <x v="3"/>
    <n v="1485886100"/>
    <d v="2017-01-31T18:08:20"/>
    <n v="1482862100"/>
    <d v="2016-12-27T18:08:20"/>
    <x v="33"/>
    <x v="33"/>
    <b v="0"/>
    <n v="108"/>
    <b v="1"/>
    <s v="photography/photobooks"/>
    <n v="102.23076923076924"/>
    <n v="61.527777777777779"/>
    <x v="5"/>
    <x v="23"/>
  </r>
  <r>
    <x v="3002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d v="2014-04-21T01:00:00"/>
    <n v="1395089981"/>
    <d v="2014-03-17T20:59:41"/>
    <x v="33"/>
    <x v="33"/>
    <b v="0"/>
    <n v="40"/>
    <b v="0"/>
    <s v="music/world music"/>
    <n v="3.8739999999999997"/>
    <n v="48.424999999999997"/>
    <x v="1"/>
    <x v="12"/>
  </r>
  <r>
    <x v="3003"/>
    <s v="New Tropic Bombs EP ~ &quot;Return to Bomber Bay&quot;"/>
    <s v="A fresh batch of chaos from Toledo, Ohio's reggae-rockers, Tropic Bombs!"/>
    <n v="1500"/>
    <n v="1785"/>
    <x v="2"/>
    <x v="0"/>
    <x v="0"/>
    <n v="1396054800"/>
    <d v="2014-03-29T01:00:00"/>
    <n v="1393034470"/>
    <d v="2014-02-22T02:01:10"/>
    <x v="33"/>
    <x v="33"/>
    <b v="1"/>
    <n v="41"/>
    <b v="1"/>
    <s v="music/rock"/>
    <n v="119"/>
    <n v="43.536585365853661"/>
    <x v="1"/>
    <x v="2"/>
  </r>
  <r>
    <x v="300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x v="0"/>
    <n v="1346344425"/>
    <d v="2012-08-30T16:33:45"/>
    <n v="1343320425"/>
    <d v="2012-07-26T16:33:45"/>
    <x v="33"/>
    <x v="33"/>
    <b v="1"/>
    <n v="467"/>
    <b v="1"/>
    <s v="music/rock"/>
    <n v="154.97535999999999"/>
    <n v="82.963254817987149"/>
    <x v="1"/>
    <x v="2"/>
  </r>
  <r>
    <x v="3005"/>
    <s v="BLOODGOOD's 1st Studio Album in 22 Years!"/>
    <s v="ONLY A FEW HOURS LEFT TO GET YOUR ADVANCE COPY OF &quot;DANGEROUSLY CLOSE&quot; and to check out our other cool rewards!"/>
    <n v="15000"/>
    <n v="24321.1"/>
    <x v="2"/>
    <x v="0"/>
    <x v="0"/>
    <n v="1375908587"/>
    <d v="2013-08-07T20:49:47"/>
    <n v="1372884587"/>
    <d v="2013-07-03T20:49:47"/>
    <x v="33"/>
    <x v="33"/>
    <b v="1"/>
    <n v="389"/>
    <b v="1"/>
    <s v="music/rock"/>
    <n v="162.14066666666668"/>
    <n v="62.522107969151669"/>
    <x v="1"/>
    <x v="2"/>
  </r>
  <r>
    <x v="3006"/>
    <s v="HELP NATE HENRY MAKE AN ALBUM"/>
    <s v="My name is Nate Henry. I sang in a band called Sherwood for almost 10 years. Now I'm hoping to make another album of brand new music."/>
    <n v="15000"/>
    <n v="15918.65"/>
    <x v="2"/>
    <x v="0"/>
    <x v="0"/>
    <n v="1346765347"/>
    <d v="2012-09-04T13:29:07"/>
    <n v="1343741347"/>
    <d v="2012-07-31T13:29:07"/>
    <x v="33"/>
    <x v="33"/>
    <b v="1"/>
    <n v="413"/>
    <b v="1"/>
    <s v="music/rock"/>
    <n v="106.12433333333333"/>
    <n v="38.543946731234868"/>
    <x v="1"/>
    <x v="2"/>
  </r>
  <r>
    <x v="3007"/>
    <s v="CORE : Roam (Canceled)"/>
    <s v="Wicked fun and built for excitement, CORE is the safest and most versatile speaker you've ever worn."/>
    <n v="11500"/>
    <n v="12879"/>
    <x v="1"/>
    <x v="0"/>
    <x v="0"/>
    <n v="1444943468"/>
    <d v="2015-10-15T21:11:08"/>
    <n v="1441919468"/>
    <d v="2015-09-10T21:11:08"/>
    <x v="33"/>
    <x v="33"/>
    <b v="0"/>
    <n v="35"/>
    <b v="0"/>
    <s v="technology/wearables"/>
    <n v="111.99130434782609"/>
    <n v="367.97142857142859"/>
    <x v="7"/>
    <x v="11"/>
  </r>
  <r>
    <x v="3008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d v="2016-11-30T20:15:19"/>
    <n v="1477509319"/>
    <d v="2016-10-26T19:15:19"/>
    <x v="33"/>
    <x v="33"/>
    <b v="0"/>
    <n v="100"/>
    <b v="0"/>
    <s v="technology/wearables"/>
    <n v="32.027999999999999"/>
    <n v="800.7"/>
    <x v="7"/>
    <x v="11"/>
  </r>
  <r>
    <x v="3009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d v="2016-02-28T23:05:09"/>
    <n v="1453676709"/>
    <d v="2016-01-24T23:05:09"/>
    <x v="33"/>
    <x v="33"/>
    <b v="0"/>
    <n v="1"/>
    <b v="0"/>
    <s v="technology/wearables"/>
    <n v="1.3333333333333333E-3"/>
    <n v="1"/>
    <x v="7"/>
    <x v="11"/>
  </r>
  <r>
    <x v="3010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d v="2016-04-26T06:55:00"/>
    <n v="1458665146"/>
    <d v="2016-03-22T16:45:46"/>
    <x v="33"/>
    <x v="33"/>
    <b v="0"/>
    <n v="44"/>
    <b v="0"/>
    <s v="technology/wearables"/>
    <n v="8.8800000000000008"/>
    <n v="30.272727272727273"/>
    <x v="7"/>
    <x v="11"/>
  </r>
  <r>
    <x v="301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d v="2014-12-17T20:43:48"/>
    <n v="1415825028"/>
    <d v="2014-11-12T20:43:48"/>
    <x v="33"/>
    <x v="33"/>
    <b v="0"/>
    <n v="224"/>
    <b v="0"/>
    <s v="technology/wearables"/>
    <n v="84.946999999999989"/>
    <n v="379.22767857142856"/>
    <x v="7"/>
    <x v="11"/>
  </r>
  <r>
    <x v="3012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x v="0"/>
    <n v="1405366359"/>
    <d v="2014-07-14T19:32:39"/>
    <n v="1402342359"/>
    <d v="2014-06-09T19:32:39"/>
    <x v="33"/>
    <x v="33"/>
    <b v="0"/>
    <n v="7"/>
    <b v="1"/>
    <s v="publishing/nonfiction"/>
    <n v="125"/>
    <n v="53.571428571428569"/>
    <x v="8"/>
    <x v="27"/>
  </r>
  <r>
    <x v="3013"/>
    <s v="Finish The Script! - A College Writing Course in Book Form"/>
    <s v="A book that teaches aspiring writers how to get from a basic idea to a fully rewritten screenplay."/>
    <n v="1000"/>
    <n v="1336"/>
    <x v="2"/>
    <x v="0"/>
    <x v="0"/>
    <n v="1362960000"/>
    <d v="2013-03-11T00:00:00"/>
    <n v="1359946188"/>
    <d v="2013-02-04T02:49:48"/>
    <x v="33"/>
    <x v="33"/>
    <b v="0"/>
    <n v="42"/>
    <b v="1"/>
    <s v="publishing/nonfiction"/>
    <n v="133.6"/>
    <n v="31.80952380952381"/>
    <x v="8"/>
    <x v="27"/>
  </r>
  <r>
    <x v="3014"/>
    <s v="Stone Kings: From Creation To Devastation"/>
    <s v="We're looking to our fans to help partially fund the new album. It's 12 tracks in length &amp; will be a musical trip like no other!"/>
    <n v="350"/>
    <n v="586"/>
    <x v="2"/>
    <x v="3"/>
    <x v="3"/>
    <n v="1465709400"/>
    <d v="2016-06-12T05:30:00"/>
    <n v="1462695073"/>
    <d v="2016-05-08T08:11:13"/>
    <x v="33"/>
    <x v="33"/>
    <b v="0"/>
    <n v="34"/>
    <b v="1"/>
    <s v="music/rock"/>
    <n v="167.42857142857144"/>
    <n v="17.235294117647058"/>
    <x v="1"/>
    <x v="2"/>
  </r>
  <r>
    <x v="3015"/>
    <s v="STREET, New York City, The 70's, 80's, 90's"/>
    <s v="STREET, a hard-bound book 9 1/2&quot;x 11&quot; 106 black and white photographs shot in New York City from 1975 through 1998."/>
    <n v="37500"/>
    <n v="40055"/>
    <x v="2"/>
    <x v="0"/>
    <x v="0"/>
    <n v="1465272091"/>
    <d v="2016-06-07T04:01:31"/>
    <n v="1462248091"/>
    <d v="2016-05-03T04:01:31"/>
    <x v="33"/>
    <x v="33"/>
    <b v="1"/>
    <n v="235"/>
    <b v="1"/>
    <s v="photography/photobooks"/>
    <n v="106.81333333333333"/>
    <n v="170.44680851063831"/>
    <x v="5"/>
    <x v="23"/>
  </r>
  <r>
    <x v="3016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d v="2014-12-24T01:29:45"/>
    <n v="1416360585"/>
    <d v="2014-11-19T01:29:45"/>
    <x v="33"/>
    <x v="33"/>
    <b v="0"/>
    <n v="22"/>
    <b v="0"/>
    <s v="publishing/art books"/>
    <n v="13.639999999999999"/>
    <n v="155"/>
    <x v="8"/>
    <x v="36"/>
  </r>
  <r>
    <x v="3017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d v="2015-02-17T22:15:29"/>
    <n v="1421187329"/>
    <d v="2015-01-13T22:15:29"/>
    <x v="33"/>
    <x v="33"/>
    <b v="0"/>
    <n v="6"/>
    <b v="0"/>
    <s v="publishing/art books"/>
    <n v="5.0599999999999996"/>
    <n v="84.333333333333329"/>
    <x v="8"/>
    <x v="36"/>
  </r>
  <r>
    <x v="301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x v="0"/>
    <n v="1413312194"/>
    <d v="2014-10-14T18:43:14"/>
    <n v="1410288194"/>
    <d v="2014-09-09T18:43:14"/>
    <x v="33"/>
    <x v="33"/>
    <b v="1"/>
    <n v="92"/>
    <b v="0"/>
    <s v="photography/photobooks"/>
    <n v="56.51428571428572"/>
    <n v="150.5"/>
    <x v="5"/>
    <x v="23"/>
  </r>
  <r>
    <x v="3019"/>
    <s v="Venus as Men"/>
    <s v="&quot;Venus as Menâ€ is a book about beauty of masculine nude. Is a reflection about men as a sensitive and sensual being and gender equity."/>
    <n v="9000"/>
    <n v="997"/>
    <x v="0"/>
    <x v="0"/>
    <x v="0"/>
    <n v="1423660422"/>
    <d v="2015-02-11T13:13:42"/>
    <n v="1420636422"/>
    <d v="2015-01-07T13:13:42"/>
    <x v="33"/>
    <x v="33"/>
    <b v="1"/>
    <n v="18"/>
    <b v="0"/>
    <s v="photography/photobooks"/>
    <n v="11.077777777777778"/>
    <n v="55.388888888888886"/>
    <x v="5"/>
    <x v="23"/>
  </r>
  <r>
    <x v="3020"/>
    <s v="American Presidents Naked"/>
    <s v="Join me in publishing an amazing and unprecedented book with full frontal photopraphs of 8 American Presidents Naked"/>
    <n v="20000"/>
    <n v="591"/>
    <x v="0"/>
    <x v="3"/>
    <x v="3"/>
    <n v="1412090349"/>
    <d v="2014-09-30T15:19:09"/>
    <n v="1409066349"/>
    <d v="2014-08-26T15:19:09"/>
    <x v="33"/>
    <x v="33"/>
    <b v="1"/>
    <n v="8"/>
    <b v="0"/>
    <s v="photography/photobooks"/>
    <n v="2.9550000000000001"/>
    <n v="73.875"/>
    <x v="5"/>
    <x v="23"/>
  </r>
  <r>
    <x v="3021"/>
    <s v="An Iranian Journey"/>
    <s v="An Iranian Journey exposes the duality of life in modern Iran where youth navigate a thicket of Islamic laws and customs to live freely"/>
    <n v="28000"/>
    <n v="11594"/>
    <x v="0"/>
    <x v="0"/>
    <x v="0"/>
    <n v="1486830030"/>
    <d v="2017-02-11T16:20:30"/>
    <n v="1483806030"/>
    <d v="2017-01-07T16:20:30"/>
    <x v="33"/>
    <x v="33"/>
    <b v="1"/>
    <n v="96"/>
    <b v="0"/>
    <s v="photography/photobooks"/>
    <n v="41.407142857142858"/>
    <n v="120.77083333333333"/>
    <x v="5"/>
    <x v="23"/>
  </r>
  <r>
    <x v="3022"/>
    <s v="Hamilton: A Different Perspective"/>
    <s v="A stunning photo book highlighting the visual diversity of the City of Hamilton and showcasing it in a new light."/>
    <n v="3500"/>
    <n v="380"/>
    <x v="0"/>
    <x v="6"/>
    <x v="5"/>
    <n v="1425246439"/>
    <d v="2015-03-01T21:47:19"/>
    <n v="1422222439"/>
    <d v="2015-01-25T21:47:19"/>
    <x v="33"/>
    <x v="33"/>
    <b v="1"/>
    <n v="9"/>
    <b v="0"/>
    <s v="photography/photobooks"/>
    <n v="10.857142857142858"/>
    <n v="42.222222222222221"/>
    <x v="5"/>
    <x v="23"/>
  </r>
  <r>
    <x v="3023"/>
    <s v="THE RUNNING GAME"/>
    <s v="This game is an alternative to the boring morning jogs This game will make you excited to workout Following elite footballer movements!"/>
    <n v="110000"/>
    <n v="4"/>
    <x v="0"/>
    <x v="3"/>
    <x v="3"/>
    <n v="1478425747"/>
    <d v="2016-11-06T09:49:07"/>
    <n v="1475398147"/>
    <d v="2016-10-02T08:49:07"/>
    <x v="33"/>
    <x v="33"/>
    <b v="0"/>
    <n v="2"/>
    <b v="0"/>
    <s v="games/mobile games"/>
    <n v="3.6363636363636364E-3"/>
    <n v="2"/>
    <x v="6"/>
    <x v="28"/>
  </r>
  <r>
    <x v="3024"/>
    <s v="Glad Hearts New Album: Twenty Two - On Vinyl!"/>
    <s v="Glad Hearts Latest Album, Twenty Two, Pressed In A Very Limited Edition On Beautiful Vinyl With Accompanying Digital Download"/>
    <n v="1000"/>
    <n v="1351"/>
    <x v="2"/>
    <x v="0"/>
    <x v="0"/>
    <n v="1354017600"/>
    <d v="2012-11-27T12:00:00"/>
    <n v="1350967535"/>
    <d v="2012-10-23T04:45:35"/>
    <x v="33"/>
    <x v="33"/>
    <b v="0"/>
    <n v="26"/>
    <b v="1"/>
    <s v="music/indie rock"/>
    <n v="135.1"/>
    <n v="51.96153846153846"/>
    <x v="1"/>
    <x v="21"/>
  </r>
  <r>
    <x v="3025"/>
    <s v="Degenerate Matters EP Funding Campaign"/>
    <s v="We are heading into the studio to create the most soulfully orchestrated Indie Pop masterpiece mankind has ever witnessed."/>
    <n v="1000"/>
    <n v="1445"/>
    <x v="2"/>
    <x v="0"/>
    <x v="0"/>
    <n v="1454349600"/>
    <d v="2016-02-01T18:00:00"/>
    <n v="1451277473"/>
    <d v="2015-12-28T04:37:53"/>
    <x v="33"/>
    <x v="33"/>
    <b v="0"/>
    <n v="21"/>
    <b v="1"/>
    <s v="music/indie rock"/>
    <n v="144.5"/>
    <n v="68.80952380952381"/>
    <x v="1"/>
    <x v="21"/>
  </r>
  <r>
    <x v="3026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x v="0"/>
    <n v="1407869851"/>
    <d v="2014-08-12T18:57:31"/>
    <n v="1404845851"/>
    <d v="2014-07-08T18:57:31"/>
    <x v="33"/>
    <x v="33"/>
    <b v="0"/>
    <n v="9"/>
    <b v="0"/>
    <s v="technology/gadgets"/>
    <n v="1.04"/>
    <n v="28.888888888888889"/>
    <x v="7"/>
    <x v="33"/>
  </r>
  <r>
    <x v="3027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3"/>
    <x v="3"/>
    <n v="1410862734"/>
    <d v="2014-09-16T10:18:54"/>
    <n v="1407838734"/>
    <d v="2014-08-12T10:18:54"/>
    <x v="33"/>
    <x v="33"/>
    <b v="1"/>
    <n v="205"/>
    <b v="1"/>
    <s v="technology/hardware"/>
    <n v="126.8842105263158"/>
    <n v="117.6"/>
    <x v="7"/>
    <x v="31"/>
  </r>
  <r>
    <x v="3028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x v="0"/>
    <n v="1417611645"/>
    <d v="2014-12-03T13:00:45"/>
    <n v="1414584045"/>
    <d v="2014-10-29T12:00:45"/>
    <x v="33"/>
    <x v="33"/>
    <b v="1"/>
    <n v="303"/>
    <b v="1"/>
    <s v="technology/hardware"/>
    <n v="247.84"/>
    <n v="408.97689768976898"/>
    <x v="7"/>
    <x v="31"/>
  </r>
  <r>
    <x v="3029"/>
    <s v="RA 3D printer controller by Elefu"/>
    <s v="RA - 3D Printer board. This board can control 3 extruders, bed heaters, Elefu control panel, 4 temp monitors, lighting and more."/>
    <n v="4000"/>
    <n v="23414"/>
    <x v="2"/>
    <x v="0"/>
    <x v="0"/>
    <n v="1344826800"/>
    <d v="2012-08-13T03:00:00"/>
    <n v="1341875544"/>
    <d v="2012-07-09T23:12:24"/>
    <x v="33"/>
    <x v="33"/>
    <b v="1"/>
    <n v="105"/>
    <b v="1"/>
    <s v="technology/hardware"/>
    <n v="585.35"/>
    <n v="222.99047619047619"/>
    <x v="7"/>
    <x v="31"/>
  </r>
  <r>
    <x v="3030"/>
    <s v="LOCK8 - the World's First Smart Bike Lock"/>
    <s v="Keyless. Alarm secured. GPS tracking."/>
    <n v="50000"/>
    <n v="60095.35"/>
    <x v="2"/>
    <x v="3"/>
    <x v="3"/>
    <n v="1386025140"/>
    <d v="2013-12-02T22:59:00"/>
    <n v="1382963963"/>
    <d v="2013-10-28T12:39:23"/>
    <x v="33"/>
    <x v="33"/>
    <b v="0"/>
    <n v="742"/>
    <b v="1"/>
    <s v="technology/hardware"/>
    <n v="120.19070000000001"/>
    <n v="80.991037735849048"/>
    <x v="7"/>
    <x v="31"/>
  </r>
  <r>
    <x v="3031"/>
    <s v="Little Moses EP"/>
    <s v="Little Moses is trying to record their first EP, and we can't do it without your help!"/>
    <n v="2500"/>
    <n v="3010.01"/>
    <x v="2"/>
    <x v="0"/>
    <x v="0"/>
    <n v="1375408194"/>
    <d v="2013-08-02T01:49:54"/>
    <n v="1372384194"/>
    <d v="2013-06-28T01:49:54"/>
    <x v="33"/>
    <x v="33"/>
    <b v="0"/>
    <n v="62"/>
    <b v="1"/>
    <s v="music/indie rock"/>
    <n v="120.4004"/>
    <n v="48.54854838709678"/>
    <x v="1"/>
    <x v="21"/>
  </r>
  <r>
    <x v="3032"/>
    <s v="Summer Underground // Honeycomb LP"/>
    <s v="Help us fund our second full-length album Honeycomb!"/>
    <n v="7000"/>
    <n v="7340"/>
    <x v="2"/>
    <x v="0"/>
    <x v="0"/>
    <n v="1411505176"/>
    <d v="2014-09-23T20:46:16"/>
    <n v="1408481176"/>
    <d v="2014-08-19T20:46:16"/>
    <x v="33"/>
    <x v="33"/>
    <b v="0"/>
    <n v="107"/>
    <b v="1"/>
    <s v="music/indie rock"/>
    <n v="104.85714285714285"/>
    <n v="68.598130841121488"/>
    <x v="1"/>
    <x v="21"/>
  </r>
  <r>
    <x v="3033"/>
    <s v="Wondrous Adventures: A Kid's Game"/>
    <s v="You are the hero tasked to save your home from the villainous Sanword."/>
    <n v="42000"/>
    <n v="85"/>
    <x v="0"/>
    <x v="0"/>
    <x v="0"/>
    <n v="1408154663"/>
    <d v="2014-08-16T02:04:23"/>
    <n v="1405130663"/>
    <d v="2014-07-12T02:04:23"/>
    <x v="33"/>
    <x v="33"/>
    <b v="0"/>
    <n v="4"/>
    <b v="0"/>
    <s v="games/video games"/>
    <n v="0.20238095238095236"/>
    <n v="21.25"/>
    <x v="6"/>
    <x v="25"/>
  </r>
  <r>
    <x v="3034"/>
    <s v="Project Gert on Xbox Live "/>
    <s v="Project Gert is a sequel to the Android game Project Gert, for Xbox Live.  One character embodying two personality's, and sets of abilities.  "/>
    <n v="2000"/>
    <n v="0"/>
    <x v="0"/>
    <x v="0"/>
    <x v="0"/>
    <n v="1280534400"/>
    <d v="2010-07-31T00:00:00"/>
    <n v="1277512556"/>
    <d v="2010-06-26T00:35:56"/>
    <x v="33"/>
    <x v="33"/>
    <b v="0"/>
    <n v="0"/>
    <b v="0"/>
    <s v="games/video games"/>
    <n v="0"/>
    <n v="0"/>
    <x v="6"/>
    <x v="25"/>
  </r>
  <r>
    <x v="3035"/>
    <s v="Broken World - A Post-Apocalypse Tabletop RPG"/>
    <s v="An incredibly comprehensive tabletop rpg book for the post apocalypse, inspired by Dungeon World."/>
    <n v="3000"/>
    <n v="15725"/>
    <x v="2"/>
    <x v="6"/>
    <x v="5"/>
    <n v="1412285825"/>
    <d v="2014-10-02T21:37:05"/>
    <n v="1409261825"/>
    <d v="2014-08-28T21:37:05"/>
    <x v="33"/>
    <x v="33"/>
    <b v="0"/>
    <n v="356"/>
    <b v="1"/>
    <s v="games/tabletop games"/>
    <n v="524.16666666666663"/>
    <n v="44.171348314606739"/>
    <x v="6"/>
    <x v="9"/>
  </r>
  <r>
    <x v="3036"/>
    <s v="PHOENIX DICE: A New Approach to an Outdated Gaming Tool"/>
    <s v="Beautifully unique, precision cut, metal gaming dice derived from a passion in tabletop gaming and engineering design."/>
    <n v="5494"/>
    <n v="22645"/>
    <x v="2"/>
    <x v="2"/>
    <x v="2"/>
    <n v="1477414800"/>
    <d v="2016-10-25T17:00:00"/>
    <n v="1474380241"/>
    <d v="2016-09-20T14:04:01"/>
    <x v="33"/>
    <x v="33"/>
    <b v="0"/>
    <n v="514"/>
    <b v="1"/>
    <s v="games/tabletop games"/>
    <n v="412.17692027666544"/>
    <n v="44.056420233463037"/>
    <x v="6"/>
    <x v="9"/>
  </r>
  <r>
    <x v="3037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x v="0"/>
    <n v="1458716340"/>
    <d v="2016-03-23T06:59:00"/>
    <n v="1455721204"/>
    <d v="2016-02-17T15:00:04"/>
    <x v="33"/>
    <x v="33"/>
    <b v="0"/>
    <n v="537"/>
    <b v="1"/>
    <s v="games/tabletop games"/>
    <n v="184.61052631578946"/>
    <n v="65.318435754189949"/>
    <x v="6"/>
    <x v="9"/>
  </r>
  <r>
    <x v="3038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3"/>
    <x v="3"/>
    <n v="1466377200"/>
    <d v="2016-06-19T23:00:00"/>
    <n v="1463351329"/>
    <d v="2016-05-15T22:28:49"/>
    <x v="33"/>
    <x v="33"/>
    <b v="0"/>
    <n v="169"/>
    <b v="1"/>
    <s v="games/tabletop games"/>
    <n v="636.14"/>
    <n v="94.103550295857985"/>
    <x v="6"/>
    <x v="9"/>
  </r>
  <r>
    <x v="3039"/>
    <s v="Riders: A Game About Cheating Doomsday"/>
    <s v="An RPG about mortal servants of the Horsemen of the Apocalypse deciding to not end the world."/>
    <n v="3300"/>
    <n v="5087"/>
    <x v="2"/>
    <x v="0"/>
    <x v="0"/>
    <n v="1416268800"/>
    <d v="2014-11-18T00:00:00"/>
    <n v="1413295358"/>
    <d v="2014-10-14T14:02:38"/>
    <x v="33"/>
    <x v="33"/>
    <b v="0"/>
    <n v="181"/>
    <b v="1"/>
    <s v="games/tabletop games"/>
    <n v="154.15151515151516"/>
    <n v="28.104972375690608"/>
    <x v="6"/>
    <x v="9"/>
  </r>
  <r>
    <x v="3040"/>
    <s v="Create thatwasthen's new album with them!"/>
    <s v="So we've recorded a 5-song EP with a 2-time Grammy winner, but we need to raise the  $$$ to mix, master and press it to CD and vinyl!"/>
    <n v="2500"/>
    <n v="4320"/>
    <x v="2"/>
    <x v="0"/>
    <x v="0"/>
    <n v="1335153600"/>
    <d v="2012-04-23T04:00:00"/>
    <n v="1332199618"/>
    <d v="2012-03-19T23:26:58"/>
    <x v="33"/>
    <x v="33"/>
    <b v="0"/>
    <n v="43"/>
    <b v="1"/>
    <s v="music/rock"/>
    <n v="172.8"/>
    <n v="100.46511627906976"/>
    <x v="1"/>
    <x v="2"/>
  </r>
  <r>
    <x v="3041"/>
    <s v="HAMELL ON TRIAL IS RECORDING AN ALBUM"/>
    <s v="Ed Hamell AKA Hamell on Trial is recording an album titled The Happiest Man in the World. He needs your help."/>
    <n v="7000"/>
    <n v="10435"/>
    <x v="2"/>
    <x v="0"/>
    <x v="0"/>
    <n v="1330018426"/>
    <d v="2012-02-23T17:33:46"/>
    <n v="1326994426"/>
    <d v="2012-01-19T17:33:46"/>
    <x v="33"/>
    <x v="33"/>
    <b v="0"/>
    <n v="145"/>
    <b v="1"/>
    <s v="music/rock"/>
    <n v="149.07142857142856"/>
    <n v="71.965517241379317"/>
    <x v="1"/>
    <x v="2"/>
  </r>
  <r>
    <x v="3042"/>
    <s v="// Marny Lion Proudfit /\/\/\ Album Release \\"/>
    <s v="|| HELP MARNY LION PROUDFIT RECORD HER SECOND INDIE FOLK ALBUM THIS MARCH â€“ THE BARN IS WAITING ||"/>
    <n v="6000"/>
    <n v="6400.47"/>
    <x v="2"/>
    <x v="0"/>
    <x v="0"/>
    <n v="1362872537"/>
    <d v="2013-03-09T23:42:17"/>
    <n v="1359848537"/>
    <d v="2013-02-02T23:42:17"/>
    <x v="33"/>
    <x v="33"/>
    <b v="1"/>
    <n v="107"/>
    <b v="1"/>
    <s v="music/indie rock"/>
    <n v="106.67450000000001"/>
    <n v="59.817476635514019"/>
    <x v="1"/>
    <x v="21"/>
  </r>
  <r>
    <x v="3043"/>
    <s v="Ocean Versus Daughter's New Album!"/>
    <s v="We've been hard at work crafting our next batch of songs, and we need your help to record it!  Have a look at our quick witchy video!"/>
    <n v="5000"/>
    <n v="5433"/>
    <x v="2"/>
    <x v="0"/>
    <x v="0"/>
    <n v="1396463800"/>
    <d v="2014-04-02T18:36:40"/>
    <n v="1393443400"/>
    <d v="2014-02-26T19:36:40"/>
    <x v="33"/>
    <x v="33"/>
    <b v="1"/>
    <n v="89"/>
    <b v="1"/>
    <s v="music/indie rock"/>
    <n v="108.66"/>
    <n v="61.044943820224717"/>
    <x v="1"/>
    <x v="21"/>
  </r>
  <r>
    <x v="3044"/>
    <s v="Kraut Source - Fermentation Made Simple"/>
    <s v="Gourmet Fermentation in a Mason Jar. Create delicious, nutritious fermented foods at home."/>
    <n v="35000"/>
    <n v="184133.01"/>
    <x v="2"/>
    <x v="0"/>
    <x v="0"/>
    <n v="1409090440"/>
    <d v="2014-08-26T22:00:40"/>
    <n v="1406066440"/>
    <d v="2014-07-22T22:00:40"/>
    <x v="33"/>
    <x v="33"/>
    <b v="1"/>
    <n v="3355"/>
    <b v="1"/>
    <s v="food/small batch"/>
    <n v="526.09431428571429"/>
    <n v="54.883162444113267"/>
    <x v="3"/>
    <x v="5"/>
  </r>
  <r>
    <x v="3045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d v="2014-12-18T20:28:26"/>
    <n v="1415910506"/>
    <d v="2014-11-13T20:28:26"/>
    <x v="33"/>
    <x v="33"/>
    <b v="0"/>
    <n v="0"/>
    <b v="0"/>
    <s v="technology/web"/>
    <n v="0"/>
    <n v="0"/>
    <x v="7"/>
    <x v="24"/>
  </r>
  <r>
    <x v="3046"/>
    <s v="Bine Brewing - Brewed Within Reach"/>
    <s v="Beer. Delicious, Salem made beer. Only the freshest, small batch beer straight from the source. Our beer is brewed within reach."/>
    <n v="35000"/>
    <n v="35296"/>
    <x v="2"/>
    <x v="0"/>
    <x v="0"/>
    <n v="1489207808"/>
    <d v="2017-03-11T04:50:08"/>
    <n v="1486183808"/>
    <d v="2017-02-04T04:50:08"/>
    <x v="33"/>
    <x v="33"/>
    <b v="0"/>
    <n v="130"/>
    <b v="1"/>
    <s v="food/small batch"/>
    <n v="100.84571428571429"/>
    <n v="271.50769230769231"/>
    <x v="3"/>
    <x v="5"/>
  </r>
  <r>
    <x v="3047"/>
    <s v="Smoke, Loaf &amp; Saucer"/>
    <s v="Three ladies starting a small bakery/toast bar concept @SmorgasburgLA.  House made pastries and bread using local and fun ingredients."/>
    <n v="5000"/>
    <n v="5509"/>
    <x v="2"/>
    <x v="0"/>
    <x v="0"/>
    <n v="1465498800"/>
    <d v="2016-06-09T19:00:00"/>
    <n v="1462481718"/>
    <d v="2016-05-05T20:55:18"/>
    <x v="33"/>
    <x v="33"/>
    <b v="0"/>
    <n v="80"/>
    <b v="1"/>
    <s v="food/small batch"/>
    <n v="110.17999999999999"/>
    <n v="68.862499999999997"/>
    <x v="3"/>
    <x v="5"/>
  </r>
  <r>
    <x v="3048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x v="0"/>
    <n v="1318463879"/>
    <d v="2011-10-12T23:57:59"/>
    <n v="1315439879"/>
    <d v="2011-09-07T23:57:59"/>
    <x v="33"/>
    <x v="33"/>
    <b v="0"/>
    <n v="41"/>
    <b v="1"/>
    <s v="music/indie rock"/>
    <n v="103.25"/>
    <n v="50.365853658536587"/>
    <x v="1"/>
    <x v="21"/>
  </r>
  <r>
    <x v="3049"/>
    <s v="Lynn Haven - The First Album, &quot;Fair Weather Friends&quot;"/>
    <s v="Be a part of making the first Lynn Haven album, &quot;Fair Weather Friends.&quot;"/>
    <n v="6000"/>
    <n v="6000"/>
    <x v="2"/>
    <x v="0"/>
    <x v="0"/>
    <n v="1364597692"/>
    <d v="2013-03-29T22:54:52"/>
    <n v="1361577292"/>
    <d v="2013-02-22T23:54:52"/>
    <x v="33"/>
    <x v="33"/>
    <b v="0"/>
    <n v="10"/>
    <b v="1"/>
    <s v="music/indie rock"/>
    <n v="100"/>
    <n v="600"/>
    <x v="1"/>
    <x v="21"/>
  </r>
  <r>
    <x v="3050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x v="0"/>
    <n v="1424997000"/>
    <d v="2015-02-27T00:30:00"/>
    <n v="1421983138"/>
    <d v="2015-01-23T03:18:58"/>
    <x v="33"/>
    <x v="33"/>
    <b v="0"/>
    <n v="61"/>
    <b v="1"/>
    <s v="music/classical music"/>
    <n v="195.3"/>
    <n v="64.032786885245898"/>
    <x v="1"/>
    <x v="38"/>
  </r>
  <r>
    <x v="3051"/>
    <s v="The Miller's Wife, a new opera"/>
    <s v="A new opera in English by Mike Christie to be premiÃ¨red at the Arcola Theatre, London UK from 14th-17th August 2013."/>
    <n v="1570"/>
    <n v="1614"/>
    <x v="2"/>
    <x v="3"/>
    <x v="3"/>
    <n v="1370019600"/>
    <d v="2013-05-31T17:00:00"/>
    <n v="1366999870"/>
    <d v="2013-04-26T18:11:10"/>
    <x v="33"/>
    <x v="33"/>
    <b v="0"/>
    <n v="37"/>
    <b v="1"/>
    <s v="music/classical music"/>
    <n v="102.80254777070064"/>
    <n v="43.621621621621621"/>
    <x v="1"/>
    <x v="38"/>
  </r>
  <r>
    <x v="3052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6"/>
    <x v="5"/>
    <n v="1425937761"/>
    <d v="2015-03-09T21:49:21"/>
    <n v="1422917361"/>
    <d v="2015-02-02T22:49:21"/>
    <x v="33"/>
    <x v="33"/>
    <b v="0"/>
    <n v="84"/>
    <b v="1"/>
    <s v="technology/space exploration"/>
    <n v="100"/>
    <n v="136.9047619047619"/>
    <x v="7"/>
    <x v="32"/>
  </r>
  <r>
    <x v="3053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x v="0"/>
    <n v="1475553540"/>
    <d v="2016-10-04T03:59:00"/>
    <n v="1472528141"/>
    <d v="2016-08-30T03:35:41"/>
    <x v="33"/>
    <x v="33"/>
    <b v="1"/>
    <n v="308"/>
    <b v="1"/>
    <s v="theater/spaces"/>
    <n v="101.60599999999999"/>
    <n v="164.94480519480518"/>
    <x v="0"/>
    <x v="4"/>
  </r>
  <r>
    <x v="3054"/>
    <s v="Multi-Function SSD Shield for the Raspberry Pi 2"/>
    <s v="SSD, WiFi, RTC w/Battery and high power USB all in one shield."/>
    <n v="15000"/>
    <n v="30274"/>
    <x v="2"/>
    <x v="0"/>
    <x v="0"/>
    <n v="1451485434"/>
    <d v="2015-12-30T14:23:54"/>
    <n v="1448461434"/>
    <d v="2015-11-25T14:23:54"/>
    <x v="33"/>
    <x v="33"/>
    <b v="0"/>
    <n v="392"/>
    <b v="1"/>
    <s v="technology/hardware"/>
    <n v="201.82666666666668"/>
    <n v="77.229591836734699"/>
    <x v="7"/>
    <x v="31"/>
  </r>
  <r>
    <x v="3055"/>
    <s v="Yaba - Portable Speaker &amp; Guitar Amp"/>
    <s v="The world's most powerful portable speaker and guitar amplifier. Turns any surface into a speaker."/>
    <n v="27000"/>
    <n v="45979.01"/>
    <x v="2"/>
    <x v="0"/>
    <x v="0"/>
    <n v="1366635575"/>
    <d v="2013-04-22T12:59:35"/>
    <n v="1363611575"/>
    <d v="2013-03-18T12:59:35"/>
    <x v="33"/>
    <x v="33"/>
    <b v="0"/>
    <n v="682"/>
    <b v="1"/>
    <s v="technology/hardware"/>
    <n v="170.29262962962963"/>
    <n v="67.417903225806455"/>
    <x v="7"/>
    <x v="31"/>
  </r>
  <r>
    <x v="3056"/>
    <s v="The Gloria Theatre Project"/>
    <s v="We are a non-profit revitalizing the Gloria Theatre - our gift to the community - and we need your help #arts #community #theater"/>
    <n v="10000"/>
    <n v="10000"/>
    <x v="2"/>
    <x v="0"/>
    <x v="0"/>
    <n v="1452174420"/>
    <d v="2016-01-07T13:47:00"/>
    <n v="1449150420"/>
    <d v="2015-12-03T13:47:00"/>
    <x v="33"/>
    <x v="33"/>
    <b v="0"/>
    <n v="27"/>
    <b v="1"/>
    <s v="theater/spaces"/>
    <n v="100"/>
    <n v="370.37037037037038"/>
    <x v="0"/>
    <x v="4"/>
  </r>
  <r>
    <x v="3057"/>
    <s v="Spec Haus"/>
    <s v="Members of the local Miami music scene are putting together a venue/creative space in Kendall!"/>
    <n v="3000"/>
    <n v="587"/>
    <x v="0"/>
    <x v="0"/>
    <x v="0"/>
    <n v="1477174138"/>
    <d v="2016-10-22T22:08:58"/>
    <n v="1474150138"/>
    <d v="2016-09-17T22:08:58"/>
    <x v="33"/>
    <x v="33"/>
    <b v="0"/>
    <n v="23"/>
    <b v="0"/>
    <s v="theater/spaces"/>
    <n v="19.566666666666666"/>
    <n v="25.521739130434781"/>
    <x v="0"/>
    <x v="4"/>
  </r>
  <r>
    <x v="3058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x v="0"/>
    <n v="1409194810"/>
    <d v="2014-08-28T03:00:10"/>
    <n v="1406170810"/>
    <d v="2014-07-24T03:00:10"/>
    <x v="33"/>
    <x v="33"/>
    <b v="0"/>
    <n v="114"/>
    <b v="0"/>
    <s v="theater/spaces"/>
    <n v="25.030188679245285"/>
    <n v="58.184210526315788"/>
    <x v="0"/>
    <x v="4"/>
  </r>
  <r>
    <x v="3059"/>
    <s v="Bringing First Love/Worst Love To Life"/>
    <s v="First Love/Worst Love is an examination of love and its mutability, as expressed through twelve stories and five actors on one stage."/>
    <n v="5500"/>
    <n v="5600"/>
    <x v="2"/>
    <x v="0"/>
    <x v="0"/>
    <n v="1338591144"/>
    <d v="2012-06-01T22:52:24"/>
    <n v="1335567144"/>
    <d v="2012-04-27T22:52:24"/>
    <x v="33"/>
    <x v="33"/>
    <b v="1"/>
    <n v="89"/>
    <b v="1"/>
    <s v="theater/plays"/>
    <n v="101.81818181818181"/>
    <n v="62.921348314606739"/>
    <x v="0"/>
    <x v="0"/>
  </r>
  <r>
    <x v="3060"/>
    <s v="Eyes Closed - The First In-Dream Theater Experience"/>
    <s v="Eyes Closed is a collaborative play and docudrama about New Yorkers and their dreams."/>
    <n v="20000"/>
    <n v="20022"/>
    <x v="2"/>
    <x v="0"/>
    <x v="0"/>
    <n v="1427063747"/>
    <d v="2015-03-22T22:35:47"/>
    <n v="1424043347"/>
    <d v="2015-02-15T23:35:47"/>
    <x v="33"/>
    <x v="33"/>
    <b v="1"/>
    <n v="119"/>
    <b v="1"/>
    <s v="theater/plays"/>
    <n v="100.11000000000001"/>
    <n v="168.25210084033614"/>
    <x v="0"/>
    <x v="0"/>
  </r>
  <r>
    <x v="3061"/>
    <s v="The Hitchhiker's Guide to the Family"/>
    <s v="A one-man show about love, loss, and motorways, written &amp; performed by Ben Norris. Help us get to the 2015 Edinburgh Fringe and beyond!"/>
    <n v="4000"/>
    <n v="4137"/>
    <x v="2"/>
    <x v="3"/>
    <x v="3"/>
    <n v="1436114603"/>
    <d v="2015-07-05T16:43:23"/>
    <n v="1433090603"/>
    <d v="2015-05-31T16:43:23"/>
    <x v="33"/>
    <x v="33"/>
    <b v="1"/>
    <n v="113"/>
    <b v="1"/>
    <s v="theater/plays"/>
    <n v="103.42499999999998"/>
    <n v="36.610619469026545"/>
    <x v="0"/>
    <x v="0"/>
  </r>
  <r>
    <x v="3062"/>
    <s v="Keep the Art of Marionettes Alive With PUPPETWORKS!"/>
    <s v="We're looking to raise money to continue bringing Brooklyn the vanishing art form of marionette puppetry."/>
    <n v="5000"/>
    <n v="5462"/>
    <x v="2"/>
    <x v="0"/>
    <x v="0"/>
    <n v="1448903318"/>
    <d v="2015-11-30T17:08:38"/>
    <n v="1445875718"/>
    <d v="2015-10-26T16:08:38"/>
    <x v="33"/>
    <x v="33"/>
    <b v="1"/>
    <n v="73"/>
    <b v="1"/>
    <s v="theater/plays"/>
    <n v="109.24000000000001"/>
    <n v="74.821917808219183"/>
    <x v="0"/>
    <x v="0"/>
  </r>
  <r>
    <x v="3063"/>
    <s v="We The Astronomers"/>
    <s v="In 2016, KO Theatre presents a world premiere play in Toronto, ON about faith, home, and the secrets we keep from those we love."/>
    <n v="4500"/>
    <n v="5258"/>
    <x v="2"/>
    <x v="6"/>
    <x v="5"/>
    <n v="1459483140"/>
    <d v="2016-04-01T03:59:00"/>
    <n v="1456526879"/>
    <d v="2016-02-26T22:47:59"/>
    <x v="33"/>
    <x v="33"/>
    <b v="1"/>
    <n v="100"/>
    <b v="1"/>
    <s v="theater/plays"/>
    <n v="116.84444444444443"/>
    <n v="52.58"/>
    <x v="0"/>
    <x v="0"/>
  </r>
  <r>
    <x v="3064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x v="0"/>
    <n v="1433134800"/>
    <d v="2015-06-01T05:00:00"/>
    <n v="1430158198"/>
    <d v="2015-04-27T18:09:58"/>
    <x v="33"/>
    <x v="33"/>
    <b v="0"/>
    <n v="30"/>
    <b v="1"/>
    <s v="theater/plays"/>
    <n v="103"/>
    <n v="68.666666666666671"/>
    <x v="0"/>
    <x v="0"/>
  </r>
  <r>
    <x v="3065"/>
    <s v="VisiÃ³n Latino Theatre Company"/>
    <s v="VisiÃ³n Latino Theatre Company was founded by three young latino professionals sharing the stories of everyday latinos."/>
    <n v="1800"/>
    <n v="2086"/>
    <x v="2"/>
    <x v="0"/>
    <x v="0"/>
    <n v="1427553484"/>
    <d v="2015-03-28T14:38:04"/>
    <n v="1424533084"/>
    <d v="2015-02-21T15:38:04"/>
    <x v="33"/>
    <x v="33"/>
    <b v="0"/>
    <n v="35"/>
    <b v="1"/>
    <s v="theater/plays"/>
    <n v="115.88888888888889"/>
    <n v="59.6"/>
    <x v="0"/>
    <x v="0"/>
  </r>
  <r>
    <x v="3066"/>
    <s v="Infectious, love at the end of the 21st century!"/>
    <s v="Innovative Theatre Company Needs You To Reach Funding Requirements. We Are So Close We Can Smell It! Thank You In Advance."/>
    <n v="400"/>
    <n v="450"/>
    <x v="2"/>
    <x v="3"/>
    <x v="3"/>
    <n v="1428256277"/>
    <d v="2015-04-05T17:51:17"/>
    <n v="1425235877"/>
    <d v="2015-03-01T18:51:17"/>
    <x v="33"/>
    <x v="33"/>
    <b v="0"/>
    <n v="15"/>
    <b v="1"/>
    <s v="theater/plays"/>
    <n v="112.5"/>
    <n v="30"/>
    <x v="0"/>
    <x v="0"/>
  </r>
  <r>
    <x v="3067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x v="0"/>
    <n v="1444149886"/>
    <d v="2015-10-06T16:44:46"/>
    <n v="1441125886"/>
    <d v="2015-09-01T16:44:46"/>
    <x v="33"/>
    <x v="33"/>
    <b v="0"/>
    <n v="65"/>
    <b v="1"/>
    <s v="theater/plays"/>
    <n v="104.52"/>
    <n v="80.400000000000006"/>
    <x v="0"/>
    <x v="0"/>
  </r>
  <r>
    <x v="3068"/>
    <s v="Visions"/>
    <s v="Nora Wageners TheaterstÃ¼ck lÃ¤dt den Zuschauer ein auf eine teils lustige, teils dÃ¼stere Reise ins Wohnzimmer der jungen, arbeitslosen K"/>
    <n v="3500"/>
    <n v="3655"/>
    <x v="2"/>
    <x v="20"/>
    <x v="4"/>
    <n v="1448838000"/>
    <d v="2015-11-29T23:00:00"/>
    <n v="1445791811"/>
    <d v="2015-10-25T16:50:11"/>
    <x v="33"/>
    <x v="33"/>
    <b v="0"/>
    <n v="51"/>
    <b v="1"/>
    <s v="theater/plays"/>
    <n v="104.42857142857143"/>
    <n v="71.666666666666671"/>
    <x v="0"/>
    <x v="0"/>
  </r>
  <r>
    <x v="3069"/>
    <s v="A Hard Rain - New York Debut"/>
    <s v="A Hard Rain is a new play that takes place on the eve of the Stonewall riots in the â€˜hiddenâ€™ gay bars of 1969 Greenwich Village."/>
    <n v="3000"/>
    <n v="3133"/>
    <x v="2"/>
    <x v="0"/>
    <x v="0"/>
    <n v="1417305178"/>
    <d v="2014-11-29T23:52:58"/>
    <n v="1414277578"/>
    <d v="2014-10-25T22:52:58"/>
    <x v="33"/>
    <x v="33"/>
    <b v="0"/>
    <n v="28"/>
    <b v="1"/>
    <s v="theater/plays"/>
    <n v="104.43333333333334"/>
    <n v="111.89285714285714"/>
    <x v="0"/>
    <x v="0"/>
  </r>
  <r>
    <x v="3070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x v="0"/>
    <n v="1445818397"/>
    <d v="2015-10-26T00:13:17"/>
    <n v="1442794397"/>
    <d v="2015-09-21T00:13:17"/>
    <x v="33"/>
    <x v="33"/>
    <b v="0"/>
    <n v="35"/>
    <b v="1"/>
    <s v="theater/plays"/>
    <n v="105.26894736842105"/>
    <n v="114.29199999999999"/>
    <x v="0"/>
    <x v="0"/>
  </r>
  <r>
    <x v="3071"/>
    <s v="Night of Ashes"/>
    <s v="A Theatrical Prequel to Hell's Rebels, the current Pathfinder Adventure Path from Paizo Publishing"/>
    <n v="5000"/>
    <n v="7810"/>
    <x v="2"/>
    <x v="0"/>
    <x v="0"/>
    <n v="1443711623"/>
    <d v="2015-10-01T15:00:23"/>
    <n v="1440687623"/>
    <d v="2015-08-27T15:00:23"/>
    <x v="33"/>
    <x v="33"/>
    <b v="0"/>
    <n v="204"/>
    <b v="1"/>
    <s v="theater/plays"/>
    <n v="156.20000000000002"/>
    <n v="38.284313725490193"/>
    <x v="0"/>
    <x v="0"/>
  </r>
  <r>
    <x v="3072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x v="0"/>
    <n v="1420489560"/>
    <d v="2015-01-05T20:26:00"/>
    <n v="1417469639"/>
    <d v="2014-12-01T21:33:59"/>
    <x v="33"/>
    <x v="33"/>
    <b v="0"/>
    <n v="43"/>
    <b v="1"/>
    <s v="theater/plays"/>
    <n v="110.63333333333334"/>
    <n v="77.186046511627907"/>
    <x v="0"/>
    <x v="0"/>
  </r>
  <r>
    <x v="3073"/>
    <s v="The Brother's of B-Block"/>
    <s v="The Brotherâ€™s of B-block is a musical play. A new take on &quot;OZ&quot; _x000a_The Wizard of OZ meets HBO's OZ."/>
    <n v="150000"/>
    <n v="0"/>
    <x v="0"/>
    <x v="0"/>
    <x v="0"/>
    <n v="1442248829"/>
    <d v="2015-09-14T16:40:29"/>
    <n v="1439224829"/>
    <d v="2015-08-10T16:40:29"/>
    <x v="33"/>
    <x v="33"/>
    <b v="0"/>
    <n v="0"/>
    <b v="0"/>
    <s v="theater/musical"/>
    <n v="0"/>
    <n v="0"/>
    <x v="0"/>
    <x v="1"/>
  </r>
  <r>
    <x v="3074"/>
    <s v="Some big Some bang"/>
    <s v="The Ugly Collective takes Some big Some bang to the Underbelly Venues at the Edinburgh Fringe!"/>
    <n v="2000"/>
    <n v="2050"/>
    <x v="2"/>
    <x v="3"/>
    <x v="3"/>
    <n v="1433076298"/>
    <d v="2015-05-31T12:44:58"/>
    <n v="1430052298"/>
    <d v="2015-04-26T12:44:58"/>
    <x v="33"/>
    <x v="33"/>
    <b v="0"/>
    <n v="31"/>
    <b v="1"/>
    <s v="theater/plays"/>
    <n v="102.49999999999999"/>
    <n v="66.129032258064512"/>
    <x v="0"/>
    <x v="0"/>
  </r>
  <r>
    <x v="3075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x v="0"/>
    <n v="1404190740"/>
    <d v="2014-07-01T04:59:00"/>
    <n v="1401214581"/>
    <d v="2014-05-27T18:16:21"/>
    <x v="33"/>
    <x v="33"/>
    <b v="0"/>
    <n v="30"/>
    <b v="1"/>
    <s v="theater/plays"/>
    <n v="110.1"/>
    <n v="73.400000000000006"/>
    <x v="0"/>
    <x v="0"/>
  </r>
  <r>
    <x v="3076"/>
    <s v="Held Momentarily The Musical Takes FringeNYC"/>
    <s v="Trapped on a stalled New York subway, seven strangers realize it's not just the train that's stuck."/>
    <n v="10000"/>
    <n v="10265.01"/>
    <x v="2"/>
    <x v="0"/>
    <x v="0"/>
    <n v="1404360045"/>
    <d v="2014-07-03T04:00:45"/>
    <n v="1401336045"/>
    <d v="2014-05-29T04:00:45"/>
    <x v="33"/>
    <x v="33"/>
    <b v="0"/>
    <n v="96"/>
    <b v="1"/>
    <s v="theater/musical"/>
    <n v="102.65010000000001"/>
    <n v="106.9271875"/>
    <x v="0"/>
    <x v="1"/>
  </r>
  <r>
    <x v="3077"/>
    <s v="FEED"/>
    <s v="Feed, a new play by Garrett Markgraf (based on the novel by M.T. Anderson), Directed by Anna Marck at Oakland University."/>
    <n v="2500"/>
    <n v="2650"/>
    <x v="2"/>
    <x v="0"/>
    <x v="0"/>
    <n v="1437364740"/>
    <d v="2015-07-20T03:59:00"/>
    <n v="1434405044"/>
    <d v="2015-06-15T21:50:44"/>
    <x v="33"/>
    <x v="33"/>
    <b v="0"/>
    <n v="41"/>
    <b v="1"/>
    <s v="theater/plays"/>
    <n v="106"/>
    <n v="64.634146341463421"/>
    <x v="0"/>
    <x v="0"/>
  </r>
  <r>
    <x v="3078"/>
    <s v="The Original Laughter Therapist"/>
    <s v="A dose of One-woman &quot;Dramedy&quot; to cure those daily blues is just what the doctor ordered!"/>
    <n v="100000"/>
    <n v="26"/>
    <x v="0"/>
    <x v="0"/>
    <x v="0"/>
    <n v="1409602178"/>
    <d v="2014-09-01T20:09:38"/>
    <n v="1406578178"/>
    <d v="2014-07-28T20:09:38"/>
    <x v="33"/>
    <x v="33"/>
    <b v="0"/>
    <n v="2"/>
    <b v="0"/>
    <s v="theater/plays"/>
    <n v="2.5999999999999999E-2"/>
    <n v="13"/>
    <x v="0"/>
    <x v="0"/>
  </r>
  <r>
    <x v="3079"/>
    <s v="Thoroughly Modern Millie (Canceled)"/>
    <s v="With Russell Grant as Mrs Meers, this classic musical taps into London's Theatro Technis 1-25 October 2014 for its UK fringe premiere!"/>
    <n v="7500"/>
    <n v="980"/>
    <x v="1"/>
    <x v="3"/>
    <x v="3"/>
    <n v="1406761200"/>
    <d v="2014-07-30T23:00:00"/>
    <n v="1403724820"/>
    <d v="2014-06-25T19:33:40"/>
    <x v="33"/>
    <x v="33"/>
    <b v="0"/>
    <n v="17"/>
    <b v="0"/>
    <s v="theater/musical"/>
    <n v="13.066666666666665"/>
    <n v="57.647058823529413"/>
    <x v="0"/>
    <x v="1"/>
  </r>
  <r>
    <x v="3080"/>
    <s v="Speechless"/>
    <s v="The unspoken story of growing up disabled with cerebral palsy and no speech. This inclusive company fights ignorance using dark humour."/>
    <n v="17000"/>
    <n v="3001"/>
    <x v="0"/>
    <x v="3"/>
    <x v="3"/>
    <n v="1460373187"/>
    <d v="2016-04-11T11:13:07"/>
    <n v="1457352787"/>
    <d v="2016-03-07T12:13:07"/>
    <x v="33"/>
    <x v="33"/>
    <b v="0"/>
    <n v="91"/>
    <b v="0"/>
    <s v="theater/plays"/>
    <n v="17.652941176470588"/>
    <n v="32.978021978021978"/>
    <x v="0"/>
    <x v="0"/>
  </r>
  <r>
    <x v="3081"/>
    <s v="Can't Go Home"/>
    <s v="A travel series hosted by touring musicians that profiles a different American city in each episode."/>
    <n v="3500"/>
    <n v="5599"/>
    <x v="2"/>
    <x v="0"/>
    <x v="0"/>
    <n v="1466713620"/>
    <d v="2016-06-23T20:27:00"/>
    <n v="1463588109"/>
    <d v="2016-05-18T16:15:09"/>
    <x v="34"/>
    <x v="34"/>
    <b v="0"/>
    <n v="51"/>
    <b v="1"/>
    <s v="film &amp; video/television"/>
    <n v="159.97142857142856"/>
    <n v="109.78431372549019"/>
    <x v="2"/>
    <x v="6"/>
  </r>
  <r>
    <x v="3082"/>
    <s v="CUT OUT"/>
    <s v="&quot;Cut Out&quot; tells the story of a young woman who befriends a neighborhood teen and finds herself involved with gang violence."/>
    <n v="3200"/>
    <n v="3400"/>
    <x v="2"/>
    <x v="0"/>
    <x v="0"/>
    <n v="1354923000"/>
    <d v="2012-12-07T23:30:00"/>
    <n v="1351796674"/>
    <d v="2012-11-01T19:04:34"/>
    <x v="34"/>
    <x v="34"/>
    <b v="0"/>
    <n v="60"/>
    <b v="1"/>
    <s v="film &amp; video/shorts"/>
    <n v="106.25"/>
    <n v="56.666666666666664"/>
    <x v="2"/>
    <x v="3"/>
  </r>
  <r>
    <x v="308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d v="2014-10-28T22:00:00"/>
    <n v="1411411564"/>
    <d v="2014-09-22T18:46:04"/>
    <x v="34"/>
    <x v="34"/>
    <b v="0"/>
    <n v="6"/>
    <b v="0"/>
    <s v="film &amp; video/science fiction"/>
    <n v="0.27454545454545454"/>
    <n v="25.166666666666668"/>
    <x v="2"/>
    <x v="13"/>
  </r>
  <r>
    <x v="3084"/>
    <s v="Who Owns Yoga?"/>
    <s v="Who Owns Yoga? is a feature length documentary film that explores the changing nature of yoga in the modern world."/>
    <n v="20000"/>
    <n v="20128"/>
    <x v="2"/>
    <x v="0"/>
    <x v="0"/>
    <n v="1430452740"/>
    <d v="2015-05-01T03:59:00"/>
    <n v="1427390901"/>
    <d v="2015-03-26T17:28:21"/>
    <x v="34"/>
    <x v="34"/>
    <b v="1"/>
    <n v="142"/>
    <b v="1"/>
    <s v="film &amp; video/documentary"/>
    <n v="100.64"/>
    <n v="141.74647887323943"/>
    <x v="2"/>
    <x v="22"/>
  </r>
  <r>
    <x v="3085"/>
    <s v="The Peace Agency Documentary Kickstarter Campaign!"/>
    <s v="When the war ends, a woman's fight begins. Bringing to life the most untapped resources in peace making between faiths."/>
    <n v="10000"/>
    <n v="10804.45"/>
    <x v="2"/>
    <x v="0"/>
    <x v="0"/>
    <n v="1335562320"/>
    <d v="2012-04-27T21:32:00"/>
    <n v="1332452960"/>
    <d v="2012-03-22T21:49:20"/>
    <x v="34"/>
    <x v="34"/>
    <b v="0"/>
    <n v="184"/>
    <b v="1"/>
    <s v="film &amp; video/documentary"/>
    <n v="108.04450000000001"/>
    <n v="58.719836956521746"/>
    <x v="2"/>
    <x v="22"/>
  </r>
  <r>
    <x v="3086"/>
    <s v="Sight Word Music Videos"/>
    <s v="Animated Music Videos that teach kids how to read."/>
    <n v="220000"/>
    <n v="4906.59"/>
    <x v="0"/>
    <x v="0"/>
    <x v="0"/>
    <n v="1401767940"/>
    <d v="2014-06-03T03:59:00"/>
    <n v="1398727441"/>
    <d v="2014-04-28T23:24:01"/>
    <x v="34"/>
    <x v="34"/>
    <b v="0"/>
    <n v="124"/>
    <b v="0"/>
    <s v="film &amp; video/animation"/>
    <n v="2.230268181818182"/>
    <n v="39.569274193548388"/>
    <x v="2"/>
    <x v="15"/>
  </r>
  <r>
    <x v="3087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7"/>
    <x v="4"/>
    <n v="1439998674"/>
    <d v="2015-08-19T15:37:54"/>
    <n v="1436888274"/>
    <d v="2015-07-14T15:37:54"/>
    <x v="34"/>
    <x v="34"/>
    <b v="0"/>
    <n v="2174"/>
    <b v="1"/>
    <s v="technology/wearables"/>
    <n v="1460.4850000000001"/>
    <n v="134.3592456301748"/>
    <x v="7"/>
    <x v="11"/>
  </r>
  <r>
    <x v="3088"/>
    <s v="Arcus Motion Analyzer | The Versatile Smart Ring"/>
    <s v="Arcus gives your fingers super powers."/>
    <n v="320000"/>
    <n v="23948"/>
    <x v="0"/>
    <x v="0"/>
    <x v="0"/>
    <n v="1406257200"/>
    <d v="2014-07-25T03:00:00"/>
    <n v="1403176891"/>
    <d v="2014-06-19T11:21:31"/>
    <x v="34"/>
    <x v="34"/>
    <b v="0"/>
    <n v="135"/>
    <b v="0"/>
    <s v="technology/wearables"/>
    <n v="7.4837500000000006"/>
    <n v="177.39259259259259"/>
    <x v="7"/>
    <x v="11"/>
  </r>
  <r>
    <x v="3089"/>
    <s v="Sic Vita - New EP Release - 2017"/>
    <s v="Join the Sic Vita family and lend a hand as we create a new album!"/>
    <n v="4000"/>
    <n v="4205"/>
    <x v="2"/>
    <x v="0"/>
    <x v="0"/>
    <n v="1488333600"/>
    <d v="2017-03-01T02:00:00"/>
    <n v="1485270311"/>
    <d v="2017-01-24T15:05:11"/>
    <x v="34"/>
    <x v="34"/>
    <b v="0"/>
    <n v="57"/>
    <b v="1"/>
    <s v="music/rock"/>
    <n v="105.125"/>
    <n v="73.771929824561397"/>
    <x v="1"/>
    <x v="2"/>
  </r>
  <r>
    <x v="3090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x v="0"/>
    <n v="1271573940"/>
    <d v="2010-04-18T06:59:00"/>
    <n v="1268459318"/>
    <d v="2010-03-13T05:48:38"/>
    <x v="34"/>
    <x v="34"/>
    <b v="0"/>
    <n v="54"/>
    <b v="1"/>
    <s v="music/rock"/>
    <n v="134.38124999999999"/>
    <n v="39.816666666666663"/>
    <x v="1"/>
    <x v="2"/>
  </r>
  <r>
    <x v="3091"/>
    <s v="Ginger Binge's first album"/>
    <s v="Support Ginger Binge sounds. We're an independent 'cosmic Americana' band. We love to play music for you. We are grateful for your help"/>
    <n v="1000"/>
    <n v="72"/>
    <x v="0"/>
    <x v="0"/>
    <x v="0"/>
    <n v="1314856800"/>
    <d v="2011-09-01T06:00:00"/>
    <n v="1311789885"/>
    <d v="2011-07-27T18:04:45"/>
    <x v="34"/>
    <x v="34"/>
    <b v="0"/>
    <n v="4"/>
    <b v="0"/>
    <s v="music/indie rock"/>
    <n v="7.1999999999999993"/>
    <n v="18"/>
    <x v="1"/>
    <x v="21"/>
  </r>
  <r>
    <x v="309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x v="0"/>
    <n v="1455826460"/>
    <d v="2016-02-18T20:14:20"/>
    <n v="1452716060"/>
    <d v="2016-01-13T20:14:20"/>
    <x v="34"/>
    <x v="34"/>
    <b v="0"/>
    <n v="16"/>
    <b v="0"/>
    <s v="technology/wearables"/>
    <n v="8.9066666666666663"/>
    <n v="41.75"/>
    <x v="7"/>
    <x v="11"/>
  </r>
  <r>
    <x v="3093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x v="0"/>
    <n v="1451530800"/>
    <d v="2015-12-31T03:00:00"/>
    <n v="1448463086"/>
    <d v="2015-11-25T14:51:26"/>
    <x v="34"/>
    <x v="34"/>
    <b v="0"/>
    <n v="167"/>
    <b v="1"/>
    <s v="photography/photobooks"/>
    <n v="260.59999999999997"/>
    <n v="54.616766467065865"/>
    <x v="5"/>
    <x v="23"/>
  </r>
  <r>
    <x v="3094"/>
    <s v="The Vandies // Full length album!"/>
    <s v="The Vandies make pop rock in glorious Portland, Oregon. Help us fund our first full length album!"/>
    <n v="2500"/>
    <n v="3791"/>
    <x v="2"/>
    <x v="0"/>
    <x v="0"/>
    <n v="1402642740"/>
    <d v="2014-06-13T06:59:00"/>
    <n v="1399563953"/>
    <d v="2014-05-08T15:45:53"/>
    <x v="34"/>
    <x v="34"/>
    <b v="1"/>
    <n v="59"/>
    <b v="1"/>
    <s v="music/rock"/>
    <n v="151.63999999999999"/>
    <n v="64.254237288135599"/>
    <x v="1"/>
    <x v="2"/>
  </r>
  <r>
    <x v="309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d v="2015-11-06T01:00:00"/>
    <n v="1443700648"/>
    <d v="2015-10-01T11:57:28"/>
    <x v="34"/>
    <x v="34"/>
    <b v="0"/>
    <n v="248"/>
    <b v="0"/>
    <s v="technology/wearables"/>
    <n v="40.404000000000003"/>
    <n v="162.91935483870967"/>
    <x v="7"/>
    <x v="11"/>
  </r>
  <r>
    <x v="3096"/>
    <s v="FACE TO FAITH | MOUNT KAILASH | TIBET photobook"/>
    <s v="A Photobook about one of the most fascinating places on earth -     the sacred Mount Kailash in Tibet."/>
    <n v="12000"/>
    <n v="21588"/>
    <x v="2"/>
    <x v="7"/>
    <x v="4"/>
    <n v="1470506400"/>
    <d v="2016-08-06T18:00:00"/>
    <n v="1467358427"/>
    <d v="2016-07-01T07:33:47"/>
    <x v="34"/>
    <x v="34"/>
    <b v="1"/>
    <n v="224"/>
    <b v="1"/>
    <s v="photography/photobooks"/>
    <n v="179.9"/>
    <n v="96.375"/>
    <x v="5"/>
    <x v="23"/>
  </r>
  <r>
    <x v="3097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x v="0"/>
    <n v="1482372000"/>
    <d v="2016-12-22T02:00:00"/>
    <n v="1479276838"/>
    <d v="2016-11-16T06:13:58"/>
    <x v="34"/>
    <x v="34"/>
    <b v="0"/>
    <n v="89"/>
    <b v="1"/>
    <s v="photography/photobooks"/>
    <n v="114.01428571428571"/>
    <n v="89.674157303370791"/>
    <x v="5"/>
    <x v="23"/>
  </r>
  <r>
    <x v="3098"/>
    <s v="Dubai: A Synthetic City - Photobook &amp; Journal"/>
    <s v="A documentation of the implications of hedonistic architectural ventures in Dubai, the fastest growing city on the planet."/>
    <n v="5000"/>
    <n v="335"/>
    <x v="0"/>
    <x v="3"/>
    <x v="3"/>
    <n v="1414623471"/>
    <d v="2014-10-29T22:57:51"/>
    <n v="1411513071"/>
    <d v="2014-09-23T22:57:51"/>
    <x v="34"/>
    <x v="34"/>
    <b v="1"/>
    <n v="4"/>
    <b v="0"/>
    <s v="photography/photobooks"/>
    <n v="6.7"/>
    <n v="83.75"/>
    <x v="5"/>
    <x v="23"/>
  </r>
  <r>
    <x v="3099"/>
    <s v="Wood Butcher's new music video- I Don't Wanna Party"/>
    <s v="Wood Butcher needs your help to make this happen. Buy a CD, support local music!"/>
    <n v="300"/>
    <n v="300"/>
    <x v="2"/>
    <x v="6"/>
    <x v="5"/>
    <n v="1391194860"/>
    <d v="2014-01-31T19:01:00"/>
    <n v="1388084862"/>
    <d v="2013-12-26T19:07:42"/>
    <x v="34"/>
    <x v="34"/>
    <b v="0"/>
    <n v="11"/>
    <b v="1"/>
    <s v="music/rock"/>
    <n v="100"/>
    <n v="27.272727272727273"/>
    <x v="1"/>
    <x v="2"/>
  </r>
  <r>
    <x v="3100"/>
    <s v="KiÃ«n Light: Intelligent daylight at your fingertips"/>
    <s v="Licht 1: The smart pendant lamp that increases your well-being and productivity while saving 80% in running energy expenses."/>
    <n v="50000"/>
    <n v="152579"/>
    <x v="2"/>
    <x v="7"/>
    <x v="4"/>
    <n v="1479890743"/>
    <d v="2016-11-23T08:45:43"/>
    <n v="1476776743"/>
    <d v="2016-10-18T07:45:43"/>
    <x v="34"/>
    <x v="34"/>
    <b v="1"/>
    <n v="398"/>
    <b v="1"/>
    <s v="technology/hardware"/>
    <n v="305.15800000000002"/>
    <n v="383.3643216080402"/>
    <x v="7"/>
    <x v="31"/>
  </r>
  <r>
    <x v="3101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x v="0"/>
    <n v="1400108640"/>
    <d v="2014-05-14T23:04:00"/>
    <n v="1396923624"/>
    <d v="2014-04-08T02:20:24"/>
    <x v="34"/>
    <x v="34"/>
    <b v="1"/>
    <n v="122"/>
    <b v="1"/>
    <s v="technology/hardware"/>
    <n v="192.33333333333334"/>
    <n v="23.647540983606557"/>
    <x v="7"/>
    <x v="31"/>
  </r>
  <r>
    <x v="3102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x v="0"/>
    <n v="1370001600"/>
    <d v="2013-05-31T12:00:00"/>
    <n v="1366879523"/>
    <d v="2013-04-25T08:45:23"/>
    <x v="34"/>
    <x v="34"/>
    <b v="0"/>
    <n v="5812"/>
    <b v="1"/>
    <s v="technology/hardware"/>
    <n v="191.16676082790633"/>
    <n v="86.163845492085343"/>
    <x v="7"/>
    <x v="31"/>
  </r>
  <r>
    <x v="3103"/>
    <s v="Brainspoonâ€™s New Record"/>
    <s v="Like records? We do, too! Help this Los Angeles based rock 'n' roll band get their new album out on vinyl!"/>
    <n v="4000"/>
    <n v="4243"/>
    <x v="2"/>
    <x v="0"/>
    <x v="0"/>
    <n v="1434949200"/>
    <d v="2015-06-22T05:00:00"/>
    <n v="1431903495"/>
    <d v="2015-05-17T22:58:15"/>
    <x v="34"/>
    <x v="34"/>
    <b v="0"/>
    <n v="47"/>
    <b v="1"/>
    <s v="music/rock"/>
    <n v="106.075"/>
    <n v="90.276595744680847"/>
    <x v="1"/>
    <x v="2"/>
  </r>
  <r>
    <x v="3104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x v="0"/>
    <n v="1378180800"/>
    <d v="2013-09-03T04:00:00"/>
    <n v="1375113391"/>
    <d v="2013-07-29T15:56:31"/>
    <x v="34"/>
    <x v="34"/>
    <b v="0"/>
    <n v="539"/>
    <b v="1"/>
    <s v="games/tabletop games"/>
    <n v="171.04755366949576"/>
    <n v="25.42547309833024"/>
    <x v="6"/>
    <x v="9"/>
  </r>
  <r>
    <x v="3105"/>
    <s v="The Princess Bride Playing Cards from USPCC"/>
    <s v="Inconceivable! An amazing new illustrative deck based on The Princess Bride movie."/>
    <n v="10000"/>
    <n v="136009.76"/>
    <x v="2"/>
    <x v="0"/>
    <x v="0"/>
    <n v="1385521320"/>
    <d v="2013-11-27T03:02:00"/>
    <n v="1382449733"/>
    <d v="2013-10-22T13:48:53"/>
    <x v="34"/>
    <x v="34"/>
    <b v="0"/>
    <n v="2525"/>
    <b v="1"/>
    <s v="games/tabletop games"/>
    <n v="1360.0976000000001"/>
    <n v="53.865251485148519"/>
    <x v="6"/>
    <x v="9"/>
  </r>
  <r>
    <x v="3106"/>
    <s v="New &quot;Jesse Denaro&quot; Album!"/>
    <s v="Please donate, support &amp; share this project so that I may be able to record my new EP this fall!"/>
    <n v="2000"/>
    <n v="2144.34"/>
    <x v="2"/>
    <x v="0"/>
    <x v="0"/>
    <n v="1351400400"/>
    <d v="2012-10-28T05:00:00"/>
    <n v="1348285321"/>
    <d v="2012-09-22T03:42:01"/>
    <x v="34"/>
    <x v="34"/>
    <b v="0"/>
    <n v="58"/>
    <b v="1"/>
    <s v="music/indie rock"/>
    <n v="107.21700000000001"/>
    <n v="36.97137931034483"/>
    <x v="1"/>
    <x v="21"/>
  </r>
  <r>
    <x v="3107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d v="2016-12-21T07:59:00"/>
    <n v="1479218315"/>
    <d v="2016-11-15T13:58:35"/>
    <x v="34"/>
    <x v="34"/>
    <b v="1"/>
    <n v="1501"/>
    <b v="0"/>
    <s v="technology/space exploration"/>
    <n v="33.559730999999999"/>
    <n v="223.58248500999335"/>
    <x v="7"/>
    <x v="32"/>
  </r>
  <r>
    <x v="3108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x v="0"/>
    <n v="1373738400"/>
    <d v="2013-07-13T18:00:00"/>
    <n v="1370568560"/>
    <d v="2013-06-07T01:29:20"/>
    <x v="34"/>
    <x v="34"/>
    <b v="1"/>
    <n v="143"/>
    <b v="1"/>
    <s v="theater/spaces"/>
    <n v="131.38181818181818"/>
    <n v="50.531468531468533"/>
    <x v="0"/>
    <x v="4"/>
  </r>
  <r>
    <x v="3109"/>
    <s v="And Now: The World!"/>
    <s v="A one woman show about the challenges of being a feminist in a digital age. Touring 6 UK cities. Now with Stretch Goals!"/>
    <n v="3000"/>
    <n v="3363"/>
    <x v="2"/>
    <x v="3"/>
    <x v="3"/>
    <n v="1438772400"/>
    <d v="2015-08-05T11:00:00"/>
    <n v="1435645490"/>
    <d v="2015-06-30T06:24:50"/>
    <x v="34"/>
    <x v="34"/>
    <b v="0"/>
    <n v="76"/>
    <b v="1"/>
    <s v="theater/plays"/>
    <n v="112.1"/>
    <n v="44.25"/>
    <x v="0"/>
    <x v="0"/>
  </r>
  <r>
    <x v="3110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x v="0"/>
    <n v="1454734740"/>
    <d v="2016-02-06T04:59:00"/>
    <n v="1451684437"/>
    <d v="2016-01-01T21:40:37"/>
    <x v="34"/>
    <x v="34"/>
    <b v="0"/>
    <n v="5"/>
    <b v="0"/>
    <s v="theater/plays"/>
    <n v="19.079999999999998"/>
    <n v="381.6"/>
    <x v="0"/>
    <x v="0"/>
  </r>
  <r>
    <x v="3111"/>
    <s v="BEEP! BEEP! 2ND STORY IS ON THE MOVE!"/>
    <s v="At the end of October 2016, 2nd Story will be moving from its current office space to a storefront space in Albany Park, Chicago, IL."/>
    <n v="4500"/>
    <n v="5221"/>
    <x v="2"/>
    <x v="0"/>
    <x v="0"/>
    <n v="1479794340"/>
    <d v="2016-11-22T05:59:00"/>
    <n v="1476715869"/>
    <d v="2016-10-17T14:51:09"/>
    <x v="34"/>
    <x v="34"/>
    <b v="0"/>
    <n v="103"/>
    <b v="1"/>
    <s v="theater/spaces"/>
    <n v="116.02222222222223"/>
    <n v="50.689320388349515"/>
    <x v="0"/>
    <x v="4"/>
  </r>
  <r>
    <x v="3112"/>
    <s v="Save the Studio!"/>
    <s v="Help Synetic Theater create a new Studio to produce amazing  shows in the 2013/14 season and train awesome artists of all ages!"/>
    <n v="25000"/>
    <n v="31683"/>
    <x v="2"/>
    <x v="0"/>
    <x v="0"/>
    <n v="1376654340"/>
    <d v="2013-08-16T11:59:00"/>
    <n v="1373568644"/>
    <d v="2013-07-11T18:50:44"/>
    <x v="34"/>
    <x v="34"/>
    <b v="0"/>
    <n v="329"/>
    <b v="1"/>
    <s v="theater/spaces"/>
    <n v="126.732"/>
    <n v="96.300911854103347"/>
    <x v="0"/>
    <x v="4"/>
  </r>
  <r>
    <x v="3113"/>
    <s v="Heroines"/>
    <s v="Help emberfly theatre put on their first production Heroines and pay our actors and creative team! Follow us @emberflytheatre"/>
    <n v="500"/>
    <n v="639"/>
    <x v="3"/>
    <x v="3"/>
    <x v="3"/>
    <n v="1491001140"/>
    <d v="2017-03-31T22:59:00"/>
    <n v="1487847954"/>
    <d v="2017-02-23T11:05:54"/>
    <x v="34"/>
    <x v="34"/>
    <b v="0"/>
    <n v="22"/>
    <b v="0"/>
    <s v="theater/plays"/>
    <n v="127.8"/>
    <n v="29.045454545454547"/>
    <x v="0"/>
    <x v="0"/>
  </r>
  <r>
    <x v="3114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3"/>
    <x v="3"/>
    <n v="1466463600"/>
    <d v="2016-06-20T23:00:00"/>
    <n v="1463337315"/>
    <d v="2016-05-15T18:35:15"/>
    <x v="34"/>
    <x v="34"/>
    <b v="0"/>
    <n v="207"/>
    <b v="1"/>
    <s v="theater/plays"/>
    <n v="100.26489999999998"/>
    <n v="48.437149758454105"/>
    <x v="0"/>
    <x v="0"/>
  </r>
  <r>
    <x v="3115"/>
    <s v="Strangeloop Theatre - A Focus on New Works"/>
    <s v="Help Strangeloop Theatre create and support new work by sponsoring our 2015-2016 season."/>
    <n v="3000"/>
    <n v="3058"/>
    <x v="2"/>
    <x v="0"/>
    <x v="0"/>
    <n v="1446091260"/>
    <d v="2015-10-29T04:01:00"/>
    <n v="1443029206"/>
    <d v="2015-09-23T17:26:46"/>
    <x v="34"/>
    <x v="34"/>
    <b v="0"/>
    <n v="55"/>
    <b v="1"/>
    <s v="theater/plays"/>
    <n v="101.93333333333334"/>
    <n v="55.6"/>
    <x v="0"/>
    <x v="0"/>
  </r>
  <r>
    <x v="3116"/>
    <s v="Peter Pan by J.M. Barrie @ Open Space Arts"/>
    <s v="Help a non-profit community theatre create an unforgettable production of J.M. Barrie's classic play."/>
    <n v="1000"/>
    <n v="1046"/>
    <x v="2"/>
    <x v="0"/>
    <x v="0"/>
    <n v="1420088400"/>
    <d v="2015-01-01T05:00:00"/>
    <n v="1416977259"/>
    <d v="2014-11-26T04:47:39"/>
    <x v="34"/>
    <x v="34"/>
    <b v="0"/>
    <n v="23"/>
    <b v="1"/>
    <s v="theater/plays"/>
    <n v="104.60000000000001"/>
    <n v="45.478260869565219"/>
    <x v="0"/>
    <x v="0"/>
  </r>
  <r>
    <x v="3117"/>
    <s v="Book Club: A Comedy"/>
    <s v="The world premiere of an endearing play about love, friendship, men's styling putty, Dungeons &amp; Dragons &amp; our capacity for forbearance."/>
    <n v="3200"/>
    <n v="3470"/>
    <x v="2"/>
    <x v="6"/>
    <x v="5"/>
    <n v="1432694700"/>
    <d v="2015-05-27T02:45:00"/>
    <n v="1429651266"/>
    <d v="2015-04-21T21:21:06"/>
    <x v="34"/>
    <x v="34"/>
    <b v="0"/>
    <n v="74"/>
    <b v="1"/>
    <s v="theater/plays"/>
    <n v="108.43750000000001"/>
    <n v="46.891891891891895"/>
    <x v="0"/>
    <x v="0"/>
  </r>
  <r>
    <x v="3118"/>
    <s v="Send &quot;Pawn&quot; to Edinburgh!"/>
    <s v="Chess. Betrayal. Blueberry yoghurts. &quot;Pawn&quot; - a new musical by Oxford students - needs funding to go to the Edinburgh Fringe!"/>
    <n v="2000"/>
    <n v="3015"/>
    <x v="2"/>
    <x v="3"/>
    <x v="3"/>
    <n v="1470132180"/>
    <d v="2016-08-02T10:03:00"/>
    <n v="1467040769"/>
    <d v="2016-06-27T15:19:29"/>
    <x v="34"/>
    <x v="34"/>
    <b v="0"/>
    <n v="30"/>
    <b v="1"/>
    <s v="theater/musical"/>
    <n v="150.75"/>
    <n v="100.5"/>
    <x v="0"/>
    <x v="1"/>
  </r>
  <r>
    <x v="3119"/>
    <s v="Farcical Elements Presents Boeing-Boeing"/>
    <s v="A high-flying French farce with the thrust of a well-tuned jet engine"/>
    <n v="2000"/>
    <n v="2042"/>
    <x v="2"/>
    <x v="3"/>
    <x v="3"/>
    <n v="1435947758"/>
    <d v="2015-07-03T18:22:38"/>
    <n v="1432837358"/>
    <d v="2015-05-28T18:22:38"/>
    <x v="34"/>
    <x v="34"/>
    <b v="0"/>
    <n v="17"/>
    <b v="1"/>
    <s v="theater/plays"/>
    <n v="102.1"/>
    <n v="120.11764705882354"/>
    <x v="0"/>
    <x v="0"/>
  </r>
  <r>
    <x v="3120"/>
    <s v="Deja-Vu: Dissecting Memory on Camera"/>
    <s v="A young neuroscientist attempts to reconnect with his ailing father by obsessively studying old family footage._x000a_"/>
    <n v="5000"/>
    <n v="6705"/>
    <x v="2"/>
    <x v="0"/>
    <x v="0"/>
    <n v="1287200340"/>
    <d v="2010-10-16T03:39:00"/>
    <n v="1284042614"/>
    <d v="2010-09-09T14:30:14"/>
    <x v="35"/>
    <x v="35"/>
    <b v="1"/>
    <n v="62"/>
    <b v="1"/>
    <s v="film &amp; video/documentary"/>
    <n v="134.1"/>
    <n v="108.14516129032258"/>
    <x v="2"/>
    <x v="22"/>
  </r>
  <r>
    <x v="3121"/>
    <s v="Greenlight the PATROL BASE JAKER Movie"/>
    <s v="See US Marines make counter-insurgency work in Helmand Province--the Taliban's stronghold in Afghanistan."/>
    <n v="45000"/>
    <n v="45535"/>
    <x v="2"/>
    <x v="0"/>
    <x v="0"/>
    <n v="1266876000"/>
    <d v="2010-02-22T22:00:00"/>
    <n v="1263679492"/>
    <d v="2010-01-16T22:04:52"/>
    <x v="35"/>
    <x v="35"/>
    <b v="1"/>
    <n v="179"/>
    <b v="1"/>
    <s v="film &amp; video/documentary"/>
    <n v="101.18888888888888"/>
    <n v="254.38547486033519"/>
    <x v="2"/>
    <x v="22"/>
  </r>
  <r>
    <x v="3122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x v="8"/>
    <n v="1452942000"/>
    <d v="2016-01-16T11:00:00"/>
    <n v="1449785223"/>
    <d v="2015-12-10T22:07:03"/>
    <x v="35"/>
    <x v="35"/>
    <b v="0"/>
    <n v="5"/>
    <b v="0"/>
    <s v="technology/web"/>
    <n v="1"/>
    <n v="49"/>
    <x v="7"/>
    <x v="24"/>
  </r>
  <r>
    <x v="3123"/>
    <s v="Rolodex: One Contact List to Rule Them All"/>
    <s v="Rolodex is a web application that strives to nurture business to business relationships by connecting users via email."/>
    <n v="7500"/>
    <n v="20"/>
    <x v="0"/>
    <x v="0"/>
    <x v="0"/>
    <n v="1469980800"/>
    <d v="2016-07-31T16:00:00"/>
    <n v="1466787335"/>
    <d v="2016-06-24T16:55:35"/>
    <x v="35"/>
    <x v="35"/>
    <b v="0"/>
    <n v="2"/>
    <b v="0"/>
    <s v="technology/web"/>
    <n v="0.26666666666666666"/>
    <n v="10"/>
    <x v="7"/>
    <x v="24"/>
  </r>
  <r>
    <x v="3124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x v="0"/>
    <n v="1440082240"/>
    <d v="2015-08-20T14:50:40"/>
    <n v="1436885440"/>
    <d v="2015-07-14T14:50:40"/>
    <x v="35"/>
    <x v="35"/>
    <b v="0"/>
    <n v="1107"/>
    <b v="1"/>
    <s v="technology/wearables"/>
    <n v="141.446"/>
    <n v="95.830623306233065"/>
    <x v="7"/>
    <x v="11"/>
  </r>
  <r>
    <x v="3125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x v="0"/>
    <n v="1481173140"/>
    <d v="2016-12-08T04:59:00"/>
    <n v="1478016097"/>
    <d v="2016-11-01T16:01:37"/>
    <x v="35"/>
    <x v="35"/>
    <b v="0"/>
    <n v="336"/>
    <b v="0"/>
    <s v="technology/wearables"/>
    <n v="57.648750000000007"/>
    <n v="343.14732142857144"/>
    <x v="7"/>
    <x v="11"/>
  </r>
  <r>
    <x v="3126"/>
    <s v="TapTap, a touch communication wristband"/>
    <s v="TapTap is a technology to transfer touch between two people. It can also be an activity tracker, a game controller or smart alarm."/>
    <n v="130000"/>
    <n v="107148.74"/>
    <x v="0"/>
    <x v="0"/>
    <x v="0"/>
    <n v="1385136000"/>
    <d v="2013-11-22T16:00:00"/>
    <n v="1381923548"/>
    <d v="2013-10-16T11:39:08"/>
    <x v="35"/>
    <x v="35"/>
    <b v="0"/>
    <n v="890"/>
    <b v="0"/>
    <s v="technology/wearables"/>
    <n v="82.422107692307705"/>
    <n v="120.39184269662923"/>
    <x v="7"/>
    <x v="11"/>
  </r>
  <r>
    <x v="3127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6"/>
    <x v="5"/>
    <n v="1485147540"/>
    <d v="2017-01-23T04:59:00"/>
    <n v="1481951853"/>
    <d v="2016-12-17T05:17:33"/>
    <x v="35"/>
    <x v="35"/>
    <b v="0"/>
    <n v="14"/>
    <b v="0"/>
    <s v="technology/wearables"/>
    <n v="45.92"/>
    <n v="164"/>
    <x v="7"/>
    <x v="11"/>
  </r>
  <r>
    <x v="3128"/>
    <s v="Hogzilla S.O.W. (Squeals On Wheels) A Veteran Owned Company"/>
    <s v="We would like to start a military-themed food truck to serve the Battle Creek/Kalamazoo area."/>
    <n v="50000"/>
    <n v="5875"/>
    <x v="0"/>
    <x v="0"/>
    <x v="0"/>
    <n v="1403983314"/>
    <d v="2014-06-28T19:21:54"/>
    <n v="1400786514"/>
    <d v="2014-05-22T19:21:54"/>
    <x v="35"/>
    <x v="35"/>
    <b v="0"/>
    <n v="85"/>
    <b v="0"/>
    <s v="food/food trucks"/>
    <n v="11.75"/>
    <n v="69.117647058823536"/>
    <x v="3"/>
    <x v="10"/>
  </r>
  <r>
    <x v="3129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x v="0"/>
    <n v="1428390000"/>
    <d v="2015-04-07T07:00:00"/>
    <n v="1425224391"/>
    <d v="2015-03-01T15:39:51"/>
    <x v="35"/>
    <x v="35"/>
    <b v="0"/>
    <n v="42"/>
    <b v="1"/>
    <s v="theater/plays"/>
    <n v="145.70000000000002"/>
    <n v="104.07142857142857"/>
    <x v="0"/>
    <x v="0"/>
  </r>
  <r>
    <x v="3130"/>
    <s v="Northern Exposure A Jasper Rock Climbing Guidebook"/>
    <s v="The first modern Jasper guidebook including over five hundred rock routes from alpine to bouldering, sport to trad multipitch and more."/>
    <n v="5000"/>
    <n v="10210"/>
    <x v="2"/>
    <x v="6"/>
    <x v="5"/>
    <n v="1450249140"/>
    <d v="2015-12-16T06:59:00"/>
    <n v="1447055935"/>
    <d v="2015-11-09T07:58:55"/>
    <x v="35"/>
    <x v="35"/>
    <b v="0"/>
    <n v="172"/>
    <b v="1"/>
    <s v="publishing/nonfiction"/>
    <n v="204.2"/>
    <n v="59.360465116279073"/>
    <x v="8"/>
    <x v="27"/>
  </r>
  <r>
    <x v="3131"/>
    <s v="THE BACHELOR KNOWS NO BORDERS"/>
    <s v="Introducing A True Story That Bridges Borders: Join Us As We Translate THE BACHELOR CHAPTERS: A THINKING WOMAN'S ROMANCE Into Spanish!"/>
    <n v="3000"/>
    <n v="807"/>
    <x v="0"/>
    <x v="0"/>
    <x v="0"/>
    <n v="1405227540"/>
    <d v="2014-07-13T04:59:00"/>
    <n v="1402058739"/>
    <d v="2014-06-06T12:45:39"/>
    <x v="35"/>
    <x v="35"/>
    <b v="0"/>
    <n v="22"/>
    <b v="0"/>
    <s v="publishing/translations"/>
    <n v="26.900000000000002"/>
    <n v="36.68181818181818"/>
    <x v="8"/>
    <x v="26"/>
  </r>
  <r>
    <x v="3132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7"/>
    <x v="4"/>
    <n v="1458676860"/>
    <d v="2016-03-22T20:01:00"/>
    <n v="1455446303"/>
    <d v="2016-02-14T10:38:23"/>
    <x v="35"/>
    <x v="35"/>
    <b v="1"/>
    <n v="345"/>
    <b v="1"/>
    <s v="photography/photobooks"/>
    <n v="103.58125"/>
    <n v="48.037681159420288"/>
    <x v="5"/>
    <x v="23"/>
  </r>
  <r>
    <x v="3133"/>
    <s v="TULIPS"/>
    <s v="A self-published photography book by Andrew Miksys from his new series about Belarus"/>
    <n v="18000"/>
    <n v="18625"/>
    <x v="2"/>
    <x v="0"/>
    <x v="0"/>
    <n v="1418961600"/>
    <d v="2014-12-19T04:00:00"/>
    <n v="1415824513"/>
    <d v="2014-11-12T20:35:13"/>
    <x v="35"/>
    <x v="35"/>
    <b v="1"/>
    <n v="167"/>
    <b v="1"/>
    <s v="photography/photobooks"/>
    <n v="103.47222222222223"/>
    <n v="111.52694610778443"/>
    <x v="5"/>
    <x v="23"/>
  </r>
  <r>
    <x v="3134"/>
    <s v="E FOTOGRAFESCHE RECKBLECK - 367 DEEG AM AUSLAND ASAZ"/>
    <s v="Help me fund the production run of my first book by local Photographer Sandro Ortolani."/>
    <n v="10050"/>
    <n v="12410.5"/>
    <x v="2"/>
    <x v="20"/>
    <x v="4"/>
    <n v="1488394800"/>
    <d v="2017-03-01T19:00:00"/>
    <n v="1485213921"/>
    <d v="2017-01-23T23:25:21"/>
    <x v="35"/>
    <x v="35"/>
    <b v="0"/>
    <n v="131"/>
    <b v="1"/>
    <s v="photography/photobooks"/>
    <n v="123.48756218905473"/>
    <n v="94.736641221374043"/>
    <x v="5"/>
    <x v="23"/>
  </r>
  <r>
    <x v="3135"/>
    <s v="Bensinger's: Photographs by Helaine Garren"/>
    <s v="In 1970 Helaine Garren shot a series of images at Bensingerâ€™s Pool Hall in Chicago, Illinois."/>
    <n v="25000"/>
    <n v="15281"/>
    <x v="0"/>
    <x v="0"/>
    <x v="0"/>
    <n v="1439189940"/>
    <d v="2015-08-10T06:59:00"/>
    <n v="1435970682"/>
    <d v="2015-07-04T00:44:42"/>
    <x v="35"/>
    <x v="35"/>
    <b v="1"/>
    <n v="139"/>
    <b v="0"/>
    <s v="photography/photobooks"/>
    <n v="61.124000000000002"/>
    <n v="109.93525179856115"/>
    <x v="5"/>
    <x v="23"/>
  </r>
  <r>
    <x v="3136"/>
    <s v="The City Never Sleeps Needs A Tour Vehicle!"/>
    <s v="We are a band in need of a vehicle. We just released our new CD and have played almost every venue in town, now it's time to expand."/>
    <n v="5000"/>
    <n v="6181"/>
    <x v="2"/>
    <x v="0"/>
    <x v="0"/>
    <n v="1324789200"/>
    <d v="2011-12-25T05:00:00"/>
    <n v="1321649321"/>
    <d v="2011-11-18T20:48:41"/>
    <x v="35"/>
    <x v="35"/>
    <b v="0"/>
    <n v="77"/>
    <b v="1"/>
    <s v="music/indie rock"/>
    <n v="123.61999999999999"/>
    <n v="80.272727272727266"/>
    <x v="1"/>
    <x v="21"/>
  </r>
  <r>
    <x v="3137"/>
    <s v="Nix Color Sensor"/>
    <s v="Nix is a breakthrough smartphone accessory. Just scan an object and instantly view the color on your iPhone, Android, PC, or Mac."/>
    <n v="35000"/>
    <n v="69465.33"/>
    <x v="2"/>
    <x v="6"/>
    <x v="5"/>
    <n v="1381934015"/>
    <d v="2013-10-16T14:33:35"/>
    <n v="1378737215"/>
    <d v="2013-09-09T14:33:35"/>
    <x v="35"/>
    <x v="35"/>
    <b v="1"/>
    <n v="682"/>
    <b v="1"/>
    <s v="technology/hardware"/>
    <n v="198.47237142857145"/>
    <n v="101.85532258064516"/>
    <x v="7"/>
    <x v="31"/>
  </r>
  <r>
    <x v="3138"/>
    <s v="Skybuds - truly wireless earbuds and smartphone case"/>
    <s v="Truly wireless premium earbuds with a battery-boosting smartphone case for charging and storage"/>
    <n v="200000"/>
    <n v="229802.31"/>
    <x v="2"/>
    <x v="0"/>
    <x v="0"/>
    <n v="1447909140"/>
    <d v="2015-11-19T04:59:00"/>
    <n v="1444734146"/>
    <d v="2015-10-13T11:02:26"/>
    <x v="35"/>
    <x v="35"/>
    <b v="1"/>
    <n v="813"/>
    <b v="1"/>
    <s v="technology/hardware"/>
    <n v="114.901155"/>
    <n v="282.65966789667897"/>
    <x v="7"/>
    <x v="31"/>
  </r>
  <r>
    <x v="3139"/>
    <s v="Building the Open Source Bussard Fusion Reactor "/>
    <s v="Building an open source Bussard fusion reactor, aka the Polywell."/>
    <n v="3000"/>
    <n v="3785"/>
    <x v="2"/>
    <x v="0"/>
    <x v="0"/>
    <n v="1268690100"/>
    <d v="2010-03-15T21:55:00"/>
    <n v="1265493806"/>
    <d v="2010-02-06T22:03:26"/>
    <x v="35"/>
    <x v="35"/>
    <b v="1"/>
    <n v="79"/>
    <b v="1"/>
    <s v="technology/hardware"/>
    <n v="126.16666666666667"/>
    <n v="47.911392405063289"/>
    <x v="7"/>
    <x v="31"/>
  </r>
  <r>
    <x v="3140"/>
    <s v="Chris Dorman - Sita worldwide"/>
    <s v="Indie Folk musician, Chris Dorman is releasing his second full length album.  Let's release this record worldwide - grassroots style!"/>
    <n v="3000"/>
    <n v="3465.32"/>
    <x v="2"/>
    <x v="0"/>
    <x v="0"/>
    <n v="1284177540"/>
    <d v="2010-09-11T03:59:00"/>
    <n v="1281028152"/>
    <d v="2010-08-05T17:09:12"/>
    <x v="35"/>
    <x v="35"/>
    <b v="0"/>
    <n v="75"/>
    <b v="1"/>
    <s v="music/indie rock"/>
    <n v="115.51066666666668"/>
    <n v="46.204266666666669"/>
    <x v="1"/>
    <x v="21"/>
  </r>
  <r>
    <x v="3141"/>
    <s v="Latitude 90Â° : The Origin"/>
    <s v="The real-time digital social deduction game where there's no moderator, no sleeping, and no dying."/>
    <n v="20000"/>
    <n v="21935"/>
    <x v="2"/>
    <x v="0"/>
    <x v="0"/>
    <n v="1473213600"/>
    <d v="2016-09-07T02:00:00"/>
    <n v="1470062743"/>
    <d v="2016-08-01T14:45:43"/>
    <x v="35"/>
    <x v="35"/>
    <b v="0"/>
    <n v="392"/>
    <b v="1"/>
    <s v="games/tabletop games"/>
    <n v="109.67499999999998"/>
    <n v="55.956632653061227"/>
    <x v="6"/>
    <x v="9"/>
  </r>
  <r>
    <x v="3142"/>
    <s v="Pro Tabletop Gaming Audio Collection"/>
    <s v="Next stretch goal unlocks at $33,000 and/or 500 backers unlocks 2 bonus stretch goals."/>
    <n v="25000"/>
    <n v="32006.67"/>
    <x v="2"/>
    <x v="0"/>
    <x v="0"/>
    <n v="1385870520"/>
    <d v="2013-12-01T04:02:00"/>
    <n v="1382742014"/>
    <d v="2013-10-25T23:00:14"/>
    <x v="35"/>
    <x v="35"/>
    <b v="0"/>
    <n v="426"/>
    <b v="1"/>
    <s v="games/tabletop games"/>
    <n v="128.02668"/>
    <n v="75.133028169014082"/>
    <x v="6"/>
    <x v="9"/>
  </r>
  <r>
    <x v="3143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7"/>
    <x v="12"/>
    <n v="1486313040"/>
    <d v="2017-02-05T16:44:00"/>
    <n v="1483131966"/>
    <d v="2016-12-30T21:06:06"/>
    <x v="35"/>
    <x v="35"/>
    <b v="0"/>
    <n v="4"/>
    <b v="0"/>
    <s v="food/food trucks"/>
    <n v="1.4321428571428572"/>
    <n v="501.25"/>
    <x v="3"/>
    <x v="10"/>
  </r>
  <r>
    <x v="3144"/>
    <s v="Action Man (GI Joe) Mission Mercury 10"/>
    <s v="Mission to launch a vintage Action Man and Space Capsule into space and film from his birthplace in UK to mark his 50th Anniversary."/>
    <n v="2001"/>
    <n v="3397"/>
    <x v="2"/>
    <x v="3"/>
    <x v="3"/>
    <n v="1462017600"/>
    <d v="2016-04-30T12:00:00"/>
    <n v="1458820564"/>
    <d v="2016-03-24T11:56:04"/>
    <x v="35"/>
    <x v="35"/>
    <b v="0"/>
    <n v="72"/>
    <b v="1"/>
    <s v="technology/space exploration"/>
    <n v="169.76511744127936"/>
    <n v="47.180555555555557"/>
    <x v="7"/>
    <x v="32"/>
  </r>
  <r>
    <x v="3145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x v="2"/>
    <n v="1444525200"/>
    <d v="2015-10-11T01:00:00"/>
    <n v="1441339242"/>
    <d v="2015-09-04T04:00:42"/>
    <x v="35"/>
    <x v="35"/>
    <b v="1"/>
    <n v="1251"/>
    <b v="1"/>
    <s v="technology/space exploration"/>
    <n v="143.65230769230772"/>
    <n v="74.639488409272587"/>
    <x v="7"/>
    <x v="32"/>
  </r>
  <r>
    <x v="314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x v="0"/>
    <n v="1443214800"/>
    <d v="2015-09-25T21:00:00"/>
    <n v="1440008439"/>
    <d v="2015-08-19T18:20:39"/>
    <x v="35"/>
    <x v="35"/>
    <b v="0"/>
    <n v="206"/>
    <b v="1"/>
    <s v="technology/makerspaces"/>
    <n v="159.29509999999999"/>
    <n v="77.327718446601949"/>
    <x v="7"/>
    <x v="40"/>
  </r>
  <r>
    <x v="3147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x v="0"/>
    <n v="1444946400"/>
    <d v="2015-10-15T22:00:00"/>
    <n v="1441723912"/>
    <d v="2015-09-08T14:51:52"/>
    <x v="35"/>
    <x v="35"/>
    <b v="0"/>
    <n v="21"/>
    <b v="0"/>
    <s v="theater/spaces"/>
    <n v="1.1831900000000002"/>
    <n v="56.342380952380957"/>
    <x v="0"/>
    <x v="4"/>
  </r>
  <r>
    <x v="3148"/>
    <s v="World Premiere of Sket - a play by  Maya Sondhi"/>
    <s v="Sexting, selfies and social media pressures that affect young people  connected 24/7.  Mistakes happen but now they can remain forever!"/>
    <n v="12000"/>
    <n v="12256"/>
    <x v="2"/>
    <x v="3"/>
    <x v="3"/>
    <n v="1452038100"/>
    <d v="2016-01-05T23:55:00"/>
    <n v="1448823673"/>
    <d v="2015-11-29T19:01:13"/>
    <x v="35"/>
    <x v="35"/>
    <b v="1"/>
    <n v="115"/>
    <b v="1"/>
    <s v="theater/plays"/>
    <n v="102.13333333333334"/>
    <n v="106.57391304347826"/>
    <x v="0"/>
    <x v="0"/>
  </r>
  <r>
    <x v="3149"/>
    <s v="Action To The Word's DRACULA"/>
    <s v="A thrilling 'steampunk' reworking of the infamous gothic horror novel by a powerhouse ensemble will leave you begging to be bitten."/>
    <n v="5000"/>
    <n v="5055"/>
    <x v="2"/>
    <x v="3"/>
    <x v="3"/>
    <n v="1406113200"/>
    <d v="2014-07-23T11:00:00"/>
    <n v="1402910965"/>
    <d v="2014-06-16T09:29:25"/>
    <x v="35"/>
    <x v="35"/>
    <b v="0"/>
    <n v="54"/>
    <b v="1"/>
    <s v="theater/plays"/>
    <n v="101.1"/>
    <n v="93.611111111111114"/>
    <x v="0"/>
    <x v="0"/>
  </r>
  <r>
    <x v="3150"/>
    <s v="The Hat"/>
    <s v="Six gay men, emotional baggage, and online dating: what could go wrong? A play about looking for love and finding something better."/>
    <n v="6000"/>
    <n v="6000.66"/>
    <x v="2"/>
    <x v="0"/>
    <x v="0"/>
    <n v="1448074800"/>
    <d v="2015-11-21T03:00:00"/>
    <n v="1444874768"/>
    <d v="2015-10-15T02:06:08"/>
    <x v="35"/>
    <x v="35"/>
    <b v="0"/>
    <n v="64"/>
    <b v="1"/>
    <s v="theater/plays"/>
    <n v="100.01100000000001"/>
    <n v="93.760312499999998"/>
    <x v="0"/>
    <x v="0"/>
  </r>
  <r>
    <x v="3151"/>
    <s v="She Kills Monsters"/>
    <s v="The New Artist's Circle is a theatre company dedicated to bringing the arts to young people."/>
    <n v="250"/>
    <n v="375"/>
    <x v="2"/>
    <x v="0"/>
    <x v="0"/>
    <n v="1468618680"/>
    <d v="2016-07-15T21:38:00"/>
    <n v="1465345902"/>
    <d v="2016-06-08T00:31:42"/>
    <x v="35"/>
    <x v="35"/>
    <b v="0"/>
    <n v="9"/>
    <b v="1"/>
    <s v="theater/plays"/>
    <n v="150"/>
    <n v="41.666666666666664"/>
    <x v="0"/>
    <x v="0"/>
  </r>
  <r>
    <x v="3152"/>
    <s v="The Untold Tales of the Brothers Grimm"/>
    <s v="A fast-pace, zany comedy involving six actors performing seven usually untold Grimm Fairy Tales about giants, witches, demons and more!"/>
    <n v="675"/>
    <n v="1218"/>
    <x v="2"/>
    <x v="6"/>
    <x v="5"/>
    <n v="1416211140"/>
    <d v="2014-11-17T07:59:00"/>
    <n v="1413016216"/>
    <d v="2014-10-11T08:30:16"/>
    <x v="35"/>
    <x v="35"/>
    <b v="0"/>
    <n v="28"/>
    <b v="1"/>
    <s v="theater/plays"/>
    <n v="180.44444444444446"/>
    <n v="43.5"/>
    <x v="0"/>
    <x v="0"/>
  </r>
  <r>
    <x v="3153"/>
    <s v="Three Christs - Presented at Dixon Place"/>
    <s v="A new play exploring themes of reverence, belief, and certainty. _x000a_&quot;Because what is is, and what is cannot not be...&quot;"/>
    <n v="3500"/>
    <n v="3760"/>
    <x v="2"/>
    <x v="0"/>
    <x v="0"/>
    <n v="1465178400"/>
    <d v="2016-06-06T02:00:00"/>
    <n v="1461985967"/>
    <d v="2016-04-30T03:12:47"/>
    <x v="35"/>
    <x v="35"/>
    <b v="0"/>
    <n v="60"/>
    <b v="1"/>
    <s v="theater/plays"/>
    <n v="107.42857142857143"/>
    <n v="62.666666666666664"/>
    <x v="0"/>
    <x v="0"/>
  </r>
  <r>
    <x v="3154"/>
    <s v="SANKARA"/>
    <s v="Shakespeare's &quot;Julius Caesar&quot; inspires the unforgettable story of the &quot;African Che Guevara&quot; Thomas Sankara, President of Burkina Faso."/>
    <n v="3000"/>
    <n v="3275"/>
    <x v="2"/>
    <x v="3"/>
    <x v="3"/>
    <n v="1468191540"/>
    <d v="2016-07-10T22:59:00"/>
    <n v="1464958484"/>
    <d v="2016-06-03T12:54:44"/>
    <x v="35"/>
    <x v="35"/>
    <b v="0"/>
    <n v="21"/>
    <b v="1"/>
    <s v="theater/plays"/>
    <n v="109.16666666666666"/>
    <n v="155.95238095238096"/>
    <x v="0"/>
    <x v="0"/>
  </r>
  <r>
    <x v="3155"/>
    <s v="Eyes Shut. Door Open - A New Play by Cassie M. Seinuk"/>
    <s v="Wax Wings is proud to be presenting the premiere of EYES. SHUT DOOR OPEN, a new play by Boston playwright Cassie M. Seinuk."/>
    <n v="1500"/>
    <n v="2102"/>
    <x v="2"/>
    <x v="0"/>
    <x v="0"/>
    <n v="1427860740"/>
    <d v="2015-04-01T03:59:00"/>
    <n v="1424727712"/>
    <d v="2015-02-23T21:41:52"/>
    <x v="35"/>
    <x v="35"/>
    <b v="0"/>
    <n v="34"/>
    <b v="1"/>
    <s v="theater/plays"/>
    <n v="140.13333333333333"/>
    <n v="61.823529411764703"/>
    <x v="0"/>
    <x v="0"/>
  </r>
  <r>
    <x v="3156"/>
    <s v="Shakespeare with Noodles:  Henry IV"/>
    <s v="A children's theatre group constructing props out of swimming noodles to provide free Shakespeare in the parks to local communities."/>
    <n v="2000"/>
    <n v="641"/>
    <x v="0"/>
    <x v="0"/>
    <x v="0"/>
    <n v="1406988000"/>
    <d v="2014-08-02T14:00:00"/>
    <n v="1403822912"/>
    <d v="2014-06-26T22:48:32"/>
    <x v="35"/>
    <x v="35"/>
    <b v="0"/>
    <n v="16"/>
    <b v="0"/>
    <s v="theater/plays"/>
    <n v="32.049999999999997"/>
    <n v="40.0625"/>
    <x v="0"/>
    <x v="0"/>
  </r>
  <r>
    <x v="3157"/>
    <s v="The Little Girl with the Big Voice"/>
    <s v="An unapologetic portrait of the iconic, pioneering entertainer Mary Small whose voice comforted millions through the Depression &amp; WWII"/>
    <n v="10000"/>
    <n v="10119"/>
    <x v="2"/>
    <x v="0"/>
    <x v="0"/>
    <n v="1431716400"/>
    <d v="2015-05-15T19:00:00"/>
    <n v="1428423757"/>
    <d v="2015-04-07T16:22:37"/>
    <x v="36"/>
    <x v="36"/>
    <b v="1"/>
    <n v="69"/>
    <b v="1"/>
    <s v="film &amp; video/documentary"/>
    <n v="101.19"/>
    <n v="146.65217391304347"/>
    <x v="2"/>
    <x v="22"/>
  </r>
  <r>
    <x v="3158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x v="0"/>
    <n v="1473566340"/>
    <d v="2016-09-11T03:59:00"/>
    <n v="1470274509"/>
    <d v="2016-08-04T01:35:09"/>
    <x v="36"/>
    <x v="36"/>
    <b v="1"/>
    <n v="221"/>
    <b v="1"/>
    <s v="film &amp; video/documentary"/>
    <n v="114.75999999999999"/>
    <n v="129.81900452488688"/>
    <x v="2"/>
    <x v="22"/>
  </r>
  <r>
    <x v="3159"/>
    <s v="Run Ragged"/>
    <s v="Would anything change if women were in charge? Book Clubs, readers, and critics herald the latest by award-winning author, Aguila."/>
    <n v="7000"/>
    <n v="3598"/>
    <x v="0"/>
    <x v="0"/>
    <x v="0"/>
    <n v="1444539600"/>
    <d v="2015-10-11T05:00:00"/>
    <n v="1441297645"/>
    <d v="2015-09-03T16:27:25"/>
    <x v="36"/>
    <x v="36"/>
    <b v="0"/>
    <n v="57"/>
    <b v="0"/>
    <s v="publishing/fiction"/>
    <n v="51.4"/>
    <n v="63.122807017543863"/>
    <x v="8"/>
    <x v="37"/>
  </r>
  <r>
    <x v="3160"/>
    <s v="HELP UNRB GO ON TOUR!"/>
    <s v="With all of our money going towards our new full-length album and merch, we need your help so we don't end up stranded on tour."/>
    <n v="1000"/>
    <n v="2035.05"/>
    <x v="2"/>
    <x v="0"/>
    <x v="0"/>
    <n v="1341633540"/>
    <d v="2012-07-07T03:59:00"/>
    <n v="1338336588"/>
    <d v="2012-05-30T00:09:48"/>
    <x v="36"/>
    <x v="36"/>
    <b v="0"/>
    <n v="34"/>
    <b v="1"/>
    <s v="music/rock"/>
    <n v="203.505"/>
    <n v="59.85441176470588"/>
    <x v="1"/>
    <x v="2"/>
  </r>
  <r>
    <x v="3161"/>
    <s v="California Dreamin' Tour 2015"/>
    <s v="Drivetime heads to Cali for summer tour supported by @Smoothjazz.com &amp; @JJZPhilly  #Spaghettini #The Roxy"/>
    <n v="3500"/>
    <n v="640"/>
    <x v="0"/>
    <x v="0"/>
    <x v="0"/>
    <n v="1425136200"/>
    <d v="2015-02-28T15:10:00"/>
    <n v="1421853518"/>
    <d v="2015-01-21T15:18:38"/>
    <x v="36"/>
    <x v="36"/>
    <b v="0"/>
    <n v="11"/>
    <b v="0"/>
    <s v="music/jazz"/>
    <n v="18.285714285714285"/>
    <n v="58.18181818181818"/>
    <x v="1"/>
    <x v="39"/>
  </r>
  <r>
    <x v="31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x v="0"/>
    <n v="1455210353"/>
    <d v="2016-02-11T17:05:53"/>
    <n v="1451927153"/>
    <d v="2016-01-04T17:05:53"/>
    <x v="36"/>
    <x v="36"/>
    <b v="0"/>
    <n v="37"/>
    <b v="0"/>
    <s v="technology/wearables"/>
    <n v="28.48"/>
    <n v="19.243243243243242"/>
    <x v="7"/>
    <x v="11"/>
  </r>
  <r>
    <x v="3163"/>
    <s v="Sleepy PIg Barbecue: Auburn's First BBQ Food Truck"/>
    <s v="Bringing the flavor of competition BBQ to small town Auburn with the ease of a big city food truck."/>
    <n v="6000"/>
    <n v="530"/>
    <x v="0"/>
    <x v="0"/>
    <x v="0"/>
    <n v="1399071173"/>
    <d v="2014-05-02T22:52:53"/>
    <n v="1395787973"/>
    <d v="2014-03-25T22:52:53"/>
    <x v="36"/>
    <x v="36"/>
    <b v="0"/>
    <n v="12"/>
    <b v="0"/>
    <s v="food/food trucks"/>
    <n v="8.8333333333333339"/>
    <n v="44.166666666666664"/>
    <x v="3"/>
    <x v="10"/>
  </r>
  <r>
    <x v="3164"/>
    <s v="RUBEDO: Debut Full Length Album"/>
    <s v="Recording Debut  Album w/ Producer Ikey Owens from Free Moral Agents/ The Mars Volta"/>
    <n v="2000"/>
    <n v="2010"/>
    <x v="2"/>
    <x v="0"/>
    <x v="0"/>
    <n v="1306994340"/>
    <d v="2011-06-02T05:59:00"/>
    <n v="1303706001"/>
    <d v="2011-04-25T04:33:21"/>
    <x v="36"/>
    <x v="36"/>
    <b v="0"/>
    <n v="32"/>
    <b v="1"/>
    <s v="music/rock"/>
    <n v="100.49999999999999"/>
    <n v="62.8125"/>
    <x v="1"/>
    <x v="2"/>
  </r>
  <r>
    <x v="3165"/>
    <s v="New Amy Rivard album!!!"/>
    <s v="I've had numerous song ideas spinning around in my head for years now, please help me get them out- into a studio and into your homes!"/>
    <n v="6000"/>
    <n v="7934"/>
    <x v="2"/>
    <x v="0"/>
    <x v="0"/>
    <n v="1355840400"/>
    <d v="2012-12-18T14:20:00"/>
    <n v="1352524767"/>
    <d v="2012-11-10T05:19:27"/>
    <x v="36"/>
    <x v="36"/>
    <b v="0"/>
    <n v="107"/>
    <b v="1"/>
    <s v="music/pop"/>
    <n v="132.23333333333335"/>
    <n v="74.149532710280369"/>
    <x v="1"/>
    <x v="30"/>
  </r>
  <r>
    <x v="3166"/>
    <s v="Preserving the DC Gospel Stars"/>
    <s v="I am raising money to leave a legacy for the DC Gospel Stars and preserve this art form for music lovers of this style."/>
    <n v="2880"/>
    <n v="1"/>
    <x v="0"/>
    <x v="0"/>
    <x v="0"/>
    <n v="1459642200"/>
    <d v="2016-04-03T00:10:00"/>
    <n v="1456441429"/>
    <d v="2016-02-25T23:03:49"/>
    <x v="36"/>
    <x v="36"/>
    <b v="0"/>
    <n v="1"/>
    <b v="0"/>
    <s v="music/faith"/>
    <n v="3.4722222222222224E-2"/>
    <n v="1"/>
    <x v="1"/>
    <x v="19"/>
  </r>
  <r>
    <x v="3167"/>
    <s v="Radiolucent - Electric City."/>
    <s v="Athens, GA-based rock &amp; roll/soul band Radiolucent is kickstarting funds to mix, master, &amp; release their 2nd record, Electric City."/>
    <n v="15000"/>
    <n v="17545"/>
    <x v="2"/>
    <x v="0"/>
    <x v="0"/>
    <n v="1429920000"/>
    <d v="2015-04-25T00:00:00"/>
    <n v="1426703452"/>
    <d v="2015-03-18T18:30:52"/>
    <x v="36"/>
    <x v="36"/>
    <b v="0"/>
    <n v="131"/>
    <b v="1"/>
    <s v="music/rock"/>
    <n v="116.96666666666667"/>
    <n v="133.93129770992365"/>
    <x v="1"/>
    <x v="2"/>
  </r>
  <r>
    <x v="3168"/>
    <s v="the last echo AM/PM Project"/>
    <s v="AM/PM is a 20 song dual-disk album that we're trying to record with your help! AM is a pop album and PM is an ambient/intense album!"/>
    <n v="2500"/>
    <n v="2710"/>
    <x v="2"/>
    <x v="0"/>
    <x v="0"/>
    <n v="1403326740"/>
    <d v="2014-06-21T04:59:00"/>
    <n v="1400106171"/>
    <d v="2014-05-14T22:22:51"/>
    <x v="36"/>
    <x v="36"/>
    <b v="0"/>
    <n v="50"/>
    <b v="1"/>
    <s v="music/indie rock"/>
    <n v="108.4"/>
    <n v="54.2"/>
    <x v="1"/>
    <x v="21"/>
  </r>
  <r>
    <x v="3169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x v="0"/>
    <n v="1258955940"/>
    <d v="2009-11-23T05:59:00"/>
    <n v="1255730520"/>
    <d v="2009-10-16T22:02:00"/>
    <x v="36"/>
    <x v="36"/>
    <b v="1"/>
    <n v="23"/>
    <b v="1"/>
    <s v="technology/hardware"/>
    <n v="100.63375000000001"/>
    <n v="35.003043478260871"/>
    <x v="7"/>
    <x v="31"/>
  </r>
  <r>
    <x v="3170"/>
    <s v="Linkio: the $100 Smart Home Devices Solution"/>
    <s v="With Linkio you can use your smartphone to control every electronic you own- for only $100!"/>
    <n v="50000"/>
    <n v="60175"/>
    <x v="2"/>
    <x v="14"/>
    <x v="4"/>
    <n v="1420765200"/>
    <d v="2015-01-09T01:00:00"/>
    <n v="1417506853"/>
    <d v="2014-12-02T07:54:13"/>
    <x v="36"/>
    <x v="36"/>
    <b v="1"/>
    <n v="508"/>
    <b v="1"/>
    <s v="technology/hardware"/>
    <n v="120.35"/>
    <n v="118.45472440944881"/>
    <x v="7"/>
    <x v="31"/>
  </r>
  <r>
    <x v="3171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x v="0"/>
    <n v="1303628340"/>
    <d v="2011-04-24T06:59:00"/>
    <n v="1300328399"/>
    <d v="2011-03-17T02:19:59"/>
    <x v="36"/>
    <x v="36"/>
    <b v="0"/>
    <n v="3"/>
    <b v="0"/>
    <s v="games/video games"/>
    <n v="1.6"/>
    <n v="5.333333333333333"/>
    <x v="6"/>
    <x v="25"/>
  </r>
  <r>
    <x v="3172"/>
    <s v="Old Coast Ales: Brewery and Taproom"/>
    <s v="Old Coast Ales will be St. Augustine's very own micro brewery where our focus will be on creating unique and traditional beer styles."/>
    <n v="15000"/>
    <n v="15230.03"/>
    <x v="2"/>
    <x v="0"/>
    <x v="0"/>
    <n v="1414465860"/>
    <d v="2014-10-28T03:11:00"/>
    <n v="1411177456"/>
    <d v="2014-09-20T01:44:16"/>
    <x v="36"/>
    <x v="36"/>
    <b v="0"/>
    <n v="102"/>
    <b v="1"/>
    <s v="food/small batch"/>
    <n v="101.53353333333335"/>
    <n v="149.31401960784314"/>
    <x v="3"/>
    <x v="5"/>
  </r>
  <r>
    <x v="3173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x v="0"/>
    <n v="1487393940"/>
    <d v="2017-02-18T04:59:00"/>
    <n v="1484115418"/>
    <d v="2017-01-11T06:16:58"/>
    <x v="36"/>
    <x v="36"/>
    <b v="0"/>
    <n v="11"/>
    <b v="1"/>
    <s v="theater/plays"/>
    <n v="107.77777777777777"/>
    <n v="44.090909090909093"/>
    <x v="0"/>
    <x v="0"/>
  </r>
  <r>
    <x v="317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x v="0"/>
    <n v="1425258240"/>
    <d v="2015-03-02T01:04:00"/>
    <n v="1422043154"/>
    <d v="2015-01-23T19:59:14"/>
    <x v="36"/>
    <x v="36"/>
    <b v="0"/>
    <n v="0"/>
    <b v="0"/>
    <s v="theater/spaces"/>
    <n v="0"/>
    <n v="0"/>
    <x v="0"/>
    <x v="4"/>
  </r>
  <r>
    <x v="3175"/>
    <s v="Terezin's The Fireflies"/>
    <s v="Hadbjerg skole opsÃ¦tter i april musicalen The Fireflies, der blev skrevet og opfÃ¸rt i koncentrationslejren Theresienstadt i 1943 og 45."/>
    <n v="30000"/>
    <n v="110"/>
    <x v="0"/>
    <x v="1"/>
    <x v="1"/>
    <n v="1424081477"/>
    <d v="2015-02-16T10:11:17"/>
    <n v="1420798277"/>
    <d v="2015-01-09T10:11:17"/>
    <x v="36"/>
    <x v="36"/>
    <b v="0"/>
    <n v="3"/>
    <b v="0"/>
    <s v="theater/musical"/>
    <n v="0.36666666666666664"/>
    <n v="36.666666666666664"/>
    <x v="0"/>
    <x v="1"/>
  </r>
  <r>
    <x v="3176"/>
    <s v="Colt Coeur's 6th Season"/>
    <s v="2 world premieres:_x000a_HOW TO LIVE ON EARTH by MJ Kaufman_x000a_ / CAL IN CAMO by William Francis Hoffman_x000a_+ workshops of 7 more plays!"/>
    <n v="35000"/>
    <n v="35123"/>
    <x v="2"/>
    <x v="0"/>
    <x v="0"/>
    <n v="1441857540"/>
    <d v="2015-09-10T03:59:00"/>
    <n v="1438617471"/>
    <d v="2015-08-03T15:57:51"/>
    <x v="36"/>
    <x v="36"/>
    <b v="1"/>
    <n v="134"/>
    <b v="1"/>
    <s v="theater/plays"/>
    <n v="100.35142857142858"/>
    <n v="262.11194029850748"/>
    <x v="0"/>
    <x v="0"/>
  </r>
  <r>
    <x v="3177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x v="0"/>
    <n v="1465527600"/>
    <d v="2016-06-10T03:00:00"/>
    <n v="1462252542"/>
    <d v="2016-05-03T05:15:42"/>
    <x v="36"/>
    <x v="36"/>
    <b v="0"/>
    <n v="54"/>
    <b v="1"/>
    <s v="theater/plays"/>
    <n v="175.33333333333334"/>
    <n v="48.703703703703702"/>
    <x v="0"/>
    <x v="0"/>
  </r>
  <r>
    <x v="3178"/>
    <s v="Who Said Theatre Presents: The Calm"/>
    <s v="Exciting and visceral new-writing that challenges the way we view the fine line between war and terror..."/>
    <n v="500"/>
    <n v="618"/>
    <x v="2"/>
    <x v="3"/>
    <x v="3"/>
    <n v="1469998680"/>
    <d v="2016-07-31T20:58:00"/>
    <n v="1466710358"/>
    <d v="2016-06-23T19:32:38"/>
    <x v="36"/>
    <x v="36"/>
    <b v="0"/>
    <n v="21"/>
    <b v="1"/>
    <s v="theater/plays"/>
    <n v="123.6"/>
    <n v="29.428571428571427"/>
    <x v="0"/>
    <x v="0"/>
  </r>
  <r>
    <x v="3179"/>
    <s v="Annabel Lost"/>
    <s v="Annabel Lost combines visual art and performance poetry to tell the story of two orphaned refugees, Quetzal and Rhime."/>
    <n v="900"/>
    <n v="1025"/>
    <x v="2"/>
    <x v="0"/>
    <x v="0"/>
    <n v="1425185940"/>
    <d v="2015-03-01T04:59:00"/>
    <n v="1421900022"/>
    <d v="2015-01-22T04:13:42"/>
    <x v="36"/>
    <x v="36"/>
    <b v="0"/>
    <n v="27"/>
    <b v="1"/>
    <s v="theater/plays"/>
    <n v="113.88888888888889"/>
    <n v="37.962962962962962"/>
    <x v="0"/>
    <x v="0"/>
  </r>
  <r>
    <x v="3180"/>
    <s v="Hot Dogs a new play by Suhayla El-Bushra"/>
    <s v="Hot Dogs is a new play that tackles sexism in schools and addresses issues that current sex/relationship education fails to."/>
    <n v="1500"/>
    <n v="10"/>
    <x v="0"/>
    <x v="3"/>
    <x v="3"/>
    <n v="1427133600"/>
    <d v="2015-03-23T18:00:00"/>
    <n v="1423847093"/>
    <d v="2015-02-13T17:04:53"/>
    <x v="36"/>
    <x v="36"/>
    <b v="0"/>
    <n v="1"/>
    <b v="0"/>
    <s v="theater/plays"/>
    <n v="0.66666666666666674"/>
    <n v="10"/>
    <x v="0"/>
    <x v="0"/>
  </r>
  <r>
    <x v="3181"/>
    <s v="Little Shop of Horrors"/>
    <s v="CitÃ© des Arts needs your help in funding their fall production of the hit musical comedy &quot;Little Shop of Horrors.&quot;"/>
    <n v="2500"/>
    <n v="3000"/>
    <x v="2"/>
    <x v="0"/>
    <x v="0"/>
    <n v="1406350740"/>
    <d v="2014-07-26T04:59:00"/>
    <n v="1403125737"/>
    <d v="2014-06-18T21:08:57"/>
    <x v="36"/>
    <x v="36"/>
    <b v="0"/>
    <n v="27"/>
    <b v="1"/>
    <s v="theater/musical"/>
    <n v="120"/>
    <n v="111.11111111111111"/>
    <x v="0"/>
    <x v="1"/>
  </r>
  <r>
    <x v="3182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x v="0"/>
    <n v="1406854800"/>
    <d v="2014-08-01T01:00:00"/>
    <n v="1403599778"/>
    <d v="2014-06-24T08:49:38"/>
    <x v="36"/>
    <x v="36"/>
    <b v="0"/>
    <n v="94"/>
    <b v="1"/>
    <s v="theater/musical"/>
    <n v="106.71250000000001"/>
    <n v="90.819148936170208"/>
    <x v="0"/>
    <x v="1"/>
  </r>
  <r>
    <x v="3183"/>
    <s v="SUCKIN INJUN"/>
    <s v="A comedic play about hillbilly vampires and the absurdity of judging by appearances. Wanna live forever? Better watch what you drink."/>
    <n v="2100"/>
    <n v="2119.9899999999998"/>
    <x v="2"/>
    <x v="0"/>
    <x v="0"/>
    <n v="1465940580"/>
    <d v="2016-06-14T21:43:00"/>
    <n v="1462603021"/>
    <d v="2016-05-07T06:37:01"/>
    <x v="36"/>
    <x v="36"/>
    <b v="0"/>
    <n v="27"/>
    <b v="1"/>
    <s v="theater/plays"/>
    <n v="100.95190476190474"/>
    <n v="78.518148148148143"/>
    <x v="0"/>
    <x v="0"/>
  </r>
  <r>
    <x v="3184"/>
    <s v="First Draft Theatre"/>
    <s v="We will workshop, stage and develop new writing, devised work and adaptations. A joyful leap into the possibilities of an idea!"/>
    <n v="1500"/>
    <n v="1010"/>
    <x v="0"/>
    <x v="3"/>
    <x v="3"/>
    <n v="1435325100"/>
    <d v="2015-06-26T13:25:00"/>
    <n v="1432072893"/>
    <d v="2015-05-19T22:01:33"/>
    <x v="36"/>
    <x v="36"/>
    <b v="0"/>
    <n v="16"/>
    <b v="0"/>
    <s v="theater/plays"/>
    <n v="67.333333333333329"/>
    <n v="63.125"/>
    <x v="0"/>
    <x v="0"/>
  </r>
  <r>
    <x v="3185"/>
    <s v="The Love Lounge"/>
    <s v="A brand new dating show which helps one lucky lady find her Mr Right with difficult decisions to make along the way."/>
    <n v="600"/>
    <n v="600"/>
    <x v="2"/>
    <x v="3"/>
    <x v="3"/>
    <n v="1422637200"/>
    <d v="2015-01-30T17:00:00"/>
    <n v="1419271458"/>
    <d v="2014-12-22T18:04:18"/>
    <x v="37"/>
    <x v="37"/>
    <b v="0"/>
    <n v="22"/>
    <b v="1"/>
    <s v="film &amp; video/television"/>
    <n v="100"/>
    <n v="27.272727272727273"/>
    <x v="2"/>
    <x v="6"/>
  </r>
  <r>
    <x v="3186"/>
    <s v="Beyond Iconic: Distribution for film on Dennis Stock"/>
    <s v="A portrait of a life fully realized and a look at what it takes to make great photography."/>
    <n v="3400"/>
    <n v="7876"/>
    <x v="2"/>
    <x v="0"/>
    <x v="0"/>
    <n v="1346464800"/>
    <d v="2012-09-01T02:00:00"/>
    <n v="1343096197"/>
    <d v="2012-07-24T02:16:37"/>
    <x v="37"/>
    <x v="37"/>
    <b v="1"/>
    <n v="74"/>
    <b v="1"/>
    <s v="film &amp; video/documentary"/>
    <n v="231.64705882352939"/>
    <n v="106.43243243243244"/>
    <x v="2"/>
    <x v="22"/>
  </r>
  <r>
    <x v="3187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x v="12"/>
    <n v="1446418800"/>
    <d v="2015-11-01T23:00:00"/>
    <n v="1443036470"/>
    <d v="2015-09-23T19:27:50"/>
    <x v="37"/>
    <x v="37"/>
    <b v="0"/>
    <n v="48"/>
    <b v="1"/>
    <s v="theater/plays"/>
    <n v="104.66666666666666"/>
    <n v="327.08333333333331"/>
    <x v="0"/>
    <x v="0"/>
  </r>
  <r>
    <x v="3188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x v="0"/>
    <n v="1335564000"/>
    <d v="2012-04-27T22:00:00"/>
    <n v="1332182049"/>
    <d v="2012-03-19T18:34:09"/>
    <x v="37"/>
    <x v="37"/>
    <b v="0"/>
    <n v="35"/>
    <b v="1"/>
    <s v="music/rock"/>
    <n v="148.13333333333333"/>
    <n v="63.485714285714288"/>
    <x v="1"/>
    <x v="2"/>
  </r>
  <r>
    <x v="3189"/>
    <s v="FROSTBURN - Lords of the Trident's new album!"/>
    <s v="The NEW ALBUM from the MOST METAL BAND ON EARTH is here! (WARNING: May cause melted faces and headbanging-related spinal trauma!)"/>
    <n v="3000"/>
    <n v="5824"/>
    <x v="2"/>
    <x v="0"/>
    <x v="0"/>
    <n v="1414817940"/>
    <d v="2014-11-01T04:59:00"/>
    <n v="1411489552"/>
    <d v="2014-09-23T16:25:52"/>
    <x v="37"/>
    <x v="37"/>
    <b v="1"/>
    <n v="159"/>
    <b v="1"/>
    <s v="music/metal"/>
    <n v="194.13333333333333"/>
    <n v="36.628930817610062"/>
    <x v="1"/>
    <x v="18"/>
  </r>
  <r>
    <x v="3190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x v="0"/>
    <n v="1287723600"/>
    <d v="2010-10-22T05:00:00"/>
    <n v="1284409734"/>
    <d v="2010-09-13T20:28:54"/>
    <x v="37"/>
    <x v="37"/>
    <b v="0"/>
    <n v="0"/>
    <b v="0"/>
    <s v="music/jazz"/>
    <n v="0"/>
    <n v="0"/>
    <x v="1"/>
    <x v="39"/>
  </r>
  <r>
    <x v="3191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x v="0"/>
    <n v="1372622280"/>
    <d v="2013-06-30T19:58:00"/>
    <n v="1369246738"/>
    <d v="2013-05-22T18:18:58"/>
    <x v="37"/>
    <x v="37"/>
    <b v="0"/>
    <n v="2"/>
    <b v="0"/>
    <s v="music/jazz"/>
    <n v="1.4545454545454546"/>
    <n v="20"/>
    <x v="1"/>
    <x v="39"/>
  </r>
  <r>
    <x v="3192"/>
    <s v="Before The Lights Go Up"/>
    <s v="What would you do with the time ticking and the pressure building to make a choice?! Find out what happens in this hilarious new play!!"/>
    <n v="3000"/>
    <n v="4050"/>
    <x v="2"/>
    <x v="0"/>
    <x v="0"/>
    <n v="1464807420"/>
    <d v="2016-06-01T18:57:00"/>
    <n v="1461427938"/>
    <d v="2016-04-23T16:12:18"/>
    <x v="37"/>
    <x v="37"/>
    <b v="0"/>
    <n v="24"/>
    <b v="1"/>
    <s v="theater/plays"/>
    <n v="135"/>
    <n v="168.75"/>
    <x v="0"/>
    <x v="0"/>
  </r>
  <r>
    <x v="3193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x v="0"/>
    <n v="1307761200"/>
    <d v="2011-06-11T03:00:00"/>
    <n v="1304464914"/>
    <d v="2011-05-03T23:21:54"/>
    <x v="37"/>
    <x v="37"/>
    <b v="0"/>
    <n v="20"/>
    <b v="1"/>
    <s v="music/rock"/>
    <n v="101.4"/>
    <n v="76.05"/>
    <x v="1"/>
    <x v="2"/>
  </r>
  <r>
    <x v="3194"/>
    <s v="History Grows: New K. Record"/>
    <s v="K. is about *this* close to finishing up our third record, History Grows.  Now we just need to master it and release it!"/>
    <n v="650"/>
    <n v="1111"/>
    <x v="2"/>
    <x v="0"/>
    <x v="0"/>
    <n v="1308110340"/>
    <d v="2011-06-15T03:59:00"/>
    <n v="1304770233"/>
    <d v="2011-05-07T12:10:33"/>
    <x v="37"/>
    <x v="37"/>
    <b v="0"/>
    <n v="31"/>
    <b v="1"/>
    <s v="music/indie rock"/>
    <n v="170.92307692307693"/>
    <n v="35.838709677419352"/>
    <x v="1"/>
    <x v="21"/>
  </r>
  <r>
    <x v="3195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x v="0"/>
    <n v="1470466800"/>
    <d v="2016-08-06T07:00:00"/>
    <n v="1467134464"/>
    <d v="2016-06-28T17:21:04"/>
    <x v="37"/>
    <x v="37"/>
    <b v="1"/>
    <n v="2051"/>
    <b v="1"/>
    <s v="technology/hardware"/>
    <n v="256.83081313131316"/>
    <n v="247.94003412969283"/>
    <x v="7"/>
    <x v="31"/>
  </r>
  <r>
    <x v="3196"/>
    <s v="Raspberry Pi Debug Clip"/>
    <s v="Making using the serial terminal on the Raspberry Pi as easy as Pi!"/>
    <n v="2560"/>
    <n v="4308"/>
    <x v="2"/>
    <x v="3"/>
    <x v="3"/>
    <n v="1425326400"/>
    <d v="2015-03-02T20:00:00"/>
    <n v="1421916830"/>
    <d v="2015-01-22T08:53:50"/>
    <x v="37"/>
    <x v="37"/>
    <b v="0"/>
    <n v="410"/>
    <b v="1"/>
    <s v="technology/hardware"/>
    <n v="168.28125"/>
    <n v="10.507317073170732"/>
    <x v="7"/>
    <x v="31"/>
  </r>
  <r>
    <x v="3197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x v="0"/>
    <n v="1454277540"/>
    <d v="2016-01-31T21:59:00"/>
    <n v="1450880854"/>
    <d v="2015-12-23T14:27:34"/>
    <x v="37"/>
    <x v="37"/>
    <b v="0"/>
    <n v="375"/>
    <b v="1"/>
    <s v="technology/hardware"/>
    <n v="143.45666666666668"/>
    <n v="114.76533333333333"/>
    <x v="7"/>
    <x v="31"/>
  </r>
  <r>
    <x v="3198"/>
    <s v="Emma Ate the Lion &quot;Songs Two Count Too&quot;"/>
    <s v="Emma Ate The Lion's debut full length album"/>
    <n v="2000"/>
    <n v="2325"/>
    <x v="2"/>
    <x v="0"/>
    <x v="0"/>
    <n v="1366138800"/>
    <d v="2013-04-16T19:00:00"/>
    <n v="1362710425"/>
    <d v="2013-03-08T02:40:25"/>
    <x v="37"/>
    <x v="37"/>
    <b v="0"/>
    <n v="75"/>
    <b v="1"/>
    <s v="music/indie rock"/>
    <n v="116.25000000000001"/>
    <n v="31"/>
    <x v="1"/>
    <x v="21"/>
  </r>
  <r>
    <x v="3199"/>
    <s v="Classical Music by Marquita"/>
    <s v="Marquita Renee Ntim records her first Classical Album, complete with her playing the viola, cello and singing opera."/>
    <n v="700"/>
    <n v="725"/>
    <x v="2"/>
    <x v="0"/>
    <x v="0"/>
    <n v="1380599940"/>
    <d v="2013-10-01T03:59:00"/>
    <n v="1377252857"/>
    <d v="2013-08-23T10:14:17"/>
    <x v="37"/>
    <x v="37"/>
    <b v="0"/>
    <n v="13"/>
    <b v="1"/>
    <s v="music/classical music"/>
    <n v="103.57142857142858"/>
    <n v="55.769230769230766"/>
    <x v="1"/>
    <x v="38"/>
  </r>
  <r>
    <x v="3200"/>
    <s v="MoonWatcher: A 24/7 Live Video of the Moon for Everyone (Canceled)"/>
    <s v="MoonWatcher will be bringing the Moon closer to all of us."/>
    <n v="150000"/>
    <n v="17155"/>
    <x v="1"/>
    <x v="0"/>
    <x v="0"/>
    <n v="1489345200"/>
    <d v="2017-03-12T19:00:00"/>
    <n v="1485966688"/>
    <d v="2017-02-01T16:31:28"/>
    <x v="37"/>
    <x v="37"/>
    <b v="0"/>
    <n v="152"/>
    <b v="0"/>
    <s v="technology/space exploration"/>
    <n v="11.436666666666667"/>
    <n v="112.86184210526316"/>
    <x v="7"/>
    <x v="32"/>
  </r>
  <r>
    <x v="3201"/>
    <s v="CONVERSATIONS WITH AN AVERAGE JOE"/>
    <s v="CONVERSATIONS WITH AN AVERAGE JOE tells our stories exposing those in charge of our lives and tells how to take control of country back"/>
    <n v="180000"/>
    <n v="20"/>
    <x v="0"/>
    <x v="0"/>
    <x v="0"/>
    <n v="1416944760"/>
    <d v="2014-11-25T19:46:00"/>
    <n v="1413527001"/>
    <d v="2014-10-17T06:23:21"/>
    <x v="37"/>
    <x v="37"/>
    <b v="0"/>
    <n v="1"/>
    <b v="0"/>
    <s v="theater/plays"/>
    <n v="1.1111111111111112E-2"/>
    <n v="20"/>
    <x v="0"/>
    <x v="0"/>
  </r>
  <r>
    <x v="320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x v="0"/>
    <n v="1471071540"/>
    <d v="2016-08-13T06:59:00"/>
    <n v="1467720388"/>
    <d v="2016-07-05T12:06:28"/>
    <x v="37"/>
    <x v="37"/>
    <b v="0"/>
    <n v="30"/>
    <b v="1"/>
    <s v="theater/plays"/>
    <n v="123.42857142857142"/>
    <n v="43.2"/>
    <x v="0"/>
    <x v="0"/>
  </r>
  <r>
    <x v="3203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x v="0"/>
    <n v="1467680867"/>
    <d v="2016-07-05T01:07:47"/>
    <n v="1464224867"/>
    <d v="2016-05-26T01:07:47"/>
    <x v="38"/>
    <x v="38"/>
    <b v="0"/>
    <n v="57"/>
    <b v="1"/>
    <s v="film &amp; video/television"/>
    <n v="101.22222222222221"/>
    <n v="159.82456140350877"/>
    <x v="2"/>
    <x v="6"/>
  </r>
  <r>
    <x v="3204"/>
    <s v="You, Me &amp; Sicily:  Part I Editing"/>
    <s v="Highlighting Sicily's points of light: its extraordinary people. Editing phase is now underway!!!"/>
    <n v="1250"/>
    <n v="1940"/>
    <x v="2"/>
    <x v="0"/>
    <x v="0"/>
    <n v="1408278144"/>
    <d v="2014-08-17T12:22:24"/>
    <n v="1404822144"/>
    <d v="2014-07-08T12:22:24"/>
    <x v="38"/>
    <x v="38"/>
    <b v="0"/>
    <n v="19"/>
    <b v="1"/>
    <s v="film &amp; video/television"/>
    <n v="155.20000000000002"/>
    <n v="102.10526315789474"/>
    <x v="2"/>
    <x v="6"/>
  </r>
  <r>
    <x v="320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d v="2015-07-23T13:25:35"/>
    <n v="1434201935"/>
    <d v="2015-06-13T13:25:35"/>
    <x v="38"/>
    <x v="38"/>
    <b v="0"/>
    <n v="4"/>
    <b v="0"/>
    <s v="film &amp; video/science fiction"/>
    <n v="6.0000000000000001E-3"/>
    <n v="20.25"/>
    <x v="2"/>
    <x v="13"/>
  </r>
  <r>
    <x v="3206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d v="2016-07-03T10:25:45"/>
    <n v="1464085545"/>
    <d v="2016-05-24T10:25:45"/>
    <x v="38"/>
    <x v="38"/>
    <b v="0"/>
    <n v="1"/>
    <b v="0"/>
    <s v="film &amp; video/science fiction"/>
    <n v="2E-3"/>
    <n v="10"/>
    <x v="2"/>
    <x v="13"/>
  </r>
  <r>
    <x v="3207"/>
    <s v="The Rest of Us Mini-Series"/>
    <s v="The Rest of Us follows a survivor of an outbreak that nearly destroyed the earth as he travels to find some form of humanity."/>
    <n v="1200"/>
    <n v="401"/>
    <x v="0"/>
    <x v="3"/>
    <x v="3"/>
    <n v="1428951600"/>
    <d v="2015-04-13T19:00:00"/>
    <n v="1425512843"/>
    <d v="2015-03-04T23:47:23"/>
    <x v="38"/>
    <x v="38"/>
    <b v="0"/>
    <n v="13"/>
    <b v="0"/>
    <s v="film &amp; video/drama"/>
    <n v="33.416666666666664"/>
    <n v="30.846153846153847"/>
    <x v="2"/>
    <x v="14"/>
  </r>
  <r>
    <x v="3208"/>
    <s v="Trillion: Feature Film"/>
    <s v="A young boy passionate about Astronomy and Chemistry tracks down an astroid that scientists said would never hit earth."/>
    <n v="5000"/>
    <n v="250"/>
    <x v="0"/>
    <x v="2"/>
    <x v="2"/>
    <n v="1443782138"/>
    <d v="2015-10-02T10:35:38"/>
    <n v="1440326138"/>
    <d v="2015-08-23T10:35:38"/>
    <x v="38"/>
    <x v="38"/>
    <b v="0"/>
    <n v="3"/>
    <b v="0"/>
    <s v="film &amp; video/drama"/>
    <n v="5"/>
    <n v="83.333333333333329"/>
    <x v="2"/>
    <x v="14"/>
  </r>
  <r>
    <x v="3209"/>
    <s v="The Interviewer (Charity Movie)"/>
    <s v="The Interviewer is a dramatic short film about second chances. If a murderer can get a second chance then uneducated children can too."/>
    <n v="1000"/>
    <n v="401"/>
    <x v="0"/>
    <x v="0"/>
    <x v="0"/>
    <n v="1434847859"/>
    <d v="2015-06-21T00:50:59"/>
    <n v="1431391859"/>
    <d v="2015-05-12T00:50:59"/>
    <x v="38"/>
    <x v="38"/>
    <b v="0"/>
    <n v="5"/>
    <b v="0"/>
    <s v="film &amp; video/drama"/>
    <n v="40.1"/>
    <n v="80.2"/>
    <x v="2"/>
    <x v="14"/>
  </r>
  <r>
    <x v="3210"/>
    <d v="2008-11-04T00:00:00"/>
    <s v="A transmedia-project to amass a library of footage shot the day Obama was elected, for (1) a feature documentary, (2) an interactive web history"/>
    <n v="3500"/>
    <n v="3981.5"/>
    <x v="2"/>
    <x v="0"/>
    <x v="0"/>
    <n v="1268723160"/>
    <d v="2010-03-16T07:06:00"/>
    <n v="1265269559"/>
    <d v="2010-02-04T07:45:59"/>
    <x v="38"/>
    <x v="38"/>
    <b v="1"/>
    <n v="84"/>
    <b v="1"/>
    <s v="film &amp; video/documentary"/>
    <n v="113.75714285714287"/>
    <n v="47.398809523809526"/>
    <x v="2"/>
    <x v="22"/>
  </r>
  <r>
    <x v="3211"/>
    <s v="WORLD FAIR"/>
    <s v="A film about personal memory, amateur cinematography, and visions of the future at the 1939 New York World's Fair."/>
    <n v="13000"/>
    <n v="15435.55"/>
    <x v="2"/>
    <x v="0"/>
    <x v="0"/>
    <n v="1363711335"/>
    <d v="2013-03-19T16:42:15"/>
    <n v="1360258935"/>
    <d v="2013-02-07T17:42:15"/>
    <x v="38"/>
    <x v="38"/>
    <b v="1"/>
    <n v="251"/>
    <b v="1"/>
    <s v="film &amp; video/documentary"/>
    <n v="118.73499999999999"/>
    <n v="61.496215139442228"/>
    <x v="2"/>
    <x v="22"/>
  </r>
  <r>
    <x v="321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8"/>
    <x v="4"/>
    <n v="1460066954"/>
    <d v="2016-04-07T22:09:14"/>
    <n v="1456614554"/>
    <d v="2016-02-27T23:09:14"/>
    <x v="38"/>
    <x v="38"/>
    <b v="1"/>
    <n v="964"/>
    <b v="1"/>
    <s v="film &amp; video/documentary"/>
    <n v="127.34117647058822"/>
    <n v="44.912863070539416"/>
    <x v="2"/>
    <x v="22"/>
  </r>
  <r>
    <x v="3213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x v="0"/>
    <n v="1429852797"/>
    <d v="2015-04-24T05:19:57"/>
    <n v="1426396797"/>
    <d v="2015-03-15T05:19:57"/>
    <x v="38"/>
    <x v="38"/>
    <b v="1"/>
    <n v="303"/>
    <b v="1"/>
    <s v="film &amp; video/documentary"/>
    <n v="174"/>
    <n v="86.138613861386133"/>
    <x v="2"/>
    <x v="22"/>
  </r>
  <r>
    <x v="3214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x v="0"/>
    <n v="1367384340"/>
    <d v="2013-05-01T04:59:00"/>
    <n v="1363960278"/>
    <d v="2013-03-22T13:51:18"/>
    <x v="38"/>
    <x v="38"/>
    <b v="0"/>
    <n v="119"/>
    <b v="1"/>
    <s v="film &amp; video/documentary"/>
    <n v="103.3501"/>
    <n v="86.84882352941176"/>
    <x v="2"/>
    <x v="22"/>
  </r>
  <r>
    <x v="3215"/>
    <s v="Wild Equus"/>
    <s v="A short documentary exploring the uses of 'Natural Horsemanship' across Europe"/>
    <n v="300"/>
    <n v="376"/>
    <x v="2"/>
    <x v="3"/>
    <x v="3"/>
    <n v="1459872000"/>
    <d v="2016-04-05T16:00:00"/>
    <n v="1456408244"/>
    <d v="2016-02-25T13:50:44"/>
    <x v="38"/>
    <x v="38"/>
    <b v="0"/>
    <n v="9"/>
    <b v="1"/>
    <s v="film &amp; video/documentary"/>
    <n v="125.33333333333334"/>
    <n v="41.777777777777779"/>
    <x v="2"/>
    <x v="22"/>
  </r>
  <r>
    <x v="3216"/>
    <s v="Reverence: A Documentary Short on Branded Yarmulkes"/>
    <s v="A documentary exploring the phenomenon of custom and branded yarmulkes in Jewish-American communities."/>
    <n v="6000"/>
    <n v="6086.26"/>
    <x v="2"/>
    <x v="0"/>
    <x v="0"/>
    <n v="1383676790"/>
    <d v="2013-11-05T18:39:50"/>
    <n v="1380217190"/>
    <d v="2013-09-26T17:39:50"/>
    <x v="38"/>
    <x v="38"/>
    <b v="0"/>
    <n v="38"/>
    <b v="1"/>
    <s v="film &amp; video/documentary"/>
    <n v="101.43766666666667"/>
    <n v="160.16473684210527"/>
    <x v="2"/>
    <x v="22"/>
  </r>
  <r>
    <x v="3217"/>
    <s v="A Tale of Faith - An Animated Short Film"/>
    <s v="A Tale of Faith is an animated short film based on the heartwarming tale by Rebbe Nachman of Breslov."/>
    <n v="97000"/>
    <n v="24651"/>
    <x v="0"/>
    <x v="0"/>
    <x v="0"/>
    <n v="1451389601"/>
    <d v="2015-12-29T11:46:41"/>
    <n v="1447933601"/>
    <d v="2015-11-19T11:46:41"/>
    <x v="38"/>
    <x v="38"/>
    <b v="0"/>
    <n v="34"/>
    <b v="0"/>
    <s v="film &amp; video/animation"/>
    <n v="25.41340206185567"/>
    <n v="725.02941176470586"/>
    <x v="2"/>
    <x v="15"/>
  </r>
  <r>
    <x v="3218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3"/>
    <x v="3"/>
    <n v="1438624800"/>
    <d v="2015-08-03T18:00:00"/>
    <n v="1435133807"/>
    <d v="2015-06-24T08:16:47"/>
    <x v="38"/>
    <x v="38"/>
    <b v="0"/>
    <n v="39"/>
    <b v="1"/>
    <s v="theater/plays"/>
    <n v="118.25757575757576"/>
    <n v="100.06410256410257"/>
    <x v="0"/>
    <x v="0"/>
  </r>
  <r>
    <x v="3219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5"/>
    <x v="4"/>
    <n v="1447600389"/>
    <d v="2015-11-15T15:13:09"/>
    <n v="1444140789"/>
    <d v="2015-10-06T14:13:09"/>
    <x v="38"/>
    <x v="38"/>
    <b v="0"/>
    <n v="34"/>
    <b v="0"/>
    <s v="technology/web"/>
    <n v="27.383999999999997"/>
    <n v="402.70588235294116"/>
    <x v="7"/>
    <x v="24"/>
  </r>
  <r>
    <x v="3220"/>
    <s v="Ubivade - Vibrating navigation belt"/>
    <s v="The first navigation system, usable by each means of transport, that will take you wherever you want without thinking about the route."/>
    <n v="50000"/>
    <n v="5010"/>
    <x v="0"/>
    <x v="11"/>
    <x v="4"/>
    <n v="1477731463"/>
    <d v="2016-10-29T08:57:43"/>
    <n v="1474275463"/>
    <d v="2016-09-19T08:57:43"/>
    <x v="38"/>
    <x v="38"/>
    <b v="0"/>
    <n v="28"/>
    <b v="0"/>
    <s v="technology/wearables"/>
    <n v="10.02"/>
    <n v="178.92857142857142"/>
    <x v="7"/>
    <x v="11"/>
  </r>
  <r>
    <x v="3221"/>
    <s v="Mist Buddy Hydration/Misting Backpack"/>
    <s v="Mist Buddy is a remote controlled misting system, powered by a rechargeable battery with misting/sipping tip for complete coolness."/>
    <n v="35000"/>
    <n v="298"/>
    <x v="0"/>
    <x v="0"/>
    <x v="0"/>
    <n v="1477949764"/>
    <d v="2016-10-31T21:36:04"/>
    <n v="1474493764"/>
    <d v="2016-09-21T21:36:04"/>
    <x v="38"/>
    <x v="38"/>
    <b v="0"/>
    <n v="3"/>
    <b v="0"/>
    <s v="technology/wearables"/>
    <n v="0.85142857142857142"/>
    <n v="99.333333333333329"/>
    <x v="7"/>
    <x v="11"/>
  </r>
  <r>
    <x v="3222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3"/>
    <x v="3"/>
    <n v="1483286127"/>
    <d v="2017-01-01T15:55:27"/>
    <n v="1479830127"/>
    <d v="2016-11-22T15:55:27"/>
    <x v="38"/>
    <x v="38"/>
    <b v="0"/>
    <n v="456"/>
    <b v="0"/>
    <s v="technology/wearables"/>
    <n v="78.927352941176466"/>
    <n v="117.69868421052631"/>
    <x v="7"/>
    <x v="11"/>
  </r>
  <r>
    <x v="3223"/>
    <s v="Anti Snore Wearable"/>
    <s v="Our wearable and app automates the poke you normally get from your bedpartner to make you stop snoring and making you turn to the side."/>
    <n v="100000"/>
    <n v="33791"/>
    <x v="0"/>
    <x v="14"/>
    <x v="4"/>
    <n v="1481716868"/>
    <d v="2016-12-14T12:01:08"/>
    <n v="1478257268"/>
    <d v="2016-11-04T11:01:08"/>
    <x v="38"/>
    <x v="38"/>
    <b v="0"/>
    <n v="338"/>
    <b v="0"/>
    <s v="technology/wearables"/>
    <n v="33.790999999999997"/>
    <n v="99.973372781065095"/>
    <x v="7"/>
    <x v="11"/>
  </r>
  <r>
    <x v="3224"/>
    <s v="Mouse^3"/>
    <s v="Mouse^3 is the next generation of input devices. With cursor control and customized gesture recognition, its applications are endless!"/>
    <n v="27500"/>
    <n v="1389"/>
    <x v="0"/>
    <x v="0"/>
    <x v="0"/>
    <n v="1446693040"/>
    <d v="2015-11-05T03:10:40"/>
    <n v="1443233440"/>
    <d v="2015-09-26T02:10:40"/>
    <x v="38"/>
    <x v="38"/>
    <b v="0"/>
    <n v="12"/>
    <b v="0"/>
    <s v="technology/wearables"/>
    <n v="5.0509090909090908"/>
    <n v="115.75"/>
    <x v="7"/>
    <x v="11"/>
  </r>
  <r>
    <x v="3225"/>
    <s v="Wild Ruins"/>
    <s v="Help me search for the lost ruins of the UK. A unique guide to  lesser known and somewhat known ruins of Britain."/>
    <n v="5000"/>
    <n v="5096"/>
    <x v="2"/>
    <x v="3"/>
    <x v="3"/>
    <n v="1404892539"/>
    <d v="2014-07-09T07:55:39"/>
    <n v="1401436539"/>
    <d v="2014-05-30T07:55:39"/>
    <x v="38"/>
    <x v="38"/>
    <b v="0"/>
    <n v="99"/>
    <b v="1"/>
    <s v="publishing/nonfiction"/>
    <n v="101.92000000000002"/>
    <n v="51.474747474747474"/>
    <x v="8"/>
    <x v="27"/>
  </r>
  <r>
    <x v="3226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x v="0"/>
    <n v="1361750369"/>
    <d v="2013-02-24T23:59:29"/>
    <n v="1358294369"/>
    <d v="2013-01-15T23:59:29"/>
    <x v="38"/>
    <x v="38"/>
    <b v="0"/>
    <n v="0"/>
    <b v="0"/>
    <s v="publishing/fiction"/>
    <n v="0"/>
    <n v="0"/>
    <x v="8"/>
    <x v="37"/>
  </r>
  <r>
    <x v="3227"/>
    <s v="STEELcyclopedia - The Titans of Hard Rock"/>
    <s v="The book I am working on now is the third is a series of rock encyclopedias. However, I am in need of funding to cover the photo costs."/>
    <n v="1000"/>
    <n v="1025"/>
    <x v="2"/>
    <x v="0"/>
    <x v="0"/>
    <n v="1395023719"/>
    <d v="2014-03-17T02:35:19"/>
    <n v="1391571319"/>
    <d v="2014-02-05T03:35:19"/>
    <x v="38"/>
    <x v="38"/>
    <b v="0"/>
    <n v="10"/>
    <b v="1"/>
    <s v="music/rock"/>
    <n v="102.49999999999999"/>
    <n v="102.5"/>
    <x v="1"/>
    <x v="2"/>
  </r>
  <r>
    <x v="3228"/>
    <s v="Shadow and Steel: The new album from Master Sword"/>
    <s v="Help Legend of Zelda tribute band Master Sword complete their latest heavy metal album: Shadow and Steel!"/>
    <n v="5000"/>
    <n v="6019.01"/>
    <x v="2"/>
    <x v="0"/>
    <x v="0"/>
    <n v="1473047940"/>
    <d v="2016-09-05T03:59:00"/>
    <n v="1469595396"/>
    <d v="2016-07-27T04:56:36"/>
    <x v="38"/>
    <x v="38"/>
    <b v="0"/>
    <n v="177"/>
    <b v="1"/>
    <s v="music/metal"/>
    <n v="120.3802"/>
    <n v="34.005706214689269"/>
    <x v="1"/>
    <x v="18"/>
  </r>
  <r>
    <x v="3229"/>
    <s v="The Dreamer-An Original Jazz CD"/>
    <s v="Fall in love with &quot;The Dreamer&quot;, new original music from trumpeter Freddie Dunn!"/>
    <n v="3500"/>
    <n v="45"/>
    <x v="0"/>
    <x v="0"/>
    <x v="0"/>
    <n v="1352610040"/>
    <d v="2012-11-11T05:00:40"/>
    <n v="1349150440"/>
    <d v="2012-10-02T04:00:40"/>
    <x v="38"/>
    <x v="38"/>
    <b v="0"/>
    <n v="5"/>
    <b v="0"/>
    <s v="music/jazz"/>
    <n v="1.2857142857142856"/>
    <n v="9"/>
    <x v="1"/>
    <x v="39"/>
  </r>
  <r>
    <x v="3230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x v="0"/>
    <n v="1473750300"/>
    <d v="2016-09-13T07:05:00"/>
    <n v="1470294300"/>
    <d v="2016-08-04T07:05:00"/>
    <x v="38"/>
    <x v="38"/>
    <b v="0"/>
    <n v="93"/>
    <b v="0"/>
    <s v="technology/wearables"/>
    <n v="5.6613333333333333"/>
    <n v="182.6236559139785"/>
    <x v="7"/>
    <x v="11"/>
  </r>
  <r>
    <x v="3231"/>
    <s v="GoMote: a remote control for your smartphone"/>
    <s v="Tired of fumbling around for the audio controls on your phone?  Easily control your music with the GoMote and a click of your thumb."/>
    <n v="110000"/>
    <n v="879"/>
    <x v="0"/>
    <x v="6"/>
    <x v="5"/>
    <n v="1441119919"/>
    <d v="2015-09-01T15:05:19"/>
    <n v="1437663919"/>
    <d v="2015-07-23T15:05:19"/>
    <x v="38"/>
    <x v="38"/>
    <b v="0"/>
    <n v="29"/>
    <b v="0"/>
    <s v="technology/wearables"/>
    <n v="0.79909090909090907"/>
    <n v="30.310344827586206"/>
    <x v="7"/>
    <x v="11"/>
  </r>
  <r>
    <x v="3232"/>
    <s v="Kidswatcher"/>
    <s v="Always know where your precious children are. Let them explore the world freely and in a secure way by using the Kidswatcher."/>
    <n v="50000"/>
    <n v="6610"/>
    <x v="0"/>
    <x v="14"/>
    <x v="4"/>
    <n v="1403507050"/>
    <d v="2014-06-23T07:04:10"/>
    <n v="1400051050"/>
    <d v="2014-05-14T07:04:10"/>
    <x v="38"/>
    <x v="38"/>
    <b v="0"/>
    <n v="41"/>
    <b v="0"/>
    <s v="technology/wearables"/>
    <n v="13.22"/>
    <n v="161.21951219512195"/>
    <x v="7"/>
    <x v="11"/>
  </r>
  <r>
    <x v="3233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d v="2015-11-21T17:12:15"/>
    <n v="1444666335"/>
    <d v="2015-10-12T16:12:15"/>
    <x v="38"/>
    <x v="38"/>
    <b v="0"/>
    <n v="355"/>
    <b v="0"/>
    <s v="technology/wearables"/>
    <n v="22.878799999999998"/>
    <n v="161.11830985915492"/>
    <x v="7"/>
    <x v="11"/>
  </r>
  <r>
    <x v="3234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d v="2016-09-25T01:16:29"/>
    <n v="1471310189"/>
    <d v="2016-08-16T01:16:29"/>
    <x v="38"/>
    <x v="38"/>
    <b v="0"/>
    <n v="4"/>
    <b v="0"/>
    <s v="journalism/audio"/>
    <n v="1.4133333333333333"/>
    <n v="53"/>
    <x v="4"/>
    <x v="7"/>
  </r>
  <r>
    <x v="3235"/>
    <s v="Rabbly"/>
    <s v="Rabbly is action-adventure game. Is about a scientist going on an adventure, to find rare materials in another galaxy."/>
    <n v="100000"/>
    <n v="47"/>
    <x v="0"/>
    <x v="0"/>
    <x v="0"/>
    <n v="1393786877"/>
    <d v="2014-03-02T19:01:17"/>
    <n v="1390330877"/>
    <d v="2014-01-21T19:01:17"/>
    <x v="38"/>
    <x v="38"/>
    <b v="0"/>
    <n v="7"/>
    <b v="0"/>
    <s v="games/video games"/>
    <n v="4.7E-2"/>
    <n v="6.7142857142857144"/>
    <x v="6"/>
    <x v="25"/>
  </r>
  <r>
    <x v="3236"/>
    <s v="Runers"/>
    <s v="Runers is a top-down rogue-like shooter where as you advance you create more powerful spells and fight fierce monsters and bosses."/>
    <n v="8000"/>
    <n v="425"/>
    <x v="0"/>
    <x v="0"/>
    <x v="0"/>
    <n v="1386568740"/>
    <d v="2013-12-09T05:59:00"/>
    <n v="1383095125"/>
    <d v="2013-10-30T01:05:25"/>
    <x v="38"/>
    <x v="38"/>
    <b v="0"/>
    <n v="24"/>
    <b v="0"/>
    <s v="games/video games"/>
    <n v="5.3125"/>
    <n v="17.708333333333332"/>
    <x v="6"/>
    <x v="25"/>
  </r>
  <r>
    <x v="3237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d v="2013-12-15T03:14:59"/>
    <n v="1383621299"/>
    <d v="2013-11-05T03:14:59"/>
    <x v="38"/>
    <x v="38"/>
    <b v="0"/>
    <n v="6"/>
    <b v="0"/>
    <s v="music/world music"/>
    <n v="2.7873639500929119"/>
    <n v="35"/>
    <x v="1"/>
    <x v="12"/>
  </r>
  <r>
    <x v="3238"/>
    <s v="Making the Next Traveling Suitcase Album"/>
    <s v="The Traveling Suitcase is a 3-piece rock outfit from Oshkosh, WI. We have released 2 albums since 2010 and we are ready to record!"/>
    <n v="12516"/>
    <n v="13864.17"/>
    <x v="2"/>
    <x v="0"/>
    <x v="0"/>
    <n v="1395624170"/>
    <d v="2014-03-24T01:22:50"/>
    <n v="1392171770"/>
    <d v="2014-02-12T02:22:50"/>
    <x v="38"/>
    <x v="38"/>
    <b v="1"/>
    <n v="189"/>
    <b v="1"/>
    <s v="music/rock"/>
    <n v="110.77157238734421"/>
    <n v="73.355396825396824"/>
    <x v="1"/>
    <x v="2"/>
  </r>
  <r>
    <x v="3239"/>
    <s v="Boost Band: Wristband Phone Charger (Canceled)"/>
    <s v="Boost Band, a wristband that charges any device"/>
    <n v="10000"/>
    <n v="1136"/>
    <x v="1"/>
    <x v="0"/>
    <x v="0"/>
    <n v="1475937812"/>
    <d v="2016-10-08T14:43:32"/>
    <n v="1472481812"/>
    <d v="2016-08-29T14:43:32"/>
    <x v="38"/>
    <x v="38"/>
    <b v="0"/>
    <n v="38"/>
    <b v="0"/>
    <s v="technology/wearables"/>
    <n v="11.360000000000001"/>
    <n v="29.894736842105264"/>
    <x v="7"/>
    <x v="11"/>
  </r>
  <r>
    <x v="3240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d v="2014-12-02T06:19:05"/>
    <n v="1414041545"/>
    <d v="2014-10-23T05:19:05"/>
    <x v="38"/>
    <x v="38"/>
    <b v="0"/>
    <n v="9"/>
    <b v="0"/>
    <s v="technology/wearables"/>
    <n v="0.81600000000000006"/>
    <n v="45.333333333333336"/>
    <x v="7"/>
    <x v="11"/>
  </r>
  <r>
    <x v="3241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x v="0"/>
    <n v="1439741591"/>
    <d v="2015-08-16T16:13:11"/>
    <n v="1436285591"/>
    <d v="2015-07-07T16:13:11"/>
    <x v="38"/>
    <x v="38"/>
    <b v="0"/>
    <n v="9"/>
    <b v="0"/>
    <s v="publishing/translations"/>
    <n v="18.181818181818183"/>
    <n v="88.888888888888886"/>
    <x v="8"/>
    <x v="26"/>
  </r>
  <r>
    <x v="3242"/>
    <s v="Racing Age"/>
    <s v="Racing Age is a documentary photography book about masters track &amp; field athletes of retirement age and older."/>
    <n v="25000"/>
    <n v="26619"/>
    <x v="2"/>
    <x v="0"/>
    <x v="0"/>
    <n v="1443363640"/>
    <d v="2015-09-27T14:20:40"/>
    <n v="1439907640"/>
    <d v="2015-08-18T14:20:40"/>
    <x v="38"/>
    <x v="38"/>
    <b v="1"/>
    <n v="176"/>
    <b v="1"/>
    <s v="photography/photobooks"/>
    <n v="106.476"/>
    <n v="151.24431818181819"/>
    <x v="5"/>
    <x v="23"/>
  </r>
  <r>
    <x v="324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6"/>
    <x v="5"/>
    <n v="1491019140"/>
    <d v="2017-04-01T03:59:00"/>
    <n v="1487548802"/>
    <d v="2017-02-20T00:00:02"/>
    <x v="38"/>
    <x v="38"/>
    <b v="0"/>
    <n v="3"/>
    <b v="0"/>
    <s v="publishing/art books"/>
    <n v="2.4777777777777779"/>
    <n v="74.333333333333329"/>
    <x v="8"/>
    <x v="36"/>
  </r>
  <r>
    <x v="324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x v="0"/>
    <n v="1332011835"/>
    <d v="2012-03-17T19:17:15"/>
    <n v="1328559435"/>
    <d v="2012-02-06T20:17:15"/>
    <x v="38"/>
    <x v="38"/>
    <b v="0"/>
    <n v="70"/>
    <b v="1"/>
    <s v="music/rock"/>
    <n v="122.10714285714286"/>
    <n v="48.842857142857142"/>
    <x v="1"/>
    <x v="2"/>
  </r>
  <r>
    <x v="3245"/>
    <s v="Janus Word Album"/>
    <s v="Janus Word combines hard rock with melodic acoustic music for a unique and awesome sound."/>
    <n v="1500"/>
    <n v="1576"/>
    <x v="2"/>
    <x v="0"/>
    <x v="0"/>
    <n v="1362757335"/>
    <d v="2013-03-08T15:42:15"/>
    <n v="1359301335"/>
    <d v="2013-01-27T15:42:15"/>
    <x v="38"/>
    <x v="38"/>
    <b v="0"/>
    <n v="27"/>
    <b v="1"/>
    <s v="music/rock"/>
    <n v="105.06666666666666"/>
    <n v="58.370370370370374"/>
    <x v="1"/>
    <x v="2"/>
  </r>
  <r>
    <x v="3246"/>
    <s v="PrincessFrank's MASTERSLAVE Album, EP &amp; Tour"/>
    <s v="Join in PrincessFrank's conquest of the Rock&amp;Roll kingdom! Pledge your support and help him claim the throne of Rock!"/>
    <n v="6900"/>
    <n v="7019"/>
    <x v="2"/>
    <x v="0"/>
    <x v="0"/>
    <n v="1418803140"/>
    <d v="2014-12-17T07:59:00"/>
    <n v="1415343874"/>
    <d v="2014-11-07T07:04:34"/>
    <x v="38"/>
    <x v="38"/>
    <b v="0"/>
    <n v="65"/>
    <b v="1"/>
    <s v="music/rock"/>
    <n v="101.72463768115942"/>
    <n v="107.98461538461538"/>
    <x v="1"/>
    <x v="2"/>
  </r>
  <r>
    <x v="3247"/>
    <s v="Joey De Noble needs YOUR help!"/>
    <s v="Joey De Noble is raising money to help record his latest music, and he wants YOU to be a part of it!"/>
    <n v="1000"/>
    <n v="1180"/>
    <x v="2"/>
    <x v="0"/>
    <x v="0"/>
    <n v="1357721335"/>
    <d v="2013-01-09T08:48:55"/>
    <n v="1354265335"/>
    <d v="2012-11-30T08:48:55"/>
    <x v="38"/>
    <x v="38"/>
    <b v="0"/>
    <n v="25"/>
    <b v="1"/>
    <s v="music/rock"/>
    <n v="118"/>
    <n v="47.2"/>
    <x v="1"/>
    <x v="2"/>
  </r>
  <r>
    <x v="3248"/>
    <s v="Praise: It's what we do"/>
    <s v="A debut album for the New Gate Church's praise team; making a cd filled with original songs from a team of misfits with 1 goal in mind"/>
    <n v="7000"/>
    <n v="0"/>
    <x v="0"/>
    <x v="0"/>
    <x v="0"/>
    <n v="1462135706"/>
    <d v="2016-05-01T20:48:26"/>
    <n v="1458679706"/>
    <d v="2016-03-22T20:48:26"/>
    <x v="38"/>
    <x v="38"/>
    <b v="0"/>
    <n v="0"/>
    <b v="0"/>
    <s v="music/faith"/>
    <n v="0"/>
    <n v="0"/>
    <x v="1"/>
    <x v="19"/>
  </r>
  <r>
    <x v="3249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x v="0"/>
    <n v="1481295099"/>
    <d v="2016-12-09T14:51:39"/>
    <n v="1477835499"/>
    <d v="2016-10-30T13:51:39"/>
    <x v="38"/>
    <x v="38"/>
    <b v="0"/>
    <n v="3"/>
    <b v="0"/>
    <s v="music/faith"/>
    <n v="7.5"/>
    <n v="50"/>
    <x v="1"/>
    <x v="19"/>
  </r>
  <r>
    <x v="3250"/>
    <s v="214: A Photobook of Dallas Hip Hop"/>
    <s v="214 is a photobook about the local hip hop culture in Dallas, Texas between 2012 and 2014 by photographer, Mariah Tyler."/>
    <n v="5500"/>
    <n v="5655.6"/>
    <x v="2"/>
    <x v="0"/>
    <x v="0"/>
    <n v="1472443269"/>
    <d v="2016-08-29T04:01:09"/>
    <n v="1468987269"/>
    <d v="2016-07-20T04:01:09"/>
    <x v="38"/>
    <x v="38"/>
    <b v="0"/>
    <n v="120"/>
    <b v="1"/>
    <s v="photography/photobooks"/>
    <n v="102.82909090909091"/>
    <n v="47.13"/>
    <x v="5"/>
    <x v="23"/>
  </r>
  <r>
    <x v="3251"/>
    <s v="No Dar Papaya:  Photographs from Colombia 2003-2013"/>
    <s v="A beautiful book of Polaroid photographs which celebrates the beauty, diversity, and distinctive character of Colombia"/>
    <n v="15500"/>
    <n v="5452"/>
    <x v="0"/>
    <x v="0"/>
    <x v="0"/>
    <n v="1447521404"/>
    <d v="2015-11-14T17:16:44"/>
    <n v="1444061804"/>
    <d v="2015-10-05T16:16:44"/>
    <x v="38"/>
    <x v="38"/>
    <b v="1"/>
    <n v="52"/>
    <b v="0"/>
    <s v="photography/photobooks"/>
    <n v="35.174193548387095"/>
    <n v="104.84615384615384"/>
    <x v="5"/>
    <x v="23"/>
  </r>
  <r>
    <x v="3252"/>
    <s v="TDJ - All Part of the Plan EP/Tour"/>
    <s v="Help us fund our first tour and promote our new EP!"/>
    <n v="10000"/>
    <n v="11805"/>
    <x v="2"/>
    <x v="0"/>
    <x v="0"/>
    <n v="1422140895"/>
    <d v="2015-01-24T23:08:15"/>
    <n v="1418684895"/>
    <d v="2014-12-15T23:08:15"/>
    <x v="38"/>
    <x v="38"/>
    <b v="0"/>
    <n v="90"/>
    <b v="1"/>
    <s v="music/rock"/>
    <n v="118.05000000000001"/>
    <n v="131.16666666666666"/>
    <x v="1"/>
    <x v="2"/>
  </r>
  <r>
    <x v="3253"/>
    <s v="The Adventures of Bible Bear"/>
    <s v="Journey with Bible Bear through each of the books of the Bible, exploring stories while learning verses, songs, and preschool concepts!"/>
    <n v="6500"/>
    <n v="4666"/>
    <x v="0"/>
    <x v="0"/>
    <x v="0"/>
    <n v="1416512901"/>
    <d v="2014-11-20T19:48:21"/>
    <n v="1413053301"/>
    <d v="2014-10-11T18:48:21"/>
    <x v="38"/>
    <x v="38"/>
    <b v="0"/>
    <n v="95"/>
    <b v="0"/>
    <s v="games/mobile games"/>
    <n v="71.784615384615378"/>
    <n v="49.11578947368421"/>
    <x v="6"/>
    <x v="28"/>
  </r>
  <r>
    <x v="3254"/>
    <s v="Oval - The First Digital HandPan"/>
    <s v="A new electronic musical instrument which allows you to play, learn and perform music using any sound you can imagine."/>
    <n v="100000"/>
    <n v="348018"/>
    <x v="2"/>
    <x v="8"/>
    <x v="4"/>
    <n v="1436680958"/>
    <d v="2015-07-12T06:02:38"/>
    <n v="1433224958"/>
    <d v="2015-06-02T06:02:38"/>
    <x v="38"/>
    <x v="38"/>
    <b v="1"/>
    <n v="680"/>
    <b v="1"/>
    <s v="technology/hardware"/>
    <n v="348.01799999999997"/>
    <n v="511.79117647058825"/>
    <x v="7"/>
    <x v="31"/>
  </r>
  <r>
    <x v="3255"/>
    <s v="Public Lab DIY Spectrometry Kit"/>
    <s v="This DIY kit helps analyze materials and contaminants. We need your help to build a library of open-source spectral data."/>
    <n v="10000"/>
    <n v="110538.12"/>
    <x v="2"/>
    <x v="0"/>
    <x v="0"/>
    <n v="1349495940"/>
    <d v="2012-10-06T03:59:00"/>
    <n v="1346042417"/>
    <d v="2012-08-27T04:40:17"/>
    <x v="38"/>
    <x v="38"/>
    <b v="1"/>
    <n v="1633"/>
    <b v="1"/>
    <s v="technology/hardware"/>
    <n v="1105.3811999999998"/>
    <n v="67.690214329454989"/>
    <x v="7"/>
    <x v="31"/>
  </r>
  <r>
    <x v="3256"/>
    <s v="YOUMO - Your Smart Modular Power Strip"/>
    <s v="Multi-power charging that is smarter, stylish and designed for you."/>
    <n v="50000"/>
    <n v="177412.01"/>
    <x v="2"/>
    <x v="7"/>
    <x v="4"/>
    <n v="1459684862"/>
    <d v="2016-04-03T12:01:02"/>
    <n v="1456232462"/>
    <d v="2016-02-23T13:01:02"/>
    <x v="38"/>
    <x v="38"/>
    <b v="1"/>
    <n v="1945"/>
    <b v="1"/>
    <s v="technology/hardware"/>
    <n v="354.82402000000002"/>
    <n v="91.214401028277635"/>
    <x v="7"/>
    <x v="31"/>
  </r>
  <r>
    <x v="3257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x v="0"/>
    <n v="1433036578"/>
    <d v="2015-05-31T01:42:58"/>
    <n v="1429580578"/>
    <d v="2015-04-21T01:42:58"/>
    <x v="38"/>
    <x v="38"/>
    <b v="0"/>
    <n v="170"/>
    <b v="1"/>
    <s v="technology/hardware"/>
    <n v="473.27000000000004"/>
    <n v="278.39411764705881"/>
    <x v="7"/>
    <x v="31"/>
  </r>
  <r>
    <x v="3258"/>
    <s v="Earin - The Worlds Smallest Wireless Earbuds"/>
    <s v="Wireless earbuds filled with sound, yet so small they are almost invisible!"/>
    <n v="179000"/>
    <n v="972594.99"/>
    <x v="2"/>
    <x v="3"/>
    <x v="3"/>
    <n v="1406149689"/>
    <d v="2014-07-23T21:08:09"/>
    <n v="1402693689"/>
    <d v="2014-06-13T21:08:09"/>
    <x v="38"/>
    <x v="38"/>
    <b v="0"/>
    <n v="8359"/>
    <b v="1"/>
    <s v="technology/hardware"/>
    <n v="543.349156424581"/>
    <n v="116.35303146309367"/>
    <x v="7"/>
    <x v="31"/>
  </r>
  <r>
    <x v="3259"/>
    <s v="It's The GOD Complex"/>
    <s v="Crowdfunding the Gamers Way. An online game with real world consequences.Do you dare to play? Can you turn the world around?"/>
    <n v="372625"/>
    <n v="34"/>
    <x v="0"/>
    <x v="0"/>
    <x v="0"/>
    <n v="1420876740"/>
    <d v="2015-01-10T07:59:00"/>
    <n v="1417470718"/>
    <d v="2014-12-01T21:51:58"/>
    <x v="38"/>
    <x v="38"/>
    <b v="0"/>
    <n v="4"/>
    <b v="0"/>
    <s v="games/video games"/>
    <n v="9.124454880912446E-3"/>
    <n v="8.5"/>
    <x v="6"/>
    <x v="25"/>
  </r>
  <r>
    <x v="3260"/>
    <s v="STETSON'S NEW EP"/>
    <s v="We are a hard rock band from Northern California trying to raise $350 for our next EP. Be a part of our journey!"/>
    <n v="350"/>
    <n v="633"/>
    <x v="2"/>
    <x v="0"/>
    <x v="0"/>
    <n v="1440266422"/>
    <d v="2015-08-22T18:00:22"/>
    <n v="1436810422"/>
    <d v="2015-07-13T18:00:22"/>
    <x v="38"/>
    <x v="38"/>
    <b v="0"/>
    <n v="19"/>
    <b v="1"/>
    <s v="music/rock"/>
    <n v="180.85714285714286"/>
    <n v="33.315789473684212"/>
    <x v="1"/>
    <x v="2"/>
  </r>
  <r>
    <x v="3261"/>
    <s v="Empire of the Dead: REQUIEM"/>
    <s v="Empire of the Dead-Requiem is a miniatures expansion to our 28mm tabletop game set in a Dark and Gothic, Steampunk Victorian Empire."/>
    <n v="5000"/>
    <n v="92848.5"/>
    <x v="2"/>
    <x v="3"/>
    <x v="3"/>
    <n v="1364286239"/>
    <d v="2013-03-26T08:23:59"/>
    <n v="1360830239"/>
    <d v="2013-02-14T08:23:59"/>
    <x v="38"/>
    <x v="38"/>
    <b v="0"/>
    <n v="623"/>
    <b v="1"/>
    <s v="games/tabletop games"/>
    <n v="1856.97"/>
    <n v="149.03451043338683"/>
    <x v="6"/>
    <x v="9"/>
  </r>
  <r>
    <x v="3262"/>
    <s v="Monster Mansion"/>
    <s v="A real-time cooperative adventure for 2-8 players. Defeat legendary monsters to earn gold and escape before the time RUNS OUT!"/>
    <n v="18000"/>
    <n v="63527"/>
    <x v="2"/>
    <x v="0"/>
    <x v="0"/>
    <n v="1415779140"/>
    <d v="2014-11-12T07:59:00"/>
    <n v="1412294683"/>
    <d v="2014-10-03T00:04:43"/>
    <x v="38"/>
    <x v="38"/>
    <b v="0"/>
    <n v="983"/>
    <b v="1"/>
    <s v="games/tabletop games"/>
    <n v="352.92777777777775"/>
    <n v="64.625635808748726"/>
    <x v="6"/>
    <x v="9"/>
  </r>
  <r>
    <x v="326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x v="0"/>
    <n v="1323747596"/>
    <d v="2011-12-13T03:39:56"/>
    <n v="1320287996"/>
    <d v="2011-11-03T02:39:56"/>
    <x v="38"/>
    <x v="38"/>
    <b v="1"/>
    <n v="103"/>
    <b v="1"/>
    <s v="music/indie rock"/>
    <n v="109.35829457364341"/>
    <n v="68.481650485436887"/>
    <x v="1"/>
    <x v="21"/>
  </r>
  <r>
    <x v="3264"/>
    <s v="SOSU Barrel-Aged Sriracha"/>
    <s v="Aged in whiskey barrels for a unique fruity, spicy, and smoky flavor. Youâ€™ve never tasted sriracha quite like this before."/>
    <n v="20000"/>
    <n v="104146.51"/>
    <x v="2"/>
    <x v="0"/>
    <x v="0"/>
    <n v="1394316695"/>
    <d v="2014-03-08T22:11:35"/>
    <n v="1390860695"/>
    <d v="2014-01-27T22:11:35"/>
    <x v="38"/>
    <x v="38"/>
    <b v="1"/>
    <n v="2165"/>
    <b v="1"/>
    <s v="food/small batch"/>
    <n v="520.73254999999995"/>
    <n v="48.104623556581984"/>
    <x v="3"/>
    <x v="5"/>
  </r>
  <r>
    <x v="3265"/>
    <s v="IMI - It's My Identity (Canceled)"/>
    <s v="A website that could group all your social 'identities' and online property together and find new followers or creators to follow"/>
    <n v="1000"/>
    <n v="0"/>
    <x v="1"/>
    <x v="11"/>
    <x v="4"/>
    <n v="1453071600"/>
    <d v="2016-01-17T23:00:00"/>
    <n v="1449596425"/>
    <d v="2015-12-08T17:40:25"/>
    <x v="38"/>
    <x v="38"/>
    <b v="0"/>
    <n v="0"/>
    <b v="0"/>
    <s v="technology/web"/>
    <n v="0"/>
    <n v="0"/>
    <x v="7"/>
    <x v="24"/>
  </r>
  <r>
    <x v="3266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d v="2015-01-04T06:17:44"/>
    <n v="1416896264"/>
    <d v="2014-11-25T06:17:44"/>
    <x v="38"/>
    <x v="38"/>
    <b v="0"/>
    <n v="0"/>
    <b v="0"/>
    <s v="technology/web"/>
    <n v="0"/>
    <n v="0"/>
    <x v="7"/>
    <x v="24"/>
  </r>
  <r>
    <x v="3267"/>
    <s v="Arnold's Happy Days Food Truck"/>
    <s v="Be a part of something BIG, support us in opening the best burger truck in Tacoma! ~ &quot;So I donâ€™t have to dream alone!&quot;"/>
    <n v="3250"/>
    <n v="1345"/>
    <x v="0"/>
    <x v="0"/>
    <x v="0"/>
    <n v="1421635190"/>
    <d v="2015-01-19T02:39:50"/>
    <n v="1418179190"/>
    <d v="2014-12-10T02:39:50"/>
    <x v="38"/>
    <x v="38"/>
    <b v="0"/>
    <n v="16"/>
    <b v="0"/>
    <s v="food/food trucks"/>
    <n v="41.384615384615387"/>
    <n v="84.0625"/>
    <x v="3"/>
    <x v="10"/>
  </r>
  <r>
    <x v="3268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x v="0"/>
    <n v="1440215940"/>
    <d v="2015-08-22T03:59:00"/>
    <n v="1436805660"/>
    <d v="2015-07-13T16:41:00"/>
    <x v="38"/>
    <x v="38"/>
    <b v="0"/>
    <n v="13"/>
    <b v="0"/>
    <s v="food/food trucks"/>
    <n v="3.0666666666666664"/>
    <n v="35.384615384615387"/>
    <x v="3"/>
    <x v="10"/>
  </r>
  <r>
    <x v="3269"/>
    <s v="Wraps in a snap. Fast lunch with a gourmet punch!"/>
    <s v="Fast and simple lunches for those on the go.  All (lunch) deals $10 or less."/>
    <n v="50000"/>
    <n v="1"/>
    <x v="0"/>
    <x v="0"/>
    <x v="0"/>
    <n v="1458715133"/>
    <d v="2016-03-23T06:38:53"/>
    <n v="1455262733"/>
    <d v="2016-02-12T07:38:53"/>
    <x v="38"/>
    <x v="38"/>
    <b v="0"/>
    <n v="1"/>
    <b v="0"/>
    <s v="food/food trucks"/>
    <n v="2E-3"/>
    <n v="1"/>
    <x v="3"/>
    <x v="10"/>
  </r>
  <r>
    <x v="3270"/>
    <s v="Fresh fruit and veggies for the hood!"/>
    <s v="Mobile food truck loaded with locally grown fresh fruits and veggies. Caters to the inner-city and zip codes known as food deserts."/>
    <n v="20000"/>
    <n v="26"/>
    <x v="0"/>
    <x v="0"/>
    <x v="0"/>
    <n v="1438662474"/>
    <d v="2015-08-04T04:27:54"/>
    <n v="1435206474"/>
    <d v="2015-06-25T04:27:54"/>
    <x v="38"/>
    <x v="38"/>
    <b v="0"/>
    <n v="2"/>
    <b v="0"/>
    <s v="food/food trucks"/>
    <n v="0.13"/>
    <n v="13"/>
    <x v="3"/>
    <x v="10"/>
  </r>
  <r>
    <x v="32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x v="0"/>
    <n v="1327535392"/>
    <d v="2012-01-25T23:49:52"/>
    <n v="1324079392"/>
    <d v="2011-12-16T23:49:52"/>
    <x v="38"/>
    <x v="38"/>
    <b v="0"/>
    <n v="17"/>
    <b v="1"/>
    <s v="music/indie rock"/>
    <n v="128"/>
    <n v="37.647058823529413"/>
    <x v="1"/>
    <x v="21"/>
  </r>
  <r>
    <x v="3272"/>
    <s v="Historic Robotic Spacecraft Poster Series"/>
    <s v="Three screen-printed posters celebrating the most popular and most notable interplanetary robotic space missions."/>
    <n v="12000"/>
    <n v="39131"/>
    <x v="2"/>
    <x v="0"/>
    <x v="0"/>
    <n v="1415827200"/>
    <d v="2014-11-12T21:20:00"/>
    <n v="1412358968"/>
    <d v="2014-10-03T17:56:08"/>
    <x v="38"/>
    <x v="38"/>
    <b v="1"/>
    <n v="489"/>
    <b v="1"/>
    <s v="technology/space exploration"/>
    <n v="326.0916666666667"/>
    <n v="80.022494887525568"/>
    <x v="7"/>
    <x v="32"/>
  </r>
  <r>
    <x v="3273"/>
    <s v="Restore the Pluto Discovery Telescope"/>
    <s v="Preserve the telescope that Clyde Tombaugh used to discover Pluto for generations to come!"/>
    <n v="22765"/>
    <n v="32172.66"/>
    <x v="2"/>
    <x v="0"/>
    <x v="0"/>
    <n v="1471849140"/>
    <d v="2016-08-22T06:59:00"/>
    <n v="1468444125"/>
    <d v="2016-07-13T21:08:45"/>
    <x v="38"/>
    <x v="38"/>
    <b v="1"/>
    <n v="577"/>
    <b v="1"/>
    <s v="technology/space exploration"/>
    <n v="141.3251043268175"/>
    <n v="55.758509532062391"/>
    <x v="7"/>
    <x v="32"/>
  </r>
  <r>
    <x v="3274"/>
    <s v="Ain't No Thang..."/>
    <s v="Not all wings are created equal. We believe ours take flight above the rest. Come judge for yourself. To us it Ain't No Thang..."/>
    <n v="70000"/>
    <n v="800"/>
    <x v="0"/>
    <x v="0"/>
    <x v="0"/>
    <n v="1407621425"/>
    <d v="2014-08-09T21:57:05"/>
    <n v="1404165425"/>
    <d v="2014-06-30T21:57:05"/>
    <x v="38"/>
    <x v="38"/>
    <b v="0"/>
    <n v="4"/>
    <b v="0"/>
    <s v="food/food trucks"/>
    <n v="1.1428571428571428"/>
    <n v="200"/>
    <x v="3"/>
    <x v="10"/>
  </r>
  <r>
    <x v="3275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x v="0"/>
    <n v="1450971684"/>
    <d v="2015-12-24T15:41:24"/>
    <n v="1447515684"/>
    <d v="2015-11-14T15:41:24"/>
    <x v="38"/>
    <x v="38"/>
    <b v="1"/>
    <n v="1420"/>
    <b v="1"/>
    <s v="theater/spaces"/>
    <n v="102.24133333333334"/>
    <n v="108.00140845070422"/>
    <x v="0"/>
    <x v="4"/>
  </r>
  <r>
    <x v="3276"/>
    <s v="An Ordinary Toad's Extraordinary Night!"/>
    <s v="Andrew wonders if his life would be more exciting if he'd been hatched a frog. Shiny and green just seems more exciting to him. Until.."/>
    <n v="4800"/>
    <n v="550"/>
    <x v="0"/>
    <x v="0"/>
    <x v="0"/>
    <n v="1324232504"/>
    <d v="2011-12-18T18:21:44"/>
    <n v="1320776504"/>
    <d v="2011-11-08T18:21:44"/>
    <x v="38"/>
    <x v="38"/>
    <b v="0"/>
    <n v="14"/>
    <b v="0"/>
    <s v="publishing/children's books"/>
    <n v="11.458333333333332"/>
    <n v="39.285714285714285"/>
    <x v="8"/>
    <x v="17"/>
  </r>
  <r>
    <x v="3277"/>
    <s v="After The End"/>
    <s v="Let Go Theatre Co's very first production is going ahead in June 2015. Help support a brand new theatre co as we begin our adventure"/>
    <n v="600"/>
    <n v="780"/>
    <x v="2"/>
    <x v="3"/>
    <x v="3"/>
    <n v="1425136462"/>
    <d v="2015-02-28T15:14:22"/>
    <n v="1421680462"/>
    <d v="2015-01-19T15:14:22"/>
    <x v="38"/>
    <x v="38"/>
    <b v="0"/>
    <n v="33"/>
    <b v="1"/>
    <s v="theater/plays"/>
    <n v="130"/>
    <n v="23.636363636363637"/>
    <x v="0"/>
    <x v="0"/>
  </r>
  <r>
    <x v="3278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6"/>
    <x v="5"/>
    <n v="1449701284"/>
    <d v="2015-12-09T22:48:04"/>
    <n v="1446241684"/>
    <d v="2015-10-30T21:48:04"/>
    <x v="38"/>
    <x v="38"/>
    <b v="0"/>
    <n v="21"/>
    <b v="1"/>
    <s v="theater/plays"/>
    <n v="100"/>
    <n v="40.476190476190474"/>
    <x v="0"/>
    <x v="0"/>
  </r>
  <r>
    <x v="3279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x v="0"/>
    <n v="1435429626"/>
    <d v="2015-06-27T18:27:06"/>
    <n v="1431973626"/>
    <d v="2015-05-18T18:27:06"/>
    <x v="38"/>
    <x v="38"/>
    <b v="0"/>
    <n v="14"/>
    <b v="0"/>
    <s v="theater/plays"/>
    <n v="36.5"/>
    <n v="46.928571428571431"/>
    <x v="0"/>
    <x v="0"/>
  </r>
  <r>
    <x v="3280"/>
    <s v="ITAVA Players &quot;Little Shop of Horrors&quot;"/>
    <s v="We are asking for people to donate to our theater club, the ITAVA Players, a public high school club from Brooklyn, NY."/>
    <n v="2500"/>
    <n v="2681"/>
    <x v="2"/>
    <x v="0"/>
    <x v="0"/>
    <n v="1421606018"/>
    <d v="2015-01-18T18:33:38"/>
    <n v="1418150018"/>
    <d v="2014-12-09T18:33:38"/>
    <x v="38"/>
    <x v="38"/>
    <b v="0"/>
    <n v="33"/>
    <b v="1"/>
    <s v="theater/musical"/>
    <n v="107.24000000000001"/>
    <n v="81.242424242424249"/>
    <x v="0"/>
    <x v="1"/>
  </r>
  <r>
    <x v="3281"/>
    <s v="Hip Justice Catmunity Center"/>
    <s v="Cat People Unite! It's time we get a space of our own to relax, socialize and learn! Join the Catmunity!"/>
    <n v="25000"/>
    <n v="10"/>
    <x v="0"/>
    <x v="0"/>
    <x v="0"/>
    <n v="1487465119"/>
    <d v="2017-02-19T00:45:19"/>
    <n v="1484009119"/>
    <d v="2017-01-10T00:45:19"/>
    <x v="38"/>
    <x v="38"/>
    <b v="0"/>
    <n v="1"/>
    <b v="0"/>
    <s v="theater/spaces"/>
    <n v="0.04"/>
    <n v="10"/>
    <x v="0"/>
    <x v="4"/>
  </r>
  <r>
    <x v="3282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d v="2017-04-18T19:13:39"/>
    <n v="1489090419"/>
    <d v="2017-03-09T20:13:39"/>
    <x v="38"/>
    <x v="38"/>
    <b v="0"/>
    <n v="1"/>
    <b v="0"/>
    <s v="theater/plays"/>
    <n v="0.8"/>
    <n v="10"/>
    <x v="0"/>
    <x v="0"/>
  </r>
  <r>
    <x v="3283"/>
    <s v="Moving Dust presents 'THIS MUCH' 2015"/>
    <s v="3 boys, 1 white dress and a hoover collide in this explosive new play by John Fitzpatrick. Life's a wedding disco. Let's dance."/>
    <n v="6000"/>
    <n v="6007"/>
    <x v="2"/>
    <x v="3"/>
    <x v="3"/>
    <n v="1437934759"/>
    <d v="2015-07-26T18:19:19"/>
    <n v="1434478759"/>
    <d v="2015-06-16T18:19:19"/>
    <x v="38"/>
    <x v="38"/>
    <b v="1"/>
    <n v="47"/>
    <b v="1"/>
    <s v="theater/plays"/>
    <n v="100.11666666666667"/>
    <n v="127.80851063829788"/>
    <x v="0"/>
    <x v="0"/>
  </r>
  <r>
    <x v="3284"/>
    <s v="ROOMIES - Atlantic Canada Tour 2016-17"/>
    <s v="Help us strengthen and inspire disability arts in Atlantic Canada"/>
    <n v="2000"/>
    <n v="2512"/>
    <x v="2"/>
    <x v="6"/>
    <x v="5"/>
    <n v="1460341800"/>
    <d v="2016-04-11T02:30:00"/>
    <n v="1456902893"/>
    <d v="2016-03-02T07:14:53"/>
    <x v="38"/>
    <x v="38"/>
    <b v="0"/>
    <n v="32"/>
    <b v="1"/>
    <s v="theater/plays"/>
    <n v="125.6"/>
    <n v="78.5"/>
    <x v="0"/>
    <x v="0"/>
  </r>
  <r>
    <x v="3285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x v="0"/>
    <n v="1418581088"/>
    <d v="2014-12-14T18:18:08"/>
    <n v="1415125088"/>
    <d v="2014-11-04T18:18:08"/>
    <x v="38"/>
    <x v="38"/>
    <b v="0"/>
    <n v="35"/>
    <b v="1"/>
    <s v="theater/plays"/>
    <n v="116.86666666666667"/>
    <n v="100.17142857142858"/>
    <x v="0"/>
    <x v="0"/>
  </r>
  <r>
    <x v="3286"/>
    <s v="Waiting for Godot - Blue Sky Theatre &amp; Arts"/>
    <s v="Help a group of recovering alcoholics bring Samuel Beckett's classic to a seaside town!"/>
    <n v="250"/>
    <n v="280"/>
    <x v="2"/>
    <x v="3"/>
    <x v="3"/>
    <n v="1455832800"/>
    <d v="2016-02-18T22:00:00"/>
    <n v="1452338929"/>
    <d v="2016-01-09T11:28:49"/>
    <x v="38"/>
    <x v="38"/>
    <b v="0"/>
    <n v="24"/>
    <b v="1"/>
    <s v="theater/plays"/>
    <n v="112.00000000000001"/>
    <n v="11.666666666666666"/>
    <x v="0"/>
    <x v="0"/>
  </r>
  <r>
    <x v="3287"/>
    <s v="Resurrecting LIZZIE BORDEN LIVE"/>
    <s v="A one-woman play based on Lizzie Borden who was accused of the brutal hatchet murders of her father and step-mother.  Workshop Oct NYC."/>
    <n v="3000"/>
    <n v="3732"/>
    <x v="2"/>
    <x v="0"/>
    <x v="0"/>
    <n v="1473625166"/>
    <d v="2016-09-11T20:19:26"/>
    <n v="1470169166"/>
    <d v="2016-08-02T20:19:26"/>
    <x v="38"/>
    <x v="38"/>
    <b v="0"/>
    <n v="78"/>
    <b v="1"/>
    <s v="theater/plays"/>
    <n v="124.4"/>
    <n v="47.846153846153847"/>
    <x v="0"/>
    <x v="0"/>
  </r>
  <r>
    <x v="3288"/>
    <s v="Puberty: The Musical"/>
    <s v="It feels like the first time. Like the very first time everyone's coming-of-age comes to the stage. Think 'Wicked', with bad acne."/>
    <n v="25000"/>
    <n v="0"/>
    <x v="0"/>
    <x v="0"/>
    <x v="0"/>
    <n v="1447734439"/>
    <d v="2015-11-17T04:27:19"/>
    <n v="1444274839"/>
    <d v="2015-10-08T03:27:19"/>
    <x v="38"/>
    <x v="38"/>
    <b v="0"/>
    <n v="0"/>
    <b v="0"/>
    <s v="theater/musical"/>
    <n v="0"/>
    <n v="0"/>
    <x v="0"/>
    <x v="1"/>
  </r>
  <r>
    <x v="3289"/>
    <s v="POP! Community Cabaret Presents..."/>
    <s v="Welcome to POP! Community Cabaret: the &quot;friendliest mad bunch ever&quot;!_x000a_We are a cabaret group run by our community for our community."/>
    <n v="500"/>
    <n v="565"/>
    <x v="2"/>
    <x v="3"/>
    <x v="3"/>
    <n v="1476651600"/>
    <d v="2016-10-16T21:00:00"/>
    <n v="1473189335"/>
    <d v="2016-09-06T19:15:35"/>
    <x v="38"/>
    <x v="38"/>
    <b v="0"/>
    <n v="15"/>
    <b v="1"/>
    <s v="theater/musical"/>
    <n v="112.99999999999999"/>
    <n v="37.666666666666664"/>
    <x v="0"/>
    <x v="1"/>
  </r>
  <r>
    <x v="3290"/>
    <s v="Fellatia's-Fantastic-Fun-Time-Show"/>
    <s v="Sissy Entertainment delivers a delicious cabaret that blends comedic monologue, song, and traditional sketch comedy."/>
    <n v="2413"/>
    <n v="650"/>
    <x v="0"/>
    <x v="6"/>
    <x v="5"/>
    <n v="1409376600"/>
    <d v="2014-08-30T05:30:00"/>
    <n v="1405957098"/>
    <d v="2014-07-21T15:38:18"/>
    <x v="38"/>
    <x v="38"/>
    <b v="0"/>
    <n v="14"/>
    <b v="0"/>
    <s v="theater/plays"/>
    <n v="26.937422295897225"/>
    <n v="46.428571428571431"/>
    <x v="0"/>
    <x v="0"/>
  </r>
  <r>
    <x v="3291"/>
    <s v="The Return of The Walthamstow Mysteries"/>
    <s v="'Somewhere you know, nowhere you've been' a theatrical _x000a_re-imagining of Walthamstowâ€™s past acted out beneath big skies in the marshes."/>
    <n v="2500"/>
    <n v="814"/>
    <x v="0"/>
    <x v="3"/>
    <x v="3"/>
    <n v="1439827200"/>
    <d v="2015-08-17T16:00:00"/>
    <n v="1436355270"/>
    <d v="2015-07-08T11:34:30"/>
    <x v="38"/>
    <x v="38"/>
    <b v="0"/>
    <n v="16"/>
    <b v="0"/>
    <s v="theater/plays"/>
    <n v="32.56"/>
    <n v="50.875"/>
    <x v="0"/>
    <x v="0"/>
  </r>
  <r>
    <x v="3292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x v="0"/>
    <n v="1450554599"/>
    <d v="2015-12-19T19:49:59"/>
    <n v="1447098599"/>
    <d v="2015-11-09T19:49:59"/>
    <x v="38"/>
    <x v="38"/>
    <b v="0"/>
    <n v="1"/>
    <b v="0"/>
    <s v="theater/plays"/>
    <n v="0.83333333333333337"/>
    <n v="25"/>
    <x v="0"/>
    <x v="0"/>
  </r>
  <r>
    <x v="3293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x v="0"/>
    <n v="1409514709"/>
    <d v="2014-08-31T19:51:49"/>
    <n v="1406058798"/>
    <d v="2014-07-22T19:53:18"/>
    <x v="38"/>
    <x v="38"/>
    <b v="0"/>
    <n v="14"/>
    <b v="0"/>
    <s v="theater/plays"/>
    <n v="16.514285714285716"/>
    <n v="82.571428571428569"/>
    <x v="0"/>
    <x v="0"/>
  </r>
  <r>
    <x v="3294"/>
    <s v="A play by Gabriel Kemlo about lost ideals, and new starts"/>
    <s v="Against the decline of Thatcherism, the fall of the Wall, and the rise of Acid House. This comedy is a 'Withnail &amp; I' for 1993."/>
    <n v="1930"/>
    <n v="75"/>
    <x v="0"/>
    <x v="3"/>
    <x v="3"/>
    <n v="1410281360"/>
    <d v="2014-09-09T16:49:20"/>
    <n v="1406825360"/>
    <d v="2014-07-31T16:49:20"/>
    <x v="38"/>
    <x v="38"/>
    <b v="0"/>
    <n v="3"/>
    <b v="0"/>
    <s v="theater/plays"/>
    <n v="3.8860103626943006"/>
    <n v="25"/>
    <x v="0"/>
    <x v="0"/>
  </r>
  <r>
    <x v="3295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x v="0"/>
    <n v="1443408550"/>
    <d v="2015-09-28T02:49:10"/>
    <n v="1439952550"/>
    <d v="2015-08-19T02:49:10"/>
    <x v="38"/>
    <x v="38"/>
    <b v="0"/>
    <n v="17"/>
    <b v="0"/>
    <s v="theater/plays"/>
    <n v="60.9"/>
    <n v="179.11764705882354"/>
    <x v="0"/>
    <x v="0"/>
  </r>
  <r>
    <x v="3296"/>
    <s v="LA VIE"/>
    <s v="A Freelancer abandons everything to chase after his dream of being &quot;great&quot; escape to Bangkok and return to his home-world."/>
    <n v="50000"/>
    <n v="360"/>
    <x v="0"/>
    <x v="0"/>
    <x v="0"/>
    <n v="1440101160"/>
    <d v="2015-08-20T20:06:00"/>
    <n v="1436542030"/>
    <d v="2015-07-10T15:27:10"/>
    <x v="39"/>
    <x v="39"/>
    <b v="0"/>
    <n v="3"/>
    <b v="0"/>
    <s v="film &amp; video/drama"/>
    <n v="0.72"/>
    <n v="120"/>
    <x v="2"/>
    <x v="14"/>
  </r>
  <r>
    <x v="3297"/>
    <s v="The Garden Summer"/>
    <s v="A documentary: a summer garden and communities of local food exchange. The integration of old and new, beauty and function, growth and sustainability."/>
    <n v="5000"/>
    <n v="5555"/>
    <x v="2"/>
    <x v="0"/>
    <x v="0"/>
    <n v="1273522560"/>
    <d v="2010-05-10T20:16:00"/>
    <n v="1269928430"/>
    <d v="2010-03-30T05:53:50"/>
    <x v="39"/>
    <x v="39"/>
    <b v="1"/>
    <n v="58"/>
    <b v="1"/>
    <s v="film &amp; video/documentary"/>
    <n v="111.1"/>
    <n v="95.775862068965523"/>
    <x v="2"/>
    <x v="22"/>
  </r>
  <r>
    <x v="3298"/>
    <s v="The Sticking Place Interactive Documentary"/>
    <s v="An imaginative interactive documentary about Leah Callahan, a freestyle wrestler and Olympic hopeful."/>
    <n v="20000"/>
    <n v="20820.330000000002"/>
    <x v="2"/>
    <x v="0"/>
    <x v="0"/>
    <n v="1325404740"/>
    <d v="2012-01-01T07:59:00"/>
    <n v="1321852592"/>
    <d v="2011-11-21T05:16:32"/>
    <x v="39"/>
    <x v="39"/>
    <b v="1"/>
    <n v="150"/>
    <b v="1"/>
    <s v="film &amp; video/documentary"/>
    <n v="104.10165000000001"/>
    <n v="138.8022"/>
    <x v="2"/>
    <x v="22"/>
  </r>
  <r>
    <x v="3299"/>
    <s v="The Diddlys &quot;Steam powered Superheroes&quot;"/>
    <s v="The Diddlys are steam powered superheroes,transforming into spaceships,submarines or whatever it takes to complete their secret mission"/>
    <n v="80000"/>
    <n v="149"/>
    <x v="0"/>
    <x v="3"/>
    <x v="3"/>
    <n v="1446766372"/>
    <d v="2015-11-05T23:32:52"/>
    <n v="1443220372"/>
    <d v="2015-09-25T22:32:52"/>
    <x v="39"/>
    <x v="39"/>
    <b v="0"/>
    <n v="11"/>
    <b v="0"/>
    <s v="film &amp; video/animation"/>
    <n v="0.18625"/>
    <n v="13.545454545454545"/>
    <x v="2"/>
    <x v="15"/>
  </r>
  <r>
    <x v="3300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x v="0"/>
    <n v="1358198400"/>
    <d v="2013-01-14T21:20:00"/>
    <n v="1354580949"/>
    <d v="2012-12-04T00:29:09"/>
    <x v="39"/>
    <x v="39"/>
    <b v="0"/>
    <n v="149"/>
    <b v="1"/>
    <s v="publishing/nonfiction"/>
    <n v="155.51428571428571"/>
    <n v="36.530201342281877"/>
    <x v="8"/>
    <x v="27"/>
  </r>
  <r>
    <x v="3301"/>
    <s v="The Gayatri Mantra for Jhansi, India"/>
    <s v="Publish my book on the Gayatri Mantra in English for the benefit of the readers and the children at the orphanage in Jhansi, India"/>
    <n v="12000"/>
    <n v="805"/>
    <x v="0"/>
    <x v="11"/>
    <x v="4"/>
    <n v="1481367600"/>
    <d v="2016-12-10T11:00:00"/>
    <n v="1477839675"/>
    <d v="2016-10-30T15:01:15"/>
    <x v="39"/>
    <x v="39"/>
    <b v="0"/>
    <n v="10"/>
    <b v="0"/>
    <s v="publishing/translations"/>
    <n v="6.708333333333333"/>
    <n v="80.5"/>
    <x v="8"/>
    <x v="26"/>
  </r>
  <r>
    <x v="3302"/>
    <s v="WAYO 104.3 FM ROCHESTER, NY"/>
    <s v="WAYO needs your financial support to operate in 2016. Help keep the creativity and ideas of the Rochester community on the radio!"/>
    <n v="16000"/>
    <n v="17260.37"/>
    <x v="2"/>
    <x v="0"/>
    <x v="0"/>
    <n v="1452574800"/>
    <d v="2016-01-12T05:00:00"/>
    <n v="1449029266"/>
    <d v="2015-12-02T04:07:46"/>
    <x v="39"/>
    <x v="39"/>
    <b v="1"/>
    <n v="248"/>
    <b v="1"/>
    <s v="publishing/radio &amp; podcasts"/>
    <n v="107.87731249999999"/>
    <n v="69.598266129032254"/>
    <x v="8"/>
    <x v="29"/>
  </r>
  <r>
    <x v="3303"/>
    <s v="Aly Jados: the New EP rOckNrOLLa"/>
    <s v="HELP! We don't have much time.....Join Aly Jados in making her new EP a reality before the world ends!!!!"/>
    <n v="10000"/>
    <n v="10420"/>
    <x v="2"/>
    <x v="0"/>
    <x v="0"/>
    <n v="1353621600"/>
    <d v="2012-11-22T22:00:00"/>
    <n v="1350061821"/>
    <d v="2012-10-12T17:10:21"/>
    <x v="39"/>
    <x v="39"/>
    <b v="0"/>
    <n v="157"/>
    <b v="1"/>
    <s v="music/rock"/>
    <n v="104.2"/>
    <n v="66.369426751592357"/>
    <x v="1"/>
    <x v="2"/>
  </r>
  <r>
    <x v="3304"/>
    <s v="Psalms"/>
    <s v="A project to set psalms to music. The psalms are taken from the English Standard Version (ESV) of the Bible."/>
    <n v="1750"/>
    <n v="85"/>
    <x v="0"/>
    <x v="0"/>
    <x v="0"/>
    <n v="1409513940"/>
    <d v="2014-08-31T19:39:00"/>
    <n v="1405949514"/>
    <d v="2014-07-21T13:31:54"/>
    <x v="39"/>
    <x v="39"/>
    <b v="0"/>
    <n v="4"/>
    <b v="0"/>
    <s v="music/faith"/>
    <n v="4.8571428571428568"/>
    <n v="21.25"/>
    <x v="1"/>
    <x v="19"/>
  </r>
  <r>
    <x v="3305"/>
    <s v="Help Lions&amp;Creators print their album!"/>
    <s v="We just finished recording our first album! All we need is a little extra help to be able to get it printed!"/>
    <n v="125"/>
    <n v="301"/>
    <x v="2"/>
    <x v="0"/>
    <x v="0"/>
    <n v="1317099540"/>
    <d v="2011-09-27T04:59:00"/>
    <n v="1313612532"/>
    <d v="2011-08-17T20:22:12"/>
    <x v="39"/>
    <x v="39"/>
    <b v="0"/>
    <n v="13"/>
    <b v="1"/>
    <s v="music/indie rock"/>
    <n v="240.79999999999998"/>
    <n v="23.153846153846153"/>
    <x v="1"/>
    <x v="21"/>
  </r>
  <r>
    <x v="3306"/>
    <s v="Our Vintage Film: Summer Tour Kickstarter"/>
    <s v="Embarking on a Summer Tour to spread their message of cherishing your unforgettable memories through nostalgic rock music."/>
    <n v="3500"/>
    <n v="4010"/>
    <x v="2"/>
    <x v="0"/>
    <x v="0"/>
    <n v="1337144340"/>
    <d v="2012-05-16T04:59:00"/>
    <n v="1333597555"/>
    <d v="2012-04-05T03:45:55"/>
    <x v="39"/>
    <x v="39"/>
    <b v="0"/>
    <n v="55"/>
    <b v="1"/>
    <s v="music/indie rock"/>
    <n v="114.57142857142857"/>
    <n v="72.909090909090907"/>
    <x v="1"/>
    <x v="21"/>
  </r>
  <r>
    <x v="3307"/>
    <s v="GUTS: Black Comedy"/>
    <s v="We are a theatre society from the Groningen University in the Netherlands. _x000a_We would be more than happy for some help funding the play."/>
    <n v="500"/>
    <n v="258"/>
    <x v="3"/>
    <x v="14"/>
    <x v="4"/>
    <n v="1492372800"/>
    <d v="2017-04-16T20:00:00"/>
    <n v="1488823488"/>
    <d v="2017-03-06T18:04:48"/>
    <x v="39"/>
    <x v="39"/>
    <b v="0"/>
    <n v="8"/>
    <b v="0"/>
    <s v="theater/plays"/>
    <n v="51.6"/>
    <n v="32.25"/>
    <x v="0"/>
    <x v="0"/>
  </r>
  <r>
    <x v="3308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x v="0"/>
    <n v="1415319355"/>
    <d v="2014-11-07T00:15:55"/>
    <n v="1411859755"/>
    <d v="2014-09-27T23:15:55"/>
    <x v="39"/>
    <x v="39"/>
    <b v="1"/>
    <n v="213"/>
    <b v="1"/>
    <s v="theater/plays"/>
    <n v="117.52499999999999"/>
    <n v="110.35211267605634"/>
    <x v="0"/>
    <x v="0"/>
  </r>
  <r>
    <x v="3309"/>
    <s v="Different is Dangerous"/>
    <s v="Fast paced, two hander which uses headphone verbatim technique to give an insight into the everyday lives of Leeds city locals."/>
    <n v="500"/>
    <n v="1073"/>
    <x v="2"/>
    <x v="3"/>
    <x v="3"/>
    <n v="1409515200"/>
    <d v="2014-08-31T20:00:00"/>
    <n v="1405971690"/>
    <d v="2014-07-21T19:41:30"/>
    <x v="39"/>
    <x v="39"/>
    <b v="0"/>
    <n v="30"/>
    <b v="1"/>
    <s v="theater/plays"/>
    <n v="214.6"/>
    <n v="35.766666666666666"/>
    <x v="0"/>
    <x v="0"/>
  </r>
  <r>
    <x v="3310"/>
    <s v="My own musical"/>
    <s v="All the world's a stage..._x000a_It is my biggest dream to perform my own, selfcreated musical with lots of kids as big as I am able to."/>
    <n v="700"/>
    <n v="15"/>
    <x v="0"/>
    <x v="7"/>
    <x v="4"/>
    <n v="1448902800"/>
    <d v="2015-11-30T17:00:00"/>
    <n v="1445369727"/>
    <d v="2015-10-20T19:35:27"/>
    <x v="39"/>
    <x v="39"/>
    <b v="0"/>
    <n v="2"/>
    <b v="0"/>
    <s v="theater/musical"/>
    <n v="2.1428571428571428"/>
    <n v="7.5"/>
    <x v="0"/>
    <x v="1"/>
  </r>
  <r>
    <x v="3311"/>
    <s v="READY OR NOT HERE I COME"/>
    <s v="THE COMING OF THE LORD!"/>
    <n v="2000"/>
    <n v="100"/>
    <x v="0"/>
    <x v="0"/>
    <x v="0"/>
    <n v="1415828820"/>
    <d v="2014-11-12T21:47:00"/>
    <n v="1412258977"/>
    <d v="2014-10-02T14:09:37"/>
    <x v="39"/>
    <x v="39"/>
    <b v="0"/>
    <n v="1"/>
    <b v="0"/>
    <s v="theater/plays"/>
    <n v="5"/>
    <n v="100"/>
    <x v="0"/>
    <x v="0"/>
  </r>
  <r>
    <x v="3312"/>
    <s v="The Pendulum Swings"/>
    <s v="'The Pendulum Swings' is a three-act dark comedy that sees Frank and Michael await their execution on Death Row."/>
    <n v="1250"/>
    <n v="430"/>
    <x v="0"/>
    <x v="3"/>
    <x v="3"/>
    <n v="1425124800"/>
    <d v="2015-02-28T12:00:00"/>
    <n v="1421596356"/>
    <d v="2015-01-18T15:52:36"/>
    <x v="39"/>
    <x v="39"/>
    <b v="0"/>
    <n v="13"/>
    <b v="0"/>
    <s v="theater/plays"/>
    <n v="34.4"/>
    <n v="33.07692307692308"/>
    <x v="0"/>
    <x v="0"/>
  </r>
  <r>
    <x v="3313"/>
    <s v="Julius Caesar - Which side will you choose?"/>
    <s v="Set in the near future, this version of Shakespeare's classic play looks at how events that shook an empire could still happen today."/>
    <n v="2000"/>
    <n v="576"/>
    <x v="0"/>
    <x v="3"/>
    <x v="3"/>
    <n v="1404149280"/>
    <d v="2014-06-30T17:28:00"/>
    <n v="1400547969"/>
    <d v="2014-05-20T01:06:09"/>
    <x v="39"/>
    <x v="39"/>
    <b v="0"/>
    <n v="13"/>
    <b v="0"/>
    <s v="theater/plays"/>
    <n v="28.799999999999997"/>
    <n v="44.307692307692307"/>
    <x v="0"/>
    <x v="0"/>
  </r>
  <r>
    <x v="3314"/>
    <s v="Over &amp; Out"/>
    <s v="Approaching a milestone birthday, Gail abandons her group of yuppie stay-at-home mom friends for the vibrant and rowdy gay community."/>
    <n v="28450"/>
    <n v="28520"/>
    <x v="2"/>
    <x v="0"/>
    <x v="0"/>
    <n v="1463111940"/>
    <d v="2016-05-13T03:59:00"/>
    <n v="1459523017"/>
    <d v="2016-04-01T15:03:37"/>
    <x v="40"/>
    <x v="40"/>
    <b v="0"/>
    <n v="89"/>
    <b v="1"/>
    <s v="film &amp; video/television"/>
    <n v="100.24604569420035"/>
    <n v="320.44943820224717"/>
    <x v="2"/>
    <x v="6"/>
  </r>
  <r>
    <x v="3315"/>
    <s v="Awakening (Canceled)"/>
    <s v="What would you do if you face something beyond your understanding? If someone you loved disappeared without a trace?"/>
    <n v="50000"/>
    <n v="359"/>
    <x v="1"/>
    <x v="0"/>
    <x v="0"/>
    <n v="1417532644"/>
    <d v="2014-12-02T15:04:04"/>
    <n v="1413900244"/>
    <d v="2014-10-21T14:04:04"/>
    <x v="40"/>
    <x v="40"/>
    <b v="0"/>
    <n v="10"/>
    <b v="0"/>
    <s v="film &amp; video/science fiction"/>
    <n v="0.71799999999999997"/>
    <n v="35.9"/>
    <x v="2"/>
    <x v="13"/>
  </r>
  <r>
    <x v="3316"/>
    <s v="Cole - A Short Film."/>
    <s v="â€œAfter a terrifying ordeal, a young woman is left in a depressive state and abandoned to cope with a distressing account of revengeâ€"/>
    <n v="2500"/>
    <n v="262"/>
    <x v="0"/>
    <x v="3"/>
    <x v="3"/>
    <n v="1487365200"/>
    <d v="2017-02-17T21:00:00"/>
    <n v="1483734100"/>
    <d v="2017-01-06T20:21:40"/>
    <x v="40"/>
    <x v="40"/>
    <b v="0"/>
    <n v="8"/>
    <b v="0"/>
    <s v="film &amp; video/drama"/>
    <n v="10.48"/>
    <n v="32.75"/>
    <x v="2"/>
    <x v="14"/>
  </r>
  <r>
    <x v="3317"/>
    <s v="Invisible Scars"/>
    <s v="A short drama based on a true events. Story of a British Soldier who comes back home suffering from Post Traumatic Stress Disorder."/>
    <n v="4400"/>
    <n v="10"/>
    <x v="0"/>
    <x v="3"/>
    <x v="3"/>
    <n v="1455753540"/>
    <d v="2016-02-17T23:59:00"/>
    <n v="1452058282"/>
    <d v="2016-01-06T05:31:22"/>
    <x v="40"/>
    <x v="40"/>
    <b v="0"/>
    <n v="1"/>
    <b v="0"/>
    <s v="film &amp; video/drama"/>
    <n v="0.22727272727272727"/>
    <n v="10"/>
    <x v="2"/>
    <x v="14"/>
  </r>
  <r>
    <x v="3318"/>
    <s v="Changing of the Gods"/>
    <s v="A groundbreaking new film by Kenny Ausubel &amp; Louie Schwartzberg, featuring John Cleese, based on the work of Richard Tarnas."/>
    <n v="100000"/>
    <n v="113015"/>
    <x v="2"/>
    <x v="0"/>
    <x v="0"/>
    <n v="1446019200"/>
    <d v="2015-10-28T08:00:00"/>
    <n v="1442420377"/>
    <d v="2015-09-16T16:19:37"/>
    <x v="40"/>
    <x v="40"/>
    <b v="1"/>
    <n v="555"/>
    <b v="1"/>
    <s v="film &amp; video/documentary"/>
    <n v="113.015"/>
    <n v="203.63063063063063"/>
    <x v="2"/>
    <x v="22"/>
  </r>
  <r>
    <x v="3319"/>
    <s v="Project Reconnect: WHERE WE ARE NOW"/>
    <s v="As the videocam &quot;Enrique de Malaca&quot; circumnavigates the globe, it captures stories of friends who have set foot on other lands."/>
    <n v="500"/>
    <n v="600"/>
    <x v="2"/>
    <x v="0"/>
    <x v="0"/>
    <n v="1393694280"/>
    <d v="2014-03-01T17:18:00"/>
    <n v="1390088311"/>
    <d v="2014-01-18T23:38:31"/>
    <x v="40"/>
    <x v="40"/>
    <b v="0"/>
    <n v="14"/>
    <b v="1"/>
    <s v="film &amp; video/documentary"/>
    <n v="120"/>
    <n v="42.857142857142854"/>
    <x v="2"/>
    <x v="22"/>
  </r>
  <r>
    <x v="3320"/>
    <s v="ANGAL TENTARA and The Root of All Evil"/>
    <s v="AT is an Interactive Animation made for the iPad where the user becomes part of the story. It's a fantastic journey of discovery!"/>
    <n v="65108"/>
    <n v="2994"/>
    <x v="0"/>
    <x v="0"/>
    <x v="0"/>
    <n v="1324664249"/>
    <d v="2011-12-23T18:17:29"/>
    <n v="1321035449"/>
    <d v="2011-11-11T18:17:29"/>
    <x v="40"/>
    <x v="40"/>
    <b v="0"/>
    <n v="22"/>
    <b v="0"/>
    <s v="film &amp; video/animation"/>
    <n v="4.5985132395404564"/>
    <n v="136.09090909090909"/>
    <x v="2"/>
    <x v="15"/>
  </r>
  <r>
    <x v="3321"/>
    <s v="Driver Alert System"/>
    <s v="Driver Alert System es un sistema de seguridad para el conductor, que le avisa en caso de perder la posicion vertical mientras conduce."/>
    <n v="100000"/>
    <n v="0"/>
    <x v="0"/>
    <x v="8"/>
    <x v="4"/>
    <n v="1481740740"/>
    <d v="2016-12-14T18:39:00"/>
    <n v="1478130783"/>
    <d v="2016-11-02T23:53:03"/>
    <x v="40"/>
    <x v="40"/>
    <b v="0"/>
    <n v="0"/>
    <b v="0"/>
    <s v="technology/wearables"/>
    <n v="0"/>
    <n v="0"/>
    <x v="7"/>
    <x v="11"/>
  </r>
  <r>
    <x v="3322"/>
    <s v="A Reason To Breathe - DEBUT ALBUM"/>
    <s v="Modern Post-Hardcore/Electro music (Hardstyle, EDM, Trap, Dubstep, Dembow, House)."/>
    <n v="1200"/>
    <n v="1200"/>
    <x v="2"/>
    <x v="8"/>
    <x v="4"/>
    <n v="1448463431"/>
    <d v="2015-11-25T14:57:11"/>
    <n v="1444831031"/>
    <d v="2015-10-14T13:57:11"/>
    <x v="40"/>
    <x v="40"/>
    <b v="0"/>
    <n v="24"/>
    <b v="1"/>
    <s v="music/metal"/>
    <n v="100"/>
    <n v="50"/>
    <x v="1"/>
    <x v="18"/>
  </r>
  <r>
    <x v="3323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x v="0"/>
    <n v="1323666376"/>
    <d v="2011-12-12T05:06:16"/>
    <n v="1320033976"/>
    <d v="2011-10-31T04:06:16"/>
    <x v="40"/>
    <x v="40"/>
    <b v="0"/>
    <n v="20"/>
    <b v="0"/>
    <s v="music/jazz"/>
    <n v="30.9"/>
    <n v="231.75"/>
    <x v="1"/>
    <x v="39"/>
  </r>
  <r>
    <x v="332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x v="0"/>
    <n v="1277501520"/>
    <d v="2010-06-25T21:32:00"/>
    <n v="1273874306"/>
    <d v="2010-05-14T21:58:26"/>
    <x v="40"/>
    <x v="40"/>
    <b v="0"/>
    <n v="5"/>
    <b v="0"/>
    <s v="music/jazz"/>
    <n v="38.333333333333336"/>
    <n v="69"/>
    <x v="1"/>
    <x v="39"/>
  </r>
  <r>
    <x v="3325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x v="0"/>
    <n v="1440100839"/>
    <d v="2015-08-20T20:00:39"/>
    <n v="1436472039"/>
    <d v="2015-07-09T20:00:39"/>
    <x v="40"/>
    <x v="40"/>
    <b v="0"/>
    <n v="73"/>
    <b v="0"/>
    <s v="technology/wearables"/>
    <n v="43.406666666666666"/>
    <n v="89.191780821917803"/>
    <x v="7"/>
    <x v="11"/>
  </r>
  <r>
    <x v="3326"/>
    <s v="Kai - Turn any pair of Glasses into Smart Glasses!"/>
    <s v="Kai sits right behind your ear and lets you access a smart voice interface 24/7. Call, text, search, and even call an Uber."/>
    <n v="55650"/>
    <n v="25655"/>
    <x v="0"/>
    <x v="0"/>
    <x v="0"/>
    <n v="1489500155"/>
    <d v="2017-03-14T14:02:35"/>
    <n v="1485874955"/>
    <d v="2017-01-31T15:02:35"/>
    <x v="40"/>
    <x v="40"/>
    <b v="0"/>
    <n v="188"/>
    <b v="0"/>
    <s v="technology/wearables"/>
    <n v="46.100628930817614"/>
    <n v="136.46276595744681"/>
    <x v="7"/>
    <x v="11"/>
  </r>
  <r>
    <x v="332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d v="2016-12-14T15:00:23"/>
    <n v="1478095223"/>
    <d v="2016-11-02T14:00:23"/>
    <x v="40"/>
    <x v="40"/>
    <b v="0"/>
    <n v="76"/>
    <b v="0"/>
    <s v="technology/wearables"/>
    <n v="44.32"/>
    <n v="174.94736842105263"/>
    <x v="7"/>
    <x v="11"/>
  </r>
  <r>
    <x v="332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d v="2015-03-26T00:00:00"/>
    <n v="1423777043"/>
    <d v="2015-02-12T21:37:23"/>
    <x v="40"/>
    <x v="40"/>
    <b v="0"/>
    <n v="0"/>
    <b v="0"/>
    <s v="journalism/audio"/>
    <n v="0"/>
    <n v="0"/>
    <x v="4"/>
    <x v="7"/>
  </r>
  <r>
    <x v="3329"/>
    <s v="Daddy"/>
    <s v="After 25 years apart, a father and son's reunion is less magical and more explosive as the revelations come out and the gloves come off"/>
    <n v="15000"/>
    <n v="1"/>
    <x v="0"/>
    <x v="0"/>
    <x v="0"/>
    <n v="1375299780"/>
    <d v="2013-07-31T19:43:00"/>
    <n v="1371655522"/>
    <d v="2013-06-19T15:25:22"/>
    <x v="40"/>
    <x v="40"/>
    <b v="0"/>
    <n v="1"/>
    <b v="0"/>
    <s v="publishing/fiction"/>
    <n v="6.6666666666666671E-3"/>
    <n v="1"/>
    <x v="8"/>
    <x v="37"/>
  </r>
  <r>
    <x v="3330"/>
    <s v="LaFee Photography"/>
    <s v="My name is Travis LaFee, I live in beautiful McCall, Idaho. I wish to display the beauty of valley county by taking pics outdoors."/>
    <n v="1000"/>
    <n v="0"/>
    <x v="0"/>
    <x v="0"/>
    <x v="0"/>
    <n v="1427847480"/>
    <d v="2015-04-01T00:18:00"/>
    <n v="1424222024"/>
    <d v="2015-02-18T01:13:44"/>
    <x v="40"/>
    <x v="40"/>
    <b v="0"/>
    <n v="0"/>
    <b v="0"/>
    <s v="photography/nature"/>
    <n v="0"/>
    <n v="0"/>
    <x v="5"/>
    <x v="8"/>
  </r>
  <r>
    <x v="3331"/>
    <s v="The Material - Let You Down music video"/>
    <s v="We need the help of fans of both music and film alike to help us create our collective vision for this song."/>
    <n v="1500"/>
    <n v="1502.5"/>
    <x v="2"/>
    <x v="0"/>
    <x v="0"/>
    <n v="1318633200"/>
    <d v="2011-10-14T23:00:00"/>
    <n v="1314947317"/>
    <d v="2011-09-02T07:08:37"/>
    <x v="40"/>
    <x v="40"/>
    <b v="0"/>
    <n v="32"/>
    <b v="1"/>
    <s v="music/rock"/>
    <n v="100.16666666666667"/>
    <n v="46.953125"/>
    <x v="1"/>
    <x v="2"/>
  </r>
  <r>
    <x v="3332"/>
    <s v="The World Upside Down: Portraits"/>
    <s v="A photo book of the artist's present and future portraits from 2013 to 2015, including actor and human rights activist George Takei."/>
    <n v="2500"/>
    <n v="1148"/>
    <x v="0"/>
    <x v="0"/>
    <x v="0"/>
    <n v="1417273140"/>
    <d v="2014-11-29T14:59:00"/>
    <n v="1413609292"/>
    <d v="2014-10-18T05:14:52"/>
    <x v="40"/>
    <x v="40"/>
    <b v="1"/>
    <n v="13"/>
    <b v="0"/>
    <s v="photography/photobooks"/>
    <n v="45.92"/>
    <n v="88.307692307692307"/>
    <x v="5"/>
    <x v="23"/>
  </r>
  <r>
    <x v="3333"/>
    <s v="Surplus 1980 album funds for release on CD/LP."/>
    <s v="Trying to raise funds to release a full-length album on LP and CD by my post-punk studio project, Surplus 1980."/>
    <n v="3200"/>
    <n v="3210"/>
    <x v="2"/>
    <x v="0"/>
    <x v="0"/>
    <n v="1309825866"/>
    <d v="2011-07-05T00:31:06"/>
    <n v="1306197066"/>
    <d v="2011-05-24T00:31:06"/>
    <x v="40"/>
    <x v="40"/>
    <b v="0"/>
    <n v="75"/>
    <b v="1"/>
    <s v="music/indie rock"/>
    <n v="100.3125"/>
    <n v="42.8"/>
    <x v="1"/>
    <x v="21"/>
  </r>
  <r>
    <x v="3334"/>
    <s v="Heat Seek NYC"/>
    <s v="A thermometer that connects to the internet to help New York City turn the heat on for thousands of tenants with no heat in the winter."/>
    <n v="10000"/>
    <n v="15673.44"/>
    <x v="2"/>
    <x v="0"/>
    <x v="0"/>
    <n v="1412121600"/>
    <d v="2014-10-01T00:00:00"/>
    <n v="1408565860"/>
    <d v="2014-08-20T20:17:40"/>
    <x v="40"/>
    <x v="40"/>
    <b v="1"/>
    <n v="424"/>
    <b v="1"/>
    <s v="technology/hardware"/>
    <n v="156.73439999999999"/>
    <n v="36.965660377358489"/>
    <x v="7"/>
    <x v="31"/>
  </r>
  <r>
    <x v="3335"/>
    <s v="FOUR STAR MARY &quot;PIECES&quot;"/>
    <s v="Help fund the new record by independent alternative rockers FOUR STAR MARY &quot;PIECES&quot;"/>
    <n v="5000"/>
    <n v="5359.21"/>
    <x v="2"/>
    <x v="0"/>
    <x v="0"/>
    <n v="1447434268"/>
    <d v="2015-11-13T17:04:28"/>
    <n v="1443801868"/>
    <d v="2015-10-02T16:04:28"/>
    <x v="40"/>
    <x v="40"/>
    <b v="0"/>
    <n v="78"/>
    <b v="1"/>
    <s v="music/rock"/>
    <n v="107.18419999999999"/>
    <n v="68.707820512820518"/>
    <x v="1"/>
    <x v="2"/>
  </r>
  <r>
    <x v="3336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x v="0"/>
    <n v="1293857940"/>
    <d v="2011-01-01T04:59:00"/>
    <n v="1290281691"/>
    <d v="2010-11-20T19:34:51"/>
    <x v="40"/>
    <x v="40"/>
    <b v="1"/>
    <n v="113"/>
    <b v="1"/>
    <s v="music/indie rock"/>
    <n v="100.70033333333335"/>
    <n v="53.469203539823013"/>
    <x v="1"/>
    <x v="21"/>
  </r>
  <r>
    <x v="3337"/>
    <s v="Giant Leaps in Space Poster Series"/>
    <s v="Giant Leaps featuring the historic missions of human spaceflight is the third in our series of space exploration prints"/>
    <n v="8000"/>
    <n v="17914"/>
    <x v="2"/>
    <x v="0"/>
    <x v="0"/>
    <n v="1489536000"/>
    <d v="2017-03-15T00:00:00"/>
    <n v="1485976468"/>
    <d v="2017-02-01T19:14:28"/>
    <x v="40"/>
    <x v="40"/>
    <b v="1"/>
    <n v="304"/>
    <b v="1"/>
    <s v="technology/space exploration"/>
    <n v="223.92500000000001"/>
    <n v="58.92763157894737"/>
    <x v="7"/>
    <x v="32"/>
  </r>
  <r>
    <x v="3338"/>
    <s v="UOttawa Makermobile"/>
    <s v="Creativity on the go! |_x000a_CrÃ©ativitÃ© en mouvement !"/>
    <n v="1000"/>
    <n v="1707"/>
    <x v="2"/>
    <x v="6"/>
    <x v="5"/>
    <n v="1447079520"/>
    <d v="2015-11-09T14:32:00"/>
    <n v="1443449265"/>
    <d v="2015-09-28T14:07:45"/>
    <x v="40"/>
    <x v="40"/>
    <b v="0"/>
    <n v="28"/>
    <b v="1"/>
    <s v="technology/makerspaces"/>
    <n v="170.70000000000002"/>
    <n v="60.964285714285715"/>
    <x v="7"/>
    <x v="40"/>
  </r>
  <r>
    <x v="3339"/>
    <s v="Summer Adaptation of Fallen Angels"/>
    <s v="We're high school students directing a film adaptation of the play, Fallen Angels, written by NoÃ«l Coward and set in the 1920's."/>
    <n v="1200"/>
    <n v="0"/>
    <x v="0"/>
    <x v="0"/>
    <x v="0"/>
    <n v="1465790400"/>
    <d v="2016-06-13T04:00:00"/>
    <n v="1462210950"/>
    <d v="2016-05-02T17:42:30"/>
    <x v="40"/>
    <x v="40"/>
    <b v="0"/>
    <n v="0"/>
    <b v="0"/>
    <s v="theater/plays"/>
    <n v="0"/>
    <n v="0"/>
    <x v="0"/>
    <x v="0"/>
  </r>
  <r>
    <x v="3340"/>
    <s v="Why Theatre"/>
    <s v="Le projet vise la crÃ©ation dâ€™un lieu de rÃ©sidence, recherche et formation dÃ©diÃ© Ã  l'art vivant, l'image et la narration."/>
    <n v="4200"/>
    <n v="4230"/>
    <x v="2"/>
    <x v="5"/>
    <x v="4"/>
    <n v="1437429600"/>
    <d v="2015-07-20T22:00:00"/>
    <n v="1433747376"/>
    <d v="2015-06-08T07:09:36"/>
    <x v="40"/>
    <x v="40"/>
    <b v="0"/>
    <n v="41"/>
    <b v="1"/>
    <s v="theater/spaces"/>
    <n v="100.71428571428571"/>
    <n v="103.17073170731707"/>
    <x v="0"/>
    <x v="4"/>
  </r>
  <r>
    <x v="3341"/>
    <s v="Waxwing: A New Play"/>
    <s v="WAXWING is an exciting new world premiere of mythic (perhaps even apocalyptic!) proportions."/>
    <n v="1500"/>
    <n v="2002.22"/>
    <x v="2"/>
    <x v="0"/>
    <x v="0"/>
    <n v="1326927600"/>
    <d v="2012-01-18T23:00:00"/>
    <n v="1323221761"/>
    <d v="2011-12-07T01:36:01"/>
    <x v="40"/>
    <x v="40"/>
    <b v="1"/>
    <n v="52"/>
    <b v="1"/>
    <s v="theater/plays"/>
    <n v="133.48133333333334"/>
    <n v="38.504230769230773"/>
    <x v="0"/>
    <x v="0"/>
  </r>
  <r>
    <x v="3342"/>
    <s v="Uncalled For Presents: Playday Mayday in Toronto!"/>
    <s v="Uncalled For is finally bringing their latest work of intelligently reckless stream-of-consciousness sketch comedy to Toronto."/>
    <n v="10000"/>
    <n v="10338"/>
    <x v="2"/>
    <x v="6"/>
    <x v="5"/>
    <n v="1476158340"/>
    <d v="2016-10-11T03:59:00"/>
    <n v="1472594585"/>
    <d v="2016-08-30T22:03:05"/>
    <x v="40"/>
    <x v="40"/>
    <b v="0"/>
    <n v="114"/>
    <b v="1"/>
    <s v="theater/plays"/>
    <n v="103.38000000000001"/>
    <n v="90.684210526315795"/>
    <x v="0"/>
    <x v="0"/>
  </r>
  <r>
    <x v="3343"/>
    <s v="SPILL - A verbatim show about sex"/>
    <s v="We're making a show about sex. Because it's important, everyone wants to talk about it and it's at the start of everything."/>
    <n v="350"/>
    <n v="504"/>
    <x v="2"/>
    <x v="3"/>
    <x v="3"/>
    <n v="1435352400"/>
    <d v="2015-06-26T21:00:00"/>
    <n v="1431718575"/>
    <d v="2015-05-15T19:36:15"/>
    <x v="40"/>
    <x v="40"/>
    <b v="0"/>
    <n v="22"/>
    <b v="1"/>
    <s v="theater/plays"/>
    <n v="144"/>
    <n v="22.90909090909091"/>
    <x v="0"/>
    <x v="0"/>
  </r>
  <r>
    <x v="3344"/>
    <s v="MY PRIVATE REVOLUTION"/>
    <s v="An inspiring story of a young girl's journey from childhood to adulthood told through monologue, dialogue, poetry and music and dance."/>
    <n v="50000"/>
    <n v="10775"/>
    <x v="0"/>
    <x v="0"/>
    <x v="0"/>
    <n v="1404194400"/>
    <d v="2014-07-01T06:00:00"/>
    <n v="1400600840"/>
    <d v="2014-05-20T15:47:20"/>
    <x v="40"/>
    <x v="40"/>
    <b v="0"/>
    <n v="84"/>
    <b v="0"/>
    <s v="theater/plays"/>
    <n v="21.55"/>
    <n v="128.27380952380952"/>
    <x v="0"/>
    <x v="0"/>
  </r>
  <r>
    <x v="3345"/>
    <s v="Antonym Theatre - &quot;STAIRCASES&quot;"/>
    <s v="&quot;STAIRCASES&quot; is a piece of collaborative new writing exploring 'L'esprit de l'escalier', or the conversations you wish you could have."/>
    <n v="1500"/>
    <n v="173"/>
    <x v="0"/>
    <x v="3"/>
    <x v="3"/>
    <n v="1434063600"/>
    <d v="2015-06-11T23:00:00"/>
    <n v="1430405903"/>
    <d v="2015-04-30T14:58:23"/>
    <x v="40"/>
    <x v="40"/>
    <b v="0"/>
    <n v="7"/>
    <b v="0"/>
    <s v="theater/plays"/>
    <n v="11.533333333333333"/>
    <n v="24.714285714285715"/>
    <x v="0"/>
    <x v="0"/>
  </r>
  <r>
    <x v="3346"/>
    <s v="Consumed (Static Air) (Canceled)"/>
    <s v="Film makers catch live footage beyond their wildest dreams."/>
    <n v="7000"/>
    <n v="0"/>
    <x v="1"/>
    <x v="3"/>
    <x v="3"/>
    <n v="1420741080"/>
    <d v="2015-01-08T18:18:00"/>
    <n v="1417026340"/>
    <d v="2014-11-26T18:25:40"/>
    <x v="41"/>
    <x v="41"/>
    <b v="0"/>
    <n v="0"/>
    <b v="0"/>
    <s v="film &amp; video/science fiction"/>
    <n v="0"/>
    <n v="0"/>
    <x v="2"/>
    <x v="13"/>
  </r>
  <r>
    <x v="3347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d v="2015-06-03T13:08:15"/>
    <n v="1429621695"/>
    <d v="2015-04-21T13:08:15"/>
    <x v="41"/>
    <x v="41"/>
    <b v="0"/>
    <n v="3"/>
    <b v="0"/>
    <s v="film &amp; video/science fiction"/>
    <n v="2.666666666666667"/>
    <n v="13.333333333333334"/>
    <x v="2"/>
    <x v="13"/>
  </r>
  <r>
    <x v="334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x v="0"/>
    <n v="1283312640"/>
    <d v="2010-09-01T03:44:00"/>
    <n v="1279651084"/>
    <d v="2010-07-20T18:38:04"/>
    <x v="41"/>
    <x v="41"/>
    <b v="0"/>
    <n v="229"/>
    <b v="1"/>
    <s v="film &amp; video/documentary"/>
    <n v="103.90027322404372"/>
    <n v="56.460043668122275"/>
    <x v="2"/>
    <x v="22"/>
  </r>
  <r>
    <x v="3349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x v="0"/>
    <n v="1414544400"/>
    <d v="2014-10-29T01:00:00"/>
    <n v="1410883139"/>
    <d v="2014-09-16T15:58:59"/>
    <x v="41"/>
    <x v="41"/>
    <b v="0"/>
    <n v="1021"/>
    <b v="1"/>
    <s v="technology/wearables"/>
    <n v="300.11791999999997"/>
    <n v="73.486268364348675"/>
    <x v="7"/>
    <x v="11"/>
  </r>
  <r>
    <x v="3350"/>
    <s v="BLOXSHIELD"/>
    <s v="A radiation shield for your fitness tracker, smartwatch or other wearable smart device"/>
    <n v="20000"/>
    <n v="2468"/>
    <x v="0"/>
    <x v="0"/>
    <x v="0"/>
    <n v="1473400800"/>
    <d v="2016-09-09T06:00:00"/>
    <n v="1469718841"/>
    <d v="2016-07-28T15:14:01"/>
    <x v="41"/>
    <x v="41"/>
    <b v="0"/>
    <n v="34"/>
    <b v="0"/>
    <s v="technology/wearables"/>
    <n v="12.34"/>
    <n v="72.588235294117652"/>
    <x v="7"/>
    <x v="11"/>
  </r>
  <r>
    <x v="3351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x v="0"/>
    <n v="1333774740"/>
    <d v="2012-04-07T04:59:00"/>
    <n v="1330094566"/>
    <d v="2012-02-24T14:42:46"/>
    <x v="41"/>
    <x v="41"/>
    <b v="0"/>
    <n v="184"/>
    <b v="1"/>
    <s v="music/rock"/>
    <n v="111.78571428571429"/>
    <n v="85.054347826086953"/>
    <x v="1"/>
    <x v="2"/>
  </r>
  <r>
    <x v="3352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x v="0"/>
    <n v="1337396400"/>
    <d v="2012-05-19T03:00:00"/>
    <n v="1333709958"/>
    <d v="2012-04-06T10:59:18"/>
    <x v="41"/>
    <x v="41"/>
    <b v="0"/>
    <n v="40"/>
    <b v="1"/>
    <s v="music/rock"/>
    <n v="117.25000000000001"/>
    <n v="58.625"/>
    <x v="1"/>
    <x v="2"/>
  </r>
  <r>
    <x v="3353"/>
    <s v="Jazz Singer, Marti Mendenhall Live Concert Recording"/>
    <s v="A CD of a live Jazz concert featuring Marti Mendenhall, George Mitchell, Scott Steed and Todd Strait."/>
    <n v="1400"/>
    <n v="0"/>
    <x v="0"/>
    <x v="0"/>
    <x v="0"/>
    <n v="1326916800"/>
    <d v="2012-01-18T20:00:00"/>
    <n v="1323131689"/>
    <d v="2011-12-06T00:34:49"/>
    <x v="41"/>
    <x v="41"/>
    <b v="0"/>
    <n v="0"/>
    <b v="0"/>
    <s v="music/jazz"/>
    <n v="0"/>
    <n v="0"/>
    <x v="1"/>
    <x v="39"/>
  </r>
  <r>
    <x v="3354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d v="2014-09-12T10:00:00"/>
    <n v="1406824948"/>
    <d v="2014-07-31T16:42:28"/>
    <x v="41"/>
    <x v="41"/>
    <b v="0"/>
    <n v="1"/>
    <b v="0"/>
    <s v="journalism/audio"/>
    <n v="1.5384615384615385"/>
    <n v="10"/>
    <x v="4"/>
    <x v="7"/>
  </r>
  <r>
    <x v="3355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x v="0"/>
    <n v="1488337200"/>
    <d v="2017-03-01T03:00:00"/>
    <n v="1484623726"/>
    <d v="2017-01-17T03:28:46"/>
    <x v="41"/>
    <x v="41"/>
    <b v="0"/>
    <n v="17"/>
    <b v="1"/>
    <s v="music/rock"/>
    <n v="122.13333333333334"/>
    <n v="53.882352941176471"/>
    <x v="1"/>
    <x v="2"/>
  </r>
  <r>
    <x v="3356"/>
    <s v="Butch County Rocks San Francisco Pride"/>
    <s v="Butch County is a hard rockin bunch of girls and boy-girls from Austin.  Help us show San Francisco  Pride how we do it in Texas!"/>
    <n v="4500"/>
    <n v="4660"/>
    <x v="2"/>
    <x v="0"/>
    <x v="0"/>
    <n v="1307851200"/>
    <d v="2011-06-12T04:00:00"/>
    <n v="1304129088"/>
    <d v="2011-04-30T02:04:48"/>
    <x v="41"/>
    <x v="41"/>
    <b v="0"/>
    <n v="87"/>
    <b v="1"/>
    <s v="music/rock"/>
    <n v="103.55555555555556"/>
    <n v="53.5632183908046"/>
    <x v="1"/>
    <x v="2"/>
  </r>
  <r>
    <x v="3357"/>
    <s v="Kyana"/>
    <s v="I am excited to present my debut pop project Kyana!_x000a_Piano and vocal sounds embedded in sophisticated, bold arrangements &amp; brisk beats"/>
    <n v="7900"/>
    <n v="8098"/>
    <x v="2"/>
    <x v="18"/>
    <x v="4"/>
    <n v="1453064400"/>
    <d v="2016-01-17T21:00:00"/>
    <n v="1449359831"/>
    <d v="2015-12-05T23:57:11"/>
    <x v="41"/>
    <x v="41"/>
    <b v="0"/>
    <n v="101"/>
    <b v="1"/>
    <s v="music/pop"/>
    <n v="102.50632911392405"/>
    <n v="80.178217821782184"/>
    <x v="1"/>
    <x v="30"/>
  </r>
  <r>
    <x v="3358"/>
    <s v="Blind Man Deaf Boy Tour!"/>
    <s v="Blind Man Deaf Boy is a Folk Punk band from Denver, we need money to get ourselves a van and take it on tour around the west coast."/>
    <n v="1500"/>
    <n v="1611"/>
    <x v="2"/>
    <x v="0"/>
    <x v="0"/>
    <n v="1386372120"/>
    <d v="2013-12-06T23:22:00"/>
    <n v="1382659060"/>
    <d v="2013-10-24T23:57:40"/>
    <x v="41"/>
    <x v="41"/>
    <b v="0"/>
    <n v="25"/>
    <b v="1"/>
    <s v="music/rock"/>
    <n v="107.4"/>
    <n v="64.44"/>
    <x v="1"/>
    <x v="2"/>
  </r>
  <r>
    <x v="3359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d v="2017-04-05T19:41:54"/>
    <n v="1487709714"/>
    <d v="2017-02-21T20:41:54"/>
    <x v="41"/>
    <x v="41"/>
    <b v="0"/>
    <n v="7"/>
    <b v="0"/>
    <s v="theater/spaces"/>
    <n v="6.0263157894736841"/>
    <n v="163.57142857142858"/>
    <x v="0"/>
    <x v="4"/>
  </r>
  <r>
    <x v="336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x v="0"/>
    <n v="1389812400"/>
    <d v="2014-01-15T19:00:00"/>
    <n v="1386108087"/>
    <d v="2013-12-03T22:01:27"/>
    <x v="41"/>
    <x v="41"/>
    <b v="0"/>
    <n v="456"/>
    <b v="1"/>
    <s v="technology/hardware"/>
    <n v="246.0608"/>
    <n v="161.88210526315791"/>
    <x v="7"/>
    <x v="31"/>
  </r>
  <r>
    <x v="3361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x v="2"/>
    <n v="1468658866"/>
    <d v="2016-07-16T08:47:46"/>
    <n v="1464943666"/>
    <d v="2016-06-03T08:47:46"/>
    <x v="41"/>
    <x v="41"/>
    <b v="0"/>
    <n v="2"/>
    <b v="0"/>
    <s v="publishing/children's books"/>
    <n v="10.5"/>
    <n v="52.5"/>
    <x v="8"/>
    <x v="17"/>
  </r>
  <r>
    <x v="3362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x v="0"/>
    <n v="1437004800"/>
    <d v="2015-07-16T00:00:00"/>
    <n v="1433295276"/>
    <d v="2015-06-03T01:34:36"/>
    <x v="41"/>
    <x v="41"/>
    <b v="0"/>
    <n v="141"/>
    <b v="1"/>
    <s v="theater/plays"/>
    <n v="127.95"/>
    <n v="90.744680851063833"/>
    <x v="0"/>
    <x v="0"/>
  </r>
  <r>
    <x v="3363"/>
    <s v="Duodeca"/>
    <s v="Poppin Productions are currently entering the development stage of their very first production -  &quot;Duodeca&quot;."/>
    <n v="600"/>
    <n v="10"/>
    <x v="0"/>
    <x v="3"/>
    <x v="3"/>
    <n v="1440801000"/>
    <d v="2015-08-28T22:30:00"/>
    <n v="1437042490"/>
    <d v="2015-07-16T10:28:10"/>
    <x v="41"/>
    <x v="41"/>
    <b v="0"/>
    <n v="2"/>
    <b v="0"/>
    <s v="theater/musical"/>
    <n v="1.6666666666666667"/>
    <n v="5"/>
    <x v="0"/>
    <x v="1"/>
  </r>
  <r>
    <x v="3364"/>
    <s v="Moroccan National Debate Team"/>
    <s v="MNDT will be the first Moroccan Team in history to participate in the WSDC. the worldâ€™s biggest high school debate tournament."/>
    <n v="7500"/>
    <n v="45"/>
    <x v="0"/>
    <x v="0"/>
    <x v="0"/>
    <n v="1406170740"/>
    <d v="2014-07-24T02:59:00"/>
    <n v="1402506278"/>
    <d v="2014-06-11T17:04:38"/>
    <x v="41"/>
    <x v="41"/>
    <b v="0"/>
    <n v="2"/>
    <b v="0"/>
    <s v="theater/plays"/>
    <n v="0.6"/>
    <n v="22.5"/>
    <x v="0"/>
    <x v="0"/>
  </r>
  <r>
    <x v="3365"/>
    <s v="David Facer, Paradox Magic"/>
    <s v="No magic show has ever integrated theatre arts like this.  World of Paradox is designed for all audiences and is interactive in nature."/>
    <n v="5000"/>
    <n v="3530"/>
    <x v="0"/>
    <x v="0"/>
    <x v="0"/>
    <n v="1427936400"/>
    <d v="2015-04-02T01:00:00"/>
    <n v="1424221866"/>
    <d v="2015-02-18T01:11:06"/>
    <x v="41"/>
    <x v="41"/>
    <b v="0"/>
    <n v="33"/>
    <b v="0"/>
    <s v="theater/plays"/>
    <n v="70.599999999999994"/>
    <n v="106.96969696969697"/>
    <x v="0"/>
    <x v="0"/>
  </r>
  <r>
    <x v="336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d v="2015-05-16T10:16:00"/>
    <n v="1427968234"/>
    <d v="2015-04-02T09:50:34"/>
    <x v="42"/>
    <x v="42"/>
    <b v="0"/>
    <n v="0"/>
    <b v="0"/>
    <s v="film &amp; video/science fiction"/>
    <n v="0"/>
    <n v="0"/>
    <x v="2"/>
    <x v="13"/>
  </r>
  <r>
    <x v="3367"/>
    <s v="DEVIL MAY CARE"/>
    <s v="Most people have heard Bob Dorough's music over the past 50 years without knowing it. Until now. A story for every artist who refuses to give up."/>
    <n v="17000"/>
    <n v="17805"/>
    <x v="2"/>
    <x v="0"/>
    <x v="0"/>
    <n v="1281542340"/>
    <d v="2010-08-11T15:59:00"/>
    <n v="1277702894"/>
    <d v="2010-06-28T05:28:14"/>
    <x v="42"/>
    <x v="42"/>
    <b v="1"/>
    <n v="222"/>
    <b v="1"/>
    <s v="film &amp; video/documentary"/>
    <n v="104.73529411764706"/>
    <n v="80.202702702702709"/>
    <x v="2"/>
    <x v="22"/>
  </r>
  <r>
    <x v="3368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x v="0"/>
    <n v="1438451580"/>
    <d v="2015-08-01T17:53:00"/>
    <n v="1434609424"/>
    <d v="2015-06-18T06:37:04"/>
    <x v="42"/>
    <x v="42"/>
    <b v="0"/>
    <n v="28"/>
    <b v="0"/>
    <s v="technology/web"/>
    <n v="5.0413333333333332"/>
    <n v="135.03571428571428"/>
    <x v="7"/>
    <x v="24"/>
  </r>
  <r>
    <x v="3369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d v="2016-06-06T20:09:00"/>
    <n v="1461438495"/>
    <d v="2016-04-23T19:08:15"/>
    <x v="42"/>
    <x v="42"/>
    <b v="0"/>
    <n v="0"/>
    <b v="0"/>
    <s v="journalism/audio"/>
    <n v="0"/>
    <n v="0"/>
    <x v="4"/>
    <x v="7"/>
  </r>
  <r>
    <x v="3370"/>
    <s v="Organic in India"/>
    <s v="I plan to document volunteer work on an organic farm in rural India, and photograph the people and places I encounter during the trip."/>
    <n v="5000"/>
    <n v="367"/>
    <x v="0"/>
    <x v="0"/>
    <x v="0"/>
    <n v="1405401060"/>
    <d v="2014-07-15T05:11:00"/>
    <n v="1401585752"/>
    <d v="2014-06-01T01:22:32"/>
    <x v="42"/>
    <x v="42"/>
    <b v="0"/>
    <n v="9"/>
    <b v="0"/>
    <s v="photography/places"/>
    <n v="7.3400000000000007"/>
    <n v="40.777777777777779"/>
    <x v="5"/>
    <x v="16"/>
  </r>
  <r>
    <x v="3371"/>
    <s v="The Prodigal Son"/>
    <s v="A melody for the galaxy."/>
    <n v="35000"/>
    <n v="75"/>
    <x v="0"/>
    <x v="0"/>
    <x v="0"/>
    <n v="1463201940"/>
    <d v="2016-05-14T04:59:00"/>
    <n v="1459435149"/>
    <d v="2016-03-31T14:39:09"/>
    <x v="42"/>
    <x v="42"/>
    <b v="0"/>
    <n v="2"/>
    <b v="0"/>
    <s v="music/faith"/>
    <n v="0.2142857142857143"/>
    <n v="37.5"/>
    <x v="1"/>
    <x v="19"/>
  </r>
  <r>
    <x v="3372"/>
    <s v="Thinking Cleaner, Wifi for iRobotÂ® RoombaÂ® 700 &amp; 800 series"/>
    <s v="Thinking Cleaner is an add-on for your iRobotÂ® RoombaÂ® 700/800 that makes it smarter and aware of its owner."/>
    <n v="85000"/>
    <n v="33486"/>
    <x v="0"/>
    <x v="14"/>
    <x v="4"/>
    <n v="1446331500"/>
    <d v="2015-10-31T22:45:00"/>
    <n v="1442531217"/>
    <d v="2015-09-17T23:06:57"/>
    <x v="42"/>
    <x v="42"/>
    <b v="0"/>
    <n v="285"/>
    <b v="0"/>
    <s v="technology/gadgets"/>
    <n v="39.395294117647055"/>
    <n v="117.49473684210527"/>
    <x v="7"/>
    <x v="33"/>
  </r>
  <r>
    <x v="3373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x v="0"/>
    <n v="1316442622"/>
    <d v="2011-09-19T14:30:22"/>
    <n v="1312641022"/>
    <d v="2011-08-06T14:30:22"/>
    <x v="42"/>
    <x v="42"/>
    <b v="1"/>
    <n v="41"/>
    <b v="1"/>
    <s v="technology/hardware"/>
    <n v="117.07484768810599"/>
    <n v="44.853658536585364"/>
    <x v="7"/>
    <x v="31"/>
  </r>
  <r>
    <x v="3374"/>
    <s v="2 Go Fast Food (Canceled)"/>
    <s v="A New Twist with an American and Philippine fast food Mobile Trailer."/>
    <n v="10000"/>
    <n v="0"/>
    <x v="1"/>
    <x v="0"/>
    <x v="0"/>
    <n v="1428707647"/>
    <d v="2015-04-10T23:14:07"/>
    <n v="1424823247"/>
    <d v="2015-02-25T00:14:07"/>
    <x v="42"/>
    <x v="42"/>
    <b v="0"/>
    <n v="0"/>
    <b v="0"/>
    <s v="food/food trucks"/>
    <n v="0"/>
    <n v="0"/>
    <x v="3"/>
    <x v="10"/>
  </r>
  <r>
    <x v="3375"/>
    <s v="Historic Robotic Spacecraft Poster Series Two"/>
    <s v="Chop Shopâ€™s second series of posters celebrating the most popular and most notable robotic space exploration missions."/>
    <n v="8000"/>
    <n v="32616"/>
    <x v="2"/>
    <x v="0"/>
    <x v="0"/>
    <n v="1439344800"/>
    <d v="2015-08-12T02:00:00"/>
    <n v="1435611572"/>
    <d v="2015-06-29T20:59:32"/>
    <x v="42"/>
    <x v="42"/>
    <b v="1"/>
    <n v="398"/>
    <b v="1"/>
    <s v="technology/space exploration"/>
    <n v="407.7"/>
    <n v="81.949748743718587"/>
    <x v="7"/>
    <x v="32"/>
  </r>
  <r>
    <x v="3376"/>
    <s v="BELIEF on the Isle of Skye"/>
    <s v="BELIEF leaves res &amp; crosses nations, swims the Atlantic, landing on Isle where Salish meets Gaelic, where humanity transcends barriers"/>
    <n v="12000"/>
    <n v="2800"/>
    <x v="0"/>
    <x v="0"/>
    <x v="0"/>
    <n v="1440090300"/>
    <d v="2015-08-20T17:05:00"/>
    <n v="1436305452"/>
    <d v="2015-07-07T21:44:12"/>
    <x v="42"/>
    <x v="42"/>
    <b v="0"/>
    <n v="29"/>
    <b v="0"/>
    <s v="theater/plays"/>
    <n v="23.333333333333332"/>
    <n v="96.551724137931032"/>
    <x v="0"/>
    <x v="0"/>
  </r>
  <r>
    <x v="3377"/>
    <s v="Acting V Senior Showcase"/>
    <s v="Hi! We're the Graduating Seniors Acting V Seniors at Temple University! Welcome to our Kick starter Page!"/>
    <n v="500"/>
    <n v="745"/>
    <x v="2"/>
    <x v="0"/>
    <x v="0"/>
    <n v="1461762960"/>
    <d v="2016-04-27T13:16:00"/>
    <n v="1457999054"/>
    <d v="2016-03-14T23:44:14"/>
    <x v="42"/>
    <x v="42"/>
    <b v="0"/>
    <n v="20"/>
    <b v="1"/>
    <s v="theater/spaces"/>
    <n v="149"/>
    <n v="37.25"/>
    <x v="0"/>
    <x v="4"/>
  </r>
  <r>
    <x v="3378"/>
    <s v="Orpheus Descending by Tennessee Williams"/>
    <s v="Austin Pendleton directs a rare revival of Tennessee Williams' Orpheus Descending. (photos by Michael Halsband and Talfoto)"/>
    <n v="15500"/>
    <n v="15705"/>
    <x v="2"/>
    <x v="0"/>
    <x v="0"/>
    <n v="1458075600"/>
    <d v="2016-03-15T21:00:00"/>
    <n v="1454259272"/>
    <d v="2016-01-31T16:54:32"/>
    <x v="42"/>
    <x v="42"/>
    <b v="1"/>
    <n v="286"/>
    <b v="1"/>
    <s v="theater/plays"/>
    <n v="101.32258064516128"/>
    <n v="54.912587412587413"/>
    <x v="0"/>
    <x v="0"/>
  </r>
  <r>
    <x v="3379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x v="0"/>
    <n v="1461904788"/>
    <d v="2016-04-29T04:39:48"/>
    <n v="1458103188"/>
    <d v="2016-03-16T04:39:48"/>
    <x v="42"/>
    <x v="42"/>
    <b v="0"/>
    <n v="237"/>
    <b v="1"/>
    <s v="theater/plays"/>
    <n v="102.6467741935484"/>
    <n v="134.26371308016877"/>
    <x v="0"/>
    <x v="0"/>
  </r>
  <r>
    <x v="3380"/>
    <s v="Fury Theatre is Producing Oleanna"/>
    <s v="Fury Theatre is bringing Mamet's powerful play, Oleanna, to life!  Help us get ahead of funding so we can keep theater affordable."/>
    <n v="1700"/>
    <n v="1700.01"/>
    <x v="2"/>
    <x v="0"/>
    <x v="0"/>
    <n v="1414284180"/>
    <d v="2014-10-26T00:43:00"/>
    <n v="1410558948"/>
    <d v="2014-09-12T21:55:48"/>
    <x v="42"/>
    <x v="42"/>
    <b v="0"/>
    <n v="45"/>
    <b v="1"/>
    <s v="theater/plays"/>
    <n v="100.00058823529412"/>
    <n v="37.777999999999999"/>
    <x v="0"/>
    <x v="0"/>
  </r>
  <r>
    <x v="3381"/>
    <s v="SMOKEY AND THE BANDIT: THE MUSICAL"/>
    <s v="SMOKEY AND THE BANDIT: THE MUSICAL_x000a_The classic film, characters and music you love, on stage, LIVE!"/>
    <n v="5000"/>
    <n v="1762"/>
    <x v="0"/>
    <x v="0"/>
    <x v="0"/>
    <n v="1479517200"/>
    <d v="2016-11-19T01:00:00"/>
    <n v="1475765867"/>
    <d v="2016-10-06T14:57:47"/>
    <x v="42"/>
    <x v="42"/>
    <b v="0"/>
    <n v="31"/>
    <b v="0"/>
    <s v="theater/musical"/>
    <n v="35.24"/>
    <n v="56.838709677419352"/>
    <x v="0"/>
    <x v="1"/>
  </r>
  <r>
    <x v="3382"/>
    <s v="Know Thy Law"/>
    <s v="Based on the novel â€œKnow Thy Lawâ€, this powerful play gives the insight and understanding of the power of knowing the law of the land."/>
    <n v="1500"/>
    <n v="0"/>
    <x v="0"/>
    <x v="0"/>
    <x v="0"/>
    <n v="1439581080"/>
    <d v="2015-08-14T19:38:00"/>
    <n v="1435709765"/>
    <d v="2015-07-01T00:16:05"/>
    <x v="42"/>
    <x v="42"/>
    <b v="0"/>
    <n v="0"/>
    <b v="0"/>
    <s v="theater/plays"/>
    <n v="0"/>
    <n v="0"/>
    <x v="0"/>
    <x v="0"/>
  </r>
  <r>
    <x v="3383"/>
    <s v="Live at the Speakeasy with Ryan Anderson"/>
    <s v="Live at the Speakeasy with Ryan Anderson is a local talk show! Showcasing local artist, special guest, and talented bands."/>
    <n v="2000"/>
    <n v="730"/>
    <x v="0"/>
    <x v="0"/>
    <x v="0"/>
    <n v="1413953940"/>
    <d v="2014-10-22T04:59:00"/>
    <n v="1410141900"/>
    <d v="2014-09-08T02:05:00"/>
    <x v="42"/>
    <x v="42"/>
    <b v="0"/>
    <n v="8"/>
    <b v="0"/>
    <s v="theater/plays"/>
    <n v="36.5"/>
    <n v="91.25"/>
    <x v="0"/>
    <x v="0"/>
  </r>
  <r>
    <x v="3384"/>
    <s v="Theatre for Life, Youth Theatre Company, Southampton UK"/>
    <s v="Theatre for Life believes in unlocking young people's creativity, developing self belief and creating positive opportunities."/>
    <n v="3500"/>
    <n v="400"/>
    <x v="0"/>
    <x v="3"/>
    <x v="3"/>
    <n v="1488271860"/>
    <d v="2017-02-28T08:51:00"/>
    <n v="1484484219"/>
    <d v="2017-01-15T12:43:39"/>
    <x v="42"/>
    <x v="42"/>
    <b v="0"/>
    <n v="5"/>
    <b v="0"/>
    <s v="theater/plays"/>
    <n v="11.428571428571429"/>
    <n v="80"/>
    <x v="0"/>
    <x v="0"/>
  </r>
  <r>
    <x v="3385"/>
    <s v="Spinward Traveller (T.V. Pilot)"/>
    <s v="Spinward Traveller is based on the award winning role-playing game. Launch your imagination into the Traveller universe at Jump 6."/>
    <n v="30000"/>
    <n v="49588"/>
    <x v="2"/>
    <x v="0"/>
    <x v="0"/>
    <n v="1405479600"/>
    <d v="2014-07-16T03:00:00"/>
    <n v="1401642425"/>
    <d v="2014-06-01T17:07:05"/>
    <x v="43"/>
    <x v="43"/>
    <b v="0"/>
    <n v="827"/>
    <b v="1"/>
    <s v="film &amp; video/television"/>
    <n v="165.29333333333335"/>
    <n v="59.961305925030231"/>
    <x v="2"/>
    <x v="6"/>
  </r>
  <r>
    <x v="3386"/>
    <s v="BIG WHISKEY TV Show"/>
    <s v="The Creator of the hit FOX show THE BOURBON LOUNGE brings you BIG WHISKEY. A new travel show exploring whiskey like you've never seen."/>
    <n v="2000"/>
    <n v="2000"/>
    <x v="2"/>
    <x v="0"/>
    <x v="0"/>
    <n v="1412648537"/>
    <d v="2014-10-07T02:22:17"/>
    <n v="1408760537"/>
    <d v="2014-08-23T02:22:17"/>
    <x v="43"/>
    <x v="43"/>
    <b v="0"/>
    <n v="15"/>
    <b v="1"/>
    <s v="film &amp; video/television"/>
    <n v="100"/>
    <n v="133.33333333333334"/>
    <x v="2"/>
    <x v="6"/>
  </r>
  <r>
    <x v="3387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d v="2014-11-07T20:30:07"/>
    <n v="1411500607"/>
    <d v="2014-09-23T19:30:07"/>
    <x v="43"/>
    <x v="43"/>
    <b v="0"/>
    <n v="81"/>
    <b v="0"/>
    <s v="film &amp; video/science fiction"/>
    <n v="9.5687499999999996"/>
    <n v="94.506172839506178"/>
    <x v="2"/>
    <x v="13"/>
  </r>
  <r>
    <x v="3388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d v="2015-05-31T03:40:23"/>
    <n v="1429155623"/>
    <d v="2015-04-16T03:40:23"/>
    <x v="43"/>
    <x v="43"/>
    <b v="0"/>
    <n v="28"/>
    <b v="0"/>
    <s v="film &amp; video/science fiction"/>
    <n v="10.775"/>
    <n v="46.178571428571431"/>
    <x v="2"/>
    <x v="13"/>
  </r>
  <r>
    <x v="3389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x v="0"/>
    <n v="1367773211"/>
    <d v="2013-05-05T17:00:11"/>
    <n v="1363885211"/>
    <d v="2013-03-21T17:00:11"/>
    <x v="43"/>
    <x v="43"/>
    <b v="1"/>
    <n v="137"/>
    <b v="1"/>
    <s v="film &amp; video/documentary"/>
    <n v="107.63413333333334"/>
    <n v="117.84759124087591"/>
    <x v="2"/>
    <x v="22"/>
  </r>
  <r>
    <x v="3390"/>
    <s v="&quot;LESLIE&quot;"/>
    <s v="&quot;LESLIE&quot; explores the unapologetic life of Leslie Cochran, the thong-clad homeless man turned cultural icon in the heart of Texas."/>
    <n v="36400"/>
    <n v="41000"/>
    <x v="2"/>
    <x v="0"/>
    <x v="0"/>
    <n v="1419180304"/>
    <d v="2014-12-21T16:45:04"/>
    <n v="1415292304"/>
    <d v="2014-11-06T16:45:04"/>
    <x v="43"/>
    <x v="43"/>
    <b v="1"/>
    <n v="376"/>
    <b v="1"/>
    <s v="film &amp; video/documentary"/>
    <n v="112.63736263736264"/>
    <n v="109.04255319148936"/>
    <x v="2"/>
    <x v="22"/>
  </r>
  <r>
    <x v="3391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x v="0"/>
    <n v="1325961309"/>
    <d v="2012-01-07T18:35:09"/>
    <n v="1322073309"/>
    <d v="2011-11-23T18:35:09"/>
    <x v="43"/>
    <x v="43"/>
    <b v="1"/>
    <n v="146"/>
    <b v="1"/>
    <s v="film &amp; video/documentary"/>
    <n v="101.33294117647058"/>
    <n v="589.95205479452056"/>
    <x v="2"/>
    <x v="22"/>
  </r>
  <r>
    <x v="3392"/>
    <s v="The Last Cosmonaut"/>
    <s v="He can never die. He will live forever. He is the last cosmonaut, and this is his story."/>
    <n v="2500"/>
    <n v="6000"/>
    <x v="2"/>
    <x v="0"/>
    <x v="0"/>
    <n v="1298699828"/>
    <d v="2011-02-26T05:57:08"/>
    <n v="1294811828"/>
    <d v="2011-01-12T05:57:08"/>
    <x v="43"/>
    <x v="43"/>
    <b v="1"/>
    <n v="145"/>
    <b v="1"/>
    <s v="film &amp; video/documentary"/>
    <n v="240"/>
    <n v="41.379310344827587"/>
    <x v="2"/>
    <x v="22"/>
  </r>
  <r>
    <x v="3393"/>
    <s v="La Tierra de los Adioses"/>
    <s v="Help us finish a documentary about four teens coming-of-age in a small, rural Mexican town that has suffered 50% migration to the U.S."/>
    <n v="5000"/>
    <n v="5570"/>
    <x v="2"/>
    <x v="0"/>
    <x v="0"/>
    <n v="1320640778"/>
    <d v="2011-11-07T04:39:38"/>
    <n v="1316749178"/>
    <d v="2011-09-23T03:39:38"/>
    <x v="43"/>
    <x v="43"/>
    <b v="1"/>
    <n v="111"/>
    <b v="1"/>
    <s v="film &amp; video/documentary"/>
    <n v="111.4"/>
    <n v="50.18018018018018"/>
    <x v="2"/>
    <x v="22"/>
  </r>
  <r>
    <x v="3394"/>
    <s v="Korengal Theatrical Release"/>
    <s v="My latest film Korengal, takes us back to the same valley with the same troops as in my Academy AwardÂ® nominated film Restrepo."/>
    <n v="75000"/>
    <n v="117108"/>
    <x v="2"/>
    <x v="0"/>
    <x v="0"/>
    <n v="1401459035"/>
    <d v="2014-05-30T14:10:35"/>
    <n v="1397571035"/>
    <d v="2014-04-15T14:10:35"/>
    <x v="43"/>
    <x v="43"/>
    <b v="1"/>
    <n v="2139"/>
    <b v="1"/>
    <s v="film &amp; video/documentary"/>
    <n v="156.14400000000001"/>
    <n v="54.748948106591868"/>
    <x v="2"/>
    <x v="22"/>
  </r>
  <r>
    <x v="3395"/>
    <s v="George Tice: Seeing Beyond the Moment"/>
    <s v="A documentary film on the life of legendary photographer George Tice by Peter Bosco, Bruce Wodder and Douglas Underdahl."/>
    <n v="15000"/>
    <n v="16373"/>
    <x v="2"/>
    <x v="0"/>
    <x v="0"/>
    <n v="1364236524"/>
    <d v="2013-03-25T18:35:24"/>
    <n v="1360352124"/>
    <d v="2013-02-08T19:35:24"/>
    <x v="43"/>
    <x v="43"/>
    <b v="1"/>
    <n v="135"/>
    <b v="1"/>
    <s v="film &amp; video/documentary"/>
    <n v="109.15333333333332"/>
    <n v="121.28148148148148"/>
    <x v="2"/>
    <x v="22"/>
  </r>
  <r>
    <x v="3396"/>
    <s v="Before Us - a Feature Length Documentary about Adoption"/>
    <s v="A documentary about discovering my two older sisters who were born on a CA commune in the 60's and placed for adoption."/>
    <n v="12000"/>
    <n v="12668"/>
    <x v="2"/>
    <x v="0"/>
    <x v="0"/>
    <n v="1299775210"/>
    <d v="2011-03-10T16:40:10"/>
    <n v="1295887210"/>
    <d v="2011-01-24T16:40:10"/>
    <x v="43"/>
    <x v="43"/>
    <b v="1"/>
    <n v="202"/>
    <b v="1"/>
    <s v="film &amp; video/documentary"/>
    <n v="105.56666666666668"/>
    <n v="62.712871287128714"/>
    <x v="2"/>
    <x v="22"/>
  </r>
  <r>
    <x v="3397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x v="0"/>
    <n v="1433125200"/>
    <d v="2015-06-01T02:20:00"/>
    <n v="1429312694"/>
    <d v="2015-04-17T23:18:14"/>
    <x v="43"/>
    <x v="43"/>
    <b v="1"/>
    <n v="285"/>
    <b v="1"/>
    <s v="film &amp; video/documentary"/>
    <n v="102.08358208955224"/>
    <n v="119.99298245614035"/>
    <x v="2"/>
    <x v="22"/>
  </r>
  <r>
    <x v="3398"/>
    <s v="Faith: A Documentary"/>
    <s v="A brave woman takes her wife and son from New York to visit her hometown in Kenya, where she was persecuted for being a lesbian."/>
    <n v="12000"/>
    <n v="12165"/>
    <x v="2"/>
    <x v="0"/>
    <x v="0"/>
    <n v="1437621060"/>
    <d v="2015-07-23T03:11:00"/>
    <n v="1433799180"/>
    <d v="2015-06-08T21:33:00"/>
    <x v="43"/>
    <x v="43"/>
    <b v="0"/>
    <n v="87"/>
    <b v="1"/>
    <s v="film &amp; video/documentary"/>
    <n v="101.375"/>
    <n v="139.82758620689654"/>
    <x v="2"/>
    <x v="22"/>
  </r>
  <r>
    <x v="3399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x v="0"/>
    <n v="1272828120"/>
    <d v="2010-05-02T19:22:00"/>
    <n v="1268934736"/>
    <d v="2010-03-18T17:52:16"/>
    <x v="43"/>
    <x v="43"/>
    <b v="0"/>
    <n v="26"/>
    <b v="1"/>
    <s v="film &amp; video/documentary"/>
    <n v="101.33333333333334"/>
    <n v="347.84615384615387"/>
    <x v="2"/>
    <x v="22"/>
  </r>
  <r>
    <x v="3400"/>
    <s v="Unbranded"/>
    <s v="3,000 Miles. 18 Wild Horses. 6 Months. 5 States. 4 men. A documentary about Conservation, Exploration, and Wild Mustangs."/>
    <n v="150000"/>
    <n v="171253"/>
    <x v="2"/>
    <x v="0"/>
    <x v="0"/>
    <n v="1359743139"/>
    <d v="2013-02-01T18:25:39"/>
    <n v="1355855139"/>
    <d v="2012-12-18T18:25:39"/>
    <x v="43"/>
    <x v="43"/>
    <b v="0"/>
    <n v="1062"/>
    <b v="1"/>
    <s v="film &amp; video/documentary"/>
    <n v="114.16866666666667"/>
    <n v="161.25517890772127"/>
    <x v="2"/>
    <x v="22"/>
  </r>
  <r>
    <x v="3401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x v="0"/>
    <n v="1316208031"/>
    <d v="2011-09-16T21:20:31"/>
    <n v="1312320031"/>
    <d v="2011-08-02T21:20:31"/>
    <x v="43"/>
    <x v="43"/>
    <b v="0"/>
    <n v="174"/>
    <b v="1"/>
    <s v="film &amp; video/documentary"/>
    <n v="130.65"/>
    <n v="45.051724137931032"/>
    <x v="2"/>
    <x v="22"/>
  </r>
  <r>
    <x v="3402"/>
    <s v="The Unknowns"/>
    <s v="The U.S. Army has granted us permission to film a documentary at America's most sacred shrine: The Tomb of the Unknown Soldier."/>
    <n v="15000"/>
    <n v="17412"/>
    <x v="2"/>
    <x v="0"/>
    <x v="0"/>
    <n v="1336062672"/>
    <d v="2012-05-03T16:31:12"/>
    <n v="1332174672"/>
    <d v="2012-03-19T16:31:12"/>
    <x v="43"/>
    <x v="43"/>
    <b v="0"/>
    <n v="149"/>
    <b v="1"/>
    <s v="film &amp; video/documentary"/>
    <n v="116.08000000000001"/>
    <n v="116.85906040268456"/>
    <x v="2"/>
    <x v="22"/>
  </r>
  <r>
    <x v="3403"/>
    <s v="Picking Up the Pieces: Child Holocaust Survivors Rebuild"/>
    <s v="My film tells the stories of Jewish Child Holocaust Survivors and how they rebuilt their lives. STRETCH GOALS ADDED!"/>
    <n v="7500"/>
    <n v="9387"/>
    <x v="2"/>
    <x v="0"/>
    <x v="0"/>
    <n v="1430334126"/>
    <d v="2015-04-29T19:02:06"/>
    <n v="1426446126"/>
    <d v="2015-03-15T19:02:06"/>
    <x v="43"/>
    <x v="43"/>
    <b v="0"/>
    <n v="67"/>
    <b v="1"/>
    <s v="film &amp; video/documentary"/>
    <n v="125.16000000000001"/>
    <n v="140.1044776119403"/>
    <x v="2"/>
    <x v="22"/>
  </r>
  <r>
    <x v="3404"/>
    <s v="The FunBunch Cartoon!!!"/>
    <s v="Goal The FunBunch characters animated on TV: Fun entertainment for kids just like other authors before us (ex.Arthur,Clifford,Dr Seuss)"/>
    <n v="65000"/>
    <n v="45"/>
    <x v="0"/>
    <x v="0"/>
    <x v="0"/>
    <n v="1334622660"/>
    <d v="2012-04-17T00:31:00"/>
    <n v="1330733022"/>
    <d v="2012-03-03T00:03:42"/>
    <x v="43"/>
    <x v="43"/>
    <b v="0"/>
    <n v="2"/>
    <b v="0"/>
    <s v="film &amp; video/animation"/>
    <n v="6.9230769230769221E-2"/>
    <n v="22.5"/>
    <x v="2"/>
    <x v="15"/>
  </r>
  <r>
    <x v="3405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x v="0"/>
    <n v="1348849134"/>
    <d v="2012-09-28T16:18:54"/>
    <n v="1344961134"/>
    <d v="2012-08-14T16:18:54"/>
    <x v="43"/>
    <x v="43"/>
    <b v="0"/>
    <n v="39"/>
    <b v="0"/>
    <s v="film &amp; video/animation"/>
    <n v="21.574999999999999"/>
    <n v="110.64102564102564"/>
    <x v="2"/>
    <x v="15"/>
  </r>
  <r>
    <x v="3406"/>
    <s v="Red Origins"/>
    <s v="Three kids try to stop Mazi Mbe's plan to restore Africa to its original state where Tricksters &amp; Spirits ruled_x000a_and Juju was law."/>
    <n v="55000"/>
    <n v="6541"/>
    <x v="0"/>
    <x v="0"/>
    <x v="0"/>
    <n v="1397924379"/>
    <d v="2014-04-19T16:19:39"/>
    <n v="1394039979"/>
    <d v="2014-03-05T17:19:39"/>
    <x v="43"/>
    <x v="43"/>
    <b v="0"/>
    <n v="170"/>
    <b v="0"/>
    <s v="film &amp; video/animation"/>
    <n v="11.892727272727273"/>
    <n v="38.476470588235294"/>
    <x v="2"/>
    <x v="15"/>
  </r>
  <r>
    <x v="3407"/>
    <s v="MY4FACES THE ANIMATED MOVIE"/>
    <s v="This wonderful movie will tells the story of two adorable aliens who crash land into a familyâ€™s backyard, and travel the Earth."/>
    <n v="12000"/>
    <n v="52"/>
    <x v="0"/>
    <x v="0"/>
    <x v="0"/>
    <n v="1451010086"/>
    <d v="2015-12-25T02:21:26"/>
    <n v="1447122086"/>
    <d v="2015-11-10T02:21:26"/>
    <x v="43"/>
    <x v="43"/>
    <b v="0"/>
    <n v="14"/>
    <b v="0"/>
    <s v="film &amp; video/animation"/>
    <n v="0.43333333333333329"/>
    <n v="3.7142857142857144"/>
    <x v="2"/>
    <x v="15"/>
  </r>
  <r>
    <x v="3408"/>
    <s v="Code Monkeys"/>
    <s v="&quot;Code Monkey(s)&quot; is a short animated-series about life from the perspective of an engineer who feels like an actual &quot;Code Monkey&quot;."/>
    <n v="20000"/>
    <n v="640"/>
    <x v="0"/>
    <x v="0"/>
    <x v="0"/>
    <n v="1350687657"/>
    <d v="2012-10-19T23:00:57"/>
    <n v="1346799657"/>
    <d v="2012-09-04T23:00:57"/>
    <x v="43"/>
    <x v="43"/>
    <b v="0"/>
    <n v="10"/>
    <b v="0"/>
    <s v="film &amp; video/animation"/>
    <n v="3.2"/>
    <n v="64"/>
    <x v="2"/>
    <x v="15"/>
  </r>
  <r>
    <x v="3409"/>
    <s v="Otherkin The Animated Series"/>
    <s v="We have a fully developed 2D animated series that requires more professional animation. Our first 2 home-animated eps are up online."/>
    <n v="8000"/>
    <n v="11"/>
    <x v="0"/>
    <x v="0"/>
    <x v="0"/>
    <n v="1479667727"/>
    <d v="2016-11-20T18:48:47"/>
    <n v="1475776127"/>
    <d v="2016-10-06T17:48:47"/>
    <x v="43"/>
    <x v="43"/>
    <b v="0"/>
    <n v="2"/>
    <b v="0"/>
    <s v="film &amp; video/animation"/>
    <n v="0.13749999999999998"/>
    <n v="5.5"/>
    <x v="2"/>
    <x v="15"/>
  </r>
  <r>
    <x v="3410"/>
    <s v="Paradigm Spiral - The Animated Series"/>
    <s v="A sci-fi fantasy 2.5D anime styled series about some guys trying to save the world, probably..."/>
    <n v="50000"/>
    <n v="6962"/>
    <x v="0"/>
    <x v="0"/>
    <x v="0"/>
    <n v="1471244400"/>
    <d v="2016-08-15T07:00:00"/>
    <n v="1467387705"/>
    <d v="2016-07-01T15:41:45"/>
    <x v="43"/>
    <x v="43"/>
    <b v="0"/>
    <n v="68"/>
    <b v="0"/>
    <s v="film &amp; video/animation"/>
    <n v="13.923999999999999"/>
    <n v="102.38235294117646"/>
    <x v="2"/>
    <x v="15"/>
  </r>
  <r>
    <x v="3411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x v="0"/>
    <n v="1410601041"/>
    <d v="2014-09-13T09:37:21"/>
    <n v="1406713041"/>
    <d v="2014-07-30T09:37:21"/>
    <x v="43"/>
    <x v="43"/>
    <b v="0"/>
    <n v="12"/>
    <b v="1"/>
    <s v="theater/plays"/>
    <n v="100"/>
    <n v="1000"/>
    <x v="0"/>
    <x v="0"/>
  </r>
  <r>
    <x v="3412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x v="0"/>
    <n v="1481957940"/>
    <d v="2016-12-17T06:59:00"/>
    <n v="1478050429"/>
    <d v="2016-11-02T01:33:49"/>
    <x v="43"/>
    <x v="43"/>
    <b v="0"/>
    <n v="31"/>
    <b v="1"/>
    <s v="theater/plays"/>
    <n v="100"/>
    <n v="129.03225806451613"/>
    <x v="0"/>
    <x v="0"/>
  </r>
  <r>
    <x v="3413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x v="0"/>
    <n v="1445097715"/>
    <d v="2015-10-17T16:01:55"/>
    <n v="1441209715"/>
    <d v="2015-09-02T16:01:55"/>
    <x v="43"/>
    <x v="43"/>
    <b v="0"/>
    <n v="2"/>
    <b v="0"/>
    <s v="technology/web"/>
    <n v="8.666666666666667E-2"/>
    <n v="26"/>
    <x v="7"/>
    <x v="24"/>
  </r>
  <r>
    <x v="3414"/>
    <s v="MyBestInterest.org"/>
    <s v="MyBestInterest.org elminates election research by quickly identifying the candidates that will best represent your interests."/>
    <n v="100000"/>
    <n v="426"/>
    <x v="0"/>
    <x v="0"/>
    <x v="0"/>
    <n v="1430703638"/>
    <d v="2015-05-04T01:40:38"/>
    <n v="1426815638"/>
    <d v="2015-03-20T01:40:38"/>
    <x v="43"/>
    <x v="43"/>
    <b v="0"/>
    <n v="8"/>
    <b v="0"/>
    <s v="technology/web"/>
    <n v="0.42599999999999999"/>
    <n v="53.25"/>
    <x v="7"/>
    <x v="24"/>
  </r>
  <r>
    <x v="3415"/>
    <s v="Teach Your Parents iPad (Canceled)"/>
    <s v="An iPad support care package for your parents / seniors."/>
    <n v="5000"/>
    <n v="131"/>
    <x v="1"/>
    <x v="0"/>
    <x v="0"/>
    <n v="1440318908"/>
    <d v="2015-08-23T08:35:08"/>
    <n v="1436430908"/>
    <d v="2015-07-09T08:35:08"/>
    <x v="43"/>
    <x v="43"/>
    <b v="0"/>
    <n v="8"/>
    <b v="0"/>
    <s v="technology/web"/>
    <n v="2.62"/>
    <n v="16.375"/>
    <x v="7"/>
    <x v="24"/>
  </r>
  <r>
    <x v="3416"/>
    <s v="Get Affordable Website with Premium Hosting and Domain"/>
    <s v="At beSpider you can create and publish you websites within minutes. 100s of pre-build templates, free domain, free cloud base hosting."/>
    <n v="2000"/>
    <n v="60"/>
    <x v="1"/>
    <x v="3"/>
    <x v="3"/>
    <n v="1431072843"/>
    <d v="2015-05-08T08:14:03"/>
    <n v="1427184843"/>
    <d v="2015-03-24T08:14:03"/>
    <x v="43"/>
    <x v="43"/>
    <b v="0"/>
    <n v="3"/>
    <b v="0"/>
    <s v="technology/web"/>
    <n v="3"/>
    <n v="20"/>
    <x v="7"/>
    <x v="24"/>
  </r>
  <r>
    <x v="3417"/>
    <s v="iShopGreen.ca - the green product marketplace (Canceled)"/>
    <s v="iShopGreen.ca is an online marketplace that connects consumers and suppliers with green products &amp; services"/>
    <n v="30000"/>
    <n v="300"/>
    <x v="1"/>
    <x v="6"/>
    <x v="5"/>
    <n v="1408986738"/>
    <d v="2014-08-25T17:12:18"/>
    <n v="1405098738"/>
    <d v="2014-07-11T17:12:18"/>
    <x v="43"/>
    <x v="43"/>
    <b v="0"/>
    <n v="1"/>
    <b v="0"/>
    <s v="technology/web"/>
    <n v="1"/>
    <n v="300"/>
    <x v="7"/>
    <x v="24"/>
  </r>
  <r>
    <x v="341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x v="0"/>
    <n v="1431374222"/>
    <d v="2015-05-11T19:57:02"/>
    <n v="1427486222"/>
    <d v="2015-03-27T19:57:02"/>
    <x v="43"/>
    <x v="43"/>
    <b v="0"/>
    <n v="25"/>
    <b v="0"/>
    <s v="technology/wearables"/>
    <n v="4.5600000000000005"/>
    <n v="27.36"/>
    <x v="7"/>
    <x v="11"/>
  </r>
  <r>
    <x v="3419"/>
    <s v="HORIZON: LIFE ENHANCED GLASSWARE"/>
    <s v="Will assist the deaf to have better communication and safety through the use of LCD glassware with audio &amp; sensory components."/>
    <n v="100000"/>
    <n v="205"/>
    <x v="0"/>
    <x v="0"/>
    <x v="0"/>
    <n v="1409602217"/>
    <d v="2014-09-01T20:10:17"/>
    <n v="1405714217"/>
    <d v="2014-07-18T20:10:17"/>
    <x v="43"/>
    <x v="43"/>
    <b v="0"/>
    <n v="3"/>
    <b v="0"/>
    <s v="technology/wearables"/>
    <n v="0.20500000000000002"/>
    <n v="68.333333333333329"/>
    <x v="7"/>
    <x v="11"/>
  </r>
  <r>
    <x v="3420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1"/>
    <x v="4"/>
    <n v="1467106895"/>
    <d v="2016-06-28T09:41:35"/>
    <n v="1463218895"/>
    <d v="2016-05-14T09:41:35"/>
    <x v="43"/>
    <x v="43"/>
    <b v="0"/>
    <n v="96"/>
    <b v="0"/>
    <s v="technology/wearables"/>
    <n v="25.584"/>
    <n v="133.25"/>
    <x v="7"/>
    <x v="11"/>
  </r>
  <r>
    <x v="3421"/>
    <s v="Nomadica All purpose backpack with battery"/>
    <s v="PowerPack is an efficient and affordable backpack with a lithium-ion charger for all electronic devices offering charges on the go!"/>
    <n v="2000"/>
    <n v="553"/>
    <x v="0"/>
    <x v="0"/>
    <x v="0"/>
    <n v="1421095672"/>
    <d v="2015-01-12T20:47:52"/>
    <n v="1417207672"/>
    <d v="2014-11-28T20:47:52"/>
    <x v="43"/>
    <x v="43"/>
    <b v="0"/>
    <n v="10"/>
    <b v="0"/>
    <s v="technology/wearables"/>
    <n v="27.650000000000002"/>
    <n v="55.3"/>
    <x v="7"/>
    <x v="11"/>
  </r>
  <r>
    <x v="3422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x v="0"/>
    <n v="1406900607"/>
    <d v="2014-08-01T13:43:27"/>
    <n v="1403012607"/>
    <d v="2014-06-17T13:43:27"/>
    <x v="43"/>
    <x v="43"/>
    <b v="0"/>
    <n v="119"/>
    <b v="1"/>
    <s v="publishing/nonfiction"/>
    <n v="122.10975609756099"/>
    <n v="84.142857142857139"/>
    <x v="8"/>
    <x v="27"/>
  </r>
  <r>
    <x v="3423"/>
    <s v="The Age of the Platform: My Fourth Book"/>
    <s v="A big idea non-fiction book by an impatient three-time author and insomniac willing to bet on himself."/>
    <n v="7500"/>
    <n v="7917.45"/>
    <x v="2"/>
    <x v="0"/>
    <x v="0"/>
    <n v="1313957157"/>
    <d v="2011-08-21T20:05:57"/>
    <n v="1310069157"/>
    <d v="2011-07-07T20:05:57"/>
    <x v="43"/>
    <x v="43"/>
    <b v="0"/>
    <n v="130"/>
    <b v="1"/>
    <s v="publishing/nonfiction"/>
    <n v="105.566"/>
    <n v="60.903461538461535"/>
    <x v="8"/>
    <x v="27"/>
  </r>
  <r>
    <x v="3424"/>
    <s v="Songs of Africa Ensemble Goodwill Africa Tour"/>
    <s v="The Songs of Africa Ensemble embarks on their first Goodwill Africa Tour, to taste African music &amp; culture firsthand."/>
    <n v="8000"/>
    <n v="65"/>
    <x v="0"/>
    <x v="0"/>
    <x v="0"/>
    <n v="1299786527"/>
    <d v="2011-03-10T19:48:47"/>
    <n v="1295898527"/>
    <d v="2011-01-24T19:48:47"/>
    <x v="43"/>
    <x v="43"/>
    <b v="0"/>
    <n v="2"/>
    <b v="0"/>
    <s v="music/jazz"/>
    <n v="0.8125"/>
    <n v="32.5"/>
    <x v="1"/>
    <x v="39"/>
  </r>
  <r>
    <x v="3425"/>
    <s v="Funding the new album by Chris Reed and the Anime Raiders"/>
    <s v="To raise funds to finish the latest album by Chris Reed and the Anime Raiders, called &quot;Deep City Diving&quot;"/>
    <n v="3750"/>
    <n v="30"/>
    <x v="0"/>
    <x v="0"/>
    <x v="0"/>
    <n v="1326520886"/>
    <d v="2012-01-14T06:01:26"/>
    <n v="1322632886"/>
    <d v="2011-11-30T06:01:26"/>
    <x v="43"/>
    <x v="43"/>
    <b v="0"/>
    <n v="1"/>
    <b v="0"/>
    <s v="music/indie rock"/>
    <n v="0.8"/>
    <n v="30"/>
    <x v="1"/>
    <x v="21"/>
  </r>
  <r>
    <x v="3426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x v="0"/>
    <n v="1287975829"/>
    <d v="2010-10-25T03:03:49"/>
    <n v="1284087829"/>
    <d v="2010-09-10T03:03:49"/>
    <x v="43"/>
    <x v="43"/>
    <b v="0"/>
    <n v="7"/>
    <b v="0"/>
    <s v="music/indie rock"/>
    <n v="2.4375"/>
    <n v="27.857142857142858"/>
    <x v="1"/>
    <x v="21"/>
  </r>
  <r>
    <x v="3427"/>
    <s v="Foundations: 12 Songs in 2012"/>
    <s v="For each month in 2012, Sonnet will be releasing a Jesus-celebrating, grave-shattering, ear-tickling, mind-provoking song!"/>
    <n v="2500"/>
    <n v="70"/>
    <x v="0"/>
    <x v="0"/>
    <x v="0"/>
    <n v="1326651110"/>
    <d v="2012-01-15T18:11:50"/>
    <n v="1322763110"/>
    <d v="2011-12-01T18:11:50"/>
    <x v="43"/>
    <x v="43"/>
    <b v="0"/>
    <n v="2"/>
    <b v="0"/>
    <s v="music/indie rock"/>
    <n v="2.8000000000000003"/>
    <n v="35"/>
    <x v="1"/>
    <x v="21"/>
  </r>
  <r>
    <x v="3428"/>
    <s v="Lets get 48/14 pressed!!!"/>
    <s v="Lets get 48/14 pressed and in your cd players,ipods,blogs, and facebook status'. Lets get it everywhere!"/>
    <n v="750"/>
    <n v="280"/>
    <x v="0"/>
    <x v="0"/>
    <x v="0"/>
    <n v="1306549362"/>
    <d v="2011-05-28T02:22:42"/>
    <n v="1302661362"/>
    <d v="2011-04-13T02:22:42"/>
    <x v="43"/>
    <x v="43"/>
    <b v="0"/>
    <n v="8"/>
    <b v="0"/>
    <s v="music/indie rock"/>
    <n v="37.333333333333336"/>
    <n v="35"/>
    <x v="1"/>
    <x v="21"/>
  </r>
  <r>
    <x v="3429"/>
    <s v="Mandy Harvey Christmas Album"/>
    <s v="Help me to create my 3rd album, a Christmas CD with 16 Holiday/Original favorites!"/>
    <n v="9500"/>
    <n v="1381"/>
    <x v="0"/>
    <x v="0"/>
    <x v="0"/>
    <n v="1363990545"/>
    <d v="2013-03-22T22:15:45"/>
    <n v="1360106145"/>
    <d v="2013-02-05T23:15:45"/>
    <x v="43"/>
    <x v="43"/>
    <b v="0"/>
    <n v="30"/>
    <b v="0"/>
    <s v="music/jazz"/>
    <n v="14.536842105263158"/>
    <n v="46.033333333333331"/>
    <x v="1"/>
    <x v="39"/>
  </r>
  <r>
    <x v="343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x v="0"/>
    <n v="1439251926"/>
    <d v="2015-08-11T00:12:06"/>
    <n v="1435363926"/>
    <d v="2015-06-27T00:12:06"/>
    <x v="43"/>
    <x v="43"/>
    <b v="0"/>
    <n v="14"/>
    <b v="0"/>
    <s v="technology/wearables"/>
    <n v="17.155555555555555"/>
    <n v="110.28571428571429"/>
    <x v="7"/>
    <x v="11"/>
  </r>
  <r>
    <x v="3431"/>
    <s v="Smart Harness"/>
    <s v="Revolutionizing the way we walk our dogs!"/>
    <n v="50000"/>
    <n v="19195"/>
    <x v="0"/>
    <x v="0"/>
    <x v="0"/>
    <n v="1465054872"/>
    <d v="2016-06-04T15:41:12"/>
    <n v="1461166872"/>
    <d v="2016-04-20T15:41:12"/>
    <x v="43"/>
    <x v="43"/>
    <b v="0"/>
    <n v="121"/>
    <b v="0"/>
    <s v="technology/wearables"/>
    <n v="38.39"/>
    <n v="158.63636363636363"/>
    <x v="7"/>
    <x v="11"/>
  </r>
  <r>
    <x v="3432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x v="0"/>
    <n v="1433178060"/>
    <d v="2015-06-01T17:01:00"/>
    <n v="1429290060"/>
    <d v="2015-04-17T17:01:00"/>
    <x v="43"/>
    <x v="43"/>
    <b v="0"/>
    <n v="5"/>
    <b v="0"/>
    <s v="technology/wearables"/>
    <n v="0.22599999999999998"/>
    <n v="45.2"/>
    <x v="7"/>
    <x v="11"/>
  </r>
  <r>
    <x v="3433"/>
    <s v="Cinnamon II The Ultimate Retro Smartwatch"/>
    <s v="The Cinnamon II is an AppleÂ® ][ compatible wrist watch. Featuring 32k of memory and a 1 Mhz cpu. It's the ultimate in geek fashion."/>
    <n v="150000"/>
    <n v="2889"/>
    <x v="0"/>
    <x v="2"/>
    <x v="2"/>
    <n v="1439515497"/>
    <d v="2015-08-14T01:24:57"/>
    <n v="1435627497"/>
    <d v="2015-06-30T01:24:57"/>
    <x v="43"/>
    <x v="43"/>
    <b v="0"/>
    <n v="18"/>
    <b v="0"/>
    <s v="technology/wearables"/>
    <n v="1.9259999999999999"/>
    <n v="160.5"/>
    <x v="7"/>
    <x v="11"/>
  </r>
  <r>
    <x v="3434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x v="0"/>
    <n v="1417387322"/>
    <d v="2014-11-30T22:42:02"/>
    <n v="1413495722"/>
    <d v="2014-10-16T21:42:02"/>
    <x v="43"/>
    <x v="43"/>
    <b v="0"/>
    <n v="31"/>
    <b v="0"/>
    <s v="technology/wearables"/>
    <n v="14.860000000000001"/>
    <n v="47.935483870967744"/>
    <x v="7"/>
    <x v="11"/>
  </r>
  <r>
    <x v="3435"/>
    <s v="Ollinfit: The Wearable Personal Trainer"/>
    <s v="Ollinfit is the first wearable fitness trainer with 3 sensors for superior accuracy, feedback and results."/>
    <n v="60000"/>
    <n v="35135"/>
    <x v="0"/>
    <x v="6"/>
    <x v="5"/>
    <n v="1447909401"/>
    <d v="2015-11-19T05:03:21"/>
    <n v="1444017801"/>
    <d v="2015-10-05T04:03:21"/>
    <x v="43"/>
    <x v="43"/>
    <b v="0"/>
    <n v="229"/>
    <b v="0"/>
    <s v="technology/wearables"/>
    <n v="58.558333333333337"/>
    <n v="153.42794759825327"/>
    <x v="7"/>
    <x v="11"/>
  </r>
  <r>
    <x v="343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3"/>
    <x v="3"/>
    <n v="1485796613"/>
    <d v="2017-01-30T17:16:53"/>
    <n v="1481908613"/>
    <d v="2016-12-16T17:16:53"/>
    <x v="43"/>
    <x v="43"/>
    <b v="0"/>
    <n v="4"/>
    <b v="0"/>
    <s v="technology/wearables"/>
    <n v="104"/>
    <n v="1300"/>
    <x v="7"/>
    <x v="11"/>
  </r>
  <r>
    <x v="3437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d v="2014-12-18T21:33:15"/>
    <n v="1415050395"/>
    <d v="2014-11-03T21:33:15"/>
    <x v="43"/>
    <x v="43"/>
    <b v="0"/>
    <n v="1"/>
    <b v="0"/>
    <s v="technology/wearables"/>
    <n v="0.375"/>
    <n v="75"/>
    <x v="7"/>
    <x v="11"/>
  </r>
  <r>
    <x v="3438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d v="2017-01-24T10:34:12"/>
    <n v="1481366052"/>
    <d v="2016-12-10T10:34:12"/>
    <x v="43"/>
    <x v="43"/>
    <b v="0"/>
    <n v="775"/>
    <b v="0"/>
    <s v="technology/wearables"/>
    <n v="21535.021000000001"/>
    <n v="1389.3561935483872"/>
    <x v="7"/>
    <x v="11"/>
  </r>
  <r>
    <x v="3439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d v="2016-04-07T01:34:16"/>
    <n v="1456108456"/>
    <d v="2016-02-22T02:34:16"/>
    <x v="43"/>
    <x v="43"/>
    <b v="0"/>
    <n v="38"/>
    <b v="0"/>
    <s v="technology/wearables"/>
    <n v="2.8420000000000001"/>
    <n v="74.78947368421052"/>
    <x v="7"/>
    <x v="11"/>
  </r>
  <r>
    <x v="3440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3"/>
    <x v="3"/>
    <n v="1488830400"/>
    <d v="2017-03-06T20:00:00"/>
    <n v="1484924605"/>
    <d v="2017-01-20T15:03:25"/>
    <x v="43"/>
    <x v="43"/>
    <b v="1"/>
    <n v="255"/>
    <b v="1"/>
    <s v="music/electronic music"/>
    <n v="117.27000000000001"/>
    <n v="45.988235294117644"/>
    <x v="1"/>
    <x v="20"/>
  </r>
  <r>
    <x v="3441"/>
    <s v="All Things Horses Podcast (Canceled)"/>
    <s v="All Things Horses is slowly becoming the greatest podcast on the internet and we are looking to upgrade the studio and software."/>
    <n v="3000"/>
    <n v="0"/>
    <x v="1"/>
    <x v="7"/>
    <x v="4"/>
    <n v="1451161560"/>
    <d v="2015-12-26T20:26:00"/>
    <n v="1447273560"/>
    <d v="2015-11-11T20:26:00"/>
    <x v="43"/>
    <x v="43"/>
    <b v="0"/>
    <n v="0"/>
    <b v="0"/>
    <s v="journalism/audio"/>
    <n v="0"/>
    <n v="0"/>
    <x v="4"/>
    <x v="7"/>
  </r>
  <r>
    <x v="3442"/>
    <s v="Vineyard Valley - A Social Winemaking Game!"/>
    <s v="Make wine from seed to bottle; build, socialize, sell, and relax in Vineyard Valley - a social, sandbox, free to play business sim!"/>
    <n v="90000"/>
    <n v="8077"/>
    <x v="0"/>
    <x v="0"/>
    <x v="0"/>
    <n v="1373174903"/>
    <d v="2013-07-07T05:28:23"/>
    <n v="1369286903"/>
    <d v="2013-05-23T05:28:23"/>
    <x v="43"/>
    <x v="43"/>
    <b v="0"/>
    <n v="123"/>
    <b v="0"/>
    <s v="games/video games"/>
    <n v="8.974444444444444"/>
    <n v="65.666666666666671"/>
    <x v="6"/>
    <x v="25"/>
  </r>
  <r>
    <x v="3443"/>
    <s v="So I'm A Dark Lord"/>
    <s v="A parody of old school RPGs where you are a new Dark Lord on a quest to amass monsters and allies on your side."/>
    <n v="150000"/>
    <n v="5051"/>
    <x v="0"/>
    <x v="0"/>
    <x v="0"/>
    <n v="1375657582"/>
    <d v="2013-08-04T23:06:22"/>
    <n v="1371769582"/>
    <d v="2013-06-20T23:06:22"/>
    <x v="43"/>
    <x v="43"/>
    <b v="0"/>
    <n v="148"/>
    <b v="0"/>
    <s v="games/video games"/>
    <n v="3.3673333333333333"/>
    <n v="34.128378378378379"/>
    <x v="6"/>
    <x v="25"/>
  </r>
  <r>
    <x v="3444"/>
    <s v="New iPad/iPhone game development software needed"/>
    <s v="I am looking to create more games for the iPad/iPhone and want to add leaderboards, which requires new game development software"/>
    <n v="600"/>
    <n v="45"/>
    <x v="0"/>
    <x v="0"/>
    <x v="0"/>
    <n v="1311309721"/>
    <d v="2011-07-22T04:42:01"/>
    <n v="1307421721"/>
    <d v="2011-06-07T04:42:01"/>
    <x v="43"/>
    <x v="43"/>
    <b v="0"/>
    <n v="5"/>
    <b v="0"/>
    <s v="games/video games"/>
    <n v="7.5"/>
    <n v="9"/>
    <x v="6"/>
    <x v="25"/>
  </r>
  <r>
    <x v="3445"/>
    <s v="PlanEt Ninjahwah"/>
    <s v="Planet Ninjahwah is a highly anticipated futuristic action adventure game that will blow your mind!!"/>
    <n v="25000"/>
    <n v="0"/>
    <x v="0"/>
    <x v="0"/>
    <x v="0"/>
    <n v="1319835400"/>
    <d v="2011-10-28T20:56:40"/>
    <n v="1315947400"/>
    <d v="2011-09-13T20:56:40"/>
    <x v="43"/>
    <x v="43"/>
    <b v="0"/>
    <n v="0"/>
    <b v="0"/>
    <s v="games/video games"/>
    <n v="0"/>
    <n v="0"/>
    <x v="6"/>
    <x v="25"/>
  </r>
  <r>
    <x v="3446"/>
    <s v="Miles From Los Angeles - A Photo Book of the Western U.S."/>
    <s v="A fine art book capturing the beauty of nature in the Western United States by landscape photographer Cheyne Walls."/>
    <n v="13000"/>
    <n v="13383"/>
    <x v="2"/>
    <x v="0"/>
    <x v="0"/>
    <n v="1449205200"/>
    <d v="2015-12-04T05:00:00"/>
    <n v="1445363833"/>
    <d v="2015-10-20T17:57:13"/>
    <x v="43"/>
    <x v="43"/>
    <b v="0"/>
    <n v="57"/>
    <b v="1"/>
    <s v="photography/photobooks"/>
    <n v="102.94615384615385"/>
    <n v="234.78947368421052"/>
    <x v="5"/>
    <x v="23"/>
  </r>
  <r>
    <x v="3447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x v="0"/>
    <n v="1323136949"/>
    <d v="2011-12-06T02:02:29"/>
    <n v="1319245349"/>
    <d v="2011-10-22T01:02:29"/>
    <x v="43"/>
    <x v="43"/>
    <b v="1"/>
    <n v="31"/>
    <b v="1"/>
    <s v="music/rock"/>
    <n v="117"/>
    <n v="75.483870967741936"/>
    <x v="1"/>
    <x v="2"/>
  </r>
  <r>
    <x v="3448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x v="0"/>
    <n v="1410017131"/>
    <d v="2014-09-06T15:25:31"/>
    <n v="1406129131"/>
    <d v="2014-07-23T15:25:31"/>
    <x v="43"/>
    <x v="43"/>
    <b v="1"/>
    <n v="508"/>
    <b v="1"/>
    <s v="music/rock"/>
    <n v="200.15333333333331"/>
    <n v="118.2007874015748"/>
    <x v="1"/>
    <x v="2"/>
  </r>
  <r>
    <x v="3449"/>
    <s v="k5-jkt.by kiger (Canceled)"/>
    <s v="An essential hoodie that holds all sized smart phones and keep your headphone wires tangle free."/>
    <n v="20000"/>
    <n v="3100"/>
    <x v="1"/>
    <x v="0"/>
    <x v="0"/>
    <n v="1471622450"/>
    <d v="2016-08-19T16:00:50"/>
    <n v="1467734450"/>
    <d v="2016-07-05T16:00:50"/>
    <x v="43"/>
    <x v="43"/>
    <b v="0"/>
    <n v="24"/>
    <b v="0"/>
    <s v="technology/wearables"/>
    <n v="15.5"/>
    <n v="129.16666666666666"/>
    <x v="7"/>
    <x v="11"/>
  </r>
  <r>
    <x v="3450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d v="2015-01-15T19:00:28"/>
    <n v="1417460428"/>
    <d v="2014-12-01T19:00:28"/>
    <x v="43"/>
    <x v="43"/>
    <b v="0"/>
    <n v="11"/>
    <b v="0"/>
    <s v="technology/wearables"/>
    <n v="1.1299999999999999"/>
    <n v="102.72727272727273"/>
    <x v="7"/>
    <x v="11"/>
  </r>
  <r>
    <x v="3451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d v="2016-10-14T15:25:34"/>
    <n v="1472570734"/>
    <d v="2016-08-30T15:25:34"/>
    <x v="43"/>
    <x v="43"/>
    <b v="0"/>
    <n v="15"/>
    <b v="0"/>
    <s v="technology/wearables"/>
    <n v="2.3306666666666667"/>
    <n v="116.53333333333333"/>
    <x v="7"/>
    <x v="11"/>
  </r>
  <r>
    <x v="3452"/>
    <s v="Linkoo (Canceled)"/>
    <s v="World's Smallest customizable Phone &amp; GPS Watch for kids !"/>
    <n v="50000"/>
    <n v="3317"/>
    <x v="1"/>
    <x v="0"/>
    <x v="0"/>
    <n v="1418056315"/>
    <d v="2014-12-08T16:31:55"/>
    <n v="1414164715"/>
    <d v="2014-10-24T15:31:55"/>
    <x v="43"/>
    <x v="43"/>
    <b v="0"/>
    <n v="37"/>
    <b v="0"/>
    <s v="technology/wearables"/>
    <n v="6.6339999999999995"/>
    <n v="89.648648648648646"/>
    <x v="7"/>
    <x v="11"/>
  </r>
  <r>
    <x v="3453"/>
    <s v="Rules and Regulations"/>
    <s v="With the money donated through this project we intend on investing in sound equipment for live shows"/>
    <n v="500"/>
    <n v="551"/>
    <x v="2"/>
    <x v="0"/>
    <x v="0"/>
    <n v="1440219540"/>
    <d v="2015-08-22T04:59:00"/>
    <n v="1436369818"/>
    <d v="2015-07-08T15:36:58"/>
    <x v="43"/>
    <x v="43"/>
    <b v="0"/>
    <n v="13"/>
    <b v="1"/>
    <s v="music/rock"/>
    <n v="110.2"/>
    <n v="42.384615384615387"/>
    <x v="1"/>
    <x v="2"/>
  </r>
  <r>
    <x v="3454"/>
    <s v="Existence Space and Office (English translation)"/>
    <s v="Let's translate this book! A fundamental guide to existential workspaces: how to recover efficiency generating environmental well-being"/>
    <n v="6000"/>
    <n v="1"/>
    <x v="0"/>
    <x v="11"/>
    <x v="4"/>
    <n v="1464939520"/>
    <d v="2016-06-03T07:38:40"/>
    <n v="1461051520"/>
    <d v="2016-04-19T07:38:40"/>
    <x v="43"/>
    <x v="43"/>
    <b v="0"/>
    <n v="1"/>
    <b v="0"/>
    <s v="publishing/translations"/>
    <n v="1.6666666666666666E-2"/>
    <n v="1"/>
    <x v="8"/>
    <x v="26"/>
  </r>
  <r>
    <x v="3455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5"/>
    <x v="4"/>
    <n v="1492270947"/>
    <d v="2017-04-15T15:42:27"/>
    <n v="1488386547"/>
    <d v="2017-03-01T16:42:27"/>
    <x v="43"/>
    <x v="43"/>
    <b v="0"/>
    <n v="0"/>
    <b v="0"/>
    <s v="publishing/translations"/>
    <n v="0"/>
    <n v="0"/>
    <x v="8"/>
    <x v="26"/>
  </r>
  <r>
    <x v="3456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x v="0"/>
    <n v="1365367938"/>
    <d v="2013-04-07T20:52:18"/>
    <n v="1361483538"/>
    <d v="2013-02-21T21:52:18"/>
    <x v="43"/>
    <x v="43"/>
    <b v="1"/>
    <n v="25"/>
    <b v="1"/>
    <s v="publishing/radio &amp; podcasts"/>
    <n v="147.66666666666666"/>
    <n v="35.44"/>
    <x v="8"/>
    <x v="29"/>
  </r>
  <r>
    <x v="3457"/>
    <s v="Covenant Kept - A Christian novel"/>
    <s v="Covenant Kept is a unique story that follows an ordinary woman through an extraordinary spiritual journey. Please help fund me."/>
    <n v="6700"/>
    <n v="150"/>
    <x v="0"/>
    <x v="0"/>
    <x v="0"/>
    <n v="1434827173"/>
    <d v="2015-06-20T19:06:13"/>
    <n v="1430939173"/>
    <d v="2015-05-06T19:06:13"/>
    <x v="43"/>
    <x v="43"/>
    <b v="0"/>
    <n v="3"/>
    <b v="0"/>
    <s v="publishing/fiction"/>
    <n v="2.2388059701492535"/>
    <n v="50"/>
    <x v="8"/>
    <x v="37"/>
  </r>
  <r>
    <x v="345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x v="0"/>
    <n v="1409787378"/>
    <d v="2014-09-03T23:36:18"/>
    <n v="1405899378"/>
    <d v="2014-07-20T23:36:18"/>
    <x v="43"/>
    <x v="43"/>
    <b v="0"/>
    <n v="3"/>
    <b v="0"/>
    <s v="publishing/fiction"/>
    <n v="1.9"/>
    <n v="19"/>
    <x v="8"/>
    <x v="37"/>
  </r>
  <r>
    <x v="3459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x v="0"/>
    <n v="1421952370"/>
    <d v="2015-01-22T18:46:10"/>
    <n v="1418064370"/>
    <d v="2014-12-08T18:46:10"/>
    <x v="43"/>
    <x v="43"/>
    <b v="1"/>
    <n v="46"/>
    <b v="1"/>
    <s v="photography/photobooks"/>
    <n v="102.62857142857142"/>
    <n v="156.17391304347825"/>
    <x v="5"/>
    <x v="23"/>
  </r>
  <r>
    <x v="3460"/>
    <s v="The Obsessive Line Collection (Canceled)"/>
    <s v="For the publication of my first 3 books: an Art book, a graphic novel, and a coloring book"/>
    <n v="5000"/>
    <n v="650"/>
    <x v="1"/>
    <x v="0"/>
    <x v="0"/>
    <n v="1435698368"/>
    <d v="2015-06-30T21:06:08"/>
    <n v="1431810368"/>
    <d v="2015-05-16T21:06:08"/>
    <x v="43"/>
    <x v="43"/>
    <b v="0"/>
    <n v="10"/>
    <b v="0"/>
    <s v="publishing/art books"/>
    <n v="13"/>
    <n v="65"/>
    <x v="8"/>
    <x v="36"/>
  </r>
  <r>
    <x v="3461"/>
    <s v="The Views of Pittsburgh"/>
    <s v="A portfolio collage of beautiful pictures of authentic Pittsburgh locations and scenery."/>
    <n v="25"/>
    <n v="0"/>
    <x v="0"/>
    <x v="0"/>
    <x v="0"/>
    <n v="1427503485"/>
    <d v="2015-03-28T00:44:45"/>
    <n v="1423619085"/>
    <d v="2015-02-11T01:44:45"/>
    <x v="43"/>
    <x v="43"/>
    <b v="0"/>
    <n v="0"/>
    <b v="0"/>
    <s v="photography/places"/>
    <n v="0"/>
    <n v="0"/>
    <x v="5"/>
    <x v="16"/>
  </r>
  <r>
    <x v="3462"/>
    <s v="The Town We Live In"/>
    <s v="London is beautiful. I want to create a book of stunning images from in and around our great city"/>
    <n v="3250"/>
    <n v="75"/>
    <x v="0"/>
    <x v="3"/>
    <x v="3"/>
    <n v="1418469569"/>
    <d v="2014-12-13T11:19:29"/>
    <n v="1414577969"/>
    <d v="2014-10-29T10:19:29"/>
    <x v="43"/>
    <x v="43"/>
    <b v="0"/>
    <n v="3"/>
    <b v="0"/>
    <s v="photography/places"/>
    <n v="2.3076923076923079"/>
    <n v="25"/>
    <x v="5"/>
    <x v="16"/>
  </r>
  <r>
    <x v="3463"/>
    <s v="PRE ORDER Reno Divorce Digital CD &quot;Stuck On You&quot; $15 or more"/>
    <s v="We are Reno Divorce!! Here is a taste of our upcoming release and we invite you to be a part of it."/>
    <n v="8000"/>
    <n v="9130"/>
    <x v="2"/>
    <x v="0"/>
    <x v="0"/>
    <n v="1323742396"/>
    <d v="2011-12-13T02:13:16"/>
    <n v="1319850796"/>
    <d v="2011-10-29T01:13:16"/>
    <x v="43"/>
    <x v="43"/>
    <b v="0"/>
    <n v="136"/>
    <b v="1"/>
    <s v="music/rock"/>
    <n v="114.12500000000001"/>
    <n v="67.132352941176464"/>
    <x v="1"/>
    <x v="2"/>
  </r>
  <r>
    <x v="3464"/>
    <s v="Off The Turnpike | A Loud New Way to Release Loud New Music"/>
    <s v="Help Off The Turnpike release new music, and set fire to everything!"/>
    <n v="6000"/>
    <n v="6220"/>
    <x v="2"/>
    <x v="0"/>
    <x v="0"/>
    <n v="1392929333"/>
    <d v="2014-02-20T20:48:53"/>
    <n v="1389041333"/>
    <d v="2014-01-06T20:48:53"/>
    <x v="43"/>
    <x v="43"/>
    <b v="0"/>
    <n v="82"/>
    <b v="1"/>
    <s v="music/rock"/>
    <n v="103.66666666666666"/>
    <n v="75.853658536585371"/>
    <x v="1"/>
    <x v="2"/>
  </r>
  <r>
    <x v="3465"/>
    <s v="Avenues EP 2013"/>
    <s v="Avenues will be going in to the studio to record a new EP with Matt Allison!"/>
    <n v="1000"/>
    <n v="1050"/>
    <x v="2"/>
    <x v="0"/>
    <x v="0"/>
    <n v="1362086700"/>
    <d v="2013-02-28T21:25:00"/>
    <n v="1358180968"/>
    <d v="2013-01-14T16:29:28"/>
    <x v="43"/>
    <x v="43"/>
    <b v="0"/>
    <n v="27"/>
    <b v="1"/>
    <s v="music/rock"/>
    <n v="105"/>
    <n v="38.888888888888886"/>
    <x v="1"/>
    <x v="2"/>
  </r>
  <r>
    <x v="3466"/>
    <s v="Sam Lyons New Album - 2014"/>
    <s v="This is it! The new Sam Lyons album #3. Help me make it happen by pledging today - pre-order the CD and other cool stuff right here."/>
    <n v="3800"/>
    <n v="3822.33"/>
    <x v="2"/>
    <x v="0"/>
    <x v="0"/>
    <n v="1400862355"/>
    <d v="2014-05-23T16:25:55"/>
    <n v="1396974355"/>
    <d v="2014-04-08T16:25:55"/>
    <x v="43"/>
    <x v="43"/>
    <b v="0"/>
    <n v="81"/>
    <b v="1"/>
    <s v="music/pop"/>
    <n v="100.58763157894737"/>
    <n v="47.189259259259259"/>
    <x v="1"/>
    <x v="30"/>
  </r>
  <r>
    <x v="3467"/>
    <s v="Grace Sings Grace"/>
    <s v="Korean-American Soprano Grace's Debut Album - coming up in June 2012. Come and be part of this exciting project!"/>
    <n v="2500"/>
    <n v="3060.22"/>
    <x v="2"/>
    <x v="0"/>
    <x v="0"/>
    <n v="1331870340"/>
    <d v="2012-03-16T03:59:00"/>
    <n v="1328033818"/>
    <d v="2012-01-31T18:16:58"/>
    <x v="43"/>
    <x v="43"/>
    <b v="0"/>
    <n v="89"/>
    <b v="1"/>
    <s v="music/pop"/>
    <n v="122.40879999999999"/>
    <n v="34.384494382022467"/>
    <x v="1"/>
    <x v="30"/>
  </r>
  <r>
    <x v="3468"/>
    <s v="Caught off Guard"/>
    <s v="A photo journal documenting my experiences and travels across New Zealand"/>
    <n v="1200"/>
    <n v="1330"/>
    <x v="2"/>
    <x v="3"/>
    <x v="3"/>
    <n v="1433948671"/>
    <d v="2015-06-10T15:04:31"/>
    <n v="1430060671"/>
    <d v="2015-04-26T15:04:31"/>
    <x v="43"/>
    <x v="43"/>
    <b v="0"/>
    <n v="52"/>
    <b v="1"/>
    <s v="photography/photobooks"/>
    <n v="110.83333333333334"/>
    <n v="25.576923076923077"/>
    <x v="5"/>
    <x v="23"/>
  </r>
  <r>
    <x v="3469"/>
    <s v="Water World"/>
    <s v="This book is the embodiment of my passion for water &amp; photography, which I hope will inspire you to pick up your camera and explore."/>
    <n v="5500"/>
    <n v="6515"/>
    <x v="2"/>
    <x v="3"/>
    <x v="3"/>
    <n v="1425821477"/>
    <d v="2015-03-08T13:31:17"/>
    <n v="1421937077"/>
    <d v="2015-01-22T14:31:17"/>
    <x v="43"/>
    <x v="43"/>
    <b v="0"/>
    <n v="70"/>
    <b v="1"/>
    <s v="photography/photobooks"/>
    <n v="118.45454545454545"/>
    <n v="93.071428571428569"/>
    <x v="5"/>
    <x v="23"/>
  </r>
  <r>
    <x v="3470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x v="0"/>
    <n v="1421691298"/>
    <d v="2015-01-19T18:14:58"/>
    <n v="1417803298"/>
    <d v="2014-12-05T18:14:58"/>
    <x v="43"/>
    <x v="43"/>
    <b v="1"/>
    <n v="19"/>
    <b v="0"/>
    <s v="photography/photobooks"/>
    <n v="6.2566666666666677"/>
    <n v="98.78947368421052"/>
    <x v="5"/>
    <x v="23"/>
  </r>
  <r>
    <x v="3471"/>
    <s v="Muhammad Ali - The Comeback"/>
    <s v="Rarely seen images of Muhammad Ali in his prime as he trained in Miami Beach at the famous 5th Street Gym in the early 70s"/>
    <n v="32500"/>
    <n v="21158"/>
    <x v="0"/>
    <x v="0"/>
    <x v="0"/>
    <n v="1414193160"/>
    <d v="2014-10-24T23:26:00"/>
    <n v="1410305160"/>
    <d v="2014-09-09T23:26:00"/>
    <x v="43"/>
    <x v="43"/>
    <b v="1"/>
    <n v="124"/>
    <b v="0"/>
    <s v="photography/photobooks"/>
    <n v="65.101538461538468"/>
    <n v="170.62903225806451"/>
    <x v="5"/>
    <x v="23"/>
  </r>
  <r>
    <x v="3472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x v="0"/>
    <n v="1427485395"/>
    <d v="2015-03-27T19:43:15"/>
    <n v="1423600995"/>
    <d v="2015-02-10T20:43:15"/>
    <x v="43"/>
    <x v="43"/>
    <b v="1"/>
    <n v="15"/>
    <b v="0"/>
    <s v="photography/photobooks"/>
    <n v="1.9900000000000002"/>
    <n v="66.333333333333329"/>
    <x v="5"/>
    <x v="23"/>
  </r>
  <r>
    <x v="3473"/>
    <s v="Glass Cloud on the road!"/>
    <s v="Glass Cloud tour dates are already beginning to pile up. They are turning to YOU to help get them from town to town."/>
    <n v="2500"/>
    <n v="3372.25"/>
    <x v="2"/>
    <x v="0"/>
    <x v="0"/>
    <n v="1330760367"/>
    <d v="2012-03-03T07:39:27"/>
    <n v="1326872367"/>
    <d v="2012-01-18T07:39:27"/>
    <x v="43"/>
    <x v="43"/>
    <b v="0"/>
    <n v="57"/>
    <b v="1"/>
    <s v="music/rock"/>
    <n v="134.88999999999999"/>
    <n v="59.162280701754383"/>
    <x v="1"/>
    <x v="2"/>
  </r>
  <r>
    <x v="3474"/>
    <s v="Motion Device Debut EP"/>
    <s v="11 year old Sara &amp; Motion Device want rock &amp; metal fans all over the world to unite and join the ROCK REVOLUTION!!!"/>
    <n v="8750"/>
    <n v="13480.16"/>
    <x v="2"/>
    <x v="6"/>
    <x v="5"/>
    <n v="1389012940"/>
    <d v="2014-01-06T12:55:40"/>
    <n v="1385124940"/>
    <d v="2013-11-22T12:55:40"/>
    <x v="43"/>
    <x v="43"/>
    <b v="0"/>
    <n v="191"/>
    <b v="1"/>
    <s v="music/rock"/>
    <n v="154.05897142857143"/>
    <n v="70.576753926701571"/>
    <x v="1"/>
    <x v="2"/>
  </r>
  <r>
    <x v="3475"/>
    <s v="LittleBear"/>
    <s v="Sweeping epic melodies. I want to incorporate all my influences into one album I have been writing for 90 days now and ready to record!"/>
    <n v="2000"/>
    <n v="2132"/>
    <x v="2"/>
    <x v="0"/>
    <x v="0"/>
    <n v="1363024946"/>
    <d v="2013-03-11T18:02:26"/>
    <n v="1359140546"/>
    <d v="2013-01-25T19:02:26"/>
    <x v="43"/>
    <x v="43"/>
    <b v="0"/>
    <n v="44"/>
    <b v="1"/>
    <s v="music/indie rock"/>
    <n v="106.60000000000001"/>
    <n v="48.454545454545453"/>
    <x v="1"/>
    <x v="21"/>
  </r>
  <r>
    <x v="3476"/>
    <s v="Small Animal Deterrent Latch (S.A.D.L.)"/>
    <s v="Animals knocking over your waste wheeler making a mess on trash day? The S.A.D.L. will help prevent that from happening!"/>
    <n v="50000"/>
    <n v="50"/>
    <x v="0"/>
    <x v="0"/>
    <x v="0"/>
    <n v="1451752021"/>
    <d v="2016-01-02T16:27:01"/>
    <n v="1447864021"/>
    <d v="2015-11-18T16:27:01"/>
    <x v="43"/>
    <x v="43"/>
    <b v="0"/>
    <n v="2"/>
    <b v="0"/>
    <s v="technology/gadgets"/>
    <n v="0.1"/>
    <n v="25"/>
    <x v="7"/>
    <x v="33"/>
  </r>
  <r>
    <x v="3477"/>
    <s v="RuuviTag - Open-Source Bluetooth Sensor Beacon"/>
    <s v="Next-gen 100% open-source sensor beacon platform designed especially for makers, developers and IoT companies."/>
    <n v="10000"/>
    <n v="170525"/>
    <x v="2"/>
    <x v="0"/>
    <x v="0"/>
    <n v="1470896916"/>
    <d v="2016-08-11T06:28:36"/>
    <n v="1467008916"/>
    <d v="2016-06-27T06:28:36"/>
    <x v="43"/>
    <x v="43"/>
    <b v="1"/>
    <n v="2478"/>
    <b v="1"/>
    <s v="technology/hardware"/>
    <n v="1705.2499999999998"/>
    <n v="68.815577078288939"/>
    <x v="7"/>
    <x v="31"/>
  </r>
  <r>
    <x v="3478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x v="0"/>
    <n v="1429391405"/>
    <d v="2015-04-18T21:10:05"/>
    <n v="1425507005"/>
    <d v="2015-03-04T22:10:05"/>
    <x v="43"/>
    <x v="43"/>
    <b v="1"/>
    <n v="365"/>
    <b v="1"/>
    <s v="technology/hardware"/>
    <n v="294.0333333333333"/>
    <n v="483.34246575342468"/>
    <x v="7"/>
    <x v="31"/>
  </r>
  <r>
    <x v="3479"/>
    <s v="Photography from Below"/>
    <s v="I am moving to Guatemala to document and report on the growing community resistance movements across Central America and Mexico"/>
    <n v="2500"/>
    <n v="655"/>
    <x v="0"/>
    <x v="0"/>
    <x v="0"/>
    <n v="1406861438"/>
    <d v="2014-08-01T02:50:38"/>
    <n v="1402973438"/>
    <d v="2014-06-17T02:50:38"/>
    <x v="43"/>
    <x v="43"/>
    <b v="0"/>
    <n v="3"/>
    <b v="0"/>
    <s v="photography/people"/>
    <n v="26.200000000000003"/>
    <n v="218.33333333333334"/>
    <x v="5"/>
    <x v="34"/>
  </r>
  <r>
    <x v="3480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x v="0"/>
    <n v="1411522897"/>
    <d v="2014-09-24T01:41:37"/>
    <n v="1407634897"/>
    <d v="2014-08-10T01:41:37"/>
    <x v="43"/>
    <x v="43"/>
    <b v="1"/>
    <n v="95"/>
    <b v="1"/>
    <s v="technology/hardware"/>
    <n v="281.10000000000002"/>
    <n v="147.94736842105263"/>
    <x v="7"/>
    <x v="31"/>
  </r>
  <r>
    <x v="3481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x v="0"/>
    <n v="1427740319"/>
    <d v="2015-03-30T18:31:59"/>
    <n v="1423855919"/>
    <d v="2015-02-13T19:31:59"/>
    <x v="43"/>
    <x v="43"/>
    <b v="1"/>
    <n v="539"/>
    <b v="1"/>
    <s v="technology/hardware"/>
    <n v="120.24900000000001"/>
    <n v="223.09647495361781"/>
    <x v="7"/>
    <x v="31"/>
  </r>
  <r>
    <x v="348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x v="0"/>
    <n v="1455933653"/>
    <d v="2016-02-20T02:00:53"/>
    <n v="1452045653"/>
    <d v="2016-01-06T02:00:53"/>
    <x v="43"/>
    <x v="43"/>
    <b v="0"/>
    <n v="541"/>
    <b v="1"/>
    <s v="technology/hardware"/>
    <n v="353.048"/>
    <n v="326.29205175600737"/>
    <x v="7"/>
    <x v="31"/>
  </r>
  <r>
    <x v="3483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x v="0"/>
    <n v="1475390484"/>
    <d v="2016-10-02T06:41:24"/>
    <n v="1471502484"/>
    <d v="2016-08-18T06:41:24"/>
    <x v="43"/>
    <x v="43"/>
    <b v="0"/>
    <n v="278"/>
    <b v="1"/>
    <s v="technology/hardware"/>
    <n v="280.73"/>
    <n v="201.96402877697841"/>
    <x v="7"/>
    <x v="31"/>
  </r>
  <r>
    <x v="3484"/>
    <s v="abode - The Future of Home Security."/>
    <s v="abode is a home security and automation company that offers a self-installed, professional-grade solution with no contracts."/>
    <n v="100000"/>
    <n v="152604.29999999999"/>
    <x v="2"/>
    <x v="0"/>
    <x v="0"/>
    <n v="1431100918"/>
    <d v="2015-05-08T16:01:58"/>
    <n v="1427212918"/>
    <d v="2015-03-24T16:01:58"/>
    <x v="43"/>
    <x v="43"/>
    <b v="0"/>
    <n v="470"/>
    <b v="1"/>
    <s v="technology/hardware"/>
    <n v="152.60429999999999"/>
    <n v="324.69"/>
    <x v="7"/>
    <x v="31"/>
  </r>
  <r>
    <x v="3485"/>
    <s v="Beyond Black Space"/>
    <s v="Captain and manage your ship along with your crew in this deep space adventure! (PC/Linux/Mac)"/>
    <n v="56000"/>
    <n v="1493"/>
    <x v="0"/>
    <x v="0"/>
    <x v="0"/>
    <n v="1379363406"/>
    <d v="2013-09-16T20:30:06"/>
    <n v="1375475406"/>
    <d v="2013-08-02T20:30:06"/>
    <x v="43"/>
    <x v="43"/>
    <b v="0"/>
    <n v="83"/>
    <b v="0"/>
    <s v="games/video games"/>
    <n v="2.6660714285714282"/>
    <n v="17.987951807228917"/>
    <x v="6"/>
    <x v="25"/>
  </r>
  <r>
    <x v="3486"/>
    <s v="PerfectGolf"/>
    <s v="A next generation golf game with a course designer and a massively multiplayer online tour. Join the fun and help us create it"/>
    <n v="300000"/>
    <n v="19770.11"/>
    <x v="0"/>
    <x v="0"/>
    <x v="0"/>
    <n v="1360009774"/>
    <d v="2013-02-04T20:29:34"/>
    <n v="1356121774"/>
    <d v="2012-12-21T20:29:34"/>
    <x v="43"/>
    <x v="43"/>
    <b v="0"/>
    <n v="311"/>
    <b v="0"/>
    <s v="games/video games"/>
    <n v="6.5900366666666672"/>
    <n v="63.569485530546629"/>
    <x v="6"/>
    <x v="25"/>
  </r>
  <r>
    <x v="3487"/>
    <s v="Johnny Rock &amp; Friends: For The Record"/>
    <s v="Drummer John Roccesano (Johnny Rock) produces an album written and performed by friends, recorded and mixed on tape, pressed on vinyl."/>
    <n v="2000"/>
    <n v="2932"/>
    <x v="2"/>
    <x v="0"/>
    <x v="0"/>
    <n v="1417813618"/>
    <d v="2014-12-05T21:06:58"/>
    <n v="1413922018"/>
    <d v="2014-10-21T20:06:58"/>
    <x v="43"/>
    <x v="43"/>
    <b v="0"/>
    <n v="32"/>
    <b v="1"/>
    <s v="music/rock"/>
    <n v="146.6"/>
    <n v="91.625"/>
    <x v="1"/>
    <x v="2"/>
  </r>
  <r>
    <x v="3488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d v="2016-10-17T19:10:31"/>
    <n v="1472843431"/>
    <d v="2016-09-02T19:10:31"/>
    <x v="43"/>
    <x v="43"/>
    <b v="0"/>
    <n v="3"/>
    <b v="0"/>
    <s v="technology/web"/>
    <n v="6.5000000000000002E-2"/>
    <n v="13"/>
    <x v="7"/>
    <x v="24"/>
  </r>
  <r>
    <x v="3489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d v="2015-12-29T00:16:40"/>
    <n v="1447460200"/>
    <d v="2015-11-14T00:16:40"/>
    <x v="43"/>
    <x v="43"/>
    <b v="0"/>
    <n v="0"/>
    <b v="0"/>
    <s v="technology/web"/>
    <n v="0"/>
    <n v="0"/>
    <x v="7"/>
    <x v="24"/>
  </r>
  <r>
    <x v="349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d v="2015-04-14T16:19:25"/>
    <n v="1425143965"/>
    <d v="2015-02-28T17:19:25"/>
    <x v="43"/>
    <x v="43"/>
    <b v="0"/>
    <n v="2"/>
    <b v="0"/>
    <s v="technology/web"/>
    <n v="0.25"/>
    <n v="50"/>
    <x v="7"/>
    <x v="24"/>
  </r>
  <r>
    <x v="3491"/>
    <s v="SelectCooks.com (Canceled)"/>
    <s v="Selectcooks.com is a community marketplace for people to list, find and hire chefs."/>
    <n v="30000"/>
    <n v="0"/>
    <x v="1"/>
    <x v="0"/>
    <x v="0"/>
    <n v="1444004616"/>
    <d v="2015-10-05T00:23:36"/>
    <n v="1440116616"/>
    <d v="2015-08-21T00:23:36"/>
    <x v="43"/>
    <x v="43"/>
    <b v="0"/>
    <n v="0"/>
    <b v="0"/>
    <s v="technology/web"/>
    <n v="0"/>
    <n v="0"/>
    <x v="7"/>
    <x v="24"/>
  </r>
  <r>
    <x v="349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d v="2016-07-22T15:02:20"/>
    <n v="1465311740"/>
    <d v="2016-06-07T15:02:20"/>
    <x v="43"/>
    <x v="43"/>
    <b v="0"/>
    <n v="3"/>
    <b v="0"/>
    <s v="technology/web"/>
    <n v="0.68399999999999994"/>
    <n v="342"/>
    <x v="7"/>
    <x v="24"/>
  </r>
  <r>
    <x v="3493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5"/>
    <x v="4"/>
    <n v="1480185673"/>
    <d v="2016-11-26T18:41:13"/>
    <n v="1476294073"/>
    <d v="2016-10-12T17:41:13"/>
    <x v="43"/>
    <x v="43"/>
    <b v="0"/>
    <n v="0"/>
    <b v="0"/>
    <s v="food/food trucks"/>
    <n v="0"/>
    <n v="0"/>
    <x v="3"/>
    <x v="10"/>
  </r>
  <r>
    <x v="3494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x v="0"/>
    <n v="1458742685"/>
    <d v="2016-03-23T14:18:05"/>
    <n v="1454858285"/>
    <d v="2016-02-07T15:18:05"/>
    <x v="43"/>
    <x v="43"/>
    <b v="0"/>
    <n v="282"/>
    <b v="1"/>
    <s v="food/small batch"/>
    <n v="102.25"/>
    <n v="108.77659574468085"/>
    <x v="3"/>
    <x v="5"/>
  </r>
  <r>
    <x v="3495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x v="0"/>
    <n v="1286756176"/>
    <d v="2010-10-11T00:16:16"/>
    <n v="1282868176"/>
    <d v="2010-08-27T00:16:16"/>
    <x v="43"/>
    <x v="43"/>
    <b v="0"/>
    <n v="38"/>
    <b v="1"/>
    <s v="music/indie rock"/>
    <n v="100.00360000000002"/>
    <n v="131.58368421052631"/>
    <x v="1"/>
    <x v="21"/>
  </r>
  <r>
    <x v="3496"/>
    <s v="Debut Album"/>
    <s v="Releasing my first album in August, and I need your help in order to get it done!"/>
    <n v="750"/>
    <n v="1285"/>
    <x v="2"/>
    <x v="0"/>
    <x v="0"/>
    <n v="1344789345"/>
    <d v="2012-08-12T16:35:45"/>
    <n v="1340901345"/>
    <d v="2012-06-28T16:35:45"/>
    <x v="43"/>
    <x v="43"/>
    <b v="0"/>
    <n v="41"/>
    <b v="1"/>
    <s v="music/indie rock"/>
    <n v="171.33333333333334"/>
    <n v="31.341463414634145"/>
    <x v="1"/>
    <x v="21"/>
  </r>
  <r>
    <x v="3497"/>
    <s v="Journey to Japan"/>
    <s v="Singer Jude Roberts has been asked to perform his song &quot;The Flood&quot;  in Hiroshima.  You can assist in making this opportunity a reality."/>
    <n v="1000"/>
    <n v="1001"/>
    <x v="2"/>
    <x v="0"/>
    <x v="0"/>
    <n v="1312224383"/>
    <d v="2011-08-01T18:46:23"/>
    <n v="1308336383"/>
    <d v="2011-06-17T18:46:23"/>
    <x v="43"/>
    <x v="43"/>
    <b v="0"/>
    <n v="25"/>
    <b v="1"/>
    <s v="music/indie rock"/>
    <n v="100.1"/>
    <n v="40.04"/>
    <x v="1"/>
    <x v="21"/>
  </r>
  <r>
    <x v="3498"/>
    <s v="Lets Make A Record Together!"/>
    <s v="Making the record I've always dreamed of, and I want you to be part of the journey. Join me and let's make a great album together!"/>
    <n v="20000"/>
    <n v="25740"/>
    <x v="2"/>
    <x v="0"/>
    <x v="0"/>
    <n v="1367208140"/>
    <d v="2013-04-29T04:02:20"/>
    <n v="1363320140"/>
    <d v="2013-03-15T04:02:20"/>
    <x v="43"/>
    <x v="43"/>
    <b v="0"/>
    <n v="259"/>
    <b v="1"/>
    <s v="music/indie rock"/>
    <n v="128.69999999999999"/>
    <n v="99.382239382239376"/>
    <x v="1"/>
    <x v="21"/>
  </r>
  <r>
    <x v="3499"/>
    <s v="Cupcake Chaos"/>
    <s v="A small sweet shop featuring the cupcake variety offered by Cupcake Chaos, candy, cotton candy, shakes and malts, located in Dalhart,TX"/>
    <n v="110000"/>
    <n v="86"/>
    <x v="0"/>
    <x v="0"/>
    <x v="0"/>
    <n v="1411328918"/>
    <d v="2014-09-21T19:48:38"/>
    <n v="1407440918"/>
    <d v="2014-08-07T19:48:38"/>
    <x v="43"/>
    <x v="43"/>
    <b v="0"/>
    <n v="5"/>
    <b v="0"/>
    <s v="food/restaurants"/>
    <n v="7.8181818181818186E-2"/>
    <n v="17.2"/>
    <x v="3"/>
    <x v="35"/>
  </r>
  <r>
    <x v="3500"/>
    <s v="UrbanArias is DC's Contemporary Opera Company"/>
    <s v="Opera. Short. New."/>
    <n v="6000"/>
    <n v="6257"/>
    <x v="2"/>
    <x v="0"/>
    <x v="0"/>
    <n v="1332636975"/>
    <d v="2012-03-25T00:56:15"/>
    <n v="1328752575"/>
    <d v="2012-02-09T01:56:15"/>
    <x v="43"/>
    <x v="43"/>
    <b v="0"/>
    <n v="76"/>
    <b v="1"/>
    <s v="music/classical music"/>
    <n v="104.28333333333333"/>
    <n v="82.328947368421055"/>
    <x v="1"/>
    <x v="38"/>
  </r>
  <r>
    <x v="3501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x v="0"/>
    <n v="1356392857"/>
    <d v="2012-12-24T23:47:37"/>
    <n v="1352504857"/>
    <d v="2012-11-09T23:47:37"/>
    <x v="43"/>
    <x v="43"/>
    <b v="0"/>
    <n v="34"/>
    <b v="1"/>
    <s v="music/classical music"/>
    <n v="105.50335570469798"/>
    <n v="23.117647058823529"/>
    <x v="1"/>
    <x v="38"/>
  </r>
  <r>
    <x v="3502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d v="2014-08-23T14:12:29"/>
    <n v="1404915149"/>
    <d v="2014-07-09T14:12:29"/>
    <x v="43"/>
    <x v="43"/>
    <b v="0"/>
    <n v="0"/>
    <b v="0"/>
    <s v="food/food trucks"/>
    <n v="0"/>
    <n v="0"/>
    <x v="3"/>
    <x v="10"/>
  </r>
  <r>
    <x v="3503"/>
    <s v="Empty Ramekins Catering Group"/>
    <s v="The Empty Ramekins Catering Group is looking for your help to start up in Miami Florida!!!!"/>
    <n v="9041"/>
    <n v="90"/>
    <x v="0"/>
    <x v="0"/>
    <x v="0"/>
    <n v="1407089147"/>
    <d v="2014-08-03T18:05:47"/>
    <n v="1403201147"/>
    <d v="2014-06-19T18:05:47"/>
    <x v="43"/>
    <x v="43"/>
    <b v="0"/>
    <n v="5"/>
    <b v="0"/>
    <s v="food/food trucks"/>
    <n v="0.99546510341776351"/>
    <n v="18"/>
    <x v="3"/>
    <x v="10"/>
  </r>
  <r>
    <x v="3504"/>
    <s v="U-PHOS: Upgraded Pulsating Heatpipe Only for Space"/>
    <s v="University team from Pisa in collaboration with ESA, creating an innovative heat transfer device that will be tested into space."/>
    <n v="1500"/>
    <n v="1967.76"/>
    <x v="2"/>
    <x v="11"/>
    <x v="4"/>
    <n v="1483120216"/>
    <d v="2016-12-30T17:50:16"/>
    <n v="1479232216"/>
    <d v="2016-11-15T17:50:16"/>
    <x v="43"/>
    <x v="43"/>
    <b v="0"/>
    <n v="74"/>
    <b v="1"/>
    <s v="technology/space exploration"/>
    <n v="131.184"/>
    <n v="26.591351351351353"/>
    <x v="7"/>
    <x v="32"/>
  </r>
  <r>
    <x v="3505"/>
    <s v="Gilman Playground Builds a Tech Center"/>
    <s v="Giving the best tech access and tools to Bayview Hunters Point youth - developing the next generation of tech savvy youth who excel!"/>
    <n v="3500"/>
    <n v="4310"/>
    <x v="2"/>
    <x v="0"/>
    <x v="0"/>
    <n v="1430774974"/>
    <d v="2015-05-04T21:29:34"/>
    <n v="1426886974"/>
    <d v="2015-03-20T21:29:34"/>
    <x v="43"/>
    <x v="43"/>
    <b v="0"/>
    <n v="46"/>
    <b v="1"/>
    <s v="technology/makerspaces"/>
    <n v="123.14285714285715"/>
    <n v="93.695652173913047"/>
    <x v="7"/>
    <x v="40"/>
  </r>
  <r>
    <x v="3506"/>
    <s v="Help 2 Fat 2 Fly, with our Restaurant!"/>
    <s v="The stuffed chicken wing originators need YOUR help starting a restaurant so our AMAZING wings will be available to you 7 days a week!"/>
    <n v="80000"/>
    <n v="8586"/>
    <x v="0"/>
    <x v="0"/>
    <x v="0"/>
    <n v="1433298676"/>
    <d v="2015-06-03T02:31:16"/>
    <n v="1429410676"/>
    <d v="2015-04-19T02:31:16"/>
    <x v="43"/>
    <x v="43"/>
    <b v="0"/>
    <n v="118"/>
    <b v="0"/>
    <s v="food/food trucks"/>
    <n v="10.7325"/>
    <n v="72.762711864406782"/>
    <x v="3"/>
    <x v="10"/>
  </r>
  <r>
    <x v="3507"/>
    <s v="Cook"/>
    <s v="A Great New local Food Truck serving up ethnic fusion inspired eats in Ottawa."/>
    <n v="65000"/>
    <n v="35"/>
    <x v="0"/>
    <x v="6"/>
    <x v="5"/>
    <n v="1431278557"/>
    <d v="2015-05-10T17:22:37"/>
    <n v="1427390557"/>
    <d v="2015-03-26T17:22:37"/>
    <x v="43"/>
    <x v="43"/>
    <b v="0"/>
    <n v="2"/>
    <b v="0"/>
    <s v="food/food trucks"/>
    <n v="5.3846153846153842E-2"/>
    <n v="17.5"/>
    <x v="3"/>
    <x v="10"/>
  </r>
  <r>
    <x v="3508"/>
    <s v="Fischer Theatre Marquee"/>
    <s v="Help light the lights at the historic Fischer Theatre in Danville, IL."/>
    <n v="16500"/>
    <n v="1739"/>
    <x v="3"/>
    <x v="0"/>
    <x v="0"/>
    <n v="1490389158"/>
    <d v="2017-03-24T20:59:18"/>
    <n v="1486504758"/>
    <d v="2017-02-07T21:59:18"/>
    <x v="43"/>
    <x v="43"/>
    <b v="0"/>
    <n v="8"/>
    <b v="0"/>
    <s v="theater/spaces"/>
    <n v="10.539393939393939"/>
    <n v="217.375"/>
    <x v="0"/>
    <x v="4"/>
  </r>
  <r>
    <x v="3509"/>
    <s v="A Home for Comedy in Vermont!"/>
    <s v="ONLY HOURS LEFT ON THE CAMPAIGN! Our stretch goal is $35k; let's build a home for standup/improv shows &amp; classes in VT!"/>
    <n v="25000"/>
    <n v="30026"/>
    <x v="2"/>
    <x v="0"/>
    <x v="0"/>
    <n v="1417906649"/>
    <d v="2014-12-06T22:57:29"/>
    <n v="1414015049"/>
    <d v="2014-10-22T21:57:29"/>
    <x v="43"/>
    <x v="43"/>
    <b v="1"/>
    <n v="325"/>
    <b v="1"/>
    <s v="theater/spaces"/>
    <n v="120.10400000000001"/>
    <n v="92.387692307692305"/>
    <x v="0"/>
    <x v="4"/>
  </r>
  <r>
    <x v="3510"/>
    <s v="LPLC - Low Power, Low Cost PIC18 Development Board"/>
    <s v="LPLC Board; A powerful, low cost, ultra low power microcontroller development board with template software and online tutorials."/>
    <n v="1100"/>
    <n v="4225"/>
    <x v="2"/>
    <x v="3"/>
    <x v="3"/>
    <n v="1399324717"/>
    <d v="2014-05-05T21:18:37"/>
    <n v="1395436717"/>
    <d v="2014-03-21T21:18:37"/>
    <x v="43"/>
    <x v="43"/>
    <b v="0"/>
    <n v="191"/>
    <b v="1"/>
    <s v="technology/hardware"/>
    <n v="384.09090909090907"/>
    <n v="22.120418848167539"/>
    <x v="7"/>
    <x v="31"/>
  </r>
  <r>
    <x v="3511"/>
    <s v="My Christmas Star"/>
    <s v="How Santa finds childrens homes without getting lost by following certain stars."/>
    <n v="39400"/>
    <n v="90"/>
    <x v="0"/>
    <x v="0"/>
    <x v="0"/>
    <n v="1369403684"/>
    <d v="2013-05-24T13:54:44"/>
    <n v="1365515684"/>
    <d v="2013-04-09T13:54:44"/>
    <x v="43"/>
    <x v="43"/>
    <b v="0"/>
    <n v="3"/>
    <b v="0"/>
    <s v="publishing/children's books"/>
    <n v="0.22842639593908631"/>
    <n v="30"/>
    <x v="8"/>
    <x v="17"/>
  </r>
  <r>
    <x v="3512"/>
    <s v="That Still Small Voice Stage Play"/>
    <s v="Homeless and hopeless, this prequel tells the story of a Colorado youth who leans on her friends when family leaves her behind."/>
    <n v="2000"/>
    <n v="2152"/>
    <x v="2"/>
    <x v="0"/>
    <x v="0"/>
    <n v="1439357559"/>
    <d v="2015-08-12T05:32:39"/>
    <n v="1435469559"/>
    <d v="2015-06-28T05:32:39"/>
    <x v="43"/>
    <x v="43"/>
    <b v="0"/>
    <n v="24"/>
    <b v="1"/>
    <s v="theater/plays"/>
    <n v="107.60000000000001"/>
    <n v="89.666666666666671"/>
    <x v="0"/>
    <x v="0"/>
  </r>
  <r>
    <x v="3513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x v="0"/>
    <n v="1432917394"/>
    <d v="2015-05-29T16:36:34"/>
    <n v="1429029394"/>
    <d v="2015-04-14T16:36:34"/>
    <x v="43"/>
    <x v="43"/>
    <b v="0"/>
    <n v="0"/>
    <b v="0"/>
    <s v="theater/plays"/>
    <n v="0"/>
    <n v="0"/>
    <x v="0"/>
    <x v="0"/>
  </r>
  <r>
    <x v="3514"/>
    <s v="Les Miserables - Backing fund"/>
    <s v="We as a Performing Arts College are to perform 'Les Miserables'. We need backing in order to afford the set, costume and other aspects."/>
    <n v="500"/>
    <n v="500"/>
    <x v="2"/>
    <x v="3"/>
    <x v="3"/>
    <n v="1431982727"/>
    <d v="2015-05-18T20:58:47"/>
    <n v="1428094727"/>
    <d v="2015-04-03T20:58:47"/>
    <x v="43"/>
    <x v="43"/>
    <b v="0"/>
    <n v="6"/>
    <b v="1"/>
    <s v="theater/musical"/>
    <n v="100"/>
    <n v="83.333333333333329"/>
    <x v="0"/>
    <x v="1"/>
  </r>
  <r>
    <x v="3515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d v="2014-10-05T19:16:13"/>
    <n v="1408648573"/>
    <d v="2014-08-21T19:16:13"/>
    <x v="43"/>
    <x v="43"/>
    <b v="0"/>
    <n v="58"/>
    <b v="0"/>
    <s v="theater/spaces"/>
    <n v="2.1919999999999997"/>
    <n v="18.896551724137932"/>
    <x v="0"/>
    <x v="4"/>
  </r>
  <r>
    <x v="3516"/>
    <s v="Creation of the Dublin Circus Centre"/>
    <s v="We are fundraising to create a Dublin based circus training centre for public and professionals to learn, upskill, perform and teach."/>
    <n v="4000"/>
    <n v="5157"/>
    <x v="2"/>
    <x v="4"/>
    <x v="4"/>
    <n v="1443014756"/>
    <d v="2015-09-23T13:25:56"/>
    <n v="1439126756"/>
    <d v="2015-08-09T13:25:56"/>
    <x v="43"/>
    <x v="43"/>
    <b v="1"/>
    <n v="97"/>
    <b v="1"/>
    <s v="theater/spaces"/>
    <n v="128.92500000000001"/>
    <n v="53.164948453608247"/>
    <x v="0"/>
    <x v="4"/>
  </r>
  <r>
    <x v="3517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x v="0"/>
    <n v="1472338409"/>
    <d v="2016-08-27T22:53:29"/>
    <n v="1468450409"/>
    <d v="2016-07-13T22:53:29"/>
    <x v="43"/>
    <x v="43"/>
    <b v="0"/>
    <n v="62"/>
    <b v="1"/>
    <s v="theater/spaces"/>
    <n v="100.88"/>
    <n v="162.70967741935485"/>
    <x v="0"/>
    <x v="4"/>
  </r>
  <r>
    <x v="3518"/>
    <s v="The Night Watch"/>
    <s v="Antonia Goddard Productions in association with Jethro Compton Productions presents THE NIGHT WATCH, an exciting new historical drama."/>
    <n v="700"/>
    <n v="721"/>
    <x v="2"/>
    <x v="3"/>
    <x v="3"/>
    <n v="1434039186"/>
    <d v="2015-06-11T16:13:06"/>
    <n v="1430151186"/>
    <d v="2015-04-27T16:13:06"/>
    <x v="43"/>
    <x v="43"/>
    <b v="0"/>
    <n v="6"/>
    <b v="1"/>
    <s v="theater/spaces"/>
    <n v="103"/>
    <n v="120.16666666666667"/>
    <x v="0"/>
    <x v="4"/>
  </r>
  <r>
    <x v="3519"/>
    <s v="SoÃ±Ã© una ciudad amurallada"/>
    <s v="Somos... Podemos... Amamos... Nuestra muralla, nuestra utopÃ­a. Que el amor sea el lÃ­mite"/>
    <n v="50000"/>
    <n v="5250"/>
    <x v="3"/>
    <x v="9"/>
    <x v="6"/>
    <n v="1492356166"/>
    <d v="2017-04-16T15:22:46"/>
    <n v="1488471766"/>
    <d v="2017-03-02T16:22:46"/>
    <x v="43"/>
    <x v="43"/>
    <b v="0"/>
    <n v="12"/>
    <b v="0"/>
    <s v="theater/plays"/>
    <n v="10.5"/>
    <n v="437.5"/>
    <x v="0"/>
    <x v="0"/>
  </r>
  <r>
    <x v="3520"/>
    <s v="Arts in Conflict"/>
    <s v="This project challenges social issues affecting young people in areas of deprivation within the Belfast area (Northern Ireland)."/>
    <n v="10000"/>
    <n v="102"/>
    <x v="0"/>
    <x v="3"/>
    <x v="3"/>
    <n v="1425160800"/>
    <d v="2015-02-28T22:00:00"/>
    <n v="1421274859"/>
    <d v="2015-01-14T22:34:19"/>
    <x v="43"/>
    <x v="43"/>
    <b v="0"/>
    <n v="8"/>
    <b v="0"/>
    <s v="theater/musical"/>
    <n v="1.02"/>
    <n v="12.75"/>
    <x v="0"/>
    <x v="1"/>
  </r>
  <r>
    <x v="3521"/>
    <s v="Shock Treatment - The Sequel to Rocky Horror!"/>
    <s v="Bringing Richard O'Brien's sequel to legendary Rocky Horror to the stage for the first time. First London, then...The World!"/>
    <n v="5000"/>
    <n v="587"/>
    <x v="0"/>
    <x v="3"/>
    <x v="3"/>
    <n v="1424474056"/>
    <d v="2015-02-20T23:14:16"/>
    <n v="1420586056"/>
    <d v="2015-01-06T23:14:16"/>
    <x v="43"/>
    <x v="43"/>
    <b v="0"/>
    <n v="24"/>
    <b v="0"/>
    <s v="theater/musical"/>
    <n v="11.74"/>
    <n v="24.458333333333332"/>
    <x v="0"/>
    <x v="1"/>
  </r>
  <r>
    <x v="3522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x v="0"/>
    <n v="1470034740"/>
    <d v="2016-08-01T06:59:00"/>
    <n v="1466185176"/>
    <d v="2016-06-17T17:39:36"/>
    <x v="43"/>
    <x v="43"/>
    <b v="0"/>
    <n v="70"/>
    <b v="1"/>
    <s v="theater/plays"/>
    <n v="133.46666666666667"/>
    <n v="57.2"/>
    <x v="0"/>
    <x v="0"/>
  </r>
  <r>
    <x v="3523"/>
    <s v="Down the Rabbit Hole"/>
    <s v="Down the Rabbit Hole is an exciting new play by Not Just Theatre Productions. To be performed at Matthew's Yard Theatre in Feb 2015"/>
    <n v="500"/>
    <n v="540"/>
    <x v="2"/>
    <x v="3"/>
    <x v="3"/>
    <n v="1422712986"/>
    <d v="2015-01-31T14:03:06"/>
    <n v="1418824986"/>
    <d v="2014-12-17T14:03:06"/>
    <x v="43"/>
    <x v="43"/>
    <b v="0"/>
    <n v="16"/>
    <b v="1"/>
    <s v="theater/plays"/>
    <n v="108"/>
    <n v="33.75"/>
    <x v="0"/>
    <x v="0"/>
  </r>
  <r>
    <x v="3524"/>
    <s v="BEIRUT, LADY OF LEBANON"/>
    <s v="A Theatrical Production Celebrating the Lebanese Culture and the Human Spirit in Time of War."/>
    <n v="4000"/>
    <n v="4250"/>
    <x v="2"/>
    <x v="0"/>
    <x v="0"/>
    <n v="1487985734"/>
    <d v="2017-02-25T01:22:14"/>
    <n v="1484097734"/>
    <d v="2017-01-11T01:22:14"/>
    <x v="43"/>
    <x v="43"/>
    <b v="0"/>
    <n v="23"/>
    <b v="1"/>
    <s v="theater/plays"/>
    <n v="106.25"/>
    <n v="184.78260869565219"/>
    <x v="0"/>
    <x v="0"/>
  </r>
  <r>
    <x v="3525"/>
    <s v="You, Me and That Guy"/>
    <s v="A hilarious comedy starring Sarah, a recent grad, who uses the magic of a mystical open mic to solve the problems of her relationships."/>
    <n v="10000"/>
    <n v="10041"/>
    <x v="2"/>
    <x v="0"/>
    <x v="0"/>
    <n v="1409266414"/>
    <d v="2014-08-28T22:53:34"/>
    <n v="1405378414"/>
    <d v="2014-07-14T22:53:34"/>
    <x v="43"/>
    <x v="43"/>
    <b v="0"/>
    <n v="85"/>
    <b v="1"/>
    <s v="theater/plays"/>
    <n v="100.41"/>
    <n v="118.12941176470588"/>
    <x v="0"/>
    <x v="0"/>
  </r>
  <r>
    <x v="3526"/>
    <s v="Voices of Swords"/>
    <s v="A funny and moving new play about two families dealing with aging parents in very different ways!"/>
    <n v="10000"/>
    <n v="10031"/>
    <x v="2"/>
    <x v="0"/>
    <x v="0"/>
    <n v="1405511376"/>
    <d v="2014-07-16T11:49:36"/>
    <n v="1401623376"/>
    <d v="2014-06-01T11:49:36"/>
    <x v="43"/>
    <x v="43"/>
    <b v="0"/>
    <n v="91"/>
    <b v="1"/>
    <s v="theater/plays"/>
    <n v="100.31000000000002"/>
    <n v="110.23076923076923"/>
    <x v="0"/>
    <x v="0"/>
  </r>
  <r>
    <x v="3527"/>
    <s v="The Vagabond Halfback"/>
    <s v="&quot;He was a poet, a vagrant, a philosopher, a lady's man and a hard drinker&quot;"/>
    <n v="1000"/>
    <n v="1078"/>
    <x v="2"/>
    <x v="0"/>
    <x v="0"/>
    <n v="1458332412"/>
    <d v="2016-03-18T20:20:12"/>
    <n v="1454448012"/>
    <d v="2016-02-02T21:20:12"/>
    <x v="43"/>
    <x v="43"/>
    <b v="0"/>
    <n v="14"/>
    <b v="1"/>
    <s v="theater/plays"/>
    <n v="107.80000000000001"/>
    <n v="77"/>
    <x v="0"/>
    <x v="0"/>
  </r>
  <r>
    <x v="3528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x v="0"/>
    <n v="1408815440"/>
    <d v="2014-08-23T17:37:20"/>
    <n v="1404927440"/>
    <d v="2014-07-09T17:37:20"/>
    <x v="43"/>
    <x v="43"/>
    <b v="0"/>
    <n v="29"/>
    <b v="1"/>
    <s v="theater/plays"/>
    <n v="101.49999999999999"/>
    <n v="105"/>
    <x v="0"/>
    <x v="0"/>
  </r>
  <r>
    <x v="3529"/>
    <s v="Blue Stockings @ The Cockpit Theatre"/>
    <s v="The GSA BA (Hons) Acting class of 2016 are taking a transfer of their GSA Production to The Cockpit Theatre in London"/>
    <n v="500"/>
    <n v="633"/>
    <x v="2"/>
    <x v="3"/>
    <x v="3"/>
    <n v="1467054000"/>
    <d v="2016-06-27T19:00:00"/>
    <n v="1463144254"/>
    <d v="2016-05-13T12:57:34"/>
    <x v="43"/>
    <x v="43"/>
    <b v="0"/>
    <n v="28"/>
    <b v="1"/>
    <s v="theater/plays"/>
    <n v="126.6"/>
    <n v="22.607142857142858"/>
    <x v="0"/>
    <x v="0"/>
  </r>
  <r>
    <x v="3530"/>
    <s v="Zachariah Sheldon: A musical to chill your blood"/>
    <s v="Zachariah Sheldon is a brilliant, darkly twisted brand new musical with music from Mark Newton and script by Anthony Wilkes"/>
    <n v="500"/>
    <n v="30"/>
    <x v="0"/>
    <x v="3"/>
    <x v="3"/>
    <n v="1475258327"/>
    <d v="2016-09-30T17:58:47"/>
    <n v="1471370327"/>
    <d v="2016-08-16T17:58:47"/>
    <x v="43"/>
    <x v="43"/>
    <b v="0"/>
    <n v="2"/>
    <b v="0"/>
    <s v="theater/musical"/>
    <n v="6"/>
    <n v="15"/>
    <x v="0"/>
    <x v="1"/>
  </r>
  <r>
    <x v="3531"/>
    <s v="Most Dangerous Man in America (WEB DuBois) by Amiri  Baraka"/>
    <s v="World Premiere of last play written by Amiri Baraka"/>
    <n v="40000"/>
    <n v="51184"/>
    <x v="2"/>
    <x v="0"/>
    <x v="0"/>
    <n v="1425272340"/>
    <d v="2015-03-02T04:59:00"/>
    <n v="1421426929"/>
    <d v="2015-01-16T16:48:49"/>
    <x v="43"/>
    <x v="43"/>
    <b v="0"/>
    <n v="274"/>
    <b v="1"/>
    <s v="theater/plays"/>
    <n v="127.96000000000001"/>
    <n v="186.80291970802921"/>
    <x v="0"/>
    <x v="0"/>
  </r>
  <r>
    <x v="3532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x v="0"/>
    <n v="1427082912"/>
    <d v="2015-03-23T03:55:12"/>
    <n v="1423198512"/>
    <d v="2015-02-06T04:55:12"/>
    <x v="43"/>
    <x v="43"/>
    <b v="0"/>
    <n v="5"/>
    <b v="0"/>
    <s v="theater/plays"/>
    <n v="7.24"/>
    <n v="72.400000000000006"/>
    <x v="0"/>
    <x v="0"/>
  </r>
  <r>
    <x v="3533"/>
    <s v="SBYET 2016 Hairspray at the Lobero Theatre!"/>
    <s v="Santa Barbara Youth Ensemble is performing Hairspray at the Lobero. Help create beautiful memories for these kids by pledging today!"/>
    <n v="1200"/>
    <n v="1256"/>
    <x v="2"/>
    <x v="0"/>
    <x v="0"/>
    <n v="1455936335"/>
    <d v="2016-02-20T02:45:35"/>
    <n v="1452048335"/>
    <d v="2016-01-06T02:45:35"/>
    <x v="43"/>
    <x v="43"/>
    <b v="0"/>
    <n v="9"/>
    <b v="1"/>
    <s v="theater/plays"/>
    <n v="104.66666666666666"/>
    <n v="139.55555555555554"/>
    <x v="0"/>
    <x v="0"/>
  </r>
  <r>
    <x v="3534"/>
    <s v="Madame X"/>
    <s v="The production of the original play &quot;Madame X&quot; by Amanda Davison. Inspired by the painting by John Singer Sargent."/>
    <n v="10500"/>
    <n v="1697"/>
    <x v="0"/>
    <x v="0"/>
    <x v="0"/>
    <n v="1437283391"/>
    <d v="2015-07-19T05:23:11"/>
    <n v="1433395391"/>
    <d v="2015-06-04T05:23:11"/>
    <x v="43"/>
    <x v="43"/>
    <b v="1"/>
    <n v="9"/>
    <b v="0"/>
    <s v="theater/plays"/>
    <n v="16.161904761904761"/>
    <n v="188.55555555555554"/>
    <x v="0"/>
    <x v="0"/>
  </r>
  <r>
    <x v="3535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x v="0"/>
    <n v="1425337200"/>
    <d v="2015-03-02T23:00:00"/>
    <n v="1421432810"/>
    <d v="2015-01-16T18:26:50"/>
    <x v="43"/>
    <x v="43"/>
    <b v="0"/>
    <n v="6"/>
    <b v="0"/>
    <s v="theater/plays"/>
    <n v="8.1333333333333329"/>
    <n v="10.166666666666666"/>
    <x v="0"/>
    <x v="0"/>
  </r>
  <r>
    <x v="3536"/>
    <s v="&quot;A Measure of Normalcy&quot;"/>
    <s v="Lost youth and lost souls struggle to find meaning amid dingy basements, vanishing malls, and a bleak Midwestern summer."/>
    <n v="5000"/>
    <n v="550"/>
    <x v="0"/>
    <x v="0"/>
    <x v="0"/>
    <n v="1443704400"/>
    <d v="2015-10-01T13:00:00"/>
    <n v="1439827639"/>
    <d v="2015-08-17T16:07:19"/>
    <x v="43"/>
    <x v="43"/>
    <b v="0"/>
    <n v="12"/>
    <b v="0"/>
    <s v="theater/plays"/>
    <n v="11"/>
    <n v="45.833333333333336"/>
    <x v="0"/>
    <x v="0"/>
  </r>
  <r>
    <x v="3537"/>
    <s v="Attraction"/>
    <s v="A Stage Play that will bring you to the edge of your seat , leave you thinkin and will also have you laughing while enjoyin the talent"/>
    <n v="5000"/>
    <n v="11"/>
    <x v="0"/>
    <x v="0"/>
    <x v="0"/>
    <n v="1420199351"/>
    <d v="2015-01-02T11:49:11"/>
    <n v="1416311351"/>
    <d v="2014-11-18T11:49:11"/>
    <x v="43"/>
    <x v="43"/>
    <b v="0"/>
    <n v="2"/>
    <b v="0"/>
    <s v="theater/plays"/>
    <n v="0.22"/>
    <n v="5.5"/>
    <x v="0"/>
    <x v="0"/>
  </r>
  <r>
    <x v="3538"/>
    <s v="Forgive &amp; Forget"/>
    <s v="An original gospel stage play that explores the pain and hurt caused by those who struggle to forgive others!"/>
    <n v="7000"/>
    <n v="0"/>
    <x v="0"/>
    <x v="0"/>
    <x v="0"/>
    <n v="1458860363"/>
    <d v="2016-03-24T22:59:23"/>
    <n v="1454975963"/>
    <d v="2016-02-08T23:59:23"/>
    <x v="43"/>
    <x v="43"/>
    <b v="0"/>
    <n v="0"/>
    <b v="0"/>
    <s v="theater/plays"/>
    <n v="0"/>
    <n v="0"/>
    <x v="0"/>
    <x v="0"/>
  </r>
  <r>
    <x v="353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x v="0"/>
    <n v="1472847873"/>
    <d v="2016-09-02T20:24:33"/>
    <n v="1468959873"/>
    <d v="2016-07-19T20:24:33"/>
    <x v="43"/>
    <x v="43"/>
    <b v="0"/>
    <n v="1"/>
    <b v="0"/>
    <s v="theater/plays"/>
    <n v="1.1111111111111112"/>
    <n v="50"/>
    <x v="0"/>
    <x v="0"/>
  </r>
  <r>
    <x v="3540"/>
    <s v="ArtMoose TV Series"/>
    <s v="We want to create a Sizzle Reel to pitch a Reality TV Series to TV Executive starring artists Art Moose will use new artists each week."/>
    <n v="12000"/>
    <n v="12029"/>
    <x v="2"/>
    <x v="0"/>
    <x v="0"/>
    <n v="1402896600"/>
    <d v="2014-06-16T05:30:00"/>
    <n v="1398971211"/>
    <d v="2014-05-01T19:06:51"/>
    <x v="44"/>
    <x v="44"/>
    <b v="0"/>
    <n v="70"/>
    <b v="1"/>
    <s v="film &amp; video/television"/>
    <n v="100.24166666666667"/>
    <n v="171.84285714285716"/>
    <x v="2"/>
    <x v="6"/>
  </r>
  <r>
    <x v="3541"/>
    <s v="Euphoria"/>
    <s v="Euphoria is an adventure film that follows adrenaline filled athletes on their hunt for the sublime while balancing family and careers."/>
    <n v="5000"/>
    <n v="5260"/>
    <x v="2"/>
    <x v="6"/>
    <x v="5"/>
    <n v="1485936000"/>
    <d v="2017-02-01T08:00:00"/>
    <n v="1481949983"/>
    <d v="2016-12-17T04:46:23"/>
    <x v="44"/>
    <x v="44"/>
    <b v="0"/>
    <n v="43"/>
    <b v="1"/>
    <s v="film &amp; video/shorts"/>
    <n v="105.2"/>
    <n v="122.32558139534883"/>
    <x v="2"/>
    <x v="3"/>
  </r>
  <r>
    <x v="3542"/>
    <s v="Villanelle"/>
    <s v="Villanelle is a feature film that blends elements of classic, hardboiled Film Noir, with classic Horror and tells a great story to boot"/>
    <n v="3500"/>
    <n v="3978"/>
    <x v="2"/>
    <x v="0"/>
    <x v="0"/>
    <n v="1302260155"/>
    <d v="2011-04-08T10:55:55"/>
    <n v="1298289355"/>
    <d v="2011-02-21T11:55:55"/>
    <x v="44"/>
    <x v="44"/>
    <b v="0"/>
    <n v="57"/>
    <b v="1"/>
    <s v="film &amp; video/shorts"/>
    <n v="113.65714285714286"/>
    <n v="69.78947368421052"/>
    <x v="2"/>
    <x v="3"/>
  </r>
  <r>
    <x v="3543"/>
    <s v="Escaramuza: Riding from the Heart (a feature documentary)"/>
    <s v="In the traditional world of Mexican Rodeo, a team of first-generation California girls does it their way."/>
    <n v="10000"/>
    <n v="10640"/>
    <x v="2"/>
    <x v="0"/>
    <x v="0"/>
    <n v="1279360740"/>
    <d v="2010-07-17T09:59:00"/>
    <n v="1275415679"/>
    <d v="2010-06-01T18:07:59"/>
    <x v="44"/>
    <x v="44"/>
    <b v="1"/>
    <n v="88"/>
    <b v="1"/>
    <s v="film &amp; video/documentary"/>
    <n v="106.4"/>
    <n v="120.90909090909091"/>
    <x v="2"/>
    <x v="22"/>
  </r>
  <r>
    <x v="3544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x v="4"/>
    <n v="1432479600"/>
    <d v="2015-05-24T15:00:00"/>
    <n v="1428507409"/>
    <d v="2015-04-08T15:36:49"/>
    <x v="44"/>
    <x v="44"/>
    <b v="0"/>
    <n v="1"/>
    <b v="0"/>
    <s v="technology/web"/>
    <n v="0.2"/>
    <n v="10"/>
    <x v="7"/>
    <x v="24"/>
  </r>
  <r>
    <x v="3545"/>
    <s v="Surviving the Journey: Letters from the Railroad"/>
    <s v="A young cancer survivor embarks on a cross country railroad adventure while writing her memoir through letters."/>
    <n v="3000"/>
    <n v="3555"/>
    <x v="2"/>
    <x v="0"/>
    <x v="0"/>
    <n v="1312470475"/>
    <d v="2011-08-04T15:07:55"/>
    <n v="1308496075"/>
    <d v="2011-06-19T15:07:55"/>
    <x v="44"/>
    <x v="44"/>
    <b v="0"/>
    <n v="62"/>
    <b v="1"/>
    <s v="publishing/nonfiction"/>
    <n v="118.5"/>
    <n v="57.338709677419352"/>
    <x v="8"/>
    <x v="27"/>
  </r>
  <r>
    <x v="3546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x v="0"/>
    <n v="1347854700"/>
    <d v="2012-09-17T04:05:00"/>
    <n v="1343867524"/>
    <d v="2012-08-02T00:32:04"/>
    <x v="44"/>
    <x v="44"/>
    <b v="0"/>
    <n v="75"/>
    <b v="1"/>
    <s v="music/rock"/>
    <n v="101.33333333333334"/>
    <n v="81.066666666666663"/>
    <x v="1"/>
    <x v="2"/>
  </r>
  <r>
    <x v="354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x v="0"/>
    <n v="1276024260"/>
    <d v="2010-06-08T19:11:00"/>
    <n v="1272050914"/>
    <d v="2010-04-23T19:28:34"/>
    <x v="44"/>
    <x v="44"/>
    <b v="0"/>
    <n v="0"/>
    <b v="0"/>
    <s v="music/jazz"/>
    <n v="0"/>
    <n v="0"/>
    <x v="1"/>
    <x v="39"/>
  </r>
  <r>
    <x v="3548"/>
    <s v="Help Tony Copeland and get free cd's and mp3's"/>
    <s v="This project is designed to help protect the environment by using Eco-friendly product packaging."/>
    <n v="2500"/>
    <n v="0"/>
    <x v="0"/>
    <x v="0"/>
    <x v="0"/>
    <n v="1280206740"/>
    <d v="2010-07-27T04:59:00"/>
    <n v="1276283655"/>
    <d v="2010-06-11T19:14:15"/>
    <x v="44"/>
    <x v="44"/>
    <b v="0"/>
    <n v="0"/>
    <b v="0"/>
    <s v="music/jazz"/>
    <n v="0"/>
    <n v="0"/>
    <x v="1"/>
    <x v="39"/>
  </r>
  <r>
    <x v="3549"/>
    <s v="The first personal trainer and diet coach for your dog!"/>
    <s v="Active, happy &amp; healthy together! _x000a_Thatâ€™s our mission for all dogs and their parents."/>
    <n v="95000"/>
    <n v="40079"/>
    <x v="0"/>
    <x v="0"/>
    <x v="0"/>
    <n v="1487617200"/>
    <d v="2017-02-20T19:00:00"/>
    <n v="1483634335"/>
    <d v="2017-01-05T16:38:55"/>
    <x v="44"/>
    <x v="44"/>
    <b v="0"/>
    <n v="110"/>
    <b v="0"/>
    <s v="technology/wearables"/>
    <n v="42.188421052631583"/>
    <n v="364.35454545454547"/>
    <x v="7"/>
    <x v="11"/>
  </r>
  <r>
    <x v="3550"/>
    <s v="Kick It! A Tribute to the A.K.s"/>
    <s v="A musical memorial for Alexi Petersen."/>
    <n v="7500"/>
    <n v="9486.69"/>
    <x v="2"/>
    <x v="0"/>
    <x v="0"/>
    <n v="1417049663"/>
    <d v="2014-11-27T00:54:23"/>
    <n v="1413158063"/>
    <d v="2014-10-12T23:54:23"/>
    <x v="44"/>
    <x v="44"/>
    <b v="0"/>
    <n v="147"/>
    <b v="1"/>
    <s v="music/rock"/>
    <n v="126.48920000000001"/>
    <n v="64.535306122448986"/>
    <x v="1"/>
    <x v="2"/>
  </r>
  <r>
    <x v="3551"/>
    <s v="Producing a live album of our upcoming Europe tour"/>
    <s v="We want to create a gospel live album which has never been produced before."/>
    <n v="5000"/>
    <n v="34"/>
    <x v="0"/>
    <x v="7"/>
    <x v="4"/>
    <n v="1453122000"/>
    <d v="2016-01-18T13:00:00"/>
    <n v="1449151888"/>
    <d v="2015-12-03T14:11:28"/>
    <x v="44"/>
    <x v="44"/>
    <b v="0"/>
    <n v="1"/>
    <b v="0"/>
    <s v="music/faith"/>
    <n v="0.67999999999999994"/>
    <n v="34"/>
    <x v="1"/>
    <x v="19"/>
  </r>
  <r>
    <x v="355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x v="0"/>
    <n v="1279778400"/>
    <d v="2010-07-22T06:00:00"/>
    <n v="1275851354"/>
    <d v="2010-06-06T19:09:14"/>
    <x v="44"/>
    <x v="44"/>
    <b v="0"/>
    <n v="120"/>
    <b v="1"/>
    <s v="music/indie rock"/>
    <n v="105.55000000000001"/>
    <n v="87.958333333333329"/>
    <x v="1"/>
    <x v="21"/>
  </r>
  <r>
    <x v="3553"/>
    <s v="Ario: Smart Lighting. Better Health."/>
    <s v="Ario learns about you, syncs your body clock, and keeps you healthy through natural lighting patterns."/>
    <n v="50000"/>
    <n v="201165"/>
    <x v="2"/>
    <x v="0"/>
    <x v="0"/>
    <n v="1450511940"/>
    <d v="2015-12-19T07:59:00"/>
    <n v="1446527540"/>
    <d v="2015-11-03T05:12:20"/>
    <x v="44"/>
    <x v="44"/>
    <b v="1"/>
    <n v="821"/>
    <b v="1"/>
    <s v="technology/hardware"/>
    <n v="402.33"/>
    <n v="245.02436053593178"/>
    <x v="7"/>
    <x v="31"/>
  </r>
  <r>
    <x v="3554"/>
    <s v="MIDI Sprout - Biodata Sonification Device"/>
    <s v="MIDI Sprout enables plants to play synthesizers in real time."/>
    <n v="25000"/>
    <n v="33370.769999999997"/>
    <x v="2"/>
    <x v="0"/>
    <x v="0"/>
    <n v="1398052740"/>
    <d v="2014-04-21T03:59:00"/>
    <n v="1394127585"/>
    <d v="2014-03-06T17:39:45"/>
    <x v="44"/>
    <x v="44"/>
    <b v="1"/>
    <n v="454"/>
    <b v="1"/>
    <s v="technology/hardware"/>
    <n v="133.48307999999997"/>
    <n v="73.503898678414089"/>
    <x v="7"/>
    <x v="31"/>
  </r>
  <r>
    <x v="3555"/>
    <s v="OpenBCI: Biosensing for Everybody"/>
    <s v="Announcing the GANGLION and the ULTRACORTEXâ€”a $99 biodata acquisition device and a 3D-printed, brain-sensing headset."/>
    <n v="80000"/>
    <n v="168829.14"/>
    <x v="2"/>
    <x v="0"/>
    <x v="0"/>
    <n v="1450486800"/>
    <d v="2015-12-19T01:00:00"/>
    <n v="1446562807"/>
    <d v="2015-11-03T15:00:07"/>
    <x v="44"/>
    <x v="44"/>
    <b v="1"/>
    <n v="644"/>
    <b v="1"/>
    <s v="technology/hardware"/>
    <n v="211.03642500000004"/>
    <n v="262.15704968944101"/>
    <x v="7"/>
    <x v="31"/>
  </r>
  <r>
    <x v="3556"/>
    <s v="The Aurora Outpost Restaurant/NightClub"/>
    <s v="Aurora restaurant/night club, a Star Wars/Star Trek Science fiction community gathering place and club in the Tulsa/Oklahoma city area."/>
    <n v="100000"/>
    <n v="0"/>
    <x v="0"/>
    <x v="0"/>
    <x v="0"/>
    <n v="1476559260"/>
    <d v="2016-10-15T19:21:00"/>
    <n v="1472567085"/>
    <d v="2016-08-30T14:24:45"/>
    <x v="44"/>
    <x v="44"/>
    <b v="0"/>
    <n v="0"/>
    <b v="0"/>
    <s v="food/restaurants"/>
    <n v="0"/>
    <n v="0"/>
    <x v="3"/>
    <x v="35"/>
  </r>
  <r>
    <x v="3557"/>
    <s v="BULL by Mike Bartlett at the Coal Mine Theatre"/>
    <s v="&quot;A short, nasty and razor sharp play in one of Toronto's hottest new &quot;off-off Broadway&quot; style venues."/>
    <n v="5000"/>
    <n v="5665"/>
    <x v="2"/>
    <x v="6"/>
    <x v="5"/>
    <n v="1428292800"/>
    <d v="2015-04-06T04:00:00"/>
    <n v="1424368298"/>
    <d v="2015-02-19T17:51:38"/>
    <x v="44"/>
    <x v="44"/>
    <b v="0"/>
    <n v="83"/>
    <b v="1"/>
    <s v="theater/plays"/>
    <n v="113.3"/>
    <n v="68.253012048192772"/>
    <x v="0"/>
    <x v="0"/>
  </r>
  <r>
    <x v="3558"/>
    <s v="The Pillowman Aberdeen"/>
    <s v="Multi Award-Winng play THE PILLOWMAN coming to the Arts Centre Theatre, Aberdeen"/>
    <n v="1000"/>
    <n v="1005"/>
    <x v="2"/>
    <x v="3"/>
    <x v="3"/>
    <n v="1444060800"/>
    <d v="2015-10-05T16:00:00"/>
    <n v="1440082649"/>
    <d v="2015-08-20T14:57:29"/>
    <x v="44"/>
    <x v="44"/>
    <b v="0"/>
    <n v="17"/>
    <b v="1"/>
    <s v="theater/plays"/>
    <n v="100.49999999999999"/>
    <n v="59.117647058823529"/>
    <x v="0"/>
    <x v="0"/>
  </r>
  <r>
    <x v="3559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d v="2015-05-01T22:00:00"/>
    <n v="1426538129"/>
    <d v="2015-03-16T20:35:29"/>
    <x v="44"/>
    <x v="44"/>
    <b v="0"/>
    <n v="2"/>
    <b v="0"/>
    <s v="theater/musical"/>
    <n v="1.7500000000000002"/>
    <n v="17.5"/>
    <x v="0"/>
    <x v="1"/>
  </r>
  <r>
    <x v="3560"/>
    <s v="Yada.Yada.Yada. An Unauthorized Seinfeld Event. 9 in 90"/>
    <s v="A play about something, or maybe nothing. Four actors depicting all 9 seasons of Seinfeld in 90 minutes."/>
    <n v="28000"/>
    <n v="7"/>
    <x v="0"/>
    <x v="0"/>
    <x v="0"/>
    <n v="1468020354"/>
    <d v="2016-07-08T23:25:54"/>
    <n v="1464045954"/>
    <d v="2016-05-23T23:25:54"/>
    <x v="44"/>
    <x v="44"/>
    <b v="0"/>
    <n v="1"/>
    <b v="0"/>
    <s v="theater/plays"/>
    <n v="2.5000000000000001E-2"/>
    <n v="7"/>
    <x v="0"/>
    <x v="0"/>
  </r>
  <r>
    <x v="3561"/>
    <s v="The Merchant of Venice as Shakespeare Heard It"/>
    <s v="Help us produce a video of the first Original Pronunciation Merchant of Venice."/>
    <n v="18000"/>
    <n v="12521"/>
    <x v="0"/>
    <x v="0"/>
    <x v="0"/>
    <n v="1422759240"/>
    <d v="2015-02-01T02:54:00"/>
    <n v="1418824867"/>
    <d v="2014-12-17T14:01:07"/>
    <x v="44"/>
    <x v="44"/>
    <b v="0"/>
    <n v="197"/>
    <b v="0"/>
    <s v="theater/plays"/>
    <n v="69.561111111111103"/>
    <n v="63.558375634517766"/>
    <x v="0"/>
    <x v="0"/>
  </r>
  <r>
    <x v="3562"/>
    <s v="MONDO BANANA"/>
    <s v="A documentary adventure about bananas - and people. Your round-trip ticket into the heart of banana-cultures!!"/>
    <n v="5000"/>
    <n v="5263"/>
    <x v="2"/>
    <x v="0"/>
    <x v="0"/>
    <n v="1312960080"/>
    <d v="2011-08-10T07:08:00"/>
    <n v="1308900441"/>
    <d v="2011-06-24T07:27:21"/>
    <x v="45"/>
    <x v="45"/>
    <b v="0"/>
    <n v="70"/>
    <b v="1"/>
    <s v="film &amp; video/documentary"/>
    <n v="105.25999999999999"/>
    <n v="75.185714285714283"/>
    <x v="2"/>
    <x v="22"/>
  </r>
  <r>
    <x v="3563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d v="2013-10-06T20:21:10"/>
    <n v="1377030070"/>
    <d v="2013-08-20T20:21:10"/>
    <x v="45"/>
    <x v="45"/>
    <b v="0"/>
    <n v="1"/>
    <b v="0"/>
    <s v="music/world music"/>
    <n v="0.8"/>
    <n v="40"/>
    <x v="1"/>
    <x v="12"/>
  </r>
  <r>
    <x v="3564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x v="0"/>
    <n v="1291131815"/>
    <d v="2010-11-30T15:43:35"/>
    <n v="1287071015"/>
    <d v="2010-10-14T15:43:35"/>
    <x v="45"/>
    <x v="45"/>
    <b v="1"/>
    <n v="66"/>
    <b v="1"/>
    <s v="music/rock"/>
    <n v="119.14771428571429"/>
    <n v="63.184393939393942"/>
    <x v="1"/>
    <x v="2"/>
  </r>
  <r>
    <x v="3565"/>
    <s v="Bridge 19 CD Release Tour"/>
    <s v="Help fund Bridge 19's tour in support of their first duo record, to be released in May 2012."/>
    <n v="3000"/>
    <n v="3460"/>
    <x v="2"/>
    <x v="0"/>
    <x v="0"/>
    <n v="1334980740"/>
    <d v="2012-04-21T03:59:00"/>
    <n v="1330968347"/>
    <d v="2012-03-05T17:25:47"/>
    <x v="45"/>
    <x v="45"/>
    <b v="0"/>
    <n v="42"/>
    <b v="1"/>
    <s v="music/pop"/>
    <n v="115.33333333333333"/>
    <n v="82.38095238095238"/>
    <x v="1"/>
    <x v="30"/>
  </r>
  <r>
    <x v="3566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x v="0"/>
    <n v="1488958200"/>
    <d v="2017-03-08T07:30:00"/>
    <n v="1484912974"/>
    <d v="2017-01-20T11:49:34"/>
    <x v="45"/>
    <x v="45"/>
    <b v="0"/>
    <n v="16"/>
    <b v="0"/>
    <s v="games/mobile games"/>
    <n v="8.0833333333333321"/>
    <n v="90.9375"/>
    <x v="6"/>
    <x v="28"/>
  </r>
  <r>
    <x v="3567"/>
    <s v="Orison â€“ Rethink the Power of Energy"/>
    <s v="The First Home Battery System You Simply Plug in to Install"/>
    <n v="50000"/>
    <n v="349474"/>
    <x v="2"/>
    <x v="0"/>
    <x v="0"/>
    <n v="1457758800"/>
    <d v="2016-03-12T05:00:00"/>
    <n v="1453730176"/>
    <d v="2016-01-25T13:56:16"/>
    <x v="45"/>
    <x v="45"/>
    <b v="1"/>
    <n v="415"/>
    <b v="1"/>
    <s v="technology/hardware"/>
    <n v="698.94800000000009"/>
    <n v="842.10602409638557"/>
    <x v="7"/>
    <x v="31"/>
  </r>
  <r>
    <x v="3568"/>
    <s v="Mr. Marmalade"/>
    <s v="Life is hard when your own imaginary friend can't make time for you."/>
    <n v="1500"/>
    <n v="1510"/>
    <x v="2"/>
    <x v="0"/>
    <x v="0"/>
    <n v="1404273540"/>
    <d v="2014-07-02T03:59:00"/>
    <n v="1400272580"/>
    <d v="2014-05-16T20:36:20"/>
    <x v="45"/>
    <x v="45"/>
    <b v="0"/>
    <n v="20"/>
    <b v="1"/>
    <s v="theater/plays"/>
    <n v="100.66666666666666"/>
    <n v="75.5"/>
    <x v="0"/>
    <x v="0"/>
  </r>
  <r>
    <x v="3569"/>
    <s v="Save &quot;The Stage Door&quot;"/>
    <s v="We are raising funds for our local theatre group &quot;The Stage Door&quot;. Funding required for lighting, stage equipment and productions."/>
    <n v="2000"/>
    <n v="2191"/>
    <x v="2"/>
    <x v="6"/>
    <x v="5"/>
    <n v="1433131140"/>
    <d v="2015-06-01T03:59:00"/>
    <n v="1429120908"/>
    <d v="2015-04-15T18:01:48"/>
    <x v="45"/>
    <x v="45"/>
    <b v="0"/>
    <n v="11"/>
    <b v="1"/>
    <s v="theater/plays"/>
    <n v="109.55"/>
    <n v="199.18181818181819"/>
    <x v="0"/>
    <x v="0"/>
  </r>
  <r>
    <x v="3570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x v="0"/>
    <n v="1431286105"/>
    <d v="2015-05-10T19:28:25"/>
    <n v="1427138905"/>
    <d v="2015-03-23T19:28:25"/>
    <x v="46"/>
    <x v="46"/>
    <b v="0"/>
    <n v="0"/>
    <b v="0"/>
    <s v="publishing/translations"/>
    <n v="0"/>
    <n v="0"/>
    <x v="8"/>
    <x v="26"/>
  </r>
  <r>
    <x v="3571"/>
    <s v="Help JUICE (Boston) Record Their First Album"/>
    <s v="Everything is set to record are EP except for our finances. Please donate if you can! Any amount is appreciated. "/>
    <n v="1500"/>
    <n v="2500.25"/>
    <x v="2"/>
    <x v="0"/>
    <x v="0"/>
    <n v="1295647200"/>
    <d v="2011-01-21T22:00:00"/>
    <n v="1291428371"/>
    <d v="2010-12-04T02:06:11"/>
    <x v="46"/>
    <x v="46"/>
    <b v="0"/>
    <n v="33"/>
    <b v="1"/>
    <s v="music/rock"/>
    <n v="166.68333333333334"/>
    <n v="75.765151515151516"/>
    <x v="1"/>
    <x v="2"/>
  </r>
  <r>
    <x v="3572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x v="0"/>
    <n v="1299009600"/>
    <d v="2011-03-01T20:00:00"/>
    <n v="1294818278"/>
    <d v="2011-01-12T07:44:38"/>
    <x v="46"/>
    <x v="46"/>
    <b v="0"/>
    <n v="246"/>
    <b v="1"/>
    <s v="music/indie rock"/>
    <n v="120.46777777777777"/>
    <n v="88.147154471544724"/>
    <x v="1"/>
    <x v="21"/>
  </r>
  <r>
    <x v="3573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x v="0"/>
    <n v="1349203203"/>
    <d v="2012-10-02T18:40:03"/>
    <n v="1345056003"/>
    <d v="2012-08-15T18:40:03"/>
    <x v="46"/>
    <x v="46"/>
    <b v="0"/>
    <n v="92"/>
    <b v="1"/>
    <s v="music/indie rock"/>
    <n v="100.90416666666667"/>
    <n v="526.45652173913038"/>
    <x v="1"/>
    <x v="21"/>
  </r>
  <r>
    <x v="3574"/>
    <s v="AZAMAR"/>
    <s v="AZAMAR is a Role Playing Game world involving fantasy and high magic, based on the popular OpenD6 OGL using the Cinema6 RPG Framework."/>
    <n v="1100"/>
    <n v="115"/>
    <x v="0"/>
    <x v="0"/>
    <x v="0"/>
    <n v="1291093200"/>
    <d v="2010-11-30T05:00:00"/>
    <n v="1286930435"/>
    <d v="2010-10-13T00:40:35"/>
    <x v="46"/>
    <x v="46"/>
    <b v="0"/>
    <n v="5"/>
    <b v="0"/>
    <s v="games/video games"/>
    <n v="10.454545454545453"/>
    <n v="23"/>
    <x v="6"/>
    <x v="25"/>
  </r>
  <r>
    <x v="357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x v="0"/>
    <n v="1279738800"/>
    <d v="2010-07-21T19:00:00"/>
    <n v="1275599812"/>
    <d v="2010-06-03T21:16:52"/>
    <x v="46"/>
    <x v="46"/>
    <b v="0"/>
    <n v="5"/>
    <b v="0"/>
    <s v="games/video games"/>
    <n v="11.25"/>
    <n v="45"/>
    <x v="6"/>
    <x v="25"/>
  </r>
  <r>
    <x v="3576"/>
    <s v="Ryan Hamilton : UK House Party Tour 2013"/>
    <s v="Ryan is headed to the UK for a series of Private House Parties! He needs your help. Don't miss your chance to be a part of the fun!"/>
    <n v="4000"/>
    <n v="8105"/>
    <x v="2"/>
    <x v="0"/>
    <x v="0"/>
    <n v="1356976800"/>
    <d v="2012-12-31T18:00:00"/>
    <n v="1352820837"/>
    <d v="2012-11-13T15:33:57"/>
    <x v="46"/>
    <x v="46"/>
    <b v="0"/>
    <n v="170"/>
    <b v="1"/>
    <s v="music/indie rock"/>
    <n v="202.625"/>
    <n v="47.676470588235297"/>
    <x v="1"/>
    <x v="21"/>
  </r>
  <r>
    <x v="3577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d v="2015-10-09T17:00:00"/>
    <n v="1440203579"/>
    <d v="2015-08-22T00:32:59"/>
    <x v="46"/>
    <x v="46"/>
    <b v="0"/>
    <n v="0"/>
    <b v="0"/>
    <s v="food/food trucks"/>
    <n v="0"/>
    <n v="0"/>
    <x v="3"/>
    <x v="10"/>
  </r>
  <r>
    <x v="3578"/>
    <s v="&quot;The Red Herring&quot; World Premiere"/>
    <s v="The Red Herring is a new play full of wickedly fast dialogue, a joke for every sentence, and more puns than you can shake a stick at."/>
    <n v="3000"/>
    <n v="3773"/>
    <x v="2"/>
    <x v="0"/>
    <x v="0"/>
    <n v="1338523140"/>
    <d v="2012-06-01T03:59:00"/>
    <n v="1334442519"/>
    <d v="2012-04-14T22:28:39"/>
    <x v="46"/>
    <x v="46"/>
    <b v="1"/>
    <n v="60"/>
    <b v="1"/>
    <s v="theater/plays"/>
    <n v="125.76666666666667"/>
    <n v="62.883333333333333"/>
    <x v="0"/>
    <x v="0"/>
  </r>
  <r>
    <x v="3579"/>
    <s v="AdA (Author directing Author)"/>
    <s v="Neil LaBute and Marco Calvani reunite once again for the unique, international collaboration that is ADA: Author directing Author."/>
    <n v="30000"/>
    <n v="30610"/>
    <x v="2"/>
    <x v="0"/>
    <x v="0"/>
    <n v="1484024400"/>
    <d v="2017-01-10T05:00:00"/>
    <n v="1479932713"/>
    <d v="2016-11-23T20:25:13"/>
    <x v="46"/>
    <x v="46"/>
    <b v="1"/>
    <n v="216"/>
    <b v="1"/>
    <s v="theater/plays"/>
    <n v="102.03333333333333"/>
    <n v="141.71296296296296"/>
    <x v="0"/>
    <x v="0"/>
  </r>
  <r>
    <x v="3580"/>
    <s v="Alice - A New Musical"/>
    <s v="Alice is an original musical for all ages with a unique new story based on Alice's Adventures in Wonderland, premiering in summer 2017."/>
    <n v="75000"/>
    <n v="3185"/>
    <x v="0"/>
    <x v="6"/>
    <x v="5"/>
    <n v="1484366340"/>
    <d v="2017-01-14T03:59:00"/>
    <n v="1480219174"/>
    <d v="2016-11-27T03:59:34"/>
    <x v="46"/>
    <x v="46"/>
    <b v="0"/>
    <n v="18"/>
    <b v="0"/>
    <s v="theater/musical"/>
    <n v="4.246666666666667"/>
    <n v="176.94444444444446"/>
    <x v="0"/>
    <x v="1"/>
  </r>
  <r>
    <x v="3581"/>
    <s v="MAGGIE Film"/>
    <s v="A TRUE STORY OF DOMESTIC VILOLENCE THAT SEEKS TO OFFER THE VIEWER OUTLEST OF SUPPORT."/>
    <n v="29000"/>
    <n v="250"/>
    <x v="0"/>
    <x v="3"/>
    <x v="3"/>
    <n v="1433064540"/>
    <d v="2015-05-31T09:29:00"/>
    <n v="1428854344"/>
    <d v="2015-04-12T15:59:04"/>
    <x v="47"/>
    <x v="47"/>
    <b v="0"/>
    <n v="2"/>
    <b v="0"/>
    <s v="film &amp; video/drama"/>
    <n v="0.86206896551724133"/>
    <n v="125"/>
    <x v="2"/>
    <x v="14"/>
  </r>
  <r>
    <x v="3582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x v="0"/>
    <n v="1301792590"/>
    <d v="2011-04-03T01:03:10"/>
    <n v="1297562590"/>
    <d v="2011-02-13T02:03:10"/>
    <x v="47"/>
    <x v="47"/>
    <b v="1"/>
    <n v="176"/>
    <b v="1"/>
    <s v="music/rock"/>
    <n v="294.72727272727275"/>
    <n v="92.102272727272734"/>
    <x v="1"/>
    <x v="2"/>
  </r>
  <r>
    <x v="3583"/>
    <s v="BODYSCAPES II: Theater of Life"/>
    <s v="Landscapes &amp; human bodies; striking images from Jean-Paul Bourdier. What you see is real; no digital altering; all analog photography."/>
    <n v="23000"/>
    <n v="27675"/>
    <x v="2"/>
    <x v="0"/>
    <x v="0"/>
    <n v="1453185447"/>
    <d v="2016-01-19T06:37:27"/>
    <n v="1448951847"/>
    <d v="2015-12-01T06:37:27"/>
    <x v="47"/>
    <x v="47"/>
    <b v="1"/>
    <n v="280"/>
    <b v="1"/>
    <s v="photography/photobooks"/>
    <n v="120.32608695652173"/>
    <n v="98.839285714285708"/>
    <x v="5"/>
    <x v="23"/>
  </r>
  <r>
    <x v="3584"/>
    <s v="The Cancer Family Book Project"/>
    <s v="This is an intimate story about a family, focusing on their love and strength in the face of mortality."/>
    <n v="45000"/>
    <n v="65313"/>
    <x v="2"/>
    <x v="0"/>
    <x v="0"/>
    <n v="1462161540"/>
    <d v="2016-05-02T03:59:00"/>
    <n v="1457913777"/>
    <d v="2016-03-14T00:02:57"/>
    <x v="47"/>
    <x v="47"/>
    <b v="1"/>
    <n v="740"/>
    <b v="1"/>
    <s v="photography/photobooks"/>
    <n v="145.14000000000001"/>
    <n v="88.26081081081081"/>
    <x v="5"/>
    <x v="23"/>
  </r>
  <r>
    <x v="3585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d v="2017-03-29T02:00:00"/>
    <n v="1486522484"/>
    <d v="2017-02-08T02:54:44"/>
    <x v="47"/>
    <x v="47"/>
    <b v="0"/>
    <n v="884"/>
    <b v="0"/>
    <s v="music/faith"/>
    <n v="101.42212307692309"/>
    <n v="74.575090497737563"/>
    <x v="1"/>
    <x v="19"/>
  </r>
  <r>
    <x v="3586"/>
    <s v="Hearty Har Full Length Album"/>
    <s v="&lt;3_x000a_Coming in from outer space. Help Hearty Har record their 1st album!!"/>
    <n v="8000"/>
    <n v="8070.43"/>
    <x v="2"/>
    <x v="0"/>
    <x v="0"/>
    <n v="1388617736"/>
    <d v="2014-01-01T23:08:56"/>
    <n v="1384384136"/>
    <d v="2013-11-13T23:08:56"/>
    <x v="47"/>
    <x v="47"/>
    <b v="0"/>
    <n v="69"/>
    <b v="1"/>
    <s v="music/indie rock"/>
    <n v="100.880375"/>
    <n v="116.96275362318841"/>
    <x v="1"/>
    <x v="21"/>
  </r>
  <r>
    <x v="3587"/>
    <s v="Cuppa Gumbos"/>
    <s v="Homemade Gumbo, Stews and Curry to be served hot and fresh everyday at any festival or concert we can attend."/>
    <n v="8000"/>
    <n v="0"/>
    <x v="0"/>
    <x v="0"/>
    <x v="0"/>
    <n v="1426615200"/>
    <d v="2015-03-17T18:00:00"/>
    <n v="1422400188"/>
    <d v="2015-01-27T23:09:48"/>
    <x v="47"/>
    <x v="47"/>
    <b v="0"/>
    <n v="0"/>
    <b v="0"/>
    <s v="food/food trucks"/>
    <n v="0"/>
    <n v="0"/>
    <x v="3"/>
    <x v="10"/>
  </r>
  <r>
    <x v="3588"/>
    <s v="Hello Vermont (4 Seasons Children's Books)"/>
    <s v="Hello Vermont are books that demonstrate the 4 seasons. Subtitles: Soggy Spring, Sizzling Summer, Fabulous Fall &amp; Winter Wonderland."/>
    <n v="19980"/>
    <n v="0"/>
    <x v="0"/>
    <x v="0"/>
    <x v="0"/>
    <n v="1359738000"/>
    <d v="2013-02-01T17:00:00"/>
    <n v="1355489140"/>
    <d v="2012-12-14T12:45:40"/>
    <x v="47"/>
    <x v="47"/>
    <b v="0"/>
    <n v="0"/>
    <b v="0"/>
    <s v="publishing/children's books"/>
    <n v="0"/>
    <n v="0"/>
    <x v="8"/>
    <x v="17"/>
  </r>
  <r>
    <x v="3589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x v="0"/>
    <n v="1480007460"/>
    <d v="2016-11-24T17:11:00"/>
    <n v="1475760567"/>
    <d v="2016-10-06T13:29:27"/>
    <x v="47"/>
    <x v="47"/>
    <b v="0"/>
    <n v="13"/>
    <b v="0"/>
    <s v="theater/spaces"/>
    <n v="4.2880000000000003"/>
    <n v="82.461538461538467"/>
    <x v="0"/>
    <x v="4"/>
  </r>
  <r>
    <x v="3590"/>
    <s v="The Enchanted Cottage"/>
    <s v="A magical space, full of fairytale favorites, designed to make each individual have a unique experience; children's dreams made real."/>
    <n v="48725"/>
    <n v="1758"/>
    <x v="0"/>
    <x v="0"/>
    <x v="0"/>
    <n v="1454890620"/>
    <d v="2016-02-08T00:17:00"/>
    <n v="1450724449"/>
    <d v="2015-12-21T19:00:49"/>
    <x v="47"/>
    <x v="47"/>
    <b v="0"/>
    <n v="27"/>
    <b v="0"/>
    <s v="theater/spaces"/>
    <n v="3.6080041046690612"/>
    <n v="65.111111111111114"/>
    <x v="0"/>
    <x v="4"/>
  </r>
  <r>
    <x v="3591"/>
    <s v="Predator : Repentance (Canceled)"/>
    <s v="An unofficial sequel to the independent 2015 fan film Predator: Dark ages. Set in 2141 we follow the crew of the cargoship Centurion"/>
    <n v="55000"/>
    <n v="0"/>
    <x v="1"/>
    <x v="1"/>
    <x v="1"/>
    <n v="1444657593"/>
    <d v="2015-10-12T13:46:33"/>
    <n v="1440337593"/>
    <d v="2015-08-23T13:46:33"/>
    <x v="48"/>
    <x v="48"/>
    <b v="0"/>
    <n v="0"/>
    <b v="0"/>
    <s v="film &amp; video/science fiction"/>
    <n v="0"/>
    <n v="0"/>
    <x v="2"/>
    <x v="13"/>
  </r>
  <r>
    <x v="3592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x v="0"/>
    <n v="1429740037"/>
    <d v="2015-04-22T22:00:37"/>
    <n v="1425423637"/>
    <d v="2015-03-03T23:00:37"/>
    <x v="48"/>
    <x v="48"/>
    <b v="0"/>
    <n v="84"/>
    <b v="0"/>
    <s v="film &amp; video/drama"/>
    <n v="55.698440000000005"/>
    <n v="331.53833333333336"/>
    <x v="2"/>
    <x v="14"/>
  </r>
  <r>
    <x v="3593"/>
    <s v="LEAVING ATLANTA THE FILM"/>
    <s v="From 1979 to 1981 twenty-nine Black children in Atlanta were murdered and the others terrified. This is our story..."/>
    <n v="5000"/>
    <n v="15273"/>
    <x v="2"/>
    <x v="0"/>
    <x v="0"/>
    <n v="1292665405"/>
    <d v="2010-12-18T09:43:25"/>
    <n v="1288341805"/>
    <d v="2010-10-29T08:43:25"/>
    <x v="48"/>
    <x v="48"/>
    <b v="1"/>
    <n v="223"/>
    <b v="1"/>
    <s v="film &amp; video/documentary"/>
    <n v="305.46000000000004"/>
    <n v="68.488789237668158"/>
    <x v="2"/>
    <x v="22"/>
  </r>
  <r>
    <x v="3594"/>
    <s v="Empires: The Film"/>
    <s v="Empires explores the impact of networks on histories and philosophies of political thought."/>
    <n v="20000"/>
    <n v="21480"/>
    <x v="2"/>
    <x v="0"/>
    <x v="0"/>
    <n v="1339080900"/>
    <d v="2012-06-07T14:55:00"/>
    <n v="1334783704"/>
    <d v="2012-04-18T21:15:04"/>
    <x v="48"/>
    <x v="48"/>
    <b v="1"/>
    <n v="220"/>
    <b v="1"/>
    <s v="film &amp; video/documentary"/>
    <n v="107.4"/>
    <n v="97.63636363636364"/>
    <x v="2"/>
    <x v="22"/>
  </r>
  <r>
    <x v="3595"/>
    <s v="INTOTHEWOODS.TV â€“ Music Media from the Pacific Northwest"/>
    <s v="Help INTOTHEWOODS.TV purchase audio and video gear, lighting and BACK UP HARD DRIVES"/>
    <n v="4500"/>
    <n v="4800.8"/>
    <x v="2"/>
    <x v="0"/>
    <x v="0"/>
    <n v="1296633540"/>
    <d v="2011-02-02T07:59:00"/>
    <n v="1292316697"/>
    <d v="2010-12-14T08:51:37"/>
    <x v="48"/>
    <x v="48"/>
    <b v="1"/>
    <n v="168"/>
    <b v="1"/>
    <s v="film &amp; video/documentary"/>
    <n v="106.68444444444445"/>
    <n v="28.576190476190476"/>
    <x v="2"/>
    <x v="22"/>
  </r>
  <r>
    <x v="3596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x v="0"/>
    <n v="1389844800"/>
    <d v="2014-01-16T04:00:00"/>
    <n v="1385524889"/>
    <d v="2013-11-27T04:01:29"/>
    <x v="48"/>
    <x v="48"/>
    <b v="0"/>
    <n v="2"/>
    <b v="0"/>
    <s v="film &amp; video/animation"/>
    <n v="1.02"/>
    <n v="25.5"/>
    <x v="2"/>
    <x v="15"/>
  </r>
  <r>
    <x v="3597"/>
    <s v="Donald Trump Presidential Stress Cube"/>
    <s v="A satire gift, the stress cube has original artwork, comes on a custom mahogany stand and has a funny exercise booklet."/>
    <n v="38000"/>
    <n v="10"/>
    <x v="0"/>
    <x v="0"/>
    <x v="0"/>
    <n v="1454183202"/>
    <d v="2016-01-30T19:46:42"/>
    <n v="1449863202"/>
    <d v="2015-12-11T19:46:42"/>
    <x v="48"/>
    <x v="48"/>
    <b v="0"/>
    <n v="1"/>
    <b v="0"/>
    <s v="publishing/fiction"/>
    <n v="2.6315789473684209E-2"/>
    <n v="10"/>
    <x v="8"/>
    <x v="37"/>
  </r>
  <r>
    <x v="3598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x v="0"/>
    <n v="1257047940"/>
    <d v="2009-11-01T03:59:00"/>
    <n v="1252718519"/>
    <d v="2009-09-12T01:21:59"/>
    <x v="48"/>
    <x v="48"/>
    <b v="0"/>
    <n v="1"/>
    <b v="0"/>
    <s v="publishing/fiction"/>
    <n v="3.3333333333333335"/>
    <n v="50"/>
    <x v="8"/>
    <x v="37"/>
  </r>
  <r>
    <x v="3599"/>
    <s v="Virtual CH - The One-Man-Mixed-Media-Rock-Band Debut"/>
    <s v="Be a part of Virtual CH's debut Video and Record release.  Help fund their debut music video and record mixing expenses."/>
    <n v="3000"/>
    <n v="3150"/>
    <x v="2"/>
    <x v="0"/>
    <x v="0"/>
    <n v="1310857200"/>
    <d v="2011-07-16T23:00:00"/>
    <n v="1306525512"/>
    <d v="2011-05-27T19:45:12"/>
    <x v="48"/>
    <x v="48"/>
    <b v="0"/>
    <n v="54"/>
    <b v="1"/>
    <s v="music/rock"/>
    <n v="105"/>
    <n v="58.333333333333336"/>
    <x v="1"/>
    <x v="2"/>
  </r>
  <r>
    <x v="3600"/>
    <s v="CHEMION: The World's First Smart Glasses (Canceled)"/>
    <s v="CHEMION is an eyewear device that lets you show your creativity to the world."/>
    <n v="10000"/>
    <n v="3060"/>
    <x v="1"/>
    <x v="0"/>
    <x v="0"/>
    <n v="1420070615"/>
    <d v="2015-01-01T00:03:35"/>
    <n v="1415750615"/>
    <d v="2014-11-12T00:03:35"/>
    <x v="48"/>
    <x v="48"/>
    <b v="0"/>
    <n v="16"/>
    <b v="0"/>
    <s v="technology/wearables"/>
    <n v="30.599999999999998"/>
    <n v="191.25"/>
    <x v="7"/>
    <x v="11"/>
  </r>
  <r>
    <x v="3601"/>
    <s v="MR. DREAM GOES TO JAIL"/>
    <s v="Sponsor this Brooklyn punk band's debut seven-inch, MR. DREAM GOES TO JAIL."/>
    <n v="3000"/>
    <n v="3132.63"/>
    <x v="2"/>
    <x v="0"/>
    <x v="0"/>
    <n v="1251777600"/>
    <d v="2009-09-01T04:00:00"/>
    <n v="1247504047"/>
    <d v="2009-07-13T16:54:07"/>
    <x v="48"/>
    <x v="48"/>
    <b v="1"/>
    <n v="68"/>
    <b v="1"/>
    <s v="music/rock"/>
    <n v="104.42100000000001"/>
    <n v="46.06808823529412"/>
    <x v="1"/>
    <x v="2"/>
  </r>
  <r>
    <x v="3602"/>
    <s v="I Wanted To See Boobs"/>
    <s v="A hardcover photobook telling the naked truth of a young photographers journey."/>
    <n v="100"/>
    <n v="155"/>
    <x v="2"/>
    <x v="3"/>
    <x v="3"/>
    <n v="1442065060"/>
    <d v="2015-09-12T13:37:40"/>
    <n v="1437745060"/>
    <d v="2015-07-24T13:37:40"/>
    <x v="48"/>
    <x v="48"/>
    <b v="0"/>
    <n v="3"/>
    <b v="1"/>
    <s v="photography/photobooks"/>
    <n v="155"/>
    <n v="51.666666666666664"/>
    <x v="5"/>
    <x v="23"/>
  </r>
  <r>
    <x v="3603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x v="0"/>
    <n v="1299138561"/>
    <d v="2011-03-03T07:49:21"/>
    <n v="1294818561"/>
    <d v="2011-01-12T07:49:21"/>
    <x v="48"/>
    <x v="48"/>
    <b v="0"/>
    <n v="96"/>
    <b v="1"/>
    <s v="music/rock"/>
    <n v="100.66250000000001"/>
    <n v="83.885416666666671"/>
    <x v="1"/>
    <x v="2"/>
  </r>
  <r>
    <x v="3604"/>
    <s v="Beyond the Victory recording their debut EP"/>
    <s v="The money will go towards our debut EP being Recorded mixed by Andrew Baylis and mastered by Drew Fulk of Think Sound Studios."/>
    <n v="800"/>
    <n v="815"/>
    <x v="2"/>
    <x v="0"/>
    <x v="0"/>
    <n v="1352860017"/>
    <d v="2012-11-14T02:26:57"/>
    <n v="1348536417"/>
    <d v="2012-09-25T01:26:57"/>
    <x v="48"/>
    <x v="48"/>
    <b v="0"/>
    <n v="14"/>
    <b v="1"/>
    <s v="music/rock"/>
    <n v="101.875"/>
    <n v="58.214285714285715"/>
    <x v="1"/>
    <x v="2"/>
  </r>
  <r>
    <x v="3605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d v="2016-01-08T19:47:00"/>
    <n v="1447962505"/>
    <d v="2015-11-19T19:48:25"/>
    <x v="48"/>
    <x v="48"/>
    <b v="0"/>
    <n v="1"/>
    <b v="0"/>
    <s v="technology/web"/>
    <n v="3"/>
    <n v="300"/>
    <x v="7"/>
    <x v="24"/>
  </r>
  <r>
    <x v="3606"/>
    <s v="Digital MPPT and Solar BMS for a Net Zero energy House"/>
    <s v="Best Net Zero energy solution for new or existing house (no more heating or electricity bills)."/>
    <n v="40000"/>
    <n v="57817"/>
    <x v="2"/>
    <x v="6"/>
    <x v="5"/>
    <n v="1488390735"/>
    <d v="2017-03-01T17:52:15"/>
    <n v="1484070735"/>
    <d v="2017-01-10T17:52:15"/>
    <x v="48"/>
    <x v="48"/>
    <b v="0"/>
    <n v="113"/>
    <b v="1"/>
    <s v="technology/hardware"/>
    <n v="144.54249999999999"/>
    <n v="511.65486725663715"/>
    <x v="7"/>
    <x v="31"/>
  </r>
  <r>
    <x v="3607"/>
    <s v="Raph the Ninja Giraffe"/>
    <s v="Raph the Ninja Giraffe is a project that is my 5 year old sons idea, &amp; I am working with him to bring his idea to life."/>
    <n v="800"/>
    <n v="2"/>
    <x v="0"/>
    <x v="3"/>
    <x v="3"/>
    <n v="1401997790"/>
    <d v="2014-06-05T19:49:50"/>
    <n v="1397677790"/>
    <d v="2014-04-16T19:49:50"/>
    <x v="48"/>
    <x v="48"/>
    <b v="0"/>
    <n v="2"/>
    <b v="0"/>
    <s v="publishing/children's books"/>
    <n v="0.25"/>
    <n v="1"/>
    <x v="8"/>
    <x v="17"/>
  </r>
  <r>
    <x v="3608"/>
    <s v="OPEN THE OLD &quot;RIGON&quot; THEATER"/>
    <s v="Restoration of a theatre to make an educational center for youngs and a place to socialize for everybody through the power of art."/>
    <n v="18000"/>
    <n v="3"/>
    <x v="0"/>
    <x v="11"/>
    <x v="4"/>
    <n v="1463734740"/>
    <d v="2016-05-20T08:59:00"/>
    <n v="1459414740"/>
    <d v="2016-03-31T08:59:00"/>
    <x v="48"/>
    <x v="48"/>
    <b v="0"/>
    <n v="3"/>
    <b v="0"/>
    <s v="theater/spaces"/>
    <n v="1.6666666666666666E-2"/>
    <n v="1"/>
    <x v="0"/>
    <x v="4"/>
  </r>
  <r>
    <x v="3609"/>
    <s v="The Little MAGIC Theatre"/>
    <s v="Magic Morgan &amp; Liliana are raising funds to expand their famed traveling magic show to a theater of magic."/>
    <n v="15000"/>
    <n v="1296"/>
    <x v="0"/>
    <x v="0"/>
    <x v="0"/>
    <n v="1471573640"/>
    <d v="2016-08-19T02:27:20"/>
    <n v="1467253640"/>
    <d v="2016-06-30T02:27:20"/>
    <x v="48"/>
    <x v="48"/>
    <b v="0"/>
    <n v="20"/>
    <b v="0"/>
    <s v="theater/spaces"/>
    <n v="8.64"/>
    <n v="64.8"/>
    <x v="0"/>
    <x v="4"/>
  </r>
  <r>
    <x v="3610"/>
    <s v="Theatre Bath Bus"/>
    <s v="Imagine being able to take a performance anywhere! Meet the Theatre Bath Bus - a magical performance space where anything is possible."/>
    <n v="16000"/>
    <n v="6258"/>
    <x v="0"/>
    <x v="3"/>
    <x v="3"/>
    <n v="1471939818"/>
    <d v="2016-08-23T08:10:18"/>
    <n v="1467619818"/>
    <d v="2016-07-04T08:10:18"/>
    <x v="48"/>
    <x v="48"/>
    <b v="0"/>
    <n v="90"/>
    <b v="0"/>
    <s v="theater/spaces"/>
    <n v="39.112499999999997"/>
    <n v="69.533333333333331"/>
    <x v="0"/>
    <x v="4"/>
  </r>
  <r>
    <x v="3611"/>
    <s v="1 in 3"/>
    <s v="Life is more than the days you have left. 1 in 3 tells of two normal people &amp; their confrontation with mortality and the dice of fate."/>
    <n v="500"/>
    <n v="500"/>
    <x v="2"/>
    <x v="3"/>
    <x v="3"/>
    <n v="1462565855"/>
    <d v="2016-05-06T20:17:35"/>
    <n v="1458245855"/>
    <d v="2016-03-17T20:17:35"/>
    <x v="48"/>
    <x v="48"/>
    <b v="0"/>
    <n v="12"/>
    <b v="1"/>
    <s v="theater/plays"/>
    <n v="100"/>
    <n v="41.666666666666664"/>
    <x v="0"/>
    <x v="0"/>
  </r>
  <r>
    <x v="3612"/>
    <s v="15% of The Seagull Flies to Edinburgh"/>
    <s v="The story of two women trying to produce their own version of Chekhov's The Seagull with limited resources and unfettered enthusiasm."/>
    <n v="2000"/>
    <n v="2025"/>
    <x v="2"/>
    <x v="3"/>
    <x v="3"/>
    <n v="1406761200"/>
    <d v="2014-07-30T23:00:00"/>
    <n v="1402403907"/>
    <d v="2014-06-10T12:38:27"/>
    <x v="48"/>
    <x v="48"/>
    <b v="0"/>
    <n v="38"/>
    <b v="1"/>
    <s v="theater/plays"/>
    <n v="101.25"/>
    <n v="53.289473684210527"/>
    <x v="0"/>
    <x v="0"/>
  </r>
  <r>
    <x v="3613"/>
    <s v="a feminine ending, brought to you by the East End Theatre Co"/>
    <s v="A funny, moving, witty piece about a girl, her oboe, and her dreams."/>
    <n v="2000"/>
    <n v="11"/>
    <x v="0"/>
    <x v="0"/>
    <x v="0"/>
    <n v="1458703740"/>
    <d v="2016-03-23T03:29:00"/>
    <n v="1454453021"/>
    <d v="2016-02-02T22:43:41"/>
    <x v="48"/>
    <x v="48"/>
    <b v="0"/>
    <n v="2"/>
    <b v="0"/>
    <s v="theater/plays"/>
    <n v="0.54999999999999993"/>
    <n v="5.5"/>
    <x v="0"/>
    <x v="0"/>
  </r>
  <r>
    <x v="3614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d v="2015-08-14T03:29:56"/>
    <n v="1435202996"/>
    <d v="2015-06-25T03:29:56"/>
    <x v="48"/>
    <x v="48"/>
    <b v="0"/>
    <n v="0"/>
    <b v="0"/>
    <s v="theater/musical"/>
    <n v="0"/>
    <n v="0"/>
    <x v="0"/>
    <x v="1"/>
  </r>
  <r>
    <x v="3615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x v="0"/>
    <n v="1418914964"/>
    <d v="2014-12-18T15:02:44"/>
    <n v="1414591364"/>
    <d v="2014-10-29T14:02:44"/>
    <x v="48"/>
    <x v="48"/>
    <b v="0"/>
    <n v="0"/>
    <b v="0"/>
    <s v="theater/plays"/>
    <n v="0"/>
    <n v="0"/>
    <x v="0"/>
    <x v="0"/>
  </r>
  <r>
    <x v="3616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x v="0"/>
    <n v="1306296000"/>
    <d v="2011-05-25T04:00:00"/>
    <n v="1301950070"/>
    <d v="2011-04-04T20:47:50"/>
    <x v="49"/>
    <x v="49"/>
    <b v="1"/>
    <n v="61"/>
    <b v="1"/>
    <s v="film &amp; video/documentary"/>
    <n v="152.60869565217391"/>
    <n v="57.540983606557376"/>
    <x v="2"/>
    <x v="22"/>
  </r>
  <r>
    <x v="3617"/>
    <s v="Portland Boat Tours:  From Dream to Business"/>
    <s v="Be part of the excitement by supporting our first season offering unique perspectives of Portland from the water."/>
    <n v="5000"/>
    <n v="6300"/>
    <x v="2"/>
    <x v="0"/>
    <x v="0"/>
    <n v="1327212000"/>
    <d v="2012-01-22T06:00:00"/>
    <n v="1322852747"/>
    <d v="2011-12-02T19:05:47"/>
    <x v="49"/>
    <x v="49"/>
    <b v="0"/>
    <n v="71"/>
    <b v="1"/>
    <s v="publishing/nonfiction"/>
    <n v="126"/>
    <n v="88.732394366197184"/>
    <x v="8"/>
    <x v="27"/>
  </r>
  <r>
    <x v="3618"/>
    <s v="In a Jazzy Motown"/>
    <s v="A real Motown Backup singer on 22 gold and platinum albums headlines her own Jazz CD of Motown songs."/>
    <n v="14500"/>
    <n v="1575"/>
    <x v="0"/>
    <x v="0"/>
    <x v="0"/>
    <n v="1353196800"/>
    <d v="2012-11-18T00:00:00"/>
    <n v="1348864913"/>
    <d v="2012-09-28T20:41:53"/>
    <x v="49"/>
    <x v="49"/>
    <b v="0"/>
    <n v="28"/>
    <b v="0"/>
    <s v="music/jazz"/>
    <n v="10.86206896551724"/>
    <n v="56.25"/>
    <x v="1"/>
    <x v="39"/>
  </r>
  <r>
    <x v="3619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d v="2015-08-28T01:00:00"/>
    <n v="1436394968"/>
    <d v="2015-07-08T22:36:08"/>
    <x v="49"/>
    <x v="49"/>
    <b v="0"/>
    <n v="0"/>
    <b v="0"/>
    <s v="music/world music"/>
    <n v="0"/>
    <n v="0"/>
    <x v="1"/>
    <x v="12"/>
  </r>
  <r>
    <x v="362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x v="0"/>
    <n v="1278302400"/>
    <d v="2010-07-05T04:00:00"/>
    <n v="1273961999"/>
    <d v="2010-05-15T22:19:59"/>
    <x v="49"/>
    <x v="49"/>
    <b v="0"/>
    <n v="23"/>
    <b v="1"/>
    <s v="music/pop"/>
    <n v="102.60000000000001"/>
    <n v="44.608695652173914"/>
    <x v="1"/>
    <x v="30"/>
  </r>
  <r>
    <x v="3621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d v="2017-04-30T17:00:00"/>
    <n v="1489106948"/>
    <d v="2017-03-10T00:49:08"/>
    <x v="49"/>
    <x v="49"/>
    <b v="0"/>
    <n v="1"/>
    <b v="0"/>
    <s v="food/small batch"/>
    <n v="0.72"/>
    <n v="108"/>
    <x v="3"/>
    <x v="5"/>
  </r>
  <r>
    <x v="3622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d v="2017-05-03T19:12:00"/>
    <n v="1489439669"/>
    <d v="2017-03-13T21:14:29"/>
    <x v="49"/>
    <x v="49"/>
    <b v="0"/>
    <n v="1"/>
    <b v="0"/>
    <s v="theater/plays"/>
    <n v="3.3333333333333335"/>
    <n v="50"/>
    <x v="0"/>
    <x v="0"/>
  </r>
  <r>
    <x v="3623"/>
    <s v="One Shot Theatre Company"/>
    <s v="One Shot Theatre Company is an organization that promotes youth theatre for social change, putting on shows that open a social dialogue"/>
    <n v="2000"/>
    <n v="2000"/>
    <x v="2"/>
    <x v="0"/>
    <x v="0"/>
    <n v="1463803140"/>
    <d v="2016-05-21T03:59:00"/>
    <n v="1459446487"/>
    <d v="2016-03-31T17:48:07"/>
    <x v="49"/>
    <x v="49"/>
    <b v="0"/>
    <n v="29"/>
    <b v="1"/>
    <s v="theater/plays"/>
    <n v="100"/>
    <n v="68.965517241379317"/>
    <x v="0"/>
    <x v="0"/>
  </r>
  <r>
    <x v="3624"/>
    <s v="Don Walrus wants to press a record!!"/>
    <s v="Gainesville's pop punk 3 piece Assassinate The Scientist started a new band and they want to release a 7&quot;, but they need your help!!"/>
    <n v="600"/>
    <n v="911"/>
    <x v="2"/>
    <x v="0"/>
    <x v="0"/>
    <n v="1362146280"/>
    <d v="2013-03-01T13:58:00"/>
    <n v="1357604752"/>
    <d v="2013-01-08T00:25:52"/>
    <x v="50"/>
    <x v="50"/>
    <b v="0"/>
    <n v="33"/>
    <b v="1"/>
    <s v="music/rock"/>
    <n v="151.83333333333334"/>
    <n v="27.606060606060606"/>
    <x v="1"/>
    <x v="2"/>
  </r>
  <r>
    <x v="3625"/>
    <s v="MISTER BROWN"/>
    <s v="I'VE STARTED A BRAND NEW ALBUM THAT WILL FEATURE ACID JAZZ, FUNK, ROCK, AND DANCE WITH THE PROMISE OF TOURING NEXT YEAR IN THE USA"/>
    <n v="30000"/>
    <n v="90"/>
    <x v="0"/>
    <x v="0"/>
    <x v="0"/>
    <n v="1409412600"/>
    <d v="2014-08-30T15:30:00"/>
    <n v="1404947422"/>
    <d v="2014-07-09T23:10:22"/>
    <x v="50"/>
    <x v="50"/>
    <b v="0"/>
    <n v="3"/>
    <b v="0"/>
    <s v="music/jazz"/>
    <n v="0.3"/>
    <n v="30"/>
    <x v="1"/>
    <x v="39"/>
  </r>
  <r>
    <x v="3626"/>
    <s v="CT BAND"/>
    <s v="Make your watch Smart ! CT Band is an ultra-thin, high-tech smart watch-strap awarded twice at CES 2017 las vegas"/>
    <n v="100000"/>
    <n v="2484"/>
    <x v="0"/>
    <x v="5"/>
    <x v="4"/>
    <n v="1487462340"/>
    <d v="2017-02-18T23:59:00"/>
    <n v="1482958626"/>
    <d v="2016-12-28T20:57:06"/>
    <x v="50"/>
    <x v="50"/>
    <b v="0"/>
    <n v="16"/>
    <b v="0"/>
    <s v="technology/wearables"/>
    <n v="2.484"/>
    <n v="155.25"/>
    <x v="7"/>
    <x v="11"/>
  </r>
  <r>
    <x v="36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x v="0"/>
    <n v="1417388340"/>
    <d v="2014-11-30T22:59:00"/>
    <n v="1412835530"/>
    <d v="2014-10-09T06:18:50"/>
    <x v="50"/>
    <x v="50"/>
    <b v="0"/>
    <n v="11"/>
    <b v="0"/>
    <s v="technology/wearables"/>
    <n v="2.3345000000000002"/>
    <n v="424.45454545454544"/>
    <x v="7"/>
    <x v="11"/>
  </r>
  <r>
    <x v="3628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"/>
    <x v="1"/>
    <n v="1469109600"/>
    <d v="2016-07-21T14:00:00"/>
    <n v="1464586746"/>
    <d v="2016-05-30T05:39:06"/>
    <x v="50"/>
    <x v="50"/>
    <b v="0"/>
    <n v="19"/>
    <b v="0"/>
    <s v="technology/wearables"/>
    <n v="5.7334999999999994"/>
    <n v="603.52631578947364"/>
    <x v="7"/>
    <x v="11"/>
  </r>
  <r>
    <x v="3629"/>
    <s v="Will's SmileBook Project"/>
    <s v="An important book, based on research, to make you and your learners smile again. Better smile sheets, better feedback, better learning!"/>
    <n v="10000"/>
    <n v="13614"/>
    <x v="2"/>
    <x v="0"/>
    <x v="0"/>
    <n v="1441425540"/>
    <d v="2015-09-05T03:59:00"/>
    <n v="1436968366"/>
    <d v="2015-07-15T13:52:46"/>
    <x v="50"/>
    <x v="50"/>
    <b v="0"/>
    <n v="227"/>
    <b v="1"/>
    <s v="publishing/nonfiction"/>
    <n v="136.13999999999999"/>
    <n v="59.973568281938327"/>
    <x v="8"/>
    <x v="27"/>
  </r>
  <r>
    <x v="3630"/>
    <s v="Help MONGREL record our new cd !"/>
    <s v="Mongrel is looking to hit the studio once again in June so we can bring you a new cd later this year and we need your help!"/>
    <n v="2500"/>
    <n v="3305"/>
    <x v="2"/>
    <x v="0"/>
    <x v="0"/>
    <n v="1433735400"/>
    <d v="2015-06-08T03:50:00"/>
    <n v="1429306520"/>
    <d v="2015-04-17T21:35:20"/>
    <x v="50"/>
    <x v="50"/>
    <b v="0"/>
    <n v="44"/>
    <b v="1"/>
    <s v="music/rock"/>
    <n v="132.20000000000002"/>
    <n v="75.11363636363636"/>
    <x v="1"/>
    <x v="2"/>
  </r>
  <r>
    <x v="3631"/>
    <s v="SUPER NICE EP 2012"/>
    <s v="We're a band from Hawaii trying to produce our first EP and we need help!"/>
    <n v="600"/>
    <n v="750"/>
    <x v="2"/>
    <x v="0"/>
    <x v="0"/>
    <n v="1339840740"/>
    <d v="2012-06-16T09:59:00"/>
    <n v="1335397188"/>
    <d v="2012-04-25T23:39:48"/>
    <x v="50"/>
    <x v="50"/>
    <b v="0"/>
    <n v="27"/>
    <b v="1"/>
    <s v="music/indie rock"/>
    <n v="125"/>
    <n v="27.777777777777779"/>
    <x v="1"/>
    <x v="21"/>
  </r>
  <r>
    <x v="3632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x v="0"/>
    <n v="1262325600"/>
    <d v="2010-01-01T06:00:00"/>
    <n v="1257871712"/>
    <d v="2009-11-10T16:48:32"/>
    <x v="50"/>
    <x v="50"/>
    <b v="0"/>
    <n v="14"/>
    <b v="1"/>
    <s v="music/classical music"/>
    <n v="105"/>
    <n v="150"/>
    <x v="1"/>
    <x v="38"/>
  </r>
  <r>
    <x v="3633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x v="0"/>
    <n v="1427807640"/>
    <d v="2015-03-31T13:14:00"/>
    <n v="1423325626"/>
    <d v="2015-02-07T16:13:46"/>
    <x v="50"/>
    <x v="50"/>
    <b v="0"/>
    <n v="8"/>
    <b v="0"/>
    <s v="food/food trucks"/>
    <n v="3.8833333333333329"/>
    <n v="29.125"/>
    <x v="3"/>
    <x v="10"/>
  </r>
  <r>
    <x v="3634"/>
    <s v="Showroom"/>
    <s v="Showroom is a multi-disciplinary space providing unorthodox concerts, events &amp; a platform creatives can express their creative vision"/>
    <n v="10000"/>
    <n v="40"/>
    <x v="0"/>
    <x v="0"/>
    <x v="0"/>
    <n v="1412222340"/>
    <d v="2014-10-02T03:59:00"/>
    <n v="1407781013"/>
    <d v="2014-08-11T18:16:53"/>
    <x v="50"/>
    <x v="50"/>
    <b v="0"/>
    <n v="3"/>
    <b v="0"/>
    <s v="theater/spaces"/>
    <n v="0.4"/>
    <n v="13.333333333333334"/>
    <x v="0"/>
    <x v="4"/>
  </r>
  <r>
    <x v="3635"/>
    <s v="Jonah and the Crab"/>
    <s v="A short film about a boy searching for companionship in a hermit crab he finds on the beach."/>
    <n v="400"/>
    <n v="1570"/>
    <x v="2"/>
    <x v="0"/>
    <x v="0"/>
    <n v="1337569140"/>
    <d v="2012-05-21T02:59:00"/>
    <n v="1332991717"/>
    <d v="2012-03-29T03:28:37"/>
    <x v="51"/>
    <x v="51"/>
    <b v="0"/>
    <n v="26"/>
    <b v="1"/>
    <s v="film &amp; video/shorts"/>
    <n v="392.5"/>
    <n v="60.384615384615387"/>
    <x v="2"/>
    <x v="3"/>
  </r>
  <r>
    <x v="36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x v="0"/>
    <n v="1451952000"/>
    <d v="2016-01-05T00:00:00"/>
    <n v="1447380099"/>
    <d v="2015-11-13T02:01:39"/>
    <x v="51"/>
    <x v="51"/>
    <b v="0"/>
    <n v="0"/>
    <b v="0"/>
    <s v="film &amp; video/drama"/>
    <n v="0"/>
    <n v="0"/>
    <x v="2"/>
    <x v="14"/>
  </r>
  <r>
    <x v="3637"/>
    <s v="Galaxy Probe Kids"/>
    <s v="live-action/animated series pilot."/>
    <n v="4480"/>
    <n v="30"/>
    <x v="0"/>
    <x v="0"/>
    <x v="0"/>
    <n v="1419483600"/>
    <d v="2014-12-25T05:00:00"/>
    <n v="1414889665"/>
    <d v="2014-11-02T00:54:25"/>
    <x v="51"/>
    <x v="51"/>
    <b v="0"/>
    <n v="3"/>
    <b v="0"/>
    <s v="film &amp; video/animation"/>
    <n v="0.6696428571428571"/>
    <n v="10"/>
    <x v="2"/>
    <x v="15"/>
  </r>
  <r>
    <x v="3638"/>
    <s v="Man Down! Translation project"/>
    <s v="The White coat and the battle dress uniform"/>
    <n v="12000"/>
    <n v="15"/>
    <x v="0"/>
    <x v="11"/>
    <x v="4"/>
    <n v="1449914400"/>
    <d v="2015-12-12T10:00:00"/>
    <n v="1445336607"/>
    <d v="2015-10-20T10:23:27"/>
    <x v="51"/>
    <x v="51"/>
    <b v="0"/>
    <n v="3"/>
    <b v="0"/>
    <s v="publishing/translations"/>
    <n v="0.125"/>
    <n v="5"/>
    <x v="8"/>
    <x v="26"/>
  </r>
  <r>
    <x v="363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x v="0"/>
    <n v="1320220800"/>
    <d v="2011-11-02T08:00:00"/>
    <n v="1315612909"/>
    <d v="2011-09-10T00:01:49"/>
    <x v="51"/>
    <x v="51"/>
    <b v="0"/>
    <n v="4"/>
    <b v="1"/>
    <s v="music/rock"/>
    <n v="118.33333333333333"/>
    <n v="443.75"/>
    <x v="1"/>
    <x v="2"/>
  </r>
  <r>
    <x v="3640"/>
    <s v="MathPlus Cards (FKA Random Math)"/>
    <s v="A mobile application that will allow math learners to practice math operations and improve critical thinking. Ideal for ages 7 to 12."/>
    <n v="25000"/>
    <n v="125"/>
    <x v="0"/>
    <x v="0"/>
    <x v="0"/>
    <n v="1488340800"/>
    <d v="2017-03-01T04:00:00"/>
    <n v="1483768497"/>
    <d v="2017-01-07T05:54:57"/>
    <x v="51"/>
    <x v="51"/>
    <b v="0"/>
    <n v="2"/>
    <b v="0"/>
    <s v="games/mobile games"/>
    <n v="0.5"/>
    <n v="62.5"/>
    <x v="6"/>
    <x v="28"/>
  </r>
  <r>
    <x v="3641"/>
    <s v="MARSHA - a girl who does bad things"/>
    <s v="liveartshow returns with a new work at the Arcola this summer. Marsha is a story combining opera, dance and theatre... with a unicorn"/>
    <n v="500"/>
    <n v="500"/>
    <x v="2"/>
    <x v="3"/>
    <x v="3"/>
    <n v="1439247600"/>
    <d v="2015-08-10T23:00:00"/>
    <n v="1434625937"/>
    <d v="2015-06-18T11:12:17"/>
    <x v="51"/>
    <x v="51"/>
    <b v="0"/>
    <n v="3"/>
    <b v="1"/>
    <s v="theater/musical"/>
    <n v="100"/>
    <n v="166.66666666666666"/>
    <x v="0"/>
    <x v="1"/>
  </r>
  <r>
    <x v="3642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x v="0"/>
    <n v="1331441940"/>
    <d v="2012-03-11T04:59:00"/>
    <n v="1326810211"/>
    <d v="2012-01-17T14:23:31"/>
    <x v="52"/>
    <x v="52"/>
    <b v="0"/>
    <n v="23"/>
    <b v="1"/>
    <s v="music/rock"/>
    <n v="137.11066666666665"/>
    <n v="89.419999999999987"/>
    <x v="1"/>
    <x v="2"/>
  </r>
  <r>
    <x v="3643"/>
    <s v="StrobeHouse presents Valborg 2015"/>
    <s v="We want to recreate last years massive Valborgparty in Lund but this time even bigger!"/>
    <n v="10000"/>
    <n v="11176"/>
    <x v="2"/>
    <x v="10"/>
    <x v="7"/>
    <n v="1428184740"/>
    <d v="2015-04-04T21:59:00"/>
    <n v="1423501507"/>
    <d v="2015-02-09T17:05:07"/>
    <x v="52"/>
    <x v="52"/>
    <b v="0"/>
    <n v="141"/>
    <b v="1"/>
    <s v="music/electronic music"/>
    <n v="111.75999999999999"/>
    <n v="79.262411347517727"/>
    <x v="1"/>
    <x v="20"/>
  </r>
  <r>
    <x v="3644"/>
    <s v="Mirlin's Sushi"/>
    <s v="Mirlins Sushi!_x000a_Find us on Facebook!_x000a_(Gives backers a voice, and a direct link to us! No kickstarter disappearing act here!)"/>
    <n v="175000"/>
    <n v="10"/>
    <x v="0"/>
    <x v="2"/>
    <x v="2"/>
    <n v="1488805200"/>
    <d v="2017-03-06T13:00:00"/>
    <n v="1484094498"/>
    <d v="2017-01-11T00:28:18"/>
    <x v="52"/>
    <x v="52"/>
    <b v="0"/>
    <n v="1"/>
    <b v="0"/>
    <s v="food/food trucks"/>
    <n v="5.7142857142857143E-3"/>
    <n v="10"/>
    <x v="3"/>
    <x v="10"/>
  </r>
  <r>
    <x v="3645"/>
    <s v="The First Full Length Fifth Freedom Album"/>
    <s v="Its long over due! Help us fund our debut album! We need all our friends and fans support on this! Lets make it happen!"/>
    <n v="5000"/>
    <n v="6060"/>
    <x v="2"/>
    <x v="0"/>
    <x v="0"/>
    <n v="1338177540"/>
    <d v="2012-05-28T03:59:00"/>
    <n v="1333550015"/>
    <d v="2012-04-04T14:33:35"/>
    <x v="52"/>
    <x v="52"/>
    <b v="0"/>
    <n v="37"/>
    <b v="1"/>
    <s v="music/rock"/>
    <n v="121.2"/>
    <n v="163.78378378378378"/>
    <x v="1"/>
    <x v="2"/>
  </r>
  <r>
    <x v="3646"/>
    <s v="UDOO X86: The Most Powerful Maker Board Ever"/>
    <s v="10 times more powerful than Raspberry Pi 3, x86 64-bit architecture"/>
    <n v="100000"/>
    <n v="800211"/>
    <x v="2"/>
    <x v="0"/>
    <x v="0"/>
    <n v="1465232520"/>
    <d v="2016-06-06T17:02:00"/>
    <n v="1460557809"/>
    <d v="2016-04-13T14:30:09"/>
    <x v="52"/>
    <x v="52"/>
    <b v="1"/>
    <n v="4245"/>
    <b v="1"/>
    <s v="technology/hardware"/>
    <n v="800.21100000000001"/>
    <n v="188.50671378091872"/>
    <x v="7"/>
    <x v="31"/>
  </r>
  <r>
    <x v="3647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x v="0"/>
    <n v="1481432340"/>
    <d v="2016-12-11T04:59:00"/>
    <n v="1476764077"/>
    <d v="2016-10-18T04:14:37"/>
    <x v="52"/>
    <x v="52"/>
    <b v="0"/>
    <n v="193"/>
    <b v="1"/>
    <s v="technology/hardware"/>
    <n v="506.20938628158842"/>
    <n v="36.326424870466319"/>
    <x v="7"/>
    <x v="31"/>
  </r>
  <r>
    <x v="3648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x v="0"/>
    <n v="1268636340"/>
    <d v="2010-03-15T06:59:00"/>
    <n v="1263982307"/>
    <d v="2010-01-20T10:11:47"/>
    <x v="52"/>
    <x v="52"/>
    <b v="0"/>
    <n v="5"/>
    <b v="0"/>
    <s v="games/video games"/>
    <n v="10"/>
    <n v="10"/>
    <x v="6"/>
    <x v="25"/>
  </r>
  <r>
    <x v="3649"/>
    <s v="Fefu and Her Friends"/>
    <s v="Figure 8 Troupe's debut performance! A stunning piece of theatre written by premier female playwright Maria Irene Fornes."/>
    <n v="2000"/>
    <n v="2110"/>
    <x v="2"/>
    <x v="0"/>
    <x v="0"/>
    <n v="1435733940"/>
    <d v="2015-07-01T06:59:00"/>
    <n v="1431046325"/>
    <d v="2015-05-08T00:52:05"/>
    <x v="52"/>
    <x v="52"/>
    <b v="0"/>
    <n v="35"/>
    <b v="1"/>
    <s v="theater/plays"/>
    <n v="105.5"/>
    <n v="60.285714285714285"/>
    <x v="0"/>
    <x v="0"/>
  </r>
  <r>
    <x v="3650"/>
    <s v="Weather Men"/>
    <s v="Weather Men is a play, written by Nathan Black.  A comedy/drama that explores the question of 'why people stay together?'"/>
    <n v="1000"/>
    <n v="100"/>
    <x v="0"/>
    <x v="0"/>
    <x v="0"/>
    <n v="1440613920"/>
    <d v="2015-08-26T18:32:00"/>
    <n v="1435953566"/>
    <d v="2015-07-03T19:59:26"/>
    <x v="52"/>
    <x v="52"/>
    <b v="0"/>
    <n v="6"/>
    <b v="0"/>
    <s v="theater/plays"/>
    <n v="10"/>
    <n v="16.666666666666668"/>
    <x v="0"/>
    <x v="0"/>
  </r>
  <r>
    <x v="3651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x v="0"/>
    <n v="1255381140"/>
    <d v="2009-10-12T20:59:00"/>
    <n v="1250630968"/>
    <d v="2009-08-18T21:29:28"/>
    <x v="53"/>
    <x v="53"/>
    <b v="0"/>
    <n v="26"/>
    <b v="0"/>
    <s v="film &amp; video/animation"/>
    <n v="9.5500000000000007"/>
    <n v="73.461538461538467"/>
    <x v="2"/>
    <x v="15"/>
  </r>
  <r>
    <x v="3652"/>
    <s v="Phone Silks - The best way to carry your smart phone!"/>
    <s v="Stylish new phone carrier allows instant access to your smart phone while freeing up your hands."/>
    <n v="25000"/>
    <n v="26452"/>
    <x v="2"/>
    <x v="0"/>
    <x v="0"/>
    <n v="1433085875"/>
    <d v="2015-05-31T15:24:35"/>
    <n v="1428333875"/>
    <d v="2015-04-06T15:24:35"/>
    <x v="53"/>
    <x v="53"/>
    <b v="0"/>
    <n v="152"/>
    <b v="1"/>
    <s v="technology/wearables"/>
    <n v="105.80799999999999"/>
    <n v="174.02631578947367"/>
    <x v="7"/>
    <x v="11"/>
  </r>
  <r>
    <x v="365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x v="0"/>
    <n v="1485905520"/>
    <d v="2017-01-31T23:32:00"/>
    <n v="1481150949"/>
    <d v="2016-12-07T22:49:09"/>
    <x v="53"/>
    <x v="53"/>
    <b v="0"/>
    <n v="7"/>
    <b v="0"/>
    <s v="technology/wearables"/>
    <n v="5.58"/>
    <n v="119.57142857142857"/>
    <x v="7"/>
    <x v="11"/>
  </r>
  <r>
    <x v="3654"/>
    <s v="Begins Again"/>
    <s v="The Brian Davis Band is a group of friends that want to share their lives and experiences through music that connects with people."/>
    <n v="8000"/>
    <n v="8425"/>
    <x v="2"/>
    <x v="0"/>
    <x v="0"/>
    <n v="1315242360"/>
    <d v="2011-09-05T17:06:00"/>
    <n v="1310438737"/>
    <d v="2011-07-12T02:45:37"/>
    <x v="53"/>
    <x v="53"/>
    <b v="0"/>
    <n v="53"/>
    <b v="1"/>
    <s v="music/rock"/>
    <n v="105.31250000000001"/>
    <n v="158.96226415094338"/>
    <x v="1"/>
    <x v="2"/>
  </r>
  <r>
    <x v="3655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3"/>
    <x v="3"/>
    <n v="1452384000"/>
    <d v="2016-01-10T00:00:00"/>
    <n v="1447698300"/>
    <d v="2015-11-16T18:25:00"/>
    <x v="53"/>
    <x v="53"/>
    <b v="0"/>
    <n v="23"/>
    <b v="0"/>
    <s v="technology/wearables"/>
    <n v="12.75"/>
    <n v="110.8695652173913"/>
    <x v="7"/>
    <x v="11"/>
  </r>
  <r>
    <x v="3656"/>
    <s v="Kaptain Brawe 2: A Space Travesty"/>
    <s v="A comical point and click adventure by veteran team of Broken Sword and Monkey Island fame - Steve Ince and Bill Tiller"/>
    <n v="75000"/>
    <n v="47074"/>
    <x v="0"/>
    <x v="0"/>
    <x v="0"/>
    <n v="1410426250"/>
    <d v="2014-09-11T09:04:10"/>
    <n v="1405674250"/>
    <d v="2014-07-18T09:04:10"/>
    <x v="53"/>
    <x v="53"/>
    <b v="0"/>
    <n v="975"/>
    <b v="0"/>
    <s v="games/video games"/>
    <n v="62.765333333333331"/>
    <n v="48.281025641025643"/>
    <x v="6"/>
    <x v="25"/>
  </r>
  <r>
    <x v="365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d v="2014-09-05T13:39:00"/>
    <n v="1405181320"/>
    <d v="2014-07-12T16:08:40"/>
    <x v="53"/>
    <x v="53"/>
    <b v="0"/>
    <n v="7"/>
    <b v="0"/>
    <s v="publishing/translations"/>
    <n v="10.5"/>
    <n v="225"/>
    <x v="8"/>
    <x v="26"/>
  </r>
  <r>
    <x v="3658"/>
    <s v="New album - Prophetic guitar soundscapes, Volume 2"/>
    <s v="Please help fund my second Prophetic Guitar album. Be a part of a pioneering and groundbreaking sound released from Heaven."/>
    <n v="3000"/>
    <n v="1"/>
    <x v="0"/>
    <x v="3"/>
    <x v="3"/>
    <n v="1428231600"/>
    <d v="2015-04-05T11:00:00"/>
    <n v="1423520177"/>
    <d v="2015-02-09T22:16:17"/>
    <x v="53"/>
    <x v="53"/>
    <b v="0"/>
    <n v="1"/>
    <b v="0"/>
    <s v="music/faith"/>
    <n v="3.3333333333333333E-2"/>
    <n v="1"/>
    <x v="1"/>
    <x v="19"/>
  </r>
  <r>
    <x v="365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x v="0"/>
    <n v="1430981880"/>
    <d v="2015-05-07T06:58:00"/>
    <n v="1426216033"/>
    <d v="2015-03-13T03:07:13"/>
    <x v="53"/>
    <x v="53"/>
    <b v="1"/>
    <n v="508"/>
    <b v="1"/>
    <s v="technology/hardware"/>
    <n v="386.81998717948721"/>
    <n v="593.93620078740162"/>
    <x v="7"/>
    <x v="31"/>
  </r>
  <r>
    <x v="3660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d v="2015-10-26T22:25:56"/>
    <n v="1441146356"/>
    <d v="2015-09-01T22:25:56"/>
    <x v="53"/>
    <x v="53"/>
    <b v="0"/>
    <n v="0"/>
    <b v="0"/>
    <s v="technology/web"/>
    <n v="0"/>
    <n v="0"/>
    <x v="7"/>
    <x v="24"/>
  </r>
  <r>
    <x v="3661"/>
    <s v="Paddock School Theater Improvement"/>
    <s v="My hope is to raise $5845 and replace old stained and mismatched border curtains, cyclorama curtain, and backdrop."/>
    <n v="5845"/>
    <n v="2476"/>
    <x v="0"/>
    <x v="0"/>
    <x v="0"/>
    <n v="1413694800"/>
    <d v="2014-10-19T05:00:00"/>
    <n v="1408986916"/>
    <d v="2014-08-25T17:15:16"/>
    <x v="53"/>
    <x v="53"/>
    <b v="0"/>
    <n v="31"/>
    <b v="0"/>
    <s v="theater/spaces"/>
    <n v="42.360992301112063"/>
    <n v="79.870967741935488"/>
    <x v="0"/>
    <x v="4"/>
  </r>
  <r>
    <x v="3662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x v="0"/>
    <n v="1469948400"/>
    <d v="2016-07-31T07:00:00"/>
    <n v="1465172024"/>
    <d v="2016-06-06T00:13:44"/>
    <x v="53"/>
    <x v="53"/>
    <b v="0"/>
    <n v="0"/>
    <b v="0"/>
    <s v="theater/musical"/>
    <n v="0"/>
    <n v="0"/>
    <x v="0"/>
    <x v="1"/>
  </r>
  <r>
    <x v="3663"/>
    <s v="OTHELLO, by William Shakespeare ( FUNDRAISER)"/>
    <s v="OTHELLO, directed by Daniel Echevarria. A tragedy that highlights political corruption and the madness that can come out of love."/>
    <n v="3500"/>
    <n v="37"/>
    <x v="0"/>
    <x v="0"/>
    <x v="0"/>
    <n v="1431144000"/>
    <d v="2015-05-09T04:00:00"/>
    <n v="1426407426"/>
    <d v="2015-03-15T08:17:06"/>
    <x v="53"/>
    <x v="53"/>
    <b v="0"/>
    <n v="2"/>
    <b v="0"/>
    <s v="theater/plays"/>
    <n v="1.0571428571428572"/>
    <n v="18.5"/>
    <x v="0"/>
    <x v="0"/>
  </r>
  <r>
    <x v="3664"/>
    <s v="Link Card"/>
    <s v="SAVE UP TO 40% WHEN YOU SPEND!_x000a__x000a_PRE-ORDER YOUR LINK CARD TODAY"/>
    <n v="9000"/>
    <n v="0"/>
    <x v="0"/>
    <x v="3"/>
    <x v="3"/>
    <n v="1448928000"/>
    <d v="2015-12-01T00:00:00"/>
    <n v="1444123377"/>
    <d v="2015-10-06T09:22:57"/>
    <x v="54"/>
    <x v="54"/>
    <b v="0"/>
    <n v="0"/>
    <b v="0"/>
    <s v="technology/web"/>
    <n v="0"/>
    <n v="0"/>
    <x v="7"/>
    <x v="24"/>
  </r>
  <r>
    <x v="3665"/>
    <s v="Chi Might Project"/>
    <s v="Musicians, singers &amp; songwriters from all over the world collaborate via YouTube in order to create an amazing album!"/>
    <n v="8000"/>
    <n v="8832.49"/>
    <x v="2"/>
    <x v="7"/>
    <x v="4"/>
    <n v="1461931860"/>
    <d v="2016-04-29T12:11:00"/>
    <n v="1457109121"/>
    <d v="2016-03-04T16:32:01"/>
    <x v="54"/>
    <x v="54"/>
    <b v="0"/>
    <n v="134"/>
    <b v="1"/>
    <s v="music/rock"/>
    <n v="110.406125"/>
    <n v="65.914104477611943"/>
    <x v="1"/>
    <x v="2"/>
  </r>
  <r>
    <x v="3666"/>
    <s v="We Fly to Philly / Release new album / Tour west coast"/>
    <s v="We (the band Sunset) has been invited to play in Philadelphia.   Help us get there and you will receive special prizes."/>
    <n v="500"/>
    <n v="519"/>
    <x v="2"/>
    <x v="0"/>
    <x v="0"/>
    <n v="1262302740"/>
    <d v="2009-12-31T23:39:00"/>
    <n v="1257444140"/>
    <d v="2009-11-05T18:02:20"/>
    <x v="54"/>
    <x v="54"/>
    <b v="0"/>
    <n v="15"/>
    <b v="1"/>
    <s v="music/rock"/>
    <n v="103.8"/>
    <n v="34.6"/>
    <x v="1"/>
    <x v="2"/>
  </r>
  <r>
    <x v="3667"/>
    <s v="&quot;Chuck J. Brubecker&quot;"/>
    <s v="Relax in a new Cheesecake Lounge in London, serving freshly made cheesecakes, all day and all night, along with great coffees and teas."/>
    <n v="95000"/>
    <n v="1000"/>
    <x v="0"/>
    <x v="3"/>
    <x v="3"/>
    <n v="1429554349"/>
    <d v="2015-04-20T18:25:49"/>
    <n v="1424719549"/>
    <d v="2015-02-23T19:25:49"/>
    <x v="54"/>
    <x v="54"/>
    <b v="0"/>
    <n v="28"/>
    <b v="0"/>
    <s v="food/restaurants"/>
    <n v="1.0526315789473684"/>
    <n v="35.714285714285715"/>
    <x v="3"/>
    <x v="35"/>
  </r>
  <r>
    <x v="3668"/>
    <s v="A Thought in Three Parts"/>
    <s v="FRANK, a newborn company, presents Wallace Shawn's famously unproduced,&quot;A Thought in Three Parts.&quot;_x000a_Be FRANK with us!"/>
    <n v="7000"/>
    <n v="7062"/>
    <x v="2"/>
    <x v="0"/>
    <x v="0"/>
    <n v="1328029200"/>
    <d v="2012-01-31T17:00:00"/>
    <n v="1323211621"/>
    <d v="2011-12-06T22:47:01"/>
    <x v="54"/>
    <x v="54"/>
    <b v="1"/>
    <n v="151"/>
    <b v="1"/>
    <s v="theater/plays"/>
    <n v="100.88571428571429"/>
    <n v="46.768211920529801"/>
    <x v="0"/>
    <x v="0"/>
  </r>
  <r>
    <x v="3669"/>
    <s v="BROKEN BISCUITS EDINBURGH"/>
    <s v="IAM TRYING TO TAKE MY DEBUT PLAY BROKEN BISCUITS TO EDINGBURGH FESTIVAL 2015 AND REALLY NEED SOME FUNDING TO HELP ME ACHIEVE THIS GOAL"/>
    <n v="3000"/>
    <n v="4580"/>
    <x v="2"/>
    <x v="3"/>
    <x v="3"/>
    <n v="1427414400"/>
    <d v="2015-03-27T00:00:00"/>
    <n v="1422656201"/>
    <d v="2015-01-30T22:16:41"/>
    <x v="54"/>
    <x v="54"/>
    <b v="0"/>
    <n v="65"/>
    <b v="1"/>
    <s v="theater/plays"/>
    <n v="152.66666666666666"/>
    <n v="70.461538461538467"/>
    <x v="0"/>
    <x v="0"/>
  </r>
  <r>
    <x v="3670"/>
    <s v="And There Was War! Major Theatre Production"/>
    <s v="And There Was War is a play, a biblical narrative deeply entrenched in the concepts of the great controversy between Good and Evil!"/>
    <n v="10000"/>
    <n v="0"/>
    <x v="0"/>
    <x v="3"/>
    <x v="3"/>
    <n v="1454284500"/>
    <d v="2016-01-31T23:55:00"/>
    <n v="1449431237"/>
    <d v="2015-12-06T19:47:17"/>
    <x v="54"/>
    <x v="54"/>
    <b v="0"/>
    <n v="0"/>
    <b v="0"/>
    <s v="theater/plays"/>
    <n v="0"/>
    <n v="0"/>
    <x v="0"/>
    <x v="0"/>
  </r>
  <r>
    <x v="3671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d v="2016-09-03T05:55:00"/>
    <n v="1467941542"/>
    <d v="2016-07-08T01:32:22"/>
    <x v="55"/>
    <x v="55"/>
    <b v="0"/>
    <n v="0"/>
    <b v="0"/>
    <s v="film &amp; video/science fiction"/>
    <n v="0"/>
    <n v="0"/>
    <x v="2"/>
    <x v="13"/>
  </r>
  <r>
    <x v="3672"/>
    <s v="Queer Genius"/>
    <s v="&quot;Queer Genius&quot; explores the lives of four visionary queer artists: Eileen Myles, Barbara Hammer, Jibz Cameron and Shannon Funchess"/>
    <n v="15000"/>
    <n v="16520.04"/>
    <x v="2"/>
    <x v="0"/>
    <x v="0"/>
    <n v="1472864400"/>
    <d v="2016-09-03T01:00:00"/>
    <n v="1468001290"/>
    <d v="2016-07-08T18:08:10"/>
    <x v="55"/>
    <x v="55"/>
    <b v="1"/>
    <n v="236"/>
    <b v="1"/>
    <s v="film &amp; video/documentary"/>
    <n v="110.13360000000002"/>
    <n v="70.000169491525426"/>
    <x v="2"/>
    <x v="22"/>
  </r>
  <r>
    <x v="3673"/>
    <s v="New Album: BRICK AND MORTAR. New Book: HITLESS WONDER."/>
    <s v="In June, Columbus rock veterans, Watershed, will release and tour behind a new album, BRICK AND MORTAR."/>
    <n v="5000"/>
    <n v="7140"/>
    <x v="2"/>
    <x v="0"/>
    <x v="0"/>
    <n v="1336751220"/>
    <d v="2012-05-11T15:47:00"/>
    <n v="1331774434"/>
    <d v="2012-03-15T01:20:34"/>
    <x v="55"/>
    <x v="55"/>
    <b v="0"/>
    <n v="44"/>
    <b v="1"/>
    <s v="music/rock"/>
    <n v="142.79999999999998"/>
    <n v="162.27272727272728"/>
    <x v="1"/>
    <x v="2"/>
  </r>
  <r>
    <x v="367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d v="2016-09-05T02:59:00"/>
    <n v="1468180462"/>
    <d v="2016-07-10T19:54:22"/>
    <x v="55"/>
    <x v="55"/>
    <b v="0"/>
    <n v="4"/>
    <b v="0"/>
    <s v="technology/wearables"/>
    <n v="0.19088937093275488"/>
    <n v="55"/>
    <x v="7"/>
    <x v="11"/>
  </r>
  <r>
    <x v="3675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d v="2015-03-05T20:27:00"/>
    <n v="1420668801"/>
    <d v="2015-01-07T22:13:21"/>
    <x v="55"/>
    <x v="55"/>
    <b v="0"/>
    <n v="2"/>
    <b v="0"/>
    <s v="journalism/audio"/>
    <n v="8.5714285714285715E-2"/>
    <n v="3"/>
    <x v="4"/>
    <x v="7"/>
  </r>
  <r>
    <x v="3676"/>
    <s v="Album4"/>
    <s v="Fresh off the heels of, &quot;Let the Waves Come in Threes,&quot; (#6 National Folk Chart) we're making a new record. Huge thanks for your help!"/>
    <n v="6700"/>
    <n v="13323"/>
    <x v="2"/>
    <x v="0"/>
    <x v="0"/>
    <n v="1293857940"/>
    <d v="2011-01-01T04:59:00"/>
    <n v="1288968886"/>
    <d v="2010-11-05T14:54:46"/>
    <x v="55"/>
    <x v="55"/>
    <b v="1"/>
    <n v="141"/>
    <b v="1"/>
    <s v="music/rock"/>
    <n v="198.85074626865671"/>
    <n v="94.489361702127653"/>
    <x v="1"/>
    <x v="2"/>
  </r>
  <r>
    <x v="3677"/>
    <s v="Scenes from New Orleans"/>
    <s v="I create canvas prints of images from in and around New Orleans"/>
    <n v="1000"/>
    <n v="93"/>
    <x v="0"/>
    <x v="0"/>
    <x v="0"/>
    <n v="1445894400"/>
    <d v="2015-10-26T21:20:00"/>
    <n v="1440961053"/>
    <d v="2015-08-30T18:57:33"/>
    <x v="55"/>
    <x v="55"/>
    <b v="0"/>
    <n v="3"/>
    <b v="0"/>
    <s v="photography/places"/>
    <n v="9.3000000000000007"/>
    <n v="31"/>
    <x v="5"/>
    <x v="16"/>
  </r>
  <r>
    <x v="3678"/>
    <s v="Straighter Road Album Fundraiser"/>
    <s v="We are a vocal group from the Northwest looking to create a gospel, jazz, a cappella ablum and would love the support of music lovers."/>
    <n v="10000"/>
    <n v="650"/>
    <x v="0"/>
    <x v="0"/>
    <x v="0"/>
    <n v="1435730400"/>
    <d v="2015-07-01T06:00:00"/>
    <n v="1430855315"/>
    <d v="2015-05-05T19:48:35"/>
    <x v="55"/>
    <x v="55"/>
    <b v="0"/>
    <n v="3"/>
    <b v="0"/>
    <s v="music/faith"/>
    <n v="6.5"/>
    <n v="216.66666666666666"/>
    <x v="1"/>
    <x v="19"/>
  </r>
  <r>
    <x v="3679"/>
    <s v="4SeTVâ„¢ - Watch 4 TV Channels on Any Screen At Once"/>
    <s v="A Whole New Way to Get TV: Watch four live TV channels at once on your tablet, smartphone, or big screen TV!"/>
    <n v="50000"/>
    <n v="57754"/>
    <x v="2"/>
    <x v="0"/>
    <x v="0"/>
    <n v="1433538000"/>
    <d v="2015-06-05T21:00:00"/>
    <n v="1428541276"/>
    <d v="2015-04-09T01:01:16"/>
    <x v="55"/>
    <x v="55"/>
    <b v="0"/>
    <n v="188"/>
    <b v="1"/>
    <s v="technology/hardware"/>
    <n v="115.50800000000001"/>
    <n v="307.20212765957444"/>
    <x v="7"/>
    <x v="31"/>
  </r>
  <r>
    <x v="3680"/>
    <s v="The Seshen's Debut Album Release"/>
    <s v="Influenced by Little Dragon, J. Dilla, Erykah Badu &amp; Beach House, this genre-defying record fuses hip-hop, soul, pop and electronica."/>
    <n v="4000"/>
    <n v="4457"/>
    <x v="2"/>
    <x v="0"/>
    <x v="0"/>
    <n v="1334424960"/>
    <d v="2012-04-14T17:36:00"/>
    <n v="1329442510"/>
    <d v="2012-02-17T01:35:10"/>
    <x v="55"/>
    <x v="55"/>
    <b v="0"/>
    <n v="72"/>
    <b v="1"/>
    <s v="music/electronic music"/>
    <n v="111.425"/>
    <n v="61.902777777777779"/>
    <x v="1"/>
    <x v="20"/>
  </r>
  <r>
    <x v="3681"/>
    <s v="Auction, Sell Swap without excessive fees, the next ebay."/>
    <s v="A website to auction, sell and swap items in the uk without a charge, without excess fees, the next ebay."/>
    <n v="1500"/>
    <n v="0"/>
    <x v="1"/>
    <x v="3"/>
    <x v="3"/>
    <n v="1422664740"/>
    <d v="2015-01-31T00:39:00"/>
    <n v="1417818036"/>
    <d v="2014-12-05T22:20:36"/>
    <x v="55"/>
    <x v="55"/>
    <b v="0"/>
    <n v="0"/>
    <b v="0"/>
    <s v="technology/web"/>
    <n v="0"/>
    <n v="0"/>
    <x v="7"/>
    <x v="24"/>
  </r>
  <r>
    <x v="3682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x v="0"/>
    <n v="1444276740"/>
    <d v="2015-10-08T03:59:00"/>
    <n v="1439392406"/>
    <d v="2015-08-12T15:13:26"/>
    <x v="55"/>
    <x v="55"/>
    <b v="0"/>
    <n v="150"/>
    <b v="1"/>
    <s v="music/classical music"/>
    <n v="100.84615384615385"/>
    <n v="43.7"/>
    <x v="1"/>
    <x v="38"/>
  </r>
  <r>
    <x v="3683"/>
    <s v="Brief Hiatus: Little Deaths 2016"/>
    <s v="Actors creating more theatre in Brighton. A LOT MORE. Classics, contemporary, new writing, Shakespeare, foreign translations and more."/>
    <n v="5000"/>
    <n v="5376"/>
    <x v="2"/>
    <x v="3"/>
    <x v="3"/>
    <n v="1467414000"/>
    <d v="2016-07-01T23:00:00"/>
    <n v="1462492178"/>
    <d v="2016-05-05T23:49:38"/>
    <x v="55"/>
    <x v="55"/>
    <b v="0"/>
    <n v="70"/>
    <b v="1"/>
    <s v="theater/plays"/>
    <n v="107.52"/>
    <n v="76.8"/>
    <x v="0"/>
    <x v="0"/>
  </r>
  <r>
    <x v="3684"/>
    <s v="Magnificence"/>
    <s v="An old play about our world. Set in 1970s England, Magnificence is a gut-wrenching story of radicalisation, idealism and pity."/>
    <n v="4000"/>
    <n v="4546"/>
    <x v="2"/>
    <x v="3"/>
    <x v="3"/>
    <n v="1474844400"/>
    <d v="2016-09-25T23:00:00"/>
    <n v="1469871148"/>
    <d v="2016-07-30T09:32:28"/>
    <x v="55"/>
    <x v="55"/>
    <b v="0"/>
    <n v="80"/>
    <b v="1"/>
    <s v="theater/plays"/>
    <n v="113.65"/>
    <n v="56.825000000000003"/>
    <x v="0"/>
    <x v="0"/>
  </r>
  <r>
    <x v="3685"/>
    <s v="Lana - Short film"/>
    <s v="&quot;Lana&quot; is an horror/dramatic short film, written by myself, about a young woman fighting the darkness in her, but it might be too late."/>
    <n v="1500"/>
    <n v="51"/>
    <x v="0"/>
    <x v="6"/>
    <x v="5"/>
    <n v="1409543940"/>
    <d v="2014-09-01T03:59:00"/>
    <n v="1404586762"/>
    <d v="2014-07-05T18:59:22"/>
    <x v="56"/>
    <x v="56"/>
    <b v="0"/>
    <n v="2"/>
    <b v="0"/>
    <s v="film &amp; video/drama"/>
    <n v="3.4000000000000004"/>
    <n v="25.5"/>
    <x v="2"/>
    <x v="14"/>
  </r>
  <r>
    <x v="3686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d v="2013-07-12T21:51:00"/>
    <n v="1368579457"/>
    <d v="2013-05-15T00:57:37"/>
    <x v="56"/>
    <x v="56"/>
    <b v="0"/>
    <n v="8"/>
    <b v="0"/>
    <s v="music/world music"/>
    <n v="3.0124999999999997"/>
    <n v="30.125"/>
    <x v="1"/>
    <x v="12"/>
  </r>
  <r>
    <x v="3687"/>
    <s v="KJV2015 (Canceled)"/>
    <s v="KJV2015 Easier to understand for our kids and family not leaving out one verse or changing a meaning one bit."/>
    <n v="25000000"/>
    <n v="0"/>
    <x v="1"/>
    <x v="0"/>
    <x v="0"/>
    <n v="1417391100"/>
    <d v="2014-11-30T23:45:00"/>
    <n v="1412371898"/>
    <d v="2014-10-03T21:31:38"/>
    <x v="56"/>
    <x v="56"/>
    <b v="0"/>
    <n v="0"/>
    <b v="0"/>
    <s v="publishing/translations"/>
    <n v="0"/>
    <n v="0"/>
    <x v="8"/>
    <x v="26"/>
  </r>
  <r>
    <x v="3688"/>
    <s v="a book called filtered down thru the stars"/>
    <s v="The mussings of an old wizard"/>
    <n v="2000"/>
    <n v="0"/>
    <x v="0"/>
    <x v="0"/>
    <x v="0"/>
    <n v="1342882260"/>
    <d v="2012-07-21T14:51:00"/>
    <n v="1337834963"/>
    <d v="2012-05-24T04:49:23"/>
    <x v="56"/>
    <x v="56"/>
    <b v="0"/>
    <n v="0"/>
    <b v="0"/>
    <s v="publishing/fiction"/>
    <n v="0"/>
    <n v="0"/>
    <x v="8"/>
    <x v="37"/>
  </r>
  <r>
    <x v="3689"/>
    <s v="Smokin' J's BBQ. food truck"/>
    <s v="ex school bus redesigned into pickup truck complete with giant meat smoker in &quot;bed&quot; of truck and kitchen in the &quot;cab&quot; of the truck."/>
    <n v="20000"/>
    <n v="5"/>
    <x v="0"/>
    <x v="0"/>
    <x v="0"/>
    <n v="1426345200"/>
    <d v="2015-03-14T15:00:00"/>
    <n v="1421343743"/>
    <d v="2015-01-15T17:42:23"/>
    <x v="56"/>
    <x v="56"/>
    <b v="0"/>
    <n v="1"/>
    <b v="0"/>
    <s v="food/food trucks"/>
    <n v="2.5000000000000001E-2"/>
    <n v="5"/>
    <x v="3"/>
    <x v="10"/>
  </r>
  <r>
    <x v="3690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x v="0"/>
    <n v="1413604800"/>
    <d v="2014-10-18T04:00:00"/>
    <n v="1408624622"/>
    <d v="2014-08-21T12:37:02"/>
    <x v="56"/>
    <x v="56"/>
    <b v="0"/>
    <n v="37"/>
    <b v="1"/>
    <s v="technology/hardware"/>
    <n v="104.30333333333333"/>
    <n v="845.70270270270271"/>
    <x v="7"/>
    <x v="31"/>
  </r>
  <r>
    <x v="3691"/>
    <s v="Fresco presents SNOW WHITE - GARAGE OPERA!"/>
    <s v="Fresco brings a full scale operatic production to your neighborhood - SNOW WHITE, set to the world's greatest music!"/>
    <n v="3500"/>
    <n v="3531"/>
    <x v="2"/>
    <x v="0"/>
    <x v="0"/>
    <n v="1472490000"/>
    <d v="2016-08-29T17:00:00"/>
    <n v="1467468008"/>
    <d v="2016-07-02T14:00:08"/>
    <x v="56"/>
    <x v="56"/>
    <b v="0"/>
    <n v="39"/>
    <b v="1"/>
    <s v="theater/musical"/>
    <n v="100.88571428571429"/>
    <n v="90.538461538461533"/>
    <x v="0"/>
    <x v="1"/>
  </r>
  <r>
    <x v="3692"/>
    <s v="Performing and Visual Arts Center, Rochester, NY"/>
    <s v="Conversion of a long dormant synagogue into a Performing and Visual Arts Center, revitalizing Rochester's inner city."/>
    <n v="2800000"/>
    <n v="645"/>
    <x v="0"/>
    <x v="0"/>
    <x v="0"/>
    <n v="1434309540"/>
    <d v="2015-06-14T19:19:00"/>
    <n v="1429287900"/>
    <d v="2015-04-17T16:25:00"/>
    <x v="56"/>
    <x v="56"/>
    <b v="0"/>
    <n v="7"/>
    <b v="0"/>
    <s v="theater/spaces"/>
    <n v="2.3035714285714284E-2"/>
    <n v="92.142857142857139"/>
    <x v="0"/>
    <x v="4"/>
  </r>
  <r>
    <x v="3693"/>
    <s v="boom- a play by Peter Sinn Nachtrieb"/>
    <s v="Sex. Fish. A COMET THAT DESTROYS THE WORLD. boom a play by Peter Sinn Nachtrieb- Feb 19-21 at The Bridge in NYC."/>
    <n v="2000"/>
    <n v="2545"/>
    <x v="2"/>
    <x v="0"/>
    <x v="0"/>
    <n v="1423630740"/>
    <d v="2015-02-11T04:59:00"/>
    <n v="1418673307"/>
    <d v="2014-12-15T19:55:07"/>
    <x v="56"/>
    <x v="56"/>
    <b v="0"/>
    <n v="35"/>
    <b v="1"/>
    <s v="theater/plays"/>
    <n v="127.25"/>
    <n v="72.714285714285708"/>
    <x v="0"/>
    <x v="0"/>
  </r>
  <r>
    <x v="3694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x v="0"/>
    <n v="1462467600"/>
    <d v="2016-05-05T17:00:00"/>
    <n v="1457403364"/>
    <d v="2016-03-08T02:16:04"/>
    <x v="56"/>
    <x v="56"/>
    <b v="0"/>
    <n v="2"/>
    <b v="0"/>
    <s v="theater/musical"/>
    <n v="1.9999999999999998E-4"/>
    <n v="1"/>
    <x v="0"/>
    <x v="1"/>
  </r>
  <r>
    <x v="3695"/>
    <s v="The Inspectors Call"/>
    <s v="Vibrant contemporary political theatre, exploring the professional and human impact of the growing corporate culture in education."/>
    <n v="3500"/>
    <n v="3590"/>
    <x v="2"/>
    <x v="3"/>
    <x v="3"/>
    <n v="1427806320"/>
    <d v="2015-03-31T12:52:00"/>
    <n v="1422834819"/>
    <d v="2015-02-01T23:53:39"/>
    <x v="56"/>
    <x v="56"/>
    <b v="0"/>
    <n v="27"/>
    <b v="1"/>
    <s v="theater/plays"/>
    <n v="102.57142857142858"/>
    <n v="132.96296296296296"/>
    <x v="0"/>
    <x v="0"/>
  </r>
  <r>
    <x v="3696"/>
    <s v="We Don't Play Fight"/>
    <s v="Finally a crossover of the arts takes place! Theater &amp; LIVE Pro Wrestling. A unique story featuring TV Pro Wrestling without the TV."/>
    <n v="3500"/>
    <n v="29"/>
    <x v="0"/>
    <x v="0"/>
    <x v="0"/>
    <n v="1460737680"/>
    <d v="2016-04-15T16:28:00"/>
    <n v="1455725596"/>
    <d v="2016-02-17T16:13:16"/>
    <x v="56"/>
    <x v="56"/>
    <b v="0"/>
    <n v="4"/>
    <b v="0"/>
    <s v="theater/plays"/>
    <n v="0.82857142857142851"/>
    <n v="7.25"/>
    <x v="0"/>
    <x v="0"/>
  </r>
  <r>
    <x v="3697"/>
    <s v="SICKNESS 2014 Build Killian's Bike"/>
    <s v="Killian leader of an outlaw bike gang doesnâ€™t have a bike yet and here is your chance to help design and build his machine."/>
    <n v="1000"/>
    <n v="130"/>
    <x v="0"/>
    <x v="0"/>
    <x v="0"/>
    <n v="1427423940"/>
    <d v="2015-03-27T02:39:00"/>
    <n v="1422383318"/>
    <d v="2015-01-27T18:28:38"/>
    <x v="57"/>
    <x v="57"/>
    <b v="0"/>
    <n v="2"/>
    <b v="0"/>
    <s v="film &amp; video/drama"/>
    <n v="13"/>
    <n v="65"/>
    <x v="2"/>
    <x v="14"/>
  </r>
  <r>
    <x v="3698"/>
    <s v="DisHonesty - A Documentary Feature Film"/>
    <s v="The truth is, we all lie - and by &quot;we,&quot; we mean everyone!"/>
    <n v="126000"/>
    <n v="137254.84"/>
    <x v="2"/>
    <x v="0"/>
    <x v="0"/>
    <n v="1399669200"/>
    <d v="2014-05-09T21:00:00"/>
    <n v="1394536048"/>
    <d v="2014-03-11T11:07:28"/>
    <x v="57"/>
    <x v="57"/>
    <b v="1"/>
    <n v="2436"/>
    <b v="1"/>
    <s v="film &amp; video/documentary"/>
    <n v="108.93241269841269"/>
    <n v="56.344351395730705"/>
    <x v="2"/>
    <x v="22"/>
  </r>
  <r>
    <x v="3699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x v="0"/>
    <n v="1273356960"/>
    <d v="2010-05-08T22:16:00"/>
    <n v="1268255751"/>
    <d v="2010-03-10T21:15:51"/>
    <x v="57"/>
    <x v="57"/>
    <b v="0"/>
    <n v="4"/>
    <b v="0"/>
    <s v="film &amp; video/animation"/>
    <n v="3.3076923076923079"/>
    <n v="53.75"/>
    <x v="2"/>
    <x v="15"/>
  </r>
  <r>
    <x v="3700"/>
    <s v="Heroes Faith II (Superior Soldier)"/>
    <s v="A stop-motion animated action packed adventure. Telling a great story with an even greater message. Join me and lets change the world."/>
    <n v="50000"/>
    <n v="400"/>
    <x v="0"/>
    <x v="0"/>
    <x v="0"/>
    <n v="1337955240"/>
    <d v="2012-05-25T14:14:00"/>
    <n v="1332808501"/>
    <d v="2012-03-27T00:35:01"/>
    <x v="57"/>
    <x v="57"/>
    <b v="0"/>
    <n v="3"/>
    <b v="0"/>
    <s v="film &amp; video/animation"/>
    <n v="0.8"/>
    <n v="133.33333333333334"/>
    <x v="2"/>
    <x v="15"/>
  </r>
  <r>
    <x v="3701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x v="0"/>
    <n v="1421543520"/>
    <d v="2015-01-18T01:12:00"/>
    <n v="1416445931"/>
    <d v="2014-11-20T01:12:11"/>
    <x v="57"/>
    <x v="57"/>
    <b v="0"/>
    <n v="9"/>
    <b v="0"/>
    <s v="technology/web"/>
    <n v="0.38925389253892539"/>
    <n v="38.444444444444443"/>
    <x v="7"/>
    <x v="24"/>
  </r>
  <r>
    <x v="3702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d v="2016-03-14T23:00:00"/>
    <n v="1452842511"/>
    <d v="2016-01-15T07:21:51"/>
    <x v="57"/>
    <x v="57"/>
    <b v="0"/>
    <n v="1"/>
    <b v="0"/>
    <s v="technology/web"/>
    <n v="0.02"/>
    <n v="90"/>
    <x v="7"/>
    <x v="24"/>
  </r>
  <r>
    <x v="3703"/>
    <s v="POWERHEAD - Wir wollen ins Studio!!!"/>
    <s v="Wir, die Heavy/Thrash Band &quot;Powerhead&quot; wollen ins Studio und eine Promo CD aufnehmen. Songs haben wir, Geld nicht ;-) ... und los!! :-)"/>
    <n v="250"/>
    <n v="545"/>
    <x v="2"/>
    <x v="7"/>
    <x v="4"/>
    <n v="1477422000"/>
    <d v="2016-10-25T19:00:00"/>
    <n v="1472282956"/>
    <d v="2016-08-27T07:29:16"/>
    <x v="57"/>
    <x v="57"/>
    <b v="0"/>
    <n v="28"/>
    <b v="1"/>
    <s v="music/metal"/>
    <n v="218.00000000000003"/>
    <n v="19.464285714285715"/>
    <x v="1"/>
    <x v="18"/>
  </r>
  <r>
    <x v="3704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d v="2016-08-19T03:59:00"/>
    <n v="1466512683"/>
    <d v="2016-06-21T12:38:03"/>
    <x v="57"/>
    <x v="57"/>
    <b v="0"/>
    <n v="323"/>
    <b v="0"/>
    <s v="technology/wearables"/>
    <n v="102.298"/>
    <n v="158.35603715170279"/>
    <x v="7"/>
    <x v="11"/>
  </r>
  <r>
    <x v="3705"/>
    <s v="Tales of guns, gold and a beagle in the Old West"/>
    <s v="What do you get when you take outlaws, guns, gold and and old beagle in the old west? Adventure!"/>
    <n v="1200"/>
    <n v="100"/>
    <x v="0"/>
    <x v="0"/>
    <x v="0"/>
    <n v="1424014680"/>
    <d v="2015-02-15T15:38:00"/>
    <n v="1418922443"/>
    <d v="2014-12-18T17:07:23"/>
    <x v="57"/>
    <x v="57"/>
    <b v="0"/>
    <n v="1"/>
    <b v="0"/>
    <s v="publishing/fiction"/>
    <n v="8.3333333333333321"/>
    <n v="100"/>
    <x v="8"/>
    <x v="37"/>
  </r>
  <r>
    <x v="3706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x v="0"/>
    <n v="1273911000"/>
    <d v="2010-05-15T08:10:00"/>
    <n v="1268822909"/>
    <d v="2010-03-17T10:48:29"/>
    <x v="57"/>
    <x v="57"/>
    <b v="1"/>
    <n v="33"/>
    <b v="1"/>
    <s v="photography/photobooks"/>
    <n v="215"/>
    <n v="78.181818181818187"/>
    <x v="5"/>
    <x v="23"/>
  </r>
  <r>
    <x v="3707"/>
    <s v="Lucy Wood's Calendar - English Countryside 2016"/>
    <s v="A large 2016 wall-calendar (A3 when open) featuring 12 stunning photographs by Lucy Wood."/>
    <n v="750"/>
    <n v="35"/>
    <x v="0"/>
    <x v="3"/>
    <x v="3"/>
    <n v="1440763920"/>
    <d v="2015-08-28T12:12:00"/>
    <n v="1435656759"/>
    <d v="2015-06-30T09:32:39"/>
    <x v="57"/>
    <x v="57"/>
    <b v="0"/>
    <n v="3"/>
    <b v="0"/>
    <s v="photography/nature"/>
    <n v="4.666666666666667"/>
    <n v="11.666666666666666"/>
    <x v="5"/>
    <x v="8"/>
  </r>
  <r>
    <x v="3708"/>
    <s v="SWEET LOVE - a Lovely Christian WEDDING SONG Happy Marriage"/>
    <s v="HELP US RECORD -- SWEET LOVE -- Listen to this sped up ROUGH version and be sure and check out the unique REWARDS ---"/>
    <n v="1000"/>
    <n v="1"/>
    <x v="0"/>
    <x v="0"/>
    <x v="0"/>
    <n v="1462391932"/>
    <d v="2016-05-04T19:58:52"/>
    <n v="1457297932"/>
    <d v="2016-03-06T20:58:52"/>
    <x v="57"/>
    <x v="57"/>
    <b v="0"/>
    <n v="1"/>
    <b v="0"/>
    <s v="music/faith"/>
    <n v="0.1"/>
    <n v="1"/>
    <x v="1"/>
    <x v="19"/>
  </r>
  <r>
    <x v="3709"/>
    <s v="BRANDTSON - &quot;Send Us A Signal&quot; Vinyl LP"/>
    <s v="Help BRANDTSON and DREAMOVERrecords press their 2004 record, &quot;Send Us A Signal&quot;."/>
    <n v="2500"/>
    <n v="2618"/>
    <x v="2"/>
    <x v="0"/>
    <x v="0"/>
    <n v="1278799200"/>
    <d v="2010-07-10T22:00:00"/>
    <n v="1273647255"/>
    <d v="2010-05-12T06:54:15"/>
    <x v="57"/>
    <x v="57"/>
    <b v="0"/>
    <n v="81"/>
    <b v="1"/>
    <s v="music/indie rock"/>
    <n v="104.71999999999998"/>
    <n v="32.320987654320987"/>
    <x v="1"/>
    <x v="21"/>
  </r>
  <r>
    <x v="3710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d v="2016-05-09T20:50:00"/>
    <n v="1457710589"/>
    <d v="2016-03-11T15:36:29"/>
    <x v="57"/>
    <x v="57"/>
    <b v="0"/>
    <n v="1"/>
    <b v="0"/>
    <s v="food/food trucks"/>
    <n v="1"/>
    <n v="100"/>
    <x v="3"/>
    <x v="10"/>
  </r>
  <r>
    <x v="3711"/>
    <s v="AHS Theater - Help us light up our stage!"/>
    <s v="Our high school theater in Allentown, New Jersey was rad - in 1972. Help us bring our theater into present day and light up our stage!"/>
    <n v="6000"/>
    <n v="6530"/>
    <x v="2"/>
    <x v="0"/>
    <x v="0"/>
    <n v="1460936694"/>
    <d v="2016-04-17T23:44:54"/>
    <n v="1455756294"/>
    <d v="2016-02-18T00:44:54"/>
    <x v="57"/>
    <x v="57"/>
    <b v="0"/>
    <n v="69"/>
    <b v="1"/>
    <s v="theater/spaces"/>
    <n v="108.83333333333334"/>
    <n v="94.637681159420296"/>
    <x v="0"/>
    <x v="4"/>
  </r>
  <r>
    <x v="3712"/>
    <s v="How to Create Your Own Magic World. Toy-making guide."/>
    <s v="How-to book of toys and games constructed from materials found in nature, recyclable and easily available."/>
    <n v="3250"/>
    <n v="25"/>
    <x v="0"/>
    <x v="0"/>
    <x v="0"/>
    <n v="1332114795"/>
    <d v="2012-03-18T23:53:15"/>
    <n v="1326934395"/>
    <d v="2012-01-19T00:53:15"/>
    <x v="57"/>
    <x v="57"/>
    <b v="0"/>
    <n v="1"/>
    <b v="0"/>
    <s v="publishing/children's books"/>
    <n v="0.76923076923076927"/>
    <n v="25"/>
    <x v="8"/>
    <x v="17"/>
  </r>
  <r>
    <x v="3713"/>
    <s v="The JOkeress Going Live"/>
    <s v="This will be the fifth play of The Jokeress, based on the ebook/paperback novelette series. It is scifi, suspense, terror, and noir."/>
    <n v="3000"/>
    <n v="146"/>
    <x v="0"/>
    <x v="0"/>
    <x v="0"/>
    <n v="1439069640"/>
    <d v="2015-08-08T21:34:00"/>
    <n v="1433897647"/>
    <d v="2015-06-10T00:54:07"/>
    <x v="57"/>
    <x v="57"/>
    <b v="0"/>
    <n v="6"/>
    <b v="0"/>
    <s v="theater/plays"/>
    <n v="4.8666666666666663"/>
    <n v="24.333333333333332"/>
    <x v="0"/>
    <x v="0"/>
  </r>
  <r>
    <x v="3714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d v="2015-03-27T23:16:12"/>
    <n v="1422317772"/>
    <d v="2015-01-27T00:16:12"/>
    <x v="57"/>
    <x v="57"/>
    <b v="0"/>
    <n v="3"/>
    <b v="0"/>
    <s v="theater/spaces"/>
    <n v="1.8666666666666669"/>
    <n v="93.333333333333329"/>
    <x v="0"/>
    <x v="4"/>
  </r>
  <r>
    <x v="3715"/>
    <s v="Arlington's 1st Dinner Theatre"/>
    <s v="Dominion Theatre Company is the first community dinner theatre  to be established in Arlington TX."/>
    <n v="25000"/>
    <n v="0"/>
    <x v="3"/>
    <x v="0"/>
    <x v="0"/>
    <n v="1490659134"/>
    <d v="2017-03-27T23:58:54"/>
    <n v="1485478734"/>
    <d v="2017-01-27T00:58:54"/>
    <x v="57"/>
    <x v="57"/>
    <b v="0"/>
    <n v="0"/>
    <b v="0"/>
    <s v="theater/plays"/>
    <n v="0"/>
    <n v="0"/>
    <x v="0"/>
    <x v="0"/>
  </r>
  <r>
    <x v="3716"/>
    <s v="Christmas Ain't A Drag - A Musical"/>
    <s v="Falling in love at Christmas should never be a drag! A rocking musical about four lives intersecting at a nightclub at Christmas."/>
    <n v="5000"/>
    <n v="2726"/>
    <x v="0"/>
    <x v="0"/>
    <x v="0"/>
    <n v="1450072740"/>
    <d v="2015-12-14T05:59:00"/>
    <n v="1445027346"/>
    <d v="2015-10-16T20:29:06"/>
    <x v="57"/>
    <x v="57"/>
    <b v="0"/>
    <n v="25"/>
    <b v="0"/>
    <s v="theater/musical"/>
    <n v="54.52"/>
    <n v="109.04"/>
    <x v="0"/>
    <x v="1"/>
  </r>
  <r>
    <x v="3717"/>
    <s v="Ultramarine Girl: A Cup Full of Courage"/>
    <s v="Please help us raise funds for the production costs of a world premiere production of a play that will raise awareness for spina bifida"/>
    <n v="500"/>
    <n v="650"/>
    <x v="2"/>
    <x v="0"/>
    <x v="0"/>
    <n v="1429317420"/>
    <d v="2015-04-18T00:37:00"/>
    <n v="1424226768"/>
    <d v="2015-02-18T02:32:48"/>
    <x v="57"/>
    <x v="57"/>
    <b v="0"/>
    <n v="13"/>
    <b v="1"/>
    <s v="theater/plays"/>
    <n v="130"/>
    <n v="50"/>
    <x v="0"/>
    <x v="0"/>
  </r>
  <r>
    <x v="3718"/>
    <s v="Spotlight Youth Theater Production of Wizard"/>
    <s v="The Spotlight Youth Theater is a program where every participant has a moment in the spotlight."/>
    <n v="3500"/>
    <n v="4450"/>
    <x v="2"/>
    <x v="0"/>
    <x v="0"/>
    <n v="1461108450"/>
    <d v="2016-04-19T23:27:30"/>
    <n v="1455928050"/>
    <d v="2016-02-20T00:27:30"/>
    <x v="57"/>
    <x v="57"/>
    <b v="0"/>
    <n v="61"/>
    <b v="1"/>
    <s v="theater/plays"/>
    <n v="127.14285714285714"/>
    <n v="72.950819672131146"/>
    <x v="0"/>
    <x v="0"/>
  </r>
  <r>
    <x v="3719"/>
    <s v="Mamahood: turn and face the strange"/>
    <s v="This solo show has the power to profoundly impact new mothers and those that love them and to educate &amp; change how we support them."/>
    <n v="1650"/>
    <n v="1690"/>
    <x v="2"/>
    <x v="6"/>
    <x v="5"/>
    <n v="1464471840"/>
    <d v="2016-05-28T21:44:00"/>
    <n v="1459309704"/>
    <d v="2016-03-30T03:48:24"/>
    <x v="57"/>
    <x v="57"/>
    <b v="0"/>
    <n v="42"/>
    <b v="1"/>
    <s v="theater/plays"/>
    <n v="102.42424242424242"/>
    <n v="40.238095238095241"/>
    <x v="0"/>
    <x v="0"/>
  </r>
  <r>
    <x v="3720"/>
    <s v="GGC Productions 2016"/>
    <s v="I will be performing in TWO productions to kick off the 2016 season. NEED HELP TO FUND THESE GREAT SHOWS!"/>
    <n v="1000"/>
    <n v="1326"/>
    <x v="2"/>
    <x v="0"/>
    <x v="0"/>
    <n v="1459641073"/>
    <d v="2016-04-02T23:51:13"/>
    <n v="1454460673"/>
    <d v="2016-02-03T00:51:13"/>
    <x v="57"/>
    <x v="57"/>
    <b v="0"/>
    <n v="11"/>
    <b v="1"/>
    <s v="theater/musical"/>
    <n v="132.6"/>
    <n v="120.54545454545455"/>
    <x v="0"/>
    <x v="1"/>
  </r>
  <r>
    <x v="3721"/>
    <s v="Geschichten sollen leben"/>
    <s v="19 TheaterstÃ¼cke des Schnuppe Figurentheaters bei einem GroÃŸbrand zerstÃ¶rt - bitte unterstÃ¼tzt uns, den Wiederaufbau zu finanzieren"/>
    <n v="5000"/>
    <n v="5501"/>
    <x v="2"/>
    <x v="7"/>
    <x v="4"/>
    <n v="1453244340"/>
    <d v="2016-01-19T22:59:00"/>
    <n v="1448136417"/>
    <d v="2015-11-21T20:06:57"/>
    <x v="57"/>
    <x v="57"/>
    <b v="0"/>
    <n v="76"/>
    <b v="1"/>
    <s v="theater/plays"/>
    <n v="110.02000000000001"/>
    <n v="72.381578947368425"/>
    <x v="0"/>
    <x v="0"/>
  </r>
  <r>
    <x v="3722"/>
    <s v="The Last Encore Musical"/>
    <s v="This nationally published book, set in the 70â€™s, tells the untold story of singers and a friendly reunion visit turning bad."/>
    <n v="8000"/>
    <n v="2500"/>
    <x v="0"/>
    <x v="0"/>
    <x v="0"/>
    <n v="1437188400"/>
    <d v="2015-07-18T03:00:00"/>
    <n v="1432100004"/>
    <d v="2015-05-20T05:33:24"/>
    <x v="57"/>
    <x v="57"/>
    <b v="0"/>
    <n v="2"/>
    <b v="0"/>
    <s v="theater/plays"/>
    <n v="31.25"/>
    <n v="1250"/>
    <x v="0"/>
    <x v="0"/>
  </r>
  <r>
    <x v="3723"/>
    <s v="Finding Kylie Hard Read Fund"/>
    <s v="Help us reach our goal &amp; pay the drama dept that is performing the hard read, which is set for October 2015."/>
    <n v="2000"/>
    <n v="2004"/>
    <x v="2"/>
    <x v="0"/>
    <x v="0"/>
    <n v="1442167912"/>
    <d v="2015-09-13T18:11:52"/>
    <n v="1436983912"/>
    <d v="2015-07-15T18:11:52"/>
    <x v="58"/>
    <x v="58"/>
    <b v="0"/>
    <n v="25"/>
    <b v="1"/>
    <s v="film &amp; video/television"/>
    <n v="100.2"/>
    <n v="80.16"/>
    <x v="2"/>
    <x v="6"/>
  </r>
  <r>
    <x v="3724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x v="0"/>
    <n v="1452299761"/>
    <d v="2016-01-09T00:36:01"/>
    <n v="1447115761"/>
    <d v="2015-11-10T00:36:01"/>
    <x v="58"/>
    <x v="58"/>
    <b v="0"/>
    <n v="14"/>
    <b v="1"/>
    <s v="film &amp; video/television"/>
    <n v="133.33333333333331"/>
    <n v="57.142857142857146"/>
    <x v="2"/>
    <x v="6"/>
  </r>
  <r>
    <x v="3725"/>
    <s v="Jane Don't Date - TV pilot (sitcom)"/>
    <s v="Cursed with attracting odd men, an independent woman takes on the Chicago dating scene again with the help of her offbeat friends."/>
    <n v="5000"/>
    <n v="5380.55"/>
    <x v="2"/>
    <x v="0"/>
    <x v="0"/>
    <n v="1419021607"/>
    <d v="2014-12-19T20:40:07"/>
    <n v="1413834007"/>
    <d v="2014-10-20T19:40:07"/>
    <x v="58"/>
    <x v="58"/>
    <b v="0"/>
    <n v="70"/>
    <b v="1"/>
    <s v="film &amp; video/television"/>
    <n v="107.61100000000002"/>
    <n v="76.865000000000009"/>
    <x v="2"/>
    <x v="6"/>
  </r>
  <r>
    <x v="3726"/>
    <s v="Scraps"/>
    <s v="Maggie barely survives a deranged baptism by her mother only to be born again to a string of foster parents. Things can always be worse"/>
    <n v="500"/>
    <n v="636"/>
    <x v="2"/>
    <x v="0"/>
    <x v="0"/>
    <n v="1315171845"/>
    <d v="2011-09-04T21:30:45"/>
    <n v="1309987845"/>
    <d v="2011-07-06T21:30:45"/>
    <x v="58"/>
    <x v="58"/>
    <b v="0"/>
    <n v="17"/>
    <b v="1"/>
    <s v="film &amp; video/shorts"/>
    <n v="127.2"/>
    <n v="37.411764705882355"/>
    <x v="2"/>
    <x v="3"/>
  </r>
  <r>
    <x v="3727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x v="0"/>
    <n v="1338186657"/>
    <d v="2012-05-28T06:30:57"/>
    <n v="1333002657"/>
    <d v="2012-03-29T06:30:57"/>
    <x v="58"/>
    <x v="58"/>
    <b v="0"/>
    <n v="32"/>
    <b v="1"/>
    <s v="film &amp; video/shorts"/>
    <n v="123.94444444444443"/>
    <n v="69.71875"/>
    <x v="2"/>
    <x v="3"/>
  </r>
  <r>
    <x v="3728"/>
    <s v="Star Wars: Insidious"/>
    <s v="Karn A'Mor has awoken bloodied on a distant battlefield with no memory of his past! JOIN THE RESISTANCE and find out more..."/>
    <n v="300"/>
    <n v="460"/>
    <x v="2"/>
    <x v="0"/>
    <x v="0"/>
    <n v="1325007358"/>
    <d v="2011-12-27T17:35:58"/>
    <n v="1319819758"/>
    <d v="2011-10-28T16:35:58"/>
    <x v="58"/>
    <x v="58"/>
    <b v="0"/>
    <n v="15"/>
    <b v="1"/>
    <s v="film &amp; video/shorts"/>
    <n v="153.33333333333334"/>
    <n v="30.666666666666668"/>
    <x v="2"/>
    <x v="3"/>
  </r>
  <r>
    <x v="3729"/>
    <s v="GLASS: A Love Story"/>
    <s v="When a man can't find love, his Google GLASS does the searching for him. A short film shot with Google Glass."/>
    <n v="1500"/>
    <n v="3700"/>
    <x v="2"/>
    <x v="0"/>
    <x v="0"/>
    <n v="1370011370"/>
    <d v="2013-05-31T14:42:50"/>
    <n v="1364827370"/>
    <d v="2013-04-01T14:42:50"/>
    <x v="58"/>
    <x v="58"/>
    <b v="0"/>
    <n v="47"/>
    <b v="1"/>
    <s v="film &amp; video/shorts"/>
    <n v="246.66666666666669"/>
    <n v="78.723404255319153"/>
    <x v="2"/>
    <x v="3"/>
  </r>
  <r>
    <x v="3730"/>
    <s v="l'esprit d'escalier-a senior film"/>
    <s v="This film explores the complicated nature that exists in all human relationships. A mother and a daughter seek to find happiness."/>
    <n v="3000"/>
    <n v="3100"/>
    <x v="2"/>
    <x v="0"/>
    <x v="0"/>
    <n v="1326436488"/>
    <d v="2012-01-13T06:34:48"/>
    <n v="1321252488"/>
    <d v="2011-11-14T06:34:48"/>
    <x v="58"/>
    <x v="58"/>
    <b v="0"/>
    <n v="35"/>
    <b v="1"/>
    <s v="film &amp; video/shorts"/>
    <n v="103.33333333333334"/>
    <n v="88.571428571428569"/>
    <x v="2"/>
    <x v="3"/>
  </r>
  <r>
    <x v="3731"/>
    <s v="The Time Jumper (Canceled)"/>
    <s v="My ambition for this knows no bounds.  Seeing Sephoria in a live-action is a dream of mine."/>
    <n v="100000000"/>
    <n v="0"/>
    <x v="1"/>
    <x v="0"/>
    <x v="0"/>
    <n v="1476094907"/>
    <d v="2016-10-10T10:21:47"/>
    <n v="1470910907"/>
    <d v="2016-08-11T10:21:47"/>
    <x v="58"/>
    <x v="58"/>
    <b v="0"/>
    <n v="0"/>
    <b v="0"/>
    <s v="film &amp; video/science fiction"/>
    <n v="0"/>
    <n v="0"/>
    <x v="2"/>
    <x v="13"/>
  </r>
  <r>
    <x v="3732"/>
    <s v="Star Wars Fan Film (Canceled)"/>
    <s v="Due to my little sister finally having recovered from her surgery we can finally make our movie if we can get even a little help to pay"/>
    <n v="500"/>
    <n v="70"/>
    <x v="1"/>
    <x v="6"/>
    <x v="5"/>
    <n v="1486165880"/>
    <d v="2017-02-03T23:51:20"/>
    <n v="1480981880"/>
    <d v="2016-12-05T23:51:20"/>
    <x v="58"/>
    <x v="58"/>
    <b v="0"/>
    <n v="6"/>
    <b v="0"/>
    <s v="film &amp; video/science fiction"/>
    <n v="14.000000000000002"/>
    <n v="11.666666666666666"/>
    <x v="2"/>
    <x v="13"/>
  </r>
  <r>
    <x v="3733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d v="2014-10-30T22:29:43"/>
    <n v="1409524183"/>
    <d v="2014-08-31T22:29:43"/>
    <x v="58"/>
    <x v="58"/>
    <b v="0"/>
    <n v="0"/>
    <b v="0"/>
    <s v="film &amp; video/science fiction"/>
    <n v="0"/>
    <n v="0"/>
    <x v="2"/>
    <x v="13"/>
  </r>
  <r>
    <x v="3734"/>
    <s v="The Great Fear - Post Production Funds (Canceled)"/>
    <s v="A film about a collapsing food industry, a lonely farmer and a lonely botanist needs your help to finish post-production!"/>
    <n v="7500"/>
    <n v="2070"/>
    <x v="1"/>
    <x v="6"/>
    <x v="5"/>
    <n v="1428945472"/>
    <d v="2015-04-13T17:17:52"/>
    <n v="1423765072"/>
    <d v="2015-02-12T18:17:52"/>
    <x v="58"/>
    <x v="58"/>
    <b v="0"/>
    <n v="37"/>
    <b v="0"/>
    <s v="film &amp; video/science fiction"/>
    <n v="27.6"/>
    <n v="55.945945945945944"/>
    <x v="2"/>
    <x v="13"/>
  </r>
  <r>
    <x v="3735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d v="2017-01-18T00:23:18"/>
    <n v="1479514998"/>
    <d v="2016-11-19T00:23:18"/>
    <x v="58"/>
    <x v="58"/>
    <b v="0"/>
    <n v="3"/>
    <b v="0"/>
    <s v="film &amp; video/science fiction"/>
    <n v="0.57499999999999996"/>
    <n v="38.333333333333336"/>
    <x v="2"/>
    <x v="13"/>
  </r>
  <r>
    <x v="3736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d v="2015-05-26T03:53:02"/>
    <n v="1427428382"/>
    <d v="2015-03-27T03:53:02"/>
    <x v="58"/>
    <x v="58"/>
    <b v="0"/>
    <n v="67"/>
    <b v="0"/>
    <s v="film &amp; video/science fiction"/>
    <n v="23.163076923076922"/>
    <n v="449.43283582089555"/>
    <x v="2"/>
    <x v="13"/>
  </r>
  <r>
    <x v="3737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d v="2015-06-18T13:13:11"/>
    <n v="1429449191"/>
    <d v="2015-04-19T13:13:11"/>
    <x v="58"/>
    <x v="58"/>
    <b v="0"/>
    <n v="5"/>
    <b v="0"/>
    <s v="film &amp; video/science fiction"/>
    <n v="5.5999999999999994E-2"/>
    <n v="28"/>
    <x v="2"/>
    <x v="13"/>
  </r>
  <r>
    <x v="3738"/>
    <s v="Mosaics (Canceled)"/>
    <s v="A short science-fiction film about an underground network of human-animal hybrids &amp; their struggle with oppression &amp; marginalization."/>
    <n v="35000"/>
    <n v="1785"/>
    <x v="1"/>
    <x v="6"/>
    <x v="5"/>
    <n v="1407034796"/>
    <d v="2014-08-03T02:59:56"/>
    <n v="1401850796"/>
    <d v="2014-06-04T02:59:56"/>
    <x v="58"/>
    <x v="58"/>
    <b v="0"/>
    <n v="15"/>
    <b v="0"/>
    <s v="film &amp; video/science fiction"/>
    <n v="5.0999999999999996"/>
    <n v="119"/>
    <x v="2"/>
    <x v="13"/>
  </r>
  <r>
    <x v="3739"/>
    <s v="Con Todo mi Corazon: With all of my Heart."/>
    <s v="The title might seem cheesy, but my father says that to my mother every time they say I love you.     This story is dedicated to them."/>
    <n v="5000"/>
    <n v="0"/>
    <x v="0"/>
    <x v="0"/>
    <x v="0"/>
    <n v="1439675691"/>
    <d v="2015-08-15T21:54:51"/>
    <n v="1434491691"/>
    <d v="2015-06-16T21:54:51"/>
    <x v="58"/>
    <x v="58"/>
    <b v="0"/>
    <n v="0"/>
    <b v="0"/>
    <s v="film &amp; video/drama"/>
    <n v="0"/>
    <n v="0"/>
    <x v="2"/>
    <x v="14"/>
  </r>
  <r>
    <x v="3740"/>
    <s v="Angelix"/>
    <s v="Two cousins are caught up in the private war between warrior class angels and demons. You may be caught up too and not realize it yet."/>
    <n v="120000"/>
    <n v="640"/>
    <x v="0"/>
    <x v="0"/>
    <x v="0"/>
    <n v="1411150701"/>
    <d v="2014-09-19T18:18:21"/>
    <n v="1405966701"/>
    <d v="2014-07-21T18:18:21"/>
    <x v="58"/>
    <x v="58"/>
    <b v="0"/>
    <n v="7"/>
    <b v="0"/>
    <s v="film &amp; video/drama"/>
    <n v="0.53333333333333333"/>
    <n v="91.428571428571431"/>
    <x v="2"/>
    <x v="14"/>
  </r>
  <r>
    <x v="3741"/>
    <s v="Past"/>
    <s v="A young man experiences a tragedy and has the opportunity to go back and learn from his mistakes and find out his true self."/>
    <n v="110000"/>
    <n v="11"/>
    <x v="0"/>
    <x v="0"/>
    <x v="0"/>
    <n v="1438726535"/>
    <d v="2015-08-04T22:15:35"/>
    <n v="1433542535"/>
    <d v="2015-06-05T22:15:35"/>
    <x v="58"/>
    <x v="58"/>
    <b v="0"/>
    <n v="2"/>
    <b v="0"/>
    <s v="film &amp; video/drama"/>
    <n v="0.01"/>
    <n v="5.5"/>
    <x v="2"/>
    <x v="14"/>
  </r>
  <r>
    <x v="3742"/>
    <s v="IRL: Gamers Unite"/>
    <s v="Team Mayhem, a local small town gang of gamers who are enlisted   to save the world from the new great evil known as Prowler."/>
    <n v="50000"/>
    <n v="1"/>
    <x v="0"/>
    <x v="0"/>
    <x v="0"/>
    <n v="1470975614"/>
    <d v="2016-08-12T04:20:14"/>
    <n v="1465791614"/>
    <d v="2016-06-13T04:20:14"/>
    <x v="58"/>
    <x v="58"/>
    <b v="0"/>
    <n v="1"/>
    <b v="0"/>
    <s v="film &amp; video/drama"/>
    <n v="2E-3"/>
    <n v="1"/>
    <x v="2"/>
    <x v="14"/>
  </r>
  <r>
    <x v="3743"/>
    <s v="I Am Forgotten"/>
    <s v="An international short film project. It is about loneliness, wich is caused by the current compulsion to check your Facebook every day."/>
    <n v="6000"/>
    <n v="0"/>
    <x v="0"/>
    <x v="14"/>
    <x v="4"/>
    <n v="1431108776"/>
    <d v="2015-05-08T18:12:56"/>
    <n v="1425924776"/>
    <d v="2015-03-09T18:12:56"/>
    <x v="58"/>
    <x v="58"/>
    <b v="0"/>
    <n v="0"/>
    <b v="0"/>
    <s v="film &amp; video/drama"/>
    <n v="0"/>
    <n v="0"/>
    <x v="2"/>
    <x v="14"/>
  </r>
  <r>
    <x v="3744"/>
    <s v="A GOOD MAN'S DECISION"/>
    <s v="Jack Barlow's wife and daughter shot in cold blood at a gun confiscation station in Texas, he sets out to save his family &amp; neighbors."/>
    <n v="500000"/>
    <n v="345"/>
    <x v="0"/>
    <x v="0"/>
    <x v="0"/>
    <n v="1472920477"/>
    <d v="2016-09-03T16:34:37"/>
    <n v="1467736477"/>
    <d v="2016-07-05T16:34:37"/>
    <x v="58"/>
    <x v="58"/>
    <b v="0"/>
    <n v="5"/>
    <b v="0"/>
    <s v="film &amp; video/drama"/>
    <n v="6.8999999999999992E-2"/>
    <n v="69"/>
    <x v="2"/>
    <x v="14"/>
  </r>
  <r>
    <x v="3745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3"/>
    <x v="3"/>
    <n v="1417217166"/>
    <d v="2014-11-28T23:26:06"/>
    <n v="1412029566"/>
    <d v="2014-09-29T22:26:06"/>
    <x v="58"/>
    <x v="58"/>
    <b v="0"/>
    <n v="0"/>
    <b v="0"/>
    <s v="film &amp; video/drama"/>
    <n v="0"/>
    <n v="0"/>
    <x v="2"/>
    <x v="14"/>
  </r>
  <r>
    <x v="3746"/>
    <s v="Desperation Short Film"/>
    <s v="Northern Irish Original Short Film based on the desperation of love and survival and taking a risk that may change everything."/>
    <n v="2500"/>
    <n v="3"/>
    <x v="0"/>
    <x v="3"/>
    <x v="3"/>
    <n v="1457308531"/>
    <d v="2016-03-06T23:55:31"/>
    <n v="1452124531"/>
    <d v="2016-01-06T23:55:31"/>
    <x v="58"/>
    <x v="58"/>
    <b v="0"/>
    <n v="3"/>
    <b v="0"/>
    <s v="film &amp; video/drama"/>
    <n v="0.12"/>
    <n v="1"/>
    <x v="2"/>
    <x v="14"/>
  </r>
  <r>
    <x v="3747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x v="0"/>
    <n v="1436544332"/>
    <d v="2015-07-10T16:05:32"/>
    <n v="1431360332"/>
    <d v="2015-05-11T16:05:32"/>
    <x v="58"/>
    <x v="58"/>
    <b v="0"/>
    <n v="0"/>
    <b v="0"/>
    <s v="film &amp; video/drama"/>
    <n v="0"/>
    <n v="0"/>
    <x v="2"/>
    <x v="14"/>
  </r>
  <r>
    <x v="3748"/>
    <s v="TheM"/>
    <s v="We are aiming to make a Web Series based on Youth Culture and the misrepresentation of socially stereotyped people."/>
    <n v="2500"/>
    <n v="746"/>
    <x v="0"/>
    <x v="3"/>
    <x v="3"/>
    <n v="1422562864"/>
    <d v="2015-01-29T20:21:04"/>
    <n v="1417378864"/>
    <d v="2014-11-30T20:21:04"/>
    <x v="58"/>
    <x v="58"/>
    <b v="0"/>
    <n v="8"/>
    <b v="0"/>
    <s v="film &amp; video/drama"/>
    <n v="29.84"/>
    <n v="93.25"/>
    <x v="2"/>
    <x v="14"/>
  </r>
  <r>
    <x v="3749"/>
    <s v="The Ecstasy of Vengeance - Feature Length Film"/>
    <s v="This film is a fictional crime drama following the events of a heist that ended in bloodshed."/>
    <n v="6300"/>
    <n v="1"/>
    <x v="0"/>
    <x v="0"/>
    <x v="0"/>
    <n v="1460837320"/>
    <d v="2016-04-16T20:08:40"/>
    <n v="1455656920"/>
    <d v="2016-02-16T21:08:40"/>
    <x v="58"/>
    <x v="58"/>
    <b v="0"/>
    <n v="1"/>
    <b v="0"/>
    <s v="film &amp; video/drama"/>
    <n v="1.5873015873015872E-2"/>
    <n v="1"/>
    <x v="2"/>
    <x v="14"/>
  </r>
  <r>
    <x v="3750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x v="0"/>
    <n v="1425655349"/>
    <d v="2015-03-06T15:22:29"/>
    <n v="1420471349"/>
    <d v="2015-01-05T15:22:29"/>
    <x v="58"/>
    <x v="58"/>
    <b v="0"/>
    <n v="1"/>
    <b v="0"/>
    <s v="film &amp; video/drama"/>
    <n v="8.0000000000000002E-3"/>
    <n v="1"/>
    <x v="2"/>
    <x v="14"/>
  </r>
  <r>
    <x v="3751"/>
    <s v="Charmaine (Daughter of Charlotte)"/>
    <s v="A sassy talking spider named Charmaine, joins forces with an abused young boy.  She stages off bullies and help fight an abusive father"/>
    <n v="5000"/>
    <n v="100"/>
    <x v="0"/>
    <x v="0"/>
    <x v="0"/>
    <n v="1431702289"/>
    <d v="2015-05-15T15:04:49"/>
    <n v="1426518289"/>
    <d v="2015-03-16T15:04:49"/>
    <x v="58"/>
    <x v="58"/>
    <b v="0"/>
    <n v="1"/>
    <b v="0"/>
    <s v="film &amp; video/drama"/>
    <n v="2"/>
    <n v="100"/>
    <x v="2"/>
    <x v="14"/>
  </r>
  <r>
    <x v="3752"/>
    <s v="Archetypes"/>
    <s v="Film about Schizophrenia with Surreal Twists!"/>
    <n v="50000"/>
    <n v="0"/>
    <x v="0"/>
    <x v="0"/>
    <x v="0"/>
    <n v="1427569564"/>
    <d v="2015-03-28T19:06:04"/>
    <n v="1422389164"/>
    <d v="2015-01-27T20:06:04"/>
    <x v="58"/>
    <x v="58"/>
    <b v="0"/>
    <n v="0"/>
    <b v="0"/>
    <s v="film &amp; video/drama"/>
    <n v="0"/>
    <n v="0"/>
    <x v="2"/>
    <x v="14"/>
  </r>
  <r>
    <x v="3753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x v="2"/>
    <n v="1436506726"/>
    <d v="2015-07-10T05:38:46"/>
    <n v="1431322726"/>
    <d v="2015-05-11T05:38:46"/>
    <x v="58"/>
    <x v="58"/>
    <b v="0"/>
    <n v="0"/>
    <b v="0"/>
    <s v="film &amp; video/drama"/>
    <n v="0"/>
    <n v="0"/>
    <x v="2"/>
    <x v="14"/>
  </r>
  <r>
    <x v="3754"/>
    <s v="Facets of a Geek life"/>
    <s v="I am making a film from one one of my books called facets of a Geek life."/>
    <n v="8000"/>
    <n v="0"/>
    <x v="0"/>
    <x v="3"/>
    <x v="3"/>
    <n v="1433176105"/>
    <d v="2015-06-01T16:28:25"/>
    <n v="1427992105"/>
    <d v="2015-04-02T16:28:25"/>
    <x v="58"/>
    <x v="58"/>
    <b v="0"/>
    <n v="0"/>
    <b v="0"/>
    <s v="film &amp; video/drama"/>
    <n v="0"/>
    <n v="0"/>
    <x v="2"/>
    <x v="14"/>
  </r>
  <r>
    <x v="3755"/>
    <s v="Making The Choice"/>
    <s v="Making The Choice is a christian short film series."/>
    <n v="15000"/>
    <n v="50"/>
    <x v="0"/>
    <x v="0"/>
    <x v="0"/>
    <n v="1457445069"/>
    <d v="2016-03-08T13:51:09"/>
    <n v="1452261069"/>
    <d v="2016-01-08T13:51:09"/>
    <x v="58"/>
    <x v="58"/>
    <b v="0"/>
    <n v="1"/>
    <b v="0"/>
    <s v="film &amp; video/drama"/>
    <n v="0.33333333333333337"/>
    <n v="50"/>
    <x v="2"/>
    <x v="14"/>
  </r>
  <r>
    <x v="3756"/>
    <s v="Abalimi"/>
    <s v="A film about Xhosa women in townships of South Africa micro-farming to fight extreme poverty, gain health, and create food security."/>
    <n v="4000"/>
    <n v="5904"/>
    <x v="2"/>
    <x v="0"/>
    <x v="0"/>
    <n v="1335574674"/>
    <d v="2012-04-28T00:57:54"/>
    <n v="1330394274"/>
    <d v="2012-02-28T01:57:54"/>
    <x v="58"/>
    <x v="58"/>
    <b v="1"/>
    <n v="62"/>
    <b v="1"/>
    <s v="film &amp; video/documentary"/>
    <n v="147.6"/>
    <n v="95.225806451612897"/>
    <x v="2"/>
    <x v="22"/>
  </r>
  <r>
    <x v="375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x v="0"/>
    <n v="1383264000"/>
    <d v="2013-11-01T00:00:00"/>
    <n v="1378080409"/>
    <d v="2013-09-02T00:06:49"/>
    <x v="58"/>
    <x v="58"/>
    <b v="1"/>
    <n v="665"/>
    <b v="1"/>
    <s v="film &amp; video/documentary"/>
    <n v="133.10911999999999"/>
    <n v="100.08204511278196"/>
    <x v="2"/>
    <x v="22"/>
  </r>
  <r>
    <x v="3758"/>
    <s v="Light in Taranto (Luce di Taranto) feature-length film"/>
    <s v="A sweeping portrait of daily life in Taranto in an effort to raise awareness and preserve its cultural and architectural heritage."/>
    <n v="4700"/>
    <n v="5259"/>
    <x v="2"/>
    <x v="8"/>
    <x v="4"/>
    <n v="1460918282"/>
    <d v="2016-04-17T18:38:02"/>
    <n v="1455737882"/>
    <d v="2016-02-17T19:38:02"/>
    <x v="58"/>
    <x v="58"/>
    <b v="0"/>
    <n v="50"/>
    <b v="1"/>
    <s v="film &amp; video/documentary"/>
    <n v="111.8936170212766"/>
    <n v="105.18"/>
    <x v="2"/>
    <x v="22"/>
  </r>
  <r>
    <x v="3759"/>
    <s v="Haymarket Documentary"/>
    <s v="The story of the 1886 Haymarket Riot explored through the history of the Haymarket Police Memorial Statue."/>
    <n v="2000"/>
    <n v="2031"/>
    <x v="2"/>
    <x v="0"/>
    <x v="0"/>
    <n v="1321739650"/>
    <d v="2011-11-19T21:54:10"/>
    <n v="1316552050"/>
    <d v="2011-09-20T20:54:10"/>
    <x v="58"/>
    <x v="58"/>
    <b v="0"/>
    <n v="22"/>
    <b v="1"/>
    <s v="film &amp; video/documentary"/>
    <n v="101.55000000000001"/>
    <n v="92.318181818181813"/>
    <x v="2"/>
    <x v="22"/>
  </r>
  <r>
    <x v="3760"/>
    <s v="January's Story - A One Of A Kind Transgender Woman"/>
    <s v="January was a mentor, advocate, and friend.  Her life tragically came to an end in September 2012.  This film is her story."/>
    <n v="1000"/>
    <n v="1283"/>
    <x v="2"/>
    <x v="6"/>
    <x v="5"/>
    <n v="1434670397"/>
    <d v="2015-06-18T23:33:17"/>
    <n v="1429486397"/>
    <d v="2015-04-19T23:33:17"/>
    <x v="58"/>
    <x v="58"/>
    <b v="0"/>
    <n v="7"/>
    <b v="1"/>
    <s v="film &amp; video/documentary"/>
    <n v="128.29999999999998"/>
    <n v="183.28571428571428"/>
    <x v="2"/>
    <x v="22"/>
  </r>
  <r>
    <x v="3761"/>
    <s v="BEYOND LOCAL"/>
    <s v="Beyond Local is a personal journey through an art-centric and musically talented community that fosters creativity."/>
    <n v="8000"/>
    <n v="8035"/>
    <x v="2"/>
    <x v="0"/>
    <x v="0"/>
    <n v="1372536787"/>
    <d v="2013-06-29T20:13:07"/>
    <n v="1367352787"/>
    <d v="2013-04-30T20:13:07"/>
    <x v="58"/>
    <x v="58"/>
    <b v="0"/>
    <n v="73"/>
    <b v="1"/>
    <s v="film &amp; video/documentary"/>
    <n v="100.4375"/>
    <n v="110.06849315068493"/>
    <x v="2"/>
    <x v="22"/>
  </r>
  <r>
    <x v="3762"/>
    <s v="The monster Inside"/>
    <s v="An artistic project that will act as my final animation project and first feature film written, directed, animated, and produced by me"/>
    <n v="15000"/>
    <n v="301"/>
    <x v="0"/>
    <x v="0"/>
    <x v="0"/>
    <n v="1440157656"/>
    <d v="2015-08-21T11:47:36"/>
    <n v="1434973656"/>
    <d v="2015-06-22T11:47:36"/>
    <x v="58"/>
    <x v="58"/>
    <b v="0"/>
    <n v="6"/>
    <b v="0"/>
    <s v="film &amp; video/animation"/>
    <n v="2.0066666666666668"/>
    <n v="50.166666666666664"/>
    <x v="2"/>
    <x v="15"/>
  </r>
  <r>
    <x v="3763"/>
    <s v="Drowning -Short animated Film"/>
    <s v="A short film about a gay teenage boy who is bullied to the point where he is willing to commit suicide. Only he can save himself."/>
    <n v="3000"/>
    <n v="203.9"/>
    <x v="0"/>
    <x v="0"/>
    <x v="0"/>
    <n v="1332748899"/>
    <d v="2012-03-26T08:01:39"/>
    <n v="1327568499"/>
    <d v="2012-01-26T09:01:39"/>
    <x v="58"/>
    <x v="58"/>
    <b v="0"/>
    <n v="5"/>
    <b v="0"/>
    <s v="film &amp; video/animation"/>
    <n v="6.7966666666666677"/>
    <n v="40.78"/>
    <x v="2"/>
    <x v="15"/>
  </r>
  <r>
    <x v="3764"/>
    <s v="Patch Bo - Organic toons"/>
    <s v="Support new organic, gluten free cartoon! You'll enjoy this funny story about fruits &amp; vegies and will be able to see new episodes!"/>
    <n v="50000"/>
    <n v="6"/>
    <x v="0"/>
    <x v="0"/>
    <x v="0"/>
    <n v="1448660404"/>
    <d v="2015-11-27T21:40:04"/>
    <n v="1443472804"/>
    <d v="2015-09-28T20:40:04"/>
    <x v="58"/>
    <x v="58"/>
    <b v="0"/>
    <n v="2"/>
    <b v="0"/>
    <s v="film &amp; video/animation"/>
    <n v="1.2E-2"/>
    <n v="3"/>
    <x v="2"/>
    <x v="15"/>
  </r>
  <r>
    <x v="3765"/>
    <s v="The Zombie Next Door"/>
    <s v="A teenage zombie named Jeff and his mad scientist mother adapt to life in the town of Serendipity, where the supernatural occurs daily."/>
    <n v="6000"/>
    <n v="570"/>
    <x v="0"/>
    <x v="0"/>
    <x v="0"/>
    <n v="1445448381"/>
    <d v="2015-10-21T17:26:21"/>
    <n v="1440264381"/>
    <d v="2015-08-22T17:26:21"/>
    <x v="58"/>
    <x v="58"/>
    <b v="0"/>
    <n v="8"/>
    <b v="0"/>
    <s v="film &amp; video/animation"/>
    <n v="9.5"/>
    <n v="71.25"/>
    <x v="2"/>
    <x v="15"/>
  </r>
  <r>
    <x v="3766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x v="0"/>
    <n v="1444576022"/>
    <d v="2015-10-11T15:07:02"/>
    <n v="1439392022"/>
    <d v="2015-08-12T15:07:02"/>
    <x v="58"/>
    <x v="58"/>
    <b v="0"/>
    <n v="0"/>
    <b v="0"/>
    <s v="film &amp; video/animation"/>
    <n v="0"/>
    <n v="0"/>
    <x v="2"/>
    <x v="15"/>
  </r>
  <r>
    <x v="3767"/>
    <s v="&quot;Johny and Jasper&quot; educational series"/>
    <s v="This is an educational adventure series for kids about a baby owl and an alien. Physics, science, adventures, drama and joy!"/>
    <n v="7000"/>
    <n v="0"/>
    <x v="0"/>
    <x v="6"/>
    <x v="5"/>
    <n v="1475912326"/>
    <d v="2016-10-08T07:38:46"/>
    <n v="1470728326"/>
    <d v="2016-08-09T07:38:46"/>
    <x v="58"/>
    <x v="58"/>
    <b v="0"/>
    <n v="0"/>
    <b v="0"/>
    <s v="film &amp; video/animation"/>
    <n v="0"/>
    <n v="0"/>
    <x v="2"/>
    <x v="15"/>
  </r>
  <r>
    <x v="3768"/>
    <s v="Discovering the Other Woman"/>
    <s v="An upcoming animated web sitcom series centered around dealing with life, love, and relationships."/>
    <n v="1000"/>
    <n v="50"/>
    <x v="0"/>
    <x v="0"/>
    <x v="0"/>
    <n v="1329342361"/>
    <d v="2012-02-15T21:46:01"/>
    <n v="1324158361"/>
    <d v="2011-12-17T21:46:01"/>
    <x v="58"/>
    <x v="58"/>
    <b v="0"/>
    <n v="1"/>
    <b v="0"/>
    <s v="film &amp; video/animation"/>
    <n v="5"/>
    <n v="50"/>
    <x v="2"/>
    <x v="15"/>
  </r>
  <r>
    <x v="376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x v="0"/>
    <n v="1321201327"/>
    <d v="2011-11-13T16:22:07"/>
    <n v="1316013727"/>
    <d v="2011-09-14T15:22:07"/>
    <x v="58"/>
    <x v="58"/>
    <b v="0"/>
    <n v="1"/>
    <b v="0"/>
    <s v="film &amp; video/animation"/>
    <n v="6.4102564102564097E-2"/>
    <n v="25"/>
    <x v="2"/>
    <x v="15"/>
  </r>
  <r>
    <x v="3770"/>
    <s v="THE FORGOTTEN LAND"/>
    <s v="A prince who becomes a slave, suffers of amnesia far away from his land. Slowly he recovers memory and returns where all started."/>
    <n v="100000"/>
    <n v="0"/>
    <x v="0"/>
    <x v="0"/>
    <x v="0"/>
    <n v="1312945341"/>
    <d v="2011-08-10T03:02:21"/>
    <n v="1307761341"/>
    <d v="2011-06-11T03:02:21"/>
    <x v="58"/>
    <x v="58"/>
    <b v="0"/>
    <n v="0"/>
    <b v="0"/>
    <s v="film &amp; video/animation"/>
    <n v="0"/>
    <n v="0"/>
    <x v="2"/>
    <x v="15"/>
  </r>
  <r>
    <x v="3771"/>
    <s v="Tuskegee Redtails"/>
    <s v="Depicts the contribution the Tuskegee airmen made in certain historical events that helped turn the tide in World War II."/>
    <n v="55000"/>
    <n v="1250"/>
    <x v="0"/>
    <x v="0"/>
    <x v="0"/>
    <n v="1316883753"/>
    <d v="2011-09-24T17:02:33"/>
    <n v="1311699753"/>
    <d v="2011-07-26T17:02:33"/>
    <x v="58"/>
    <x v="58"/>
    <b v="0"/>
    <n v="11"/>
    <b v="0"/>
    <s v="film &amp; video/animation"/>
    <n v="2.2727272727272729"/>
    <n v="113.63636363636364"/>
    <x v="2"/>
    <x v="15"/>
  </r>
  <r>
    <x v="3772"/>
    <s v="Storyville: Return of the Vodou Queen"/>
    <s v="After the devastation of a massive Hurricane, main character that has strong's ties to the city returns to find everything in ruins. As"/>
    <n v="7500"/>
    <n v="0"/>
    <x v="0"/>
    <x v="0"/>
    <x v="0"/>
    <n v="1341978665"/>
    <d v="2012-07-11T03:51:05"/>
    <n v="1336795283"/>
    <d v="2012-05-12T04:01:23"/>
    <x v="58"/>
    <x v="58"/>
    <b v="0"/>
    <n v="0"/>
    <b v="0"/>
    <s v="film &amp; video/animation"/>
    <n v="0"/>
    <n v="0"/>
    <x v="2"/>
    <x v="15"/>
  </r>
  <r>
    <x v="3773"/>
    <s v="Dreamland PERSONALISED Animated Shorts Film"/>
    <s v="Create a personalised animation film using your child's name and photo."/>
    <n v="6000"/>
    <n v="0"/>
    <x v="0"/>
    <x v="3"/>
    <x v="3"/>
    <n v="1409960724"/>
    <d v="2014-09-05T23:45:24"/>
    <n v="1404776724"/>
    <d v="2014-07-07T23:45:24"/>
    <x v="58"/>
    <x v="58"/>
    <b v="0"/>
    <n v="0"/>
    <b v="0"/>
    <s v="film &amp; video/animation"/>
    <n v="0"/>
    <n v="0"/>
    <x v="2"/>
    <x v="15"/>
  </r>
  <r>
    <x v="3774"/>
    <s v="Hymn of Unity"/>
    <s v="A Comedy-drama animation revolving around a man who finds a problematic pair of headphones that literally take over his whole life."/>
    <n v="1500"/>
    <n v="0"/>
    <x v="0"/>
    <x v="0"/>
    <x v="0"/>
    <n v="1337371334"/>
    <d v="2012-05-18T20:02:14"/>
    <n v="1332187334"/>
    <d v="2012-03-19T20:02:14"/>
    <x v="58"/>
    <x v="58"/>
    <b v="0"/>
    <n v="0"/>
    <b v="0"/>
    <s v="film &amp; video/animation"/>
    <n v="0"/>
    <n v="0"/>
    <x v="2"/>
    <x v="15"/>
  </r>
  <r>
    <x v="3775"/>
    <s v="Harvard Math 55A and Stanford Math 51H Animated!"/>
    <s v="ANIMATING the most INFAMOUS Math Courses in America and TRANSLATING them for the mathematical underdog!"/>
    <n v="15000"/>
    <n v="4884"/>
    <x v="0"/>
    <x v="0"/>
    <x v="0"/>
    <n v="1416566835"/>
    <d v="2014-11-21T10:47:15"/>
    <n v="1411379235"/>
    <d v="2014-09-22T09:47:15"/>
    <x v="58"/>
    <x v="58"/>
    <b v="0"/>
    <n v="55"/>
    <b v="0"/>
    <s v="film &amp; video/animation"/>
    <n v="32.56"/>
    <n v="88.8"/>
    <x v="2"/>
    <x v="15"/>
  </r>
  <r>
    <x v="3776"/>
    <s v="Misri Bunch: Names of Allah series 2"/>
    <s v="Help to fund a children's animation Series. Teaching good morals and conduct. Also includes simplified teachings about Islam and Allah."/>
    <n v="15000"/>
    <n v="7530"/>
    <x v="0"/>
    <x v="3"/>
    <x v="3"/>
    <n v="1359434672"/>
    <d v="2013-01-29T04:44:32"/>
    <n v="1354250672"/>
    <d v="2012-11-30T04:44:32"/>
    <x v="58"/>
    <x v="58"/>
    <b v="0"/>
    <n v="147"/>
    <b v="0"/>
    <s v="film &amp; video/animation"/>
    <n v="50.2"/>
    <n v="51.224489795918366"/>
    <x v="2"/>
    <x v="15"/>
  </r>
  <r>
    <x v="3777"/>
    <s v="The Adventures of Daryl and Straight Man"/>
    <s v="Hey everyone we are producing a new show called The Adventures of Daryl and Straight Man. It is an animated comedy web series."/>
    <n v="50000"/>
    <n v="0"/>
    <x v="0"/>
    <x v="6"/>
    <x v="5"/>
    <n v="1482678994"/>
    <d v="2016-12-25T15:16:34"/>
    <n v="1477491394"/>
    <d v="2016-10-26T14:16:34"/>
    <x v="58"/>
    <x v="58"/>
    <b v="0"/>
    <n v="0"/>
    <b v="0"/>
    <s v="film &amp; video/animation"/>
    <n v="0"/>
    <n v="0"/>
    <x v="2"/>
    <x v="15"/>
  </r>
  <r>
    <x v="3778"/>
    <s v="Project: eXelcius - Next Generation Movie"/>
    <s v="This project aims to create a 3D animated movie that is created by it's fans, it's content and plot will be driven by it's followers."/>
    <n v="10000000"/>
    <n v="0"/>
    <x v="0"/>
    <x v="10"/>
    <x v="7"/>
    <n v="1476319830"/>
    <d v="2016-10-13T00:50:30"/>
    <n v="1471135830"/>
    <d v="2016-08-14T00:50:30"/>
    <x v="58"/>
    <x v="58"/>
    <b v="0"/>
    <n v="0"/>
    <b v="0"/>
    <s v="film &amp; video/animation"/>
    <n v="0"/>
    <n v="0"/>
    <x v="2"/>
    <x v="15"/>
  </r>
  <r>
    <x v="3779"/>
    <s v="Airships and Anatasia: The Movie"/>
    <s v="The movie is about the adventures of Ethan, Danna, The mysterious inventor and more."/>
    <n v="60000"/>
    <n v="1"/>
    <x v="0"/>
    <x v="0"/>
    <x v="0"/>
    <n v="1392070874"/>
    <d v="2014-02-10T22:21:14"/>
    <n v="1386886874"/>
    <d v="2013-12-12T22:21:14"/>
    <x v="58"/>
    <x v="58"/>
    <b v="0"/>
    <n v="1"/>
    <b v="0"/>
    <s v="film &amp; video/animation"/>
    <n v="1.6666666666666668E-3"/>
    <n v="1"/>
    <x v="2"/>
    <x v="15"/>
  </r>
  <r>
    <x v="3780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x v="0"/>
    <n v="1334097387"/>
    <d v="2012-04-10T22:36:27"/>
    <n v="1328916987"/>
    <d v="2012-02-10T23:36:27"/>
    <x v="58"/>
    <x v="58"/>
    <b v="0"/>
    <n v="5"/>
    <b v="0"/>
    <s v="film &amp; video/animation"/>
    <n v="1.3673469387755102"/>
    <n v="67"/>
    <x v="2"/>
    <x v="15"/>
  </r>
  <r>
    <x v="3781"/>
    <s v="Shipmates"/>
    <s v="A big brother style comedy animation series starring famous seafarers"/>
    <n v="5000"/>
    <n v="0"/>
    <x v="0"/>
    <x v="3"/>
    <x v="3"/>
    <n v="1432752080"/>
    <d v="2015-05-27T18:41:20"/>
    <n v="1427568080"/>
    <d v="2015-03-28T18:41:20"/>
    <x v="58"/>
    <x v="58"/>
    <b v="0"/>
    <n v="0"/>
    <b v="0"/>
    <s v="film &amp; video/animation"/>
    <n v="0"/>
    <n v="0"/>
    <x v="2"/>
    <x v="15"/>
  </r>
  <r>
    <x v="378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x v="0"/>
    <n v="1462293716"/>
    <d v="2016-05-03T16:41:56"/>
    <n v="1457113316"/>
    <d v="2016-03-04T17:41:56"/>
    <x v="58"/>
    <x v="58"/>
    <b v="0"/>
    <n v="1"/>
    <b v="0"/>
    <s v="technology/web"/>
    <n v="3.9999999999999996E-4"/>
    <n v="1"/>
    <x v="7"/>
    <x v="24"/>
  </r>
  <r>
    <x v="3783"/>
    <s v="Spinnable Social Media"/>
    <s v="Axoral is a 3d interactive social media interface, with the potential to be so much more, but we need your help!"/>
    <n v="45000"/>
    <n v="0"/>
    <x v="0"/>
    <x v="6"/>
    <x v="5"/>
    <n v="1452350896"/>
    <d v="2016-01-09T14:48:16"/>
    <n v="1447166896"/>
    <d v="2015-11-10T14:48:16"/>
    <x v="58"/>
    <x v="58"/>
    <b v="0"/>
    <n v="0"/>
    <b v="0"/>
    <s v="technology/web"/>
    <n v="0"/>
    <n v="0"/>
    <x v="7"/>
    <x v="24"/>
  </r>
  <r>
    <x v="3784"/>
    <s v="Uthtopia"/>
    <s v="UthTopia Is a social media organization that believes in positive online usage, youth mentorship, and youth empowerment."/>
    <n v="80000"/>
    <n v="1"/>
    <x v="0"/>
    <x v="0"/>
    <x v="0"/>
    <n v="1427537952"/>
    <d v="2015-03-28T10:19:12"/>
    <n v="1422357552"/>
    <d v="2015-01-27T11:19:12"/>
    <x v="58"/>
    <x v="58"/>
    <b v="0"/>
    <n v="1"/>
    <b v="0"/>
    <s v="technology/web"/>
    <n v="1.25E-3"/>
    <n v="1"/>
    <x v="7"/>
    <x v="24"/>
  </r>
  <r>
    <x v="3785"/>
    <s v="everydayrelay"/>
    <s v="Emails are one of pervasively used mode of communication today. However, emails can be personal and sometimes discretion is needed."/>
    <n v="5000"/>
    <n v="10"/>
    <x v="0"/>
    <x v="0"/>
    <x v="0"/>
    <n v="1463753302"/>
    <d v="2016-05-20T14:08:22"/>
    <n v="1458569302"/>
    <d v="2016-03-21T14:08:22"/>
    <x v="58"/>
    <x v="58"/>
    <b v="0"/>
    <n v="1"/>
    <b v="0"/>
    <s v="technology/web"/>
    <n v="0.2"/>
    <n v="10"/>
    <x v="7"/>
    <x v="24"/>
  </r>
  <r>
    <x v="3786"/>
    <s v="TiTraGO! your personal driver"/>
    <s v="Offrire un &quot;TRAGO&quot;, ossia un passaggio con autista che ti segue e ti aspetta mentre concludi i tuoi affari, quando non puoi guidare"/>
    <n v="9000"/>
    <n v="301"/>
    <x v="0"/>
    <x v="11"/>
    <x v="4"/>
    <n v="1479410886"/>
    <d v="2016-11-17T19:28:06"/>
    <n v="1474223286"/>
    <d v="2016-09-18T18:28:06"/>
    <x v="58"/>
    <x v="58"/>
    <b v="0"/>
    <n v="2"/>
    <b v="0"/>
    <s v="technology/web"/>
    <n v="3.3444444444444441"/>
    <n v="150.5"/>
    <x v="7"/>
    <x v="24"/>
  </r>
  <r>
    <x v="3787"/>
    <s v="Anaheim California here we come but we need your help."/>
    <s v="Science Technology Engineering and Math + youth = a brighter tomorrow."/>
    <n v="5000"/>
    <n v="100"/>
    <x v="1"/>
    <x v="0"/>
    <x v="0"/>
    <n v="1431198562"/>
    <d v="2015-05-09T19:09:22"/>
    <n v="1426014562"/>
    <d v="2015-03-10T19:09:22"/>
    <x v="58"/>
    <x v="58"/>
    <b v="0"/>
    <n v="1"/>
    <b v="0"/>
    <s v="technology/web"/>
    <n v="2"/>
    <n v="100"/>
    <x v="7"/>
    <x v="24"/>
  </r>
  <r>
    <x v="3788"/>
    <s v="Securivente (Canceled)"/>
    <s v="Finie la peur de vendre ou acheter d'occasion Ã  un inconnu ! Colis ouverts, photographiÃ©s et testÃ©s. Paiements en ligne sÃ©curisÃ©s."/>
    <n v="80000"/>
    <n v="0"/>
    <x v="1"/>
    <x v="5"/>
    <x v="4"/>
    <n v="1453210037"/>
    <d v="2016-01-19T13:27:17"/>
    <n v="1448026037"/>
    <d v="2015-11-20T13:27:17"/>
    <x v="58"/>
    <x v="58"/>
    <b v="0"/>
    <n v="0"/>
    <b v="0"/>
    <s v="technology/web"/>
    <n v="0"/>
    <n v="0"/>
    <x v="7"/>
    <x v="24"/>
  </r>
  <r>
    <x v="3789"/>
    <s v="Big Data (Canceled)"/>
    <s v="Big Data Sets for researchers interested in improving the quality of life."/>
    <n v="2500000"/>
    <n v="1"/>
    <x v="1"/>
    <x v="0"/>
    <x v="0"/>
    <n v="1416933390"/>
    <d v="2014-11-25T16:36:30"/>
    <n v="1411745790"/>
    <d v="2014-09-26T15:36:30"/>
    <x v="58"/>
    <x v="58"/>
    <b v="0"/>
    <n v="1"/>
    <b v="0"/>
    <s v="technology/web"/>
    <n v="3.9999999999999996E-5"/>
    <n v="1"/>
    <x v="7"/>
    <x v="24"/>
  </r>
  <r>
    <x v="3790"/>
    <s v="W (Canceled)"/>
    <s v="O0"/>
    <n v="200000"/>
    <n v="18"/>
    <x v="1"/>
    <x v="7"/>
    <x v="4"/>
    <n v="1490447662"/>
    <d v="2017-03-25T13:14:22"/>
    <n v="1485267262"/>
    <d v="2017-01-24T14:14:22"/>
    <x v="58"/>
    <x v="58"/>
    <b v="0"/>
    <n v="6"/>
    <b v="0"/>
    <s v="technology/web"/>
    <n v="9.0000000000000011E-3"/>
    <n v="3"/>
    <x v="7"/>
    <x v="24"/>
  </r>
  <r>
    <x v="3791"/>
    <s v="Kids Educational Social Media Site (Canceled)"/>
    <s v="Development of a Safe and Educational Social Media site for kids."/>
    <n v="1000000"/>
    <n v="1"/>
    <x v="1"/>
    <x v="0"/>
    <x v="0"/>
    <n v="1413208795"/>
    <d v="2014-10-13T13:59:55"/>
    <n v="1408024795"/>
    <d v="2014-08-14T13:59:55"/>
    <x v="58"/>
    <x v="58"/>
    <b v="0"/>
    <n v="1"/>
    <b v="0"/>
    <s v="technology/web"/>
    <n v="9.9999999999999991E-5"/>
    <n v="1"/>
    <x v="7"/>
    <x v="24"/>
  </r>
  <r>
    <x v="3792"/>
    <s v="Jake Lazarow's Eagle Project"/>
    <s v="This project is designed to obtain flash drive bracelets with a child's information on it for parents to wear in case of emergencies"/>
    <n v="1500"/>
    <n v="1686"/>
    <x v="2"/>
    <x v="0"/>
    <x v="0"/>
    <n v="1418953984"/>
    <d v="2014-12-19T01:53:04"/>
    <n v="1413766384"/>
    <d v="2014-10-20T00:53:04"/>
    <x v="58"/>
    <x v="58"/>
    <b v="0"/>
    <n v="48"/>
    <b v="1"/>
    <s v="technology/wearables"/>
    <n v="112.4"/>
    <n v="35.125"/>
    <x v="7"/>
    <x v="11"/>
  </r>
  <r>
    <x v="3793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x v="0"/>
    <n v="1460917119"/>
    <d v="2016-04-17T18:18:39"/>
    <n v="1455736719"/>
    <d v="2016-02-17T19:18:39"/>
    <x v="58"/>
    <x v="58"/>
    <b v="0"/>
    <n v="87"/>
    <b v="1"/>
    <s v="technology/wearables"/>
    <n v="213.56"/>
    <n v="122.73563218390805"/>
    <x v="7"/>
    <x v="11"/>
  </r>
  <r>
    <x v="3794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x v="0"/>
    <n v="1484327061"/>
    <d v="2017-01-13T17:04:21"/>
    <n v="1479143061"/>
    <d v="2016-11-14T17:04:21"/>
    <x v="58"/>
    <x v="58"/>
    <b v="0"/>
    <n v="12"/>
    <b v="0"/>
    <s v="technology/wearables"/>
    <n v="18.64"/>
    <n v="155.33333333333334"/>
    <x v="7"/>
    <x v="11"/>
  </r>
  <r>
    <x v="3795"/>
    <s v="Something To Wear For Hearing Sounds By Feeling Vibrations"/>
    <s v="Listen to sounds by feeling an array of vibrational patterns against your body."/>
    <n v="50000"/>
    <n v="15"/>
    <x v="0"/>
    <x v="0"/>
    <x v="0"/>
    <n v="1407811627"/>
    <d v="2014-08-12T02:47:07"/>
    <n v="1402627627"/>
    <d v="2014-06-13T02:47:07"/>
    <x v="58"/>
    <x v="58"/>
    <b v="0"/>
    <n v="2"/>
    <b v="0"/>
    <s v="technology/wearables"/>
    <n v="0.03"/>
    <n v="7.5"/>
    <x v="7"/>
    <x v="11"/>
  </r>
  <r>
    <x v="3796"/>
    <s v="Monolith Posture Coach"/>
    <s v="World's first bio-feedback posture device for your entire back. Trains back, neck, thoracic &amp; ab segments by using only 30 min/day."/>
    <n v="57000"/>
    <n v="8827"/>
    <x v="0"/>
    <x v="0"/>
    <x v="0"/>
    <n v="1472920909"/>
    <d v="2016-09-03T16:41:49"/>
    <n v="1467736909"/>
    <d v="2016-07-05T16:41:49"/>
    <x v="58"/>
    <x v="58"/>
    <b v="0"/>
    <n v="94"/>
    <b v="0"/>
    <s v="technology/wearables"/>
    <n v="15.485964912280703"/>
    <n v="93.90425531914893"/>
    <x v="7"/>
    <x v="11"/>
  </r>
  <r>
    <x v="3797"/>
    <s v="Power Go: Cargador Solar para Dispositivos MÃ³viles"/>
    <s v="Power Go es una linea de cargadores solares para dispositivos mÃ³viles, amigables con el medio ambiente y de bajo costo."/>
    <n v="100000"/>
    <n v="3550"/>
    <x v="0"/>
    <x v="9"/>
    <x v="6"/>
    <n v="1486317653"/>
    <d v="2017-02-05T18:00:53"/>
    <n v="1481133653"/>
    <d v="2016-12-07T18:00:53"/>
    <x v="58"/>
    <x v="58"/>
    <b v="0"/>
    <n v="6"/>
    <b v="0"/>
    <s v="technology/wearables"/>
    <n v="3.55"/>
    <n v="591.66666666666663"/>
    <x v="7"/>
    <x v="11"/>
  </r>
  <r>
    <x v="3798"/>
    <s v="ZNITCH- The Evolution in Helmet Safety"/>
    <s v="Turn you helmet into the safest helmet and don't worry about a thing,you will always have the right fit!!"/>
    <n v="55000"/>
    <n v="481"/>
    <x v="0"/>
    <x v="6"/>
    <x v="5"/>
    <n v="1487565468"/>
    <d v="2017-02-20T04:37:48"/>
    <n v="1482381468"/>
    <d v="2016-12-22T04:37:48"/>
    <x v="58"/>
    <x v="58"/>
    <b v="0"/>
    <n v="4"/>
    <b v="0"/>
    <s v="technology/wearables"/>
    <n v="0.87454545454545463"/>
    <n v="120.25"/>
    <x v="7"/>
    <x v="11"/>
  </r>
  <r>
    <x v="3799"/>
    <s v="Glowbelt, The World's First Retractable LED Safety Belt"/>
    <s v="Glowbelt is the world's first rectractable LED safety belt for fans of the great outdoors, fitness enthusiasts, children and more."/>
    <n v="40000"/>
    <n v="8837"/>
    <x v="0"/>
    <x v="3"/>
    <x v="3"/>
    <n v="1410616600"/>
    <d v="2014-09-13T13:56:40"/>
    <n v="1405432600"/>
    <d v="2014-07-15T13:56:40"/>
    <x v="58"/>
    <x v="58"/>
    <b v="0"/>
    <n v="369"/>
    <b v="0"/>
    <s v="technology/wearables"/>
    <n v="22.092500000000001"/>
    <n v="23.948509485094849"/>
    <x v="7"/>
    <x v="11"/>
  </r>
  <r>
    <x v="3800"/>
    <s v="Prep Packs Survival Belt"/>
    <s v="The Prep Packs Survival Belt allows you to carry all of the essentials for outdoor survival inside your belt buckle"/>
    <n v="15000"/>
    <n v="2249"/>
    <x v="0"/>
    <x v="0"/>
    <x v="0"/>
    <n v="1488308082"/>
    <d v="2017-02-28T18:54:42"/>
    <n v="1483124082"/>
    <d v="2016-12-30T18:54:42"/>
    <x v="58"/>
    <x v="58"/>
    <b v="0"/>
    <n v="28"/>
    <b v="0"/>
    <s v="technology/wearables"/>
    <n v="14.993333333333334"/>
    <n v="80.321428571428569"/>
    <x v="7"/>
    <x v="11"/>
  </r>
  <r>
    <x v="3801"/>
    <s v="The Malformation of Health Care"/>
    <s v="A true David vs.Goliath story about a young adult battling the U.S. health care system to survive and become an advocate for change."/>
    <n v="4000"/>
    <n v="5226"/>
    <x v="2"/>
    <x v="0"/>
    <x v="0"/>
    <n v="1348028861"/>
    <d v="2012-09-19T04:27:41"/>
    <n v="1342844861"/>
    <d v="2012-07-21T04:27:41"/>
    <x v="58"/>
    <x v="58"/>
    <b v="0"/>
    <n v="120"/>
    <b v="1"/>
    <s v="publishing/nonfiction"/>
    <n v="130.65"/>
    <n v="43.55"/>
    <x v="8"/>
    <x v="27"/>
  </r>
  <r>
    <x v="3802"/>
    <s v="Chess puzzles in your pocket: a new eBook"/>
    <s v="A great collection of puzzles to take and enjoy anywhere in the world - have fun, challenge yourself, and become a better chess player!"/>
    <n v="40"/>
    <n v="64"/>
    <x v="2"/>
    <x v="3"/>
    <x v="3"/>
    <n v="1380449461"/>
    <d v="2013-09-29T10:11:01"/>
    <n v="1375265461"/>
    <d v="2013-07-31T10:11:01"/>
    <x v="58"/>
    <x v="58"/>
    <b v="0"/>
    <n v="13"/>
    <b v="1"/>
    <s v="publishing/nonfiction"/>
    <n v="160"/>
    <n v="4.9230769230769234"/>
    <x v="8"/>
    <x v="27"/>
  </r>
  <r>
    <x v="3803"/>
    <s v="Monk"/>
    <s v="We are a band from South East London- each member is19 years OA. We have been together for two years. Taking pride in making good music"/>
    <n v="500"/>
    <n v="520"/>
    <x v="2"/>
    <x v="3"/>
    <x v="3"/>
    <n v="1468437240"/>
    <d v="2016-07-13T19:14:00"/>
    <n v="1463253240"/>
    <d v="2016-05-14T19:14:00"/>
    <x v="58"/>
    <x v="58"/>
    <b v="0"/>
    <n v="16"/>
    <b v="1"/>
    <s v="music/rock"/>
    <n v="104"/>
    <n v="32.5"/>
    <x v="1"/>
    <x v="2"/>
  </r>
  <r>
    <x v="3804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x v="0"/>
    <n v="1327133580"/>
    <d v="2012-01-21T08:13:00"/>
    <n v="1321978335"/>
    <d v="2011-11-22T16:12:15"/>
    <x v="58"/>
    <x v="58"/>
    <b v="0"/>
    <n v="154"/>
    <b v="1"/>
    <s v="music/rock"/>
    <n v="100.60706666666665"/>
    <n v="97.993896103896105"/>
    <x v="1"/>
    <x v="2"/>
  </r>
  <r>
    <x v="3805"/>
    <s v="M.F.Crew, 1er Album &quot;First Ride&quot;"/>
    <s v="Salut, nous c'est M.F.Crew, on a besoin de vous pour produire notre premier album &quot;First Ride&quot; ! :)"/>
    <n v="2000"/>
    <n v="2609"/>
    <x v="2"/>
    <x v="5"/>
    <x v="4"/>
    <n v="1469994300"/>
    <d v="2016-07-31T19:45:00"/>
    <n v="1464815253"/>
    <d v="2016-06-01T21:07:33"/>
    <x v="58"/>
    <x v="58"/>
    <b v="0"/>
    <n v="70"/>
    <b v="1"/>
    <s v="music/metal"/>
    <n v="130.44999999999999"/>
    <n v="37.271428571428572"/>
    <x v="1"/>
    <x v="18"/>
  </r>
  <r>
    <x v="3806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x v="0"/>
    <n v="1358361197"/>
    <d v="2013-01-16T18:33:17"/>
    <n v="1353177197"/>
    <d v="2012-11-17T18:33:17"/>
    <x v="58"/>
    <x v="58"/>
    <b v="0"/>
    <n v="2"/>
    <b v="0"/>
    <s v="music/jazz"/>
    <n v="2.0454545454545454"/>
    <n v="22.5"/>
    <x v="1"/>
    <x v="39"/>
  </r>
  <r>
    <x v="380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x v="0"/>
    <n v="1259643540"/>
    <d v="2009-12-01T04:59:00"/>
    <n v="1254450706"/>
    <d v="2009-10-02T02:31:46"/>
    <x v="58"/>
    <x v="58"/>
    <b v="0"/>
    <n v="11"/>
    <b v="0"/>
    <s v="music/jazz"/>
    <n v="24.02"/>
    <n v="109.18181818181819"/>
    <x v="1"/>
    <x v="39"/>
  </r>
  <r>
    <x v="3808"/>
    <s v="Dana Lawrence Music NEW EP"/>
    <s v="Seeking supporters to help me break the 15 year streak since my last record.  Dana Lawrence Music is ready to go back into the studio!"/>
    <n v="5000"/>
    <n v="2001"/>
    <x v="0"/>
    <x v="0"/>
    <x v="0"/>
    <n v="1456957635"/>
    <d v="2016-03-02T22:27:15"/>
    <n v="1451773635"/>
    <d v="2016-01-02T22:27:15"/>
    <x v="58"/>
    <x v="58"/>
    <b v="0"/>
    <n v="24"/>
    <b v="0"/>
    <s v="music/indie rock"/>
    <n v="40.020000000000003"/>
    <n v="83.375"/>
    <x v="1"/>
    <x v="21"/>
  </r>
  <r>
    <x v="3809"/>
    <s v="Angwish &quot;I Wanna Be Your Monkey&quot; Music Video"/>
    <s v="We need to hire an animal trainer to have a chimpanzee actor perform in our music video with us!"/>
    <n v="2000"/>
    <n v="20"/>
    <x v="0"/>
    <x v="0"/>
    <x v="0"/>
    <n v="1336789860"/>
    <d v="2012-05-12T02:31:00"/>
    <n v="1331666146"/>
    <d v="2012-03-13T19:15:46"/>
    <x v="58"/>
    <x v="58"/>
    <b v="0"/>
    <n v="2"/>
    <b v="0"/>
    <s v="music/indie rock"/>
    <n v="1"/>
    <n v="10"/>
    <x v="1"/>
    <x v="21"/>
  </r>
  <r>
    <x v="3810"/>
    <s v="Jazz For Everyone!"/>
    <s v="Working hard to get into the studio to record, produce, and edit my break out CD. I hope to realize my vision!"/>
    <n v="6500"/>
    <n v="196"/>
    <x v="0"/>
    <x v="0"/>
    <x v="0"/>
    <n v="1295847926"/>
    <d v="2011-01-24T05:45:26"/>
    <n v="1290663926"/>
    <d v="2010-11-25T05:45:26"/>
    <x v="58"/>
    <x v="58"/>
    <b v="0"/>
    <n v="6"/>
    <b v="0"/>
    <s v="music/jazz"/>
    <n v="3.0153846153846153"/>
    <n v="32.666666666666664"/>
    <x v="1"/>
    <x v="39"/>
  </r>
  <r>
    <x v="3811"/>
    <s v="Hattie Bee's Second Album"/>
    <s v="After the success of my first album &quot;A Very Hattie Christmas&quot; I'm coming back with my second album &quot;The Way We Used To Bee&quot;."/>
    <n v="550"/>
    <n v="123"/>
    <x v="0"/>
    <x v="3"/>
    <x v="3"/>
    <n v="1488546319"/>
    <d v="2017-03-03T13:05:19"/>
    <n v="1483362319"/>
    <d v="2017-01-02T13:05:19"/>
    <x v="58"/>
    <x v="58"/>
    <b v="0"/>
    <n v="5"/>
    <b v="0"/>
    <s v="music/jazz"/>
    <n v="22.363636363636363"/>
    <n v="24.6"/>
    <x v="1"/>
    <x v="39"/>
  </r>
  <r>
    <x v="3812"/>
    <s v="Triad a new album by James Murrell"/>
    <s v="My new album will be called Triad, an album of original music performed by me &amp; guest musical artists."/>
    <n v="3500"/>
    <n v="30"/>
    <x v="0"/>
    <x v="0"/>
    <x v="0"/>
    <n v="1355197047"/>
    <d v="2012-12-11T03:37:27"/>
    <n v="1350009447"/>
    <d v="2012-10-12T02:37:27"/>
    <x v="58"/>
    <x v="58"/>
    <b v="0"/>
    <n v="2"/>
    <b v="0"/>
    <s v="music/jazz"/>
    <n v="0.85714285714285721"/>
    <n v="15"/>
    <x v="1"/>
    <x v="39"/>
  </r>
  <r>
    <x v="381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x v="0"/>
    <n v="1399867409"/>
    <d v="2014-05-12T04:03:29"/>
    <n v="1394683409"/>
    <d v="2014-03-13T04:03:29"/>
    <x v="58"/>
    <x v="58"/>
    <b v="0"/>
    <n v="2"/>
    <b v="0"/>
    <s v="music/jazz"/>
    <n v="6"/>
    <n v="60"/>
    <x v="1"/>
    <x v="39"/>
  </r>
  <r>
    <x v="3814"/>
    <s v="PAKPOWER, The CCP Pack"/>
    <s v="The CCP Pack is a bag that charges your smartphones and tablets on the go! Also holds small important items. &quot;Never Without Power&quot;."/>
    <n v="850"/>
    <n v="0"/>
    <x v="0"/>
    <x v="0"/>
    <x v="0"/>
    <n v="1467312306"/>
    <d v="2016-06-30T18:45:06"/>
    <n v="1462128306"/>
    <d v="2016-05-01T18:45:06"/>
    <x v="58"/>
    <x v="58"/>
    <b v="0"/>
    <n v="0"/>
    <b v="0"/>
    <s v="technology/wearables"/>
    <n v="0"/>
    <n v="0"/>
    <x v="7"/>
    <x v="11"/>
  </r>
  <r>
    <x v="3815"/>
    <s v="INBED"/>
    <s v="Der INBED ist ein innovatives Multisensor-Wearable fÃ¼r die SturzprÃ¤vention motorisch eingeschrÃ¤nkter Personen."/>
    <n v="20000"/>
    <n v="273"/>
    <x v="0"/>
    <x v="7"/>
    <x v="4"/>
    <n v="1456016576"/>
    <d v="2016-02-21T01:02:56"/>
    <n v="1450832576"/>
    <d v="2015-12-23T01:02:56"/>
    <x v="58"/>
    <x v="58"/>
    <b v="0"/>
    <n v="7"/>
    <b v="0"/>
    <s v="technology/wearables"/>
    <n v="1.365"/>
    <n v="39"/>
    <x v="7"/>
    <x v="11"/>
  </r>
  <r>
    <x v="3816"/>
    <s v="SemiYours"/>
    <s v="You can rent out your Car with Uber. _x000a_You can rent out your Home with Airbnb. _x000a_Now you can rent out your CLOSET with SemiYOURS!"/>
    <n v="50000"/>
    <n v="861"/>
    <x v="0"/>
    <x v="0"/>
    <x v="0"/>
    <n v="1430081759"/>
    <d v="2015-04-26T20:55:59"/>
    <n v="1424901359"/>
    <d v="2015-02-25T21:55:59"/>
    <x v="58"/>
    <x v="58"/>
    <b v="0"/>
    <n v="17"/>
    <b v="0"/>
    <s v="technology/wearables"/>
    <n v="1.722"/>
    <n v="50.647058823529413"/>
    <x v="7"/>
    <x v="11"/>
  </r>
  <r>
    <x v="3817"/>
    <s v="Better Beanie"/>
    <s v="Better Beanie is the new therapeutic wearable designed to assist you while keeping your hands free."/>
    <n v="20000"/>
    <n v="3562"/>
    <x v="0"/>
    <x v="0"/>
    <x v="0"/>
    <n v="1461301574"/>
    <d v="2016-04-22T05:06:14"/>
    <n v="1456121174"/>
    <d v="2016-02-22T06:06:14"/>
    <x v="58"/>
    <x v="58"/>
    <b v="0"/>
    <n v="81"/>
    <b v="0"/>
    <s v="technology/wearables"/>
    <n v="17.810000000000002"/>
    <n v="43.97530864197531"/>
    <x v="7"/>
    <x v="11"/>
  </r>
  <r>
    <x v="3818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x v="0"/>
    <n v="1447032093"/>
    <d v="2015-11-09T01:21:33"/>
    <n v="1441844493"/>
    <d v="2015-09-10T00:21:33"/>
    <x v="58"/>
    <x v="58"/>
    <b v="0"/>
    <n v="8"/>
    <b v="0"/>
    <s v="technology/wearables"/>
    <n v="2.0549999999999997"/>
    <n v="51.375"/>
    <x v="7"/>
    <x v="11"/>
  </r>
  <r>
    <x v="3819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x v="0"/>
    <n v="1467132185"/>
    <d v="2016-06-28T16:43:05"/>
    <n v="1461948185"/>
    <d v="2016-04-29T16:43:05"/>
    <x v="58"/>
    <x v="58"/>
    <b v="0"/>
    <n v="24"/>
    <b v="0"/>
    <s v="technology/wearables"/>
    <n v="2.6069999999999998"/>
    <n v="108.625"/>
    <x v="7"/>
    <x v="11"/>
  </r>
  <r>
    <x v="3820"/>
    <s v="WairConditioning"/>
    <s v="The HOTTEST and COOLEST thing yet! WairConditioning... an entirely new level of comfortability!"/>
    <n v="100000"/>
    <n v="467"/>
    <x v="0"/>
    <x v="0"/>
    <x v="0"/>
    <n v="1462655519"/>
    <d v="2016-05-07T21:11:59"/>
    <n v="1457475119"/>
    <d v="2016-03-08T22:11:59"/>
    <x v="58"/>
    <x v="58"/>
    <b v="0"/>
    <n v="4"/>
    <b v="0"/>
    <s v="technology/wearables"/>
    <n v="0.46699999999999997"/>
    <n v="116.75"/>
    <x v="7"/>
    <x v="11"/>
  </r>
  <r>
    <x v="3821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d v="2017-03-15T00:26:00"/>
    <n v="1484357160"/>
    <d v="2017-01-14T01:26:00"/>
    <x v="58"/>
    <x v="58"/>
    <b v="0"/>
    <n v="6"/>
    <b v="0"/>
    <s v="technology/wearables"/>
    <n v="2.2157147647256061"/>
    <n v="3304"/>
    <x v="7"/>
    <x v="11"/>
  </r>
  <r>
    <x v="3822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d v="2015-04-24T16:16:17"/>
    <n v="1424711777"/>
    <d v="2015-02-23T17:16:17"/>
    <x v="58"/>
    <x v="58"/>
    <b v="0"/>
    <n v="0"/>
    <b v="0"/>
    <s v="journalism/audio"/>
    <n v="0"/>
    <n v="0"/>
    <x v="4"/>
    <x v="7"/>
  </r>
  <r>
    <x v="3823"/>
    <s v="Chat Box 23 (Canceled)"/>
    <s v="T.O., Adi &amp; Mercedes discuss their point of views, women's issues &amp; Hollywood Hotties."/>
    <n v="4000"/>
    <n v="0"/>
    <x v="1"/>
    <x v="0"/>
    <x v="0"/>
    <n v="1462150800"/>
    <d v="2016-05-02T01:00:00"/>
    <n v="1456987108"/>
    <d v="2016-03-03T06:38:28"/>
    <x v="58"/>
    <x v="58"/>
    <b v="0"/>
    <n v="0"/>
    <b v="0"/>
    <s v="journalism/audio"/>
    <n v="0"/>
    <n v="0"/>
    <x v="4"/>
    <x v="7"/>
  </r>
  <r>
    <x v="3824"/>
    <s v="Video Game Store That Can Beat Out Any Other"/>
    <s v="We want to take everything video game related people have seen since 1978 to now and turn it into the top gamer lounge in canada !"/>
    <n v="50000"/>
    <n v="410"/>
    <x v="0"/>
    <x v="6"/>
    <x v="5"/>
    <n v="1406994583"/>
    <d v="2014-08-02T15:49:43"/>
    <n v="1401810583"/>
    <d v="2014-06-03T15:49:43"/>
    <x v="58"/>
    <x v="58"/>
    <b v="0"/>
    <n v="1"/>
    <b v="0"/>
    <s v="games/video games"/>
    <n v="0.82000000000000006"/>
    <n v="410"/>
    <x v="6"/>
    <x v="25"/>
  </r>
  <r>
    <x v="3825"/>
    <s v="The Morgue"/>
    <s v="&quot;I go to work... I classify the bodies and store them accordingly... Sometimes I here noises... Other times is see her..."/>
    <n v="15000"/>
    <n v="243"/>
    <x v="0"/>
    <x v="0"/>
    <x v="0"/>
    <n v="1466227190"/>
    <d v="2016-06-18T05:19:50"/>
    <n v="1461043190"/>
    <d v="2016-04-19T05:19:50"/>
    <x v="58"/>
    <x v="58"/>
    <b v="0"/>
    <n v="15"/>
    <b v="0"/>
    <s v="games/video games"/>
    <n v="1.6199999999999999"/>
    <n v="16.2"/>
    <x v="6"/>
    <x v="25"/>
  </r>
  <r>
    <x v="3826"/>
    <s v="Urbania: Create the future"/>
    <s v="Environmental awareness using social games where players are challenged to pursue sustainable development in the city of the future."/>
    <n v="25000"/>
    <n v="732.5"/>
    <x v="0"/>
    <x v="0"/>
    <x v="0"/>
    <n v="1334326635"/>
    <d v="2012-04-13T14:17:15"/>
    <n v="1329146235"/>
    <d v="2012-02-13T15:17:15"/>
    <x v="58"/>
    <x v="58"/>
    <b v="0"/>
    <n v="21"/>
    <b v="0"/>
    <s v="games/video games"/>
    <n v="2.93"/>
    <n v="34.88095238095238"/>
    <x v="6"/>
    <x v="25"/>
  </r>
  <r>
    <x v="3827"/>
    <s v="Johnny Rocketfingers: Violent Point &amp; Click Adventure!"/>
    <s v="Tarantino-esque Adventure Game on Steroids Inspired by LucasArts, Gritty Action Movies and 1940's Animation"/>
    <n v="88000"/>
    <n v="31272.92"/>
    <x v="0"/>
    <x v="0"/>
    <x v="0"/>
    <n v="1421656200"/>
    <d v="2015-01-19T08:30:00"/>
    <n v="1416507211"/>
    <d v="2014-11-20T18:13:31"/>
    <x v="58"/>
    <x v="58"/>
    <b v="0"/>
    <n v="312"/>
    <b v="0"/>
    <s v="games/video games"/>
    <n v="35.537409090909087"/>
    <n v="100.23371794871794"/>
    <x v="6"/>
    <x v="25"/>
  </r>
  <r>
    <x v="3828"/>
    <s v="Quest Remnants of Chaos"/>
    <s v="A medieval, post apocolyptic, Online, MMORPG. Class morphing, character customization game."/>
    <n v="500000"/>
    <n v="178.52"/>
    <x v="0"/>
    <x v="0"/>
    <x v="0"/>
    <n v="1339273208"/>
    <d v="2012-06-09T20:20:08"/>
    <n v="1334089208"/>
    <d v="2012-04-10T20:20:08"/>
    <x v="58"/>
    <x v="58"/>
    <b v="0"/>
    <n v="10"/>
    <b v="0"/>
    <s v="games/video games"/>
    <n v="3.5704000000000007E-2"/>
    <n v="17.852"/>
    <x v="6"/>
    <x v="25"/>
  </r>
  <r>
    <x v="3829"/>
    <s v="Ultimate Supremacy"/>
    <s v="Ultimate Supremacy will be the ultimate in mobile gaming, if you love fighting and strategy games, you will love Ultimate Supremacy."/>
    <n v="3000"/>
    <n v="0"/>
    <x v="0"/>
    <x v="3"/>
    <x v="3"/>
    <n v="1443193130"/>
    <d v="2015-09-25T14:58:50"/>
    <n v="1438009130"/>
    <d v="2015-07-27T14:58:50"/>
    <x v="58"/>
    <x v="58"/>
    <b v="0"/>
    <n v="0"/>
    <b v="0"/>
    <s v="games/mobile games"/>
    <n v="0"/>
    <n v="0"/>
    <x v="6"/>
    <x v="28"/>
  </r>
  <r>
    <x v="3830"/>
    <s v="A FORK IN THE ROAD food truck"/>
    <s v="Emphasizing locally and responsibly raised ingredients, serving delicious food! I need your help."/>
    <n v="80000"/>
    <n v="100"/>
    <x v="0"/>
    <x v="0"/>
    <x v="0"/>
    <n v="1412272592"/>
    <d v="2014-10-02T17:56:32"/>
    <n v="1407088592"/>
    <d v="2014-08-03T17:56:32"/>
    <x v="58"/>
    <x v="58"/>
    <b v="0"/>
    <n v="1"/>
    <b v="0"/>
    <s v="food/food trucks"/>
    <n v="0.125"/>
    <n v="100"/>
    <x v="3"/>
    <x v="10"/>
  </r>
  <r>
    <x v="3831"/>
    <s v="baked pugtato"/>
    <s v="amazing gourmet baked potato truck with variable options for everyone, its always been my dream, help me make it come true :)."/>
    <n v="25000"/>
    <n v="0"/>
    <x v="0"/>
    <x v="6"/>
    <x v="5"/>
    <n v="1413760783"/>
    <d v="2014-10-19T23:19:43"/>
    <n v="1408576783"/>
    <d v="2014-08-20T23:19:43"/>
    <x v="58"/>
    <x v="58"/>
    <b v="0"/>
    <n v="0"/>
    <b v="0"/>
    <s v="food/food trucks"/>
    <n v="0"/>
    <n v="0"/>
    <x v="3"/>
    <x v="10"/>
  </r>
  <r>
    <x v="3832"/>
    <s v="Chef Po's Food Truck"/>
    <s v="Bringing delicious authentic and fusion Taiwanese Food to the West Coast."/>
    <n v="2500"/>
    <n v="252"/>
    <x v="0"/>
    <x v="0"/>
    <x v="0"/>
    <n v="1452293675"/>
    <d v="2016-01-08T22:54:35"/>
    <n v="1447109675"/>
    <d v="2015-11-09T22:54:35"/>
    <x v="58"/>
    <x v="58"/>
    <b v="0"/>
    <n v="6"/>
    <b v="0"/>
    <s v="food/food trucks"/>
    <n v="10.08"/>
    <n v="42"/>
    <x v="3"/>
    <x v="10"/>
  </r>
  <r>
    <x v="3833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x v="0"/>
    <n v="1417795480"/>
    <d v="2014-12-05T16:04:40"/>
    <n v="1412607880"/>
    <d v="2014-10-06T15:04:40"/>
    <x v="58"/>
    <x v="58"/>
    <b v="0"/>
    <n v="3"/>
    <b v="0"/>
    <s v="food/food trucks"/>
    <n v="1.51"/>
    <n v="50.333333333333336"/>
    <x v="3"/>
    <x v="10"/>
  </r>
  <r>
    <x v="383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x v="0"/>
    <n v="1460223453"/>
    <d v="2016-04-09T17:37:33"/>
    <n v="1455043053"/>
    <d v="2016-02-09T18:37:33"/>
    <x v="58"/>
    <x v="58"/>
    <b v="0"/>
    <n v="273"/>
    <b v="1"/>
    <s v="photography/photobooks"/>
    <n v="103.95714285714286"/>
    <n v="79.967032967032964"/>
    <x v="5"/>
    <x v="23"/>
  </r>
  <r>
    <x v="3835"/>
    <s v="CALAMITA/Ã€ project"/>
    <s v="CALAMITA/Ã€ is a tool for investigating the contemporary Vajont and the topic of catastrophes in general._x000a_Â«CHE IDDIO CE LA MANDI BUONAÂ»"/>
    <n v="10000"/>
    <n v="13500"/>
    <x v="2"/>
    <x v="11"/>
    <x v="4"/>
    <n v="1450602000"/>
    <d v="2015-12-20T09:00:00"/>
    <n v="1445415653"/>
    <d v="2015-10-21T08:20:53"/>
    <x v="58"/>
    <x v="58"/>
    <b v="0"/>
    <n v="170"/>
    <b v="1"/>
    <s v="photography/photobooks"/>
    <n v="135"/>
    <n v="79.411764705882348"/>
    <x v="5"/>
    <x v="23"/>
  </r>
  <r>
    <x v="3836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x v="0"/>
    <n v="1433880605"/>
    <d v="2015-06-09T20:10:05"/>
    <n v="1428696605"/>
    <d v="2015-04-10T20:10:05"/>
    <x v="58"/>
    <x v="58"/>
    <b v="0"/>
    <n v="25"/>
    <b v="1"/>
    <s v="photography/photobooks"/>
    <n v="131.80000000000001"/>
    <n v="105.44"/>
    <x v="5"/>
    <x v="23"/>
  </r>
  <r>
    <x v="3837"/>
    <s v="&quot;I Dreamed Last Night&quot; Album (Canceled)"/>
    <s v="Modern Celtic influenced CD.  Help me finish what I started before the stroke."/>
    <n v="15000"/>
    <n v="1060"/>
    <x v="1"/>
    <x v="0"/>
    <x v="0"/>
    <n v="1402060302"/>
    <d v="2014-06-06T13:11:42"/>
    <n v="1396876302"/>
    <d v="2014-04-07T13:11:42"/>
    <x v="58"/>
    <x v="58"/>
    <b v="0"/>
    <n v="18"/>
    <b v="0"/>
    <s v="music/world music"/>
    <n v="7.0666666666666673"/>
    <n v="58.888888888888886"/>
    <x v="1"/>
    <x v="12"/>
  </r>
  <r>
    <x v="3838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d v="2013-10-22T21:44:38"/>
    <n v="1377294278"/>
    <d v="2013-08-23T21:44:38"/>
    <x v="58"/>
    <x v="58"/>
    <b v="0"/>
    <n v="3"/>
    <b v="0"/>
    <s v="music/world music"/>
    <n v="4.3999999999999995"/>
    <n v="44"/>
    <x v="1"/>
    <x v="12"/>
  </r>
  <r>
    <x v="3839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d v="2011-09-28T17:30:08"/>
    <n v="1312047008"/>
    <d v="2011-07-30T17:30:08"/>
    <x v="58"/>
    <x v="58"/>
    <b v="0"/>
    <n v="24"/>
    <b v="0"/>
    <s v="music/world music"/>
    <n v="29.299999999999997"/>
    <n v="61.041666666666664"/>
    <x v="1"/>
    <x v="12"/>
  </r>
  <r>
    <x v="3840"/>
    <s v="Jack Oblivian Harlan t Bobo Limes european tour"/>
    <s v="A tour of europe with 3 memphis artist, Jack Oblivian, Harlan T Bobo and Shawn Cripps."/>
    <n v="6000"/>
    <n v="6108"/>
    <x v="2"/>
    <x v="0"/>
    <x v="0"/>
    <n v="1316979167"/>
    <d v="2011-09-25T19:32:47"/>
    <n v="1311795167"/>
    <d v="2011-07-27T19:32:47"/>
    <x v="58"/>
    <x v="58"/>
    <b v="1"/>
    <n v="74"/>
    <b v="1"/>
    <s v="music/rock"/>
    <n v="101.8"/>
    <n v="82.540540540540547"/>
    <x v="1"/>
    <x v="2"/>
  </r>
  <r>
    <x v="3841"/>
    <s v="Resolution15 records their next album, Svaha"/>
    <s v="We make awake metal using violins in place of guitars and want to record a full length album."/>
    <n v="10000"/>
    <n v="11472"/>
    <x v="2"/>
    <x v="0"/>
    <x v="0"/>
    <n v="1332704042"/>
    <d v="2012-03-25T19:34:02"/>
    <n v="1327523642"/>
    <d v="2012-01-25T20:34:02"/>
    <x v="58"/>
    <x v="58"/>
    <b v="1"/>
    <n v="169"/>
    <b v="1"/>
    <s v="music/rock"/>
    <n v="114.72"/>
    <n v="67.881656804733723"/>
    <x v="1"/>
    <x v="2"/>
  </r>
  <r>
    <x v="3842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3"/>
    <x v="3"/>
    <n v="1434120856"/>
    <d v="2015-06-12T14:54:16"/>
    <n v="1428936856"/>
    <d v="2015-04-13T14:54:16"/>
    <x v="58"/>
    <x v="58"/>
    <b v="0"/>
    <n v="25"/>
    <b v="1"/>
    <s v="theater/plays"/>
    <n v="242"/>
    <n v="24.2"/>
    <x v="0"/>
    <x v="0"/>
  </r>
  <r>
    <x v="3843"/>
    <s v="HEAT-O â€“ Wearable Modular Heating System (Canceled)"/>
    <s v="Deal with the cold like a boss with battery-powered heating device that will heat you up in the most extreme environment."/>
    <n v="40000"/>
    <n v="15851"/>
    <x v="1"/>
    <x v="3"/>
    <x v="3"/>
    <n v="1489376405"/>
    <d v="2017-03-13T03:40:05"/>
    <n v="1484196005"/>
    <d v="2017-01-12T04:40:05"/>
    <x v="58"/>
    <x v="58"/>
    <b v="0"/>
    <n v="104"/>
    <b v="0"/>
    <s v="technology/wearables"/>
    <n v="39.627499999999998"/>
    <n v="152.41346153846155"/>
    <x v="7"/>
    <x v="11"/>
  </r>
  <r>
    <x v="384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d v="2016-10-21T16:04:20"/>
    <n v="1471881860"/>
    <d v="2016-08-22T16:04:20"/>
    <x v="58"/>
    <x v="58"/>
    <b v="0"/>
    <n v="11"/>
    <b v="0"/>
    <s v="technology/wearables"/>
    <n v="1.1266666666666667"/>
    <n v="184.36363636363637"/>
    <x v="7"/>
    <x v="11"/>
  </r>
  <r>
    <x v="3845"/>
    <s v="A Fantastic Affair: Karl Barth in America 1962â€“Research"/>
    <s v="The never-before-told story of Karl Barth's (first and only) journey to the United States in 1962."/>
    <n v="1000"/>
    <n v="1091"/>
    <x v="2"/>
    <x v="0"/>
    <x v="0"/>
    <n v="1378592731"/>
    <d v="2013-09-07T22:25:31"/>
    <n v="1373408731"/>
    <d v="2013-07-09T22:25:31"/>
    <x v="58"/>
    <x v="58"/>
    <b v="0"/>
    <n v="25"/>
    <b v="1"/>
    <s v="publishing/nonfiction"/>
    <n v="109.1"/>
    <n v="43.64"/>
    <x v="8"/>
    <x v="27"/>
  </r>
  <r>
    <x v="3846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"/>
    <x v="1"/>
    <n v="1420648906"/>
    <d v="2015-01-07T16:41:46"/>
    <n v="1415464906"/>
    <d v="2014-11-08T16:41:46"/>
    <x v="58"/>
    <x v="58"/>
    <b v="0"/>
    <n v="144"/>
    <b v="1"/>
    <s v="music/rock"/>
    <n v="118.64285714285714"/>
    <n v="346.04166666666669"/>
    <x v="1"/>
    <x v="2"/>
  </r>
  <r>
    <x v="3847"/>
    <s v="Nineteen Fifty Eight - Untitled EP"/>
    <s v="Help us fund our latest project - a 5 track EP: fast-paced, hard-hitting, female-fronted rock with catchy choruses and lyrics to match!"/>
    <n v="2500"/>
    <n v="2729"/>
    <x v="2"/>
    <x v="3"/>
    <x v="3"/>
    <n v="1430439411"/>
    <d v="2015-05-01T00:16:51"/>
    <n v="1425259011"/>
    <d v="2015-03-02T01:16:51"/>
    <x v="58"/>
    <x v="58"/>
    <b v="0"/>
    <n v="113"/>
    <b v="1"/>
    <s v="music/rock"/>
    <n v="109.16"/>
    <n v="24.150442477876105"/>
    <x v="1"/>
    <x v="2"/>
  </r>
  <r>
    <x v="3848"/>
    <s v="Modern Literal Torah Translation: Genesis"/>
    <s v="Modern Literal Translation of the 1st Book of the Torah in English and Russian with sub-linear and interlinear layout."/>
    <n v="4000"/>
    <n v="0"/>
    <x v="0"/>
    <x v="0"/>
    <x v="0"/>
    <n v="1420085535"/>
    <d v="2015-01-01T04:12:15"/>
    <n v="1414897935"/>
    <d v="2014-11-02T03:12:15"/>
    <x v="58"/>
    <x v="58"/>
    <b v="0"/>
    <n v="0"/>
    <b v="0"/>
    <s v="publishing/translations"/>
    <n v="0"/>
    <n v="0"/>
    <x v="8"/>
    <x v="26"/>
  </r>
  <r>
    <x v="3849"/>
    <s v="LE NUVOLE DEL CIELO-CLOUDS OF THE SKY"/>
    <s v="I need funds to publish a book based on a selection of sentences from the Gospel demonstrating that Christianity is a strong religion."/>
    <n v="2000"/>
    <n v="100"/>
    <x v="0"/>
    <x v="11"/>
    <x v="4"/>
    <n v="1455964170"/>
    <d v="2016-02-20T10:29:30"/>
    <n v="1450780170"/>
    <d v="2015-12-22T10:29:30"/>
    <x v="58"/>
    <x v="58"/>
    <b v="0"/>
    <n v="1"/>
    <b v="0"/>
    <s v="publishing/translations"/>
    <n v="5"/>
    <n v="100"/>
    <x v="8"/>
    <x v="26"/>
  </r>
  <r>
    <x v="3850"/>
    <s v="Die Welt der Haie in Englisch (The World of Sharks)"/>
    <s v="The World of Sharks is an interactive eBook for the iPad and Mac. It shall be translated into english to make it available worldwide."/>
    <n v="1000"/>
    <n v="0"/>
    <x v="0"/>
    <x v="7"/>
    <x v="4"/>
    <n v="1440408120"/>
    <d v="2015-08-24T09:22:00"/>
    <n v="1435224120"/>
    <d v="2015-06-25T09:22:00"/>
    <x v="58"/>
    <x v="58"/>
    <b v="0"/>
    <n v="0"/>
    <b v="0"/>
    <s v="publishing/translations"/>
    <n v="0"/>
    <n v="0"/>
    <x v="8"/>
    <x v="26"/>
  </r>
  <r>
    <x v="3851"/>
    <s v="Sikh Police: Guru Granth Sahib Project"/>
    <s v="Guru Granth Sahib; User Friendly. A book which captures the essence of the Guru Granth Sahib in modern English and also made digital."/>
    <n v="180000"/>
    <n v="2020"/>
    <x v="0"/>
    <x v="3"/>
    <x v="3"/>
    <n v="1441995769"/>
    <d v="2015-09-11T18:22:49"/>
    <n v="1436811769"/>
    <d v="2015-07-13T18:22:49"/>
    <x v="58"/>
    <x v="58"/>
    <b v="0"/>
    <n v="3"/>
    <b v="0"/>
    <s v="publishing/translations"/>
    <n v="1.1222222222222222"/>
    <n v="673.33333333333337"/>
    <x v="8"/>
    <x v="26"/>
  </r>
  <r>
    <x v="3852"/>
    <s v="Expand the MillionairesLetter in the US Market!"/>
    <s v="We as a successfull german stock market newsletter publisher want expand in the US market!"/>
    <n v="4950"/>
    <n v="0"/>
    <x v="0"/>
    <x v="7"/>
    <x v="4"/>
    <n v="1442091462"/>
    <d v="2015-09-12T20:57:42"/>
    <n v="1436907462"/>
    <d v="2015-07-14T20:57:42"/>
    <x v="58"/>
    <x v="58"/>
    <b v="0"/>
    <n v="0"/>
    <b v="0"/>
    <s v="publishing/translations"/>
    <n v="0"/>
    <n v="0"/>
    <x v="8"/>
    <x v="26"/>
  </r>
  <r>
    <x v="3853"/>
    <s v="Radio Ambulante"/>
    <s v="We are a new Spanish language podcast telling uniquely Latin American stories."/>
    <n v="40000"/>
    <n v="46032"/>
    <x v="2"/>
    <x v="0"/>
    <x v="0"/>
    <n v="1332699285"/>
    <d v="2012-03-25T18:14:45"/>
    <n v="1327518885"/>
    <d v="2012-01-25T19:14:45"/>
    <x v="58"/>
    <x v="58"/>
    <b v="1"/>
    <n v="600"/>
    <b v="1"/>
    <s v="publishing/radio &amp; podcasts"/>
    <n v="115.08"/>
    <n v="76.72"/>
    <x v="8"/>
    <x v="29"/>
  </r>
  <r>
    <x v="3854"/>
    <s v="A New Season of Destination DIY"/>
    <s v="Destination DIY is a radio show &amp; podcast showcasing all kinds of creativity. Please help us make a new season of shows for your ears!"/>
    <n v="9500"/>
    <n v="9725"/>
    <x v="2"/>
    <x v="0"/>
    <x v="0"/>
    <n v="1307838049"/>
    <d v="2011-06-12T00:20:49"/>
    <n v="1302654049"/>
    <d v="2011-04-13T00:20:49"/>
    <x v="58"/>
    <x v="58"/>
    <b v="1"/>
    <n v="293"/>
    <b v="1"/>
    <s v="publishing/radio &amp; podcasts"/>
    <n v="102.36842105263158"/>
    <n v="33.191126279863482"/>
    <x v="8"/>
    <x v="29"/>
  </r>
  <r>
    <x v="3855"/>
    <s v="Keep Live Music on WMSE"/>
    <s v="WMSE, a community-funded radio station in Milwaukee, WI needs to replace its in-house digital studio to keep live music on the air."/>
    <n v="30000"/>
    <n v="33393"/>
    <x v="2"/>
    <x v="0"/>
    <x v="0"/>
    <n v="1324609200"/>
    <d v="2011-12-23T03:00:00"/>
    <n v="1319467604"/>
    <d v="2011-10-24T14:46:44"/>
    <x v="58"/>
    <x v="58"/>
    <b v="1"/>
    <n v="369"/>
    <b v="1"/>
    <s v="publishing/radio &amp; podcasts"/>
    <n v="111.31"/>
    <n v="90.495934959349597"/>
    <x v="8"/>
    <x v="29"/>
  </r>
  <r>
    <x v="3856"/>
    <s v="Tainted Steel (Series 1 - 4)"/>
    <s v="Capturing the awe-inspiring magic of the likes of LoTR, Tainted Steel tells the story of one mans' struggle against Destiny."/>
    <n v="1500"/>
    <n v="0"/>
    <x v="0"/>
    <x v="0"/>
    <x v="0"/>
    <n v="1410866659"/>
    <d v="2014-09-16T11:24:19"/>
    <n v="1405682659"/>
    <d v="2014-07-18T11:24:19"/>
    <x v="58"/>
    <x v="58"/>
    <b v="0"/>
    <n v="0"/>
    <b v="0"/>
    <s v="publishing/fiction"/>
    <n v="0"/>
    <n v="0"/>
    <x v="8"/>
    <x v="37"/>
  </r>
  <r>
    <x v="3857"/>
    <s v="The Second Renaissance"/>
    <s v="Coming soon, a new science fiction novel about human evolution and sorcery. In the near future, you are either forced to adapt or die"/>
    <n v="2000"/>
    <n v="5"/>
    <x v="0"/>
    <x v="0"/>
    <x v="0"/>
    <n v="1470355833"/>
    <d v="2016-08-05T00:10:33"/>
    <n v="1465171833"/>
    <d v="2016-06-06T00:10:33"/>
    <x v="58"/>
    <x v="58"/>
    <b v="0"/>
    <n v="1"/>
    <b v="0"/>
    <s v="publishing/fiction"/>
    <n v="0.25"/>
    <n v="5"/>
    <x v="8"/>
    <x v="37"/>
  </r>
  <r>
    <x v="3858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x v="4"/>
    <n v="1477210801"/>
    <d v="2016-10-23T08:20:01"/>
    <n v="1472026801"/>
    <d v="2016-08-24T08:20:01"/>
    <x v="58"/>
    <x v="58"/>
    <b v="1"/>
    <n v="71"/>
    <b v="1"/>
    <s v="photography/photobooks"/>
    <n v="107.89146666666667"/>
    <n v="56.98492957746479"/>
    <x v="5"/>
    <x v="23"/>
  </r>
  <r>
    <x v="3859"/>
    <s v="Hen Harrier Wildlife Sanctuary"/>
    <s v="Buy and maintain 6 acres of land in West Ireland as a Wildlife Refuge for an endangered species of native Raptor called the Hen Harrier"/>
    <n v="1000"/>
    <n v="289"/>
    <x v="0"/>
    <x v="3"/>
    <x v="3"/>
    <n v="1410930399"/>
    <d v="2014-09-17T05:06:39"/>
    <n v="1405746399"/>
    <d v="2014-07-19T05:06:39"/>
    <x v="58"/>
    <x v="58"/>
    <b v="0"/>
    <n v="11"/>
    <b v="0"/>
    <s v="photography/nature"/>
    <n v="28.9"/>
    <n v="26.272727272727273"/>
    <x v="5"/>
    <x v="8"/>
  </r>
  <r>
    <x v="3860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x v="3"/>
    <n v="1394815751"/>
    <d v="2014-03-14T16:49:11"/>
    <n v="1389635351"/>
    <d v="2014-01-13T17:49:11"/>
    <x v="58"/>
    <x v="58"/>
    <b v="0"/>
    <n v="2"/>
    <b v="0"/>
    <s v="publishing/art books"/>
    <n v="1.4166666666666665"/>
    <n v="42.5"/>
    <x v="8"/>
    <x v="36"/>
  </r>
  <r>
    <x v="3861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d v="2012-07-24T20:20:48"/>
    <n v="1337977248"/>
    <d v="2012-05-25T20:20:48"/>
    <x v="58"/>
    <x v="58"/>
    <b v="0"/>
    <n v="2"/>
    <b v="0"/>
    <s v="publishing/art books"/>
    <n v="0.54999999999999993"/>
    <n v="27.5"/>
    <x v="8"/>
    <x v="36"/>
  </r>
  <r>
    <x v="3862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d v="2012-05-21T01:12:06"/>
    <n v="1332378726"/>
    <d v="2012-03-22T01:12:06"/>
    <x v="58"/>
    <x v="58"/>
    <b v="0"/>
    <n v="0"/>
    <b v="0"/>
    <s v="publishing/art books"/>
    <n v="0"/>
    <n v="0"/>
    <x v="8"/>
    <x v="36"/>
  </r>
  <r>
    <x v="3863"/>
    <s v="Scenes and Things from New Orleans"/>
    <s v="I photograph my love of New Orleans, create canvases and share those memories with you."/>
    <n v="1000"/>
    <n v="205"/>
    <x v="0"/>
    <x v="0"/>
    <x v="0"/>
    <n v="1463329260"/>
    <d v="2016-05-15T16:21:00"/>
    <n v="1458147982"/>
    <d v="2016-03-16T17:06:22"/>
    <x v="58"/>
    <x v="58"/>
    <b v="0"/>
    <n v="10"/>
    <b v="0"/>
    <s v="photography/places"/>
    <n v="20.5"/>
    <n v="20.5"/>
    <x v="5"/>
    <x v="16"/>
  </r>
  <r>
    <x v="3864"/>
    <s v="Dream TRIP to Tornado Alley"/>
    <s v="I want to get our there and expand my photography skills and take a trip to Tornado alley to get more shots of storms and hopefully to"/>
    <n v="800"/>
    <n v="1"/>
    <x v="0"/>
    <x v="0"/>
    <x v="0"/>
    <n v="1437926458"/>
    <d v="2015-07-26T16:00:58"/>
    <n v="1432742458"/>
    <d v="2015-05-27T16:00:58"/>
    <x v="58"/>
    <x v="58"/>
    <b v="0"/>
    <n v="1"/>
    <b v="0"/>
    <s v="photography/places"/>
    <n v="0.125"/>
    <n v="1"/>
    <x v="5"/>
    <x v="16"/>
  </r>
  <r>
    <x v="3865"/>
    <s v="Max's First Solo Album!"/>
    <s v="An exercise in the wild and dangerous world of solo musicianship by Maxwell D Feinstein."/>
    <n v="2000"/>
    <n v="2000.66"/>
    <x v="2"/>
    <x v="0"/>
    <x v="0"/>
    <n v="1327723459"/>
    <d v="2012-01-28T04:04:19"/>
    <n v="1322539459"/>
    <d v="2011-11-29T04:04:19"/>
    <x v="58"/>
    <x v="58"/>
    <b v="0"/>
    <n v="30"/>
    <b v="1"/>
    <s v="music/rock"/>
    <n v="100.03299999999999"/>
    <n v="66.688666666666663"/>
    <x v="1"/>
    <x v="2"/>
  </r>
  <r>
    <x v="3866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x v="0"/>
    <n v="1407085200"/>
    <d v="2014-08-03T17:00:00"/>
    <n v="1401924769"/>
    <d v="2014-06-04T23:32:49"/>
    <x v="58"/>
    <x v="58"/>
    <b v="0"/>
    <n v="77"/>
    <b v="1"/>
    <s v="music/rock"/>
    <n v="102.69999999999999"/>
    <n v="66.688311688311686"/>
    <x v="1"/>
    <x v="2"/>
  </r>
  <r>
    <x v="3867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3"/>
    <x v="3"/>
    <n v="1377621089"/>
    <d v="2013-08-27T16:31:29"/>
    <n v="1372437089"/>
    <d v="2013-06-28T16:31:29"/>
    <x v="58"/>
    <x v="58"/>
    <b v="0"/>
    <n v="18"/>
    <b v="1"/>
    <s v="music/rock"/>
    <n v="101.06666666666666"/>
    <n v="42.111111111111114"/>
    <x v="1"/>
    <x v="2"/>
  </r>
  <r>
    <x v="3868"/>
    <s v="Culprit needs a van!"/>
    <s v="Hey everyone! If you don't already know, we're Culprit, a 4-piece rock band from Los Angeles &amp; we are in dire need of a new tour van!"/>
    <n v="4000"/>
    <n v="4065"/>
    <x v="2"/>
    <x v="0"/>
    <x v="0"/>
    <n v="1316851854"/>
    <d v="2011-09-24T08:10:54"/>
    <n v="1311667854"/>
    <d v="2011-07-26T08:10:54"/>
    <x v="58"/>
    <x v="58"/>
    <b v="0"/>
    <n v="47"/>
    <b v="1"/>
    <s v="music/rock"/>
    <n v="101.62500000000001"/>
    <n v="86.489361702127653"/>
    <x v="1"/>
    <x v="2"/>
  </r>
  <r>
    <x v="3869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x v="0"/>
    <n v="1468270261"/>
    <d v="2016-07-11T20:51:01"/>
    <n v="1463086261"/>
    <d v="2016-05-12T20:51:01"/>
    <x v="58"/>
    <x v="58"/>
    <b v="0"/>
    <n v="37"/>
    <b v="1"/>
    <s v="music/rock"/>
    <n v="125.29999999999998"/>
    <n v="67.729729729729726"/>
    <x v="1"/>
    <x v="2"/>
  </r>
  <r>
    <x v="3870"/>
    <s v="Kevin Wood - Out Among The Wolves"/>
    <s v="Be a part of helping Singer/Songwriter Kevin Wood bring his 3rd Album &quot;Out Among The Wolves&quot; from the studio to you!"/>
    <n v="10000"/>
    <n v="10950"/>
    <x v="2"/>
    <x v="0"/>
    <x v="0"/>
    <n v="1353551160"/>
    <d v="2012-11-22T02:26:00"/>
    <n v="1348363560"/>
    <d v="2012-09-23T01:26:00"/>
    <x v="58"/>
    <x v="58"/>
    <b v="0"/>
    <n v="128"/>
    <b v="1"/>
    <s v="music/pop"/>
    <n v="109.5"/>
    <n v="85.546875"/>
    <x v="1"/>
    <x v="30"/>
  </r>
  <r>
    <x v="387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x v="0"/>
    <n v="1325310336"/>
    <d v="2011-12-31T05:45:36"/>
    <n v="1320122736"/>
    <d v="2011-11-01T04:45:36"/>
    <x v="58"/>
    <x v="58"/>
    <b v="0"/>
    <n v="62"/>
    <b v="1"/>
    <s v="music/pop"/>
    <n v="102.6375"/>
    <n v="132.43548387096774"/>
    <x v="1"/>
    <x v="30"/>
  </r>
  <r>
    <x v="3872"/>
    <s v="Summer Gill 'Stormy Weather' EP"/>
    <s v="Hi guys! I'll be recording a 6-7 song EP this summer and I need your help to make it happen! _x000a_Any support is appreciated!"/>
    <n v="2000"/>
    <n v="2795"/>
    <x v="2"/>
    <x v="0"/>
    <x v="0"/>
    <n v="1464729276"/>
    <d v="2016-05-31T21:14:36"/>
    <n v="1459545276"/>
    <d v="2016-04-01T21:14:36"/>
    <x v="58"/>
    <x v="58"/>
    <b v="0"/>
    <n v="52"/>
    <b v="1"/>
    <s v="music/pop"/>
    <n v="139.75"/>
    <n v="53.75"/>
    <x v="1"/>
    <x v="30"/>
  </r>
  <r>
    <x v="3873"/>
    <s v="Andrius Pojavis new album &quot;Seven&quot;"/>
    <s v="It's time to record my new album. Studio, musicians and arranger are ready, are you coming on this journey with me?"/>
    <n v="6000"/>
    <n v="6700"/>
    <x v="2"/>
    <x v="8"/>
    <x v="4"/>
    <n v="1460786340"/>
    <d v="2016-04-16T05:59:00"/>
    <n v="1455615976"/>
    <d v="2016-02-16T09:46:16"/>
    <x v="58"/>
    <x v="58"/>
    <b v="0"/>
    <n v="42"/>
    <b v="1"/>
    <s v="music/pop"/>
    <n v="111.66666666666667"/>
    <n v="159.52380952380952"/>
    <x v="1"/>
    <x v="30"/>
  </r>
  <r>
    <x v="3874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d v="2017-04-14T04:07:40"/>
    <n v="1486962460"/>
    <d v="2017-02-13T05:07:40"/>
    <x v="58"/>
    <x v="58"/>
    <b v="0"/>
    <n v="0"/>
    <b v="0"/>
    <s v="music/faith"/>
    <n v="0"/>
    <n v="0"/>
    <x v="1"/>
    <x v="19"/>
  </r>
  <r>
    <x v="3875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6"/>
    <x v="5"/>
    <n v="1493320519"/>
    <d v="2017-04-27T19:15:19"/>
    <n v="1488140119"/>
    <d v="2017-02-26T20:15:19"/>
    <x v="58"/>
    <x v="58"/>
    <b v="0"/>
    <n v="1"/>
    <b v="0"/>
    <s v="music/faith"/>
    <n v="0.36"/>
    <n v="18"/>
    <x v="1"/>
    <x v="19"/>
  </r>
  <r>
    <x v="3876"/>
    <s v="Joy Full Noise!"/>
    <s v="I would love for you to be a part of helping me raise money for music and video production to launch my first Worship album!"/>
    <n v="5000"/>
    <n v="51"/>
    <x v="0"/>
    <x v="0"/>
    <x v="0"/>
    <n v="1441003537"/>
    <d v="2015-08-31T06:45:37"/>
    <n v="1435819537"/>
    <d v="2015-07-02T06:45:37"/>
    <x v="58"/>
    <x v="58"/>
    <b v="0"/>
    <n v="2"/>
    <b v="0"/>
    <s v="music/faith"/>
    <n v="1.02"/>
    <n v="25.5"/>
    <x v="1"/>
    <x v="19"/>
  </r>
  <r>
    <x v="3877"/>
    <s v="Gemeinde in Bremen"/>
    <s v="Unsere &quot;Aufgabe&quot; ist es, fÃ¼r Christen da zu sein die keiner Gemeinde angehÃ¶ren. Zudem spielt Lobpreis eine Zentrale Rolle."/>
    <n v="5500"/>
    <n v="0"/>
    <x v="0"/>
    <x v="7"/>
    <x v="4"/>
    <n v="1440314472"/>
    <d v="2015-08-23T07:21:12"/>
    <n v="1435130472"/>
    <d v="2015-06-24T07:21:12"/>
    <x v="58"/>
    <x v="58"/>
    <b v="0"/>
    <n v="0"/>
    <b v="0"/>
    <s v="music/faith"/>
    <n v="0"/>
    <n v="0"/>
    <x v="1"/>
    <x v="19"/>
  </r>
  <r>
    <x v="3878"/>
    <s v="Midwest Cowboy Ministries"/>
    <s v="Recording/equipment for MCM - a team of musicians who will help your local musicians to hold your own Cowboy Church with Gospel Music"/>
    <n v="5000"/>
    <n v="0"/>
    <x v="0"/>
    <x v="0"/>
    <x v="0"/>
    <n v="1435701353"/>
    <d v="2015-06-30T21:55:53"/>
    <n v="1430517353"/>
    <d v="2015-05-01T21:55:53"/>
    <x v="58"/>
    <x v="58"/>
    <b v="0"/>
    <n v="0"/>
    <b v="0"/>
    <s v="music/faith"/>
    <n v="0"/>
    <n v="0"/>
    <x v="1"/>
    <x v="19"/>
  </r>
  <r>
    <x v="3879"/>
    <s v="Message from Beyond - A Gospel Music Project"/>
    <s v="A few years back, I was inspired to write some songs, turned out the messages are real but a little scary, I need help to produce."/>
    <n v="10000"/>
    <n v="0"/>
    <x v="0"/>
    <x v="0"/>
    <x v="0"/>
    <n v="1465521306"/>
    <d v="2016-06-10T01:15:06"/>
    <n v="1460337306"/>
    <d v="2016-04-11T01:15:06"/>
    <x v="58"/>
    <x v="58"/>
    <b v="0"/>
    <n v="0"/>
    <b v="0"/>
    <s v="music/faith"/>
    <n v="0"/>
    <n v="0"/>
    <x v="1"/>
    <x v="19"/>
  </r>
  <r>
    <x v="3880"/>
    <s v="Christian Lifestyle Multicultural Expo"/>
    <s v="This event will be free to the public with approximately 20 Christian vocalist and choirs from several genres. Rock,Blue Grass,Hip Hop."/>
    <n v="4000"/>
    <n v="0"/>
    <x v="0"/>
    <x v="0"/>
    <x v="0"/>
    <n v="1452920400"/>
    <d v="2016-01-16T05:00:00"/>
    <n v="1447777481"/>
    <d v="2015-11-17T16:24:41"/>
    <x v="58"/>
    <x v="58"/>
    <b v="0"/>
    <n v="0"/>
    <b v="0"/>
    <s v="music/faith"/>
    <n v="0"/>
    <n v="0"/>
    <x v="1"/>
    <x v="19"/>
  </r>
  <r>
    <x v="3881"/>
    <s v="Yashica TLR Cameras History -Playing Cards"/>
    <s v="Yashica TLRs (Twin Lens Reflex) history cards are a cool way to present Yashica TLR collections in a fun way: by playing cards. Enjoy!"/>
    <n v="1000"/>
    <n v="1147"/>
    <x v="2"/>
    <x v="0"/>
    <x v="0"/>
    <n v="1468536992"/>
    <d v="2016-07-14T22:56:32"/>
    <n v="1463352992"/>
    <d v="2016-05-15T22:56:32"/>
    <x v="58"/>
    <x v="58"/>
    <b v="0"/>
    <n v="27"/>
    <b v="1"/>
    <s v="photography/photobooks"/>
    <n v="114.7"/>
    <n v="42.481481481481481"/>
    <x v="5"/>
    <x v="23"/>
  </r>
  <r>
    <x v="3882"/>
    <s v="SWFTTR: Southwest Farm-to-Table Recipes"/>
    <s v="My goal is to create a catalog of farm-to-table recipes with stunning images from restaurants and farms in the southwest."/>
    <n v="5000"/>
    <n v="187"/>
    <x v="0"/>
    <x v="0"/>
    <x v="0"/>
    <n v="1411824444"/>
    <d v="2014-09-27T13:27:24"/>
    <n v="1406640444"/>
    <d v="2014-07-29T13:27:24"/>
    <x v="58"/>
    <x v="58"/>
    <b v="1"/>
    <n v="15"/>
    <b v="0"/>
    <s v="photography/photobooks"/>
    <n v="3.74"/>
    <n v="12.466666666666667"/>
    <x v="5"/>
    <x v="23"/>
  </r>
  <r>
    <x v="3883"/>
    <s v="White Mountain"/>
    <s v="A photobook and a short documentary film telling the story of Holocaust in Northwestern Lithuania"/>
    <n v="5500"/>
    <n v="858"/>
    <x v="0"/>
    <x v="3"/>
    <x v="3"/>
    <n v="1404666836"/>
    <d v="2014-07-06T17:13:56"/>
    <n v="1399482836"/>
    <d v="2014-05-07T17:13:56"/>
    <x v="58"/>
    <x v="58"/>
    <b v="1"/>
    <n v="19"/>
    <b v="0"/>
    <s v="photography/photobooks"/>
    <n v="15.6"/>
    <n v="45.157894736842103"/>
    <x v="5"/>
    <x v="23"/>
  </r>
  <r>
    <x v="3884"/>
    <s v="Native Nation"/>
    <s v="It is time to recognize and give to the indigenus groups the credit they deserve. It is time to understand where we come from."/>
    <n v="30000"/>
    <n v="11923"/>
    <x v="0"/>
    <x v="0"/>
    <x v="0"/>
    <n v="1467469510"/>
    <d v="2016-07-02T14:25:10"/>
    <n v="1462285510"/>
    <d v="2016-05-03T14:25:10"/>
    <x v="58"/>
    <x v="58"/>
    <b v="1"/>
    <n v="152"/>
    <b v="0"/>
    <s v="photography/photobooks"/>
    <n v="39.743333333333339"/>
    <n v="78.440789473684205"/>
    <x v="5"/>
    <x v="23"/>
  </r>
  <r>
    <x v="3885"/>
    <s v="Paintball: Beyond The Paint"/>
    <s v="I want to create a portfolio to show all the aspects of the adrenaline filled game of paintball. Focusing on tournament players"/>
    <n v="8000"/>
    <n v="40"/>
    <x v="0"/>
    <x v="0"/>
    <x v="0"/>
    <n v="1421042403"/>
    <d v="2015-01-12T06:00:03"/>
    <n v="1415858403"/>
    <d v="2014-11-13T06:00:03"/>
    <x v="58"/>
    <x v="58"/>
    <b v="1"/>
    <n v="4"/>
    <b v="0"/>
    <s v="photography/photobooks"/>
    <n v="0.5"/>
    <n v="10"/>
    <x v="5"/>
    <x v="23"/>
  </r>
  <r>
    <x v="3886"/>
    <s v="disCover: Napoli"/>
    <s v="For the love of street photography and the beauty of traditional cultures in southern Italy."/>
    <n v="3000"/>
    <n v="107"/>
    <x v="0"/>
    <x v="3"/>
    <x v="3"/>
    <n v="1422553565"/>
    <d v="2015-01-29T17:46:05"/>
    <n v="1417369565"/>
    <d v="2014-11-30T17:46:05"/>
    <x v="58"/>
    <x v="58"/>
    <b v="1"/>
    <n v="4"/>
    <b v="0"/>
    <s v="photography/photobooks"/>
    <n v="3.5666666666666664"/>
    <n v="26.75"/>
    <x v="5"/>
    <x v="23"/>
  </r>
  <r>
    <x v="3887"/>
    <s v="Kenema"/>
    <s v="Kenema is a stunning portrait photography book by British Photographer, Peter Dibdin, capturing community life in Kenema, Sierra Leone."/>
    <n v="19000"/>
    <n v="4190"/>
    <x v="0"/>
    <x v="3"/>
    <x v="3"/>
    <n v="1469356366"/>
    <d v="2016-07-24T10:32:46"/>
    <n v="1464172366"/>
    <d v="2016-05-25T10:32:46"/>
    <x v="58"/>
    <x v="58"/>
    <b v="1"/>
    <n v="86"/>
    <b v="0"/>
    <s v="photography/photobooks"/>
    <n v="22.05263157894737"/>
    <n v="48.720930232558139"/>
    <x v="5"/>
    <x v="23"/>
  </r>
  <r>
    <x v="388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x v="0"/>
    <n v="1454572233"/>
    <d v="2016-02-04T07:50:33"/>
    <n v="1449388233"/>
    <d v="2015-12-06T07:50:33"/>
    <x v="58"/>
    <x v="58"/>
    <b v="1"/>
    <n v="37"/>
    <b v="0"/>
    <s v="photography/photobooks"/>
    <n v="13.637499999999999"/>
    <n v="58.972972972972975"/>
    <x v="5"/>
    <x v="23"/>
  </r>
  <r>
    <x v="3889"/>
    <s v="The Year of Sunsets"/>
    <s v="A collection of 365 color photographs of sunsets in 2014, beautifully presented in a hardcover book."/>
    <n v="54000"/>
    <n v="40"/>
    <x v="0"/>
    <x v="0"/>
    <x v="0"/>
    <n v="1414123200"/>
    <d v="2014-10-24T04:00:00"/>
    <n v="1408962270"/>
    <d v="2014-08-25T10:24:30"/>
    <x v="58"/>
    <x v="58"/>
    <b v="0"/>
    <n v="26"/>
    <b v="0"/>
    <s v="photography/photobooks"/>
    <n v="7.407407407407407E-2"/>
    <n v="1.5384615384615385"/>
    <x v="5"/>
    <x v="23"/>
  </r>
  <r>
    <x v="3890"/>
    <s v="Through the Lens of Jerry Gustafson"/>
    <s v="Hundreds of breathtaking rodeo photographs collected in a beautiful coffee table book."/>
    <n v="18000"/>
    <n v="9419"/>
    <x v="0"/>
    <x v="0"/>
    <x v="0"/>
    <n v="1485759540"/>
    <d v="2017-01-30T06:59:00"/>
    <n v="1480607607"/>
    <d v="2016-12-01T15:53:27"/>
    <x v="58"/>
    <x v="58"/>
    <b v="0"/>
    <n v="100"/>
    <b v="0"/>
    <s v="photography/photobooks"/>
    <n v="52.327777777777776"/>
    <n v="94.19"/>
    <x v="5"/>
    <x v="23"/>
  </r>
  <r>
    <x v="3891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x v="0"/>
    <n v="1332029335"/>
    <d v="2012-03-18T00:08:55"/>
    <n v="1326848935"/>
    <d v="2012-01-18T01:08:55"/>
    <x v="58"/>
    <x v="58"/>
    <b v="0"/>
    <n v="30"/>
    <b v="1"/>
    <s v="music/rock"/>
    <n v="306.83333333333331"/>
    <n v="61.366666666666667"/>
    <x v="1"/>
    <x v="2"/>
  </r>
  <r>
    <x v="3892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x v="0"/>
    <n v="1324014521"/>
    <d v="2011-12-16T05:48:41"/>
    <n v="1318826921"/>
    <d v="2011-10-17T04:48:41"/>
    <x v="58"/>
    <x v="58"/>
    <b v="0"/>
    <n v="149"/>
    <b v="1"/>
    <s v="music/rock"/>
    <n v="108.74800874800874"/>
    <n v="40.547315436241611"/>
    <x v="1"/>
    <x v="2"/>
  </r>
  <r>
    <x v="3893"/>
    <s v="Claws &amp; Fins"/>
    <s v="Sea opposition of Crab's family and angry fishes. Who is going to win, and who is going to loose ?!"/>
    <n v="10000"/>
    <n v="51"/>
    <x v="0"/>
    <x v="0"/>
    <x v="0"/>
    <n v="1470519308"/>
    <d v="2016-08-06T21:35:08"/>
    <n v="1465335308"/>
    <d v="2016-06-07T21:35:08"/>
    <x v="58"/>
    <x v="58"/>
    <b v="0"/>
    <n v="3"/>
    <b v="0"/>
    <s v="games/mobile games"/>
    <n v="0.51"/>
    <n v="17"/>
    <x v="6"/>
    <x v="28"/>
  </r>
  <r>
    <x v="3894"/>
    <s v="MiPointer"/>
    <s v="A cool smart laser pointer for presenting professionals. Unique by design, widest functional coverage for both IOS and Android."/>
    <n v="3000"/>
    <n v="1398"/>
    <x v="0"/>
    <x v="0"/>
    <x v="0"/>
    <n v="1485541791"/>
    <d v="2017-01-27T18:29:51"/>
    <n v="1480357791"/>
    <d v="2016-11-28T18:29:51"/>
    <x v="58"/>
    <x v="58"/>
    <b v="0"/>
    <n v="41"/>
    <b v="0"/>
    <s v="technology/gadgets"/>
    <n v="46.6"/>
    <n v="34.097560975609753"/>
    <x v="7"/>
    <x v="33"/>
  </r>
  <r>
    <x v="3895"/>
    <s v="Magnetic Flowers Presents: Old, Cold. Losing It."/>
    <s v="We're nearly done recording, but we're out of money! Help us release the record!!!"/>
    <n v="1000"/>
    <n v="1270"/>
    <x v="2"/>
    <x v="0"/>
    <x v="0"/>
    <n v="1373203482"/>
    <d v="2013-07-07T13:24:42"/>
    <n v="1368019482"/>
    <d v="2013-05-08T13:24:42"/>
    <x v="58"/>
    <x v="58"/>
    <b v="0"/>
    <n v="26"/>
    <b v="1"/>
    <s v="music/indie rock"/>
    <n v="127"/>
    <n v="48.846153846153847"/>
    <x v="1"/>
    <x v="21"/>
  </r>
  <r>
    <x v="389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x v="0"/>
    <n v="1397961361"/>
    <d v="2014-04-20T02:36:01"/>
    <n v="1392780961"/>
    <d v="2014-02-19T03:36:01"/>
    <x v="58"/>
    <x v="58"/>
    <b v="1"/>
    <n v="70"/>
    <b v="1"/>
    <s v="technology/hardware"/>
    <n v="149.74666666666667"/>
    <n v="160.44285714285715"/>
    <x v="7"/>
    <x v="31"/>
  </r>
  <r>
    <x v="3897"/>
    <s v="APOC: Mini Radiation Detector"/>
    <s v="The APOC is a gamma particle detector that will help you learn about radiation and find radioactive things!"/>
    <n v="5000"/>
    <n v="56590"/>
    <x v="2"/>
    <x v="0"/>
    <x v="0"/>
    <n v="1366429101"/>
    <d v="2013-04-20T03:38:21"/>
    <n v="1361248701"/>
    <d v="2013-02-19T04:38:21"/>
    <x v="58"/>
    <x v="58"/>
    <b v="1"/>
    <n v="701"/>
    <b v="1"/>
    <s v="technology/hardware"/>
    <n v="1131.8"/>
    <n v="80.727532097004286"/>
    <x v="7"/>
    <x v="31"/>
  </r>
  <r>
    <x v="3898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3"/>
    <x v="3"/>
    <n v="1376899269"/>
    <d v="2013-08-19T08:01:09"/>
    <n v="1371715269"/>
    <d v="2013-06-20T08:01:09"/>
    <x v="58"/>
    <x v="58"/>
    <b v="1"/>
    <n v="402"/>
    <b v="1"/>
    <s v="technology/hardware"/>
    <n v="375.49599999999998"/>
    <n v="186.81393034825871"/>
    <x v="7"/>
    <x v="31"/>
  </r>
  <r>
    <x v="3899"/>
    <s v="Love Locks - a photographic journey"/>
    <s v="Does love lasts longer than &quot;Love Locks&quot; ?_x000a__x000a_A photographic journey into the lives of these 'love-locked' couples."/>
    <n v="15000"/>
    <n v="3172"/>
    <x v="0"/>
    <x v="0"/>
    <x v="0"/>
    <n v="1417377481"/>
    <d v="2014-11-30T19:58:01"/>
    <n v="1412189881"/>
    <d v="2014-10-01T18:58:01"/>
    <x v="58"/>
    <x v="58"/>
    <b v="0"/>
    <n v="7"/>
    <b v="0"/>
    <s v="photography/people"/>
    <n v="21.146666666666665"/>
    <n v="453.14285714285717"/>
    <x v="5"/>
    <x v="34"/>
  </r>
  <r>
    <x v="3900"/>
    <s v="The preservation of still and moving imagery"/>
    <s v="A program to preserve still imagery (photographs) and moving imagery captured on motion picture (film) stock, and videotape elements."/>
    <n v="3200"/>
    <n v="0"/>
    <x v="0"/>
    <x v="0"/>
    <x v="0"/>
    <n v="1481072942"/>
    <d v="2016-12-07T01:09:02"/>
    <n v="1475885342"/>
    <d v="2016-10-08T00:09:02"/>
    <x v="58"/>
    <x v="58"/>
    <b v="0"/>
    <n v="0"/>
    <b v="0"/>
    <s v="photography/people"/>
    <n v="0"/>
    <n v="0"/>
    <x v="5"/>
    <x v="34"/>
  </r>
  <r>
    <x v="3901"/>
    <s v="Portal: Turbocharged WiFi"/>
    <s v="Crowds can slow WiFi to a crawl, but not Portal. Stream ultraHD videos without buffering and play Internet games without lagging."/>
    <n v="160000"/>
    <n v="791862"/>
    <x v="2"/>
    <x v="0"/>
    <x v="0"/>
    <n v="1468019014"/>
    <d v="2016-07-08T23:03:34"/>
    <n v="1462835014"/>
    <d v="2016-05-09T23:03:34"/>
    <x v="58"/>
    <x v="58"/>
    <b v="1"/>
    <n v="4562"/>
    <b v="1"/>
    <s v="technology/hardware"/>
    <n v="494.91374999999999"/>
    <n v="173.57781674704077"/>
    <x v="7"/>
    <x v="31"/>
  </r>
  <r>
    <x v="3902"/>
    <s v="Pedal Power -- Human Scale Energy For Everyday Tasks"/>
    <s v="With an efficiency of 97%, bicycle technology is nearly perfect. So why do we use it only for transportation?"/>
    <n v="10000"/>
    <n v="30047.64"/>
    <x v="2"/>
    <x v="0"/>
    <x v="0"/>
    <n v="1388383353"/>
    <d v="2013-12-30T06:02:33"/>
    <n v="1383195753"/>
    <d v="2013-10-31T05:02:33"/>
    <x v="58"/>
    <x v="58"/>
    <b v="1"/>
    <n v="429"/>
    <b v="1"/>
    <s v="technology/hardware"/>
    <n v="300.47639999999996"/>
    <n v="70.041118881118877"/>
    <x v="7"/>
    <x v="31"/>
  </r>
  <r>
    <x v="3903"/>
    <s v="SoundBrake- Headphone gadget alerts you to outside sounds"/>
    <s v="The SoundBrake headphone attachment can be used with any audio player to alert you to important outside sounds."/>
    <n v="10000"/>
    <n v="12353"/>
    <x v="2"/>
    <x v="0"/>
    <x v="0"/>
    <n v="1453481974"/>
    <d v="2016-01-22T16:59:34"/>
    <n v="1448297974"/>
    <d v="2015-11-23T16:59:34"/>
    <x v="58"/>
    <x v="58"/>
    <b v="0"/>
    <n v="140"/>
    <b v="1"/>
    <s v="technology/hardware"/>
    <n v="123.53"/>
    <n v="88.23571428571428"/>
    <x v="7"/>
    <x v="31"/>
  </r>
  <r>
    <x v="3904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x v="0"/>
    <n v="1406129150"/>
    <d v="2014-07-23T15:25:50"/>
    <n v="1400945150"/>
    <d v="2014-05-24T15:25:50"/>
    <x v="58"/>
    <x v="58"/>
    <b v="0"/>
    <n v="1364"/>
    <b v="1"/>
    <s v="technology/hardware"/>
    <n v="196.4"/>
    <n v="35.997067448680355"/>
    <x v="7"/>
    <x v="31"/>
  </r>
  <r>
    <x v="3905"/>
    <s v="Nights On First's First CD!"/>
    <s v="Local bay area band looking to share our vision with people, looking to create something we are proud of, no more bedroom recordings!"/>
    <n v="1500"/>
    <n v="1661"/>
    <x v="2"/>
    <x v="0"/>
    <x v="0"/>
    <n v="1322106796"/>
    <d v="2011-11-24T03:53:16"/>
    <n v="1316919196"/>
    <d v="2011-09-25T02:53:16"/>
    <x v="58"/>
    <x v="58"/>
    <b v="0"/>
    <n v="38"/>
    <b v="1"/>
    <s v="music/indie rock"/>
    <n v="110.73333333333333"/>
    <n v="43.710526315789473"/>
    <x v="1"/>
    <x v="21"/>
  </r>
  <r>
    <x v="3906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x v="0"/>
    <n v="1318006732"/>
    <d v="2011-10-07T16:58:52"/>
    <n v="1312822732"/>
    <d v="2011-08-08T16:58:52"/>
    <x v="58"/>
    <x v="58"/>
    <b v="0"/>
    <n v="55"/>
    <b v="1"/>
    <s v="music/indie rock"/>
    <n v="101.28333333333333"/>
    <n v="110.49090909090908"/>
    <x v="1"/>
    <x v="21"/>
  </r>
  <r>
    <x v="3907"/>
    <s v="Lift The Decade Debut Full-Length Record"/>
    <s v="Help Lift The Decade record their debut full length album with with Ace Enders! (The Early November, I Can Make A Mess)"/>
    <n v="1500"/>
    <n v="1537"/>
    <x v="2"/>
    <x v="0"/>
    <x v="0"/>
    <n v="1356211832"/>
    <d v="2012-12-22T21:30:32"/>
    <n v="1351024232"/>
    <d v="2012-10-23T20:30:32"/>
    <x v="58"/>
    <x v="58"/>
    <b v="0"/>
    <n v="23"/>
    <b v="1"/>
    <s v="music/indie rock"/>
    <n v="102.46666666666667"/>
    <n v="66.826086956521735"/>
    <x v="1"/>
    <x v="21"/>
  </r>
  <r>
    <x v="3908"/>
    <s v="&quot; Prodigal Daughter&quot; Recording Project"/>
    <s v="This CD celebrates a journey beginning with the death of a father and culminating with the joyous victory expressed in music!"/>
    <n v="2500"/>
    <n v="2500"/>
    <x v="2"/>
    <x v="0"/>
    <x v="0"/>
    <n v="1317576973"/>
    <d v="2011-10-02T17:36:13"/>
    <n v="1312392973"/>
    <d v="2011-08-03T17:36:13"/>
    <x v="58"/>
    <x v="58"/>
    <b v="0"/>
    <n v="22"/>
    <b v="1"/>
    <s v="music/indie rock"/>
    <n v="100"/>
    <n v="113.63636363636364"/>
    <x v="1"/>
    <x v="21"/>
  </r>
  <r>
    <x v="3909"/>
    <s v="Caverns of Sonora"/>
    <s v="Engine is ready to record our sophomore release. The songs are written, the musicians are ready. Help us bring this into existence!"/>
    <n v="3000"/>
    <n v="3000"/>
    <x v="2"/>
    <x v="0"/>
    <x v="0"/>
    <n v="1322751735"/>
    <d v="2011-12-01T15:02:15"/>
    <n v="1317564135"/>
    <d v="2011-10-02T14:02:15"/>
    <x v="58"/>
    <x v="58"/>
    <b v="0"/>
    <n v="38"/>
    <b v="1"/>
    <s v="music/indie rock"/>
    <n v="100"/>
    <n v="78.94736842105263"/>
    <x v="1"/>
    <x v="21"/>
  </r>
  <r>
    <x v="3910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x v="0"/>
    <n v="1329104114"/>
    <d v="2012-02-13T03:35:14"/>
    <n v="1323920114"/>
    <d v="2011-12-15T03:35:14"/>
    <x v="58"/>
    <x v="58"/>
    <b v="0"/>
    <n v="44"/>
    <b v="1"/>
    <s v="music/indie rock"/>
    <n v="113.25"/>
    <n v="51.477272727272727"/>
    <x v="1"/>
    <x v="21"/>
  </r>
  <r>
    <x v="3911"/>
    <s v="Makayla's Quest"/>
    <s v="The Royal Snail has misdelivered all the invitations to the Royal Ball.  It's up to Makayla to set things right in the Fairy Forest"/>
    <n v="15000"/>
    <n v="25"/>
    <x v="0"/>
    <x v="6"/>
    <x v="5"/>
    <n v="1411324369"/>
    <d v="2014-09-21T18:32:49"/>
    <n v="1406140369"/>
    <d v="2014-07-23T18:32:49"/>
    <x v="58"/>
    <x v="58"/>
    <b v="0"/>
    <n v="1"/>
    <b v="0"/>
    <s v="games/video games"/>
    <n v="0.16666666666666669"/>
    <n v="25"/>
    <x v="6"/>
    <x v="25"/>
  </r>
  <r>
    <x v="3912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x v="0"/>
    <n v="1333771200"/>
    <d v="2012-04-07T04:00:00"/>
    <n v="1328649026"/>
    <d v="2012-02-07T21:10:26"/>
    <x v="58"/>
    <x v="58"/>
    <b v="0"/>
    <n v="24"/>
    <b v="1"/>
    <s v="music/electronic music"/>
    <n v="101.6"/>
    <n v="42.333333333333336"/>
    <x v="1"/>
    <x v="20"/>
  </r>
  <r>
    <x v="3913"/>
    <s v="Sage King's Debut Album"/>
    <s v="Sage King is recording his debut album and wants YOU to be a part of the creation process"/>
    <n v="750"/>
    <n v="1390"/>
    <x v="2"/>
    <x v="0"/>
    <x v="0"/>
    <n v="1452744686"/>
    <d v="2016-01-14T04:11:26"/>
    <n v="1447560686"/>
    <d v="2015-11-15T04:11:26"/>
    <x v="58"/>
    <x v="58"/>
    <b v="0"/>
    <n v="12"/>
    <b v="1"/>
    <s v="music/rock"/>
    <n v="185.33333333333331"/>
    <n v="115.83333333333333"/>
    <x v="1"/>
    <x v="2"/>
  </r>
  <r>
    <x v="3914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x v="0"/>
    <n v="1336528804"/>
    <d v="2012-05-09T02:00:04"/>
    <n v="1331348404"/>
    <d v="2012-03-10T03:00:04"/>
    <x v="58"/>
    <x v="58"/>
    <b v="0"/>
    <n v="48"/>
    <b v="1"/>
    <s v="music/rock"/>
    <n v="100.85533333333332"/>
    <n v="63.03458333333333"/>
    <x v="1"/>
    <x v="2"/>
  </r>
  <r>
    <x v="3915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d v="2016-02-20T22:22:18"/>
    <n v="1450822938"/>
    <d v="2015-12-22T22:22:18"/>
    <x v="58"/>
    <x v="58"/>
    <b v="0"/>
    <n v="5"/>
    <b v="0"/>
    <s v="technology/web"/>
    <n v="0.38571428571428573"/>
    <n v="54"/>
    <x v="7"/>
    <x v="24"/>
  </r>
  <r>
    <x v="3916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d v="2015-06-06T15:12:32"/>
    <n v="1428419552"/>
    <d v="2015-04-07T15:12:32"/>
    <x v="58"/>
    <x v="58"/>
    <b v="0"/>
    <n v="0"/>
    <b v="0"/>
    <s v="technology/web"/>
    <n v="0"/>
    <n v="0"/>
    <x v="7"/>
    <x v="24"/>
  </r>
  <r>
    <x v="3917"/>
    <s v="Dissertation (Canceled)"/>
    <s v="Almost done with doctorate degree but need funding of $35,000 to complete research of project."/>
    <n v="35000"/>
    <n v="25"/>
    <x v="1"/>
    <x v="0"/>
    <x v="0"/>
    <n v="1420910460"/>
    <d v="2015-01-10T17:21:00"/>
    <n v="1415726460"/>
    <d v="2014-11-11T17:21:00"/>
    <x v="58"/>
    <x v="58"/>
    <b v="0"/>
    <n v="1"/>
    <b v="0"/>
    <s v="technology/web"/>
    <n v="7.1428571428571425E-2"/>
    <n v="25"/>
    <x v="7"/>
    <x v="24"/>
  </r>
  <r>
    <x v="3918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d v="2015-08-03T15:35:24"/>
    <n v="1433432124"/>
    <d v="2015-06-04T15:35:24"/>
    <x v="58"/>
    <x v="58"/>
    <b v="0"/>
    <n v="3"/>
    <b v="0"/>
    <s v="technology/web"/>
    <n v="14.680000000000001"/>
    <n v="367"/>
    <x v="7"/>
    <x v="24"/>
  </r>
  <r>
    <x v="3919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d v="2016-04-25T22:16:56"/>
    <n v="1456442216"/>
    <d v="2016-02-25T23:16:56"/>
    <x v="58"/>
    <x v="58"/>
    <b v="0"/>
    <n v="14"/>
    <b v="0"/>
    <s v="technology/web"/>
    <n v="1.34"/>
    <n v="47.857142857142854"/>
    <x v="7"/>
    <x v="24"/>
  </r>
  <r>
    <x v="3920"/>
    <s v="Realjobmatch.com (Canceled)"/>
    <s v="Realjobmatch is not just a job search site but a matching site , matching the right jobseekers with the best jobs."/>
    <n v="30000"/>
    <n v="0"/>
    <x v="1"/>
    <x v="6"/>
    <x v="5"/>
    <n v="1420920424"/>
    <d v="2015-01-10T20:07:04"/>
    <n v="1415736424"/>
    <d v="2014-11-11T20:07:04"/>
    <x v="58"/>
    <x v="58"/>
    <b v="0"/>
    <n v="0"/>
    <b v="0"/>
    <s v="technology/web"/>
    <n v="0"/>
    <n v="0"/>
    <x v="7"/>
    <x v="24"/>
  </r>
  <r>
    <x v="392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x v="0"/>
    <n v="1457207096"/>
    <d v="2016-03-05T19:44:56"/>
    <n v="1452023096"/>
    <d v="2016-01-05T19:44:56"/>
    <x v="58"/>
    <x v="58"/>
    <b v="0"/>
    <n v="9"/>
    <b v="0"/>
    <s v="food/food trucks"/>
    <n v="0.71785714285714286"/>
    <n v="22.333333333333332"/>
    <x v="3"/>
    <x v="10"/>
  </r>
  <r>
    <x v="3922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3"/>
    <x v="3"/>
    <n v="1459368658"/>
    <d v="2016-03-30T20:10:58"/>
    <n v="1454188258"/>
    <d v="2016-01-30T21:10:58"/>
    <x v="58"/>
    <x v="58"/>
    <b v="0"/>
    <n v="12"/>
    <b v="0"/>
    <s v="food/food trucks"/>
    <n v="16.833333333333332"/>
    <n v="16.833333333333332"/>
    <x v="3"/>
    <x v="10"/>
  </r>
  <r>
    <x v="3923"/>
    <s v="Mexican food truck"/>
    <s v="I want to start my food truck business."/>
    <n v="25000"/>
    <n v="5"/>
    <x v="0"/>
    <x v="0"/>
    <x v="0"/>
    <n v="1427225644"/>
    <d v="2015-03-24T19:34:04"/>
    <n v="1422045244"/>
    <d v="2015-01-23T20:34:04"/>
    <x v="58"/>
    <x v="58"/>
    <b v="0"/>
    <n v="5"/>
    <b v="0"/>
    <s v="food/food trucks"/>
    <n v="0.02"/>
    <n v="1"/>
    <x v="3"/>
    <x v="10"/>
  </r>
  <r>
    <x v="3924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x v="0"/>
    <n v="1424281389"/>
    <d v="2015-02-18T17:43:09"/>
    <n v="1419097389"/>
    <d v="2014-12-20T17:43:09"/>
    <x v="58"/>
    <x v="58"/>
    <b v="0"/>
    <n v="0"/>
    <b v="0"/>
    <s v="food/food trucks"/>
    <n v="0"/>
    <n v="0"/>
    <x v="3"/>
    <x v="10"/>
  </r>
  <r>
    <x v="3925"/>
    <s v="Pangea Cuisines &quot;Continental Drift&quot; A Paleo food Truck!"/>
    <s v="Pangea Cuisines offers authentic hand crafted dishes, utilizing fresh ingredients selected that very morning."/>
    <n v="16870"/>
    <n v="2501"/>
    <x v="0"/>
    <x v="0"/>
    <x v="0"/>
    <n v="1415583695"/>
    <d v="2014-11-10T01:41:35"/>
    <n v="1410396095"/>
    <d v="2014-09-11T00:41:35"/>
    <x v="58"/>
    <x v="58"/>
    <b v="0"/>
    <n v="36"/>
    <b v="0"/>
    <s v="food/food trucks"/>
    <n v="14.825133372851216"/>
    <n v="69.472222222222229"/>
    <x v="3"/>
    <x v="10"/>
  </r>
  <r>
    <x v="3926"/>
    <s v="The Low-Calorie Food Truck"/>
    <s v="Aspiring to create a food truck with many delicious low calorie meals to encourage healthy eating while enjoying every bite."/>
    <n v="20000"/>
    <n v="0"/>
    <x v="0"/>
    <x v="0"/>
    <x v="0"/>
    <n v="1439006692"/>
    <d v="2015-08-08T04:04:52"/>
    <n v="1433822692"/>
    <d v="2015-06-09T04:04:52"/>
    <x v="58"/>
    <x v="58"/>
    <b v="0"/>
    <n v="0"/>
    <b v="0"/>
    <s v="food/food trucks"/>
    <n v="0"/>
    <n v="0"/>
    <x v="3"/>
    <x v="10"/>
  </r>
  <r>
    <x v="3927"/>
    <s v="Murphy's good eatin'"/>
    <s v="Go to Colorado and run a food truck with homemade food of all kinds."/>
    <n v="100000"/>
    <n v="2"/>
    <x v="0"/>
    <x v="0"/>
    <x v="0"/>
    <n v="1467080613"/>
    <d v="2016-06-28T02:23:33"/>
    <n v="1461896613"/>
    <d v="2016-04-29T02:23:33"/>
    <x v="58"/>
    <x v="58"/>
    <b v="0"/>
    <n v="2"/>
    <b v="0"/>
    <s v="food/food trucks"/>
    <n v="2E-3"/>
    <n v="1"/>
    <x v="3"/>
    <x v="10"/>
  </r>
  <r>
    <x v="3928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6"/>
    <x v="5"/>
    <n v="1454078770"/>
    <d v="2016-01-29T14:46:10"/>
    <n v="1448894770"/>
    <d v="2015-11-30T14:46:10"/>
    <x v="58"/>
    <x v="58"/>
    <b v="0"/>
    <n v="2"/>
    <b v="0"/>
    <s v="food/food trucks"/>
    <n v="3.8461538461538464E-2"/>
    <n v="22.5"/>
    <x v="3"/>
    <x v="10"/>
  </r>
  <r>
    <x v="3929"/>
    <s v="FOOD|Art"/>
    <s v="I'm starting a catering and food truck business of southern comfort food. My FOOD is my Art!  _x000a_Thanks for you help!"/>
    <n v="15000"/>
    <n v="50"/>
    <x v="0"/>
    <x v="0"/>
    <x v="0"/>
    <n v="1449529062"/>
    <d v="2015-12-07T22:57:42"/>
    <n v="1444341462"/>
    <d v="2015-10-08T21:57:42"/>
    <x v="58"/>
    <x v="58"/>
    <b v="0"/>
    <n v="1"/>
    <b v="0"/>
    <s v="food/food trucks"/>
    <n v="0.33333333333333337"/>
    <n v="50"/>
    <x v="3"/>
    <x v="10"/>
  </r>
  <r>
    <x v="3930"/>
    <s v="Either, Either EP"/>
    <s v="We are a band from Long Beach, Ca looking to record our first EP. Any little bit counts and your support would mean the world to us!"/>
    <n v="2000"/>
    <n v="2000"/>
    <x v="2"/>
    <x v="0"/>
    <x v="0"/>
    <n v="1444516084"/>
    <d v="2015-10-10T22:28:04"/>
    <n v="1439332084"/>
    <d v="2015-08-11T22:28:04"/>
    <x v="58"/>
    <x v="58"/>
    <b v="0"/>
    <n v="8"/>
    <b v="1"/>
    <s v="music/indie rock"/>
    <n v="100"/>
    <n v="250"/>
    <x v="1"/>
    <x v="21"/>
  </r>
  <r>
    <x v="3931"/>
    <s v="Intangible Animal's &quot;Oh The Humanity&quot; Tour"/>
    <s v="Send Intangible Animal on our first West Coast Tour!!! The fate of the world rests in your hands."/>
    <n v="1100"/>
    <n v="1251"/>
    <x v="2"/>
    <x v="0"/>
    <x v="0"/>
    <n v="1335891603"/>
    <d v="2012-05-01T17:00:03"/>
    <n v="1330711203"/>
    <d v="2012-03-02T18:00:03"/>
    <x v="58"/>
    <x v="58"/>
    <b v="0"/>
    <n v="19"/>
    <b v="1"/>
    <s v="music/indie rock"/>
    <n v="113.72727272727272"/>
    <n v="65.84210526315789"/>
    <x v="1"/>
    <x v="21"/>
  </r>
  <r>
    <x v="3932"/>
    <s v="The Offbeats Summer Tour 2012"/>
    <s v="We are trying to fund our first multi-state tour this summer in an effort to get our music out to as many people as possible."/>
    <n v="500"/>
    <n v="607"/>
    <x v="2"/>
    <x v="0"/>
    <x v="0"/>
    <n v="1340429276"/>
    <d v="2012-06-23T05:27:56"/>
    <n v="1335245276"/>
    <d v="2012-04-24T05:27:56"/>
    <x v="58"/>
    <x v="58"/>
    <b v="0"/>
    <n v="16"/>
    <b v="1"/>
    <s v="music/indie rock"/>
    <n v="121.39999999999999"/>
    <n v="37.9375"/>
    <x v="1"/>
    <x v="21"/>
  </r>
  <r>
    <x v="3933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x v="0"/>
    <n v="1431647772"/>
    <d v="2015-05-14T23:56:12"/>
    <n v="1426463772"/>
    <d v="2015-03-15T23:56:12"/>
    <x v="58"/>
    <x v="58"/>
    <b v="0"/>
    <n v="2"/>
    <b v="0"/>
    <s v="food/restaurants"/>
    <n v="0.15"/>
    <n v="37.5"/>
    <x v="3"/>
    <x v="35"/>
  </r>
  <r>
    <x v="3934"/>
    <s v="Yahu Restaurants"/>
    <s v="Wir wollen einen Ort erschaffen an dem man sich wohlfÃ¼hlen kann, ein Ort an dem die Gedanken frei sind und man das Essen genieÃŸen kann."/>
    <n v="180000"/>
    <n v="0"/>
    <x v="0"/>
    <x v="7"/>
    <x v="4"/>
    <n v="1488067789"/>
    <d v="2017-02-26T00:09:49"/>
    <n v="1482883789"/>
    <d v="2016-12-28T00:09:49"/>
    <x v="58"/>
    <x v="58"/>
    <b v="0"/>
    <n v="0"/>
    <b v="0"/>
    <s v="food/restaurants"/>
    <n v="0"/>
    <n v="0"/>
    <x v="3"/>
    <x v="35"/>
  </r>
  <r>
    <x v="3935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x v="0"/>
    <n v="1312212855"/>
    <d v="2011-08-01T15:34:15"/>
    <n v="1307028855"/>
    <d v="2011-06-02T15:34:15"/>
    <x v="58"/>
    <x v="58"/>
    <b v="0"/>
    <n v="11"/>
    <b v="1"/>
    <s v="music/classical music"/>
    <n v="110.00000000000001"/>
    <n v="100"/>
    <x v="1"/>
    <x v="38"/>
  </r>
  <r>
    <x v="3936"/>
    <s v="The Flying Gambas"/>
    <s v="Help ABS Academy musicians get their cellos, gambas, &amp; contrabasses to San Francisco by supporting their instruments' travel."/>
    <n v="10000"/>
    <n v="10025"/>
    <x v="2"/>
    <x v="0"/>
    <x v="0"/>
    <n v="1422913152"/>
    <d v="2015-02-02T21:39:12"/>
    <n v="1417729152"/>
    <d v="2014-12-04T21:39:12"/>
    <x v="58"/>
    <x v="58"/>
    <b v="0"/>
    <n v="59"/>
    <b v="1"/>
    <s v="music/classical music"/>
    <n v="100.25"/>
    <n v="169.91525423728814"/>
    <x v="1"/>
    <x v="38"/>
  </r>
  <r>
    <x v="3937"/>
    <s v="Vladimir in Butterfly Country"/>
    <s v="â€œVladimir in Butterfly Countryâ€ is a chamber opera by composer Ann Callaway and Jaime Robles, which will premiere October 30, 2011."/>
    <n v="2500"/>
    <n v="2585"/>
    <x v="2"/>
    <x v="0"/>
    <x v="0"/>
    <n v="1319904721"/>
    <d v="2011-10-29T16:12:01"/>
    <n v="1314720721"/>
    <d v="2011-08-30T16:12:01"/>
    <x v="58"/>
    <x v="58"/>
    <b v="0"/>
    <n v="27"/>
    <b v="1"/>
    <s v="music/classical music"/>
    <n v="103.4"/>
    <n v="95.740740740740748"/>
    <x v="1"/>
    <x v="38"/>
  </r>
  <r>
    <x v="3938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3"/>
    <x v="3"/>
    <n v="1380192418"/>
    <d v="2013-09-26T10:46:58"/>
    <n v="1375008418"/>
    <d v="2013-07-28T10:46:58"/>
    <x v="58"/>
    <x v="58"/>
    <b v="0"/>
    <n v="63"/>
    <b v="1"/>
    <s v="music/classical music"/>
    <n v="107.02857142857142"/>
    <n v="59.460317460317462"/>
    <x v="1"/>
    <x v="38"/>
  </r>
  <r>
    <x v="3939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x v="0"/>
    <n v="1348202807"/>
    <d v="2012-09-21T04:46:47"/>
    <n v="1343018807"/>
    <d v="2012-07-23T04:46:47"/>
    <x v="58"/>
    <x v="58"/>
    <b v="0"/>
    <n v="60"/>
    <b v="1"/>
    <s v="music/classical music"/>
    <n v="155.53333333333333"/>
    <n v="38.883333333333333"/>
    <x v="1"/>
    <x v="38"/>
  </r>
  <r>
    <x v="3940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x v="4"/>
    <n v="1476189339"/>
    <d v="2016-10-11T12:35:39"/>
    <n v="1471005339"/>
    <d v="2016-08-12T12:35:39"/>
    <x v="58"/>
    <x v="58"/>
    <b v="0"/>
    <n v="3"/>
    <b v="0"/>
    <s v="food/food trucks"/>
    <n v="0.75"/>
    <n v="25"/>
    <x v="3"/>
    <x v="10"/>
  </r>
  <r>
    <x v="3941"/>
    <s v="Phoenix Pearl Boba Tea Truck (Canceled)"/>
    <s v="Michigan based bubble tea and specialty ice cream food truck"/>
    <n v="20000"/>
    <n v="0"/>
    <x v="1"/>
    <x v="0"/>
    <x v="0"/>
    <n v="1438226451"/>
    <d v="2015-07-30T03:20:51"/>
    <n v="1433042451"/>
    <d v="2015-05-31T03:20:51"/>
    <x v="58"/>
    <x v="58"/>
    <b v="0"/>
    <n v="0"/>
    <b v="0"/>
    <s v="food/food trucks"/>
    <n v="0"/>
    <n v="0"/>
    <x v="3"/>
    <x v="10"/>
  </r>
  <r>
    <x v="3942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d v="2016-05-19T08:12:01"/>
    <n v="1458461521"/>
    <d v="2016-03-20T08:12:01"/>
    <x v="58"/>
    <x v="58"/>
    <b v="0"/>
    <n v="4"/>
    <b v="0"/>
    <s v="food/food trucks"/>
    <n v="0.25"/>
    <n v="62.5"/>
    <x v="3"/>
    <x v="10"/>
  </r>
  <r>
    <x v="3943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d v="2014-09-15T19:55:03"/>
    <n v="1405626903"/>
    <d v="2014-07-17T19:55:03"/>
    <x v="58"/>
    <x v="58"/>
    <b v="0"/>
    <n v="12"/>
    <b v="0"/>
    <s v="food/food trucks"/>
    <n v="0.13849999999999998"/>
    <n v="23.083333333333332"/>
    <x v="3"/>
    <x v="10"/>
  </r>
  <r>
    <x v="3944"/>
    <s v="Crazy Daisy Food Truck"/>
    <s v="Crazy Daisy will become the newest member of the food truck distributors in Kansas City, Missouri."/>
    <n v="1000"/>
    <n v="5"/>
    <x v="0"/>
    <x v="0"/>
    <x v="0"/>
    <n v="1426526880"/>
    <d v="2015-03-16T17:28:00"/>
    <n v="1421346480"/>
    <d v="2015-01-15T18:28:00"/>
    <x v="58"/>
    <x v="58"/>
    <b v="0"/>
    <n v="5"/>
    <b v="0"/>
    <s v="food/food trucks"/>
    <n v="0.5"/>
    <n v="1"/>
    <x v="3"/>
    <x v="10"/>
  </r>
  <r>
    <x v="3945"/>
    <s v="patent pending"/>
    <s v="Hi everyone I am a 26 year old single mom trying to start her own food business! I need to first afford the patent to reveal more!"/>
    <n v="1500"/>
    <n v="26"/>
    <x v="0"/>
    <x v="0"/>
    <x v="0"/>
    <n v="1457901924"/>
    <d v="2016-03-13T20:45:24"/>
    <n v="1452721524"/>
    <d v="2016-01-13T21:45:24"/>
    <x v="58"/>
    <x v="58"/>
    <b v="0"/>
    <n v="2"/>
    <b v="0"/>
    <s v="food/food trucks"/>
    <n v="1.7333333333333332"/>
    <n v="13"/>
    <x v="3"/>
    <x v="10"/>
  </r>
  <r>
    <x v="3946"/>
    <s v="Help Buttz Return From the Ashes"/>
    <s v="On Sunday November 8, 2015 our food truck burned to the ground. Please help us get rebuilt."/>
    <n v="50000"/>
    <n v="3466"/>
    <x v="0"/>
    <x v="0"/>
    <x v="0"/>
    <n v="1458938200"/>
    <d v="2016-03-25T20:36:40"/>
    <n v="1453757800"/>
    <d v="2016-01-25T21:36:40"/>
    <x v="58"/>
    <x v="58"/>
    <b v="0"/>
    <n v="30"/>
    <b v="0"/>
    <s v="food/food trucks"/>
    <n v="6.9320000000000004"/>
    <n v="115.53333333333333"/>
    <x v="3"/>
    <x v="10"/>
  </r>
  <r>
    <x v="3947"/>
    <s v="SPACE ART FEATURING ASTRONAUTS #WeBelieveInAstronauts"/>
    <s v="LTD ED COLLECTIBLE SPACE ART FEAT. ASTRONAUTS"/>
    <n v="15000"/>
    <n v="15808"/>
    <x v="2"/>
    <x v="0"/>
    <x v="0"/>
    <n v="1449000061"/>
    <d v="2015-12-01T20:01:01"/>
    <n v="1443812461"/>
    <d v="2015-10-02T19:01:01"/>
    <x v="58"/>
    <x v="58"/>
    <b v="1"/>
    <n v="77"/>
    <b v="1"/>
    <s v="technology/space exploration"/>
    <n v="105.38666666666667"/>
    <n v="205.2987012987013"/>
    <x v="7"/>
    <x v="32"/>
  </r>
  <r>
    <x v="3948"/>
    <s v="Save the Astronomy Van"/>
    <s v="Hi,_x000a_My Name is David Frey and I Provide Free Public Astronomy programs in San Francisco, Mt. Tamalpias, Yosemite and Novato CA."/>
    <n v="3000"/>
    <n v="3170"/>
    <x v="2"/>
    <x v="0"/>
    <x v="0"/>
    <n v="1433735474"/>
    <d v="2015-06-08T03:51:14"/>
    <n v="1428551474"/>
    <d v="2015-04-09T03:51:14"/>
    <x v="58"/>
    <x v="58"/>
    <b v="0"/>
    <n v="69"/>
    <b v="1"/>
    <s v="technology/space exploration"/>
    <n v="105.66666666666666"/>
    <n v="45.94202898550725"/>
    <x v="7"/>
    <x v="32"/>
  </r>
  <r>
    <x v="3949"/>
    <s v="The Mission - Please Check Back Soon (Canceled)"/>
    <s v="They have launched a Kickstarter."/>
    <n v="125000"/>
    <n v="124"/>
    <x v="1"/>
    <x v="0"/>
    <x v="0"/>
    <n v="1454370941"/>
    <d v="2016-02-01T23:55:41"/>
    <n v="1449186941"/>
    <d v="2015-12-03T23:55:41"/>
    <x v="58"/>
    <x v="58"/>
    <b v="0"/>
    <n v="3"/>
    <b v="0"/>
    <s v="technology/space exploration"/>
    <n v="9.920000000000001E-2"/>
    <n v="41.333333333333336"/>
    <x v="7"/>
    <x v="32"/>
  </r>
  <r>
    <x v="395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d v="2015-04-21T13:25:26"/>
    <n v="1424442326"/>
    <d v="2015-02-20T14:25:26"/>
    <x v="58"/>
    <x v="58"/>
    <b v="0"/>
    <n v="6"/>
    <b v="0"/>
    <s v="technology/space exploration"/>
    <n v="5.1000000000000004E-2"/>
    <n v="8.5"/>
    <x v="7"/>
    <x v="32"/>
  </r>
  <r>
    <x v="395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d v="2015-11-24T18:06:58"/>
    <n v="1443200818"/>
    <d v="2015-09-25T17:06:58"/>
    <x v="58"/>
    <x v="58"/>
    <b v="0"/>
    <n v="5"/>
    <b v="0"/>
    <s v="technology/space exploration"/>
    <n v="9.5000000000000001E-2"/>
    <n v="3.8"/>
    <x v="7"/>
    <x v="32"/>
  </r>
  <r>
    <x v="3952"/>
    <s v="Oceana High School MAKER club requesting a 3D Printer"/>
    <s v="The brand new Makers Club wants something to draw the students into science and engineering and also be very inclusive."/>
    <n v="800"/>
    <n v="1001"/>
    <x v="2"/>
    <x v="0"/>
    <x v="0"/>
    <n v="1452387096"/>
    <d v="2016-01-10T00:51:36"/>
    <n v="1447203096"/>
    <d v="2015-11-11T00:51:36"/>
    <x v="58"/>
    <x v="58"/>
    <b v="0"/>
    <n v="11"/>
    <b v="1"/>
    <s v="technology/makerspaces"/>
    <n v="125.125"/>
    <n v="91"/>
    <x v="7"/>
    <x v="40"/>
  </r>
  <r>
    <x v="3953"/>
    <s v="Nana's Home Cooking on Wheels"/>
    <s v="Home cooked meals made by Nana. Indiana's famous tenderloin sandwiches, Nana's homemade cole slaw and so much more."/>
    <n v="50000"/>
    <n v="10"/>
    <x v="0"/>
    <x v="0"/>
    <x v="0"/>
    <n v="1430149330"/>
    <d v="2015-04-27T15:42:10"/>
    <n v="1424968930"/>
    <d v="2015-02-26T16:42:10"/>
    <x v="58"/>
    <x v="58"/>
    <b v="0"/>
    <n v="1"/>
    <b v="0"/>
    <s v="food/food trucks"/>
    <n v="0.02"/>
    <n v="10"/>
    <x v="3"/>
    <x v="10"/>
  </r>
  <r>
    <x v="3954"/>
    <s v="Fat daddy mac food truck"/>
    <s v="I am creating food magic on the go! Amazing food isn't just for sitdown restaraunts anymore!"/>
    <n v="15000"/>
    <n v="71"/>
    <x v="0"/>
    <x v="0"/>
    <x v="0"/>
    <n v="1428981718"/>
    <d v="2015-04-14T03:21:58"/>
    <n v="1423801318"/>
    <d v="2015-02-13T04:21:58"/>
    <x v="58"/>
    <x v="58"/>
    <b v="0"/>
    <n v="3"/>
    <b v="0"/>
    <s v="food/food trucks"/>
    <n v="0.47333333333333333"/>
    <n v="23.666666666666668"/>
    <x v="3"/>
    <x v="10"/>
  </r>
  <r>
    <x v="3955"/>
    <s v="Bisagra Teatro: Foro Multidisciplinario"/>
    <s v="Â¡Tu nuevo espacio cultural multidisciplinario en el centro de Pachuca, Hidalgo"/>
    <n v="40000"/>
    <n v="41500"/>
    <x v="3"/>
    <x v="9"/>
    <x v="6"/>
    <n v="1490196830"/>
    <d v="2017-03-22T15:33:50"/>
    <n v="1485016430"/>
    <d v="2017-01-21T16:33:50"/>
    <x v="58"/>
    <x v="58"/>
    <b v="0"/>
    <n v="45"/>
    <b v="0"/>
    <s v="theater/spaces"/>
    <n v="103.75000000000001"/>
    <n v="922.22222222222217"/>
    <x v="0"/>
    <x v="4"/>
  </r>
  <r>
    <x v="3956"/>
    <s v="Angel Comedy Club"/>
    <s v="Angel Comedy Club: A permanent home for Londonâ€™s loveliest comedy night - a community comedy club"/>
    <n v="20000"/>
    <n v="46643.07"/>
    <x v="2"/>
    <x v="3"/>
    <x v="3"/>
    <n v="1469119526"/>
    <d v="2016-07-21T16:45:26"/>
    <n v="1463935526"/>
    <d v="2016-05-22T16:45:26"/>
    <x v="58"/>
    <x v="58"/>
    <b v="1"/>
    <n v="1049"/>
    <b v="1"/>
    <s v="theater/spaces"/>
    <n v="233.21535"/>
    <n v="44.464318398474738"/>
    <x v="0"/>
    <x v="4"/>
  </r>
  <r>
    <x v="3957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x v="0"/>
    <n v="1485722053"/>
    <d v="2017-01-29T20:34:13"/>
    <n v="1480538053"/>
    <d v="2016-11-30T20:34:13"/>
    <x v="58"/>
    <x v="58"/>
    <b v="0"/>
    <n v="185"/>
    <b v="1"/>
    <s v="technology/hardware"/>
    <n v="252.54"/>
    <n v="68.254054054054052"/>
    <x v="7"/>
    <x v="31"/>
  </r>
  <r>
    <x v="3958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x v="0"/>
    <n v="1420060088"/>
    <d v="2014-12-31T21:08:08"/>
    <n v="1414872488"/>
    <d v="2014-11-01T20:08:08"/>
    <x v="58"/>
    <x v="58"/>
    <b v="0"/>
    <n v="176"/>
    <b v="1"/>
    <s v="technology/hardware"/>
    <n v="140.05000000000001"/>
    <n v="95.48863636363636"/>
    <x v="7"/>
    <x v="31"/>
  </r>
  <r>
    <x v="3959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x v="0"/>
    <n v="1428643974"/>
    <d v="2015-04-10T05:32:54"/>
    <n v="1423463574"/>
    <d v="2015-02-09T06:32:54"/>
    <x v="58"/>
    <x v="58"/>
    <b v="0"/>
    <n v="119"/>
    <b v="1"/>
    <s v="technology/hardware"/>
    <n v="107.538"/>
    <n v="451.84033613445376"/>
    <x v="7"/>
    <x v="31"/>
  </r>
  <r>
    <x v="3960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x v="0"/>
    <n v="1478402804"/>
    <d v="2016-11-06T03:26:44"/>
    <n v="1473218804"/>
    <d v="2016-09-07T03:26:44"/>
    <x v="58"/>
    <x v="58"/>
    <b v="0"/>
    <n v="15"/>
    <b v="1"/>
    <s v="technology/hardware"/>
    <n v="147.94"/>
    <n v="493.13333333333333"/>
    <x v="7"/>
    <x v="31"/>
  </r>
  <r>
    <x v="3961"/>
    <s v="SERENDIPITY'S Pumpkin Pie Surprise"/>
    <s v="A spunky little girl, driven by a love of pumpkin pie, overcomes her fears and serendipitiously discovers what she'll be for Halloween"/>
    <n v="8000"/>
    <n v="1751"/>
    <x v="0"/>
    <x v="0"/>
    <x v="0"/>
    <n v="1342309368"/>
    <d v="2012-07-14T23:42:48"/>
    <n v="1337125368"/>
    <d v="2012-05-15T23:42:48"/>
    <x v="58"/>
    <x v="58"/>
    <b v="0"/>
    <n v="49"/>
    <b v="0"/>
    <s v="publishing/children's books"/>
    <n v="21.887499999999999"/>
    <n v="35.734693877551024"/>
    <x v="8"/>
    <x v="17"/>
  </r>
  <r>
    <x v="39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x v="0"/>
    <n v="1403039842"/>
    <d v="2014-06-17T21:17:22"/>
    <n v="1397855842"/>
    <d v="2014-04-18T21:17:22"/>
    <x v="58"/>
    <x v="58"/>
    <b v="0"/>
    <n v="0"/>
    <b v="0"/>
    <s v="publishing/children's books"/>
    <n v="0"/>
    <n v="0"/>
    <x v="8"/>
    <x v="17"/>
  </r>
  <r>
    <x v="3963"/>
    <s v="the Giant Turnip"/>
    <s v="An animated bedtime story with Dedka, Babka and the rest of the family working together on a BIG problem"/>
    <n v="4000"/>
    <n v="34"/>
    <x v="0"/>
    <x v="6"/>
    <x v="5"/>
    <n v="1439766050"/>
    <d v="2015-08-16T23:00:50"/>
    <n v="1434582050"/>
    <d v="2015-06-17T23:00:50"/>
    <x v="58"/>
    <x v="58"/>
    <b v="0"/>
    <n v="3"/>
    <b v="0"/>
    <s v="publishing/children's books"/>
    <n v="0.85000000000000009"/>
    <n v="11.333333333333334"/>
    <x v="8"/>
    <x v="17"/>
  </r>
  <r>
    <x v="3964"/>
    <s v="EUTCo presents 'One Flew Over the Cuckoo's Nest'"/>
    <s v="Exeter University Theatre Company is bringing the award winning play by Dale Wasserman to Exeter's Northcott Theatre"/>
    <n v="1000"/>
    <n v="1330"/>
    <x v="2"/>
    <x v="3"/>
    <x v="3"/>
    <n v="1420377366"/>
    <d v="2015-01-04T13:16:06"/>
    <n v="1415193366"/>
    <d v="2014-11-05T13:16:06"/>
    <x v="58"/>
    <x v="58"/>
    <b v="0"/>
    <n v="31"/>
    <b v="1"/>
    <s v="theater/plays"/>
    <n v="133"/>
    <n v="42.903225806451616"/>
    <x v="0"/>
    <x v="0"/>
  </r>
  <r>
    <x v="3965"/>
    <s v="The Dead Loss"/>
    <s v="1920's London; two brothers try to make a name for themselves in the underground crime world but encounter a ruthless Irish mob boss."/>
    <n v="1000"/>
    <n v="10"/>
    <x v="0"/>
    <x v="3"/>
    <x v="3"/>
    <n v="1450032297"/>
    <d v="2015-12-13T18:44:57"/>
    <n v="1444844697"/>
    <d v="2015-10-14T17:44:57"/>
    <x v="58"/>
    <x v="58"/>
    <b v="0"/>
    <n v="1"/>
    <b v="0"/>
    <s v="theater/plays"/>
    <n v="1"/>
    <n v="10"/>
    <x v="0"/>
    <x v="0"/>
  </r>
  <r>
    <x v="3966"/>
    <s v="Haberdasher Theatre Inc. : Richard Greenbergâ€™s, The Maderati"/>
    <s v="The Maderati: A bitingly witty absurdest comedy, which pokes wickedly perceptive fun at NY artist lifestyle."/>
    <n v="7500"/>
    <n v="2366"/>
    <x v="0"/>
    <x v="0"/>
    <x v="0"/>
    <n v="1433723033"/>
    <d v="2015-06-08T00:23:53"/>
    <n v="1428539033"/>
    <d v="2015-04-09T00:23:53"/>
    <x v="58"/>
    <x v="58"/>
    <b v="0"/>
    <n v="39"/>
    <b v="0"/>
    <s v="theater/plays"/>
    <n v="31.546666666666667"/>
    <n v="60.666666666666664"/>
    <x v="0"/>
    <x v="0"/>
  </r>
  <r>
    <x v="3967"/>
    <s v="COLOR ME"/>
    <s v="Dark secrets come to light when Mariah meets Stella. They find a way to face the south's largest elephant in the room: RACISM."/>
    <n v="2000"/>
    <n v="0"/>
    <x v="0"/>
    <x v="0"/>
    <x v="0"/>
    <n v="1464031265"/>
    <d v="2016-05-23T19:21:05"/>
    <n v="1458847265"/>
    <d v="2016-03-24T19:21:05"/>
    <x v="58"/>
    <x v="58"/>
    <b v="0"/>
    <n v="0"/>
    <b v="0"/>
    <s v="theater/plays"/>
    <n v="0"/>
    <n v="0"/>
    <x v="0"/>
    <x v="0"/>
  </r>
  <r>
    <x v="3968"/>
    <s v="Eighteen Months- A Love Story Interrupted"/>
    <s v="Much has been written by women on breast cancer. Yet, there is little that has been written for the theatre on this by men. I have!"/>
    <n v="9500"/>
    <n v="0"/>
    <x v="0"/>
    <x v="6"/>
    <x v="5"/>
    <n v="1410669297"/>
    <d v="2014-09-14T04:34:57"/>
    <n v="1405485297"/>
    <d v="2014-07-16T04:34:57"/>
    <x v="58"/>
    <x v="58"/>
    <b v="0"/>
    <n v="0"/>
    <b v="0"/>
    <s v="theater/plays"/>
    <n v="0"/>
    <n v="0"/>
    <x v="0"/>
    <x v="0"/>
  </r>
  <r>
    <x v="3969"/>
    <s v="Los Tradicionales"/>
    <s v="Somos una compaÃ±Ã­a de teatro independiente. Y en el 2017 queremos arrancar con el montaje de 3 obras._x000a_3 elencos, 3 espacios."/>
    <n v="38000"/>
    <n v="7500"/>
    <x v="0"/>
    <x v="9"/>
    <x v="6"/>
    <n v="1487613600"/>
    <d v="2017-02-20T18:00:00"/>
    <n v="1482444295"/>
    <d v="2016-12-22T22:04:55"/>
    <x v="58"/>
    <x v="58"/>
    <b v="0"/>
    <n v="15"/>
    <b v="0"/>
    <s v="theater/plays"/>
    <n v="19.736842105263158"/>
    <n v="500"/>
    <x v="0"/>
    <x v="0"/>
  </r>
  <r>
    <x v="3970"/>
    <s v="Grover Theatre Company (GTC)"/>
    <s v="A theatre company that will create works to inspire young people and get everyone involved."/>
    <n v="2000"/>
    <n v="35"/>
    <x v="0"/>
    <x v="2"/>
    <x v="2"/>
    <n v="1444984904"/>
    <d v="2015-10-16T08:41:44"/>
    <n v="1439800904"/>
    <d v="2015-08-17T08:41:44"/>
    <x v="58"/>
    <x v="58"/>
    <b v="0"/>
    <n v="1"/>
    <b v="0"/>
    <s v="theater/plays"/>
    <n v="1.7500000000000002"/>
    <n v="35"/>
    <x v="0"/>
    <x v="0"/>
  </r>
  <r>
    <x v="3971"/>
    <s v="Macbeth For President 2016"/>
    <s v="The Bard's classic tale set in the 2016 Presidential Campaign. Power, corruption, greed, and conspiracy. How far are you willing to go?"/>
    <n v="4000"/>
    <n v="266"/>
    <x v="0"/>
    <x v="0"/>
    <x v="0"/>
    <n v="1466363576"/>
    <d v="2016-06-19T19:12:56"/>
    <n v="1461179576"/>
    <d v="2016-04-20T19:12:56"/>
    <x v="58"/>
    <x v="58"/>
    <b v="0"/>
    <n v="9"/>
    <b v="0"/>
    <s v="theater/plays"/>
    <n v="6.65"/>
    <n v="29.555555555555557"/>
    <x v="0"/>
    <x v="0"/>
  </r>
  <r>
    <x v="3972"/>
    <s v="Equality Theatre"/>
    <s v="I would like to start a Acting Company that supports and includes LGBTQ youth and young adults in very conservative North Texas"/>
    <n v="50000"/>
    <n v="20"/>
    <x v="0"/>
    <x v="0"/>
    <x v="0"/>
    <n v="1410279123"/>
    <d v="2014-09-09T16:12:03"/>
    <n v="1405095123"/>
    <d v="2014-07-11T16:12:03"/>
    <x v="58"/>
    <x v="58"/>
    <b v="0"/>
    <n v="1"/>
    <b v="0"/>
    <s v="theater/plays"/>
    <n v="0.04"/>
    <n v="20"/>
    <x v="0"/>
    <x v="0"/>
  </r>
  <r>
    <x v="3973"/>
    <s v="FRINGE 2015 by YER Productions"/>
    <s v="Prepare to be Swept Away. Three short plays from three master playwrights; LANDFALL, SNIPER and DANGERS of TOBACCO!"/>
    <n v="2888"/>
    <n v="0"/>
    <x v="0"/>
    <x v="0"/>
    <x v="0"/>
    <n v="1420512259"/>
    <d v="2015-01-06T02:44:19"/>
    <n v="1415328259"/>
    <d v="2014-11-07T02:44:19"/>
    <x v="58"/>
    <x v="58"/>
    <b v="0"/>
    <n v="0"/>
    <b v="0"/>
    <s v="theater/plays"/>
    <n v="0"/>
    <n v="0"/>
    <x v="0"/>
    <x v="0"/>
  </r>
  <r>
    <x v="3974"/>
    <s v="Loud Arts"/>
    <s v="Local Theatre group in Loudoun County, Virginia. Looking for funds to start producing shows!"/>
    <n v="3000"/>
    <n v="0"/>
    <x v="0"/>
    <x v="0"/>
    <x v="0"/>
    <n v="1434768438"/>
    <d v="2015-06-20T02:47:18"/>
    <n v="1429584438"/>
    <d v="2015-04-21T02:47:18"/>
    <x v="58"/>
    <x v="58"/>
    <b v="0"/>
    <n v="0"/>
    <b v="0"/>
    <s v="theater/plays"/>
    <n v="0"/>
    <n v="0"/>
    <x v="0"/>
    <x v="0"/>
  </r>
  <r>
    <x v="3975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3"/>
    <x v="3"/>
    <n v="1435934795"/>
    <d v="2015-07-03T14:46:35"/>
    <n v="1430750795"/>
    <d v="2015-05-04T14:46:35"/>
    <x v="58"/>
    <x v="58"/>
    <b v="0"/>
    <n v="4"/>
    <b v="0"/>
    <s v="theater/plays"/>
    <n v="2.1"/>
    <n v="15.75"/>
    <x v="0"/>
    <x v="0"/>
  </r>
  <r>
    <x v="3976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x v="0"/>
    <n v="1417620036"/>
    <d v="2014-12-03T15:20:36"/>
    <n v="1412432436"/>
    <d v="2014-10-04T14:20:36"/>
    <x v="58"/>
    <x v="58"/>
    <b v="0"/>
    <n v="0"/>
    <b v="0"/>
    <s v="theater/plays"/>
    <n v="0"/>
    <n v="0"/>
    <x v="0"/>
    <x v="0"/>
  </r>
  <r>
    <x v="3977"/>
    <s v="Literacy for Brooklyn Kids"/>
    <s v="Did you know that we are enriching the lives of Brooklyn kids through literacy and educational theater? We just need a little help."/>
    <n v="10000"/>
    <n v="273"/>
    <x v="0"/>
    <x v="0"/>
    <x v="0"/>
    <n v="1460751128"/>
    <d v="2016-04-15T20:12:08"/>
    <n v="1455570728"/>
    <d v="2016-02-15T21:12:08"/>
    <x v="58"/>
    <x v="58"/>
    <b v="0"/>
    <n v="10"/>
    <b v="0"/>
    <s v="theater/plays"/>
    <n v="2.73"/>
    <n v="27.3"/>
    <x v="0"/>
    <x v="0"/>
  </r>
  <r>
    <x v="3978"/>
    <s v="REDISCOVERING KIA THE PLAY"/>
    <s v="Fundraising for REDISCOVERING KIA THE PLAY"/>
    <n v="5000"/>
    <n v="25"/>
    <x v="0"/>
    <x v="0"/>
    <x v="0"/>
    <n v="1420768800"/>
    <d v="2015-01-09T02:00:00"/>
    <n v="1415644395"/>
    <d v="2014-11-10T18:33:15"/>
    <x v="58"/>
    <x v="58"/>
    <b v="0"/>
    <n v="2"/>
    <b v="0"/>
    <s v="theater/plays"/>
    <n v="0.5"/>
    <n v="12.5"/>
    <x v="0"/>
    <x v="0"/>
  </r>
  <r>
    <x v="3979"/>
    <s v="How Could You Do This To Me (The Stage Play)"/>
    <s v="This Is A Story About A Woman A Man And A Woman"/>
    <n v="50000"/>
    <n v="0"/>
    <x v="0"/>
    <x v="0"/>
    <x v="0"/>
    <n v="1428100815"/>
    <d v="2015-04-03T22:40:15"/>
    <n v="1422920415"/>
    <d v="2015-02-02T23:40:15"/>
    <x v="58"/>
    <x v="58"/>
    <b v="0"/>
    <n v="0"/>
    <b v="0"/>
    <s v="theater/plays"/>
    <n v="0"/>
    <n v="0"/>
    <x v="0"/>
    <x v="0"/>
  </r>
  <r>
    <x v="3980"/>
    <s v="The Esoteric Camgirl"/>
    <s v="Sex, intrigue, lust, &amp; love; follow the lives of two individuals as their romance turns from innocent online flirting to something more"/>
    <n v="10000"/>
    <n v="0"/>
    <x v="0"/>
    <x v="0"/>
    <x v="0"/>
    <n v="1469325158"/>
    <d v="2016-07-24T01:52:38"/>
    <n v="1464141158"/>
    <d v="2016-05-25T01:52:38"/>
    <x v="58"/>
    <x v="58"/>
    <b v="0"/>
    <n v="0"/>
    <b v="0"/>
    <s v="theater/plays"/>
    <n v="0"/>
    <n v="0"/>
    <x v="0"/>
    <x v="0"/>
  </r>
  <r>
    <x v="3981"/>
    <s v="Avarimor Series (Audio Plays)"/>
    <s v="How can the visual age appreciate something that cant see? With these Audio Plays I will show you, if your willing to listen."/>
    <n v="750"/>
    <n v="6"/>
    <x v="0"/>
    <x v="0"/>
    <x v="0"/>
    <n v="1423345339"/>
    <d v="2015-02-07T21:42:19"/>
    <n v="1418161339"/>
    <d v="2014-12-09T21:42:19"/>
    <x v="58"/>
    <x v="58"/>
    <b v="0"/>
    <n v="2"/>
    <b v="0"/>
    <s v="theater/plays"/>
    <n v="0.8"/>
    <n v="3"/>
    <x v="0"/>
    <x v="0"/>
  </r>
  <r>
    <x v="3982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x v="0"/>
    <n v="1441771218"/>
    <d v="2015-09-09T04:00:18"/>
    <n v="1436587218"/>
    <d v="2015-07-11T04:00:18"/>
    <x v="58"/>
    <x v="58"/>
    <b v="0"/>
    <n v="4"/>
    <b v="0"/>
    <s v="theater/plays"/>
    <n v="0.77999999999999992"/>
    <n v="9.75"/>
    <x v="0"/>
    <x v="0"/>
  </r>
  <r>
    <x v="3983"/>
    <s v="Little Nell's - a play"/>
    <s v="Spend an evening in the afterlife with some of the greatest women who ever lived. LITTLE NELL's,by Jill Hughes, Los Angeles- June, 2016"/>
    <n v="2500"/>
    <n v="2"/>
    <x v="0"/>
    <x v="0"/>
    <x v="0"/>
    <n v="1463259837"/>
    <d v="2016-05-14T21:03:57"/>
    <n v="1458075837"/>
    <d v="2016-03-15T21:03:57"/>
    <x v="58"/>
    <x v="58"/>
    <b v="0"/>
    <n v="2"/>
    <b v="0"/>
    <s v="theater/plays"/>
    <n v="0.08"/>
    <n v="1"/>
    <x v="0"/>
    <x v="0"/>
  </r>
  <r>
    <x v="3984"/>
    <s v="Strive"/>
    <s v="Free drama, dance and singing workshops for disadvantaged young people to inspire, create and help them follow their dreams."/>
    <n v="30000"/>
    <n v="1"/>
    <x v="0"/>
    <x v="3"/>
    <x v="3"/>
    <n v="1434139887"/>
    <d v="2015-06-12T20:11:27"/>
    <n v="1428955887"/>
    <d v="2015-04-13T20:11:27"/>
    <x v="58"/>
    <x v="58"/>
    <b v="0"/>
    <n v="1"/>
    <b v="0"/>
    <s v="theater/plays"/>
    <n v="3.3333333333333335E-3"/>
    <n v="1"/>
    <x v="0"/>
    <x v="0"/>
  </r>
  <r>
    <x v="3985"/>
    <s v="The Salem Haunted Magic Show"/>
    <s v="A LIVE history infused, frightening magic and mind reading show in the heart of the Halloween capital of the world, Salem, MA!!"/>
    <n v="10000"/>
    <n v="2"/>
    <x v="0"/>
    <x v="0"/>
    <x v="0"/>
    <n v="1410041339"/>
    <d v="2014-09-06T22:08:59"/>
    <n v="1404857339"/>
    <d v="2014-07-08T22:08:59"/>
    <x v="58"/>
    <x v="58"/>
    <b v="0"/>
    <n v="2"/>
    <b v="0"/>
    <s v="theater/plays"/>
    <n v="0.02"/>
    <n v="1"/>
    <x v="0"/>
    <x v="0"/>
  </r>
  <r>
    <x v="3986"/>
    <s v="Hercules the Panto"/>
    <s v="Hercules must complete four challenges in order to meet the father he never knew"/>
    <n v="25000"/>
    <n v="1"/>
    <x v="0"/>
    <x v="3"/>
    <x v="3"/>
    <n v="1426365994"/>
    <d v="2015-03-14T20:46:34"/>
    <n v="1421185594"/>
    <d v="2015-01-13T21:46:34"/>
    <x v="58"/>
    <x v="58"/>
    <b v="0"/>
    <n v="1"/>
    <b v="0"/>
    <s v="theater/plays"/>
    <n v="4.0000000000000001E-3"/>
    <n v="1"/>
    <x v="0"/>
    <x v="0"/>
  </r>
  <r>
    <x v="3987"/>
    <s v="Xenu's Space Opera"/>
    <s v="The Space Opera is an action packed reenactment of Xenu's story, a sacred teaching thats considered a secret of the Scientology church"/>
    <n v="500000"/>
    <n v="24"/>
    <x v="0"/>
    <x v="0"/>
    <x v="0"/>
    <n v="1433259293"/>
    <d v="2015-06-02T15:34:53"/>
    <n v="1428075293"/>
    <d v="2015-04-03T15:34:53"/>
    <x v="58"/>
    <x v="58"/>
    <b v="0"/>
    <n v="9"/>
    <b v="0"/>
    <s v="theater/spaces"/>
    <n v="4.8000000000000004E-3"/>
    <n v="2.6666666666666665"/>
    <x v="0"/>
    <x v="4"/>
  </r>
  <r>
    <x v="3988"/>
    <s v="Uprising Theater (Canceled)"/>
    <s v="Chicago Based Theater Company and Venue Dedicated to Social Justice and Mainstreaming the Palestinian Narrative"/>
    <n v="80000"/>
    <n v="0"/>
    <x v="1"/>
    <x v="0"/>
    <x v="0"/>
    <n v="1462729317"/>
    <d v="2016-05-08T17:41:57"/>
    <n v="1457548917"/>
    <d v="2016-03-09T18:41:57"/>
    <x v="58"/>
    <x v="58"/>
    <b v="0"/>
    <n v="0"/>
    <b v="0"/>
    <s v="theater/spaces"/>
    <n v="0"/>
    <n v="0"/>
    <x v="0"/>
    <x v="4"/>
  </r>
  <r>
    <x v="3989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x v="0"/>
    <n v="1427076840"/>
    <d v="2015-03-23T02:14:00"/>
    <n v="1421960934"/>
    <d v="2015-01-22T21:08:54"/>
    <x v="58"/>
    <x v="58"/>
    <b v="0"/>
    <n v="30"/>
    <b v="1"/>
    <s v="theater/plays"/>
    <n v="113.56666666666666"/>
    <n v="113.56666666666666"/>
    <x v="0"/>
    <x v="0"/>
  </r>
  <r>
    <x v="3990"/>
    <s v="Build the House of Dad's!"/>
    <s v="Dad's Garage Theatre Company needs your help buying our new, forever home by hitting our $150,000 STRETCH GOAL!"/>
    <n v="116000"/>
    <n v="169985.91"/>
    <x v="2"/>
    <x v="0"/>
    <x v="0"/>
    <n v="1415722236"/>
    <d v="2014-11-11T16:10:36"/>
    <n v="1410534636"/>
    <d v="2014-09-12T15:10:36"/>
    <x v="58"/>
    <x v="58"/>
    <b v="1"/>
    <n v="1095"/>
    <b v="1"/>
    <s v="theater/spaces"/>
    <n v="146.53957758620692"/>
    <n v="155.23827397260274"/>
    <x v="0"/>
    <x v="4"/>
  </r>
  <r>
    <x v="3991"/>
    <s v="Higher Education"/>
    <s v="Support the circus arts and help our aerial students work with more height. With your support, we will install beams at 19ft!"/>
    <n v="2400"/>
    <n v="2532"/>
    <x v="2"/>
    <x v="3"/>
    <x v="3"/>
    <n v="1462100406"/>
    <d v="2016-05-01T11:00:06"/>
    <n v="1456920006"/>
    <d v="2016-03-02T12:00:06"/>
    <x v="58"/>
    <x v="58"/>
    <b v="0"/>
    <n v="56"/>
    <b v="1"/>
    <s v="theater/spaces"/>
    <n v="105.5"/>
    <n v="45.214285714285715"/>
    <x v="0"/>
    <x v="4"/>
  </r>
  <r>
    <x v="3992"/>
    <s v="Sea Tea Improv's Comedy Theater in Hartford, CT"/>
    <s v="A permanent home for comedy in Connecticut in the heart of downtown Hartford."/>
    <n v="35000"/>
    <n v="60180"/>
    <x v="2"/>
    <x v="0"/>
    <x v="0"/>
    <n v="1432677240"/>
    <d v="2015-05-26T21:54:00"/>
    <n v="1427493240"/>
    <d v="2015-03-27T21:54:00"/>
    <x v="58"/>
    <x v="58"/>
    <b v="0"/>
    <n v="392"/>
    <b v="1"/>
    <s v="theater/spaces"/>
    <n v="171.94285714285715"/>
    <n v="153.5204081632653"/>
    <x v="0"/>
    <x v="4"/>
  </r>
  <r>
    <x v="3993"/>
    <s v="Put Your Money Where Your Ear Is!"/>
    <s v="STC &amp; the Sheboygan Area School District are working tirelessly to renovate our 30-year-old sound system. Help us sound better for you!"/>
    <n v="1500"/>
    <n v="2370"/>
    <x v="2"/>
    <x v="0"/>
    <x v="0"/>
    <n v="1424548719"/>
    <d v="2015-02-21T19:58:39"/>
    <n v="1419364719"/>
    <d v="2014-12-23T19:58:39"/>
    <x v="58"/>
    <x v="58"/>
    <b v="0"/>
    <n v="15"/>
    <b v="1"/>
    <s v="theater/spaces"/>
    <n v="158"/>
    <n v="158"/>
    <x v="0"/>
    <x v="4"/>
  </r>
  <r>
    <x v="3994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x v="0"/>
    <n v="1405688952"/>
    <d v="2014-07-18T13:09:12"/>
    <n v="1400504952"/>
    <d v="2014-05-19T13:09:12"/>
    <x v="58"/>
    <x v="58"/>
    <b v="0"/>
    <n v="36"/>
    <b v="1"/>
    <s v="theater/spaces"/>
    <n v="102.61176470588236"/>
    <n v="242.27777777777777"/>
    <x v="0"/>
    <x v="4"/>
  </r>
  <r>
    <x v="3995"/>
    <s v="Prime Stage Theater Studio Upgrades!"/>
    <s v="Any donation--big or small--will help us upgrade our studio/rehearsal space into a black box theater and offer even more programs."/>
    <n v="7000"/>
    <n v="7040"/>
    <x v="2"/>
    <x v="0"/>
    <x v="0"/>
    <n v="1439583533"/>
    <d v="2015-08-14T20:18:53"/>
    <n v="1434399533"/>
    <d v="2015-06-15T20:18:53"/>
    <x v="58"/>
    <x v="58"/>
    <b v="0"/>
    <n v="30"/>
    <b v="1"/>
    <s v="theater/spaces"/>
    <n v="100.57142857142858"/>
    <n v="234.66666666666666"/>
    <x v="0"/>
    <x v="4"/>
  </r>
  <r>
    <x v="3996"/>
    <s v="Blue Thyme Nights"/>
    <s v="Blue Thyme Nights is the production of Am I Blue by Beth Henley &amp; Thymus Vulgaris by Lanford  Wilson._x000a__x000a_Artwork by Charlotte Ager"/>
    <n v="1500"/>
    <n v="1500"/>
    <x v="2"/>
    <x v="0"/>
    <x v="0"/>
    <n v="1476479447"/>
    <d v="2016-10-14T21:10:47"/>
    <n v="1471295447"/>
    <d v="2016-08-15T21:10:47"/>
    <x v="58"/>
    <x v="58"/>
    <b v="0"/>
    <n v="29"/>
    <b v="1"/>
    <s v="theater/spaces"/>
    <n v="100"/>
    <n v="51.724137931034484"/>
    <x v="0"/>
    <x v="4"/>
  </r>
  <r>
    <x v="3997"/>
    <s v="Overtime Theater Spruce Up"/>
    <s v="Our little theater needs some love. We took over a lab and need to make our space look more inviting and well, like a theater!"/>
    <n v="1000"/>
    <n v="1005"/>
    <x v="2"/>
    <x v="0"/>
    <x v="0"/>
    <n v="1457071397"/>
    <d v="2016-03-04T06:03:17"/>
    <n v="1451887397"/>
    <d v="2016-01-04T06:03:17"/>
    <x v="58"/>
    <x v="58"/>
    <b v="0"/>
    <n v="27"/>
    <b v="1"/>
    <s v="theater/spaces"/>
    <n v="100.49999999999999"/>
    <n v="37.222222222222221"/>
    <x v="0"/>
    <x v="4"/>
  </r>
  <r>
    <x v="3998"/>
    <s v="Bungers surfing Museum"/>
    <s v="I have been in the Surfing business since 1962 have a collection of surfing memorabilia I would like to open a surfing museum"/>
    <n v="20000"/>
    <n v="1"/>
    <x v="0"/>
    <x v="0"/>
    <x v="0"/>
    <n v="1420844390"/>
    <d v="2015-01-09T22:59:50"/>
    <n v="1415660390"/>
    <d v="2014-11-10T22:59:50"/>
    <x v="58"/>
    <x v="58"/>
    <b v="0"/>
    <n v="1"/>
    <b v="0"/>
    <s v="theater/spaces"/>
    <n v="5.0000000000000001E-3"/>
    <n v="1"/>
    <x v="0"/>
    <x v="4"/>
  </r>
  <r>
    <x v="3999"/>
    <s v="Palace Flophouse Theater"/>
    <s v="Looking to establish a communal space for art shows, bands, farmer's markets, environmental education, and traditional skills."/>
    <n v="25000"/>
    <n v="0"/>
    <x v="0"/>
    <x v="0"/>
    <x v="0"/>
    <n v="1412003784"/>
    <d v="2014-09-29T15:16:24"/>
    <n v="1406819784"/>
    <d v="2014-07-31T15:16:24"/>
    <x v="58"/>
    <x v="58"/>
    <b v="0"/>
    <n v="0"/>
    <b v="0"/>
    <s v="theater/spaces"/>
    <n v="0"/>
    <n v="0"/>
    <x v="0"/>
    <x v="4"/>
  </r>
  <r>
    <x v="4000"/>
    <s v="10,000 Hours"/>
    <s v="Helping female comedians get in their 10,000 Hours of practice!"/>
    <n v="10000"/>
    <n v="1506"/>
    <x v="0"/>
    <x v="0"/>
    <x v="0"/>
    <n v="1444405123"/>
    <d v="2015-10-09T15:38:43"/>
    <n v="1439221123"/>
    <d v="2015-08-10T15:38:43"/>
    <x v="58"/>
    <x v="58"/>
    <b v="0"/>
    <n v="50"/>
    <b v="0"/>
    <s v="theater/spaces"/>
    <n v="15.06"/>
    <n v="30.12"/>
    <x v="0"/>
    <x v="4"/>
  </r>
  <r>
    <x v="4001"/>
    <s v="Global Community Theater One."/>
    <s v="Sustainable, fire-proof, carbon-negative, and all-season recreation of the Globe Theater made famous by Shakespeare, with gardens."/>
    <n v="2000000"/>
    <n v="376"/>
    <x v="0"/>
    <x v="0"/>
    <x v="0"/>
    <n v="1419644444"/>
    <d v="2014-12-27T01:40:44"/>
    <n v="1414456844"/>
    <d v="2014-10-28T00:40:44"/>
    <x v="58"/>
    <x v="58"/>
    <b v="0"/>
    <n v="7"/>
    <b v="0"/>
    <s v="theater/spaces"/>
    <n v="1.8799999999999997E-2"/>
    <n v="53.714285714285715"/>
    <x v="0"/>
    <x v="4"/>
  </r>
  <r>
    <x v="4002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1"/>
    <x v="4"/>
    <n v="1439827559"/>
    <d v="2015-08-17T16:05:59"/>
    <n v="1434643559"/>
    <d v="2015-06-18T16:05:59"/>
    <x v="58"/>
    <x v="58"/>
    <b v="0"/>
    <n v="3"/>
    <b v="0"/>
    <s v="theater/spaces"/>
    <n v="0.25"/>
    <n v="16.666666666666668"/>
    <x v="0"/>
    <x v="4"/>
  </r>
  <r>
    <x v="4003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x v="0"/>
    <n v="1482294990"/>
    <d v="2016-12-21T04:36:30"/>
    <n v="1477107390"/>
    <d v="2016-10-22T03:36:30"/>
    <x v="58"/>
    <x v="58"/>
    <b v="0"/>
    <n v="2"/>
    <b v="0"/>
    <s v="theater/spaces"/>
    <n v="0.625"/>
    <n v="62.5"/>
    <x v="0"/>
    <x v="4"/>
  </r>
  <r>
    <x v="4004"/>
    <s v="Save the Stage"/>
    <s v="To create a space by restoring a historic church in Burlington, Ky where community theater, dance and music and art can be performed."/>
    <n v="225000"/>
    <n v="11432"/>
    <x v="0"/>
    <x v="0"/>
    <x v="0"/>
    <n v="1430505545"/>
    <d v="2015-05-01T18:39:05"/>
    <n v="1425325145"/>
    <d v="2015-03-02T19:39:05"/>
    <x v="58"/>
    <x v="58"/>
    <b v="0"/>
    <n v="9"/>
    <b v="0"/>
    <s v="theater/spaces"/>
    <n v="5.0808888888888886"/>
    <n v="1270.2222222222222"/>
    <x v="0"/>
    <x v="4"/>
  </r>
  <r>
    <x v="4005"/>
    <s v="Nothing Up My Sleeves Tour: Summer 2016"/>
    <s v="This is a Kickstarter to help with the start up costs for Illusionist, Chris Lengyel's Summer 2016 Tour!"/>
    <n v="100000"/>
    <n v="25"/>
    <x v="0"/>
    <x v="0"/>
    <x v="0"/>
    <n v="1442775956"/>
    <d v="2015-09-20T19:05:56"/>
    <n v="1437591956"/>
    <d v="2015-07-22T19:05:56"/>
    <x v="58"/>
    <x v="58"/>
    <b v="0"/>
    <n v="1"/>
    <b v="0"/>
    <s v="theater/spaces"/>
    <n v="2.5000000000000001E-2"/>
    <n v="25"/>
    <x v="0"/>
    <x v="4"/>
  </r>
  <r>
    <x v="4006"/>
    <s v="The Old Howard Theatre Company"/>
    <s v="We are a small theatre company looking to provide world class theatre to the working class in the Greater New York area."/>
    <n v="14920"/>
    <n v="50"/>
    <x v="0"/>
    <x v="0"/>
    <x v="0"/>
    <n v="1470011780"/>
    <d v="2016-08-01T00:36:20"/>
    <n v="1464827780"/>
    <d v="2016-06-02T00:36:20"/>
    <x v="58"/>
    <x v="58"/>
    <b v="0"/>
    <n v="1"/>
    <b v="0"/>
    <s v="theater/spaces"/>
    <n v="0.33512064343163539"/>
    <n v="50"/>
    <x v="0"/>
    <x v="4"/>
  </r>
  <r>
    <x v="4007"/>
    <s v="Professional Venue for local artists!!"/>
    <s v="Creating a place for local artists to perform, at substantially less cost for them"/>
    <n v="4100"/>
    <n v="11"/>
    <x v="0"/>
    <x v="0"/>
    <x v="0"/>
    <n v="1434080706"/>
    <d v="2015-06-12T03:45:06"/>
    <n v="1428896706"/>
    <d v="2015-04-13T03:45:06"/>
    <x v="58"/>
    <x v="58"/>
    <b v="0"/>
    <n v="2"/>
    <b v="0"/>
    <s v="theater/spaces"/>
    <n v="0.26829268292682928"/>
    <n v="5.5"/>
    <x v="0"/>
    <x v="4"/>
  </r>
  <r>
    <x v="4008"/>
    <s v="Funding a home for our Children's Theater"/>
    <s v="We need a permanent home for the theater!"/>
    <n v="50000"/>
    <n v="26"/>
    <x v="0"/>
    <x v="0"/>
    <x v="0"/>
    <n v="1430234394"/>
    <d v="2015-04-28T15:19:54"/>
    <n v="1425053994"/>
    <d v="2015-02-27T16:19:54"/>
    <x v="58"/>
    <x v="58"/>
    <b v="0"/>
    <n v="2"/>
    <b v="0"/>
    <s v="theater/spaces"/>
    <n v="5.1999999999999998E-2"/>
    <n v="13"/>
    <x v="0"/>
    <x v="4"/>
  </r>
  <r>
    <x v="4009"/>
    <s v="Kids Zone start up"/>
    <s v="Children only have a short period of time to live care free, play hard, get dirty, I want to help every child in my Town play everyday."/>
    <n v="11000"/>
    <n v="521"/>
    <x v="0"/>
    <x v="0"/>
    <x v="0"/>
    <n v="1477968934"/>
    <d v="2016-11-01T02:55:34"/>
    <n v="1472784934"/>
    <d v="2016-09-02T02:55:34"/>
    <x v="58"/>
    <x v="58"/>
    <b v="0"/>
    <n v="9"/>
    <b v="0"/>
    <s v="theater/spaces"/>
    <n v="4.7363636363636363"/>
    <n v="57.888888888888886"/>
    <x v="0"/>
    <x v="4"/>
  </r>
  <r>
    <x v="4010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x v="0"/>
    <n v="1411312250"/>
    <d v="2014-09-21T15:10:50"/>
    <n v="1406128250"/>
    <d v="2014-07-23T15:10:50"/>
    <x v="58"/>
    <x v="58"/>
    <b v="0"/>
    <n v="0"/>
    <b v="0"/>
    <s v="theater/spaces"/>
    <n v="0"/>
    <n v="0"/>
    <x v="0"/>
    <x v="4"/>
  </r>
  <r>
    <x v="4011"/>
    <s v="Subtropisch zwemparadijs Tropicana"/>
    <s v="Wij willen Tropicana het subtropisch zwemparadijs van Rotterdam op een nieuwe locatie gaan bouwen."/>
    <n v="1300000"/>
    <n v="128"/>
    <x v="0"/>
    <x v="14"/>
    <x v="4"/>
    <n v="1462484196"/>
    <d v="2016-05-05T21:36:36"/>
    <n v="1457303796"/>
    <d v="2016-03-06T22:36:36"/>
    <x v="58"/>
    <x v="58"/>
    <b v="0"/>
    <n v="10"/>
    <b v="0"/>
    <s v="theater/spaces"/>
    <n v="9.8461538461538465E-3"/>
    <n v="12.8"/>
    <x v="0"/>
    <x v="4"/>
  </r>
  <r>
    <x v="4012"/>
    <s v="Ant Farm Theatre Project (Canceled)"/>
    <s v="I going to build a theatre for a local ant farm so that Ants can put on their theatre productions."/>
    <n v="1500"/>
    <n v="10"/>
    <x v="1"/>
    <x v="6"/>
    <x v="5"/>
    <n v="1411748335"/>
    <d v="2014-09-26T16:18:55"/>
    <n v="1406564335"/>
    <d v="2014-07-28T16:18:55"/>
    <x v="58"/>
    <x v="58"/>
    <b v="0"/>
    <n v="1"/>
    <b v="0"/>
    <s v="theater/spaces"/>
    <n v="0.66666666666666674"/>
    <n v="10"/>
    <x v="0"/>
    <x v="4"/>
  </r>
  <r>
    <x v="4013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d v="2015-02-02T18:43:21"/>
    <n v="1417718601"/>
    <d v="2014-12-04T18:43:21"/>
    <x v="58"/>
    <x v="58"/>
    <b v="0"/>
    <n v="4"/>
    <b v="0"/>
    <s v="theater/spaces"/>
    <n v="3.2499999999999999E-3"/>
    <n v="6.5"/>
    <x v="0"/>
    <x v="4"/>
  </r>
  <r>
    <x v="4014"/>
    <s v="A Bite of a Snake Play"/>
    <s v="Smells Like Money, Drips Like Honey, Taste Like Mocha, Better Run AWAY"/>
    <n v="30000"/>
    <n v="10"/>
    <x v="3"/>
    <x v="0"/>
    <x v="0"/>
    <n v="1492759460"/>
    <d v="2017-04-21T07:24:20"/>
    <n v="1487579060"/>
    <d v="2017-02-20T08:24:20"/>
    <x v="58"/>
    <x v="58"/>
    <b v="0"/>
    <n v="1"/>
    <b v="0"/>
    <s v="theater/plays"/>
    <n v="3.3333333333333333E-2"/>
    <n v="10"/>
    <x v="0"/>
    <x v="0"/>
  </r>
  <r>
    <x v="4015"/>
    <s v="The Killing Room"/>
    <s v="One Year Lease Theater Company's world premiere theater production of THE KILLING ROOM, by playwright Daniel Keene, March 2011 in NYC."/>
    <n v="5000"/>
    <n v="5478"/>
    <x v="2"/>
    <x v="0"/>
    <x v="0"/>
    <n v="1297977427"/>
    <d v="2011-02-17T21:17:07"/>
    <n v="1292793427"/>
    <d v="2010-12-19T21:17:07"/>
    <x v="58"/>
    <x v="58"/>
    <b v="1"/>
    <n v="60"/>
    <b v="1"/>
    <s v="theater/plays"/>
    <n v="109.55999999999999"/>
    <n v="91.3"/>
    <x v="0"/>
    <x v="0"/>
  </r>
  <r>
    <x v="4016"/>
    <s v="Decree 770: Europa"/>
    <s v="A brand new musical about the ban of contraception and abortion in Romania and the revolution that ended it all in 1989."/>
    <n v="3750"/>
    <n v="151"/>
    <x v="0"/>
    <x v="0"/>
    <x v="0"/>
    <n v="1471370869"/>
    <d v="2016-08-16T18:07:49"/>
    <n v="1466186869"/>
    <d v="2016-06-17T18:07:49"/>
    <x v="58"/>
    <x v="58"/>
    <b v="0"/>
    <n v="4"/>
    <b v="0"/>
    <s v="theater/musical"/>
    <n v="4.0266666666666664"/>
    <n v="37.75"/>
    <x v="0"/>
    <x v="1"/>
  </r>
  <r>
    <x v="4017"/>
    <s v="Our Modern Lives"/>
    <s v="Help five college students as they journey to bring their groundbreaking new musical &quot;Our Modern Lives&quot; to Broadway!"/>
    <n v="3000000"/>
    <n v="1800"/>
    <x v="0"/>
    <x v="0"/>
    <x v="0"/>
    <n v="1438437600"/>
    <d v="2015-08-01T14:00:00"/>
    <n v="1433254875"/>
    <d v="2015-06-02T14:21:15"/>
    <x v="58"/>
    <x v="58"/>
    <b v="0"/>
    <n v="6"/>
    <b v="0"/>
    <s v="theater/musical"/>
    <n v="0.06"/>
    <n v="300"/>
    <x v="0"/>
    <x v="1"/>
  </r>
  <r>
    <x v="4018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x v="0"/>
    <n v="1429767607"/>
    <d v="2015-04-23T05:40:07"/>
    <n v="1424587207"/>
    <d v="2015-02-22T06:40:07"/>
    <x v="58"/>
    <x v="58"/>
    <b v="0"/>
    <n v="36"/>
    <b v="0"/>
    <s v="theater/musical"/>
    <n v="46.36363636363636"/>
    <n v="70.833333333333329"/>
    <x v="0"/>
    <x v="1"/>
  </r>
  <r>
    <x v="4019"/>
    <s v="Dick Whittington - our 2016 community pantomime!"/>
    <s v="Iver Heath Drama Club is a not-for-profit community group and this year we are performing DICK WHITTINGTON."/>
    <n v="101"/>
    <n v="289"/>
    <x v="2"/>
    <x v="3"/>
    <x v="3"/>
    <n v="1449257348"/>
    <d v="2015-12-04T19:29:08"/>
    <n v="1444069748"/>
    <d v="2015-10-05T18:29:08"/>
    <x v="58"/>
    <x v="58"/>
    <b v="0"/>
    <n v="15"/>
    <b v="1"/>
    <s v="theater/plays"/>
    <n v="286.13861386138615"/>
    <n v="19.266666666666666"/>
    <x v="0"/>
    <x v="0"/>
  </r>
  <r>
    <x v="4020"/>
    <s v="The Collector, a play by Daniel Wade"/>
    <s v="How far would you go for revenge? The Collector is a dark thriller of regret, retribution and broken masculinity."/>
    <n v="5000"/>
    <n v="5195"/>
    <x v="2"/>
    <x v="4"/>
    <x v="4"/>
    <n v="1484441980"/>
    <d v="2017-01-15T00:59:40"/>
    <n v="1479257980"/>
    <d v="2016-11-16T00:59:40"/>
    <x v="58"/>
    <x v="58"/>
    <b v="0"/>
    <n v="54"/>
    <b v="1"/>
    <s v="theater/plays"/>
    <n v="103.89999999999999"/>
    <n v="96.203703703703709"/>
    <x v="0"/>
    <x v="0"/>
  </r>
  <r>
    <x v="4021"/>
    <s v="The Tutors"/>
    <s v="3 college grads struggling to fund their social network. 1 bratty blackmailing student. 1 dreamy Asian business man. 1 awesome play."/>
    <n v="8000"/>
    <n v="8001"/>
    <x v="2"/>
    <x v="0"/>
    <x v="0"/>
    <n v="1429976994"/>
    <d v="2015-04-25T15:49:54"/>
    <n v="1424796594"/>
    <d v="2015-02-24T16:49:54"/>
    <x v="58"/>
    <x v="58"/>
    <b v="0"/>
    <n v="19"/>
    <b v="1"/>
    <s v="theater/plays"/>
    <n v="100.01249999999999"/>
    <n v="421.10526315789474"/>
    <x v="0"/>
    <x v="0"/>
  </r>
  <r>
    <x v="4022"/>
    <s v="The Beautiful House"/>
    <s v="The Beautiful House' is a story of modern mummification and the present day post-humanist crisis in our relationship with death."/>
    <n v="500"/>
    <n v="760"/>
    <x v="2"/>
    <x v="3"/>
    <x v="3"/>
    <n v="1427990071"/>
    <d v="2015-04-02T15:54:31"/>
    <n v="1422809671"/>
    <d v="2015-02-01T16:54:31"/>
    <x v="58"/>
    <x v="58"/>
    <b v="0"/>
    <n v="39"/>
    <b v="1"/>
    <s v="theater/plays"/>
    <n v="152"/>
    <n v="19.487179487179485"/>
    <x v="0"/>
    <x v="0"/>
  </r>
  <r>
    <x v="4023"/>
    <s v="'Patagonia' - by Robert George"/>
    <s v="A full length comedy, Patagonia follows Grason and Jerry on their journey through a magical, South-American rainforest."/>
    <n v="300"/>
    <n v="385"/>
    <x v="2"/>
    <x v="3"/>
    <x v="3"/>
    <n v="1471130956"/>
    <d v="2016-08-13T23:29:16"/>
    <n v="1465946956"/>
    <d v="2016-06-14T23:29:16"/>
    <x v="58"/>
    <x v="58"/>
    <b v="0"/>
    <n v="14"/>
    <b v="1"/>
    <s v="theater/plays"/>
    <n v="128.33333333333334"/>
    <n v="27.5"/>
    <x v="0"/>
    <x v="0"/>
  </r>
  <r>
    <x v="4024"/>
    <s v="With My Eyes Wide Open"/>
    <s v="We're making a hard hitting, innovative play which will open your eyes to what mental illness is like in the mind of the sufferer."/>
    <n v="1000"/>
    <n v="1000"/>
    <x v="2"/>
    <x v="3"/>
    <x v="3"/>
    <n v="1429789992"/>
    <d v="2015-04-23T11:53:12"/>
    <n v="1424609592"/>
    <d v="2015-02-22T12:53:12"/>
    <x v="58"/>
    <x v="58"/>
    <b v="0"/>
    <n v="17"/>
    <b v="1"/>
    <s v="theater/plays"/>
    <n v="100"/>
    <n v="58.823529411764703"/>
    <x v="0"/>
    <x v="0"/>
  </r>
  <r>
    <x v="4025"/>
    <s v="Gifts of War"/>
    <s v="Ancient Greece. Giddy, champagne soaked debauchery celebrating the Trojan War's end leads to a shocking and deadly surprise."/>
    <n v="5500"/>
    <n v="5623"/>
    <x v="2"/>
    <x v="0"/>
    <x v="0"/>
    <n v="1410099822"/>
    <d v="2014-09-07T14:23:42"/>
    <n v="1404915822"/>
    <d v="2014-07-09T14:23:42"/>
    <x v="58"/>
    <x v="58"/>
    <b v="0"/>
    <n v="85"/>
    <b v="1"/>
    <s v="theater/plays"/>
    <n v="102.23636363636363"/>
    <n v="66.152941176470591"/>
    <x v="0"/>
    <x v="0"/>
  </r>
  <r>
    <x v="4026"/>
    <s v="Immortal"/>
    <s v="'Immortal', a play about five English Air Bombers in WW2, is an exciting first project for the brand new Production Company, GreanTea."/>
    <n v="2200"/>
    <n v="2210"/>
    <x v="2"/>
    <x v="3"/>
    <x v="3"/>
    <n v="1408289724"/>
    <d v="2014-08-17T15:35:24"/>
    <n v="1403105724"/>
    <d v="2014-06-18T15:35:24"/>
    <x v="58"/>
    <x v="58"/>
    <b v="0"/>
    <n v="20"/>
    <b v="1"/>
    <s v="theater/plays"/>
    <n v="100.45454545454547"/>
    <n v="110.5"/>
    <x v="0"/>
    <x v="0"/>
  </r>
  <r>
    <x v="4027"/>
    <s v="Vote for Next Season's Shows!"/>
    <s v="Vote here for whatever show you want to see next year! No gimmick, no stretch goals, just a simple vote and a free ticket."/>
    <n v="100"/>
    <n v="100"/>
    <x v="2"/>
    <x v="0"/>
    <x v="0"/>
    <n v="1480947054"/>
    <d v="2016-12-05T14:10:54"/>
    <n v="1475759454"/>
    <d v="2016-10-06T13:10:54"/>
    <x v="58"/>
    <x v="58"/>
    <b v="0"/>
    <n v="5"/>
    <b v="1"/>
    <s v="theater/plays"/>
    <n v="100"/>
    <n v="20"/>
    <x v="0"/>
    <x v="0"/>
  </r>
  <r>
    <x v="4028"/>
    <s v="The Tragedy of Mario and Juliet"/>
    <s v="Bumbling architect Romeo and handsome contractor Mario meet their match while building a balcony for Verona, NJ siren, Juliet."/>
    <n v="3000"/>
    <n v="3255"/>
    <x v="2"/>
    <x v="0"/>
    <x v="0"/>
    <n v="1460970805"/>
    <d v="2016-04-18T09:13:25"/>
    <n v="1455790405"/>
    <d v="2016-02-18T10:13:25"/>
    <x v="58"/>
    <x v="58"/>
    <b v="0"/>
    <n v="24"/>
    <b v="1"/>
    <s v="theater/plays"/>
    <n v="108.5"/>
    <n v="135.625"/>
    <x v="0"/>
    <x v="0"/>
  </r>
  <r>
    <x v="4029"/>
    <s v="Actors &amp; Musicians who are Blind or Autistic"/>
    <s v="See Theatre In A New Light"/>
    <n v="7500"/>
    <n v="8207"/>
    <x v="2"/>
    <x v="0"/>
    <x v="0"/>
    <n v="1474649070"/>
    <d v="2016-09-23T16:44:30"/>
    <n v="1469465070"/>
    <d v="2016-07-25T16:44:30"/>
    <x v="58"/>
    <x v="58"/>
    <b v="0"/>
    <n v="54"/>
    <b v="1"/>
    <s v="theater/plays"/>
    <n v="109.42666666666668"/>
    <n v="151.9814814814815"/>
    <x v="0"/>
    <x v="0"/>
  </r>
  <r>
    <x v="4030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x v="0"/>
    <n v="1463520479"/>
    <d v="2016-05-17T21:27:59"/>
    <n v="1458336479"/>
    <d v="2016-03-18T21:27:59"/>
    <x v="58"/>
    <x v="58"/>
    <b v="0"/>
    <n v="49"/>
    <b v="1"/>
    <s v="theater/plays"/>
    <n v="100.05"/>
    <n v="81.673469387755105"/>
    <x v="0"/>
    <x v="0"/>
  </r>
  <r>
    <x v="4031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x v="0"/>
    <n v="1471977290"/>
    <d v="2016-08-23T18:34:50"/>
    <n v="1466793290"/>
    <d v="2016-06-24T18:34:50"/>
    <x v="58"/>
    <x v="58"/>
    <b v="0"/>
    <n v="39"/>
    <b v="1"/>
    <s v="theater/plays"/>
    <n v="104.93333333333332"/>
    <n v="80.717948717948715"/>
    <x v="0"/>
    <x v="0"/>
  </r>
  <r>
    <x v="4032"/>
    <s v="Blast From the Past"/>
    <s v="I am asking for public funding to help put together a musical tribute titled &quot;Blast From The Past&quot; reenacting famous HipHop, RnB acts."/>
    <n v="100000"/>
    <n v="0"/>
    <x v="0"/>
    <x v="0"/>
    <x v="0"/>
    <n v="1450040396"/>
    <d v="2015-12-13T20:59:56"/>
    <n v="1444852796"/>
    <d v="2015-10-14T19:59:56"/>
    <x v="58"/>
    <x v="58"/>
    <b v="0"/>
    <n v="0"/>
    <b v="0"/>
    <s v="theater/musical"/>
    <n v="0"/>
    <n v="0"/>
    <x v="0"/>
    <x v="1"/>
  </r>
  <r>
    <x v="4033"/>
    <s v="Project Hedwig and the Angry Inch"/>
    <s v="A rock and roll journey that explores love, loss, redemption, duality and ascension."/>
    <n v="3300"/>
    <n v="216"/>
    <x v="0"/>
    <x v="6"/>
    <x v="5"/>
    <n v="1429456132"/>
    <d v="2015-04-19T15:08:52"/>
    <n v="1424275732"/>
    <d v="2015-02-18T16:08:52"/>
    <x v="58"/>
    <x v="58"/>
    <b v="0"/>
    <n v="2"/>
    <b v="0"/>
    <s v="theater/musical"/>
    <n v="6.5454545454545459"/>
    <n v="108"/>
    <x v="0"/>
    <x v="1"/>
  </r>
  <r>
    <x v="4034"/>
    <s v="POE!"/>
    <s v="POE is a tragicomic musical about the life and works of Edgar Poe, with Death as his therapist helping him find peace in the beyond."/>
    <n v="25000"/>
    <n v="1"/>
    <x v="0"/>
    <x v="0"/>
    <x v="0"/>
    <n v="1475853060"/>
    <d v="2016-10-07T15:11:00"/>
    <n v="1470672906"/>
    <d v="2016-08-08T16:15:06"/>
    <x v="58"/>
    <x v="58"/>
    <b v="0"/>
    <n v="1"/>
    <b v="0"/>
    <s v="theater/musical"/>
    <n v="4.0000000000000001E-3"/>
    <n v="1"/>
    <x v="0"/>
    <x v="1"/>
  </r>
  <r>
    <x v="4035"/>
    <s v="IHDC's 2017 Pantomime - Jack and the Beanstalk"/>
    <s v="Each year our community comes together to put on a fun and funny family show. We need your help to keep our annual event going."/>
    <n v="225"/>
    <n v="234"/>
    <x v="2"/>
    <x v="3"/>
    <x v="3"/>
    <n v="1482321030"/>
    <d v="2016-12-21T11:50:30"/>
    <n v="1477133430"/>
    <d v="2016-10-22T10:50:30"/>
    <x v="58"/>
    <x v="58"/>
    <b v="0"/>
    <n v="9"/>
    <b v="1"/>
    <s v="theater/plays"/>
    <n v="104"/>
    <n v="26"/>
    <x v="0"/>
    <x v="0"/>
  </r>
  <r>
    <x v="4036"/>
    <s v="FAUST.hier und jetzt"/>
    <s v="Theaterprojekt 12. Kl. Waldorfschule Essen. 2 junge Regisseure bringen volles Engagement &amp; Zeit ein. FÃ¼r ihre Finanzierung sammeln wir."/>
    <n v="4500"/>
    <n v="4500"/>
    <x v="2"/>
    <x v="7"/>
    <x v="4"/>
    <n v="1472936229"/>
    <d v="2016-09-03T20:57:09"/>
    <n v="1467752229"/>
    <d v="2016-07-05T20:57:09"/>
    <x v="58"/>
    <x v="58"/>
    <b v="0"/>
    <n v="31"/>
    <b v="1"/>
    <s v="theater/plays"/>
    <n v="100"/>
    <n v="145.16129032258064"/>
    <x v="0"/>
    <x v="0"/>
  </r>
  <r>
    <x v="4037"/>
    <s v="&quot;Lifted&quot; - The Theatre Shed's 10 Year Anniversary Show"/>
    <s v="We are 10 years old - please help us celebrate the last 10 years and secure our future for the next 10 years."/>
    <n v="2000"/>
    <n v="3100"/>
    <x v="2"/>
    <x v="3"/>
    <x v="3"/>
    <n v="1423838916"/>
    <d v="2015-02-13T14:48:36"/>
    <n v="1418654916"/>
    <d v="2014-12-15T14:48:36"/>
    <x v="58"/>
    <x v="58"/>
    <b v="0"/>
    <n v="78"/>
    <b v="1"/>
    <s v="theater/plays"/>
    <n v="155"/>
    <n v="39.743589743589745"/>
    <x v="0"/>
    <x v="0"/>
  </r>
  <r>
    <x v="4038"/>
    <s v="Constellations by Nick Payne at the Nottingham New Theatre"/>
    <s v="The award-winning Nottingham New Theatre presents an exciting experimental play about the multi-universe theory and love."/>
    <n v="300"/>
    <n v="409.01"/>
    <x v="2"/>
    <x v="3"/>
    <x v="3"/>
    <n v="1464712394"/>
    <d v="2016-05-31T16:33:14"/>
    <n v="1459528394"/>
    <d v="2016-04-01T16:33:14"/>
    <x v="58"/>
    <x v="58"/>
    <b v="0"/>
    <n v="27"/>
    <b v="1"/>
    <s v="theater/plays"/>
    <n v="136.33666666666667"/>
    <n v="15.148518518518518"/>
    <x v="0"/>
    <x v="0"/>
  </r>
  <r>
    <x v="4039"/>
    <s v="Elektra Bekent - Afstudeervoorstelling"/>
    <s v="Mijn solo voorstelling gaat over Elektra (Sophokles) en hoe zij als jongere alles beleeft en meemaakt!"/>
    <n v="850"/>
    <n v="131"/>
    <x v="0"/>
    <x v="14"/>
    <x v="4"/>
    <n v="1422100800"/>
    <d v="2015-01-24T12:00:00"/>
    <n v="1416932133"/>
    <d v="2014-11-25T16:15:33"/>
    <x v="58"/>
    <x v="58"/>
    <b v="0"/>
    <n v="4"/>
    <b v="0"/>
    <s v="theater/plays"/>
    <n v="15.411764705882353"/>
    <n v="32.75"/>
    <x v="0"/>
    <x v="0"/>
  </r>
  <r>
    <x v="4040"/>
    <s v="Shakespeare in Sarajevo"/>
    <s v="Shakespeare's plays have an important message for the world. Bosnia needs to hear. Bring Shakespeare to Sarajevo! Fund performances!"/>
    <n v="1500"/>
    <n v="427"/>
    <x v="0"/>
    <x v="0"/>
    <x v="0"/>
    <n v="1432589896"/>
    <d v="2015-05-25T21:38:16"/>
    <n v="1427405896"/>
    <d v="2015-03-26T21:38:16"/>
    <x v="58"/>
    <x v="58"/>
    <b v="0"/>
    <n v="7"/>
    <b v="0"/>
    <s v="theater/plays"/>
    <n v="28.466666666666669"/>
    <n v="61"/>
    <x v="0"/>
    <x v="0"/>
  </r>
  <r>
    <x v="4041"/>
    <s v="Pared Down Productions"/>
    <s v="A production company specializing in small-scale musicals"/>
    <n v="4000"/>
    <n v="4409.7700000000004"/>
    <x v="2"/>
    <x v="0"/>
    <x v="0"/>
    <n v="1440556553"/>
    <d v="2015-08-26T02:35:53"/>
    <n v="1435372553"/>
    <d v="2015-06-27T02:35:53"/>
    <x v="58"/>
    <x v="58"/>
    <b v="0"/>
    <n v="88"/>
    <b v="1"/>
    <s v="theater/musical"/>
    <n v="110.24425000000002"/>
    <n v="50.111022727272733"/>
    <x v="0"/>
    <x v="1"/>
  </r>
  <r>
    <x v="4042"/>
    <s v="Give a Puppet a Hand"/>
    <s v="Sponsor an AVENUE Q puppet for The Barn Players April 2015 production."/>
    <n v="2400"/>
    <n v="2521"/>
    <x v="2"/>
    <x v="0"/>
    <x v="0"/>
    <n v="1423942780"/>
    <d v="2015-02-14T19:39:40"/>
    <n v="1418758780"/>
    <d v="2014-12-16T19:39:40"/>
    <x v="58"/>
    <x v="58"/>
    <b v="0"/>
    <n v="36"/>
    <b v="1"/>
    <s v="theater/musical"/>
    <n v="105.04166666666667"/>
    <n v="70.027777777777771"/>
    <x v="0"/>
    <x v="1"/>
  </r>
  <r>
    <x v="4043"/>
    <s v="Spin! at The Cumming Playhouse"/>
    <s v="Spin! is an original musical comedy-drama presented by Blue Palm Productions."/>
    <n v="1500"/>
    <n v="0"/>
    <x v="0"/>
    <x v="0"/>
    <x v="0"/>
    <n v="1404664592"/>
    <d v="2014-07-06T16:36:32"/>
    <n v="1399480592"/>
    <d v="2014-05-07T16:36:32"/>
    <x v="58"/>
    <x v="58"/>
    <b v="0"/>
    <n v="0"/>
    <b v="0"/>
    <s v="theater/musical"/>
    <n v="0"/>
    <n v="0"/>
    <x v="0"/>
    <x v="1"/>
  </r>
  <r>
    <x v="4044"/>
    <s v="A Staged Reading of &quot;CALL ME TANIA&quot;"/>
    <s v="Part Psychological Thriller - Part Heartbreaking Drama - Part Spectacular Farce - 100% New American Musical Theatre"/>
    <n v="22500"/>
    <n v="1"/>
    <x v="0"/>
    <x v="0"/>
    <x v="0"/>
    <n v="1484354556"/>
    <d v="2017-01-14T00:42:36"/>
    <n v="1479170556"/>
    <d v="2016-11-15T00:42:36"/>
    <x v="58"/>
    <x v="58"/>
    <b v="0"/>
    <n v="1"/>
    <b v="0"/>
    <s v="theater/musical"/>
    <n v="4.4444444444444444E-3"/>
    <n v="1"/>
    <x v="0"/>
    <x v="1"/>
  </r>
  <r>
    <x v="4045"/>
    <s v="&quot;Sounds By The River&quot; ( Original Musical)"/>
    <s v="&quot;Sounds By The River&quot; tells the story of a Detroit composer through_x000a_his music, poetry, and dance."/>
    <n v="150000"/>
    <n v="3"/>
    <x v="0"/>
    <x v="0"/>
    <x v="0"/>
    <n v="1411852640"/>
    <d v="2014-09-27T21:17:20"/>
    <n v="1406668640"/>
    <d v="2014-07-29T21:17:20"/>
    <x v="58"/>
    <x v="58"/>
    <b v="0"/>
    <n v="2"/>
    <b v="0"/>
    <s v="theater/musical"/>
    <n v="2E-3"/>
    <n v="1.5"/>
    <x v="0"/>
    <x v="1"/>
  </r>
  <r>
    <x v="4046"/>
    <s v="Time at the Bar! The road to Edinburgh"/>
    <s v="Following a sell-out run in Loughborough, Time at the Bar! is heading to this year's Fringe Festival... But we need your help!"/>
    <n v="1000"/>
    <n v="1000"/>
    <x v="2"/>
    <x v="3"/>
    <x v="3"/>
    <n v="1429955619"/>
    <d v="2015-04-25T09:53:39"/>
    <n v="1424775219"/>
    <d v="2015-02-24T10:53:39"/>
    <x v="58"/>
    <x v="58"/>
    <b v="0"/>
    <n v="24"/>
    <b v="1"/>
    <s v="theater/plays"/>
    <n v="100"/>
    <n v="41.666666666666664"/>
    <x v="0"/>
    <x v="0"/>
  </r>
  <r>
    <x v="4047"/>
    <s v="A Few Brave Men: The Chosen Few"/>
    <s v="In 1942 three black and one Puerto Rican jazz musicians from Harlem join the segregated US Marines. We see &quot;Love In Time of War&quot;"/>
    <n v="5000"/>
    <n v="5000"/>
    <x v="2"/>
    <x v="0"/>
    <x v="0"/>
    <n v="1420033187"/>
    <d v="2014-12-31T13:39:47"/>
    <n v="1414845587"/>
    <d v="2014-11-01T12:39:47"/>
    <x v="58"/>
    <x v="58"/>
    <b v="0"/>
    <n v="28"/>
    <b v="1"/>
    <s v="theater/plays"/>
    <n v="100"/>
    <n v="178.57142857142858"/>
    <x v="0"/>
    <x v="0"/>
  </r>
  <r>
    <x v="4048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x v="0"/>
    <n v="1438226724"/>
    <d v="2015-07-30T03:25:24"/>
    <n v="1433042724"/>
    <d v="2015-05-31T03:25:24"/>
    <x v="58"/>
    <x v="58"/>
    <b v="0"/>
    <n v="32"/>
    <b v="1"/>
    <s v="theater/plays"/>
    <n v="101.25"/>
    <n v="63.28125"/>
    <x v="0"/>
    <x v="0"/>
  </r>
  <r>
    <x v="4049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x v="0"/>
    <n v="1405882287"/>
    <d v="2014-07-20T18:51:27"/>
    <n v="1400698287"/>
    <d v="2014-05-21T18:51:27"/>
    <x v="58"/>
    <x v="58"/>
    <b v="1"/>
    <n v="34"/>
    <b v="0"/>
    <s v="theater/plays"/>
    <n v="8.7200000000000006"/>
    <n v="25.647058823529413"/>
    <x v="0"/>
    <x v="0"/>
  </r>
  <r>
    <x v="4050"/>
    <s v="Umma Yemaya"/>
    <s v="Umma Yemaya is  a play that examines the challenges of unconventional love. The Lady  and the Artist create their own world for love."/>
    <n v="6000"/>
    <n v="0"/>
    <x v="0"/>
    <x v="0"/>
    <x v="0"/>
    <n v="1446739905"/>
    <d v="2015-11-05T16:11:45"/>
    <n v="1441552305"/>
    <d v="2015-09-06T15:11:45"/>
    <x v="58"/>
    <x v="58"/>
    <b v="0"/>
    <n v="0"/>
    <b v="0"/>
    <s v="theater/plays"/>
    <n v="0"/>
    <n v="0"/>
    <x v="0"/>
    <x v="0"/>
  </r>
  <r>
    <x v="405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d v="2017-03-29T17:44:10"/>
    <n v="1485629050"/>
    <d v="2017-01-28T18:44:10"/>
    <x v="58"/>
    <x v="58"/>
    <b v="0"/>
    <n v="3"/>
    <b v="0"/>
    <s v="theater/musical"/>
    <n v="2.666666666666667"/>
    <n v="13.333333333333334"/>
    <x v="0"/>
    <x v="1"/>
  </r>
  <r>
    <x v="4052"/>
    <s v="Something Wicked This Way Comes"/>
    <s v="Will Power Troupe is the only US group invited to perform in London's Shakespeare Festival. We need your help to bring the USA to UK!"/>
    <n v="15000"/>
    <n v="2524"/>
    <x v="0"/>
    <x v="0"/>
    <x v="0"/>
    <n v="1439662344"/>
    <d v="2015-08-15T18:12:24"/>
    <n v="1434478344"/>
    <d v="2015-06-16T18:12:24"/>
    <x v="58"/>
    <x v="58"/>
    <b v="0"/>
    <n v="8"/>
    <b v="0"/>
    <s v="theater/plays"/>
    <n v="16.826666666666668"/>
    <n v="315.5"/>
    <x v="0"/>
    <x v="0"/>
  </r>
  <r>
    <x v="4053"/>
    <s v="JoLee Productions"/>
    <s v="Producing &amp; directing Jake's Women by Neil Simon opening July 9 and running through July 26 for Sonoma Arts Live"/>
    <n v="15000"/>
    <n v="1"/>
    <x v="0"/>
    <x v="0"/>
    <x v="0"/>
    <n v="1429936500"/>
    <d v="2015-04-25T04:35:00"/>
    <n v="1424759330"/>
    <d v="2015-02-24T06:28:50"/>
    <x v="58"/>
    <x v="58"/>
    <b v="0"/>
    <n v="1"/>
    <b v="0"/>
    <s v="theater/plays"/>
    <n v="6.6666666666666671E-3"/>
    <n v="1"/>
    <x v="0"/>
    <x v="0"/>
  </r>
  <r>
    <x v="4054"/>
    <s v="Mr Mineshaft - A Play about Julius Eastman"/>
    <s v="Forgotten composer, virtuoso pianist, actor, and activist._x000a_I'm hoping to produce my play which explores Julius's life and music."/>
    <n v="3000"/>
    <n v="1315"/>
    <x v="0"/>
    <x v="3"/>
    <x v="3"/>
    <n v="1443973546"/>
    <d v="2015-10-04T15:45:46"/>
    <n v="1438789546"/>
    <d v="2015-08-05T15:45:46"/>
    <x v="58"/>
    <x v="58"/>
    <b v="0"/>
    <n v="23"/>
    <b v="0"/>
    <s v="theater/plays"/>
    <n v="43.833333333333336"/>
    <n v="57.173913043478258"/>
    <x v="0"/>
    <x v="0"/>
  </r>
  <r>
    <x v="4055"/>
    <s v="Epic Proportions"/>
    <s v="In the 30's, two brothers, Benny and Phil, who go to the Arizona desert to be extras in a huge Biblical epic. Riotous comedy!"/>
    <n v="1200"/>
    <n v="0"/>
    <x v="0"/>
    <x v="0"/>
    <x v="0"/>
    <n v="1434490914"/>
    <d v="2015-06-16T21:41:54"/>
    <n v="1429306914"/>
    <d v="2015-04-17T21:41:54"/>
    <x v="58"/>
    <x v="58"/>
    <b v="0"/>
    <n v="0"/>
    <b v="0"/>
    <s v="theater/plays"/>
    <n v="0"/>
    <n v="0"/>
    <x v="0"/>
    <x v="0"/>
  </r>
  <r>
    <x v="4056"/>
    <s v="The Barbican Photography Trip 2015"/>
    <s v="A group of 12 friends, separated by time, space, state borders and oceans want to head to London for the adventure of a lifetime."/>
    <n v="30000"/>
    <n v="0"/>
    <x v="0"/>
    <x v="2"/>
    <x v="2"/>
    <n v="1410076123"/>
    <d v="2014-09-07T07:48:43"/>
    <n v="1404892123"/>
    <d v="2014-07-09T07:48:43"/>
    <x v="58"/>
    <x v="58"/>
    <b v="0"/>
    <n v="0"/>
    <b v="0"/>
    <s v="theater/plays"/>
    <n v="0"/>
    <n v="0"/>
    <x v="0"/>
    <x v="0"/>
  </r>
  <r>
    <x v="4057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4"/>
    <x v="4"/>
    <n v="1462301342"/>
    <d v="2016-05-03T18:49:02"/>
    <n v="1457120942"/>
    <d v="2016-03-04T19:49:02"/>
    <x v="58"/>
    <x v="58"/>
    <b v="0"/>
    <n v="1"/>
    <b v="0"/>
    <s v="theater/plays"/>
    <n v="5.0000000000000001E-4"/>
    <n v="1"/>
    <x v="0"/>
    <x v="0"/>
  </r>
  <r>
    <x v="4058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x v="0"/>
    <n v="1445885890"/>
    <d v="2015-10-26T18:58:10"/>
    <n v="1440701890"/>
    <d v="2015-08-27T18:58:10"/>
    <x v="58"/>
    <x v="58"/>
    <b v="0"/>
    <n v="1"/>
    <b v="0"/>
    <s v="theater/plays"/>
    <n v="9.6153846153846159E-2"/>
    <n v="25"/>
    <x v="0"/>
    <x v="0"/>
  </r>
  <r>
    <x v="4059"/>
    <s v="City of Joy"/>
    <s v="Despite hunger and conditions of a Calcutta slum, the people there know that life is precious. They have named it â€˜City of Joy.â€™"/>
    <n v="25000"/>
    <n v="0"/>
    <x v="0"/>
    <x v="6"/>
    <x v="5"/>
    <n v="1405352264"/>
    <d v="2014-07-14T15:37:44"/>
    <n v="1400168264"/>
    <d v="2014-05-15T15:37:44"/>
    <x v="58"/>
    <x v="58"/>
    <b v="0"/>
    <n v="0"/>
    <b v="0"/>
    <s v="theater/plays"/>
    <n v="0"/>
    <n v="0"/>
    <x v="0"/>
    <x v="0"/>
  </r>
  <r>
    <x v="4060"/>
    <s v="MAMA'Z BA-B: The StagePlay"/>
    <s v="&quot;MAMA'Z BA-B&quot; is the story of Marcus Williams who struggles to find a place for himself as a young black male."/>
    <n v="2000"/>
    <n v="126"/>
    <x v="0"/>
    <x v="0"/>
    <x v="0"/>
    <n v="1429460386"/>
    <d v="2015-04-19T16:19:46"/>
    <n v="1424279986"/>
    <d v="2015-02-18T17:19:46"/>
    <x v="58"/>
    <x v="58"/>
    <b v="0"/>
    <n v="3"/>
    <b v="0"/>
    <s v="theater/plays"/>
    <n v="6.3"/>
    <n v="42"/>
    <x v="0"/>
    <x v="0"/>
  </r>
  <r>
    <x v="4061"/>
    <s v="Fringe Fest: Take Comfort in Falling Forever"/>
    <s v="Andrew Heller producing a production of an original play for the Philadelphia Fringe Festival. Written and Directed by Andrew Heller"/>
    <n v="2000"/>
    <n v="285"/>
    <x v="0"/>
    <x v="0"/>
    <x v="0"/>
    <n v="1460608780"/>
    <d v="2016-04-14T04:39:40"/>
    <n v="1455428380"/>
    <d v="2016-02-14T05:39:40"/>
    <x v="58"/>
    <x v="58"/>
    <b v="0"/>
    <n v="4"/>
    <b v="0"/>
    <s v="theater/plays"/>
    <n v="14.249999999999998"/>
    <n v="71.25"/>
    <x v="0"/>
    <x v="0"/>
  </r>
  <r>
    <x v="4062"/>
    <s v="Scarlet Letters (a play with songs)"/>
    <s v="&quot;On the breast of her gown, in fine red cloth, appeared the letter A.&quot; But what about the rest of the alphabet?"/>
    <n v="5000"/>
    <n v="527"/>
    <x v="0"/>
    <x v="0"/>
    <x v="0"/>
    <n v="1463945673"/>
    <d v="2016-05-22T19:34:33"/>
    <n v="1458761673"/>
    <d v="2016-03-23T19:34:33"/>
    <x v="58"/>
    <x v="58"/>
    <b v="0"/>
    <n v="11"/>
    <b v="0"/>
    <s v="theater/plays"/>
    <n v="10.54"/>
    <n v="47.909090909090907"/>
    <x v="0"/>
    <x v="0"/>
  </r>
  <r>
    <x v="4063"/>
    <s v="Valkyrie Theatre Company"/>
    <s v="We're a horror based theatre company in Oklahoma City beginning our first season of shows."/>
    <n v="1000"/>
    <n v="211"/>
    <x v="0"/>
    <x v="0"/>
    <x v="0"/>
    <n v="1423186634"/>
    <d v="2015-02-06T01:37:14"/>
    <n v="1418002634"/>
    <d v="2014-12-08T01:37:14"/>
    <x v="58"/>
    <x v="58"/>
    <b v="0"/>
    <n v="8"/>
    <b v="0"/>
    <s v="theater/plays"/>
    <n v="21.099999999999998"/>
    <n v="26.375"/>
    <x v="0"/>
    <x v="0"/>
  </r>
  <r>
    <x v="4064"/>
    <s v="For Colored Girl Play Production"/>
    <s v="Staged play within the communities of eastern ( Kinston Wilson Wilmington ) North Carolina ! Funds will allow a child to attend! THX"/>
    <n v="2000"/>
    <n v="214"/>
    <x v="0"/>
    <x v="0"/>
    <x v="0"/>
    <n v="1422717953"/>
    <d v="2015-01-31T15:25:53"/>
    <n v="1417533953"/>
    <d v="2014-12-02T15:25:53"/>
    <x v="58"/>
    <x v="58"/>
    <b v="0"/>
    <n v="8"/>
    <b v="0"/>
    <s v="theater/plays"/>
    <n v="10.7"/>
    <n v="26.75"/>
    <x v="0"/>
    <x v="0"/>
  </r>
  <r>
    <x v="4065"/>
    <s v="BEIRUT, LADY OF LEBANON"/>
    <s v="A Theatrical Production Celebrating the Lebanese Culture and the Human Spirit in Time of War."/>
    <n v="30000"/>
    <n v="1225"/>
    <x v="0"/>
    <x v="0"/>
    <x v="0"/>
    <n v="1468729149"/>
    <d v="2016-07-17T04:19:09"/>
    <n v="1463545149"/>
    <d v="2016-05-18T04:19:09"/>
    <x v="58"/>
    <x v="58"/>
    <b v="0"/>
    <n v="7"/>
    <b v="0"/>
    <s v="theater/plays"/>
    <n v="4.083333333333333"/>
    <n v="175"/>
    <x v="0"/>
    <x v="0"/>
  </r>
  <r>
    <x v="4066"/>
    <s v="Flush - David Dipper - Break Point Theatre"/>
    <s v="Sex, deception, addiction, life. _x000a_A quality piece of relevant theatre at one of London's most vibrant and respected fringe theatres."/>
    <n v="850"/>
    <n v="170"/>
    <x v="0"/>
    <x v="3"/>
    <x v="3"/>
    <n v="1436297180"/>
    <d v="2015-07-07T19:26:20"/>
    <n v="1431113180"/>
    <d v="2015-05-08T19:26:20"/>
    <x v="58"/>
    <x v="58"/>
    <b v="0"/>
    <n v="5"/>
    <b v="0"/>
    <s v="theater/plays"/>
    <n v="20"/>
    <n v="34"/>
    <x v="0"/>
    <x v="0"/>
  </r>
  <r>
    <x v="4067"/>
    <s v="Tearing Down Cabrini-Green, a dynamic social commentary."/>
    <s v="A richly textured and intellectually powerful social commentary about family, community and America."/>
    <n v="10000"/>
    <n v="541"/>
    <x v="0"/>
    <x v="0"/>
    <x v="0"/>
    <n v="1449876859"/>
    <d v="2015-12-11T23:34:19"/>
    <n v="1444689259"/>
    <d v="2015-10-12T22:34:19"/>
    <x v="58"/>
    <x v="58"/>
    <b v="0"/>
    <n v="9"/>
    <b v="0"/>
    <s v="theater/plays"/>
    <n v="5.41"/>
    <n v="60.111111111111114"/>
    <x v="0"/>
    <x v="0"/>
  </r>
  <r>
    <x v="4068"/>
    <s v="The Escorts"/>
    <s v="An Enticing Trip into the World of Assisted Dying"/>
    <n v="8000"/>
    <n v="10"/>
    <x v="0"/>
    <x v="0"/>
    <x v="0"/>
    <n v="1462631358"/>
    <d v="2016-05-07T14:29:18"/>
    <n v="1457450958"/>
    <d v="2016-03-08T15:29:18"/>
    <x v="58"/>
    <x v="58"/>
    <b v="0"/>
    <n v="1"/>
    <b v="0"/>
    <s v="theater/plays"/>
    <n v="0.125"/>
    <n v="10"/>
    <x v="0"/>
    <x v="0"/>
  </r>
  <r>
    <x v="4069"/>
    <s v="Bringing more Art to the Community"/>
    <s v="Help us bring more Art to the Community. It's our second production, Fences by August Wilson. Help us make it a success!"/>
    <n v="3000"/>
    <n v="40"/>
    <x v="0"/>
    <x v="0"/>
    <x v="0"/>
    <n v="1413832985"/>
    <d v="2014-10-20T19:23:05"/>
    <n v="1408648985"/>
    <d v="2014-08-21T19:23:05"/>
    <x v="58"/>
    <x v="58"/>
    <b v="0"/>
    <n v="2"/>
    <b v="0"/>
    <s v="theater/plays"/>
    <n v="1.3333333333333335"/>
    <n v="20"/>
    <x v="0"/>
    <x v="0"/>
  </r>
  <r>
    <x v="4070"/>
    <s v="Angels in Houston"/>
    <s v="Help a group of actors end bigotry in Houston, TX by supporting a  full production of Angels in America."/>
    <n v="15000"/>
    <n v="125"/>
    <x v="0"/>
    <x v="0"/>
    <x v="0"/>
    <n v="1414360358"/>
    <d v="2014-10-26T21:52:38"/>
    <n v="1409176358"/>
    <d v="2014-08-27T21:52:38"/>
    <x v="58"/>
    <x v="58"/>
    <b v="0"/>
    <n v="2"/>
    <b v="0"/>
    <s v="theater/plays"/>
    <n v="0.83333333333333337"/>
    <n v="62.5"/>
    <x v="0"/>
    <x v="0"/>
  </r>
  <r>
    <x v="4071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5"/>
    <x v="4"/>
    <n v="1437889336"/>
    <d v="2015-07-26T05:42:16"/>
    <n v="1432705336"/>
    <d v="2015-05-27T05:42:16"/>
    <x v="58"/>
    <x v="58"/>
    <b v="0"/>
    <n v="4"/>
    <b v="0"/>
    <s v="theater/plays"/>
    <n v="5"/>
    <n v="62.5"/>
    <x v="0"/>
    <x v="0"/>
  </r>
  <r>
    <x v="4072"/>
    <s v="Speak to my Soul: A Montage of Voices"/>
    <s v="This is a play that voices that stories of the black experience in America using spoken word, song and dance."/>
    <n v="4000"/>
    <n v="0"/>
    <x v="0"/>
    <x v="0"/>
    <x v="0"/>
    <n v="1449247439"/>
    <d v="2015-12-04T16:43:59"/>
    <n v="1444059839"/>
    <d v="2015-10-05T15:43:59"/>
    <x v="58"/>
    <x v="58"/>
    <b v="0"/>
    <n v="0"/>
    <b v="0"/>
    <s v="theater/plays"/>
    <n v="0"/>
    <n v="0"/>
    <x v="0"/>
    <x v="0"/>
  </r>
  <r>
    <x v="4073"/>
    <s v="The Modern Theater's 'Play It Forward' Fund"/>
    <s v="'Play it Forward' is a ticket bank for individuals in need. Fund a theater experience for someone that would otherwise go without!"/>
    <n v="6048"/>
    <n v="413"/>
    <x v="0"/>
    <x v="0"/>
    <x v="0"/>
    <n v="1450211116"/>
    <d v="2015-12-15T20:25:16"/>
    <n v="1445023516"/>
    <d v="2015-10-16T19:25:16"/>
    <x v="58"/>
    <x v="58"/>
    <b v="0"/>
    <n v="7"/>
    <b v="0"/>
    <s v="theater/plays"/>
    <n v="6.8287037037037033"/>
    <n v="59"/>
    <x v="0"/>
    <x v="0"/>
  </r>
  <r>
    <x v="4074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x v="0"/>
    <n v="1413573010"/>
    <d v="2014-10-17T19:10:10"/>
    <n v="1408389010"/>
    <d v="2014-08-18T19:10:10"/>
    <x v="58"/>
    <x v="58"/>
    <b v="0"/>
    <n v="4"/>
    <b v="0"/>
    <s v="theater/plays"/>
    <n v="12.04"/>
    <n v="75.25"/>
    <x v="0"/>
    <x v="0"/>
  </r>
  <r>
    <x v="4075"/>
    <s v="In the Land of Gold"/>
    <s v="A bold, colouful, vibrant play centred around the last remaining monarchy of Africa."/>
    <n v="5000"/>
    <n v="21"/>
    <x v="0"/>
    <x v="3"/>
    <x v="3"/>
    <n v="1473160954"/>
    <d v="2016-09-06T11:22:34"/>
    <n v="1467976954"/>
    <d v="2016-07-08T11:22:34"/>
    <x v="58"/>
    <x v="58"/>
    <b v="0"/>
    <n v="2"/>
    <b v="0"/>
    <s v="theater/plays"/>
    <n v="0.42"/>
    <n v="10.5"/>
    <x v="0"/>
    <x v="0"/>
  </r>
  <r>
    <x v="4076"/>
    <s v="Throw Like A Girl"/>
    <s v="This empowering piece encourages women to rise up and pursue their dreams, not by behaving like a boy but by,_x000a_â€œThrowing Like A Girl.â€"/>
    <n v="3000"/>
    <n v="1126"/>
    <x v="0"/>
    <x v="0"/>
    <x v="0"/>
    <n v="1413234316"/>
    <d v="2014-10-13T21:05:16"/>
    <n v="1408050316"/>
    <d v="2014-08-14T21:05:16"/>
    <x v="58"/>
    <x v="58"/>
    <b v="0"/>
    <n v="13"/>
    <b v="0"/>
    <s v="theater/plays"/>
    <n v="37.533333333333339"/>
    <n v="86.615384615384613"/>
    <x v="0"/>
    <x v="0"/>
  </r>
  <r>
    <x v="4077"/>
    <s v="PRODUCE the Stage Play SKYLAR'S SYNDROME by Gavin Kayner"/>
    <s v="SKYLAR'S SYNDROME is a tremendous psychodrama by master playwright Gavin Kayner!"/>
    <n v="525"/>
    <n v="0"/>
    <x v="0"/>
    <x v="0"/>
    <x v="0"/>
    <n v="1461205423"/>
    <d v="2016-04-21T02:23:43"/>
    <n v="1456025023"/>
    <d v="2016-02-21T03:23:43"/>
    <x v="58"/>
    <x v="58"/>
    <b v="0"/>
    <n v="0"/>
    <b v="0"/>
    <s v="theater/plays"/>
    <n v="0"/>
    <n v="0"/>
    <x v="0"/>
    <x v="0"/>
  </r>
  <r>
    <x v="4078"/>
    <s v="Oh! What a Lovely War - Salute the Centenary"/>
    <s v="Salute the Centenary with this satirical and moving play. The centenary has national relevance, and we want to mark it in our community"/>
    <n v="1000"/>
    <n v="4"/>
    <x v="0"/>
    <x v="3"/>
    <x v="3"/>
    <n v="1408646111"/>
    <d v="2014-08-21T18:35:11"/>
    <n v="1403462111"/>
    <d v="2014-06-22T18:35:11"/>
    <x v="58"/>
    <x v="58"/>
    <b v="0"/>
    <n v="2"/>
    <b v="0"/>
    <s v="theater/plays"/>
    <n v="0.4"/>
    <n v="2"/>
    <x v="0"/>
    <x v="0"/>
  </r>
  <r>
    <x v="4079"/>
    <s v="A CRY FOR HELP"/>
    <s v="&quot;A Cry for Help is Riveting, Inspiring, and Mesmerizing. You will laugh, cry, and be thinking about your own Cry for Help&quot;"/>
    <n v="110000"/>
    <n v="20"/>
    <x v="0"/>
    <x v="0"/>
    <x v="0"/>
    <n v="1428205247"/>
    <d v="2015-04-05T03:40:47"/>
    <n v="1423024847"/>
    <d v="2015-02-04T04:40:47"/>
    <x v="58"/>
    <x v="58"/>
    <b v="0"/>
    <n v="1"/>
    <b v="0"/>
    <s v="theater/plays"/>
    <n v="1.8181818181818181E-2"/>
    <n v="20"/>
    <x v="0"/>
    <x v="0"/>
  </r>
  <r>
    <x v="4080"/>
    <s v="The Grouch Who Couldn't Steal Christmas"/>
    <s v="'The Grouch' is the perfect way to brighten up your Christmas. Full of love, laughs and some sheer calculated silliness, don't miss it!"/>
    <n v="2500"/>
    <n v="60"/>
    <x v="0"/>
    <x v="3"/>
    <x v="3"/>
    <n v="1440272093"/>
    <d v="2015-08-22T19:34:53"/>
    <n v="1435088093"/>
    <d v="2015-06-23T19:34:53"/>
    <x v="58"/>
    <x v="58"/>
    <b v="0"/>
    <n v="4"/>
    <b v="0"/>
    <s v="theater/plays"/>
    <n v="2.4"/>
    <n v="15"/>
    <x v="0"/>
    <x v="0"/>
  </r>
  <r>
    <x v="4081"/>
    <s v="Take Tartuffe to Edinburgh Fringe Festival!"/>
    <s v="Set in the height of sex, drugs and rock 'n' roll this production is an exciting new take on Moliere's classic! Performing with SpaceUK"/>
    <n v="300"/>
    <n v="86"/>
    <x v="0"/>
    <x v="3"/>
    <x v="3"/>
    <n v="1469113351"/>
    <d v="2016-07-21T15:02:31"/>
    <n v="1463929351"/>
    <d v="2016-05-22T15:02:31"/>
    <x v="58"/>
    <x v="58"/>
    <b v="0"/>
    <n v="6"/>
    <b v="0"/>
    <s v="theater/plays"/>
    <n v="28.666666666666668"/>
    <n v="14.333333333333334"/>
    <x v="0"/>
    <x v="0"/>
  </r>
  <r>
    <x v="4082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x v="0"/>
    <n v="1305625164"/>
    <d v="2011-05-17T09:39:24"/>
    <n v="1300354764"/>
    <d v="2011-03-17T09:39:24"/>
    <x v="59"/>
    <x v="59"/>
    <b v="0"/>
    <n v="46"/>
    <b v="1"/>
    <s v="film &amp; video/shorts"/>
    <n v="120"/>
    <n v="78.260869565217391"/>
    <x v="2"/>
    <x v="3"/>
  </r>
  <r>
    <x v="408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x v="0"/>
    <n v="1272480540"/>
    <d v="2010-04-28T18:49:00"/>
    <n v="1267220191"/>
    <d v="2010-02-26T21:36:31"/>
    <x v="59"/>
    <x v="59"/>
    <b v="1"/>
    <n v="65"/>
    <b v="1"/>
    <s v="film &amp; video/documentary"/>
    <n v="177.43366666666668"/>
    <n v="81.892461538461546"/>
    <x v="2"/>
    <x v="22"/>
  </r>
  <r>
    <x v="4084"/>
    <s v="Shemdegi Sadguri: photopoetic commentary on Eastern Europe"/>
    <s v="A mixed media (poetry, photo, prose and sound) text focusing on/inspired by rural life in former Communist republics. "/>
    <n v="700"/>
    <n v="824"/>
    <x v="2"/>
    <x v="0"/>
    <x v="0"/>
    <n v="1303147459"/>
    <d v="2011-04-18T17:24:19"/>
    <n v="1297880659"/>
    <d v="2011-02-16T18:24:19"/>
    <x v="59"/>
    <x v="59"/>
    <b v="0"/>
    <n v="22"/>
    <b v="1"/>
    <s v="publishing/nonfiction"/>
    <n v="117.71428571428571"/>
    <n v="37.454545454545453"/>
    <x v="8"/>
    <x v="27"/>
  </r>
  <r>
    <x v="4085"/>
    <s v="Terror Interceptor Mobile Video Game"/>
    <s v="A modernized version of the classic aerial combat arcade game 1942.  Use real fighter jets to take down terrorists on a global scale."/>
    <n v="5000"/>
    <n v="11"/>
    <x v="0"/>
    <x v="0"/>
    <x v="0"/>
    <n v="1416963300"/>
    <d v="2014-11-26T00:55:00"/>
    <n v="1411775700"/>
    <d v="2014-09-26T23:55:00"/>
    <x v="59"/>
    <x v="59"/>
    <b v="0"/>
    <n v="3"/>
    <b v="0"/>
    <s v="games/mobile games"/>
    <n v="0.22"/>
    <n v="3.6666666666666665"/>
    <x v="6"/>
    <x v="28"/>
  </r>
  <r>
    <x v="4086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d v="2011-07-08T21:00:00"/>
    <n v="1304888771"/>
    <d v="2011-05-08T21:06:11"/>
    <x v="59"/>
    <x v="59"/>
    <b v="0"/>
    <n v="38"/>
    <b v="0"/>
    <s v="music/world music"/>
    <n v="14.091666666666667"/>
    <n v="44.5"/>
    <x v="1"/>
    <x v="12"/>
  </r>
  <r>
    <x v="4087"/>
    <s v="UnConventional - Worldcon 2011 Research"/>
    <s v="Funding for a 2011 trip to Worldcon for research for &quot;UnConventional,&quot; a book on the history of the American fan convention."/>
    <n v="660"/>
    <n v="764"/>
    <x v="2"/>
    <x v="0"/>
    <x v="0"/>
    <n v="1309980790"/>
    <d v="2011-07-06T19:33:10"/>
    <n v="1304623990"/>
    <d v="2011-05-05T19:33:10"/>
    <x v="60"/>
    <x v="60"/>
    <b v="0"/>
    <n v="19"/>
    <b v="1"/>
    <s v="publishing/nonfiction"/>
    <n v="115.75757575757575"/>
    <n v="40.210526315789473"/>
    <x v="8"/>
    <x v="27"/>
  </r>
  <r>
    <x v="4088"/>
    <s v="Lewis Robertson Band EP!"/>
    <s v="I am trying to get a new band off the ground, and in order to be taken seriously and get gigs, we need some killer recordings!"/>
    <n v="300"/>
    <n v="555"/>
    <x v="2"/>
    <x v="0"/>
    <x v="0"/>
    <n v="1311576600"/>
    <d v="2011-07-25T06:50:00"/>
    <n v="1306219897"/>
    <d v="2011-05-24T06:51:37"/>
    <x v="60"/>
    <x v="60"/>
    <b v="0"/>
    <n v="11"/>
    <b v="1"/>
    <s v="music/rock"/>
    <n v="185"/>
    <n v="50.454545454545453"/>
    <x v="1"/>
    <x v="2"/>
  </r>
  <r>
    <x v="4089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x v="0"/>
    <n v="1291870740"/>
    <d v="2010-12-09T04:59:00"/>
    <n v="1286480070"/>
    <d v="2010-10-07T19:34:30"/>
    <x v="61"/>
    <x v="61"/>
    <b v="0"/>
    <n v="147"/>
    <b v="1"/>
    <s v="music/indie rock"/>
    <n v="104.69999999999999"/>
    <n v="35.612244897959187"/>
    <x v="1"/>
    <x v="21"/>
  </r>
  <r>
    <x v="4090"/>
    <s v="Good Grief: Making CARTOON COLLEGE - a documentary about comics"/>
    <s v="The definitive story of indie comics and the foremost institution of higher learning for those who draw them."/>
    <n v="5000"/>
    <n v="9228"/>
    <x v="2"/>
    <x v="0"/>
    <x v="0"/>
    <n v="1275364740"/>
    <d v="2010-06-01T03:59:00"/>
    <n v="1269878058"/>
    <d v="2010-03-29T15:54:18"/>
    <x v="62"/>
    <x v="62"/>
    <b v="1"/>
    <n v="108"/>
    <b v="1"/>
    <s v="film &amp; video/documentary"/>
    <n v="184.56"/>
    <n v="85.444444444444443"/>
    <x v="2"/>
    <x v="22"/>
  </r>
  <r>
    <x v="4091"/>
    <s v="Hopeless Jack First National Tour"/>
    <s v="Hopeless Jack &amp; the Handsome Devil's first American tour. Help us bring our dirty brand of &quot;Roots &amp; Roll&quot; across the country!"/>
    <n v="3000"/>
    <n v="3221"/>
    <x v="2"/>
    <x v="0"/>
    <x v="0"/>
    <n v="1312095540"/>
    <d v="2011-07-31T06:59:00"/>
    <n v="1306608888"/>
    <d v="2011-05-28T18:54:48"/>
    <x v="62"/>
    <x v="62"/>
    <b v="0"/>
    <n v="24"/>
    <b v="1"/>
    <s v="music/rock"/>
    <n v="107.36666666666667"/>
    <n v="134.20833333333334"/>
    <x v="1"/>
    <x v="2"/>
  </r>
  <r>
    <x v="4092"/>
    <s v="Ice Hockey"/>
    <s v="Danny is a defenseman for his high school hockey team. This is a day in his life: school, hockey, girls and his next-door neighbor, Ken Daneyko."/>
    <n v="1500"/>
    <n v="1720"/>
    <x v="2"/>
    <x v="0"/>
    <x v="0"/>
    <n v="1280631600"/>
    <d v="2010-08-01T03:00:00"/>
    <n v="1274889241"/>
    <d v="2010-05-26T15:54:01"/>
    <x v="63"/>
    <x v="63"/>
    <b v="0"/>
    <n v="34"/>
    <b v="1"/>
    <s v="film &amp; video/shorts"/>
    <n v="114.66666666666667"/>
    <n v="50.588235294117645"/>
    <x v="2"/>
    <x v="3"/>
  </r>
  <r>
    <x v="4093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x v="0"/>
    <n v="1282622400"/>
    <d v="2010-08-24T04:00:00"/>
    <n v="1276891586"/>
    <d v="2010-06-18T20:06:26"/>
    <x v="63"/>
    <x v="63"/>
    <b v="1"/>
    <n v="137"/>
    <b v="1"/>
    <s v="technology/hardware"/>
    <n v="115.7092"/>
    <n v="84.459270072992695"/>
    <x v="7"/>
    <x v="31"/>
  </r>
  <r>
    <x v="4094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x v="0"/>
    <n v="1313370000"/>
    <d v="2011-08-15T01:00:00"/>
    <n v="1307594625"/>
    <d v="2011-06-09T04:43:45"/>
    <x v="63"/>
    <x v="63"/>
    <b v="0"/>
    <n v="39"/>
    <b v="1"/>
    <s v="music/indie rock"/>
    <n v="106.5"/>
    <n v="54.615384615384613"/>
    <x v="1"/>
    <x v="21"/>
  </r>
  <r>
    <x v="4095"/>
    <s v="N&amp;V MAKE AN ALBUM"/>
    <s v="We're going back into the studio this spring to record a new album.  You've heard some of the new material at recent shows.  Be a part of the process!"/>
    <n v="5000"/>
    <n v="5300"/>
    <x v="2"/>
    <x v="0"/>
    <x v="0"/>
    <n v="1276574400"/>
    <d v="2010-06-15T04:00:00"/>
    <n v="1270576379"/>
    <d v="2010-04-06T17:52:59"/>
    <x v="64"/>
    <x v="64"/>
    <b v="1"/>
    <n v="28"/>
    <b v="1"/>
    <s v="music/rock"/>
    <n v="106"/>
    <n v="189.28571428571428"/>
    <x v="1"/>
    <x v="2"/>
  </r>
  <r>
    <x v="4096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d v="2009-12-02T00:50:00"/>
    <n v="1253712916"/>
    <d v="2009-09-23T13:35:16"/>
    <x v="64"/>
    <x v="64"/>
    <b v="0"/>
    <n v="0"/>
    <b v="0"/>
    <s v="publishing/art books"/>
    <n v="0"/>
    <n v="0"/>
    <x v="8"/>
    <x v="36"/>
  </r>
  <r>
    <x v="4097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x v="0"/>
    <n v="1283562180"/>
    <d v="2010-09-04T01:03:00"/>
    <n v="1277433980"/>
    <d v="2010-06-25T02:46:20"/>
    <x v="65"/>
    <x v="65"/>
    <b v="0"/>
    <n v="104"/>
    <b v="1"/>
    <s v="music/indie rock"/>
    <n v="135.76026666666667"/>
    <n v="97.904038461538462"/>
    <x v="1"/>
    <x v="21"/>
  </r>
  <r>
    <x v="4098"/>
    <s v="SECOND CHANCE - DEUXIÃˆME CHANCE"/>
    <s v="Two women, two destinies connected by a letter. _x000a_Between Paris and Skopje a poetic outstanding story of true courage, love and hope."/>
    <n v="6000"/>
    <n v="6388"/>
    <x v="2"/>
    <x v="5"/>
    <x v="4"/>
    <n v="1451226045"/>
    <d v="2015-12-27T14:20:45"/>
    <n v="1444828845"/>
    <d v="2015-10-14T13:20:45"/>
    <x v="66"/>
    <x v="66"/>
    <b v="0"/>
    <n v="17"/>
    <b v="1"/>
    <s v="film &amp; video/shorts"/>
    <n v="106.46666666666667"/>
    <n v="375.76470588235293"/>
    <x v="2"/>
    <x v="3"/>
  </r>
  <r>
    <x v="4099"/>
    <s v="THE FUTURE"/>
    <s v="THE FUTURE is a short animated film created entirely by autistic and developmentally disabled artists from the L.A.N.D. program in Brooklyn, New York."/>
    <n v="5000"/>
    <n v="0"/>
    <x v="0"/>
    <x v="0"/>
    <x v="0"/>
    <n v="1259297940"/>
    <d v="2009-11-27T04:59:00"/>
    <n v="1252964282"/>
    <d v="2009-09-14T21:38:02"/>
    <x v="66"/>
    <x v="66"/>
    <b v="0"/>
    <n v="0"/>
    <b v="0"/>
    <s v="film &amp; video/animation"/>
    <n v="0"/>
    <n v="0"/>
    <x v="2"/>
    <x v="15"/>
  </r>
  <r>
    <x v="4100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x v="0"/>
    <n v="1285995540"/>
    <d v="2010-10-02T04:59:00"/>
    <n v="1279574773"/>
    <d v="2010-07-19T21:26:13"/>
    <x v="67"/>
    <x v="67"/>
    <b v="0"/>
    <n v="32"/>
    <b v="1"/>
    <s v="theater/spaces"/>
    <n v="213.20000000000002"/>
    <n v="33.3125"/>
    <x v="0"/>
    <x v="4"/>
  </r>
  <r>
    <x v="4101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x v="0"/>
    <n v="1260383040"/>
    <d v="2009-12-09T18:24:00"/>
    <n v="1253726650"/>
    <d v="2009-09-23T17:24:10"/>
    <x v="68"/>
    <x v="68"/>
    <b v="1"/>
    <n v="200"/>
    <b v="1"/>
    <s v="music/indie rock"/>
    <n v="104.04266666666666"/>
    <n v="78.031999999999996"/>
    <x v="1"/>
    <x v="21"/>
  </r>
  <r>
    <x v="4102"/>
    <s v="American Standard Needs to Release Their Debut EP"/>
    <s v="American Standard needs your help pressing their debut EP. Be involved in the artistic process and receive swag in return!"/>
    <n v="1500"/>
    <n v="1561"/>
    <x v="2"/>
    <x v="0"/>
    <x v="0"/>
    <n v="1259686800"/>
    <d v="2009-12-01T17:00:00"/>
    <n v="1252908330"/>
    <d v="2009-09-14T06:05:30"/>
    <x v="69"/>
    <x v="69"/>
    <b v="0"/>
    <n v="29"/>
    <b v="1"/>
    <s v="music/rock"/>
    <n v="104.06666666666666"/>
    <n v="53.827586206896555"/>
    <x v="1"/>
    <x v="2"/>
  </r>
  <r>
    <x v="410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x v="0"/>
    <n v="1304395140"/>
    <d v="2011-05-03T03:59:00"/>
    <n v="1297620584"/>
    <d v="2011-02-13T18:09:44"/>
    <x v="70"/>
    <x v="70"/>
    <b v="0"/>
    <n v="18"/>
    <b v="1"/>
    <s v="film &amp; video/shorts"/>
    <n v="100"/>
    <n v="50"/>
    <x v="2"/>
    <x v="3"/>
  </r>
  <r>
    <x v="410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x v="0"/>
    <n v="1282498800"/>
    <d v="2010-08-22T17:40:00"/>
    <n v="1275603020"/>
    <d v="2010-06-03T22:10:20"/>
    <x v="71"/>
    <x v="71"/>
    <b v="1"/>
    <n v="235"/>
    <b v="1"/>
    <s v="film &amp; video/documentary"/>
    <n v="112.92"/>
    <n v="48.051063829787232"/>
    <x v="2"/>
    <x v="22"/>
  </r>
  <r>
    <x v="4105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x v="0"/>
    <n v="1249932360"/>
    <d v="2009-08-10T19:26:00"/>
    <n v="1242532513"/>
    <d v="2009-05-17T03:55:13"/>
    <x v="72"/>
    <x v="72"/>
    <b v="1"/>
    <n v="79"/>
    <b v="1"/>
    <s v="film &amp; video/documentary"/>
    <n v="120.58763636363636"/>
    <n v="83.953417721518989"/>
    <x v="2"/>
    <x v="22"/>
  </r>
  <r>
    <x v="410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x v="0"/>
    <n v="1271994660"/>
    <d v="2010-04-23T03:51:00"/>
    <n v="1264565507"/>
    <d v="2010-01-27T04:11:47"/>
    <x v="73"/>
    <x v="73"/>
    <b v="1"/>
    <n v="36"/>
    <b v="1"/>
    <s v="film &amp; video/documentary"/>
    <n v="145.5"/>
    <n v="40.416666666666664"/>
    <x v="2"/>
    <x v="22"/>
  </r>
  <r>
    <x v="4107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x v="0"/>
    <n v="1280635200"/>
    <d v="2010-08-01T04:00:00"/>
    <n v="1273121283"/>
    <d v="2010-05-06T04:48:03"/>
    <x v="74"/>
    <x v="74"/>
    <b v="0"/>
    <n v="17"/>
    <b v="0"/>
    <s v="music/indie rock"/>
    <n v="40.75"/>
    <n v="143.8235294117647"/>
    <x v="1"/>
    <x v="21"/>
  </r>
  <r>
    <x v="4108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x v="0"/>
    <n v="1265097540"/>
    <d v="2010-02-02T07:59:00"/>
    <n v="1257538029"/>
    <d v="2009-11-06T20:07:09"/>
    <x v="75"/>
    <x v="75"/>
    <b v="1"/>
    <n v="51"/>
    <b v="1"/>
    <s v="film &amp; video/documentary"/>
    <n v="112.68"/>
    <n v="110.47058823529412"/>
    <x v="2"/>
    <x v="22"/>
  </r>
  <r>
    <x v="410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x v="0"/>
    <n v="1276110000"/>
    <d v="2010-06-09T19:00:00"/>
    <n v="1268337744"/>
    <d v="2010-03-11T20:02:24"/>
    <x v="76"/>
    <x v="76"/>
    <b v="0"/>
    <n v="27"/>
    <b v="1"/>
    <s v="film &amp; video/shorts"/>
    <n v="100.49377777777779"/>
    <n v="167.48962962962963"/>
    <x v="2"/>
    <x v="3"/>
  </r>
  <r>
    <x v="4110"/>
    <s v="Nothing More's New Album"/>
    <s v="Nothing More is recording their forthcoming record and needs to join forces with you to make this album HUGE! "/>
    <n v="15000"/>
    <n v="16636.78"/>
    <x v="2"/>
    <x v="0"/>
    <x v="0"/>
    <n v="1299003054"/>
    <d v="2011-03-01T18:10:54"/>
    <n v="1291227054"/>
    <d v="2010-12-01T18:10:54"/>
    <x v="76"/>
    <x v="76"/>
    <b v="1"/>
    <n v="130"/>
    <b v="1"/>
    <s v="music/rock"/>
    <n v="110.91186666666665"/>
    <n v="127.97523076923076"/>
    <x v="1"/>
    <x v="2"/>
  </r>
  <r>
    <x v="4111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x v="0"/>
    <n v="1300930838"/>
    <d v="2011-03-24T01:40:38"/>
    <n v="1293158438"/>
    <d v="2010-12-24T02:40:38"/>
    <x v="76"/>
    <x v="76"/>
    <b v="0"/>
    <n v="92"/>
    <b v="1"/>
    <s v="music/rock"/>
    <n v="101.004125"/>
    <n v="87.829673913043479"/>
    <x v="1"/>
    <x v="2"/>
  </r>
  <r>
    <x v="411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x v="0"/>
    <n v="1309809140"/>
    <d v="2011-07-04T19:52:20"/>
    <n v="1302033140"/>
    <d v="2011-04-05T19:52:20"/>
    <x v="76"/>
    <x v="76"/>
    <b v="1"/>
    <n v="95"/>
    <b v="1"/>
    <s v="technology/hardware"/>
    <n v="138.44033333333334"/>
    <n v="87.436000000000007"/>
    <x v="7"/>
    <x v="31"/>
  </r>
  <r>
    <x v="411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x v="0"/>
    <n v="1295928000"/>
    <d v="2011-01-25T04:00:00"/>
    <n v="1288160403"/>
    <d v="2010-10-27T06:20:03"/>
    <x v="76"/>
    <x v="76"/>
    <b v="1"/>
    <n v="104"/>
    <b v="1"/>
    <s v="theater/plays"/>
    <n v="101"/>
    <n v="33.990384615384613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500"/>
    <n v="23"/>
    <s v="failed"/>
    <s v="US"/>
    <s v="USD"/>
    <n v="1403470800"/>
    <d v="2014-06-22T21:00:00"/>
    <n v="1403356792"/>
    <d v="2014-06-21T13:19:52"/>
    <d v="1899-12-31T00:00:00"/>
    <x v="0"/>
    <b v="0"/>
    <n v="4"/>
    <b v="0"/>
    <s v="theater/plays"/>
    <n v="4.5999999999999996"/>
    <n v="5.75"/>
    <s v="Theater"/>
    <s v="Plays"/>
  </r>
  <r>
    <n v="30000"/>
    <n v="0"/>
    <s v="canceled"/>
    <s v="DK"/>
    <s v="DKK"/>
    <n v="1472896800"/>
    <d v="2016-09-03T10:00:00"/>
    <n v="1472804365"/>
    <d v="2016-09-02T08:19:25"/>
    <d v="1899-12-31T00:00:00"/>
    <x v="0"/>
    <b v="0"/>
    <n v="0"/>
    <b v="0"/>
    <s v="theater/musical"/>
    <n v="0"/>
    <n v="0"/>
    <s v="Theater"/>
    <s v="Musical"/>
  </r>
  <r>
    <n v="153"/>
    <n v="153"/>
    <s v="successful"/>
    <s v="US"/>
    <s v="USD"/>
    <n v="1488473351"/>
    <d v="2017-03-02T16:49:11"/>
    <n v="1488214151"/>
    <d v="2017-02-27T16:49:11"/>
    <d v="1900-01-02T00:00:00"/>
    <x v="1"/>
    <b v="0"/>
    <n v="7"/>
    <b v="1"/>
    <s v="music/rock"/>
    <n v="100"/>
    <n v="21.857142857142858"/>
    <s v="Music"/>
    <s v="Rock"/>
  </r>
  <r>
    <n v="1800"/>
    <n v="2635"/>
    <s v="successful"/>
    <s v="US"/>
    <s v="USD"/>
    <n v="1404522000"/>
    <d v="2014-07-05T01:00:00"/>
    <n v="1404308883"/>
    <d v="2014-07-02T13:48:03"/>
    <d v="1900-01-02T00:00:00"/>
    <x v="1"/>
    <b v="0"/>
    <n v="9"/>
    <b v="1"/>
    <s v="theater/plays"/>
    <n v="146.38888888888889"/>
    <n v="292.77777777777777"/>
    <s v="Theater"/>
    <s v="Plays"/>
  </r>
  <r>
    <n v="750"/>
    <n v="1485"/>
    <s v="successful"/>
    <s v="US"/>
    <s v="USD"/>
    <n v="1342234920"/>
    <d v="2012-07-14T03:02:00"/>
    <n v="1341892127"/>
    <d v="2012-07-10T03:48:47"/>
    <d v="1900-01-03T00:00:00"/>
    <x v="2"/>
    <b v="0"/>
    <n v="28"/>
    <b v="1"/>
    <s v="film &amp; video/shorts"/>
    <n v="198"/>
    <n v="53.035714285714285"/>
    <s v="Film &amp; Video"/>
    <s v="Shorts"/>
  </r>
  <r>
    <n v="3000"/>
    <n v="3225"/>
    <s v="successful"/>
    <s v="US"/>
    <s v="USD"/>
    <n v="1435359600"/>
    <d v="2015-06-26T23:00:00"/>
    <n v="1434999621"/>
    <d v="2015-06-22T19:00:21"/>
    <d v="1900-01-03T00:00:00"/>
    <x v="2"/>
    <b v="0"/>
    <n v="42"/>
    <b v="1"/>
    <s v="theater/spaces"/>
    <n v="107.5"/>
    <n v="76.785714285714292"/>
    <s v="Theater"/>
    <s v="Spaces"/>
  </r>
  <r>
    <n v="5000"/>
    <n v="5"/>
    <s v="failed"/>
    <s v="AU"/>
    <s v="AUD"/>
    <n v="1412656200"/>
    <d v="2014-10-07T04:30:00"/>
    <n v="1412328979"/>
    <d v="2014-10-03T09:36:19"/>
    <d v="1900-01-03T00:00:00"/>
    <x v="2"/>
    <b v="0"/>
    <n v="1"/>
    <b v="0"/>
    <s v="theater/plays"/>
    <n v="0.1"/>
    <n v="5"/>
    <s v="Theater"/>
    <s v="Plays"/>
  </r>
  <r>
    <n v="200"/>
    <n v="10"/>
    <s v="failed"/>
    <s v="US"/>
    <s v="USD"/>
    <n v="1442635140"/>
    <d v="2015-09-19T03:59:00"/>
    <n v="1442243484"/>
    <d v="2015-09-14T15:11:24"/>
    <d v="1900-01-04T00:00:00"/>
    <x v="3"/>
    <b v="0"/>
    <n v="1"/>
    <b v="0"/>
    <s v="theater/plays"/>
    <n v="5"/>
    <n v="10"/>
    <s v="Theater"/>
    <s v="Plays"/>
  </r>
  <r>
    <n v="199"/>
    <n v="116"/>
    <s v="canceled"/>
    <s v="US"/>
    <s v="USD"/>
    <n v="1478733732"/>
    <d v="2016-11-09T23:22:12"/>
    <n v="1478298132"/>
    <d v="2016-11-04T22:22:12"/>
    <d v="1900-01-04T00:00:00"/>
    <x v="3"/>
    <b v="0"/>
    <n v="2"/>
    <b v="0"/>
    <s v="theater/spaces"/>
    <n v="58.291457286432156"/>
    <n v="58"/>
    <s v="Theater"/>
    <s v="Spaces"/>
  </r>
  <r>
    <n v="400"/>
    <n v="430"/>
    <s v="successful"/>
    <s v="US"/>
    <s v="USD"/>
    <n v="1472621760"/>
    <d v="2016-08-31T05:36:00"/>
    <n v="1472110513"/>
    <d v="2016-08-25T07:35:13"/>
    <d v="1900-01-05T00:00:00"/>
    <x v="4"/>
    <b v="0"/>
    <n v="9"/>
    <b v="1"/>
    <s v="food/small batch"/>
    <n v="107.5"/>
    <n v="47.777777777777779"/>
    <s v="Food"/>
    <s v="Small Batch"/>
  </r>
  <r>
    <n v="3000"/>
    <n v="3385"/>
    <s v="successful"/>
    <s v="US"/>
    <s v="USD"/>
    <n v="1461913140"/>
    <d v="2016-04-29T06:59:00"/>
    <n v="1461370956"/>
    <d v="2016-04-23T00:22:36"/>
    <d v="1900-01-05T00:00:00"/>
    <x v="4"/>
    <b v="0"/>
    <n v="69"/>
    <b v="1"/>
    <s v="theater/plays"/>
    <n v="112.83333333333334"/>
    <n v="49.05797101449275"/>
    <s v="Theater"/>
    <s v="Plays"/>
  </r>
  <r>
    <n v="3500"/>
    <n v="3501.52"/>
    <s v="successful"/>
    <s v="US"/>
    <s v="USD"/>
    <n v="1460754000"/>
    <d v="2016-04-15T21:00:00"/>
    <n v="1460155212"/>
    <d v="2016-04-08T22:40:12"/>
    <d v="1900-01-06T00:00:00"/>
    <x v="5"/>
    <b v="0"/>
    <n v="12"/>
    <b v="1"/>
    <s v="film &amp; video/television"/>
    <n v="100.04342857142856"/>
    <n v="291.79333333333335"/>
    <s v="Film &amp; Video"/>
    <s v="Television"/>
  </r>
  <r>
    <n v="199"/>
    <n v="190"/>
    <s v="canceled"/>
    <s v="US"/>
    <s v="USD"/>
    <n v="1468351341"/>
    <d v="2016-07-12T19:22:21"/>
    <n v="1467746541"/>
    <d v="2016-07-05T19:22:21"/>
    <d v="1900-01-06T00:00:00"/>
    <x v="5"/>
    <b v="0"/>
    <n v="4"/>
    <b v="0"/>
    <s v="journalism/audio"/>
    <n v="95.477386934673376"/>
    <n v="47.5"/>
    <s v="Journalism"/>
    <s v="Audio"/>
  </r>
  <r>
    <n v="20"/>
    <n v="0"/>
    <s v="failed"/>
    <s v="US"/>
    <s v="USD"/>
    <n v="1487844882"/>
    <d v="2017-02-23T10:14:42"/>
    <n v="1487240082"/>
    <d v="2017-02-16T10:14:42"/>
    <d v="1900-01-06T00:00:00"/>
    <x v="5"/>
    <b v="0"/>
    <n v="0"/>
    <b v="0"/>
    <s v="photography/nature"/>
    <n v="0"/>
    <n v="0"/>
    <s v="Photography"/>
    <s v="Nature"/>
  </r>
  <r>
    <n v="1000"/>
    <n v="1130"/>
    <s v="successful"/>
    <s v="US"/>
    <s v="USD"/>
    <n v="1361606940"/>
    <d v="2013-02-23T08:09:00"/>
    <n v="1361002140"/>
    <d v="2013-02-16T08:09:00"/>
    <d v="1900-01-06T00:00:00"/>
    <x v="5"/>
    <b v="0"/>
    <n v="17"/>
    <b v="1"/>
    <s v="music/rock"/>
    <n v="112.99999999999999"/>
    <n v="66.470588235294116"/>
    <s v="Music"/>
    <s v="Rock"/>
  </r>
  <r>
    <n v="700"/>
    <n v="1750"/>
    <s v="successful"/>
    <s v="US"/>
    <s v="USD"/>
    <n v="1469059986"/>
    <d v="2016-07-21T00:13:06"/>
    <n v="1468455186"/>
    <d v="2016-07-14T00:13:06"/>
    <d v="1900-01-06T00:00:00"/>
    <x v="5"/>
    <b v="0"/>
    <n v="26"/>
    <b v="1"/>
    <s v="music/rock"/>
    <n v="250"/>
    <n v="67.307692307692307"/>
    <s v="Music"/>
    <s v="Rock"/>
  </r>
  <r>
    <n v="1"/>
    <n v="9302.5"/>
    <s v="successful"/>
    <s v="US"/>
    <s v="USD"/>
    <n v="1489374000"/>
    <d v="2017-03-13T03:00:00"/>
    <n v="1488823290"/>
    <d v="2017-03-06T18:01:30"/>
    <d v="1900-01-06T00:00:00"/>
    <x v="5"/>
    <b v="0"/>
    <n v="2035"/>
    <b v="1"/>
    <s v="games/tabletop games"/>
    <n v="930250"/>
    <n v="4.5712530712530715"/>
    <s v="Games"/>
    <s v="Tabletop Games"/>
  </r>
  <r>
    <n v="500"/>
    <n v="2299"/>
    <s v="successful"/>
    <s v="US"/>
    <s v="USD"/>
    <n v="1485271968"/>
    <d v="2017-01-24T15:32:48"/>
    <n v="1484667168"/>
    <d v="2017-01-17T15:32:48"/>
    <d v="1900-01-06T00:00:00"/>
    <x v="5"/>
    <b v="0"/>
    <n v="197"/>
    <b v="1"/>
    <s v="games/tabletop games"/>
    <n v="459.8"/>
    <n v="11.67005076142132"/>
    <s v="Games"/>
    <s v="Tabletop Games"/>
  </r>
  <r>
    <n v="200"/>
    <n v="597"/>
    <s v="successful"/>
    <s v="GB"/>
    <s v="GBP"/>
    <n v="1479846507"/>
    <d v="2016-11-22T20:28:27"/>
    <n v="1479241707"/>
    <d v="2016-11-15T20:28:27"/>
    <d v="1900-01-06T00:00:00"/>
    <x v="5"/>
    <b v="0"/>
    <n v="17"/>
    <b v="1"/>
    <s v="games/tabletop games"/>
    <n v="298.5"/>
    <n v="35.117647058823529"/>
    <s v="Games"/>
    <s v="Tabletop Games"/>
  </r>
  <r>
    <n v="250"/>
    <n v="120"/>
    <s v="live"/>
    <s v="US"/>
    <s v="USD"/>
    <n v="1490033247"/>
    <d v="2017-03-20T18:07:27"/>
    <n v="1489428447"/>
    <d v="2017-03-13T18:07:27"/>
    <d v="1900-01-06T00:00:00"/>
    <x v="5"/>
    <b v="0"/>
    <n v="4"/>
    <b v="0"/>
    <s v="food/small batch"/>
    <n v="48"/>
    <n v="30"/>
    <s v="Food"/>
    <s v="Small Batch"/>
  </r>
  <r>
    <n v="3000"/>
    <n v="0"/>
    <s v="failed"/>
    <s v="AU"/>
    <s v="AUD"/>
    <n v="1453817297"/>
    <d v="2016-01-26T14:08:17"/>
    <n v="1453212497"/>
    <d v="2016-01-19T14:08:17"/>
    <d v="1900-01-06T00:00:00"/>
    <x v="5"/>
    <b v="0"/>
    <n v="0"/>
    <b v="0"/>
    <s v="food/food trucks"/>
    <n v="0"/>
    <n v="0"/>
    <s v="Food"/>
    <s v="Food Trucks"/>
  </r>
  <r>
    <n v="5500"/>
    <n v="500"/>
    <s v="failed"/>
    <s v="US"/>
    <s v="USD"/>
    <n v="1409000400"/>
    <d v="2014-08-25T21:00:00"/>
    <n v="1408381704"/>
    <d v="2014-08-18T17:08:24"/>
    <d v="1900-01-06T00:00:00"/>
    <x v="5"/>
    <b v="0"/>
    <n v="17"/>
    <b v="0"/>
    <s v="theater/plays"/>
    <n v="9.0909090909090917"/>
    <n v="29.411764705882351"/>
    <s v="Theater"/>
    <s v="Plays"/>
  </r>
  <r>
    <n v="40000"/>
    <n v="7905"/>
    <s v="failed"/>
    <s v="US"/>
    <s v="USD"/>
    <n v="1431372751"/>
    <d v="2015-05-11T19:32:31"/>
    <n v="1430767951"/>
    <d v="2015-05-04T19:32:31"/>
    <d v="1900-01-06T00:00:00"/>
    <x v="5"/>
    <b v="0"/>
    <n v="29"/>
    <b v="0"/>
    <s v="theater/spaces"/>
    <n v="19.762499999999999"/>
    <n v="272.58620689655174"/>
    <s v="Theater"/>
    <s v="Spaces"/>
  </r>
  <r>
    <n v="1000"/>
    <n v="1000"/>
    <s v="successful"/>
    <s v="GB"/>
    <s v="GBP"/>
    <n v="1405553241"/>
    <d v="2014-07-16T23:27:21"/>
    <n v="1404948441"/>
    <d v="2014-07-09T23:27:21"/>
    <d v="1900-01-06T00:00:00"/>
    <x v="5"/>
    <b v="1"/>
    <n v="24"/>
    <b v="1"/>
    <s v="theater/plays"/>
    <n v="100"/>
    <n v="41.666666666666664"/>
    <s v="Theater"/>
    <s v="Plays"/>
  </r>
  <r>
    <n v="1500"/>
    <n v="1650"/>
    <s v="successful"/>
    <s v="US"/>
    <s v="USD"/>
    <n v="1424910910"/>
    <d v="2015-02-26T00:35:10"/>
    <n v="1424306110"/>
    <d v="2015-02-19T00:35:10"/>
    <d v="1900-01-06T00:00:00"/>
    <x v="5"/>
    <b v="0"/>
    <n v="18"/>
    <b v="1"/>
    <s v="theater/plays"/>
    <n v="110.00000000000001"/>
    <n v="91.666666666666671"/>
    <s v="Theater"/>
    <s v="Plays"/>
  </r>
  <r>
    <n v="1500"/>
    <n v="455"/>
    <s v="failed"/>
    <s v="US"/>
    <s v="USD"/>
    <n v="1428097739"/>
    <d v="2015-04-03T21:48:59"/>
    <n v="1427492939"/>
    <d v="2015-03-27T21:48:59"/>
    <d v="1900-01-06T00:00:00"/>
    <x v="5"/>
    <b v="0"/>
    <n v="9"/>
    <b v="0"/>
    <s v="theater/musical"/>
    <n v="30.333333333333336"/>
    <n v="50.555555555555557"/>
    <s v="Theater"/>
    <s v="Musical"/>
  </r>
  <r>
    <n v="500"/>
    <n v="0"/>
    <s v="failed"/>
    <s v="US"/>
    <s v="USD"/>
    <n v="1399618380"/>
    <d v="2014-05-09T06:53:00"/>
    <n v="1399058797"/>
    <d v="2014-05-02T19:26:37"/>
    <d v="1900-01-06T00:00:00"/>
    <x v="5"/>
    <b v="0"/>
    <n v="0"/>
    <b v="0"/>
    <s v="theater/plays"/>
    <n v="0"/>
    <n v="0"/>
    <s v="Theater"/>
    <s v="Plays"/>
  </r>
  <r>
    <n v="5000"/>
    <n v="7050"/>
    <s v="successful"/>
    <s v="US"/>
    <s v="USD"/>
    <n v="1312642800"/>
    <d v="2011-08-06T15:00:00"/>
    <n v="1311963128"/>
    <d v="2011-07-29T18:12:08"/>
    <d v="1900-01-07T00:00:00"/>
    <x v="6"/>
    <b v="0"/>
    <n v="78"/>
    <b v="1"/>
    <s v="film &amp; video/shorts"/>
    <n v="141"/>
    <n v="90.384615384615387"/>
    <s v="Film &amp; Video"/>
    <s v="Shorts"/>
  </r>
  <r>
    <n v="350"/>
    <n v="545"/>
    <s v="successful"/>
    <s v="US"/>
    <s v="USD"/>
    <n v="1344358860"/>
    <d v="2012-08-07T17:01:00"/>
    <n v="1343682681"/>
    <d v="2012-07-30T21:11:21"/>
    <d v="1900-01-07T00:00:00"/>
    <x v="6"/>
    <b v="0"/>
    <n v="19"/>
    <b v="1"/>
    <s v="music/rock"/>
    <n v="155.71428571428572"/>
    <n v="28.684210526315791"/>
    <s v="Music"/>
    <s v="Rock"/>
  </r>
  <r>
    <n v="4000"/>
    <n v="234"/>
    <s v="canceled"/>
    <s v="US"/>
    <s v="USD"/>
    <n v="1418368260"/>
    <d v="2014-12-12T07:11:00"/>
    <n v="1417654672"/>
    <d v="2014-12-04T00:57:52"/>
    <d v="1900-01-07T00:00:00"/>
    <x v="6"/>
    <b v="0"/>
    <n v="8"/>
    <b v="0"/>
    <s v="technology/wearables"/>
    <n v="5.8500000000000005"/>
    <n v="29.25"/>
    <s v="Technology"/>
    <s v="Wearables"/>
  </r>
  <r>
    <n v="2500"/>
    <n v="0"/>
    <s v="canceled"/>
    <s v="US"/>
    <s v="USD"/>
    <n v="1343491200"/>
    <d v="2012-07-28T16:00:00"/>
    <n v="1342801164"/>
    <d v="2012-07-20T16:19:24"/>
    <d v="1900-01-07T00:00:00"/>
    <x v="6"/>
    <b v="0"/>
    <n v="0"/>
    <b v="0"/>
    <s v="music/world music"/>
    <n v="0"/>
    <n v="0"/>
    <s v="Music"/>
    <s v="World Music"/>
  </r>
  <r>
    <n v="2500"/>
    <n v="2560"/>
    <s v="successful"/>
    <s v="US"/>
    <s v="USD"/>
    <n v="1459348740"/>
    <d v="2016-03-30T14:39:00"/>
    <n v="1458647725"/>
    <d v="2016-03-22T11:55:25"/>
    <d v="1900-01-07T00:00:00"/>
    <x v="6"/>
    <b v="0"/>
    <n v="21"/>
    <b v="1"/>
    <s v="theater/plays"/>
    <n v="102.4"/>
    <n v="121.9047619047619"/>
    <s v="Theater"/>
    <s v="Plays"/>
  </r>
  <r>
    <n v="4500"/>
    <n v="0"/>
    <s v="failed"/>
    <s v="IE"/>
    <s v="EUR"/>
    <n v="1454109420"/>
    <d v="2016-01-29T23:17:00"/>
    <n v="1453334629"/>
    <d v="2016-01-21T00:03:49"/>
    <d v="1900-01-07T00:00:00"/>
    <x v="6"/>
    <b v="0"/>
    <n v="0"/>
    <b v="0"/>
    <s v="theater/plays"/>
    <n v="0"/>
    <n v="0"/>
    <s v="Theater"/>
    <s v="Plays"/>
  </r>
  <r>
    <n v="30000"/>
    <n v="0"/>
    <s v="failed"/>
    <s v="US"/>
    <s v="USD"/>
    <n v="1413608340"/>
    <d v="2014-10-18T04:59:00"/>
    <n v="1412945440"/>
    <d v="2014-10-10T12:50:40"/>
    <d v="1900-01-07T00:00:00"/>
    <x v="6"/>
    <b v="0"/>
    <n v="0"/>
    <b v="0"/>
    <s v="theater/plays"/>
    <n v="0"/>
    <n v="0"/>
    <s v="Theater"/>
    <s v="Plays"/>
  </r>
  <r>
    <n v="1000"/>
    <n v="1"/>
    <s v="failed"/>
    <s v="GB"/>
    <s v="GBP"/>
    <n v="1464354720"/>
    <d v="2016-05-27T13:12:00"/>
    <n v="1463648360"/>
    <d v="2016-05-19T08:59:20"/>
    <d v="1900-01-07T00:00:00"/>
    <x v="6"/>
    <b v="0"/>
    <n v="1"/>
    <b v="0"/>
    <s v="theater/spaces"/>
    <n v="0.1"/>
    <n v="1"/>
    <s v="Theater"/>
    <s v="Spaces"/>
  </r>
  <r>
    <n v="300"/>
    <n v="867"/>
    <s v="successful"/>
    <s v="AU"/>
    <s v="AUD"/>
    <n v="1465394340"/>
    <d v="2016-06-08T13:59:00"/>
    <n v="1464677986"/>
    <d v="2016-05-31T06:59:46"/>
    <d v="1900-01-07T00:00:00"/>
    <x v="6"/>
    <b v="0"/>
    <n v="20"/>
    <b v="1"/>
    <s v="theater/plays"/>
    <n v="289"/>
    <n v="43.35"/>
    <s v="Theater"/>
    <s v="Plays"/>
  </r>
  <r>
    <n v="1000"/>
    <n v="0"/>
    <s v="failed"/>
    <s v="US"/>
    <s v="USD"/>
    <n v="1408863600"/>
    <d v="2014-08-24T07:00:00"/>
    <n v="1408203557"/>
    <d v="2014-08-16T15:39:17"/>
    <d v="1900-01-07T00:00:00"/>
    <x v="6"/>
    <b v="0"/>
    <n v="0"/>
    <b v="0"/>
    <s v="theater/plays"/>
    <n v="0"/>
    <n v="0"/>
    <s v="Theater"/>
    <s v="Plays"/>
  </r>
  <r>
    <n v="6000"/>
    <n v="6041.6"/>
    <s v="successful"/>
    <s v="US"/>
    <s v="USD"/>
    <n v="1312182000"/>
    <d v="2011-08-01T07:00:00"/>
    <n v="1311380313"/>
    <d v="2011-07-23T00:18:33"/>
    <d v="1900-01-08T00:00:00"/>
    <x v="7"/>
    <b v="0"/>
    <n v="44"/>
    <b v="1"/>
    <s v="music/rock"/>
    <n v="100.69333333333334"/>
    <n v="137.30909090909091"/>
    <s v="Music"/>
    <s v="Rock"/>
  </r>
  <r>
    <n v="700"/>
    <n v="966"/>
    <s v="successful"/>
    <s v="GB"/>
    <s v="GBP"/>
    <n v="1455408000"/>
    <d v="2016-02-14T00:00:00"/>
    <n v="1454638202"/>
    <d v="2016-02-05T02:10:02"/>
    <d v="1900-01-08T00:00:00"/>
    <x v="7"/>
    <b v="0"/>
    <n v="34"/>
    <b v="1"/>
    <s v="theater/plays"/>
    <n v="138"/>
    <n v="28.411764705882351"/>
    <s v="Theater"/>
    <s v="Plays"/>
  </r>
  <r>
    <n v="315"/>
    <n v="469"/>
    <s v="successful"/>
    <s v="GB"/>
    <s v="GBP"/>
    <n v="1457906400"/>
    <d v="2016-03-13T22:00:00"/>
    <n v="1457115427"/>
    <d v="2016-03-04T18:17:07"/>
    <d v="1900-01-08T00:00:00"/>
    <x v="7"/>
    <b v="0"/>
    <n v="31"/>
    <b v="1"/>
    <s v="theater/plays"/>
    <n v="148.88888888888889"/>
    <n v="15.129032258064516"/>
    <s v="Theater"/>
    <s v="Plays"/>
  </r>
  <r>
    <n v="1500"/>
    <n v="0"/>
    <s v="failed"/>
    <s v="US"/>
    <s v="USD"/>
    <n v="1429396200"/>
    <d v="2015-04-18T22:30:00"/>
    <n v="1428539708"/>
    <d v="2015-04-09T00:35:08"/>
    <d v="1900-01-08T00:00:00"/>
    <x v="7"/>
    <b v="0"/>
    <n v="0"/>
    <b v="0"/>
    <s v="theater/plays"/>
    <n v="0"/>
    <n v="0"/>
    <s v="Theater"/>
    <s v="Plays"/>
  </r>
  <r>
    <n v="500"/>
    <n v="525"/>
    <s v="successful"/>
    <s v="GB"/>
    <s v="GBP"/>
    <n v="1455555083"/>
    <d v="2016-02-15T16:51:23"/>
    <n v="1454691083"/>
    <d v="2016-02-05T16:51:23"/>
    <d v="1900-01-09T00:00:00"/>
    <x v="8"/>
    <b v="0"/>
    <n v="35"/>
    <b v="1"/>
    <s v="film &amp; video/television"/>
    <n v="105"/>
    <n v="15"/>
    <s v="Film &amp; Video"/>
    <s v="Television"/>
  </r>
  <r>
    <n v="8000"/>
    <n v="8519"/>
    <s v="successful"/>
    <s v="US"/>
    <s v="USD"/>
    <n v="1402710250"/>
    <d v="2014-06-14T01:44:10"/>
    <n v="1401846250"/>
    <d v="2014-06-04T01:44:10"/>
    <d v="1900-01-09T00:00:00"/>
    <x v="8"/>
    <b v="0"/>
    <n v="58"/>
    <b v="1"/>
    <s v="film &amp; video/television"/>
    <n v="106.4875"/>
    <n v="146.87931034482759"/>
    <s v="Film &amp; Video"/>
    <s v="Television"/>
  </r>
  <r>
    <n v="50"/>
    <n v="1351"/>
    <s v="successful"/>
    <s v="FR"/>
    <s v="EUR"/>
    <n v="1472751121"/>
    <d v="2016-09-01T17:32:01"/>
    <n v="1471887121"/>
    <d v="2016-08-22T17:32:01"/>
    <d v="1900-01-09T00:00:00"/>
    <x v="8"/>
    <b v="0"/>
    <n v="35"/>
    <b v="1"/>
    <s v="film &amp; video/shorts"/>
    <n v="2702"/>
    <n v="38.6"/>
    <s v="Film &amp; Video"/>
    <s v="Shorts"/>
  </r>
  <r>
    <n v="2500"/>
    <n v="2615"/>
    <s v="successful"/>
    <s v="US"/>
    <s v="USD"/>
    <n v="1275529260"/>
    <d v="2010-06-03T01:41:00"/>
    <n v="1274705803"/>
    <d v="2010-05-24T12:56:43"/>
    <d v="1900-01-09T00:00:00"/>
    <x v="8"/>
    <b v="0"/>
    <n v="25"/>
    <b v="1"/>
    <s v="film &amp; video/shorts"/>
    <n v="104.60000000000001"/>
    <n v="104.6"/>
    <s v="Film &amp; Video"/>
    <s v="Shorts"/>
  </r>
  <r>
    <n v="500"/>
    <n v="500"/>
    <s v="canceled"/>
    <s v="US"/>
    <s v="USD"/>
    <n v="1436738772"/>
    <d v="2015-07-12T22:06:12"/>
    <n v="1435874772"/>
    <d v="2015-07-02T22:06:12"/>
    <d v="1900-01-09T00:00:00"/>
    <x v="8"/>
    <b v="0"/>
    <n v="1"/>
    <b v="0"/>
    <s v="film &amp; video/science fiction"/>
    <n v="100"/>
    <n v="500"/>
    <s v="Film &amp; Video"/>
    <s v="Science Fiction"/>
  </r>
  <r>
    <n v="12000"/>
    <n v="50"/>
    <s v="failed"/>
    <s v="US"/>
    <s v="USD"/>
    <n v="1466091446"/>
    <d v="2016-06-16T15:37:26"/>
    <n v="1465227446"/>
    <d v="2016-06-06T15:37:26"/>
    <d v="1900-01-09T00:00:00"/>
    <x v="8"/>
    <b v="0"/>
    <n v="1"/>
    <b v="0"/>
    <s v="film &amp; video/drama"/>
    <n v="0.41666666666666669"/>
    <n v="50"/>
    <s v="Film &amp; Video"/>
    <s v="Drama"/>
  </r>
  <r>
    <n v="450"/>
    <n v="0"/>
    <s v="failed"/>
    <s v="US"/>
    <s v="USD"/>
    <n v="1413569818"/>
    <d v="2014-10-17T18:16:58"/>
    <n v="1412705818"/>
    <d v="2014-10-07T18:16:58"/>
    <d v="1900-01-09T00:00:00"/>
    <x v="8"/>
    <b v="0"/>
    <n v="0"/>
    <b v="0"/>
    <s v="film &amp; video/animation"/>
    <n v="0"/>
    <n v="0"/>
    <s v="Film &amp; Video"/>
    <s v="Animation"/>
  </r>
  <r>
    <n v="400"/>
    <n v="435"/>
    <s v="successful"/>
    <s v="US"/>
    <s v="USD"/>
    <n v="1387601040"/>
    <d v="2013-12-21T04:44:00"/>
    <n v="1386806254"/>
    <d v="2013-12-11T23:57:34"/>
    <d v="1900-01-09T00:00:00"/>
    <x v="8"/>
    <b v="0"/>
    <n v="14"/>
    <b v="1"/>
    <s v="music/rock"/>
    <n v="108.74999999999999"/>
    <n v="31.071428571428573"/>
    <s v="Music"/>
    <s v="Rock"/>
  </r>
  <r>
    <n v="1200"/>
    <n v="0"/>
    <s v="failed"/>
    <s v="US"/>
    <s v="USD"/>
    <n v="1401464101"/>
    <d v="2014-05-30T15:35:01"/>
    <n v="1400600101"/>
    <d v="2014-05-20T15:35:01"/>
    <d v="1900-01-09T00:00:00"/>
    <x v="8"/>
    <b v="0"/>
    <n v="0"/>
    <b v="0"/>
    <s v="photography/places"/>
    <n v="0"/>
    <n v="0"/>
    <s v="Photography"/>
    <s v="Places"/>
  </r>
  <r>
    <n v="1000"/>
    <n v="18671"/>
    <s v="successful"/>
    <s v="GB"/>
    <s v="GBP"/>
    <n v="1481224736"/>
    <d v="2016-12-08T19:18:56"/>
    <n v="1480360736"/>
    <d v="2016-11-28T19:18:56"/>
    <d v="1900-01-09T00:00:00"/>
    <x v="8"/>
    <b v="0"/>
    <n v="206"/>
    <b v="1"/>
    <s v="games/tabletop games"/>
    <n v="1867.1"/>
    <n v="90.635922330097088"/>
    <s v="Games"/>
    <s v="Tabletop Games"/>
  </r>
  <r>
    <n v="530"/>
    <n v="1"/>
    <s v="failed"/>
    <s v="CA"/>
    <s v="CAD"/>
    <n v="1461530721"/>
    <d v="2016-04-24T20:45:21"/>
    <n v="1460666721"/>
    <d v="2016-04-14T20:45:21"/>
    <d v="1900-01-09T00:00:00"/>
    <x v="8"/>
    <b v="0"/>
    <n v="1"/>
    <b v="0"/>
    <s v="publishing/children's books"/>
    <n v="0.18867924528301888"/>
    <n v="1"/>
    <s v="Publishing"/>
    <s v="Children'S Books"/>
  </r>
  <r>
    <n v="750"/>
    <n v="971"/>
    <s v="successful"/>
    <s v="US"/>
    <s v="USD"/>
    <n v="1413784740"/>
    <d v="2014-10-20T05:59:00"/>
    <n v="1412954547"/>
    <d v="2014-10-10T15:22:27"/>
    <d v="1900-01-09T00:00:00"/>
    <x v="8"/>
    <b v="0"/>
    <n v="16"/>
    <b v="1"/>
    <s v="theater/plays"/>
    <n v="129.46666666666667"/>
    <n v="60.6875"/>
    <s v="Theater"/>
    <s v="Plays"/>
  </r>
  <r>
    <n v="4000"/>
    <n v="4040"/>
    <s v="successful"/>
    <s v="US"/>
    <s v="USD"/>
    <n v="1405746000"/>
    <d v="2014-07-19T05:00:00"/>
    <n v="1404932105"/>
    <d v="2014-07-09T18:55:05"/>
    <d v="1900-01-09T00:00:00"/>
    <x v="8"/>
    <b v="1"/>
    <n v="41"/>
    <b v="1"/>
    <s v="theater/plays"/>
    <n v="101"/>
    <n v="98.536585365853654"/>
    <s v="Theater"/>
    <s v="Plays"/>
  </r>
  <r>
    <n v="1000"/>
    <n v="1168"/>
    <s v="successful"/>
    <s v="GB"/>
    <s v="GBP"/>
    <n v="1406502000"/>
    <d v="2014-07-27T23:00:00"/>
    <n v="1405583108"/>
    <d v="2014-07-17T07:45:08"/>
    <d v="1900-01-09T00:00:00"/>
    <x v="8"/>
    <b v="0"/>
    <n v="26"/>
    <b v="1"/>
    <s v="theater/plays"/>
    <n v="116.8"/>
    <n v="44.92307692307692"/>
    <s v="Theater"/>
    <s v="Plays"/>
  </r>
  <r>
    <n v="500"/>
    <n v="650"/>
    <s v="successful"/>
    <s v="US"/>
    <s v="USD"/>
    <n v="1425099540"/>
    <d v="2015-02-28T04:59:00"/>
    <n v="1424280938"/>
    <d v="2015-02-18T17:35:38"/>
    <d v="1900-01-09T00:00:00"/>
    <x v="8"/>
    <b v="0"/>
    <n v="14"/>
    <b v="1"/>
    <s v="theater/plays"/>
    <n v="130"/>
    <n v="46.428571428571431"/>
    <s v="Theater"/>
    <s v="Plays"/>
  </r>
  <r>
    <n v="200"/>
    <n v="200"/>
    <s v="successful"/>
    <s v="US"/>
    <s v="USD"/>
    <n v="1460935800"/>
    <d v="2016-04-17T23:30:00"/>
    <n v="1459999656"/>
    <d v="2016-04-07T03:27:36"/>
    <d v="1900-01-09T00:00:00"/>
    <x v="8"/>
    <b v="0"/>
    <n v="9"/>
    <b v="1"/>
    <s v="theater/plays"/>
    <n v="100"/>
    <n v="22.222222222222221"/>
    <s v="Theater"/>
    <s v="Plays"/>
  </r>
  <r>
    <n v="5000"/>
    <n v="7220"/>
    <s v="successful"/>
    <s v="CA"/>
    <s v="CAD"/>
    <n v="1402334811"/>
    <d v="2014-06-09T17:26:51"/>
    <n v="1401470811"/>
    <d v="2014-05-30T17:26:51"/>
    <d v="1900-01-09T00:00:00"/>
    <x v="8"/>
    <b v="0"/>
    <n v="57"/>
    <b v="1"/>
    <s v="theater/plays"/>
    <n v="144.4"/>
    <n v="126.66666666666667"/>
    <s v="Theater"/>
    <s v="Plays"/>
  </r>
  <r>
    <n v="1000"/>
    <n v="1119"/>
    <s v="successful"/>
    <s v="US"/>
    <s v="USD"/>
    <n v="1452872290"/>
    <d v="2016-01-15T15:38:10"/>
    <n v="1452008290"/>
    <d v="2016-01-05T15:38:10"/>
    <d v="1900-01-09T00:00:00"/>
    <x v="8"/>
    <b v="0"/>
    <n v="18"/>
    <b v="1"/>
    <s v="theater/plays"/>
    <n v="111.9"/>
    <n v="62.166666666666664"/>
    <s v="Theater"/>
    <s v="Plays"/>
  </r>
  <r>
    <n v="1000"/>
    <n v="1260"/>
    <s v="successful"/>
    <s v="US"/>
    <s v="USD"/>
    <n v="1411084800"/>
    <d v="2014-09-19T00:00:00"/>
    <n v="1410304179"/>
    <d v="2014-09-09T23:09:39"/>
    <d v="1900-01-09T00:00:00"/>
    <x v="8"/>
    <b v="0"/>
    <n v="17"/>
    <b v="1"/>
    <s v="theater/plays"/>
    <n v="126"/>
    <n v="74.117647058823536"/>
    <s v="Theater"/>
    <s v="Plays"/>
  </r>
  <r>
    <n v="2825"/>
    <n v="211"/>
    <s v="failed"/>
    <s v="US"/>
    <s v="USD"/>
    <n v="1472442900"/>
    <d v="2016-08-29T03:55:00"/>
    <n v="1471638646"/>
    <d v="2016-08-19T20:30:46"/>
    <d v="1900-01-09T00:00:00"/>
    <x v="8"/>
    <b v="0"/>
    <n v="6"/>
    <b v="0"/>
    <s v="theater/plays"/>
    <n v="7.4690265486725664"/>
    <n v="35.166666666666664"/>
    <s v="Theater"/>
    <s v="Plays"/>
  </r>
  <r>
    <n v="400"/>
    <n v="151"/>
    <s v="failed"/>
    <s v="GB"/>
    <s v="GBP"/>
    <n v="1400278290"/>
    <d v="2014-05-16T22:11:30"/>
    <n v="1399414290"/>
    <d v="2014-05-06T22:11:30"/>
    <d v="1900-01-09T00:00:00"/>
    <x v="8"/>
    <b v="0"/>
    <n v="13"/>
    <b v="0"/>
    <s v="theater/plays"/>
    <n v="37.75"/>
    <n v="11.615384615384615"/>
    <s v="Theater"/>
    <s v="Plays"/>
  </r>
  <r>
    <n v="270"/>
    <n v="0"/>
    <s v="failed"/>
    <s v="US"/>
    <s v="USD"/>
    <n v="1414205990"/>
    <d v="2014-10-25T02:59:50"/>
    <n v="1413341990"/>
    <d v="2014-10-15T02:59:50"/>
    <d v="1900-01-09T00:00:00"/>
    <x v="8"/>
    <b v="0"/>
    <n v="0"/>
    <b v="0"/>
    <s v="theater/plays"/>
    <n v="0"/>
    <n v="0"/>
    <s v="Theater"/>
    <s v="Plays"/>
  </r>
  <r>
    <n v="3500"/>
    <n v="3674"/>
    <s v="successful"/>
    <s v="US"/>
    <s v="USD"/>
    <n v="1477342800"/>
    <d v="2016-10-24T21:00:00"/>
    <n v="1476386395"/>
    <d v="2016-10-13T19:19:55"/>
    <d v="1900-01-10T00:00:00"/>
    <x v="9"/>
    <b v="0"/>
    <n v="62"/>
    <b v="1"/>
    <s v="music/metal"/>
    <n v="104.97142857142859"/>
    <n v="59.258064516129032"/>
    <s v="Music"/>
    <s v="Metal"/>
  </r>
  <r>
    <n v="2000"/>
    <n v="2055"/>
    <s v="successful"/>
    <s v="US"/>
    <s v="USD"/>
    <n v="1437447600"/>
    <d v="2015-07-21T03:00:00"/>
    <n v="1436551178"/>
    <d v="2015-07-10T17:59:38"/>
    <d v="1900-01-10T00:00:00"/>
    <x v="9"/>
    <b v="0"/>
    <n v="29"/>
    <b v="1"/>
    <s v="theater/plays"/>
    <n v="102.75000000000001"/>
    <n v="70.862068965517238"/>
    <s v="Theater"/>
    <s v="Plays"/>
  </r>
  <r>
    <n v="2000"/>
    <n v="0"/>
    <s v="failed"/>
    <s v="US"/>
    <s v="USD"/>
    <n v="1441814400"/>
    <d v="2015-09-09T16:00:00"/>
    <n v="1440807846"/>
    <d v="2015-08-29T00:24:06"/>
    <d v="1900-01-10T00:00:00"/>
    <x v="9"/>
    <b v="0"/>
    <n v="0"/>
    <b v="0"/>
    <s v="music/faith"/>
    <n v="0"/>
    <n v="0"/>
    <s v="Music"/>
    <s v="Faith"/>
  </r>
  <r>
    <n v="500"/>
    <n v="754"/>
    <s v="successful"/>
    <s v="GB"/>
    <s v="GBP"/>
    <n v="1397516400"/>
    <d v="2014-04-14T23:00:00"/>
    <n v="1396524644"/>
    <d v="2014-04-03T11:30:44"/>
    <d v="1900-01-10T00:00:00"/>
    <x v="9"/>
    <b v="0"/>
    <n v="15"/>
    <b v="1"/>
    <s v="music/electronic music"/>
    <n v="150.80000000000001"/>
    <n v="50.266666666666666"/>
    <s v="Music"/>
    <s v="Electronic Music"/>
  </r>
  <r>
    <n v="420"/>
    <n v="425"/>
    <s v="successful"/>
    <s v="US"/>
    <s v="USD"/>
    <n v="1446451200"/>
    <d v="2015-11-02T08:00:00"/>
    <n v="1445539113"/>
    <d v="2015-10-22T18:38:33"/>
    <d v="1900-01-10T00:00:00"/>
    <x v="9"/>
    <b v="0"/>
    <n v="9"/>
    <b v="1"/>
    <s v="music/electronic music"/>
    <n v="101.19047619047619"/>
    <n v="47.222222222222221"/>
    <s v="Music"/>
    <s v="Electronic Music"/>
  </r>
  <r>
    <n v="300"/>
    <n v="400.33"/>
    <s v="successful"/>
    <s v="US"/>
    <s v="USD"/>
    <n v="1343440800"/>
    <d v="2012-07-28T02:00:00"/>
    <n v="1342545994"/>
    <d v="2012-07-17T17:26:34"/>
    <d v="1900-01-10T00:00:00"/>
    <x v="9"/>
    <b v="0"/>
    <n v="16"/>
    <b v="1"/>
    <s v="music/indie rock"/>
    <n v="133.44333333333333"/>
    <n v="25.020624999999999"/>
    <s v="Music"/>
    <s v="Indie Rock"/>
  </r>
  <r>
    <n v="1750"/>
    <n v="2210"/>
    <s v="successful"/>
    <s v="GB"/>
    <s v="GBP"/>
    <n v="1462879020"/>
    <d v="2016-05-10T11:17:00"/>
    <n v="1461941527"/>
    <d v="2016-04-29T14:52:07"/>
    <d v="1900-01-10T00:00:00"/>
    <x v="9"/>
    <b v="0"/>
    <n v="15"/>
    <b v="1"/>
    <s v="theater/plays"/>
    <n v="126.28571428571429"/>
    <n v="147.33333333333334"/>
    <s v="Theater"/>
    <s v="Plays"/>
  </r>
  <r>
    <n v="400"/>
    <n v="400"/>
    <s v="successful"/>
    <s v="US"/>
    <s v="USD"/>
    <n v="1480140000"/>
    <d v="2016-11-26T06:00:00"/>
    <n v="1479186575"/>
    <d v="2016-11-15T05:09:35"/>
    <d v="1900-01-10T00:00:00"/>
    <x v="9"/>
    <b v="0"/>
    <n v="13"/>
    <b v="1"/>
    <s v="theater/plays"/>
    <n v="100"/>
    <n v="30.76923076923077"/>
    <s v="Theater"/>
    <s v="Plays"/>
  </r>
  <r>
    <n v="500"/>
    <n v="530"/>
    <s v="successful"/>
    <s v="US"/>
    <s v="USD"/>
    <n v="1439136000"/>
    <d v="2015-08-09T16:00:00"/>
    <n v="1438188106"/>
    <d v="2015-07-29T16:41:46"/>
    <d v="1900-01-10T00:00:00"/>
    <x v="9"/>
    <b v="0"/>
    <n v="7"/>
    <b v="1"/>
    <s v="theater/plays"/>
    <n v="106"/>
    <n v="75.714285714285708"/>
    <s v="Theater"/>
    <s v="Plays"/>
  </r>
  <r>
    <n v="300"/>
    <n v="752"/>
    <s v="successful"/>
    <s v="CA"/>
    <s v="CAD"/>
    <n v="1472097540"/>
    <d v="2016-08-25T03:59:00"/>
    <n v="1471188502"/>
    <d v="2016-08-14T15:28:22"/>
    <d v="1900-01-10T00:00:00"/>
    <x v="9"/>
    <b v="0"/>
    <n v="17"/>
    <b v="1"/>
    <s v="theater/plays"/>
    <n v="250.66666666666669"/>
    <n v="44.235294117647058"/>
    <s v="Theater"/>
    <s v="Plays"/>
  </r>
  <r>
    <n v="620"/>
    <n v="714"/>
    <s v="successful"/>
    <s v="FR"/>
    <s v="EUR"/>
    <n v="1446062040"/>
    <d v="2015-10-28T19:54:00"/>
    <n v="1445109822"/>
    <d v="2015-10-17T19:23:42"/>
    <d v="1900-01-10T00:00:00"/>
    <x v="9"/>
    <b v="0"/>
    <n v="14"/>
    <b v="1"/>
    <s v="theater/plays"/>
    <n v="115.16129032258064"/>
    <n v="51"/>
    <s v="Theater"/>
    <s v="Plays"/>
  </r>
  <r>
    <n v="1200"/>
    <n v="1400"/>
    <s v="successful"/>
    <s v="CA"/>
    <s v="CAD"/>
    <n v="1417460940"/>
    <d v="2014-12-01T19:09:00"/>
    <n v="1416516972"/>
    <d v="2014-11-20T20:56:12"/>
    <d v="1900-01-10T00:00:00"/>
    <x v="9"/>
    <b v="0"/>
    <n v="20"/>
    <b v="1"/>
    <s v="theater/plays"/>
    <n v="116.66666666666667"/>
    <n v="70"/>
    <s v="Theater"/>
    <s v="Plays"/>
  </r>
  <r>
    <n v="10500"/>
    <n v="10526"/>
    <s v="successful"/>
    <s v="US"/>
    <s v="USD"/>
    <n v="1365395580"/>
    <d v="2013-04-08T04:33:00"/>
    <n v="1364426260"/>
    <d v="2013-03-27T23:17:40"/>
    <d v="1900-01-11T00:00:00"/>
    <x v="10"/>
    <b v="0"/>
    <n v="52"/>
    <b v="1"/>
    <s v="film &amp; video/documentary"/>
    <n v="100.24761904761905"/>
    <n v="202.42307692307693"/>
    <s v="Film &amp; Video"/>
    <s v="Documentary"/>
  </r>
  <r>
    <n v="1300"/>
    <n v="1391"/>
    <s v="successful"/>
    <s v="US"/>
    <s v="USD"/>
    <n v="1340641440"/>
    <d v="2012-06-25T16:24:00"/>
    <n v="1339549982"/>
    <d v="2012-06-13T01:13:02"/>
    <d v="1900-01-11T00:00:00"/>
    <x v="10"/>
    <b v="0"/>
    <n v="38"/>
    <b v="1"/>
    <s v="music/rock"/>
    <n v="107"/>
    <n v="36.60526315789474"/>
    <s v="Music"/>
    <s v="Rock"/>
  </r>
  <r>
    <n v="10000"/>
    <n v="0"/>
    <s v="failed"/>
    <s v="US"/>
    <s v="USD"/>
    <n v="1473802200"/>
    <d v="2016-09-13T21:30:00"/>
    <n v="1472746374"/>
    <d v="2016-09-01T16:12:54"/>
    <d v="1900-01-11T00:00:00"/>
    <x v="10"/>
    <b v="0"/>
    <n v="0"/>
    <b v="0"/>
    <s v="music/faith"/>
    <n v="0"/>
    <n v="0"/>
    <s v="Music"/>
    <s v="Faith"/>
  </r>
  <r>
    <n v="450"/>
    <n v="15"/>
    <s v="failed"/>
    <s v="US"/>
    <s v="USD"/>
    <n v="1408657826"/>
    <d v="2014-08-21T21:50:26"/>
    <n v="1407621026"/>
    <d v="2014-08-09T21:50:26"/>
    <d v="1900-01-11T00:00:00"/>
    <x v="10"/>
    <b v="0"/>
    <n v="2"/>
    <b v="0"/>
    <s v="photography/photobooks"/>
    <n v="3.3333333333333335"/>
    <n v="7.5"/>
    <s v="Photography"/>
    <s v="Photobooks"/>
  </r>
  <r>
    <n v="750"/>
    <n v="898"/>
    <s v="successful"/>
    <s v="GB"/>
    <s v="GBP"/>
    <n v="1487102427"/>
    <d v="2017-02-14T20:00:27"/>
    <n v="1486065627"/>
    <d v="2017-02-02T20:00:27"/>
    <d v="1900-01-11T00:00:00"/>
    <x v="10"/>
    <b v="0"/>
    <n v="25"/>
    <b v="1"/>
    <s v="games/tabletop games"/>
    <n v="119.73333333333333"/>
    <n v="35.92"/>
    <s v="Games"/>
    <s v="Tabletop Games"/>
  </r>
  <r>
    <n v="5000"/>
    <n v="18851"/>
    <s v="successful"/>
    <s v="US"/>
    <s v="USD"/>
    <n v="1476649800"/>
    <d v="2016-10-16T20:30:00"/>
    <n v="1475609946"/>
    <d v="2016-10-04T19:39:06"/>
    <d v="1900-01-11T00:00:00"/>
    <x v="10"/>
    <b v="0"/>
    <n v="290"/>
    <b v="1"/>
    <s v="games/tabletop games"/>
    <n v="377.02"/>
    <n v="65.00344827586207"/>
    <s v="Games"/>
    <s v="Tabletop Games"/>
  </r>
  <r>
    <n v="1000"/>
    <n v="0"/>
    <s v="canceled"/>
    <s v="US"/>
    <s v="USD"/>
    <n v="1429632822"/>
    <d v="2015-04-21T16:13:42"/>
    <n v="1428596022"/>
    <d v="2015-04-09T16:13:42"/>
    <d v="1900-01-11T00:00:00"/>
    <x v="10"/>
    <b v="0"/>
    <n v="0"/>
    <b v="0"/>
    <s v="technology/web"/>
    <n v="0"/>
    <n v="0"/>
    <s v="Technology"/>
    <s v="Web"/>
  </r>
  <r>
    <n v="1999"/>
    <n v="0"/>
    <s v="failed"/>
    <s v="US"/>
    <s v="USD"/>
    <n v="1341086400"/>
    <d v="2012-06-30T20:00:00"/>
    <n v="1340055345"/>
    <d v="2012-06-18T21:35:45"/>
    <d v="1900-01-11T00:00:00"/>
    <x v="10"/>
    <b v="0"/>
    <n v="0"/>
    <b v="0"/>
    <s v="publishing/children's books"/>
    <n v="0"/>
    <n v="0"/>
    <s v="Publishing"/>
    <s v="Children'S Books"/>
  </r>
  <r>
    <n v="1500"/>
    <n v="75"/>
    <s v="failed"/>
    <s v="GB"/>
    <s v="GBP"/>
    <n v="1415534400"/>
    <d v="2014-11-09T12:00:00"/>
    <n v="1414538031"/>
    <d v="2014-10-28T23:13:51"/>
    <d v="1900-01-11T00:00:00"/>
    <x v="10"/>
    <b v="0"/>
    <n v="4"/>
    <b v="0"/>
    <s v="theater/plays"/>
    <n v="5"/>
    <n v="18.75"/>
    <s v="Theater"/>
    <s v="Plays"/>
  </r>
  <r>
    <n v="3000"/>
    <n v="3000"/>
    <s v="successful"/>
    <s v="GB"/>
    <s v="GBP"/>
    <n v="1400423973"/>
    <d v="2014-05-18T14:39:33"/>
    <n v="1399387173"/>
    <d v="2014-05-06T14:39:33"/>
    <d v="1900-01-11T00:00:00"/>
    <x v="10"/>
    <b v="0"/>
    <n v="17"/>
    <b v="1"/>
    <s v="theater/plays"/>
    <n v="100"/>
    <n v="176.47058823529412"/>
    <s v="Theater"/>
    <s v="Plays"/>
  </r>
  <r>
    <n v="1551"/>
    <n v="1686"/>
    <s v="successful"/>
    <s v="US"/>
    <s v="USD"/>
    <n v="1464904800"/>
    <d v="2016-06-02T22:00:00"/>
    <n v="1463852904"/>
    <d v="2016-05-21T17:48:24"/>
    <d v="1900-01-11T00:00:00"/>
    <x v="10"/>
    <b v="0"/>
    <n v="49"/>
    <b v="1"/>
    <s v="theater/plays"/>
    <n v="108.70406189555126"/>
    <n v="34.408163265306122"/>
    <s v="Theater"/>
    <s v="Plays"/>
  </r>
  <r>
    <n v="2500"/>
    <n v="2594"/>
    <s v="successful"/>
    <s v="US"/>
    <s v="USD"/>
    <n v="1399953600"/>
    <d v="2014-05-13T04:00:00"/>
    <n v="1398983245"/>
    <d v="2014-05-01T22:27:25"/>
    <d v="1900-01-11T00:00:00"/>
    <x v="10"/>
    <b v="0"/>
    <n v="39"/>
    <b v="1"/>
    <s v="theater/plays"/>
    <n v="103.76"/>
    <n v="66.512820512820511"/>
    <s v="Theater"/>
    <s v="Plays"/>
  </r>
  <r>
    <n v="50"/>
    <n v="70"/>
    <s v="successful"/>
    <s v="GB"/>
    <s v="GBP"/>
    <n v="1463353200"/>
    <d v="2016-05-15T23:00:00"/>
    <n v="1462285182"/>
    <d v="2016-05-03T14:19:42"/>
    <d v="1900-01-11T00:00:00"/>
    <x v="10"/>
    <b v="0"/>
    <n v="3"/>
    <b v="1"/>
    <s v="theater/plays"/>
    <n v="140"/>
    <n v="23.333333333333332"/>
    <s v="Theater"/>
    <s v="Plays"/>
  </r>
  <r>
    <n v="250"/>
    <n v="270"/>
    <s v="successful"/>
    <s v="GB"/>
    <s v="GBP"/>
    <n v="1470058860"/>
    <d v="2016-08-01T13:41:00"/>
    <n v="1469026903"/>
    <d v="2016-07-20T15:01:43"/>
    <d v="1900-01-11T00:00:00"/>
    <x v="10"/>
    <b v="0"/>
    <n v="7"/>
    <b v="1"/>
    <s v="theater/plays"/>
    <n v="108"/>
    <n v="38.571428571428569"/>
    <s v="Theater"/>
    <s v="Plays"/>
  </r>
  <r>
    <n v="60000"/>
    <n v="120"/>
    <s v="failed"/>
    <s v="GB"/>
    <s v="GBP"/>
    <n v="1407168000"/>
    <d v="2014-08-04T16:00:00"/>
    <n v="1406131023"/>
    <d v="2014-07-23T15:57:03"/>
    <d v="1900-01-11T00:00:00"/>
    <x v="10"/>
    <b v="0"/>
    <n v="3"/>
    <b v="0"/>
    <s v="theater/plays"/>
    <n v="0.2"/>
    <n v="40"/>
    <s v="Theater"/>
    <s v="Plays"/>
  </r>
  <r>
    <n v="3000"/>
    <n v="0"/>
    <s v="failed"/>
    <s v="GB"/>
    <s v="GBP"/>
    <n v="1414346400"/>
    <d v="2014-10-26T18:00:00"/>
    <n v="1413291655"/>
    <d v="2014-10-14T13:00:55"/>
    <d v="1900-01-11T00:00:00"/>
    <x v="10"/>
    <b v="0"/>
    <n v="0"/>
    <b v="0"/>
    <s v="theater/plays"/>
    <n v="0"/>
    <n v="0"/>
    <s v="Theater"/>
    <s v="Plays"/>
  </r>
  <r>
    <n v="5000"/>
    <n v="35"/>
    <s v="failed"/>
    <s v="CA"/>
    <s v="CAD"/>
    <n v="1485838800"/>
    <d v="2017-01-31T05:00:00"/>
    <n v="1484756245"/>
    <d v="2017-01-18T16:17:25"/>
    <d v="1900-01-12T00:00:00"/>
    <x v="11"/>
    <b v="0"/>
    <n v="4"/>
    <b v="0"/>
    <s v="technology/web"/>
    <n v="0.70000000000000007"/>
    <n v="8.75"/>
    <s v="Technology"/>
    <s v="Web"/>
  </r>
  <r>
    <n v="2100"/>
    <n v="5"/>
    <s v="failed"/>
    <s v="US"/>
    <s v="USD"/>
    <n v="1396810864"/>
    <d v="2014-04-06T19:01:04"/>
    <n v="1395687664"/>
    <d v="2014-03-24T19:01:04"/>
    <d v="1900-01-12T00:00:00"/>
    <x v="11"/>
    <b v="0"/>
    <n v="1"/>
    <b v="0"/>
    <s v="games/video games"/>
    <n v="0.23809523809523811"/>
    <n v="5"/>
    <s v="Games"/>
    <s v="Video Games"/>
  </r>
  <r>
    <n v="1500"/>
    <n v="1625"/>
    <s v="successful"/>
    <s v="GB"/>
    <s v="GBP"/>
    <n v="1424181600"/>
    <d v="2015-02-17T14:00:00"/>
    <n v="1423041227"/>
    <d v="2015-02-04T09:13:47"/>
    <d v="1900-01-12T00:00:00"/>
    <x v="11"/>
    <b v="0"/>
    <n v="20"/>
    <b v="1"/>
    <s v="theater/plays"/>
    <n v="108.33333333333333"/>
    <n v="81.25"/>
    <s v="Theater"/>
    <s v="Plays"/>
  </r>
  <r>
    <n v="7500"/>
    <n v="1527"/>
    <s v="failed"/>
    <s v="US"/>
    <s v="USD"/>
    <n v="1479233602"/>
    <d v="2016-11-15T18:13:22"/>
    <n v="1478106802"/>
    <d v="2016-11-02T17:13:22"/>
    <d v="1900-01-12T00:00:00"/>
    <x v="11"/>
    <b v="0"/>
    <n v="14"/>
    <b v="0"/>
    <s v="publishing/translations"/>
    <n v="20.36"/>
    <n v="109.07142857142857"/>
    <s v="Publishing"/>
    <s v="Translations"/>
  </r>
  <r>
    <n v="2000"/>
    <n v="5080"/>
    <s v="successful"/>
    <s v="US"/>
    <s v="USD"/>
    <n v="1416542400"/>
    <d v="2014-11-21T04:00:00"/>
    <n v="1415472953"/>
    <d v="2014-11-08T18:55:53"/>
    <d v="1900-01-12T00:00:00"/>
    <x v="11"/>
    <b v="0"/>
    <n v="99"/>
    <b v="1"/>
    <s v="music/indie rock"/>
    <n v="254"/>
    <n v="51.313131313131315"/>
    <s v="Music"/>
    <s v="Indie Rock"/>
  </r>
  <r>
    <n v="3000"/>
    <n v="3000"/>
    <s v="successful"/>
    <s v="US"/>
    <s v="USD"/>
    <n v="1399867140"/>
    <d v="2014-05-12T03:59:00"/>
    <n v="1398802148"/>
    <d v="2014-04-29T20:09:08"/>
    <d v="1900-01-12T00:00:00"/>
    <x v="11"/>
    <b v="0"/>
    <n v="11"/>
    <b v="1"/>
    <s v="theater/plays"/>
    <n v="100"/>
    <n v="272.72727272727275"/>
    <s v="Theater"/>
    <s v="Plays"/>
  </r>
  <r>
    <n v="1000"/>
    <n v="1280"/>
    <s v="successful"/>
    <s v="US"/>
    <s v="USD"/>
    <n v="1413176340"/>
    <d v="2014-10-13T04:59:00"/>
    <n v="1412091423"/>
    <d v="2014-09-30T15:37:03"/>
    <d v="1900-01-12T00:00:00"/>
    <x v="11"/>
    <b v="0"/>
    <n v="34"/>
    <b v="1"/>
    <s v="theater/musical"/>
    <n v="128"/>
    <n v="37.647058823529413"/>
    <s v="Theater"/>
    <s v="Musical"/>
  </r>
  <r>
    <n v="500"/>
    <n v="1575"/>
    <s v="successful"/>
    <s v="GB"/>
    <s v="GBP"/>
    <n v="1462230000"/>
    <d v="2016-05-02T23:00:00"/>
    <n v="1461061350"/>
    <d v="2016-04-19T10:22:30"/>
    <d v="1900-01-12T00:00:00"/>
    <x v="11"/>
    <b v="0"/>
    <n v="44"/>
    <b v="1"/>
    <s v="theater/plays"/>
    <n v="315"/>
    <n v="35.795454545454547"/>
    <s v="Theater"/>
    <s v="Plays"/>
  </r>
  <r>
    <n v="1800"/>
    <n v="2076"/>
    <s v="successful"/>
    <s v="US"/>
    <s v="USD"/>
    <n v="1431831600"/>
    <d v="2015-05-17T03:00:00"/>
    <n v="1430761243"/>
    <d v="2015-05-04T17:40:43"/>
    <d v="1900-01-12T00:00:00"/>
    <x v="11"/>
    <b v="0"/>
    <n v="39"/>
    <b v="1"/>
    <s v="theater/plays"/>
    <n v="115.33333333333333"/>
    <n v="53.230769230769234"/>
    <s v="Theater"/>
    <s v="Plays"/>
  </r>
  <r>
    <n v="2800"/>
    <n v="3315"/>
    <s v="successful"/>
    <s v="US"/>
    <s v="USD"/>
    <n v="1401857940"/>
    <d v="2014-06-04T04:59:00"/>
    <n v="1400725112"/>
    <d v="2014-05-22T02:18:32"/>
    <d v="1900-01-12T00:00:00"/>
    <x v="11"/>
    <b v="0"/>
    <n v="44"/>
    <b v="1"/>
    <s v="theater/plays"/>
    <n v="118.39285714285714"/>
    <n v="75.340909090909093"/>
    <s v="Theater"/>
    <s v="Plays"/>
  </r>
  <r>
    <n v="220"/>
    <n v="241"/>
    <s v="successful"/>
    <s v="GB"/>
    <s v="GBP"/>
    <n v="1433113200"/>
    <d v="2015-05-31T23:00:00"/>
    <n v="1431951611"/>
    <d v="2015-05-18T12:20:11"/>
    <d v="1900-01-12T00:00:00"/>
    <x v="11"/>
    <b v="0"/>
    <n v="12"/>
    <b v="1"/>
    <s v="theater/plays"/>
    <n v="109.54545454545455"/>
    <n v="20.083333333333332"/>
    <s v="Theater"/>
    <s v="Plays"/>
  </r>
  <r>
    <n v="3000"/>
    <n v="497"/>
    <s v="failed"/>
    <s v="US"/>
    <s v="USD"/>
    <n v="1416499440"/>
    <d v="2014-11-20T16:04:00"/>
    <n v="1415341464"/>
    <d v="2014-11-07T06:24:24"/>
    <d v="1900-01-12T00:00:00"/>
    <x v="11"/>
    <b v="0"/>
    <n v="17"/>
    <b v="0"/>
    <s v="theater/plays"/>
    <n v="16.566666666666666"/>
    <n v="29.235294117647058"/>
    <s v="Theater"/>
    <s v="Plays"/>
  </r>
  <r>
    <n v="3000"/>
    <n v="3289"/>
    <s v="successful"/>
    <s v="US"/>
    <s v="USD"/>
    <n v="1396648800"/>
    <d v="2014-04-04T22:00:00"/>
    <n v="1395407445"/>
    <d v="2014-03-21T13:10:45"/>
    <d v="1900-01-13T00:00:00"/>
    <x v="12"/>
    <b v="0"/>
    <n v="117"/>
    <b v="1"/>
    <s v="film &amp; video/television"/>
    <n v="109.63333333333334"/>
    <n v="28.111111111111111"/>
    <s v="Film &amp; Video"/>
    <s v="Television"/>
  </r>
  <r>
    <n v="8000"/>
    <n v="8581"/>
    <s v="successful"/>
    <s v="GB"/>
    <s v="GBP"/>
    <n v="1433779200"/>
    <d v="2015-06-08T16:00:00"/>
    <n v="1432559424"/>
    <d v="2015-05-25T13:10:24"/>
    <d v="1900-01-13T00:00:00"/>
    <x v="12"/>
    <b v="0"/>
    <n v="174"/>
    <b v="1"/>
    <s v="film &amp; video/television"/>
    <n v="107.26249999999999"/>
    <n v="49.316091954022987"/>
    <s v="Film &amp; Video"/>
    <s v="Television"/>
  </r>
  <r>
    <n v="5000"/>
    <n v="5025"/>
    <s v="successful"/>
    <s v="US"/>
    <s v="USD"/>
    <n v="1333391901"/>
    <d v="2012-04-02T18:38:21"/>
    <n v="1332182301"/>
    <d v="2012-03-19T18:38:21"/>
    <d v="1900-01-13T00:00:00"/>
    <x v="12"/>
    <b v="0"/>
    <n v="27"/>
    <b v="1"/>
    <s v="film &amp; video/shorts"/>
    <n v="100.49999999999999"/>
    <n v="186.11111111111111"/>
    <s v="Film &amp; Video"/>
    <s v="Shorts"/>
  </r>
  <r>
    <n v="600"/>
    <n v="1535"/>
    <s v="successful"/>
    <s v="US"/>
    <s v="USD"/>
    <n v="1346950900"/>
    <d v="2012-09-06T17:01:40"/>
    <n v="1345741300"/>
    <d v="2012-08-23T17:01:40"/>
    <d v="1900-01-13T00:00:00"/>
    <x v="12"/>
    <b v="0"/>
    <n v="22"/>
    <b v="1"/>
    <s v="film &amp; video/documentary"/>
    <n v="255.83333333333331"/>
    <n v="69.772727272727266"/>
    <s v="Film &amp; Video"/>
    <s v="Documentary"/>
  </r>
  <r>
    <n v="6500"/>
    <n v="0"/>
    <s v="failed"/>
    <s v="US"/>
    <s v="USD"/>
    <n v="1445540340"/>
    <d v="2015-10-22T18:59:00"/>
    <n v="1444340940"/>
    <d v="2015-10-08T21:49:00"/>
    <d v="1900-01-13T00:00:00"/>
    <x v="12"/>
    <b v="0"/>
    <n v="0"/>
    <b v="0"/>
    <s v="film &amp; video/animation"/>
    <n v="0"/>
    <n v="0"/>
    <s v="Film &amp; Video"/>
    <s v="Animation"/>
  </r>
  <r>
    <n v="15000"/>
    <n v="194"/>
    <s v="failed"/>
    <s v="US"/>
    <s v="USD"/>
    <n v="1456189076"/>
    <d v="2016-02-23T00:57:56"/>
    <n v="1454979476"/>
    <d v="2016-02-09T00:57:56"/>
    <d v="1900-01-13T00:00:00"/>
    <x v="12"/>
    <b v="0"/>
    <n v="10"/>
    <b v="0"/>
    <s v="technology/wearables"/>
    <n v="1.2933333333333332"/>
    <n v="19.399999999999999"/>
    <s v="Technology"/>
    <s v="Wearables"/>
  </r>
  <r>
    <n v="3000"/>
    <n v="3222"/>
    <s v="successful"/>
    <s v="US"/>
    <s v="USD"/>
    <n v="1434857482"/>
    <d v="2015-06-21T03:31:22"/>
    <n v="1433647882"/>
    <d v="2015-06-07T03:31:22"/>
    <d v="1900-01-13T00:00:00"/>
    <x v="12"/>
    <b v="0"/>
    <n v="19"/>
    <b v="1"/>
    <s v="publishing/nonfiction"/>
    <n v="107.4"/>
    <n v="169.57894736842104"/>
    <s v="Publishing"/>
    <s v="Nonfiction"/>
  </r>
  <r>
    <n v="250"/>
    <n v="595"/>
    <s v="successful"/>
    <s v="US"/>
    <s v="USD"/>
    <n v="1354756714"/>
    <d v="2012-12-06T01:18:34"/>
    <n v="1353547114"/>
    <d v="2012-11-22T01:18:34"/>
    <d v="1900-01-13T00:00:00"/>
    <x v="12"/>
    <b v="0"/>
    <n v="18"/>
    <b v="1"/>
    <s v="publishing/nonfiction"/>
    <n v="238"/>
    <n v="33.055555555555557"/>
    <s v="Publishing"/>
    <s v="Nonfiction"/>
  </r>
  <r>
    <n v="1100"/>
    <n v="1342.01"/>
    <s v="successful"/>
    <s v="GB"/>
    <s v="GBP"/>
    <n v="1394460000"/>
    <d v="2014-03-10T14:00:00"/>
    <n v="1393233855"/>
    <d v="2014-02-24T09:24:15"/>
    <d v="1900-01-13T00:00:00"/>
    <x v="12"/>
    <b v="0"/>
    <n v="47"/>
    <b v="1"/>
    <s v="music/metal"/>
    <n v="122.00090909090908"/>
    <n v="28.553404255319148"/>
    <s v="Music"/>
    <s v="Metal"/>
  </r>
  <r>
    <n v="2000"/>
    <n v="6842"/>
    <s v="successful"/>
    <s v="US"/>
    <s v="USD"/>
    <n v="1473680149"/>
    <d v="2016-09-12T11:35:49"/>
    <n v="1472470549"/>
    <d v="2016-08-29T11:35:49"/>
    <d v="1900-01-13T00:00:00"/>
    <x v="12"/>
    <b v="0"/>
    <n v="159"/>
    <b v="1"/>
    <s v="music/electronic music"/>
    <n v="342.09999999999997"/>
    <n v="43.031446540880502"/>
    <s v="Music"/>
    <s v="Electronic Music"/>
  </r>
  <r>
    <n v="3200"/>
    <n v="0"/>
    <s v="failed"/>
    <s v="GB"/>
    <s v="GBP"/>
    <n v="1369932825"/>
    <d v="2013-05-30T16:53:45"/>
    <n v="1368723225"/>
    <d v="2013-05-16T16:53:45"/>
    <d v="1900-01-13T00:00:00"/>
    <x v="12"/>
    <b v="0"/>
    <n v="0"/>
    <b v="0"/>
    <s v="games/video games"/>
    <n v="0"/>
    <n v="0"/>
    <s v="Games"/>
    <s v="Video Games"/>
  </r>
  <r>
    <n v="25000"/>
    <n v="1"/>
    <s v="failed"/>
    <s v="AU"/>
    <s v="AUD"/>
    <n v="1417235580"/>
    <d v="2014-11-29T04:33:00"/>
    <n v="1416034228"/>
    <d v="2014-11-15T06:50:28"/>
    <d v="1900-01-13T00:00:00"/>
    <x v="12"/>
    <b v="0"/>
    <n v="1"/>
    <b v="0"/>
    <s v="games/mobile games"/>
    <n v="4.0000000000000001E-3"/>
    <n v="1"/>
    <s v="Games"/>
    <s v="Mobile Games"/>
  </r>
  <r>
    <n v="50000"/>
    <n v="590807.11"/>
    <s v="successful"/>
    <s v="US"/>
    <s v="USD"/>
    <n v="1368564913"/>
    <d v="2013-05-14T20:55:13"/>
    <n v="1367355313"/>
    <d v="2013-04-30T20:55:13"/>
    <d v="1900-01-13T00:00:00"/>
    <x v="12"/>
    <b v="1"/>
    <n v="20242"/>
    <b v="1"/>
    <s v="publishing/radio &amp; podcasts"/>
    <n v="1181.6142199999999"/>
    <n v="29.187190495010373"/>
    <s v="Publishing"/>
    <s v="Radio &amp; Podcasts"/>
  </r>
  <r>
    <n v="400"/>
    <n v="679.44"/>
    <s v="successful"/>
    <s v="US"/>
    <s v="USD"/>
    <n v="1280800740"/>
    <d v="2010-08-03T01:59:00"/>
    <n v="1279603955"/>
    <d v="2010-07-20T05:32:35"/>
    <d v="1900-01-13T00:00:00"/>
    <x v="12"/>
    <b v="0"/>
    <n v="17"/>
    <b v="1"/>
    <s v="music/rock"/>
    <n v="169.86"/>
    <n v="39.967058823529413"/>
    <s v="Music"/>
    <s v="Rock"/>
  </r>
  <r>
    <n v="5000"/>
    <n v="5540"/>
    <s v="successful"/>
    <s v="US"/>
    <s v="USD"/>
    <n v="1379515740"/>
    <d v="2013-09-18T14:49:00"/>
    <n v="1378306140"/>
    <d v="2013-09-04T14:49:00"/>
    <d v="1900-01-13T00:00:00"/>
    <x v="12"/>
    <b v="0"/>
    <n v="10"/>
    <b v="1"/>
    <s v="music/pop"/>
    <n v="110.80000000000001"/>
    <n v="554"/>
    <s v="Music"/>
    <s v="Pop"/>
  </r>
  <r>
    <n v="1500"/>
    <n v="1776"/>
    <s v="successful"/>
    <s v="US"/>
    <s v="USD"/>
    <n v="1391718671"/>
    <d v="2014-02-06T20:31:11"/>
    <n v="1390509071"/>
    <d v="2014-01-23T20:31:11"/>
    <d v="1900-01-13T00:00:00"/>
    <x v="12"/>
    <b v="0"/>
    <n v="49"/>
    <b v="1"/>
    <s v="music/pop"/>
    <n v="118.39999999999999"/>
    <n v="36.244897959183675"/>
    <s v="Music"/>
    <s v="Pop"/>
  </r>
  <r>
    <n v="1000"/>
    <n v="0"/>
    <s v="failed"/>
    <s v="US"/>
    <s v="USD"/>
    <n v="1434034800"/>
    <d v="2015-06-11T15:00:00"/>
    <n v="1432849552"/>
    <d v="2015-05-28T21:45:52"/>
    <d v="1900-01-13T00:00:00"/>
    <x v="12"/>
    <b v="0"/>
    <n v="0"/>
    <b v="0"/>
    <s v="music/faith"/>
    <n v="0"/>
    <n v="0"/>
    <s v="Music"/>
    <s v="Faith"/>
  </r>
  <r>
    <n v="3000"/>
    <n v="0"/>
    <s v="failed"/>
    <s v="US"/>
    <s v="USD"/>
    <n v="1435787137"/>
    <d v="2015-07-01T21:45:37"/>
    <n v="1434577537"/>
    <d v="2015-06-17T21:45:37"/>
    <d v="1900-01-13T00:00:00"/>
    <x v="12"/>
    <b v="0"/>
    <n v="0"/>
    <b v="0"/>
    <s v="photography/photobooks"/>
    <n v="0"/>
    <n v="0"/>
    <s v="Photography"/>
    <s v="Photobooks"/>
  </r>
  <r>
    <n v="2000"/>
    <n v="2412.02"/>
    <s v="successful"/>
    <s v="US"/>
    <s v="USD"/>
    <n v="1337657400"/>
    <d v="2012-05-22T03:30:00"/>
    <n v="1336512309"/>
    <d v="2012-05-08T21:25:09"/>
    <d v="1900-01-13T00:00:00"/>
    <x v="12"/>
    <b v="0"/>
    <n v="50"/>
    <b v="1"/>
    <s v="music/indie rock"/>
    <n v="120.601"/>
    <n v="48.240400000000001"/>
    <s v="Music"/>
    <s v="Indie Rock"/>
  </r>
  <r>
    <n v="500"/>
    <n v="1560"/>
    <s v="successful"/>
    <s v="US"/>
    <s v="USD"/>
    <n v="1278111600"/>
    <d v="2010-07-02T23:00:00"/>
    <n v="1276830052"/>
    <d v="2010-06-18T03:00:52"/>
    <d v="1900-01-13T00:00:00"/>
    <x v="12"/>
    <b v="1"/>
    <n v="17"/>
    <b v="1"/>
    <s v="technology/hardware"/>
    <n v="312"/>
    <n v="91.764705882352942"/>
    <s v="Technology"/>
    <s v="Hardware"/>
  </r>
  <r>
    <n v="3000"/>
    <n v="3971"/>
    <s v="successful"/>
    <s v="US"/>
    <s v="USD"/>
    <n v="1435808400"/>
    <d v="2015-07-02T03:40:00"/>
    <n v="1434650084"/>
    <d v="2015-06-18T17:54:44"/>
    <d v="1900-01-13T00:00:00"/>
    <x v="12"/>
    <b v="0"/>
    <n v="63"/>
    <b v="1"/>
    <s v="music/indie rock"/>
    <n v="132.36666666666667"/>
    <n v="63.031746031746032"/>
    <s v="Music"/>
    <s v="Indie Rock"/>
  </r>
  <r>
    <n v="300"/>
    <n v="300"/>
    <s v="successful"/>
    <s v="US"/>
    <s v="USD"/>
    <n v="1366064193"/>
    <d v="2013-04-15T22:16:33"/>
    <n v="1364854593"/>
    <d v="2013-04-01T22:16:33"/>
    <d v="1900-01-13T00:00:00"/>
    <x v="12"/>
    <b v="0"/>
    <n v="11"/>
    <b v="1"/>
    <s v="music/indie rock"/>
    <n v="100"/>
    <n v="27.272727272727273"/>
    <s v="Music"/>
    <s v="Indie Rock"/>
  </r>
  <r>
    <n v="1200"/>
    <n v="1773"/>
    <s v="successful"/>
    <s v="US"/>
    <s v="USD"/>
    <n v="1445921940"/>
    <d v="2015-10-27T04:59:00"/>
    <n v="1444699549"/>
    <d v="2015-10-13T01:25:49"/>
    <d v="1900-01-13T00:00:00"/>
    <x v="12"/>
    <b v="0"/>
    <n v="35"/>
    <b v="1"/>
    <s v="music/indie rock"/>
    <n v="147.75"/>
    <n v="50.657142857142858"/>
    <s v="Music"/>
    <s v="Indie Rock"/>
  </r>
  <r>
    <n v="5000"/>
    <n v="1"/>
    <s v="failed"/>
    <s v="US"/>
    <s v="USD"/>
    <n v="1455207510"/>
    <d v="2016-02-11T16:18:30"/>
    <n v="1453997910"/>
    <d v="2016-01-28T16:18:30"/>
    <d v="1900-01-13T00:00:00"/>
    <x v="12"/>
    <b v="0"/>
    <n v="1"/>
    <b v="0"/>
    <s v="games/video games"/>
    <n v="0.02"/>
    <n v="1"/>
    <s v="Games"/>
    <s v="Video Games"/>
  </r>
  <r>
    <n v="150"/>
    <n v="180"/>
    <s v="successful"/>
    <s v="US"/>
    <s v="USD"/>
    <n v="1347672937"/>
    <d v="2012-09-15T01:35:37"/>
    <n v="1346463337"/>
    <d v="2012-09-01T01:35:37"/>
    <d v="1900-01-13T00:00:00"/>
    <x v="12"/>
    <b v="0"/>
    <n v="8"/>
    <b v="1"/>
    <s v="music/rock"/>
    <n v="120"/>
    <n v="22.5"/>
    <s v="Music"/>
    <s v="Rock"/>
  </r>
  <r>
    <n v="2000"/>
    <n v="3062"/>
    <s v="successful"/>
    <s v="US"/>
    <s v="USD"/>
    <n v="1487635653"/>
    <d v="2017-02-21T00:07:33"/>
    <n v="1486426053"/>
    <d v="2017-02-07T00:07:33"/>
    <d v="1900-01-13T00:00:00"/>
    <x v="12"/>
    <b v="0"/>
    <n v="53"/>
    <b v="1"/>
    <s v="games/tabletop games"/>
    <n v="153.1"/>
    <n v="57.773584905660378"/>
    <s v="Games"/>
    <s v="Tabletop Games"/>
  </r>
  <r>
    <n v="10000"/>
    <n v="28474"/>
    <s v="successful"/>
    <s v="US"/>
    <s v="USD"/>
    <n v="1453737600"/>
    <d v="2016-01-25T16:00:00"/>
    <n v="1452530041"/>
    <d v="2016-01-11T16:34:01"/>
    <d v="1900-01-13T00:00:00"/>
    <x v="12"/>
    <b v="1"/>
    <n v="266"/>
    <b v="1"/>
    <s v="games/tabletop games"/>
    <n v="284.74"/>
    <n v="107.04511278195488"/>
    <s v="Games"/>
    <s v="Tabletop Games"/>
  </r>
  <r>
    <n v="1200"/>
    <n v="6039"/>
    <s v="successful"/>
    <s v="GB"/>
    <s v="GBP"/>
    <n v="1461276000"/>
    <d v="2016-04-21T22:00:00"/>
    <n v="1460055300"/>
    <d v="2016-04-07T18:55:00"/>
    <d v="1900-01-13T00:00:00"/>
    <x v="12"/>
    <b v="0"/>
    <n v="88"/>
    <b v="1"/>
    <s v="games/tabletop games"/>
    <n v="503.25"/>
    <n v="68.625"/>
    <s v="Games"/>
    <s v="Tabletop Games"/>
  </r>
  <r>
    <n v="110"/>
    <n v="420.99"/>
    <s v="successful"/>
    <s v="GB"/>
    <s v="GBP"/>
    <n v="1358367565"/>
    <d v="2013-01-16T20:19:25"/>
    <n v="1357157965"/>
    <d v="2013-01-02T20:19:25"/>
    <d v="1900-01-13T00:00:00"/>
    <x v="12"/>
    <b v="0"/>
    <n v="28"/>
    <b v="1"/>
    <s v="music/electronic music"/>
    <n v="382.71818181818185"/>
    <n v="15.035357142857142"/>
    <s v="Music"/>
    <s v="Electronic Music"/>
  </r>
  <r>
    <n v="300"/>
    <n v="317"/>
    <s v="successful"/>
    <s v="US"/>
    <s v="USD"/>
    <n v="1437674545"/>
    <d v="2015-07-23T18:02:25"/>
    <n v="1436464945"/>
    <d v="2015-07-09T18:02:25"/>
    <d v="1900-01-13T00:00:00"/>
    <x v="12"/>
    <b v="0"/>
    <n v="14"/>
    <b v="1"/>
    <s v="music/electronic music"/>
    <n v="105.66666666666666"/>
    <n v="22.642857142857142"/>
    <s v="Music"/>
    <s v="Electronic Music"/>
  </r>
  <r>
    <n v="18500"/>
    <n v="19324"/>
    <s v="successful"/>
    <s v="US"/>
    <s v="USD"/>
    <n v="1438185565"/>
    <d v="2015-07-29T15:59:25"/>
    <n v="1436975965"/>
    <d v="2015-07-15T15:59:25"/>
    <d v="1900-01-13T00:00:00"/>
    <x v="12"/>
    <b v="0"/>
    <n v="380"/>
    <b v="1"/>
    <s v="games/tabletop games"/>
    <n v="104.45405405405405"/>
    <n v="50.852631578947367"/>
    <s v="Games"/>
    <s v="Tabletop Games"/>
  </r>
  <r>
    <n v="480"/>
    <n v="1069"/>
    <s v="successful"/>
    <s v="GB"/>
    <s v="GBP"/>
    <n v="1479811846"/>
    <d v="2016-11-22T10:50:46"/>
    <n v="1478602246"/>
    <d v="2016-11-08T10:50:46"/>
    <d v="1900-01-13T00:00:00"/>
    <x v="12"/>
    <b v="0"/>
    <n v="50"/>
    <b v="1"/>
    <s v="games/tabletop games"/>
    <n v="222.70833333333334"/>
    <n v="21.38"/>
    <s v="Games"/>
    <s v="Tabletop Games"/>
  </r>
  <r>
    <n v="800"/>
    <n v="810"/>
    <s v="successful"/>
    <s v="US"/>
    <s v="USD"/>
    <n v="1340904416"/>
    <d v="2012-06-28T17:26:56"/>
    <n v="1339694816"/>
    <d v="2012-06-14T17:26:56"/>
    <d v="1900-01-13T00:00:00"/>
    <x v="12"/>
    <b v="0"/>
    <n v="7"/>
    <b v="1"/>
    <s v="music/rock"/>
    <n v="101.25"/>
    <n v="115.71428571428571"/>
    <s v="Music"/>
    <s v="Rock"/>
  </r>
  <r>
    <n v="1000"/>
    <n v="1185"/>
    <s v="successful"/>
    <s v="US"/>
    <s v="USD"/>
    <n v="1336669200"/>
    <d v="2012-05-10T17:00:00"/>
    <n v="1335473931"/>
    <d v="2012-04-26T20:58:51"/>
    <d v="1900-01-13T00:00:00"/>
    <x v="12"/>
    <b v="0"/>
    <n v="43"/>
    <b v="1"/>
    <s v="music/indie rock"/>
    <n v="118.5"/>
    <n v="27.558139534883722"/>
    <s v="Music"/>
    <s v="Indie Rock"/>
  </r>
  <r>
    <n v="1000"/>
    <n v="1056"/>
    <s v="successful"/>
    <s v="US"/>
    <s v="USD"/>
    <n v="1422400387"/>
    <d v="2015-01-27T23:13:07"/>
    <n v="1421190787"/>
    <d v="2015-01-13T23:13:07"/>
    <d v="1900-01-13T00:00:00"/>
    <x v="12"/>
    <b v="0"/>
    <n v="20"/>
    <b v="1"/>
    <s v="music/indie rock"/>
    <n v="105.60000000000001"/>
    <n v="52.8"/>
    <s v="Music"/>
    <s v="Indie Rock"/>
  </r>
  <r>
    <n v="1750"/>
    <n v="1776"/>
    <s v="successful"/>
    <s v="US"/>
    <s v="USD"/>
    <n v="1387835654"/>
    <d v="2013-12-23T21:54:14"/>
    <n v="1386626054"/>
    <d v="2013-12-09T21:54:14"/>
    <d v="1900-01-13T00:00:00"/>
    <x v="12"/>
    <b v="1"/>
    <n v="50"/>
    <b v="1"/>
    <s v="technology/space exploration"/>
    <n v="101.48571428571429"/>
    <n v="35.520000000000003"/>
    <s v="Technology"/>
    <s v="Space Exploration"/>
  </r>
  <r>
    <n v="2000"/>
    <n v="2280"/>
    <s v="successful"/>
    <s v="US"/>
    <s v="USD"/>
    <n v="1480658966"/>
    <d v="2016-12-02T06:09:26"/>
    <n v="1479449366"/>
    <d v="2016-11-18T06:09:26"/>
    <d v="1900-01-13T00:00:00"/>
    <x v="12"/>
    <b v="0"/>
    <n v="62"/>
    <b v="1"/>
    <s v="technology/space exploration"/>
    <n v="113.99999999999999"/>
    <n v="36.774193548387096"/>
    <s v="Technology"/>
    <s v="Space Exploration"/>
  </r>
  <r>
    <n v="2500"/>
    <n v="731"/>
    <s v="failed"/>
    <s v="US"/>
    <s v="USD"/>
    <n v="1337102187"/>
    <d v="2012-05-15T17:16:27"/>
    <n v="1335892587"/>
    <d v="2012-05-01T17:16:27"/>
    <d v="1900-01-13T00:00:00"/>
    <x v="12"/>
    <b v="0"/>
    <n v="18"/>
    <b v="0"/>
    <s v="publishing/children's books"/>
    <n v="29.24"/>
    <n v="40.611111111111114"/>
    <s v="Publishing"/>
    <s v="Children'S Books"/>
  </r>
  <r>
    <n v="2000"/>
    <n v="234"/>
    <s v="failed"/>
    <s v="AU"/>
    <s v="AUD"/>
    <n v="1476095783"/>
    <d v="2016-10-10T10:36:23"/>
    <n v="1474886183"/>
    <d v="2016-09-26T10:36:23"/>
    <d v="1900-01-13T00:00:00"/>
    <x v="12"/>
    <b v="0"/>
    <n v="6"/>
    <b v="0"/>
    <s v="publishing/children's books"/>
    <n v="11.700000000000001"/>
    <n v="39"/>
    <s v="Publishing"/>
    <s v="Children'S Books"/>
  </r>
  <r>
    <n v="1000"/>
    <n v="1145"/>
    <s v="successful"/>
    <s v="GB"/>
    <s v="GBP"/>
    <n v="1429793446"/>
    <d v="2015-04-23T12:50:46"/>
    <n v="1428583846"/>
    <d v="2015-04-09T12:50:46"/>
    <d v="1900-01-13T00:00:00"/>
    <x v="12"/>
    <b v="0"/>
    <n v="61"/>
    <b v="1"/>
    <s v="theater/plays"/>
    <n v="114.5"/>
    <n v="18.770491803278688"/>
    <s v="Theater"/>
    <s v="Plays"/>
  </r>
  <r>
    <n v="2500"/>
    <n v="2946"/>
    <s v="successful"/>
    <s v="GB"/>
    <s v="GBP"/>
    <n v="1404913180"/>
    <d v="2014-07-09T13:39:40"/>
    <n v="1403703580"/>
    <d v="2014-06-25T13:39:40"/>
    <d v="1900-01-13T00:00:00"/>
    <x v="12"/>
    <b v="0"/>
    <n v="74"/>
    <b v="1"/>
    <s v="theater/plays"/>
    <n v="117.83999999999999"/>
    <n v="39.810810810810814"/>
    <s v="Theater"/>
    <s v="Plays"/>
  </r>
  <r>
    <n v="250"/>
    <n v="80"/>
    <s v="failed"/>
    <s v="AU"/>
    <s v="AUD"/>
    <n v="1443103848"/>
    <d v="2015-09-24T14:10:48"/>
    <n v="1441894248"/>
    <d v="2015-09-10T14:10:48"/>
    <d v="1900-01-13T00:00:00"/>
    <x v="12"/>
    <b v="0"/>
    <n v="3"/>
    <b v="0"/>
    <s v="theater/plays"/>
    <n v="32"/>
    <n v="26.666666666666668"/>
    <s v="Theater"/>
    <s v="Plays"/>
  </r>
  <r>
    <n v="3500"/>
    <n v="622"/>
    <s v="failed"/>
    <s v="US"/>
    <s v="USD"/>
    <n v="1473211313"/>
    <d v="2016-09-07T01:21:53"/>
    <n v="1472001713"/>
    <d v="2016-08-24T01:21:53"/>
    <d v="1900-01-13T00:00:00"/>
    <x v="12"/>
    <b v="0"/>
    <n v="17"/>
    <b v="0"/>
    <s v="theater/plays"/>
    <n v="17.771428571428572"/>
    <n v="36.588235294117645"/>
    <s v="Theater"/>
    <s v="Plays"/>
  </r>
  <r>
    <n v="3000"/>
    <n v="3750"/>
    <s v="successful"/>
    <s v="US"/>
    <s v="USD"/>
    <n v="1424715779"/>
    <d v="2015-02-23T18:22:59"/>
    <n v="1423506179"/>
    <d v="2015-02-09T18:22:59"/>
    <d v="1900-01-13T00:00:00"/>
    <x v="12"/>
    <b v="0"/>
    <n v="50"/>
    <b v="1"/>
    <s v="theater/musical"/>
    <n v="125"/>
    <n v="75"/>
    <s v="Theater"/>
    <s v="Musical"/>
  </r>
  <r>
    <n v="3500"/>
    <n v="3710"/>
    <s v="successful"/>
    <s v="US"/>
    <s v="USD"/>
    <n v="1471406340"/>
    <d v="2016-08-17T03:59:00"/>
    <n v="1470227660"/>
    <d v="2016-08-03T12:34:20"/>
    <d v="1900-01-13T00:00:00"/>
    <x v="12"/>
    <b v="0"/>
    <n v="47"/>
    <b v="1"/>
    <s v="theater/plays"/>
    <n v="106"/>
    <n v="78.936170212765958"/>
    <s v="Theater"/>
    <s v="Plays"/>
  </r>
  <r>
    <n v="500"/>
    <n v="500"/>
    <s v="successful"/>
    <s v="US"/>
    <s v="USD"/>
    <n v="1485885600"/>
    <d v="2017-01-31T18:00:00"/>
    <n v="1484682670"/>
    <d v="2017-01-17T19:51:10"/>
    <d v="1900-01-13T00:00:00"/>
    <x v="12"/>
    <b v="0"/>
    <n v="8"/>
    <b v="1"/>
    <s v="theater/spaces"/>
    <n v="100"/>
    <n v="62.5"/>
    <s v="Theater"/>
    <s v="Spaces"/>
  </r>
  <r>
    <n v="900"/>
    <n v="1290"/>
    <s v="successful"/>
    <s v="GB"/>
    <s v="GBP"/>
    <n v="1488538892"/>
    <d v="2017-03-03T11:01:32"/>
    <n v="1487329292"/>
    <d v="2017-02-17T11:01:32"/>
    <d v="1900-01-13T00:00:00"/>
    <x v="12"/>
    <b v="0"/>
    <n v="25"/>
    <b v="1"/>
    <s v="theater/spaces"/>
    <n v="143.33333333333334"/>
    <n v="51.6"/>
    <s v="Theater"/>
    <s v="Spaces"/>
  </r>
  <r>
    <n v="750"/>
    <n v="430"/>
    <s v="failed"/>
    <s v="US"/>
    <s v="USD"/>
    <n v="1427890925"/>
    <d v="2015-04-01T12:22:05"/>
    <n v="1426681325"/>
    <d v="2015-03-18T12:22:05"/>
    <d v="1900-01-13T00:00:00"/>
    <x v="12"/>
    <b v="0"/>
    <n v="10"/>
    <b v="0"/>
    <s v="theater/spaces"/>
    <n v="57.333333333333336"/>
    <n v="43"/>
    <s v="Theater"/>
    <s v="Spaces"/>
  </r>
  <r>
    <n v="3000"/>
    <n v="3485"/>
    <s v="successful"/>
    <s v="US"/>
    <s v="USD"/>
    <n v="1406952781"/>
    <d v="2014-08-02T04:13:01"/>
    <n v="1405743181"/>
    <d v="2014-07-19T04:13:01"/>
    <d v="1900-01-13T00:00:00"/>
    <x v="12"/>
    <b v="1"/>
    <n v="55"/>
    <b v="1"/>
    <s v="theater/plays"/>
    <n v="116.16666666666666"/>
    <n v="63.363636363636367"/>
    <s v="Theater"/>
    <s v="Plays"/>
  </r>
  <r>
    <n v="3000"/>
    <n v="3034"/>
    <s v="successful"/>
    <s v="US"/>
    <s v="USD"/>
    <n v="1408999508"/>
    <d v="2014-08-25T20:45:08"/>
    <n v="1407789908"/>
    <d v="2014-08-11T20:45:08"/>
    <d v="1900-01-13T00:00:00"/>
    <x v="12"/>
    <b v="1"/>
    <n v="23"/>
    <b v="1"/>
    <s v="theater/plays"/>
    <n v="101.13333333333334"/>
    <n v="131.91304347826087"/>
    <s v="Theater"/>
    <s v="Plays"/>
  </r>
  <r>
    <n v="2000"/>
    <n v="2321"/>
    <s v="successful"/>
    <s v="US"/>
    <s v="USD"/>
    <n v="1453856400"/>
    <d v="2016-01-27T01:00:00"/>
    <n v="1452664317"/>
    <d v="2016-01-13T05:51:57"/>
    <d v="1900-01-13T00:00:00"/>
    <x v="12"/>
    <b v="0"/>
    <n v="29"/>
    <b v="1"/>
    <s v="theater/plays"/>
    <n v="116.05000000000001"/>
    <n v="80.034482758620683"/>
    <s v="Theater"/>
    <s v="Plays"/>
  </r>
  <r>
    <n v="500"/>
    <n v="537"/>
    <s v="successful"/>
    <s v="US"/>
    <s v="USD"/>
    <n v="1413431940"/>
    <d v="2014-10-16T03:59:00"/>
    <n v="1412216665"/>
    <d v="2014-10-02T02:24:25"/>
    <d v="1900-01-13T00:00:00"/>
    <x v="12"/>
    <b v="0"/>
    <n v="15"/>
    <b v="1"/>
    <s v="theater/plays"/>
    <n v="107.4"/>
    <n v="35.799999999999997"/>
    <s v="Theater"/>
    <s v="Plays"/>
  </r>
  <r>
    <n v="1500"/>
    <n v="1525"/>
    <s v="successful"/>
    <s v="IE"/>
    <s v="EUR"/>
    <n v="1465135190"/>
    <d v="2016-06-05T13:59:50"/>
    <n v="1463925590"/>
    <d v="2016-05-22T13:59:50"/>
    <d v="1900-01-13T00:00:00"/>
    <x v="12"/>
    <b v="0"/>
    <n v="10"/>
    <b v="1"/>
    <s v="theater/plays"/>
    <n v="101.66666666666666"/>
    <n v="152.5"/>
    <s v="Theater"/>
    <s v="Plays"/>
  </r>
  <r>
    <n v="2000"/>
    <n v="2389"/>
    <s v="successful"/>
    <s v="GB"/>
    <s v="GBP"/>
    <n v="1462741200"/>
    <d v="2016-05-08T21:00:00"/>
    <n v="1461503654"/>
    <d v="2016-04-24T13:14:14"/>
    <d v="1900-01-13T00:00:00"/>
    <x v="12"/>
    <b v="0"/>
    <n v="22"/>
    <b v="1"/>
    <s v="theater/plays"/>
    <n v="119.44999999999999"/>
    <n v="108.59090909090909"/>
    <s v="Theater"/>
    <s v="Plays"/>
  </r>
  <r>
    <n v="500"/>
    <n v="1090"/>
    <s v="successful"/>
    <s v="US"/>
    <s v="USD"/>
    <n v="1425704100"/>
    <d v="2015-03-07T04:55:00"/>
    <n v="1424484717"/>
    <d v="2015-02-21T02:11:57"/>
    <d v="1900-01-13T00:00:00"/>
    <x v="12"/>
    <b v="0"/>
    <n v="20"/>
    <b v="1"/>
    <s v="theater/plays"/>
    <n v="218.00000000000003"/>
    <n v="54.5"/>
    <s v="Theater"/>
    <s v="Plays"/>
  </r>
  <r>
    <n v="500"/>
    <n v="920"/>
    <s v="successful"/>
    <s v="GB"/>
    <s v="GBP"/>
    <n v="1433009400"/>
    <d v="2015-05-30T18:10:00"/>
    <n v="1431795944"/>
    <d v="2015-05-16T17:05:44"/>
    <d v="1900-01-13T00:00:00"/>
    <x v="12"/>
    <b v="0"/>
    <n v="38"/>
    <b v="1"/>
    <s v="theater/plays"/>
    <n v="184"/>
    <n v="24.210526315789473"/>
    <s v="Theater"/>
    <s v="Plays"/>
  </r>
  <r>
    <n v="150"/>
    <n v="195"/>
    <s v="successful"/>
    <s v="GB"/>
    <s v="GBP"/>
    <n v="1478046661"/>
    <d v="2016-11-02T00:31:01"/>
    <n v="1476837061"/>
    <d v="2016-10-19T00:31:01"/>
    <d v="1900-01-13T00:00:00"/>
    <x v="12"/>
    <b v="0"/>
    <n v="12"/>
    <b v="1"/>
    <s v="theater/plays"/>
    <n v="130"/>
    <n v="16.25"/>
    <s v="Theater"/>
    <s v="Plays"/>
  </r>
  <r>
    <n v="1200"/>
    <n v="1616.14"/>
    <s v="successful"/>
    <s v="US"/>
    <s v="USD"/>
    <n v="1453179540"/>
    <d v="2016-01-19T04:59:00"/>
    <n v="1452030730"/>
    <d v="2016-01-05T21:52:10"/>
    <d v="1900-01-13T00:00:00"/>
    <x v="12"/>
    <b v="0"/>
    <n v="18"/>
    <b v="1"/>
    <s v="theater/plays"/>
    <n v="134.67833333333334"/>
    <n v="89.785555555555561"/>
    <s v="Theater"/>
    <s v="Plays"/>
  </r>
  <r>
    <n v="500"/>
    <n v="950"/>
    <s v="successful"/>
    <s v="GB"/>
    <s v="GBP"/>
    <n v="1408106352"/>
    <d v="2014-08-15T12:39:12"/>
    <n v="1406896752"/>
    <d v="2014-08-01T12:39:12"/>
    <d v="1900-01-13T00:00:00"/>
    <x v="12"/>
    <b v="0"/>
    <n v="19"/>
    <b v="1"/>
    <s v="theater/plays"/>
    <n v="190"/>
    <n v="50"/>
    <s v="Theater"/>
    <s v="Plays"/>
  </r>
  <r>
    <n v="3000"/>
    <n v="3190"/>
    <s v="successful"/>
    <s v="US"/>
    <s v="USD"/>
    <n v="1416545700"/>
    <d v="2014-11-21T04:55:00"/>
    <n v="1415392666"/>
    <d v="2014-11-07T20:37:46"/>
    <d v="1900-01-13T00:00:00"/>
    <x v="12"/>
    <b v="0"/>
    <n v="33"/>
    <b v="1"/>
    <s v="theater/plays"/>
    <n v="106.33333333333333"/>
    <n v="96.666666666666671"/>
    <s v="Theater"/>
    <s v="Plays"/>
  </r>
  <r>
    <n v="1500"/>
    <n v="1500"/>
    <s v="successful"/>
    <s v="GB"/>
    <s v="GBP"/>
    <n v="1406719110"/>
    <d v="2014-07-30T11:18:30"/>
    <n v="1405509510"/>
    <d v="2014-07-16T11:18:30"/>
    <d v="1900-01-13T00:00:00"/>
    <x v="12"/>
    <b v="0"/>
    <n v="45"/>
    <b v="1"/>
    <s v="theater/plays"/>
    <n v="100"/>
    <n v="33.333333333333336"/>
    <s v="Theater"/>
    <s v="Plays"/>
  </r>
  <r>
    <n v="1000"/>
    <n v="2870"/>
    <s v="successful"/>
    <s v="US"/>
    <s v="USD"/>
    <n v="1459822682"/>
    <d v="2016-04-05T02:18:02"/>
    <n v="1458613082"/>
    <d v="2016-03-22T02:18:02"/>
    <d v="1900-01-13T00:00:00"/>
    <x v="12"/>
    <b v="0"/>
    <n v="49"/>
    <b v="1"/>
    <s v="theater/plays"/>
    <n v="287"/>
    <n v="58.571428571428569"/>
    <s v="Theater"/>
    <s v="Plays"/>
  </r>
  <r>
    <n v="800"/>
    <n v="875"/>
    <s v="successful"/>
    <s v="US"/>
    <s v="USD"/>
    <n v="1466056689"/>
    <d v="2016-06-16T05:58:09"/>
    <n v="1464847089"/>
    <d v="2016-06-02T05:58:09"/>
    <d v="1900-01-13T00:00:00"/>
    <x v="12"/>
    <b v="0"/>
    <n v="19"/>
    <b v="1"/>
    <s v="theater/plays"/>
    <n v="109.375"/>
    <n v="46.05263157894737"/>
    <s v="Theater"/>
    <s v="Plays"/>
  </r>
  <r>
    <n v="700"/>
    <n v="2100"/>
    <s v="successful"/>
    <s v="US"/>
    <s v="USD"/>
    <n v="1404444286"/>
    <d v="2014-07-04T03:24:46"/>
    <n v="1403234686"/>
    <d v="2014-06-20T03:24:46"/>
    <d v="1900-01-13T00:00:00"/>
    <x v="12"/>
    <b v="0"/>
    <n v="39"/>
    <b v="1"/>
    <s v="theater/plays"/>
    <n v="300"/>
    <n v="53.846153846153847"/>
    <s v="Theater"/>
    <s v="Plays"/>
  </r>
  <r>
    <n v="2000"/>
    <n v="2335"/>
    <s v="successful"/>
    <s v="US"/>
    <s v="USD"/>
    <n v="1425185940"/>
    <d v="2015-03-01T04:59:00"/>
    <n v="1423960097"/>
    <d v="2015-02-15T00:28:17"/>
    <d v="1900-01-13T00:00:00"/>
    <x v="12"/>
    <b v="0"/>
    <n v="56"/>
    <b v="1"/>
    <s v="theater/musical"/>
    <n v="116.75"/>
    <n v="41.696428571428569"/>
    <s v="Theater"/>
    <s v="Musical"/>
  </r>
  <r>
    <n v="100"/>
    <n v="225"/>
    <s v="successful"/>
    <s v="US"/>
    <s v="USD"/>
    <n v="1464371211"/>
    <d v="2016-05-27T17:46:51"/>
    <n v="1463161611"/>
    <d v="2016-05-13T17:46:51"/>
    <d v="1900-01-13T00:00:00"/>
    <x v="12"/>
    <b v="0"/>
    <n v="3"/>
    <b v="1"/>
    <s v="theater/plays"/>
    <n v="225"/>
    <n v="75"/>
    <s v="Theater"/>
    <s v="Plays"/>
  </r>
  <r>
    <n v="7500"/>
    <n v="1"/>
    <s v="failed"/>
    <s v="US"/>
    <s v="USD"/>
    <n v="1473699540"/>
    <d v="2016-09-12T16:59:00"/>
    <n v="1472451356"/>
    <d v="2016-08-29T06:15:56"/>
    <d v="1900-01-13T00:00:00"/>
    <x v="12"/>
    <b v="0"/>
    <n v="1"/>
    <b v="0"/>
    <s v="theater/plays"/>
    <n v="1.3333333333333334E-2"/>
    <n v="1"/>
    <s v="Theater"/>
    <s v="Plays"/>
  </r>
  <r>
    <n v="1600"/>
    <n v="170"/>
    <s v="failed"/>
    <s v="US"/>
    <s v="USD"/>
    <n v="1402979778"/>
    <d v="2014-06-17T04:36:18"/>
    <n v="1401770178"/>
    <d v="2014-06-03T04:36:18"/>
    <d v="1900-01-13T00:00:00"/>
    <x v="12"/>
    <b v="0"/>
    <n v="4"/>
    <b v="0"/>
    <s v="theater/plays"/>
    <n v="10.625"/>
    <n v="42.5"/>
    <s v="Theater"/>
    <s v="Plays"/>
  </r>
  <r>
    <n v="10000"/>
    <n v="3"/>
    <s v="failed"/>
    <s v="US"/>
    <s v="USD"/>
    <n v="1429074240"/>
    <d v="2015-04-15T05:04:00"/>
    <n v="1427866200"/>
    <d v="2015-04-01T05:30:00"/>
    <d v="1900-01-13T00:00:00"/>
    <x v="12"/>
    <b v="0"/>
    <n v="2"/>
    <b v="0"/>
    <s v="theater/plays"/>
    <n v="0.03"/>
    <n v="1.5"/>
    <s v="Theater"/>
    <s v="Plays"/>
  </r>
  <r>
    <n v="1000"/>
    <n v="32"/>
    <s v="failed"/>
    <s v="US"/>
    <s v="USD"/>
    <n v="1438959600"/>
    <d v="2015-08-07T15:00:00"/>
    <n v="1437754137"/>
    <d v="2015-07-24T16:08:57"/>
    <d v="1900-01-13T00:00:00"/>
    <x v="12"/>
    <b v="0"/>
    <n v="3"/>
    <b v="0"/>
    <s v="theater/plays"/>
    <n v="3.2"/>
    <n v="10.666666666666666"/>
    <s v="Theater"/>
    <s v="Plays"/>
  </r>
  <r>
    <n v="2600"/>
    <n v="3392"/>
    <s v="successful"/>
    <s v="US"/>
    <s v="USD"/>
    <n v="1407224601"/>
    <d v="2014-08-05T07:43:21"/>
    <n v="1405928601"/>
    <d v="2014-07-21T07:43:21"/>
    <d v="1900-01-14T00:00:00"/>
    <x v="13"/>
    <b v="0"/>
    <n v="68"/>
    <b v="1"/>
    <s v="film &amp; video/television"/>
    <n v="130.46153846153845"/>
    <n v="49.882352941176471"/>
    <s v="Film &amp; Video"/>
    <s v="Television"/>
  </r>
  <r>
    <n v="200"/>
    <n v="205"/>
    <s v="successful"/>
    <s v="GB"/>
    <s v="GBP"/>
    <n v="1424604600"/>
    <d v="2015-02-22T11:30:00"/>
    <n v="1423320389"/>
    <d v="2015-02-07T14:46:29"/>
    <d v="1900-01-14T00:00:00"/>
    <x v="13"/>
    <b v="0"/>
    <n v="13"/>
    <b v="1"/>
    <s v="film &amp; video/shorts"/>
    <n v="102.49999999999999"/>
    <n v="15.76923076923077"/>
    <s v="Film &amp; Video"/>
    <s v="Shorts"/>
  </r>
  <r>
    <n v="1000"/>
    <n v="1041.29"/>
    <s v="successful"/>
    <s v="US"/>
    <s v="USD"/>
    <n v="1319076000"/>
    <d v="2011-10-20T02:00:00"/>
    <n v="1317788623"/>
    <d v="2011-10-05T04:23:43"/>
    <d v="1900-01-14T00:00:00"/>
    <x v="13"/>
    <b v="1"/>
    <n v="36"/>
    <b v="1"/>
    <s v="film &amp; video/documentary"/>
    <n v="104.129"/>
    <n v="28.924722222222222"/>
    <s v="Film &amp; Video"/>
    <s v="Documentary"/>
  </r>
  <r>
    <n v="600"/>
    <n v="601"/>
    <s v="successful"/>
    <s v="US"/>
    <s v="USD"/>
    <n v="1439246991"/>
    <d v="2015-08-10T22:49:51"/>
    <n v="1437950991"/>
    <d v="2015-07-26T22:49:51"/>
    <d v="1900-01-14T00:00:00"/>
    <x v="13"/>
    <b v="0"/>
    <n v="13"/>
    <b v="1"/>
    <s v="film &amp; video/documentary"/>
    <n v="100.16666666666667"/>
    <n v="46.230769230769234"/>
    <s v="Film &amp; Video"/>
    <s v="Documentary"/>
  </r>
  <r>
    <n v="15000"/>
    <n v="16000"/>
    <s v="successful"/>
    <s v="US"/>
    <s v="USD"/>
    <n v="1341668006"/>
    <d v="2012-07-07T13:33:26"/>
    <n v="1340372006"/>
    <d v="2012-06-22T13:33:26"/>
    <d v="1900-01-14T00:00:00"/>
    <x v="13"/>
    <b v="0"/>
    <n v="196"/>
    <b v="1"/>
    <s v="film &amp; video/documentary"/>
    <n v="106.66666666666667"/>
    <n v="81.632653061224488"/>
    <s v="Film &amp; Video"/>
    <s v="Documentary"/>
  </r>
  <r>
    <n v="1000"/>
    <n v="24"/>
    <s v="failed"/>
    <s v="US"/>
    <s v="USD"/>
    <n v="1378866867"/>
    <d v="2013-09-11T02:34:27"/>
    <n v="1377570867"/>
    <d v="2013-08-27T02:34:27"/>
    <d v="1900-01-14T00:00:00"/>
    <x v="13"/>
    <b v="0"/>
    <n v="5"/>
    <b v="0"/>
    <s v="film &amp; video/animation"/>
    <n v="2.4"/>
    <n v="4.8"/>
    <s v="Film &amp; Video"/>
    <s v="Animation"/>
  </r>
  <r>
    <n v="60000"/>
    <n v="2"/>
    <s v="failed"/>
    <s v="US"/>
    <s v="USD"/>
    <n v="1432195375"/>
    <d v="2015-05-21T08:02:55"/>
    <n v="1430899375"/>
    <d v="2015-05-06T08:02:55"/>
    <d v="1900-01-14T00:00:00"/>
    <x v="13"/>
    <b v="0"/>
    <n v="2"/>
    <b v="0"/>
    <s v="film &amp; video/animation"/>
    <n v="3.3333333333333335E-3"/>
    <n v="1"/>
    <s v="Film &amp; Video"/>
    <s v="Animation"/>
  </r>
  <r>
    <n v="7500"/>
    <n v="1"/>
    <s v="failed"/>
    <s v="US"/>
    <s v="USD"/>
    <n v="1436366699"/>
    <d v="2015-07-08T14:44:59"/>
    <n v="1435070699"/>
    <d v="2015-06-23T14:44:59"/>
    <d v="1900-01-14T00:00:00"/>
    <x v="13"/>
    <b v="0"/>
    <n v="1"/>
    <b v="0"/>
    <s v="technology/web"/>
    <n v="1.3333333333333334E-2"/>
    <n v="1"/>
    <s v="Technology"/>
    <s v="Web"/>
  </r>
  <r>
    <n v="70"/>
    <n v="101"/>
    <s v="successful"/>
    <s v="FR"/>
    <s v="EUR"/>
    <n v="1480028400"/>
    <d v="2016-11-24T23:00:00"/>
    <n v="1478685915"/>
    <d v="2016-11-09T10:05:15"/>
    <d v="1900-01-14T00:00:00"/>
    <x v="13"/>
    <b v="0"/>
    <n v="2"/>
    <b v="1"/>
    <s v="technology/wearables"/>
    <n v="144.28571428571428"/>
    <n v="50.5"/>
    <s v="Technology"/>
    <s v="Wearables"/>
  </r>
  <r>
    <n v="5000"/>
    <n v="2319"/>
    <s v="failed"/>
    <s v="DE"/>
    <s v="EUR"/>
    <n v="1454502789"/>
    <d v="2016-02-03T12:33:09"/>
    <n v="1453206789"/>
    <d v="2016-01-19T12:33:09"/>
    <d v="1900-01-14T00:00:00"/>
    <x v="13"/>
    <b v="0"/>
    <n v="114"/>
    <b v="0"/>
    <s v="technology/wearables"/>
    <n v="46.379999999999995"/>
    <n v="20.342105263157894"/>
    <s v="Technology"/>
    <s v="Wearables"/>
  </r>
  <r>
    <n v="1000"/>
    <n v="1273"/>
    <s v="successful"/>
    <s v="US"/>
    <s v="USD"/>
    <n v="1306865040"/>
    <d v="2011-05-31T18:04:00"/>
    <n v="1305568201"/>
    <d v="2011-05-16T17:50:01"/>
    <d v="1900-01-14T00:00:00"/>
    <x v="13"/>
    <b v="0"/>
    <n v="28"/>
    <b v="1"/>
    <s v="music/rock"/>
    <n v="127.3"/>
    <n v="45.464285714285715"/>
    <s v="Music"/>
    <s v="Rock"/>
  </r>
  <r>
    <n v="300"/>
    <n v="42.25"/>
    <s v="failed"/>
    <s v="CA"/>
    <s v="CAD"/>
    <n v="1455232937"/>
    <d v="2016-02-11T23:22:17"/>
    <n v="1453936937"/>
    <d v="2016-01-27T23:22:17"/>
    <d v="1900-01-14T00:00:00"/>
    <x v="13"/>
    <b v="0"/>
    <n v="4"/>
    <b v="0"/>
    <s v="games/video games"/>
    <n v="14.083333333333334"/>
    <n v="10.5625"/>
    <s v="Games"/>
    <s v="Video Games"/>
  </r>
  <r>
    <n v="1000"/>
    <n v="1011"/>
    <s v="successful"/>
    <s v="CA"/>
    <s v="CAD"/>
    <n v="1465505261"/>
    <d v="2016-06-09T20:47:41"/>
    <n v="1464209261"/>
    <d v="2016-05-25T20:47:41"/>
    <d v="1900-01-14T00:00:00"/>
    <x v="13"/>
    <b v="0"/>
    <n v="6"/>
    <b v="1"/>
    <s v="photography/photobooks"/>
    <n v="101.1"/>
    <n v="168.5"/>
    <s v="Photography"/>
    <s v="Photobooks"/>
  </r>
  <r>
    <n v="911"/>
    <n v="5"/>
    <s v="canceled"/>
    <s v="US"/>
    <s v="USD"/>
    <n v="1315747080"/>
    <d v="2011-09-11T13:18:00"/>
    <n v="1314417502"/>
    <d v="2011-08-27T03:58:22"/>
    <d v="1900-01-14T00:00:00"/>
    <x v="13"/>
    <b v="0"/>
    <n v="1"/>
    <b v="0"/>
    <s v="music/world music"/>
    <n v="0.54884742041712409"/>
    <n v="5"/>
    <s v="Music"/>
    <s v="World Music"/>
  </r>
  <r>
    <n v="2000"/>
    <n v="2033"/>
    <s v="successful"/>
    <s v="GB"/>
    <s v="GBP"/>
    <n v="1434808775"/>
    <d v="2015-06-20T13:59:35"/>
    <n v="1433512775"/>
    <d v="2015-06-05T13:59:35"/>
    <d v="1900-01-14T00:00:00"/>
    <x v="13"/>
    <b v="0"/>
    <n v="63"/>
    <b v="1"/>
    <s v="theater/plays"/>
    <n v="101.64999999999999"/>
    <n v="32.269841269841272"/>
    <s v="Theater"/>
    <s v="Plays"/>
  </r>
  <r>
    <n v="5800"/>
    <n v="876"/>
    <s v="canceled"/>
    <s v="GB"/>
    <s v="GBP"/>
    <n v="1405094400"/>
    <d v="2014-07-11T16:00:00"/>
    <n v="1403810965"/>
    <d v="2014-06-26T19:29:25"/>
    <d v="1900-01-14T00:00:00"/>
    <x v="13"/>
    <b v="0"/>
    <n v="9"/>
    <b v="0"/>
    <s v="technology/wearables"/>
    <n v="15.103448275862069"/>
    <n v="97.333333333333329"/>
    <s v="Technology"/>
    <s v="Wearables"/>
  </r>
  <r>
    <n v="1500"/>
    <n v="1555"/>
    <s v="successful"/>
    <s v="US"/>
    <s v="USD"/>
    <n v="1381881890"/>
    <d v="2013-10-16T00:04:50"/>
    <n v="1380585890"/>
    <d v="2013-10-01T00:04:50"/>
    <d v="1900-01-14T00:00:00"/>
    <x v="13"/>
    <b v="0"/>
    <n v="20"/>
    <b v="1"/>
    <s v="music/rock"/>
    <n v="103.66666666666666"/>
    <n v="77.75"/>
    <s v="Music"/>
    <s v="Rock"/>
  </r>
  <r>
    <n v="2000"/>
    <n v="4067"/>
    <s v="successful"/>
    <s v="GB"/>
    <s v="GBP"/>
    <n v="1470075210"/>
    <d v="2016-08-01T18:13:30"/>
    <n v="1468779210"/>
    <d v="2016-07-17T18:13:30"/>
    <d v="1900-01-14T00:00:00"/>
    <x v="13"/>
    <b v="0"/>
    <n v="133"/>
    <b v="1"/>
    <s v="music/rock"/>
    <n v="203.35000000000002"/>
    <n v="30.578947368421051"/>
    <s v="Music"/>
    <s v="Rock"/>
  </r>
  <r>
    <n v="1600"/>
    <n v="2198"/>
    <s v="successful"/>
    <s v="US"/>
    <s v="USD"/>
    <n v="1399694340"/>
    <d v="2014-05-10T03:59:00"/>
    <n v="1398448389"/>
    <d v="2014-04-25T17:53:09"/>
    <d v="1900-01-14T00:00:00"/>
    <x v="13"/>
    <b v="1"/>
    <n v="71"/>
    <b v="1"/>
    <s v="publishing/radio &amp; podcasts"/>
    <n v="137.375"/>
    <n v="30.95774647887324"/>
    <s v="Publishing"/>
    <s v="Radio &amp; Podcasts"/>
  </r>
  <r>
    <n v="500"/>
    <n v="20"/>
    <s v="failed"/>
    <s v="CA"/>
    <s v="CAD"/>
    <n v="1435708500"/>
    <d v="2015-06-30T23:55:00"/>
    <n v="1434412500"/>
    <d v="2015-06-15T23:55:00"/>
    <d v="1900-01-14T00:00:00"/>
    <x v="13"/>
    <b v="0"/>
    <n v="1"/>
    <b v="0"/>
    <s v="photography/nature"/>
    <n v="4"/>
    <n v="20"/>
    <s v="Photography"/>
    <s v="Nature"/>
  </r>
  <r>
    <n v="15000"/>
    <n v="50"/>
    <s v="failed"/>
    <s v="US"/>
    <s v="USD"/>
    <n v="1430270199"/>
    <d v="2015-04-29T01:16:39"/>
    <n v="1428974199"/>
    <d v="2015-04-14T01:16:39"/>
    <d v="1900-01-14T00:00:00"/>
    <x v="13"/>
    <b v="0"/>
    <n v="1"/>
    <b v="0"/>
    <s v="photography/nature"/>
    <n v="0.33333333333333337"/>
    <n v="50"/>
    <s v="Photography"/>
    <s v="Nature"/>
  </r>
  <r>
    <n v="1000"/>
    <n v="1030"/>
    <s v="successful"/>
    <s v="US"/>
    <s v="USD"/>
    <n v="1336866863"/>
    <d v="2012-05-12T23:54:23"/>
    <n v="1335570863"/>
    <d v="2012-04-27T23:54:23"/>
    <d v="1900-01-14T00:00:00"/>
    <x v="13"/>
    <b v="0"/>
    <n v="14"/>
    <b v="1"/>
    <s v="music/rock"/>
    <n v="103"/>
    <n v="73.571428571428569"/>
    <s v="Music"/>
    <s v="Rock"/>
  </r>
  <r>
    <n v="1000"/>
    <n v="1000"/>
    <s v="successful"/>
    <s v="US"/>
    <s v="USD"/>
    <n v="1466139300"/>
    <d v="2016-06-17T04:55:00"/>
    <n v="1464854398"/>
    <d v="2016-06-02T07:59:58"/>
    <d v="1900-01-14T00:00:00"/>
    <x v="13"/>
    <b v="0"/>
    <n v="19"/>
    <b v="1"/>
    <s v="music/rock"/>
    <n v="100"/>
    <n v="52.631578947368418"/>
    <s v="Music"/>
    <s v="Rock"/>
  </r>
  <r>
    <n v="30000"/>
    <n v="85"/>
    <s v="failed"/>
    <s v="US"/>
    <s v="USD"/>
    <n v="1400853925"/>
    <d v="2014-05-23T14:05:25"/>
    <n v="1399557925"/>
    <d v="2014-05-08T14:05:25"/>
    <d v="1900-01-14T00:00:00"/>
    <x v="13"/>
    <b v="0"/>
    <n v="4"/>
    <b v="0"/>
    <s v="technology/gadgets"/>
    <n v="0.28333333333333333"/>
    <n v="21.25"/>
    <s v="Technology"/>
    <s v="Gadgets"/>
  </r>
  <r>
    <n v="666"/>
    <n v="60"/>
    <s v="failed"/>
    <s v="US"/>
    <s v="USD"/>
    <n v="1414814340"/>
    <d v="2014-11-01T03:59:00"/>
    <n v="1413519073"/>
    <d v="2014-10-17T04:11:13"/>
    <d v="1900-01-14T00:00:00"/>
    <x v="13"/>
    <b v="0"/>
    <n v="2"/>
    <b v="0"/>
    <s v="technology/gadgets"/>
    <n v="9.0090090090090094"/>
    <n v="30"/>
    <s v="Technology"/>
    <s v="Gadgets"/>
  </r>
  <r>
    <n v="3000"/>
    <n v="509"/>
    <s v="failed"/>
    <s v="US"/>
    <s v="USD"/>
    <n v="1455338532"/>
    <d v="2016-02-13T04:42:12"/>
    <n v="1454042532"/>
    <d v="2016-01-29T04:42:12"/>
    <d v="1900-01-14T00:00:00"/>
    <x v="13"/>
    <b v="0"/>
    <n v="5"/>
    <b v="0"/>
    <s v="photography/people"/>
    <n v="16.966666666666665"/>
    <n v="101.8"/>
    <s v="Photography"/>
    <s v="People"/>
  </r>
  <r>
    <n v="3000"/>
    <n v="7445.14"/>
    <s v="successful"/>
    <s v="US"/>
    <s v="USD"/>
    <n v="1384557303"/>
    <d v="2013-11-15T23:15:03"/>
    <n v="1383257703"/>
    <d v="2013-10-31T22:15:03"/>
    <d v="1900-01-14T00:00:00"/>
    <x v="13"/>
    <b v="1"/>
    <n v="271"/>
    <b v="1"/>
    <s v="technology/hardware"/>
    <n v="248.17133333333334"/>
    <n v="27.472841328413285"/>
    <s v="Technology"/>
    <s v="Hardware"/>
  </r>
  <r>
    <n v="9000"/>
    <n v="24505"/>
    <s v="successful"/>
    <s v="ES"/>
    <s v="EUR"/>
    <n v="1470469938"/>
    <d v="2016-08-06T07:52:18"/>
    <n v="1469173938"/>
    <d v="2016-07-22T07:52:18"/>
    <d v="1900-01-14T00:00:00"/>
    <x v="13"/>
    <b v="0"/>
    <n v="249"/>
    <b v="1"/>
    <s v="games/tabletop games"/>
    <n v="272.27777777777777"/>
    <n v="98.413654618473899"/>
    <s v="Games"/>
    <s v="Tabletop Games"/>
  </r>
  <r>
    <n v="300"/>
    <n v="1050.5"/>
    <s v="successful"/>
    <s v="US"/>
    <s v="USD"/>
    <n v="1296953209"/>
    <d v="2011-02-06T00:46:49"/>
    <n v="1295657209"/>
    <d v="2011-01-22T00:46:49"/>
    <d v="1900-01-14T00:00:00"/>
    <x v="13"/>
    <b v="0"/>
    <n v="14"/>
    <b v="1"/>
    <s v="music/rock"/>
    <n v="350.16666666666663"/>
    <n v="75.035714285714292"/>
    <s v="Music"/>
    <s v="Rock"/>
  </r>
  <r>
    <n v="3500"/>
    <n v="1"/>
    <s v="failed"/>
    <s v="US"/>
    <s v="USD"/>
    <n v="1464386640"/>
    <d v="2016-05-27T22:04:00"/>
    <n v="1463090149"/>
    <d v="2016-05-12T21:55:49"/>
    <d v="1900-01-14T00:00:00"/>
    <x v="13"/>
    <b v="0"/>
    <n v="1"/>
    <b v="0"/>
    <s v="food/food trucks"/>
    <n v="2.8571428571428574E-2"/>
    <n v="1"/>
    <s v="Food"/>
    <s v="Food Trucks"/>
  </r>
  <r>
    <n v="1150"/>
    <n v="0"/>
    <s v="failed"/>
    <s v="US"/>
    <s v="USD"/>
    <n v="1418504561"/>
    <d v="2014-12-13T21:02:41"/>
    <n v="1417208561"/>
    <d v="2014-11-28T21:02:41"/>
    <d v="1900-01-14T00:00:00"/>
    <x v="13"/>
    <b v="0"/>
    <n v="0"/>
    <b v="0"/>
    <s v="food/restaurants"/>
    <n v="0"/>
    <n v="0"/>
    <s v="Food"/>
    <s v="Restaurants"/>
  </r>
  <r>
    <n v="500"/>
    <n v="3307"/>
    <s v="successful"/>
    <s v="US"/>
    <s v="USD"/>
    <n v="1347508740"/>
    <d v="2012-09-13T03:59:00"/>
    <n v="1346276349"/>
    <d v="2012-08-29T21:39:09"/>
    <d v="1900-01-14T00:00:00"/>
    <x v="13"/>
    <b v="1"/>
    <n v="151"/>
    <b v="1"/>
    <s v="technology/space exploration"/>
    <n v="661.4"/>
    <n v="21.900662251655628"/>
    <s v="Technology"/>
    <s v="Space Exploration"/>
  </r>
  <r>
    <n v="1500"/>
    <n v="10"/>
    <s v="failed"/>
    <s v="US"/>
    <s v="USD"/>
    <n v="1470498332"/>
    <d v="2016-08-06T15:45:32"/>
    <n v="1469202332"/>
    <d v="2016-07-22T15:45:32"/>
    <d v="1900-01-14T00:00:00"/>
    <x v="13"/>
    <b v="0"/>
    <n v="2"/>
    <b v="0"/>
    <s v="publishing/children's books"/>
    <n v="0.66666666666666674"/>
    <n v="5"/>
    <s v="Publishing"/>
    <s v="Children'S Books"/>
  </r>
  <r>
    <n v="8000"/>
    <n v="0"/>
    <s v="failed"/>
    <s v="US"/>
    <s v="USD"/>
    <n v="1381006294"/>
    <d v="2013-10-05T20:51:34"/>
    <n v="1379710294"/>
    <d v="2013-09-20T20:51:34"/>
    <d v="1900-01-14T00:00:00"/>
    <x v="13"/>
    <b v="0"/>
    <n v="0"/>
    <b v="0"/>
    <s v="publishing/children's books"/>
    <n v="0"/>
    <n v="0"/>
    <s v="Publishing"/>
    <s v="Children'S Books"/>
  </r>
  <r>
    <n v="5000"/>
    <n v="5070"/>
    <s v="successful"/>
    <s v="GB"/>
    <s v="GBP"/>
    <n v="1438358400"/>
    <d v="2015-07-31T16:00:00"/>
    <n v="1437063121"/>
    <d v="2015-07-16T16:12:01"/>
    <d v="1900-01-14T00:00:00"/>
    <x v="13"/>
    <b v="0"/>
    <n v="139"/>
    <b v="1"/>
    <s v="theater/plays"/>
    <n v="101.4"/>
    <n v="36.474820143884891"/>
    <s v="Theater"/>
    <s v="Plays"/>
  </r>
  <r>
    <n v="800"/>
    <n v="1360"/>
    <s v="successful"/>
    <s v="GB"/>
    <s v="GBP"/>
    <n v="1422658930"/>
    <d v="2015-01-30T23:02:10"/>
    <n v="1421362930"/>
    <d v="2015-01-15T23:02:10"/>
    <d v="1900-01-14T00:00:00"/>
    <x v="13"/>
    <b v="0"/>
    <n v="21"/>
    <b v="1"/>
    <s v="theater/plays"/>
    <n v="170"/>
    <n v="64.761904761904759"/>
    <s v="Theater"/>
    <s v="Plays"/>
  </r>
  <r>
    <n v="3000"/>
    <n v="625"/>
    <s v="failed"/>
    <s v="US"/>
    <s v="USD"/>
    <n v="1481522400"/>
    <d v="2016-12-12T06:00:00"/>
    <n v="1480283321"/>
    <d v="2016-11-27T21:48:41"/>
    <d v="1900-01-14T00:00:00"/>
    <x v="13"/>
    <b v="0"/>
    <n v="12"/>
    <b v="0"/>
    <s v="theater/plays"/>
    <n v="20.833333333333336"/>
    <n v="52.083333333333336"/>
    <s v="Theater"/>
    <s v="Plays"/>
  </r>
  <r>
    <n v="300"/>
    <n v="300"/>
    <s v="successful"/>
    <s v="US"/>
    <s v="USD"/>
    <n v="1422068400"/>
    <d v="2015-01-24T03:00:00"/>
    <n v="1420774779"/>
    <d v="2015-01-09T03:39:39"/>
    <d v="1900-01-14T00:00:00"/>
    <x v="13"/>
    <b v="0"/>
    <n v="10"/>
    <b v="1"/>
    <s v="theater/musical"/>
    <n v="100"/>
    <n v="30"/>
    <s v="Theater"/>
    <s v="Musical"/>
  </r>
  <r>
    <n v="2000"/>
    <n v="2107"/>
    <s v="successful"/>
    <s v="US"/>
    <s v="USD"/>
    <n v="1480899600"/>
    <d v="2016-12-05T01:00:00"/>
    <n v="1479609520"/>
    <d v="2016-11-20T02:38:40"/>
    <d v="1900-01-14T00:00:00"/>
    <x v="13"/>
    <b v="0"/>
    <n v="17"/>
    <b v="1"/>
    <s v="theater/plays"/>
    <n v="105.35000000000001"/>
    <n v="123.94117647058823"/>
    <s v="Theater"/>
    <s v="Plays"/>
  </r>
  <r>
    <n v="1350"/>
    <n v="1605"/>
    <s v="successful"/>
    <s v="US"/>
    <s v="USD"/>
    <n v="1488333600"/>
    <d v="2017-03-01T02:00:00"/>
    <n v="1487094360"/>
    <d v="2017-02-14T17:46:00"/>
    <d v="1900-01-14T00:00:00"/>
    <x v="13"/>
    <b v="0"/>
    <n v="20"/>
    <b v="1"/>
    <s v="theater/spaces"/>
    <n v="118.88888888888889"/>
    <n v="80.25"/>
    <s v="Theater"/>
    <s v="Spaces"/>
  </r>
  <r>
    <n v="12000"/>
    <n v="13121"/>
    <s v="successful"/>
    <s v="US"/>
    <s v="USD"/>
    <n v="1454433998"/>
    <d v="2016-02-02T17:26:38"/>
    <n v="1453137998"/>
    <d v="2016-01-18T17:26:38"/>
    <d v="1900-01-14T00:00:00"/>
    <x v="13"/>
    <b v="0"/>
    <n v="156"/>
    <b v="1"/>
    <s v="theater/spaces"/>
    <n v="109.34166666666667"/>
    <n v="84.108974358974365"/>
    <s v="Theater"/>
    <s v="Spaces"/>
  </r>
  <r>
    <n v="12000"/>
    <n v="2"/>
    <s v="failed"/>
    <s v="US"/>
    <s v="USD"/>
    <n v="1477791960"/>
    <d v="2016-10-30T01:46:00"/>
    <n v="1476549262"/>
    <d v="2016-10-15T16:34:22"/>
    <d v="1900-01-14T00:00:00"/>
    <x v="13"/>
    <b v="0"/>
    <n v="2"/>
    <b v="0"/>
    <s v="theater/spaces"/>
    <n v="1.6666666666666666E-2"/>
    <n v="1"/>
    <s v="Theater"/>
    <s v="Spaces"/>
  </r>
  <r>
    <n v="2600"/>
    <n v="2857"/>
    <s v="successful"/>
    <s v="US"/>
    <s v="USD"/>
    <n v="1412135940"/>
    <d v="2014-10-01T03:59:00"/>
    <n v="1410840126"/>
    <d v="2014-09-16T04:02:06"/>
    <d v="1900-01-14T00:00:00"/>
    <x v="13"/>
    <b v="1"/>
    <n v="37"/>
    <b v="1"/>
    <s v="theater/plays"/>
    <n v="109.88461538461539"/>
    <n v="77.21621621621621"/>
    <s v="Theater"/>
    <s v="Plays"/>
  </r>
  <r>
    <n v="1500"/>
    <n v="1536"/>
    <s v="successful"/>
    <s v="US"/>
    <s v="USD"/>
    <n v="1405017345"/>
    <d v="2014-07-10T18:35:45"/>
    <n v="1403721345"/>
    <d v="2014-06-25T18:35:45"/>
    <d v="1900-01-14T00:00:00"/>
    <x v="13"/>
    <b v="0"/>
    <n v="22"/>
    <b v="1"/>
    <s v="theater/plays"/>
    <n v="102.4"/>
    <n v="69.818181818181813"/>
    <s v="Theater"/>
    <s v="Plays"/>
  </r>
  <r>
    <n v="4000"/>
    <n v="4216"/>
    <s v="successful"/>
    <s v="US"/>
    <s v="USD"/>
    <n v="1458100740"/>
    <d v="2016-03-16T03:59:00"/>
    <n v="1456862924"/>
    <d v="2016-03-01T20:08:44"/>
    <d v="1900-01-14T00:00:00"/>
    <x v="13"/>
    <b v="0"/>
    <n v="31"/>
    <b v="1"/>
    <s v="theater/plays"/>
    <n v="105.4"/>
    <n v="136"/>
    <s v="Theater"/>
    <s v="Plays"/>
  </r>
  <r>
    <n v="10000"/>
    <n v="10156"/>
    <s v="successful"/>
    <s v="US"/>
    <s v="USD"/>
    <n v="1410580800"/>
    <d v="2014-09-13T04:00:00"/>
    <n v="1409336373"/>
    <d v="2014-08-29T18:19:33"/>
    <d v="1900-01-14T00:00:00"/>
    <x v="13"/>
    <b v="0"/>
    <n v="74"/>
    <b v="1"/>
    <s v="theater/plays"/>
    <n v="101.56"/>
    <n v="137.24324324324326"/>
    <s v="Theater"/>
    <s v="Plays"/>
  </r>
  <r>
    <n v="2500"/>
    <n v="2565"/>
    <s v="successful"/>
    <s v="US"/>
    <s v="USD"/>
    <n v="1456984740"/>
    <d v="2016-03-03T05:59:00"/>
    <n v="1455717790"/>
    <d v="2016-02-17T14:03:10"/>
    <d v="1900-01-14T00:00:00"/>
    <x v="13"/>
    <b v="0"/>
    <n v="33"/>
    <b v="1"/>
    <s v="theater/plays"/>
    <n v="102.60000000000001"/>
    <n v="77.727272727272734"/>
    <s v="Theater"/>
    <s v="Plays"/>
  </r>
  <r>
    <n v="550"/>
    <n v="580"/>
    <s v="successful"/>
    <s v="GB"/>
    <s v="GBP"/>
    <n v="1450137600"/>
    <d v="2015-12-15T00:00:00"/>
    <n v="1448924882"/>
    <d v="2015-11-30T23:08:02"/>
    <d v="1900-01-14T00:00:00"/>
    <x v="13"/>
    <b v="0"/>
    <n v="20"/>
    <b v="1"/>
    <s v="theater/plays"/>
    <n v="105.45454545454544"/>
    <n v="29"/>
    <s v="Theater"/>
    <s v="Plays"/>
  </r>
  <r>
    <n v="740"/>
    <n v="880"/>
    <s v="successful"/>
    <s v="GB"/>
    <s v="GBP"/>
    <n v="1488240000"/>
    <d v="2017-02-28T00:00:00"/>
    <n v="1486996729"/>
    <d v="2017-02-13T14:38:49"/>
    <d v="1900-01-14T00:00:00"/>
    <x v="13"/>
    <b v="0"/>
    <n v="51"/>
    <b v="1"/>
    <s v="theater/plays"/>
    <n v="118.91891891891892"/>
    <n v="17.254901960784313"/>
    <s v="Theater"/>
    <s v="Plays"/>
  </r>
  <r>
    <n v="350"/>
    <n v="355"/>
    <s v="successful"/>
    <s v="US"/>
    <s v="USD"/>
    <n v="1440820740"/>
    <d v="2015-08-29T03:59:00"/>
    <n v="1439567660"/>
    <d v="2015-08-14T15:54:20"/>
    <d v="1900-01-14T00:00:00"/>
    <x v="13"/>
    <b v="0"/>
    <n v="6"/>
    <b v="1"/>
    <s v="theater/plays"/>
    <n v="101.42857142857142"/>
    <n v="59.166666666666664"/>
    <s v="Theater"/>
    <s v="Plays"/>
  </r>
  <r>
    <n v="1500"/>
    <n v="1820"/>
    <s v="successful"/>
    <s v="US"/>
    <s v="USD"/>
    <n v="1410558949"/>
    <d v="2014-09-12T21:55:49"/>
    <n v="1409262949"/>
    <d v="2014-08-28T21:55:49"/>
    <d v="1900-01-14T00:00:00"/>
    <x v="13"/>
    <b v="0"/>
    <n v="13"/>
    <b v="1"/>
    <s v="theater/plays"/>
    <n v="121.33333333333334"/>
    <n v="140"/>
    <s v="Theater"/>
    <s v="Plays"/>
  </r>
  <r>
    <n v="1000"/>
    <n v="1460"/>
    <s v="successful"/>
    <s v="US"/>
    <s v="USD"/>
    <n v="1463529600"/>
    <d v="2016-05-18T00:00:00"/>
    <n v="1462307652"/>
    <d v="2016-05-03T20:34:12"/>
    <d v="1900-01-14T00:00:00"/>
    <x v="13"/>
    <b v="0"/>
    <n v="38"/>
    <b v="1"/>
    <s v="theater/musical"/>
    <n v="146"/>
    <n v="38.421052631578945"/>
    <s v="Theater"/>
    <s v="Musical"/>
  </r>
  <r>
    <n v="750"/>
    <n v="65"/>
    <s v="failed"/>
    <s v="US"/>
    <s v="USD"/>
    <n v="1406603696"/>
    <d v="2014-07-29T03:14:56"/>
    <n v="1405307696"/>
    <d v="2014-07-14T03:14:56"/>
    <d v="1900-01-14T00:00:00"/>
    <x v="13"/>
    <b v="0"/>
    <n v="4"/>
    <b v="0"/>
    <s v="theater/plays"/>
    <n v="8.6666666666666679"/>
    <n v="16.25"/>
    <s v="Theater"/>
    <s v="Plays"/>
  </r>
  <r>
    <n v="1500"/>
    <n v="32"/>
    <s v="failed"/>
    <s v="US"/>
    <s v="USD"/>
    <n v="1440813413"/>
    <d v="2015-08-29T01:56:53"/>
    <n v="1439517413"/>
    <d v="2015-08-14T01:56:53"/>
    <d v="1900-01-14T00:00:00"/>
    <x v="13"/>
    <b v="0"/>
    <n v="4"/>
    <b v="0"/>
    <s v="theater/plays"/>
    <n v="2.1333333333333333"/>
    <n v="8"/>
    <s v="Theater"/>
    <s v="Plays"/>
  </r>
  <r>
    <n v="9000"/>
    <n v="0"/>
    <s v="failed"/>
    <s v="US"/>
    <s v="USD"/>
    <n v="1457157269"/>
    <d v="2016-03-05T05:54:29"/>
    <n v="1455861269"/>
    <d v="2016-02-19T05:54:29"/>
    <d v="1900-01-14T00:00:00"/>
    <x v="13"/>
    <b v="0"/>
    <n v="0"/>
    <b v="0"/>
    <s v="theater/plays"/>
    <n v="0"/>
    <n v="0"/>
    <s v="Theater"/>
    <s v="Plays"/>
  </r>
  <r>
    <n v="300"/>
    <n v="0"/>
    <s v="failed"/>
    <s v="CA"/>
    <s v="CAD"/>
    <n v="1416524325"/>
    <d v="2014-11-20T22:58:45"/>
    <n v="1415228325"/>
    <d v="2014-11-05T22:58:45"/>
    <d v="1900-01-14T00:00:00"/>
    <x v="13"/>
    <b v="0"/>
    <n v="0"/>
    <b v="0"/>
    <s v="theater/plays"/>
    <n v="0"/>
    <n v="0"/>
    <s v="Theater"/>
    <s v="Plays"/>
  </r>
  <r>
    <n v="3750"/>
    <n v="95"/>
    <s v="failed"/>
    <s v="US"/>
    <s v="USD"/>
    <n v="1459483140"/>
    <d v="2016-04-01T03:59:00"/>
    <n v="1458178044"/>
    <d v="2016-03-17T01:27:24"/>
    <d v="1900-01-14T00:00:00"/>
    <x v="13"/>
    <b v="0"/>
    <n v="4"/>
    <b v="0"/>
    <s v="theater/plays"/>
    <n v="2.5333333333333332"/>
    <n v="23.75"/>
    <s v="Theater"/>
    <s v="Plays"/>
  </r>
  <r>
    <n v="150"/>
    <n v="3"/>
    <s v="failed"/>
    <s v="US"/>
    <s v="USD"/>
    <n v="1447542000"/>
    <d v="2015-11-14T23:00:00"/>
    <n v="1446179553"/>
    <d v="2015-10-30T04:32:33"/>
    <d v="1900-01-14T00:00:00"/>
    <x v="13"/>
    <b v="0"/>
    <n v="2"/>
    <b v="0"/>
    <s v="theater/plays"/>
    <n v="2"/>
    <n v="1.5"/>
    <s v="Theater"/>
    <s v="Plays"/>
  </r>
  <r>
    <n v="350"/>
    <n v="410"/>
    <s v="successful"/>
    <s v="US"/>
    <s v="USD"/>
    <n v="1420099140"/>
    <d v="2015-01-01T07:59:00"/>
    <n v="1418766740"/>
    <d v="2014-12-16T21:52:20"/>
    <d v="1900-01-15T00:00:00"/>
    <x v="14"/>
    <b v="0"/>
    <n v="8"/>
    <b v="1"/>
    <s v="film &amp; video/television"/>
    <n v="117.14285714285715"/>
    <n v="51.25"/>
    <s v="Film &amp; Video"/>
    <s v="Television"/>
  </r>
  <r>
    <n v="3000"/>
    <n v="1"/>
    <s v="canceled"/>
    <s v="US"/>
    <s v="USD"/>
    <n v="1429352160"/>
    <d v="2015-04-18T10:16:00"/>
    <n v="1427993710"/>
    <d v="2015-04-02T16:55:10"/>
    <d v="1900-01-15T00:00:00"/>
    <x v="14"/>
    <b v="0"/>
    <n v="1"/>
    <b v="0"/>
    <s v="film &amp; video/science fiction"/>
    <n v="3.3333333333333333E-2"/>
    <n v="1"/>
    <s v="Film &amp; Video"/>
    <s v="Science Fiction"/>
  </r>
  <r>
    <n v="1200"/>
    <n v="0"/>
    <s v="canceled"/>
    <s v="US"/>
    <s v="USD"/>
    <n v="1467763200"/>
    <d v="2016-07-06T00:00:00"/>
    <n v="1466453161"/>
    <d v="2016-06-20T20:06:01"/>
    <d v="1900-01-15T00:00:00"/>
    <x v="14"/>
    <b v="0"/>
    <n v="0"/>
    <b v="0"/>
    <s v="film &amp; video/science fiction"/>
    <n v="0"/>
    <n v="0"/>
    <s v="Film &amp; Video"/>
    <s v="Science Fiction"/>
  </r>
  <r>
    <n v="2500"/>
    <n v="3171"/>
    <s v="successful"/>
    <s v="US"/>
    <s v="USD"/>
    <n v="1343238578"/>
    <d v="2012-07-25T17:49:38"/>
    <n v="1341856178"/>
    <d v="2012-07-09T17:49:38"/>
    <d v="1900-01-15T00:00:00"/>
    <x v="14"/>
    <b v="0"/>
    <n v="55"/>
    <b v="1"/>
    <s v="film &amp; video/documentary"/>
    <n v="126.84"/>
    <n v="57.654545454545456"/>
    <s v="Film &amp; Video"/>
    <s v="Documentary"/>
  </r>
  <r>
    <n v="94875"/>
    <n v="26"/>
    <s v="failed"/>
    <s v="US"/>
    <s v="USD"/>
    <n v="1424375279"/>
    <d v="2015-02-19T19:47:59"/>
    <n v="1422992879"/>
    <d v="2015-02-03T19:47:59"/>
    <d v="1900-01-15T00:00:00"/>
    <x v="14"/>
    <b v="0"/>
    <n v="2"/>
    <b v="0"/>
    <s v="film &amp; video/animation"/>
    <n v="2.7404479578392621E-2"/>
    <n v="13"/>
    <s v="Film &amp; Video"/>
    <s v="Animation"/>
  </r>
  <r>
    <n v="512"/>
    <n v="138"/>
    <s v="failed"/>
    <s v="US"/>
    <s v="USD"/>
    <n v="1403837574"/>
    <d v="2014-06-27T02:52:54"/>
    <n v="1402455174"/>
    <d v="2014-06-11T02:52:54"/>
    <d v="1900-01-15T00:00:00"/>
    <x v="14"/>
    <b v="0"/>
    <n v="8"/>
    <b v="0"/>
    <s v="film &amp; video/animation"/>
    <n v="26.953125"/>
    <n v="17.25"/>
    <s v="Film &amp; Video"/>
    <s v="Animation"/>
  </r>
  <r>
    <n v="2750"/>
    <n v="2826.43"/>
    <s v="successful"/>
    <s v="US"/>
    <s v="USD"/>
    <n v="1372827540"/>
    <d v="2013-07-03T04:59:00"/>
    <n v="1371491244"/>
    <d v="2013-06-17T17:47:24"/>
    <d v="1900-01-15T00:00:00"/>
    <x v="14"/>
    <b v="0"/>
    <n v="32"/>
    <b v="1"/>
    <s v="music/rock"/>
    <n v="102.77927272727271"/>
    <n v="88.325937499999995"/>
    <s v="Music"/>
    <s v="Rock"/>
  </r>
  <r>
    <n v="3500"/>
    <n v="4559.13"/>
    <s v="successful"/>
    <s v="GB"/>
    <s v="GBP"/>
    <n v="1469962800"/>
    <d v="2016-07-31T11:00:00"/>
    <n v="1468578920"/>
    <d v="2016-07-15T10:35:20"/>
    <d v="1900-01-15T00:00:00"/>
    <x v="14"/>
    <b v="0"/>
    <n v="108"/>
    <b v="1"/>
    <s v="theater/plays"/>
    <n v="130.26085714285716"/>
    <n v="42.214166666666671"/>
    <s v="Theater"/>
    <s v="Plays"/>
  </r>
  <r>
    <n v="8500"/>
    <n v="350"/>
    <s v="canceled"/>
    <s v="US"/>
    <s v="USD"/>
    <n v="1392595200"/>
    <d v="2014-02-17T00:00:00"/>
    <n v="1391293745"/>
    <d v="2014-02-01T22:29:05"/>
    <d v="1900-01-15T00:00:00"/>
    <x v="14"/>
    <b v="0"/>
    <n v="13"/>
    <b v="0"/>
    <s v="publishing/art books"/>
    <n v="4.117647058823529"/>
    <n v="26.923076923076923"/>
    <s v="Publishing"/>
    <s v="Art Books"/>
  </r>
  <r>
    <n v="600"/>
    <n v="620"/>
    <s v="successful"/>
    <s v="US"/>
    <s v="USD"/>
    <n v="1331182740"/>
    <d v="2012-03-08T04:59:00"/>
    <n v="1329856839"/>
    <d v="2012-02-21T20:40:39"/>
    <d v="1900-01-15T00:00:00"/>
    <x v="14"/>
    <b v="0"/>
    <n v="11"/>
    <b v="1"/>
    <s v="music/indie rock"/>
    <n v="103.33333333333334"/>
    <n v="56.363636363636367"/>
    <s v="Music"/>
    <s v="Indie Rock"/>
  </r>
  <r>
    <n v="600"/>
    <n v="1123.47"/>
    <s v="successful"/>
    <s v="US"/>
    <s v="USD"/>
    <n v="1339732740"/>
    <d v="2012-06-15T03:59:00"/>
    <n v="1338346281"/>
    <d v="2012-05-30T02:51:21"/>
    <d v="1900-01-15T00:00:00"/>
    <x v="14"/>
    <b v="0"/>
    <n v="29"/>
    <b v="1"/>
    <s v="music/indie rock"/>
    <n v="187.245"/>
    <n v="38.740344827586206"/>
    <s v="Music"/>
    <s v="Indie Rock"/>
  </r>
  <r>
    <n v="600"/>
    <n v="610"/>
    <s v="successful"/>
    <s v="US"/>
    <s v="USD"/>
    <n v="1351223940"/>
    <d v="2012-10-26T03:59:00"/>
    <n v="1349892735"/>
    <d v="2012-10-10T18:12:15"/>
    <d v="1900-01-15T00:00:00"/>
    <x v="14"/>
    <b v="0"/>
    <n v="14"/>
    <b v="1"/>
    <s v="music/indie rock"/>
    <n v="101.66666666666666"/>
    <n v="43.571428571428569"/>
    <s v="Music"/>
    <s v="Indie Rock"/>
  </r>
  <r>
    <n v="600"/>
    <n v="820"/>
    <s v="successful"/>
    <s v="US"/>
    <s v="USD"/>
    <n v="1341028740"/>
    <d v="2012-06-30T03:59:00"/>
    <n v="1339704141"/>
    <d v="2012-06-14T20:02:21"/>
    <d v="1900-01-15T00:00:00"/>
    <x v="14"/>
    <b v="0"/>
    <n v="27"/>
    <b v="1"/>
    <s v="music/indie rock"/>
    <n v="136.66666666666666"/>
    <n v="30.37037037037037"/>
    <s v="Music"/>
    <s v="Indie Rock"/>
  </r>
  <r>
    <n v="500"/>
    <n v="831"/>
    <s v="successful"/>
    <s v="US"/>
    <s v="USD"/>
    <n v="1476277875"/>
    <d v="2016-10-12T13:11:15"/>
    <n v="1474895475"/>
    <d v="2016-09-26T13:11:15"/>
    <d v="1900-01-15T00:00:00"/>
    <x v="14"/>
    <b v="0"/>
    <n v="26"/>
    <b v="1"/>
    <s v="technology/space exploration"/>
    <n v="166.2"/>
    <n v="31.96153846153846"/>
    <s v="Technology"/>
    <s v="Space Exploration"/>
  </r>
  <r>
    <n v="4000"/>
    <n v="0"/>
    <s v="failed"/>
    <s v="US"/>
    <s v="USD"/>
    <n v="1351432428"/>
    <d v="2012-10-28T13:53:48"/>
    <n v="1350050028"/>
    <d v="2012-10-12T13:53:48"/>
    <d v="1900-01-15T00:00:00"/>
    <x v="14"/>
    <b v="0"/>
    <n v="0"/>
    <b v="0"/>
    <s v="publishing/children's books"/>
    <n v="0"/>
    <n v="0"/>
    <s v="Publishing"/>
    <s v="Children'S Books"/>
  </r>
  <r>
    <n v="50"/>
    <n v="75"/>
    <s v="successful"/>
    <s v="GB"/>
    <s v="GBP"/>
    <n v="1457031600"/>
    <d v="2016-03-03T19:00:00"/>
    <n v="1455640559"/>
    <d v="2016-02-16T16:35:59"/>
    <d v="1900-01-15T00:00:00"/>
    <x v="14"/>
    <b v="0"/>
    <n v="3"/>
    <b v="1"/>
    <s v="theater/plays"/>
    <n v="150"/>
    <n v="25"/>
    <s v="Theater"/>
    <s v="Plays"/>
  </r>
  <r>
    <n v="700"/>
    <n v="730"/>
    <s v="successful"/>
    <s v="US"/>
    <s v="USD"/>
    <n v="1402095600"/>
    <d v="2014-06-06T23:00:00"/>
    <n v="1400675841"/>
    <d v="2014-05-21T12:37:21"/>
    <d v="1900-01-15T00:00:00"/>
    <x v="14"/>
    <b v="0"/>
    <n v="20"/>
    <b v="1"/>
    <s v="theater/plays"/>
    <n v="104.28571428571429"/>
    <n v="36.5"/>
    <s v="Theater"/>
    <s v="Plays"/>
  </r>
  <r>
    <n v="3400"/>
    <n v="3508"/>
    <s v="successful"/>
    <s v="US"/>
    <s v="USD"/>
    <n v="1402459200"/>
    <d v="2014-06-11T04:00:00"/>
    <n v="1401125238"/>
    <d v="2014-05-26T17:27:18"/>
    <d v="1900-01-15T00:00:00"/>
    <x v="14"/>
    <b v="0"/>
    <n v="40"/>
    <b v="1"/>
    <s v="theater/spaces"/>
    <n v="103.17647058823529"/>
    <n v="87.7"/>
    <s v="Theater"/>
    <s v="Spaces"/>
  </r>
  <r>
    <n v="2500"/>
    <n v="2575"/>
    <s v="successful"/>
    <s v="US"/>
    <s v="USD"/>
    <n v="1422482400"/>
    <d v="2015-01-28T22:00:00"/>
    <n v="1421089938"/>
    <d v="2015-01-12T19:12:18"/>
    <d v="1900-01-15T00:00:00"/>
    <x v="14"/>
    <b v="1"/>
    <n v="49"/>
    <b v="1"/>
    <s v="theater/plays"/>
    <n v="103"/>
    <n v="52.551020408163268"/>
    <s v="Theater"/>
    <s v="Plays"/>
  </r>
  <r>
    <n v="2000"/>
    <n v="2560"/>
    <s v="successful"/>
    <s v="US"/>
    <s v="USD"/>
    <n v="1472074928"/>
    <d v="2016-08-24T21:42:08"/>
    <n v="1470692528"/>
    <d v="2016-08-08T21:42:08"/>
    <d v="1900-01-15T00:00:00"/>
    <x v="14"/>
    <b v="1"/>
    <n v="42"/>
    <b v="1"/>
    <s v="theater/plays"/>
    <n v="128"/>
    <n v="60.952380952380949"/>
    <s v="Theater"/>
    <s v="Plays"/>
  </r>
  <r>
    <n v="4000"/>
    <n v="4296"/>
    <s v="successful"/>
    <s v="US"/>
    <s v="USD"/>
    <n v="1473879600"/>
    <d v="2016-09-14T19:00:00"/>
    <n v="1472498042"/>
    <d v="2016-08-29T19:14:02"/>
    <d v="1900-01-15T00:00:00"/>
    <x v="14"/>
    <b v="1"/>
    <n v="21"/>
    <b v="1"/>
    <s v="theater/plays"/>
    <n v="107.4"/>
    <n v="204.57142857142858"/>
    <s v="Theater"/>
    <s v="Plays"/>
  </r>
  <r>
    <n v="250"/>
    <n v="505"/>
    <s v="successful"/>
    <s v="US"/>
    <s v="USD"/>
    <n v="1436551200"/>
    <d v="2015-07-10T18:00:00"/>
    <n v="1435181628"/>
    <d v="2015-06-24T21:33:48"/>
    <d v="1900-01-15T00:00:00"/>
    <x v="14"/>
    <b v="0"/>
    <n v="17"/>
    <b v="1"/>
    <s v="theater/plays"/>
    <n v="202"/>
    <n v="29.705882352941178"/>
    <s v="Theater"/>
    <s v="Plays"/>
  </r>
  <r>
    <n v="960"/>
    <n v="1142"/>
    <s v="successful"/>
    <s v="US"/>
    <s v="USD"/>
    <n v="1411012740"/>
    <d v="2014-09-18T03:59:00"/>
    <n v="1409667827"/>
    <d v="2014-09-02T14:23:47"/>
    <d v="1900-01-15T00:00:00"/>
    <x v="14"/>
    <b v="0"/>
    <n v="27"/>
    <b v="1"/>
    <s v="theater/plays"/>
    <n v="118.95833333333334"/>
    <n v="42.296296296296298"/>
    <s v="Theater"/>
    <s v="Plays"/>
  </r>
  <r>
    <n v="2500"/>
    <n v="2500"/>
    <s v="successful"/>
    <s v="CA"/>
    <s v="CAD"/>
    <n v="1428606055"/>
    <d v="2015-04-09T19:00:55"/>
    <n v="1427223655"/>
    <d v="2015-03-24T19:00:55"/>
    <d v="1900-01-15T00:00:00"/>
    <x v="14"/>
    <b v="0"/>
    <n v="25"/>
    <b v="1"/>
    <s v="theater/musical"/>
    <n v="100"/>
    <n v="100"/>
    <s v="Theater"/>
    <s v="Musical"/>
  </r>
  <r>
    <n v="3999"/>
    <n v="4390"/>
    <s v="successful"/>
    <s v="US"/>
    <s v="USD"/>
    <n v="1469770500"/>
    <d v="2016-07-29T05:35:00"/>
    <n v="1468362207"/>
    <d v="2016-07-12T22:23:27"/>
    <d v="1900-01-16T00:00:00"/>
    <x v="15"/>
    <b v="0"/>
    <n v="47"/>
    <b v="1"/>
    <s v="film &amp; video/television"/>
    <n v="109.77744436109028"/>
    <n v="93.40425531914893"/>
    <s v="Film &amp; Video"/>
    <s v="Television"/>
  </r>
  <r>
    <n v="450"/>
    <n v="180"/>
    <s v="failed"/>
    <s v="US"/>
    <s v="USD"/>
    <n v="1427155726"/>
    <d v="2015-03-24T00:08:46"/>
    <n v="1425690526"/>
    <d v="2015-03-07T01:08:46"/>
    <d v="1900-01-16T00:00:00"/>
    <x v="15"/>
    <b v="0"/>
    <n v="7"/>
    <b v="0"/>
    <s v="film &amp; video/drama"/>
    <n v="40"/>
    <n v="25.714285714285715"/>
    <s v="Film &amp; Video"/>
    <s v="Drama"/>
  </r>
  <r>
    <n v="5000"/>
    <n v="6120"/>
    <s v="successful"/>
    <s v="US"/>
    <s v="USD"/>
    <n v="1392408000"/>
    <d v="2014-02-14T20:00:00"/>
    <n v="1390890987"/>
    <d v="2014-01-28T06:36:27"/>
    <d v="1900-01-16T00:00:00"/>
    <x v="15"/>
    <b v="0"/>
    <n v="108"/>
    <b v="1"/>
    <s v="publishing/nonfiction"/>
    <n v="122.39999999999999"/>
    <n v="56.666666666666664"/>
    <s v="Publishing"/>
    <s v="Nonfiction"/>
  </r>
  <r>
    <n v="5500"/>
    <n v="5500"/>
    <s v="successful"/>
    <s v="US"/>
    <s v="USD"/>
    <n v="1311393540"/>
    <d v="2011-07-23T03:59:00"/>
    <n v="1309919526"/>
    <d v="2011-07-06T02:32:06"/>
    <d v="1900-01-16T00:00:00"/>
    <x v="15"/>
    <b v="0"/>
    <n v="18"/>
    <b v="1"/>
    <s v="music/rock"/>
    <n v="100"/>
    <n v="305.55555555555554"/>
    <s v="Music"/>
    <s v="Rock"/>
  </r>
  <r>
    <n v="3000"/>
    <n v="8014"/>
    <s v="successful"/>
    <s v="US"/>
    <s v="USD"/>
    <n v="1481184000"/>
    <d v="2016-12-08T08:00:00"/>
    <n v="1479708680"/>
    <d v="2016-11-21T06:11:20"/>
    <d v="1900-01-16T00:00:00"/>
    <x v="15"/>
    <b v="0"/>
    <n v="127"/>
    <b v="1"/>
    <s v="music/metal"/>
    <n v="267.13333333333333"/>
    <n v="63.102362204724407"/>
    <s v="Music"/>
    <s v="Metal"/>
  </r>
  <r>
    <n v="2500"/>
    <n v="3226"/>
    <s v="successful"/>
    <s v="US"/>
    <s v="USD"/>
    <n v="1448586000"/>
    <d v="2015-11-27T01:00:00"/>
    <n v="1447195695"/>
    <d v="2015-11-10T22:48:15"/>
    <d v="1900-01-16T00:00:00"/>
    <x v="15"/>
    <b v="0"/>
    <n v="83"/>
    <b v="1"/>
    <s v="photography/photobooks"/>
    <n v="129.04"/>
    <n v="38.867469879518069"/>
    <s v="Photography"/>
    <s v="Photobooks"/>
  </r>
  <r>
    <n v="50000"/>
    <n v="58520.2"/>
    <s v="successful"/>
    <s v="US"/>
    <s v="USD"/>
    <n v="1374858000"/>
    <d v="2013-07-26T17:00:00"/>
    <n v="1373408699"/>
    <d v="2013-07-09T22:24:59"/>
    <d v="1900-01-16T00:00:00"/>
    <x v="15"/>
    <b v="1"/>
    <n v="635"/>
    <b v="1"/>
    <s v="publishing/radio &amp; podcasts"/>
    <n v="117.04040000000001"/>
    <n v="92.157795275590544"/>
    <s v="Publishing"/>
    <s v="Radio &amp; Podcasts"/>
  </r>
  <r>
    <n v="5000"/>
    <n v="10017"/>
    <s v="successful"/>
    <s v="US"/>
    <s v="USD"/>
    <n v="1361129129"/>
    <d v="2013-02-17T19:25:29"/>
    <n v="1359660329"/>
    <d v="2013-01-31T19:25:29"/>
    <d v="1900-01-16T00:00:00"/>
    <x v="15"/>
    <b v="0"/>
    <n v="55"/>
    <b v="1"/>
    <s v="music/rock"/>
    <n v="200.34"/>
    <n v="182.12727272727273"/>
    <s v="Music"/>
    <s v="Rock"/>
  </r>
  <r>
    <n v="2500"/>
    <n v="2600"/>
    <s v="successful"/>
    <s v="US"/>
    <s v="USD"/>
    <n v="1302926340"/>
    <d v="2011-04-16T03:59:00"/>
    <n v="1301524585"/>
    <d v="2011-03-30T22:36:25"/>
    <d v="1900-01-16T00:00:00"/>
    <x v="15"/>
    <b v="0"/>
    <n v="45"/>
    <b v="1"/>
    <s v="music/indie rock"/>
    <n v="104"/>
    <n v="57.777777777777779"/>
    <s v="Music"/>
    <s v="Indie Rock"/>
  </r>
  <r>
    <n v="6000"/>
    <n v="10802"/>
    <s v="successful"/>
    <s v="US"/>
    <s v="USD"/>
    <n v="1463972400"/>
    <d v="2016-05-23T03:00:00"/>
    <n v="1462543114"/>
    <d v="2016-05-06T13:58:34"/>
    <d v="1900-01-16T00:00:00"/>
    <x v="15"/>
    <b v="0"/>
    <n v="445"/>
    <b v="1"/>
    <s v="games/tabletop games"/>
    <n v="180.03333333333333"/>
    <n v="24.274157303370785"/>
    <s v="Games"/>
    <s v="Tabletop Games"/>
  </r>
  <r>
    <n v="500"/>
    <n v="516"/>
    <s v="successful"/>
    <s v="US"/>
    <s v="USD"/>
    <n v="1295142660"/>
    <d v="2011-01-16T01:51:00"/>
    <n v="1293739714"/>
    <d v="2010-12-30T20:08:34"/>
    <d v="1900-01-16T00:00:00"/>
    <x v="15"/>
    <b v="0"/>
    <n v="10"/>
    <b v="1"/>
    <s v="music/indie rock"/>
    <n v="103.2"/>
    <n v="51.6"/>
    <s v="Music"/>
    <s v="Indie Rock"/>
  </r>
  <r>
    <n v="12000"/>
    <n v="210"/>
    <s v="failed"/>
    <s v="US"/>
    <s v="USD"/>
    <n v="1408526477"/>
    <d v="2014-08-20T09:21:17"/>
    <n v="1407057677"/>
    <d v="2014-08-03T09:21:17"/>
    <d v="1900-01-16T00:00:00"/>
    <x v="15"/>
    <b v="0"/>
    <n v="4"/>
    <b v="0"/>
    <s v="food/restaurants"/>
    <n v="1.7500000000000002"/>
    <n v="52.5"/>
    <s v="Food"/>
    <s v="Restaurants"/>
  </r>
  <r>
    <n v="1500"/>
    <n v="15"/>
    <s v="failed"/>
    <s v="US"/>
    <s v="USD"/>
    <n v="1410811740"/>
    <d v="2014-09-15T20:09:00"/>
    <n v="1409341863"/>
    <d v="2014-08-29T19:51:03"/>
    <d v="1900-01-16T00:00:00"/>
    <x v="15"/>
    <b v="0"/>
    <n v="1"/>
    <b v="0"/>
    <s v="technology/space exploration"/>
    <n v="1"/>
    <n v="15"/>
    <s v="Technology"/>
    <s v="Space Exploration"/>
  </r>
  <r>
    <n v="70"/>
    <n v="120"/>
    <s v="successful"/>
    <s v="GB"/>
    <s v="GBP"/>
    <n v="1457870400"/>
    <d v="2016-03-13T12:00:00"/>
    <n v="1456421530"/>
    <d v="2016-02-25T17:32:10"/>
    <d v="1900-01-16T00:00:00"/>
    <x v="15"/>
    <b v="0"/>
    <n v="14"/>
    <b v="1"/>
    <s v="theater/plays"/>
    <n v="171.42857142857142"/>
    <n v="8.5714285714285712"/>
    <s v="Theater"/>
    <s v="Plays"/>
  </r>
  <r>
    <n v="5000"/>
    <n v="5070"/>
    <s v="successful"/>
    <s v="US"/>
    <s v="USD"/>
    <n v="1420524000"/>
    <d v="2015-01-06T06:00:00"/>
    <n v="1419104823"/>
    <d v="2014-12-20T19:47:03"/>
    <d v="1900-01-16T00:00:00"/>
    <x v="15"/>
    <b v="0"/>
    <n v="46"/>
    <b v="1"/>
    <s v="theater/plays"/>
    <n v="101.4"/>
    <n v="110.21739130434783"/>
    <s v="Theater"/>
    <s v="Plays"/>
  </r>
  <r>
    <n v="10000"/>
    <n v="7540"/>
    <s v="live"/>
    <s v="US"/>
    <s v="USD"/>
    <n v="1489903200"/>
    <d v="2017-03-19T06:00:00"/>
    <n v="1488459307"/>
    <d v="2017-03-02T12:55:07"/>
    <d v="1900-01-16T00:00:00"/>
    <x v="15"/>
    <b v="0"/>
    <n v="30"/>
    <b v="0"/>
    <s v="theater/plays"/>
    <n v="75.400000000000006"/>
    <n v="251.33333333333334"/>
    <s v="Theater"/>
    <s v="Plays"/>
  </r>
  <r>
    <n v="5000"/>
    <n v="5673"/>
    <s v="successful"/>
    <s v="US"/>
    <s v="USD"/>
    <n v="1409587140"/>
    <d v="2014-09-01T15:59:00"/>
    <n v="1408062990"/>
    <d v="2014-08-15T00:36:30"/>
    <d v="1900-01-16T00:00:00"/>
    <x v="15"/>
    <b v="0"/>
    <n v="68"/>
    <b v="1"/>
    <s v="theater/plays"/>
    <n v="113.46000000000001"/>
    <n v="83.42647058823529"/>
    <s v="Theater"/>
    <s v="Plays"/>
  </r>
  <r>
    <n v="2000"/>
    <n v="2073"/>
    <s v="successful"/>
    <s v="GB"/>
    <s v="GBP"/>
    <n v="1440630000"/>
    <d v="2015-08-26T23:00:00"/>
    <n v="1439122800"/>
    <d v="2015-08-09T12:20:00"/>
    <d v="1900-01-16T00:00:00"/>
    <x v="15"/>
    <b v="0"/>
    <n v="38"/>
    <b v="1"/>
    <s v="theater/plays"/>
    <n v="103.64999999999999"/>
    <n v="54.55263157894737"/>
    <s v="Theater"/>
    <s v="Plays"/>
  </r>
  <r>
    <n v="1000"/>
    <n v="1120"/>
    <s v="successful"/>
    <s v="US"/>
    <s v="USD"/>
    <n v="1470538800"/>
    <d v="2016-08-07T03:00:00"/>
    <n v="1469112493"/>
    <d v="2016-07-21T14:48:13"/>
    <d v="1900-01-16T00:00:00"/>
    <x v="15"/>
    <b v="0"/>
    <n v="19"/>
    <b v="1"/>
    <s v="theater/plays"/>
    <n v="112.00000000000001"/>
    <n v="58.94736842105263"/>
    <s v="Theater"/>
    <s v="Plays"/>
  </r>
  <r>
    <n v="10000"/>
    <n v="11880"/>
    <s v="successful"/>
    <s v="AU"/>
    <s v="AUD"/>
    <n v="1420178188"/>
    <d v="2015-01-02T05:56:28"/>
    <n v="1418709388"/>
    <d v="2014-12-16T05:56:28"/>
    <d v="1900-01-16T00:00:00"/>
    <x v="15"/>
    <b v="0"/>
    <n v="95"/>
    <b v="1"/>
    <s v="theater/plays"/>
    <n v="118.8"/>
    <n v="125.05263157894737"/>
    <s v="Theater"/>
    <s v="Plays"/>
  </r>
  <r>
    <n v="1000"/>
    <n v="1063"/>
    <s v="successful"/>
    <s v="US"/>
    <s v="USD"/>
    <n v="1457326740"/>
    <d v="2016-03-07T04:59:00"/>
    <n v="1455919438"/>
    <d v="2016-02-19T22:03:58"/>
    <d v="1900-01-16T00:00:00"/>
    <x v="15"/>
    <b v="0"/>
    <n v="42"/>
    <b v="1"/>
    <s v="theater/plays"/>
    <n v="106.3"/>
    <n v="25.30952380952381"/>
    <s v="Theater"/>
    <s v="Plays"/>
  </r>
  <r>
    <n v="500"/>
    <n v="550"/>
    <s v="successful"/>
    <s v="US"/>
    <s v="USD"/>
    <n v="1422853140"/>
    <d v="2015-02-02T04:59:00"/>
    <n v="1421439552"/>
    <d v="2015-01-16T20:19:12"/>
    <d v="1900-01-16T00:00:00"/>
    <x v="15"/>
    <b v="0"/>
    <n v="10"/>
    <b v="1"/>
    <s v="theater/plays"/>
    <n v="110.00000000000001"/>
    <n v="55"/>
    <s v="Theater"/>
    <s v="Plays"/>
  </r>
  <r>
    <n v="300"/>
    <n v="381"/>
    <s v="successful"/>
    <s v="GB"/>
    <s v="GBP"/>
    <n v="1455831000"/>
    <d v="2016-02-18T21:30:00"/>
    <n v="1454366467"/>
    <d v="2016-02-01T22:41:07"/>
    <d v="1900-01-16T00:00:00"/>
    <x v="15"/>
    <b v="0"/>
    <n v="15"/>
    <b v="1"/>
    <s v="theater/plays"/>
    <n v="127"/>
    <n v="25.4"/>
    <s v="Theater"/>
    <s v="Plays"/>
  </r>
  <r>
    <n v="2000"/>
    <n v="2145"/>
    <s v="successful"/>
    <s v="US"/>
    <s v="USD"/>
    <n v="1445659140"/>
    <d v="2015-10-24T03:59:00"/>
    <n v="1444236216"/>
    <d v="2015-10-07T16:43:36"/>
    <d v="1900-01-16T00:00:00"/>
    <x v="15"/>
    <b v="0"/>
    <n v="20"/>
    <b v="1"/>
    <s v="theater/plays"/>
    <n v="107.25"/>
    <n v="107.25"/>
    <s v="Theater"/>
    <s v="Plays"/>
  </r>
  <r>
    <n v="7200"/>
    <n v="1742"/>
    <s v="failed"/>
    <s v="US"/>
    <s v="USD"/>
    <n v="1414348166"/>
    <d v="2014-10-26T18:29:26"/>
    <n v="1412879366"/>
    <d v="2014-10-09T18:29:26"/>
    <d v="1900-01-16T00:00:00"/>
    <x v="15"/>
    <b v="0"/>
    <n v="38"/>
    <b v="0"/>
    <s v="theater/plays"/>
    <n v="24.194444444444443"/>
    <n v="45.842105263157897"/>
    <s v="Theater"/>
    <s v="Plays"/>
  </r>
  <r>
    <n v="6000"/>
    <n v="2823"/>
    <s v="failed"/>
    <s v="US"/>
    <s v="USD"/>
    <n v="1404253800"/>
    <d v="2014-07-01T22:30:00"/>
    <n v="1402784964"/>
    <d v="2014-06-14T22:29:24"/>
    <d v="1900-01-16T00:00:00"/>
    <x v="15"/>
    <b v="0"/>
    <n v="17"/>
    <b v="0"/>
    <s v="theater/plays"/>
    <n v="47.05"/>
    <n v="166.05882352941177"/>
    <s v="Theater"/>
    <s v="Plays"/>
  </r>
  <r>
    <n v="700"/>
    <n v="80"/>
    <s v="failed"/>
    <s v="US"/>
    <s v="USD"/>
    <n v="1464099900"/>
    <d v="2016-05-24T14:25:00"/>
    <n v="1462585315"/>
    <d v="2016-05-07T01:41:55"/>
    <d v="1900-01-16T00:00:00"/>
    <x v="15"/>
    <b v="0"/>
    <n v="2"/>
    <b v="0"/>
    <s v="theater/plays"/>
    <n v="11.428571428571429"/>
    <n v="40"/>
    <s v="Theater"/>
    <s v="Plays"/>
  </r>
  <r>
    <n v="2000"/>
    <n v="2132"/>
    <s v="successful"/>
    <s v="ES"/>
    <s v="EUR"/>
    <n v="1443384840"/>
    <d v="2015-09-27T20:14:00"/>
    <n v="1441790658"/>
    <d v="2015-09-09T09:24:18"/>
    <d v="1900-01-17T00:00:00"/>
    <x v="16"/>
    <b v="0"/>
    <n v="98"/>
    <b v="1"/>
    <s v="film &amp; video/television"/>
    <n v="106.60000000000001"/>
    <n v="21.755102040816325"/>
    <s v="Film &amp; Video"/>
    <s v="Television"/>
  </r>
  <r>
    <n v="13"/>
    <n v="13"/>
    <s v="successful"/>
    <s v="US"/>
    <s v="USD"/>
    <n v="1453748434"/>
    <d v="2016-01-25T19:00:34"/>
    <n v="1452193234"/>
    <d v="2016-01-07T19:00:34"/>
    <d v="1900-01-17T00:00:00"/>
    <x v="16"/>
    <b v="0"/>
    <n v="1"/>
    <b v="1"/>
    <s v="film &amp; video/television"/>
    <n v="100"/>
    <n v="13"/>
    <s v="Film &amp; Video"/>
    <s v="Television"/>
  </r>
  <r>
    <n v="2987"/>
    <n v="3318"/>
    <s v="successful"/>
    <s v="US"/>
    <s v="USD"/>
    <n v="1348372740"/>
    <d v="2012-09-23T03:59:00"/>
    <n v="1346806909"/>
    <d v="2012-09-05T01:01:49"/>
    <d v="1900-01-17T00:00:00"/>
    <x v="16"/>
    <b v="0"/>
    <n v="97"/>
    <b v="1"/>
    <s v="publishing/nonfiction"/>
    <n v="111.08135252761969"/>
    <n v="34.206185567010309"/>
    <s v="Publishing"/>
    <s v="Nonfiction"/>
  </r>
  <r>
    <n v="3500"/>
    <n v="0"/>
    <s v="failed"/>
    <s v="MX"/>
    <s v="MXN"/>
    <n v="1480831200"/>
    <d v="2016-12-04T06:00:00"/>
    <n v="1479328570"/>
    <d v="2016-11-16T20:36:10"/>
    <d v="1900-01-17T00:00:00"/>
    <x v="16"/>
    <b v="0"/>
    <n v="0"/>
    <b v="0"/>
    <s v="publishing/fiction"/>
    <n v="0"/>
    <n v="0"/>
    <s v="Publishing"/>
    <s v="Fiction"/>
  </r>
  <r>
    <n v="1700"/>
    <n v="1860"/>
    <s v="successful"/>
    <s v="US"/>
    <s v="USD"/>
    <n v="1358755140"/>
    <d v="2013-01-21T07:59:00"/>
    <n v="1357187280"/>
    <d v="2013-01-03T04:28:00"/>
    <d v="1900-01-17T00:00:00"/>
    <x v="16"/>
    <b v="0"/>
    <n v="14"/>
    <b v="1"/>
    <s v="music/rock"/>
    <n v="109.41176470588236"/>
    <n v="132.85714285714286"/>
    <s v="Music"/>
    <s v="Rock"/>
  </r>
  <r>
    <n v="25000"/>
    <n v="25"/>
    <s v="failed"/>
    <s v="US"/>
    <s v="USD"/>
    <n v="1415909927"/>
    <d v="2014-11-13T20:18:47"/>
    <n v="1414351127"/>
    <d v="2014-10-26T19:18:47"/>
    <d v="1900-01-17T00:00:00"/>
    <x v="16"/>
    <b v="0"/>
    <n v="1"/>
    <b v="0"/>
    <s v="food/food trucks"/>
    <n v="0.1"/>
    <n v="25"/>
    <s v="Food"/>
    <s v="Food Trucks"/>
  </r>
  <r>
    <n v="500"/>
    <n v="610"/>
    <s v="successful"/>
    <s v="GB"/>
    <s v="GBP"/>
    <n v="1445252400"/>
    <d v="2015-10-19T11:00:00"/>
    <n v="1443696797"/>
    <d v="2015-10-01T10:53:17"/>
    <d v="1900-01-17T00:00:00"/>
    <x v="16"/>
    <b v="0"/>
    <n v="22"/>
    <b v="1"/>
    <s v="theater/plays"/>
    <n v="122"/>
    <n v="27.727272727272727"/>
    <s v="Theater"/>
    <s v="Plays"/>
  </r>
  <r>
    <n v="3000"/>
    <n v="3335"/>
    <s v="successful"/>
    <s v="ES"/>
    <s v="EUR"/>
    <n v="1449178200"/>
    <d v="2015-12-03T21:30:00"/>
    <n v="1447614732"/>
    <d v="2015-11-15T19:12:12"/>
    <d v="1900-01-17T00:00:00"/>
    <x v="16"/>
    <b v="0"/>
    <n v="8"/>
    <b v="1"/>
    <s v="music/indie rock"/>
    <n v="111.16666666666666"/>
    <n v="416.875"/>
    <s v="Music"/>
    <s v="Indie Rock"/>
  </r>
  <r>
    <n v="1100"/>
    <n v="1130"/>
    <s v="successful"/>
    <s v="US"/>
    <s v="USD"/>
    <n v="1334556624"/>
    <d v="2012-04-16T06:10:24"/>
    <n v="1333001424"/>
    <d v="2012-03-29T06:10:24"/>
    <d v="1900-01-17T00:00:00"/>
    <x v="16"/>
    <b v="0"/>
    <n v="34"/>
    <b v="1"/>
    <s v="music/electronic music"/>
    <n v="102.72727272727273"/>
    <n v="33.235294117647058"/>
    <s v="Music"/>
    <s v="Electronic Music"/>
  </r>
  <r>
    <n v="1500"/>
    <n v="4804"/>
    <s v="successful"/>
    <s v="US"/>
    <s v="USD"/>
    <n v="1461722400"/>
    <d v="2016-04-27T02:00:00"/>
    <n v="1460235592"/>
    <d v="2016-04-09T20:59:52"/>
    <d v="1900-01-17T00:00:00"/>
    <x v="16"/>
    <b v="0"/>
    <n v="194"/>
    <b v="1"/>
    <s v="games/tabletop games"/>
    <n v="320.26666666666665"/>
    <n v="24.762886597938145"/>
    <s v="Games"/>
    <s v="Tabletop Games"/>
  </r>
  <r>
    <n v="6000"/>
    <n v="565"/>
    <s v="failed"/>
    <s v="US"/>
    <s v="USD"/>
    <n v="1438390800"/>
    <d v="2015-08-01T01:00:00"/>
    <n v="1436888066"/>
    <d v="2015-07-14T15:34:26"/>
    <d v="1900-01-17T00:00:00"/>
    <x v="16"/>
    <b v="0"/>
    <n v="7"/>
    <b v="0"/>
    <s v="theater/plays"/>
    <n v="9.4166666666666661"/>
    <n v="80.714285714285708"/>
    <s v="Theater"/>
    <s v="Plays"/>
  </r>
  <r>
    <n v="2000"/>
    <n v="437"/>
    <s v="failed"/>
    <s v="US"/>
    <s v="USD"/>
    <n v="1442381847"/>
    <d v="2015-09-16T05:37:27"/>
    <n v="1440826647"/>
    <d v="2015-08-29T05:37:27"/>
    <d v="1900-01-17T00:00:00"/>
    <x v="16"/>
    <b v="0"/>
    <n v="9"/>
    <b v="0"/>
    <s v="theater/plays"/>
    <n v="21.85"/>
    <n v="48.555555555555557"/>
    <s v="Theater"/>
    <s v="Plays"/>
  </r>
  <r>
    <n v="10000"/>
    <n v="10373"/>
    <s v="successful"/>
    <s v="US"/>
    <s v="USD"/>
    <n v="1488171540"/>
    <d v="2017-02-27T04:59:00"/>
    <n v="1486661793"/>
    <d v="2017-02-09T17:36:33"/>
    <d v="1900-01-17T00:00:00"/>
    <x v="16"/>
    <b v="0"/>
    <n v="115"/>
    <b v="1"/>
    <s v="theater/spaces"/>
    <n v="103.73000000000002"/>
    <n v="90.2"/>
    <s v="Theater"/>
    <s v="Spaces"/>
  </r>
  <r>
    <n v="12000"/>
    <n v="7173"/>
    <s v="failed"/>
    <s v="US"/>
    <s v="USD"/>
    <n v="1429595940"/>
    <d v="2015-04-21T05:59:00"/>
    <n v="1428082481"/>
    <d v="2015-04-03T17:34:41"/>
    <d v="1900-01-17T00:00:00"/>
    <x v="16"/>
    <b v="0"/>
    <n v="117"/>
    <b v="0"/>
    <s v="theater/spaces"/>
    <n v="59.774999999999999"/>
    <n v="61.307692307692307"/>
    <s v="Theater"/>
    <s v="Spaces"/>
  </r>
  <r>
    <n v="2500"/>
    <n v="2725"/>
    <s v="successful"/>
    <s v="US"/>
    <s v="USD"/>
    <n v="1377284669"/>
    <d v="2013-08-23T19:04:29"/>
    <n v="1375729469"/>
    <d v="2013-08-05T19:04:29"/>
    <d v="1900-01-17T00:00:00"/>
    <x v="16"/>
    <b v="1"/>
    <n v="68"/>
    <b v="1"/>
    <s v="theater/plays"/>
    <n v="109.00000000000001"/>
    <n v="40.073529411764703"/>
    <s v="Theater"/>
    <s v="Plays"/>
  </r>
  <r>
    <n v="3000"/>
    <n v="3048"/>
    <s v="successful"/>
    <s v="US"/>
    <s v="USD"/>
    <n v="1454047140"/>
    <d v="2016-01-29T05:59:00"/>
    <n v="1452546853"/>
    <d v="2016-01-11T21:14:13"/>
    <d v="1900-01-17T00:00:00"/>
    <x v="16"/>
    <b v="0"/>
    <n v="15"/>
    <b v="1"/>
    <s v="theater/plays"/>
    <n v="101.6"/>
    <n v="203.2"/>
    <s v="Theater"/>
    <s v="Plays"/>
  </r>
  <r>
    <n v="2750"/>
    <n v="2930"/>
    <s v="successful"/>
    <s v="IE"/>
    <s v="EUR"/>
    <n v="1459978200"/>
    <d v="2016-04-06T21:30:00"/>
    <n v="1458416585"/>
    <d v="2016-03-19T19:43:05"/>
    <d v="1900-01-17T00:00:00"/>
    <x v="16"/>
    <b v="0"/>
    <n v="46"/>
    <b v="1"/>
    <s v="theater/plays"/>
    <n v="106.54545454545455"/>
    <n v="63.695652173913047"/>
    <s v="Theater"/>
    <s v="Plays"/>
  </r>
  <r>
    <n v="300"/>
    <n v="312"/>
    <s v="successful"/>
    <s v="US"/>
    <s v="USD"/>
    <n v="1414378800"/>
    <d v="2014-10-27T03:00:00"/>
    <n v="1412836990"/>
    <d v="2014-10-09T06:43:10"/>
    <d v="1900-01-17T00:00:00"/>
    <x v="16"/>
    <b v="0"/>
    <n v="6"/>
    <b v="1"/>
    <s v="theater/plays"/>
    <n v="104"/>
    <n v="52"/>
    <s v="Theater"/>
    <s v="Plays"/>
  </r>
  <r>
    <n v="2500"/>
    <n v="2560"/>
    <s v="successful"/>
    <s v="US"/>
    <s v="USD"/>
    <n v="1438799760"/>
    <d v="2015-08-05T18:36:00"/>
    <n v="1437236378"/>
    <d v="2015-07-18T16:19:38"/>
    <d v="1900-01-17T00:00:00"/>
    <x v="16"/>
    <b v="0"/>
    <n v="54"/>
    <b v="1"/>
    <s v="theater/plays"/>
    <n v="102.4"/>
    <n v="47.407407407407405"/>
    <s v="Theater"/>
    <s v="Plays"/>
  </r>
  <r>
    <n v="2500"/>
    <n v="3000"/>
    <s v="successful"/>
    <s v="US"/>
    <s v="USD"/>
    <n v="1406358000"/>
    <d v="2014-07-26T07:00:00"/>
    <n v="1404841270"/>
    <d v="2014-07-08T17:41:10"/>
    <d v="1900-01-17T00:00:00"/>
    <x v="16"/>
    <b v="0"/>
    <n v="34"/>
    <b v="1"/>
    <s v="theater/plays"/>
    <n v="120"/>
    <n v="88.235294117647058"/>
    <s v="Theater"/>
    <s v="Plays"/>
  </r>
  <r>
    <n v="3000"/>
    <n v="0"/>
    <s v="failed"/>
    <s v="US"/>
    <s v="USD"/>
    <n v="1412485200"/>
    <d v="2014-10-05T05:00:00"/>
    <n v="1410966179"/>
    <d v="2014-09-17T15:02:59"/>
    <d v="1900-01-17T00:00:00"/>
    <x v="16"/>
    <b v="0"/>
    <n v="0"/>
    <b v="0"/>
    <s v="theater/musical"/>
    <n v="0"/>
    <n v="0"/>
    <s v="Theater"/>
    <s v="Musical"/>
  </r>
  <r>
    <n v="800"/>
    <n v="1030"/>
    <s v="successful"/>
    <s v="US"/>
    <s v="USD"/>
    <n v="1410550484"/>
    <d v="2014-09-12T19:34:44"/>
    <n v="1408995284"/>
    <d v="2014-08-25T19:34:44"/>
    <d v="1900-01-17T00:00:00"/>
    <x v="16"/>
    <b v="0"/>
    <n v="16"/>
    <b v="1"/>
    <s v="theater/plays"/>
    <n v="128.75"/>
    <n v="64.375"/>
    <s v="Theater"/>
    <s v="Plays"/>
  </r>
  <r>
    <n v="1000"/>
    <n v="1064"/>
    <s v="successful"/>
    <s v="US"/>
    <s v="USD"/>
    <n v="1437166920"/>
    <d v="2015-07-17T21:02:00"/>
    <n v="1435554104"/>
    <d v="2015-06-29T05:01:44"/>
    <d v="1900-01-17T00:00:00"/>
    <x v="16"/>
    <b v="0"/>
    <n v="26"/>
    <b v="1"/>
    <s v="theater/plays"/>
    <n v="106.4"/>
    <n v="40.92307692307692"/>
    <s v="Theater"/>
    <s v="Plays"/>
  </r>
  <r>
    <n v="500"/>
    <n v="10"/>
    <s v="failed"/>
    <s v="GB"/>
    <s v="GBP"/>
    <n v="1432328400"/>
    <d v="2015-05-22T21:00:00"/>
    <n v="1430734844"/>
    <d v="2015-05-04T10:20:44"/>
    <d v="1900-01-17T00:00:00"/>
    <x v="16"/>
    <b v="0"/>
    <n v="1"/>
    <b v="0"/>
    <s v="theater/plays"/>
    <n v="2"/>
    <n v="10"/>
    <s v="Theater"/>
    <s v="Plays"/>
  </r>
  <r>
    <n v="2200"/>
    <n v="2363"/>
    <s v="successful"/>
    <s v="US"/>
    <s v="USD"/>
    <n v="1463184000"/>
    <d v="2016-05-14T00:00:00"/>
    <n v="1461605020"/>
    <d v="2016-04-25T17:23:40"/>
    <d v="1900-01-18T00:00:00"/>
    <x v="17"/>
    <b v="0"/>
    <n v="60"/>
    <b v="1"/>
    <s v="film &amp; video/shorts"/>
    <n v="107.40909090909089"/>
    <n v="39.383333333333333"/>
    <s v="Film &amp; Video"/>
    <s v="Shorts"/>
  </r>
  <r>
    <n v="1000"/>
    <n v="250"/>
    <s v="failed"/>
    <s v="AU"/>
    <s v="AUD"/>
    <n v="1446984000"/>
    <d v="2015-11-08T12:00:00"/>
    <n v="1445308730"/>
    <d v="2015-10-20T02:38:50"/>
    <d v="1900-01-18T00:00:00"/>
    <x v="17"/>
    <b v="0"/>
    <n v="5"/>
    <b v="0"/>
    <s v="film &amp; video/drama"/>
    <n v="25"/>
    <n v="50"/>
    <s v="Film &amp; Video"/>
    <s v="Drama"/>
  </r>
  <r>
    <n v="5000"/>
    <n v="6001"/>
    <s v="successful"/>
    <s v="US"/>
    <s v="USD"/>
    <n v="1367366460"/>
    <d v="2013-05-01T00:01:00"/>
    <n v="1365791246"/>
    <d v="2013-04-12T18:27:26"/>
    <d v="1900-01-18T00:00:00"/>
    <x v="17"/>
    <b v="1"/>
    <n v="128"/>
    <b v="1"/>
    <s v="film &amp; video/documentary"/>
    <n v="120.02"/>
    <n v="46.8828125"/>
    <s v="Film &amp; Video"/>
    <s v="Documentary"/>
  </r>
  <r>
    <n v="3500"/>
    <n v="3735"/>
    <s v="successful"/>
    <s v="US"/>
    <s v="USD"/>
    <n v="1412135940"/>
    <d v="2014-10-01T03:59:00"/>
    <n v="1410555998"/>
    <d v="2014-09-12T21:06:38"/>
    <d v="1900-01-18T00:00:00"/>
    <x v="17"/>
    <b v="1"/>
    <n v="55"/>
    <b v="1"/>
    <s v="film &amp; video/documentary"/>
    <n v="106.71428571428572"/>
    <n v="67.909090909090907"/>
    <s v="Film &amp; Video"/>
    <s v="Documentary"/>
  </r>
  <r>
    <n v="3000"/>
    <n v="3440"/>
    <s v="successful"/>
    <s v="US"/>
    <s v="USD"/>
    <n v="1458518325"/>
    <d v="2016-03-20T23:58:45"/>
    <n v="1456793925"/>
    <d v="2016-03-01T00:58:45"/>
    <d v="1900-01-18T00:00:00"/>
    <x v="17"/>
    <b v="0"/>
    <n v="31"/>
    <b v="1"/>
    <s v="theater/plays"/>
    <n v="114.66666666666667"/>
    <n v="110.96774193548387"/>
    <s v="Theater"/>
    <s v="Plays"/>
  </r>
  <r>
    <n v="1000"/>
    <n v="42"/>
    <s v="failed"/>
    <s v="US"/>
    <s v="USD"/>
    <n v="1484239320"/>
    <d v="2017-01-12T16:42:00"/>
    <n v="1482609088"/>
    <d v="2016-12-24T19:51:28"/>
    <d v="1900-01-18T00:00:00"/>
    <x v="17"/>
    <b v="0"/>
    <n v="4"/>
    <b v="0"/>
    <s v="food/food trucks"/>
    <n v="4.2"/>
    <n v="10.5"/>
    <s v="Food"/>
    <s v="Food Trucks"/>
  </r>
  <r>
    <n v="200"/>
    <n v="200"/>
    <s v="successful"/>
    <s v="US"/>
    <s v="USD"/>
    <n v="1455523140"/>
    <d v="2016-02-15T07:59:00"/>
    <n v="1453925727"/>
    <d v="2016-01-27T20:15:27"/>
    <d v="1900-01-18T00:00:00"/>
    <x v="17"/>
    <b v="0"/>
    <n v="5"/>
    <b v="1"/>
    <s v="publishing/nonfiction"/>
    <n v="100"/>
    <n v="40"/>
    <s v="Publishing"/>
    <s v="Nonfiction"/>
  </r>
  <r>
    <n v="900"/>
    <n v="980"/>
    <s v="successful"/>
    <s v="US"/>
    <s v="USD"/>
    <n v="1367902740"/>
    <d v="2013-05-07T04:59:00"/>
    <n v="1366251510"/>
    <d v="2013-04-18T02:18:30"/>
    <d v="1900-01-18T00:00:00"/>
    <x v="17"/>
    <b v="0"/>
    <n v="13"/>
    <b v="1"/>
    <s v="music/rock"/>
    <n v="108.88888888888889"/>
    <n v="75.384615384615387"/>
    <s v="Music"/>
    <s v="Rock"/>
  </r>
  <r>
    <n v="1000"/>
    <n v="1538"/>
    <s v="successful"/>
    <s v="US"/>
    <s v="USD"/>
    <n v="1423022400"/>
    <d v="2015-02-04T04:00:00"/>
    <n v="1421436099"/>
    <d v="2015-01-16T19:21:39"/>
    <d v="1900-01-18T00:00:00"/>
    <x v="17"/>
    <b v="0"/>
    <n v="32"/>
    <b v="1"/>
    <s v="games/tabletop games"/>
    <n v="153.80000000000001"/>
    <n v="48.0625"/>
    <s v="Games"/>
    <s v="Tabletop Games"/>
  </r>
  <r>
    <n v="1000"/>
    <n v="1001"/>
    <s v="successful"/>
    <s v="US"/>
    <s v="USD"/>
    <n v="1340733600"/>
    <d v="2012-06-26T18:00:00"/>
    <n v="1339098689"/>
    <d v="2012-06-07T19:51:29"/>
    <d v="1900-01-18T00:00:00"/>
    <x v="17"/>
    <b v="0"/>
    <n v="25"/>
    <b v="1"/>
    <s v="music/rock"/>
    <n v="100.1"/>
    <n v="40.04"/>
    <s v="Music"/>
    <s v="Rock"/>
  </r>
  <r>
    <n v="4000"/>
    <n v="4085"/>
    <s v="successful"/>
    <s v="US"/>
    <s v="USD"/>
    <n v="1382068740"/>
    <d v="2013-10-18T03:59:00"/>
    <n v="1380477691"/>
    <d v="2013-09-29T18:01:31"/>
    <d v="1900-01-18T00:00:00"/>
    <x v="17"/>
    <b v="0"/>
    <n v="71"/>
    <b v="1"/>
    <s v="music/classical music"/>
    <n v="102.125"/>
    <n v="57.535211267605632"/>
    <s v="Music"/>
    <s v="Classical Music"/>
  </r>
  <r>
    <n v="4000"/>
    <n v="4289.99"/>
    <s v="successful"/>
    <s v="GB"/>
    <s v="GBP"/>
    <n v="1440068400"/>
    <d v="2015-08-20T11:00:00"/>
    <n v="1438459303"/>
    <d v="2015-08-01T20:01:43"/>
    <d v="1900-01-18T00:00:00"/>
    <x v="17"/>
    <b v="0"/>
    <n v="81"/>
    <b v="1"/>
    <s v="music/classical music"/>
    <n v="107.24974999999999"/>
    <n v="52.962839506172834"/>
    <s v="Music"/>
    <s v="Classical Music"/>
  </r>
  <r>
    <n v="3000"/>
    <n v="3035"/>
    <s v="successful"/>
    <s v="US"/>
    <s v="USD"/>
    <n v="1426132800"/>
    <d v="2015-03-12T04:00:00"/>
    <n v="1424477934"/>
    <d v="2015-02-21T00:18:54"/>
    <d v="1900-01-18T00:00:00"/>
    <x v="17"/>
    <b v="0"/>
    <n v="24"/>
    <b v="1"/>
    <s v="theater/plays"/>
    <n v="101.16666666666667"/>
    <n v="126.45833333333333"/>
    <s v="Theater"/>
    <s v="Plays"/>
  </r>
  <r>
    <n v="500000"/>
    <n v="1550"/>
    <s v="failed"/>
    <s v="SE"/>
    <s v="SEK"/>
    <n v="1467473723"/>
    <d v="2016-07-02T15:35:23"/>
    <n v="1465832123"/>
    <d v="2016-06-13T15:35:23"/>
    <d v="1900-01-18T00:00:00"/>
    <x v="17"/>
    <b v="0"/>
    <n v="2"/>
    <b v="0"/>
    <s v="theater/spaces"/>
    <n v="0.31"/>
    <n v="775"/>
    <s v="Theater"/>
    <s v="Spaces"/>
  </r>
  <r>
    <n v="200"/>
    <n v="0"/>
    <s v="live"/>
    <s v="GB"/>
    <s v="GBP"/>
    <n v="1491233407"/>
    <d v="2017-04-03T15:30:07"/>
    <n v="1489591807"/>
    <d v="2017-03-15T15:30:07"/>
    <d v="1900-01-18T00:00:00"/>
    <x v="17"/>
    <b v="0"/>
    <n v="0"/>
    <b v="0"/>
    <s v="theater/plays"/>
    <n v="0"/>
    <n v="0"/>
    <s v="Theater"/>
    <s v="Plays"/>
  </r>
  <r>
    <n v="20000"/>
    <n v="20365"/>
    <s v="successful"/>
    <s v="US"/>
    <s v="USD"/>
    <n v="1473306300"/>
    <d v="2016-09-08T03:45:00"/>
    <n v="1471701028"/>
    <d v="2016-08-20T13:50:28"/>
    <d v="1900-01-18T00:00:00"/>
    <x v="17"/>
    <b v="1"/>
    <n v="115"/>
    <b v="1"/>
    <s v="theater/plays"/>
    <n v="101.82500000000002"/>
    <n v="177.08695652173913"/>
    <s v="Theater"/>
    <s v="Plays"/>
  </r>
  <r>
    <n v="5500"/>
    <n v="5504"/>
    <s v="successful"/>
    <s v="GB"/>
    <s v="GBP"/>
    <n v="1438037940"/>
    <d v="2015-07-27T22:59:00"/>
    <n v="1436380256"/>
    <d v="2015-07-08T18:30:56"/>
    <d v="1900-01-18T00:00:00"/>
    <x v="17"/>
    <b v="0"/>
    <n v="44"/>
    <b v="1"/>
    <s v="theater/plays"/>
    <n v="100.07272727272726"/>
    <n v="125.09090909090909"/>
    <s v="Theater"/>
    <s v="Plays"/>
  </r>
  <r>
    <n v="7750"/>
    <n v="7860"/>
    <s v="successful"/>
    <s v="US"/>
    <s v="USD"/>
    <n v="1408464000"/>
    <d v="2014-08-19T16:00:00"/>
    <n v="1406831445"/>
    <d v="2014-07-31T18:30:45"/>
    <d v="1900-01-18T00:00:00"/>
    <x v="17"/>
    <b v="0"/>
    <n v="26"/>
    <b v="1"/>
    <s v="theater/plays"/>
    <n v="101.41935483870968"/>
    <n v="302.30769230769232"/>
    <s v="Theater"/>
    <s v="Plays"/>
  </r>
  <r>
    <n v="3750"/>
    <n v="4055"/>
    <s v="successful"/>
    <s v="US"/>
    <s v="USD"/>
    <n v="1411264800"/>
    <d v="2014-09-21T02:00:00"/>
    <n v="1409620903"/>
    <d v="2014-09-02T01:21:43"/>
    <d v="1900-01-18T00:00:00"/>
    <x v="17"/>
    <b v="0"/>
    <n v="87"/>
    <b v="1"/>
    <s v="theater/plays"/>
    <n v="108.13333333333333"/>
    <n v="46.609195402298852"/>
    <s v="Theater"/>
    <s v="Plays"/>
  </r>
  <r>
    <n v="1000"/>
    <n v="1101"/>
    <s v="successful"/>
    <s v="US"/>
    <s v="USD"/>
    <n v="1409720340"/>
    <d v="2014-09-03T04:59:00"/>
    <n v="1408129822"/>
    <d v="2014-08-15T19:10:22"/>
    <d v="1900-01-18T00:00:00"/>
    <x v="17"/>
    <b v="0"/>
    <n v="27"/>
    <b v="1"/>
    <s v="theater/plays"/>
    <n v="110.1"/>
    <n v="40.777777777777779"/>
    <s v="Theater"/>
    <s v="Plays"/>
  </r>
  <r>
    <n v="1500"/>
    <n v="3"/>
    <s v="failed"/>
    <s v="US"/>
    <s v="USD"/>
    <n v="1452234840"/>
    <d v="2016-01-08T06:34:00"/>
    <n v="1450619123"/>
    <d v="2015-12-20T13:45:23"/>
    <d v="1900-01-18T00:00:00"/>
    <x v="17"/>
    <b v="0"/>
    <n v="3"/>
    <b v="0"/>
    <s v="theater/plays"/>
    <n v="0.2"/>
    <n v="1"/>
    <s v="Theater"/>
    <s v="Plays"/>
  </r>
  <r>
    <n v="2000"/>
    <n v="2027"/>
    <s v="successful"/>
    <s v="US"/>
    <s v="USD"/>
    <n v="1403150400"/>
    <d v="2014-06-19T04:00:00"/>
    <n v="1401426488"/>
    <d v="2014-05-30T05:08:08"/>
    <d v="1900-01-19T00:00:00"/>
    <x v="18"/>
    <b v="0"/>
    <n v="16"/>
    <b v="1"/>
    <s v="film &amp; video/television"/>
    <n v="101.35000000000001"/>
    <n v="126.6875"/>
    <s v="Film &amp; Video"/>
    <s v="Television"/>
  </r>
  <r>
    <n v="4500"/>
    <n v="4648.33"/>
    <s v="successful"/>
    <s v="GB"/>
    <s v="GBP"/>
    <n v="1395532800"/>
    <d v="2014-03-23T00:00:00"/>
    <n v="1393882717"/>
    <d v="2014-03-03T21:38:37"/>
    <d v="1900-01-19T00:00:00"/>
    <x v="18"/>
    <b v="0"/>
    <n v="108"/>
    <b v="1"/>
    <s v="film &amp; video/shorts"/>
    <n v="103.29622222222221"/>
    <n v="43.040092592592593"/>
    <s v="Film &amp; Video"/>
    <s v="Shorts"/>
  </r>
  <r>
    <n v="2200"/>
    <n v="2385"/>
    <s v="successful"/>
    <s v="US"/>
    <s v="USD"/>
    <n v="1352937600"/>
    <d v="2012-11-15T00:00:00"/>
    <n v="1351210481"/>
    <d v="2012-10-26T00:14:41"/>
    <d v="1900-01-19T00:00:00"/>
    <x v="18"/>
    <b v="0"/>
    <n v="41"/>
    <b v="1"/>
    <s v="film &amp; video/shorts"/>
    <n v="108.40909090909091"/>
    <n v="58.170731707317074"/>
    <s v="Film &amp; Video"/>
    <s v="Shorts"/>
  </r>
  <r>
    <n v="250"/>
    <n v="260"/>
    <s v="successful"/>
    <s v="GB"/>
    <s v="GBP"/>
    <n v="1396890822"/>
    <d v="2014-04-07T17:13:42"/>
    <n v="1395162822"/>
    <d v="2014-03-18T17:13:42"/>
    <d v="1900-01-19T00:00:00"/>
    <x v="18"/>
    <b v="0"/>
    <n v="12"/>
    <b v="1"/>
    <s v="film &amp; video/shorts"/>
    <n v="104"/>
    <n v="21.666666666666668"/>
    <s v="Film &amp; Video"/>
    <s v="Shorts"/>
  </r>
  <r>
    <n v="5000"/>
    <n v="5000"/>
    <s v="successful"/>
    <s v="US"/>
    <s v="USD"/>
    <n v="1352055886"/>
    <d v="2012-11-04T19:04:46"/>
    <n v="1350324286"/>
    <d v="2012-10-15T18:04:46"/>
    <d v="1900-01-19T00:00:00"/>
    <x v="18"/>
    <b v="0"/>
    <n v="26"/>
    <b v="1"/>
    <s v="film &amp; video/shorts"/>
    <n v="100"/>
    <n v="192.30769230769232"/>
    <s v="Film &amp; Video"/>
    <s v="Shorts"/>
  </r>
  <r>
    <n v="650"/>
    <n v="380"/>
    <s v="failed"/>
    <s v="US"/>
    <s v="USD"/>
    <n v="1423424329"/>
    <d v="2015-02-08T19:38:49"/>
    <n v="1421696329"/>
    <d v="2015-01-19T19:38:49"/>
    <d v="1900-01-19T00:00:00"/>
    <x v="18"/>
    <b v="0"/>
    <n v="7"/>
    <b v="0"/>
    <s v="film &amp; video/drama"/>
    <n v="58.461538461538467"/>
    <n v="54.285714285714285"/>
    <s v="Film &amp; Video"/>
    <s v="Drama"/>
  </r>
  <r>
    <n v="18000"/>
    <n v="20569.05"/>
    <s v="successful"/>
    <s v="US"/>
    <s v="USD"/>
    <n v="1306904340"/>
    <d v="2011-06-01T04:59:00"/>
    <n v="1305219744"/>
    <d v="2011-05-12T17:02:24"/>
    <d v="1900-01-19T00:00:00"/>
    <x v="18"/>
    <b v="1"/>
    <n v="202"/>
    <b v="1"/>
    <s v="film &amp; video/documentary"/>
    <n v="114.27249999999999"/>
    <n v="101.8269801980198"/>
    <s v="Film &amp; Video"/>
    <s v="Documentary"/>
  </r>
  <r>
    <n v="1000"/>
    <n v="2929"/>
    <s v="successful"/>
    <s v="US"/>
    <s v="USD"/>
    <n v="1363806333"/>
    <d v="2013-03-20T19:05:33"/>
    <n v="1362081933"/>
    <d v="2013-02-28T20:05:33"/>
    <d v="1900-01-19T00:00:00"/>
    <x v="18"/>
    <b v="1"/>
    <n v="80"/>
    <b v="1"/>
    <s v="film &amp; video/documentary"/>
    <n v="292.89999999999998"/>
    <n v="36.612499999999997"/>
    <s v="Film &amp; Video"/>
    <s v="Documentary"/>
  </r>
  <r>
    <n v="1000"/>
    <n v="1000"/>
    <s v="successful"/>
    <s v="US"/>
    <s v="USD"/>
    <n v="1431046372"/>
    <d v="2015-05-08T00:52:52"/>
    <n v="1429318372"/>
    <d v="2015-04-18T00:52:52"/>
    <d v="1900-01-19T00:00:00"/>
    <x v="18"/>
    <b v="0"/>
    <n v="14"/>
    <b v="1"/>
    <s v="film &amp; video/documentary"/>
    <n v="100"/>
    <n v="71.428571428571431"/>
    <s v="Film &amp; Video"/>
    <s v="Documentary"/>
  </r>
  <r>
    <n v="2500"/>
    <n v="82.01"/>
    <s v="failed"/>
    <s v="US"/>
    <s v="USD"/>
    <n v="1400091095"/>
    <d v="2014-05-14T18:11:35"/>
    <n v="1398363095"/>
    <d v="2014-04-24T18:11:35"/>
    <d v="1900-01-19T00:00:00"/>
    <x v="18"/>
    <b v="0"/>
    <n v="4"/>
    <b v="0"/>
    <s v="film &amp; video/animation"/>
    <n v="3.2804000000000002"/>
    <n v="20.502500000000001"/>
    <s v="Film &amp; Video"/>
    <s v="Animation"/>
  </r>
  <r>
    <n v="550"/>
    <n v="0"/>
    <s v="failed"/>
    <s v="GB"/>
    <s v="GBP"/>
    <n v="1370204367"/>
    <d v="2013-06-02T20:19:27"/>
    <n v="1368476367"/>
    <d v="2013-05-13T20:19:27"/>
    <d v="1900-01-19T00:00:00"/>
    <x v="18"/>
    <b v="0"/>
    <n v="0"/>
    <b v="0"/>
    <s v="film &amp; video/animation"/>
    <n v="0"/>
    <n v="0"/>
    <s v="Film &amp; Video"/>
    <s v="Animation"/>
  </r>
  <r>
    <n v="1010"/>
    <n v="1"/>
    <s v="failed"/>
    <s v="DE"/>
    <s v="EUR"/>
    <n v="1463602935"/>
    <d v="2016-05-18T20:22:15"/>
    <n v="1461874935"/>
    <d v="2016-04-28T20:22:15"/>
    <d v="1900-01-19T00:00:00"/>
    <x v="18"/>
    <b v="0"/>
    <n v="1"/>
    <b v="0"/>
    <s v="film &amp; video/animation"/>
    <n v="9.9009900990099015E-2"/>
    <n v="1"/>
    <s v="Film &amp; Video"/>
    <s v="Animation"/>
  </r>
  <r>
    <n v="25000"/>
    <n v="106"/>
    <s v="failed"/>
    <s v="US"/>
    <s v="USD"/>
    <n v="1437969540"/>
    <d v="2015-07-27T03:59:00"/>
    <n v="1436297723"/>
    <d v="2015-07-07T19:35:23"/>
    <d v="1900-01-19T00:00:00"/>
    <x v="18"/>
    <b v="0"/>
    <n v="2"/>
    <b v="0"/>
    <s v="technology/web"/>
    <n v="0.42399999999999999"/>
    <n v="53"/>
    <s v="Technology"/>
    <s v="Web"/>
  </r>
  <r>
    <n v="6000"/>
    <n v="341"/>
    <s v="canceled"/>
    <s v="US"/>
    <s v="USD"/>
    <n v="1467398138"/>
    <d v="2016-07-01T18:35:38"/>
    <n v="1465670138"/>
    <d v="2016-06-11T18:35:38"/>
    <d v="1900-01-19T00:00:00"/>
    <x v="18"/>
    <b v="0"/>
    <n v="9"/>
    <b v="0"/>
    <s v="technology/web"/>
    <n v="5.6833333333333336"/>
    <n v="37.888888888888886"/>
    <s v="Technology"/>
    <s v="Web"/>
  </r>
  <r>
    <n v="3600"/>
    <n v="11345"/>
    <s v="successful"/>
    <s v="US"/>
    <s v="USD"/>
    <n v="1385009940"/>
    <d v="2013-11-21T04:59:00"/>
    <n v="1383327440"/>
    <d v="2013-11-01T17:37:20"/>
    <d v="1900-01-19T00:00:00"/>
    <x v="18"/>
    <b v="0"/>
    <n v="108"/>
    <b v="1"/>
    <s v="publishing/nonfiction"/>
    <n v="315.13888888888891"/>
    <n v="105.04629629629629"/>
    <s v="Publishing"/>
    <s v="Nonfiction"/>
  </r>
  <r>
    <n v="5000"/>
    <n v="5585"/>
    <s v="successful"/>
    <s v="AU"/>
    <s v="AUD"/>
    <n v="1476615600"/>
    <d v="2016-10-16T11:00:00"/>
    <n v="1474884417"/>
    <d v="2016-09-26T10:06:57"/>
    <d v="1900-01-19T00:00:00"/>
    <x v="18"/>
    <b v="0"/>
    <n v="105"/>
    <b v="1"/>
    <s v="publishing/nonfiction"/>
    <n v="111.7"/>
    <n v="53.19047619047619"/>
    <s v="Publishing"/>
    <s v="Nonfiction"/>
  </r>
  <r>
    <n v="5500"/>
    <n v="5580"/>
    <s v="successful"/>
    <s v="US"/>
    <s v="USD"/>
    <n v="1332719730"/>
    <d v="2012-03-25T23:55:30"/>
    <n v="1330908930"/>
    <d v="2012-03-05T00:55:30"/>
    <d v="1900-01-19T00:00:00"/>
    <x v="18"/>
    <b v="0"/>
    <n v="49"/>
    <b v="1"/>
    <s v="music/rock"/>
    <n v="101.45454545454547"/>
    <n v="113.87755102040816"/>
    <s v="Music"/>
    <s v="Rock"/>
  </r>
  <r>
    <n v="5000"/>
    <n v="0"/>
    <s v="failed"/>
    <s v="US"/>
    <s v="USD"/>
    <n v="1442856131"/>
    <d v="2015-09-21T17:22:11"/>
    <n v="1441128131"/>
    <d v="2015-09-01T17:22:11"/>
    <d v="1900-01-19T00:00:00"/>
    <x v="18"/>
    <b v="0"/>
    <n v="0"/>
    <b v="0"/>
    <s v="music/jazz"/>
    <n v="0"/>
    <n v="0"/>
    <s v="Music"/>
    <s v="Jazz"/>
  </r>
  <r>
    <n v="50"/>
    <n v="0"/>
    <s v="canceled"/>
    <s v="US"/>
    <s v="USD"/>
    <n v="1406769992"/>
    <d v="2014-07-31T01:26:32"/>
    <n v="1405041992"/>
    <d v="2014-07-11T01:26:32"/>
    <d v="1900-01-19T00:00:00"/>
    <x v="18"/>
    <b v="0"/>
    <n v="0"/>
    <b v="0"/>
    <s v="journalism/audio"/>
    <n v="0"/>
    <n v="0"/>
    <s v="Journalism"/>
    <s v="Audio"/>
  </r>
  <r>
    <n v="10000"/>
    <n v="70"/>
    <s v="failed"/>
    <s v="US"/>
    <s v="USD"/>
    <n v="1349050622"/>
    <d v="2012-10-01T00:17:02"/>
    <n v="1347322622"/>
    <d v="2012-09-11T00:17:02"/>
    <d v="1900-01-19T00:00:00"/>
    <x v="18"/>
    <b v="0"/>
    <n v="2"/>
    <b v="0"/>
    <s v="games/video games"/>
    <n v="0.70000000000000007"/>
    <n v="35"/>
    <s v="Games"/>
    <s v="Video Games"/>
  </r>
  <r>
    <n v="35000"/>
    <n v="125"/>
    <s v="failed"/>
    <s v="US"/>
    <s v="USD"/>
    <n v="1485035131"/>
    <d v="2017-01-21T21:45:31"/>
    <n v="1483307131"/>
    <d v="2017-01-01T21:45:31"/>
    <d v="1900-01-19T00:00:00"/>
    <x v="18"/>
    <b v="0"/>
    <n v="4"/>
    <b v="0"/>
    <s v="games/mobile games"/>
    <n v="0.35714285714285715"/>
    <n v="31.25"/>
    <s v="Games"/>
    <s v="Mobile Games"/>
  </r>
  <r>
    <n v="2500"/>
    <n v="100"/>
    <s v="failed"/>
    <s v="US"/>
    <s v="USD"/>
    <n v="1478059140"/>
    <d v="2016-11-02T03:59:00"/>
    <n v="1476391223"/>
    <d v="2016-10-13T20:40:23"/>
    <d v="1900-01-19T00:00:00"/>
    <x v="18"/>
    <b v="0"/>
    <n v="3"/>
    <b v="0"/>
    <s v="food/food trucks"/>
    <n v="4"/>
    <n v="33.333333333333336"/>
    <s v="Food"/>
    <s v="Food Trucks"/>
  </r>
  <r>
    <n v="25000"/>
    <n v="0"/>
    <s v="canceled"/>
    <s v="US"/>
    <s v="USD"/>
    <n v="1345790865"/>
    <d v="2012-08-24T06:47:45"/>
    <n v="1344062865"/>
    <d v="2012-08-04T06:47:45"/>
    <d v="1900-01-19T00:00:00"/>
    <x v="18"/>
    <b v="0"/>
    <n v="0"/>
    <b v="0"/>
    <s v="music/world music"/>
    <n v="0"/>
    <n v="0"/>
    <s v="Music"/>
    <s v="World Music"/>
  </r>
  <r>
    <n v="7000"/>
    <n v="7750"/>
    <s v="successful"/>
    <s v="US"/>
    <s v="USD"/>
    <n v="1375033836"/>
    <d v="2013-07-28T17:50:36"/>
    <n v="1373305836"/>
    <d v="2013-07-08T17:50:36"/>
    <d v="1900-01-19T00:00:00"/>
    <x v="18"/>
    <b v="1"/>
    <n v="74"/>
    <b v="1"/>
    <s v="music/rock"/>
    <n v="110.71428571428572"/>
    <n v="104.72972972972973"/>
    <s v="Music"/>
    <s v="Rock"/>
  </r>
  <r>
    <n v="850"/>
    <n v="1200"/>
    <s v="successful"/>
    <s v="GB"/>
    <s v="GBP"/>
    <n v="1457914373"/>
    <d v="2016-03-14T00:12:53"/>
    <n v="1456189973"/>
    <d v="2016-02-23T01:12:53"/>
    <d v="1900-01-19T00:00:00"/>
    <x v="18"/>
    <b v="0"/>
    <n v="23"/>
    <b v="1"/>
    <s v="theater/plays"/>
    <n v="141.1764705882353"/>
    <n v="52.173913043478258"/>
    <s v="Theater"/>
    <s v="Plays"/>
  </r>
  <r>
    <n v="2200"/>
    <n v="4673"/>
    <s v="successful"/>
    <s v="CA"/>
    <s v="CAD"/>
    <n v="1482457678"/>
    <d v="2016-12-23T01:47:58"/>
    <n v="1480729678"/>
    <d v="2016-12-03T01:47:58"/>
    <d v="1900-01-19T00:00:00"/>
    <x v="18"/>
    <b v="0"/>
    <n v="93"/>
    <b v="1"/>
    <s v="music/rock"/>
    <n v="212.40909090909091"/>
    <n v="50.247311827956992"/>
    <s v="Music"/>
    <s v="Rock"/>
  </r>
  <r>
    <n v="900"/>
    <n v="0"/>
    <s v="failed"/>
    <s v="IT"/>
    <s v="EUR"/>
    <n v="1461235478"/>
    <d v="2016-04-21T10:44:38"/>
    <n v="1459507478"/>
    <d v="2016-04-01T10:44:38"/>
    <d v="1900-01-19T00:00:00"/>
    <x v="18"/>
    <b v="0"/>
    <n v="0"/>
    <b v="0"/>
    <s v="publishing/translations"/>
    <n v="0"/>
    <n v="0"/>
    <s v="Publishing"/>
    <s v="Translations"/>
  </r>
  <r>
    <n v="2500"/>
    <n v="94"/>
    <s v="failed"/>
    <s v="US"/>
    <s v="USD"/>
    <n v="1415842193"/>
    <d v="2014-11-13T01:29:53"/>
    <n v="1414110593"/>
    <d v="2014-10-24T00:29:53"/>
    <d v="1900-01-19T00:00:00"/>
    <x v="18"/>
    <b v="0"/>
    <n v="4"/>
    <b v="0"/>
    <s v="photography/nature"/>
    <n v="3.7600000000000002"/>
    <n v="23.5"/>
    <s v="Photography"/>
    <s v="Nature"/>
  </r>
  <r>
    <n v="1200"/>
    <n v="1200"/>
    <s v="successful"/>
    <s v="US"/>
    <s v="USD"/>
    <n v="1308011727"/>
    <d v="2011-06-14T00:35:27"/>
    <n v="1306283727"/>
    <d v="2011-05-25T00:35:27"/>
    <d v="1900-01-19T00:00:00"/>
    <x v="18"/>
    <b v="0"/>
    <n v="28"/>
    <b v="1"/>
    <s v="music/pop"/>
    <n v="100"/>
    <n v="42.857142857142854"/>
    <s v="Music"/>
    <s v="Pop"/>
  </r>
  <r>
    <n v="5000"/>
    <n v="5330"/>
    <s v="successful"/>
    <s v="US"/>
    <s v="USD"/>
    <n v="1427309629"/>
    <d v="2015-03-25T18:53:49"/>
    <n v="1425585229"/>
    <d v="2015-03-05T19:53:49"/>
    <d v="1900-01-19T00:00:00"/>
    <x v="18"/>
    <b v="0"/>
    <n v="49"/>
    <b v="1"/>
    <s v="photography/photobooks"/>
    <n v="106.60000000000001"/>
    <n v="108.77551020408163"/>
    <s v="Photography"/>
    <s v="Photobooks"/>
  </r>
  <r>
    <n v="5000"/>
    <n v="8272"/>
    <s v="successful"/>
    <s v="US"/>
    <s v="USD"/>
    <n v="1456416513"/>
    <d v="2016-02-25T16:08:33"/>
    <n v="1454688513"/>
    <d v="2016-02-05T16:08:33"/>
    <d v="1900-01-19T00:00:00"/>
    <x v="18"/>
    <b v="0"/>
    <n v="102"/>
    <b v="1"/>
    <s v="photography/photobooks"/>
    <n v="165.44"/>
    <n v="81.098039215686271"/>
    <s v="Photography"/>
    <s v="Photobooks"/>
  </r>
  <r>
    <n v="4000"/>
    <n v="69.83"/>
    <s v="failed"/>
    <s v="GB"/>
    <s v="GBP"/>
    <n v="1415740408"/>
    <d v="2014-11-11T21:13:28"/>
    <n v="1414008808"/>
    <d v="2014-10-22T20:13:28"/>
    <d v="1900-01-19T00:00:00"/>
    <x v="18"/>
    <b v="1"/>
    <n v="6"/>
    <b v="0"/>
    <s v="photography/photobooks"/>
    <n v="1.7457500000000001"/>
    <n v="11.638333333333334"/>
    <s v="Photography"/>
    <s v="Photobooks"/>
  </r>
  <r>
    <n v="160000"/>
    <n v="26"/>
    <s v="failed"/>
    <s v="US"/>
    <s v="USD"/>
    <n v="1467155733"/>
    <d v="2016-06-28T23:15:33"/>
    <n v="1465427733"/>
    <d v="2016-06-08T23:15:33"/>
    <d v="1900-01-19T00:00:00"/>
    <x v="18"/>
    <b v="0"/>
    <n v="2"/>
    <b v="0"/>
    <s v="games/mobile games"/>
    <n v="1.6250000000000001E-2"/>
    <n v="13"/>
    <s v="Games"/>
    <s v="Mobile Games"/>
  </r>
  <r>
    <n v="500"/>
    <n v="8"/>
    <s v="failed"/>
    <s v="US"/>
    <s v="USD"/>
    <n v="1409620222"/>
    <d v="2014-09-02T01:10:22"/>
    <n v="1407892222"/>
    <d v="2014-08-13T01:10:22"/>
    <d v="1900-01-19T00:00:00"/>
    <x v="18"/>
    <b v="0"/>
    <n v="4"/>
    <b v="0"/>
    <s v="technology/gadgets"/>
    <n v="1.6"/>
    <n v="2"/>
    <s v="Technology"/>
    <s v="Gadgets"/>
  </r>
  <r>
    <n v="1000"/>
    <n v="78"/>
    <s v="failed"/>
    <s v="CA"/>
    <s v="CAD"/>
    <n v="1437082736"/>
    <d v="2015-07-16T21:38:56"/>
    <n v="1435354736"/>
    <d v="2015-06-26T21:38:56"/>
    <d v="1900-01-19T00:00:00"/>
    <x v="18"/>
    <b v="0"/>
    <n v="3"/>
    <b v="0"/>
    <s v="photography/people"/>
    <n v="7.8"/>
    <n v="26"/>
    <s v="Photography"/>
    <s v="People"/>
  </r>
  <r>
    <n v="250"/>
    <n v="2"/>
    <s v="failed"/>
    <s v="US"/>
    <s v="USD"/>
    <n v="1390921827"/>
    <d v="2014-01-28T15:10:27"/>
    <n v="1389193827"/>
    <d v="2014-01-08T15:10:27"/>
    <d v="1900-01-19T00:00:00"/>
    <x v="18"/>
    <b v="0"/>
    <n v="2"/>
    <b v="0"/>
    <s v="games/video games"/>
    <n v="0.8"/>
    <n v="1"/>
    <s v="Games"/>
    <s v="Video Games"/>
  </r>
  <r>
    <n v="25000"/>
    <n v="180062"/>
    <s v="successful"/>
    <s v="US"/>
    <s v="USD"/>
    <n v="1484085540"/>
    <d v="2017-01-10T21:59:00"/>
    <n v="1482353513"/>
    <d v="2016-12-21T20:51:53"/>
    <d v="1900-01-19T00:00:00"/>
    <x v="18"/>
    <b v="0"/>
    <n v="1670"/>
    <b v="1"/>
    <s v="games/tabletop games"/>
    <n v="720.24800000000005"/>
    <n v="107.82155688622754"/>
    <s v="Games"/>
    <s v="Tabletop Games"/>
  </r>
  <r>
    <n v="10000"/>
    <n v="11545"/>
    <s v="successful"/>
    <s v="US"/>
    <s v="USD"/>
    <n v="1488750490"/>
    <d v="2017-03-05T21:48:10"/>
    <n v="1487022490"/>
    <d v="2017-02-13T21:48:10"/>
    <d v="1900-01-19T00:00:00"/>
    <x v="18"/>
    <b v="0"/>
    <n v="186"/>
    <b v="1"/>
    <s v="food/small batch"/>
    <n v="115.45"/>
    <n v="62.06989247311828"/>
    <s v="Food"/>
    <s v="Small Batch"/>
  </r>
  <r>
    <n v="3000"/>
    <n v="3321.25"/>
    <s v="successful"/>
    <s v="US"/>
    <s v="USD"/>
    <n v="1342672096"/>
    <d v="2012-07-19T04:28:16"/>
    <n v="1340944096"/>
    <d v="2012-06-29T04:28:16"/>
    <d v="1900-01-19T00:00:00"/>
    <x v="18"/>
    <b v="0"/>
    <n v="115"/>
    <b v="1"/>
    <s v="music/indie rock"/>
    <n v="110.70833333333334"/>
    <n v="28.880434782608695"/>
    <s v="Music"/>
    <s v="Indie Rock"/>
  </r>
  <r>
    <n v="839"/>
    <n v="926"/>
    <s v="successful"/>
    <s v="US"/>
    <s v="USD"/>
    <n v="1417389067"/>
    <d v="2014-11-30T23:11:07"/>
    <n v="1415661067"/>
    <d v="2014-11-10T23:11:07"/>
    <d v="1900-01-19T00:00:00"/>
    <x v="18"/>
    <b v="0"/>
    <n v="21"/>
    <b v="1"/>
    <s v="technology/space exploration"/>
    <n v="110.36948748510132"/>
    <n v="44.095238095238095"/>
    <s v="Technology"/>
    <s v="Space Exploration"/>
  </r>
  <r>
    <n v="30000"/>
    <n v="0"/>
    <s v="failed"/>
    <s v="US"/>
    <s v="USD"/>
    <n v="1412119423"/>
    <d v="2014-09-30T23:23:43"/>
    <n v="1410391423"/>
    <d v="2014-09-10T23:23:43"/>
    <d v="1900-01-19T00:00:00"/>
    <x v="18"/>
    <b v="0"/>
    <n v="0"/>
    <b v="0"/>
    <s v="food/food trucks"/>
    <n v="0"/>
    <n v="0"/>
    <s v="Food"/>
    <s v="Food Trucks"/>
  </r>
  <r>
    <n v="10000"/>
    <n v="10603"/>
    <s v="successful"/>
    <s v="US"/>
    <s v="USD"/>
    <n v="1443018086"/>
    <d v="2015-09-23T14:21:26"/>
    <n v="1441290086"/>
    <d v="2015-09-03T14:21:26"/>
    <d v="1900-01-19T00:00:00"/>
    <x v="18"/>
    <b v="0"/>
    <n v="102"/>
    <b v="1"/>
    <s v="theater/plays"/>
    <n v="106.03"/>
    <n v="103.95098039215686"/>
    <s v="Theater"/>
    <s v="Plays"/>
  </r>
  <r>
    <n v="2700"/>
    <n v="2923"/>
    <s v="successful"/>
    <s v="US"/>
    <s v="USD"/>
    <n v="1444528800"/>
    <d v="2015-10-11T02:00:00"/>
    <n v="1442804633"/>
    <d v="2015-09-21T03:03:53"/>
    <d v="1900-01-19T00:00:00"/>
    <x v="18"/>
    <b v="0"/>
    <n v="35"/>
    <b v="1"/>
    <s v="theater/plays"/>
    <n v="108.25925925925925"/>
    <n v="83.51428571428572"/>
    <s v="Theater"/>
    <s v="Plays"/>
  </r>
  <r>
    <n v="1000"/>
    <n v="417"/>
    <s v="failed"/>
    <s v="GB"/>
    <s v="GBP"/>
    <n v="1431018719"/>
    <d v="2015-05-07T17:11:59"/>
    <n v="1429290719"/>
    <d v="2015-04-17T17:11:59"/>
    <d v="1900-01-19T00:00:00"/>
    <x v="18"/>
    <b v="0"/>
    <n v="14"/>
    <b v="0"/>
    <s v="theater/plays"/>
    <n v="41.699999999999996"/>
    <n v="29.785714285714285"/>
    <s v="Theater"/>
    <s v="Plays"/>
  </r>
  <r>
    <n v="10000"/>
    <n v="467"/>
    <s v="failed"/>
    <s v="US"/>
    <s v="USD"/>
    <n v="1419183813"/>
    <d v="2014-12-21T17:43:33"/>
    <n v="1417455813"/>
    <d v="2014-12-01T17:43:33"/>
    <d v="1900-01-19T00:00:00"/>
    <x v="18"/>
    <b v="0"/>
    <n v="13"/>
    <b v="0"/>
    <s v="theater/plays"/>
    <n v="4.67"/>
    <n v="35.92307692307692"/>
    <s v="Theater"/>
    <s v="Plays"/>
  </r>
  <r>
    <n v="200000"/>
    <n v="40850"/>
    <s v="failed"/>
    <s v="CA"/>
    <s v="CAD"/>
    <n v="1450297080"/>
    <d v="2015-12-16T20:18:00"/>
    <n v="1448565459"/>
    <d v="2015-11-26T19:17:39"/>
    <d v="1900-01-19T00:00:00"/>
    <x v="18"/>
    <b v="0"/>
    <n v="202"/>
    <b v="0"/>
    <s v="theater/spaces"/>
    <n v="20.424999999999997"/>
    <n v="202.22772277227722"/>
    <s v="Theater"/>
    <s v="Spaces"/>
  </r>
  <r>
    <n v="15000"/>
    <n v="0"/>
    <s v="canceled"/>
    <s v="US"/>
    <s v="USD"/>
    <n v="1489669203"/>
    <d v="2017-03-16T13:00:03"/>
    <n v="1487944803"/>
    <d v="2017-02-24T14:00:03"/>
    <d v="1900-01-19T00:00:00"/>
    <x v="18"/>
    <b v="0"/>
    <n v="0"/>
    <b v="0"/>
    <s v="theater/spaces"/>
    <n v="0"/>
    <n v="0"/>
    <s v="Theater"/>
    <s v="Spaces"/>
  </r>
  <r>
    <n v="10000"/>
    <n v="12165"/>
    <s v="successful"/>
    <s v="NZ"/>
    <s v="NZD"/>
    <n v="1477886400"/>
    <d v="2016-10-31T04:00:00"/>
    <n v="1476228128"/>
    <d v="2016-10-11T23:22:08"/>
    <d v="1900-01-19T00:00:00"/>
    <x v="18"/>
    <b v="0"/>
    <n v="111"/>
    <b v="1"/>
    <s v="theater/spaces"/>
    <n v="121.64999999999999"/>
    <n v="109.5945945945946"/>
    <s v="Theater"/>
    <s v="Spaces"/>
  </r>
  <r>
    <n v="15000"/>
    <n v="17444"/>
    <s v="successful"/>
    <s v="US"/>
    <s v="USD"/>
    <n v="1407167973"/>
    <d v="2014-08-04T15:59:33"/>
    <n v="1405439973"/>
    <d v="2014-07-15T15:59:33"/>
    <d v="1900-01-19T00:00:00"/>
    <x v="18"/>
    <b v="1"/>
    <n v="244"/>
    <b v="1"/>
    <s v="theater/plays"/>
    <n v="116.29333333333334"/>
    <n v="71.491803278688522"/>
    <s v="Theater"/>
    <s v="Plays"/>
  </r>
  <r>
    <n v="1750"/>
    <n v="1955"/>
    <s v="successful"/>
    <s v="US"/>
    <s v="USD"/>
    <n v="1466707620"/>
    <d v="2016-06-23T18:47:00"/>
    <n v="1464979620"/>
    <d v="2016-06-03T18:47:00"/>
    <d v="1900-01-19T00:00:00"/>
    <x v="18"/>
    <b v="0"/>
    <n v="30"/>
    <b v="1"/>
    <s v="theater/plays"/>
    <n v="111.71428571428572"/>
    <n v="65.166666666666671"/>
    <s v="Theater"/>
    <s v="Plays"/>
  </r>
  <r>
    <n v="500"/>
    <n v="610"/>
    <s v="successful"/>
    <s v="US"/>
    <s v="USD"/>
    <n v="1434542702"/>
    <d v="2015-06-17T12:05:02"/>
    <n v="1432814702"/>
    <d v="2015-05-28T12:05:02"/>
    <d v="1900-01-19T00:00:00"/>
    <x v="18"/>
    <b v="0"/>
    <n v="3"/>
    <b v="1"/>
    <s v="theater/plays"/>
    <n v="122"/>
    <n v="203.33333333333334"/>
    <s v="Theater"/>
    <s v="Plays"/>
  </r>
  <r>
    <n v="350"/>
    <n v="481.5"/>
    <s v="successful"/>
    <s v="GB"/>
    <s v="GBP"/>
    <n v="1456876740"/>
    <d v="2016-03-01T23:59:00"/>
    <n v="1455063886"/>
    <d v="2016-02-10T00:24:46"/>
    <d v="1900-01-19T00:00:00"/>
    <x v="18"/>
    <b v="0"/>
    <n v="17"/>
    <b v="1"/>
    <s v="theater/plays"/>
    <n v="137.57142857142856"/>
    <n v="28.323529411764707"/>
    <s v="Theater"/>
    <s v="Plays"/>
  </r>
  <r>
    <n v="15000"/>
    <n v="15535"/>
    <s v="successful"/>
    <s v="US"/>
    <s v="USD"/>
    <n v="1444264372"/>
    <d v="2015-10-08T00:32:52"/>
    <n v="1442536372"/>
    <d v="2015-09-18T00:32:52"/>
    <d v="1900-01-19T00:00:00"/>
    <x v="18"/>
    <b v="0"/>
    <n v="78"/>
    <b v="1"/>
    <s v="theater/plays"/>
    <n v="103.56666666666668"/>
    <n v="199.16666666666666"/>
    <s v="Theater"/>
    <s v="Plays"/>
  </r>
  <r>
    <n v="1500"/>
    <n v="1500"/>
    <s v="successful"/>
    <s v="US"/>
    <s v="USD"/>
    <n v="1408252260"/>
    <d v="2014-08-17T05:11:00"/>
    <n v="1406580436"/>
    <d v="2014-07-28T20:47:16"/>
    <d v="1900-01-19T00:00:00"/>
    <x v="18"/>
    <b v="0"/>
    <n v="29"/>
    <b v="1"/>
    <s v="theater/plays"/>
    <n v="100"/>
    <n v="51.724137931034484"/>
    <s v="Theater"/>
    <s v="Plays"/>
  </r>
  <r>
    <n v="900"/>
    <n v="905"/>
    <s v="successful"/>
    <s v="US"/>
    <s v="USD"/>
    <n v="1404312846"/>
    <d v="2014-07-02T14:54:06"/>
    <n v="1402584846"/>
    <d v="2014-06-12T14:54:06"/>
    <d v="1900-01-19T00:00:00"/>
    <x v="18"/>
    <b v="0"/>
    <n v="15"/>
    <b v="1"/>
    <s v="theater/plays"/>
    <n v="100.55555555555556"/>
    <n v="60.333333333333336"/>
    <s v="Theater"/>
    <s v="Plays"/>
  </r>
  <r>
    <n v="1650"/>
    <n v="1669"/>
    <s v="successful"/>
    <s v="GB"/>
    <s v="GBP"/>
    <n v="1484740918"/>
    <d v="2017-01-18T12:01:58"/>
    <n v="1483012918"/>
    <d v="2016-12-29T12:01:58"/>
    <d v="1900-01-19T00:00:00"/>
    <x v="18"/>
    <b v="0"/>
    <n v="37"/>
    <b v="1"/>
    <s v="theater/plays"/>
    <n v="101.15151515151514"/>
    <n v="45.108108108108105"/>
    <s v="Theater"/>
    <s v="Plays"/>
  </r>
  <r>
    <n v="500"/>
    <n v="100"/>
    <s v="failed"/>
    <s v="GB"/>
    <s v="GBP"/>
    <n v="1416781749"/>
    <d v="2014-11-23T22:29:09"/>
    <n v="1415053749"/>
    <d v="2014-11-03T22:29:09"/>
    <d v="1900-01-19T00:00:00"/>
    <x v="18"/>
    <b v="0"/>
    <n v="1"/>
    <b v="0"/>
    <s v="theater/musical"/>
    <n v="20"/>
    <n v="100"/>
    <s v="Theater"/>
    <s v="Musical"/>
  </r>
  <r>
    <n v="4000"/>
    <n v="4005"/>
    <s v="successful"/>
    <s v="US"/>
    <s v="USD"/>
    <n v="1421009610"/>
    <d v="2015-01-11T20:53:30"/>
    <n v="1419281610"/>
    <d v="2014-12-22T20:53:30"/>
    <d v="1900-01-19T00:00:00"/>
    <x v="18"/>
    <b v="0"/>
    <n v="33"/>
    <b v="1"/>
    <s v="theater/plays"/>
    <n v="100.125"/>
    <n v="121.36363636363636"/>
    <s v="Theater"/>
    <s v="Plays"/>
  </r>
  <r>
    <n v="2000"/>
    <n v="2030"/>
    <s v="successful"/>
    <s v="US"/>
    <s v="USD"/>
    <n v="1465062166"/>
    <d v="2016-06-04T17:42:46"/>
    <n v="1463334166"/>
    <d v="2016-05-15T17:42:46"/>
    <d v="1900-01-19T00:00:00"/>
    <x v="18"/>
    <b v="0"/>
    <n v="19"/>
    <b v="1"/>
    <s v="theater/plays"/>
    <n v="101.49999999999999"/>
    <n v="106.84210526315789"/>
    <s v="Theater"/>
    <s v="Plays"/>
  </r>
  <r>
    <n v="4000"/>
    <n v="805"/>
    <s v="failed"/>
    <s v="GB"/>
    <s v="GBP"/>
    <n v="1468752468"/>
    <d v="2016-07-17T10:47:48"/>
    <n v="1467024468"/>
    <d v="2016-06-27T10:47:48"/>
    <d v="1900-01-19T00:00:00"/>
    <x v="18"/>
    <b v="0"/>
    <n v="8"/>
    <b v="0"/>
    <s v="theater/plays"/>
    <n v="20.125"/>
    <n v="100.625"/>
    <s v="Theater"/>
    <s v="Plays"/>
  </r>
  <r>
    <n v="3500"/>
    <n v="3798"/>
    <s v="successful"/>
    <s v="US"/>
    <s v="USD"/>
    <n v="1417465515"/>
    <d v="2014-12-01T20:25:15"/>
    <n v="1415737515"/>
    <d v="2014-11-11T20:25:15"/>
    <d v="1900-01-19T00:00:00"/>
    <x v="18"/>
    <b v="0"/>
    <n v="50"/>
    <b v="1"/>
    <s v="theater/musical"/>
    <n v="108.51428571428572"/>
    <n v="75.959999999999994"/>
    <s v="Theater"/>
    <s v="Musical"/>
  </r>
  <r>
    <n v="1500"/>
    <n v="1500"/>
    <s v="successful"/>
    <s v="US"/>
    <s v="USD"/>
    <n v="1464482160"/>
    <d v="2016-05-29T00:36:00"/>
    <n v="1462824832"/>
    <d v="2016-05-09T20:13:52"/>
    <d v="1900-01-19T00:00:00"/>
    <x v="18"/>
    <b v="0"/>
    <n v="27"/>
    <b v="1"/>
    <s v="theater/musical"/>
    <n v="100"/>
    <n v="55.555555555555557"/>
    <s v="Theater"/>
    <s v="Musical"/>
  </r>
  <r>
    <n v="7500"/>
    <n v="5"/>
    <s v="failed"/>
    <s v="AU"/>
    <s v="AUD"/>
    <n v="1404022381"/>
    <d v="2014-06-29T06:13:01"/>
    <n v="1402294381"/>
    <d v="2014-06-09T06:13:01"/>
    <d v="1900-01-19T00:00:00"/>
    <x v="18"/>
    <b v="0"/>
    <n v="1"/>
    <b v="0"/>
    <s v="theater/musical"/>
    <n v="6.6666666666666666E-2"/>
    <n v="5"/>
    <s v="Theater"/>
    <s v="Musical"/>
  </r>
  <r>
    <n v="500"/>
    <n v="501"/>
    <s v="successful"/>
    <s v="US"/>
    <s v="USD"/>
    <n v="1472676371"/>
    <d v="2016-08-31T20:46:11"/>
    <n v="1470948371"/>
    <d v="2016-08-11T20:46:11"/>
    <d v="1900-01-19T00:00:00"/>
    <x v="18"/>
    <b v="0"/>
    <n v="8"/>
    <b v="1"/>
    <s v="theater/plays"/>
    <n v="100.2"/>
    <n v="62.625"/>
    <s v="Theater"/>
    <s v="Plays"/>
  </r>
  <r>
    <n v="10000"/>
    <n v="125"/>
    <s v="failed"/>
    <s v="US"/>
    <s v="USD"/>
    <n v="1407868561"/>
    <d v="2014-08-12T18:36:01"/>
    <n v="1406140561"/>
    <d v="2014-07-23T18:36:01"/>
    <d v="1900-01-19T00:00:00"/>
    <x v="18"/>
    <b v="0"/>
    <n v="2"/>
    <b v="0"/>
    <s v="theater/plays"/>
    <n v="1.25"/>
    <n v="62.5"/>
    <s v="Theater"/>
    <s v="Plays"/>
  </r>
  <r>
    <n v="2500"/>
    <n v="909"/>
    <s v="failed"/>
    <s v="GB"/>
    <s v="GBP"/>
    <n v="1431298740"/>
    <d v="2015-05-10T22:59:00"/>
    <n v="1429558756"/>
    <d v="2015-04-20T19:39:16"/>
    <d v="1900-01-19T00:00:00"/>
    <x v="18"/>
    <b v="0"/>
    <n v="27"/>
    <b v="0"/>
    <s v="theater/plays"/>
    <n v="36.36"/>
    <n v="33.666666666666664"/>
    <s v="Theater"/>
    <s v="Plays"/>
  </r>
  <r>
    <n v="1200"/>
    <n v="453"/>
    <s v="failed"/>
    <s v="GB"/>
    <s v="GBP"/>
    <n v="1488394800"/>
    <d v="2017-03-01T19:00:00"/>
    <n v="1486681708"/>
    <d v="2017-02-09T23:08:28"/>
    <d v="1900-01-19T00:00:00"/>
    <x v="18"/>
    <b v="0"/>
    <n v="14"/>
    <b v="0"/>
    <s v="theater/plays"/>
    <n v="37.75"/>
    <n v="32.357142857142854"/>
    <s v="Theater"/>
    <s v="Plays"/>
  </r>
  <r>
    <n v="1500"/>
    <n v="795"/>
    <s v="failed"/>
    <s v="US"/>
    <s v="USD"/>
    <n v="1467575940"/>
    <d v="2016-07-03T19:59:00"/>
    <n v="1465856639"/>
    <d v="2016-06-13T22:23:59"/>
    <d v="1900-01-19T00:00:00"/>
    <x v="18"/>
    <b v="0"/>
    <n v="9"/>
    <b v="0"/>
    <s v="theater/plays"/>
    <n v="53"/>
    <n v="88.333333333333329"/>
    <s v="Theater"/>
    <s v="Plays"/>
  </r>
  <r>
    <n v="8600"/>
    <n v="11090"/>
    <s v="successful"/>
    <s v="US"/>
    <s v="USD"/>
    <n v="1464390916"/>
    <d v="2016-05-27T23:15:16"/>
    <n v="1462576516"/>
    <d v="2016-05-06T23:15:16"/>
    <d v="1900-01-20T00:00:00"/>
    <x v="19"/>
    <b v="0"/>
    <n v="86"/>
    <b v="1"/>
    <s v="film &amp; video/television"/>
    <n v="128.95348837209301"/>
    <n v="128.95348837209303"/>
    <s v="Film &amp; Video"/>
    <s v="Television"/>
  </r>
  <r>
    <n v="3000"/>
    <n v="10"/>
    <s v="canceled"/>
    <s v="US"/>
    <s v="USD"/>
    <n v="1416176778"/>
    <d v="2014-11-16T22:26:18"/>
    <n v="1414358778"/>
    <d v="2014-10-26T21:26:18"/>
    <d v="1900-01-20T00:00:00"/>
    <x v="19"/>
    <b v="0"/>
    <n v="1"/>
    <b v="0"/>
    <s v="film &amp; video/science fiction"/>
    <n v="0.33333333333333337"/>
    <n v="10"/>
    <s v="Film &amp; Video"/>
    <s v="Science Fiction"/>
  </r>
  <r>
    <n v="12700"/>
    <n v="0"/>
    <s v="failed"/>
    <s v="US"/>
    <s v="USD"/>
    <n v="1470441983"/>
    <d v="2016-08-06T00:06:23"/>
    <n v="1468627583"/>
    <d v="2016-07-16T00:06:23"/>
    <d v="1900-01-20T00:00:00"/>
    <x v="19"/>
    <b v="0"/>
    <n v="0"/>
    <b v="0"/>
    <s v="film &amp; video/drama"/>
    <n v="0"/>
    <n v="0"/>
    <s v="Film &amp; Video"/>
    <s v="Drama"/>
  </r>
  <r>
    <n v="26000"/>
    <n v="0"/>
    <s v="failed"/>
    <s v="US"/>
    <s v="USD"/>
    <n v="1483088400"/>
    <d v="2016-12-30T09:00:00"/>
    <n v="1481324760"/>
    <d v="2016-12-09T23:06:00"/>
    <d v="1900-01-20T00:00:00"/>
    <x v="19"/>
    <b v="0"/>
    <n v="0"/>
    <b v="0"/>
    <s v="film &amp; video/drama"/>
    <n v="0"/>
    <n v="0"/>
    <s v="Film &amp; Video"/>
    <s v="Drama"/>
  </r>
  <r>
    <n v="18000"/>
    <n v="21410"/>
    <s v="successful"/>
    <s v="US"/>
    <s v="USD"/>
    <n v="1346695334"/>
    <d v="2012-09-03T18:02:14"/>
    <n v="1344880934"/>
    <d v="2012-08-13T18:02:14"/>
    <d v="1900-01-20T00:00:00"/>
    <x v="19"/>
    <b v="1"/>
    <n v="238"/>
    <b v="1"/>
    <s v="film &amp; video/documentary"/>
    <n v="118.94444444444446"/>
    <n v="89.957983193277315"/>
    <s v="Film &amp; Video"/>
    <s v="Documentary"/>
  </r>
  <r>
    <n v="2000"/>
    <n v="2833"/>
    <s v="successful"/>
    <s v="US"/>
    <s v="USD"/>
    <n v="1446731817"/>
    <d v="2015-11-05T13:56:57"/>
    <n v="1444913817"/>
    <d v="2015-10-15T12:56:57"/>
    <d v="1900-01-20T00:00:00"/>
    <x v="19"/>
    <b v="0"/>
    <n v="43"/>
    <b v="1"/>
    <s v="film &amp; video/documentary"/>
    <n v="141.65"/>
    <n v="65.883720930232556"/>
    <s v="Film &amp; Video"/>
    <s v="Documentary"/>
  </r>
  <r>
    <n v="1150"/>
    <n v="1330"/>
    <s v="successful"/>
    <s v="US"/>
    <s v="USD"/>
    <n v="1434921600"/>
    <d v="2015-06-21T21:20:00"/>
    <n v="1433109907"/>
    <d v="2015-05-31T22:05:07"/>
    <d v="1900-01-20T00:00:00"/>
    <x v="19"/>
    <b v="0"/>
    <n v="30"/>
    <b v="1"/>
    <s v="theater/plays"/>
    <n v="115.65217391304347"/>
    <n v="44.333333333333336"/>
    <s v="Theater"/>
    <s v="Plays"/>
  </r>
  <r>
    <n v="1200"/>
    <n v="1565"/>
    <s v="successful"/>
    <s v="CA"/>
    <s v="CAD"/>
    <n v="1484110800"/>
    <d v="2017-01-11T05:00:00"/>
    <n v="1482281094"/>
    <d v="2016-12-21T00:44:54"/>
    <d v="1900-01-20T00:00:00"/>
    <x v="19"/>
    <b v="0"/>
    <n v="18"/>
    <b v="1"/>
    <s v="theater/plays"/>
    <n v="130.41666666666666"/>
    <n v="86.944444444444443"/>
    <s v="Theater"/>
    <s v="Plays"/>
  </r>
  <r>
    <n v="500"/>
    <n v="503.22"/>
    <s v="successful"/>
    <s v="GB"/>
    <s v="GBP"/>
    <n v="1467681107"/>
    <d v="2016-07-05T01:11:47"/>
    <n v="1465866707"/>
    <d v="2016-06-14T01:11:47"/>
    <d v="1900-01-20T00:00:00"/>
    <x v="19"/>
    <b v="0"/>
    <n v="20"/>
    <b v="1"/>
    <s v="theater/plays"/>
    <n v="100.64400000000001"/>
    <n v="25.161000000000001"/>
    <s v="Theater"/>
    <s v="Plays"/>
  </r>
  <r>
    <n v="2500"/>
    <n v="3499"/>
    <s v="successful"/>
    <s v="US"/>
    <s v="USD"/>
    <n v="1410904413"/>
    <d v="2014-09-16T21:53:33"/>
    <n v="1409090013"/>
    <d v="2014-08-26T21:53:33"/>
    <d v="1900-01-20T00:00:00"/>
    <x v="19"/>
    <b v="0"/>
    <n v="82"/>
    <b v="1"/>
    <s v="technology/wearables"/>
    <n v="139.96"/>
    <n v="42.670731707317074"/>
    <s v="Technology"/>
    <s v="Wearables"/>
  </r>
  <r>
    <n v="2100"/>
    <n v="644"/>
    <s v="failed"/>
    <s v="US"/>
    <s v="USD"/>
    <n v="1338321305"/>
    <d v="2012-05-29T19:55:05"/>
    <n v="1336506905"/>
    <d v="2012-05-08T19:55:05"/>
    <d v="1900-01-20T00:00:00"/>
    <x v="19"/>
    <b v="0"/>
    <n v="30"/>
    <b v="0"/>
    <s v="music/jazz"/>
    <n v="30.666666666666664"/>
    <n v="21.466666666666665"/>
    <s v="Music"/>
    <s v="Jazz"/>
  </r>
  <r>
    <n v="1000"/>
    <n v="750"/>
    <s v="failed"/>
    <s v="US"/>
    <s v="USD"/>
    <n v="1483137311"/>
    <d v="2016-12-30T22:35:11"/>
    <n v="1481322911"/>
    <d v="2016-12-09T22:35:11"/>
    <d v="1900-01-20T00:00:00"/>
    <x v="19"/>
    <b v="0"/>
    <n v="21"/>
    <b v="0"/>
    <s v="music/indie rock"/>
    <n v="75"/>
    <n v="35.714285714285715"/>
    <s v="Music"/>
    <s v="Indie Rock"/>
  </r>
  <r>
    <n v="100000"/>
    <n v="0"/>
    <s v="failed"/>
    <s v="US"/>
    <s v="USD"/>
    <n v="1390522045"/>
    <d v="2014-01-24T00:07:25"/>
    <n v="1388707645"/>
    <d v="2014-01-03T00:07:25"/>
    <d v="1900-01-20T00:00:00"/>
    <x v="19"/>
    <b v="0"/>
    <n v="0"/>
    <b v="0"/>
    <s v="music/jazz"/>
    <n v="0"/>
    <n v="0"/>
    <s v="Music"/>
    <s v="Jazz"/>
  </r>
  <r>
    <n v="18000"/>
    <n v="0"/>
    <s v="failed"/>
    <s v="US"/>
    <s v="USD"/>
    <n v="1432047989"/>
    <d v="2015-05-19T15:06:29"/>
    <n v="1430233589"/>
    <d v="2015-04-28T15:06:29"/>
    <d v="1900-01-20T00:00:00"/>
    <x v="19"/>
    <b v="0"/>
    <n v="0"/>
    <b v="0"/>
    <s v="food/food trucks"/>
    <n v="0"/>
    <n v="0"/>
    <s v="Food"/>
    <s v="Food Trucks"/>
  </r>
  <r>
    <n v="2000"/>
    <n v="3211"/>
    <s v="successful"/>
    <s v="CA"/>
    <s v="CAD"/>
    <n v="1482943740"/>
    <d v="2016-12-28T16:49:00"/>
    <n v="1481129340"/>
    <d v="2016-12-07T16:49:00"/>
    <d v="1900-01-20T00:00:00"/>
    <x v="19"/>
    <b v="0"/>
    <n v="85"/>
    <b v="1"/>
    <s v="photography/photobooks"/>
    <n v="160.54999999999998"/>
    <n v="37.776470588235291"/>
    <s v="Photography"/>
    <s v="Photobooks"/>
  </r>
  <r>
    <n v="9000"/>
    <n v="9700"/>
    <s v="successful"/>
    <s v="US"/>
    <s v="USD"/>
    <n v="1467242995"/>
    <d v="2016-06-29T23:29:55"/>
    <n v="1465428595"/>
    <d v="2016-06-08T23:29:55"/>
    <d v="1900-01-20T00:00:00"/>
    <x v="19"/>
    <b v="0"/>
    <n v="86"/>
    <b v="1"/>
    <s v="photography/photobooks"/>
    <n v="107.77777777777777"/>
    <n v="112.79069767441861"/>
    <s v="Photography"/>
    <s v="Photobooks"/>
  </r>
  <r>
    <n v="4800"/>
    <n v="6029"/>
    <s v="successful"/>
    <s v="US"/>
    <s v="USD"/>
    <n v="1429183656"/>
    <d v="2015-04-16T11:27:36"/>
    <n v="1427369256"/>
    <d v="2015-03-26T11:27:36"/>
    <d v="1900-01-20T00:00:00"/>
    <x v="19"/>
    <b v="0"/>
    <n v="103"/>
    <b v="1"/>
    <s v="photography/photobooks"/>
    <n v="125.60416666666667"/>
    <n v="58.533980582524272"/>
    <s v="Photography"/>
    <s v="Photobooks"/>
  </r>
  <r>
    <n v="1000"/>
    <n v="116"/>
    <s v="canceled"/>
    <s v="US"/>
    <s v="USD"/>
    <n v="1329864374"/>
    <d v="2012-02-21T22:46:14"/>
    <n v="1328049974"/>
    <d v="2012-01-31T22:46:14"/>
    <d v="1900-01-20T00:00:00"/>
    <x v="19"/>
    <b v="0"/>
    <n v="6"/>
    <b v="0"/>
    <s v="music/world music"/>
    <n v="11.600000000000001"/>
    <n v="19.333333333333332"/>
    <s v="Music"/>
    <s v="World Music"/>
  </r>
  <r>
    <n v="2500"/>
    <n v="12413"/>
    <s v="successful"/>
    <s v="US"/>
    <s v="USD"/>
    <n v="1369612474"/>
    <d v="2013-05-26T23:54:34"/>
    <n v="1367798074"/>
    <d v="2013-05-05T23:54:34"/>
    <d v="1900-01-20T00:00:00"/>
    <x v="19"/>
    <b v="0"/>
    <n v="240"/>
    <b v="1"/>
    <s v="music/rock"/>
    <n v="496.52000000000004"/>
    <n v="51.720833333333331"/>
    <s v="Music"/>
    <s v="Rock"/>
  </r>
  <r>
    <n v="82000"/>
    <n v="8190"/>
    <s v="failed"/>
    <s v="DK"/>
    <s v="DKK"/>
    <n v="1433775600"/>
    <d v="2015-06-08T15:00:00"/>
    <n v="1431973478"/>
    <d v="2015-05-18T18:24:38"/>
    <d v="1900-01-20T00:00:00"/>
    <x v="19"/>
    <b v="0"/>
    <n v="11"/>
    <b v="0"/>
    <s v="publishing/translations"/>
    <n v="9.9878048780487809"/>
    <n v="744.5454545454545"/>
    <s v="Publishing"/>
    <s v="Translations"/>
  </r>
  <r>
    <n v="1750"/>
    <n v="15"/>
    <s v="canceled"/>
    <s v="ES"/>
    <s v="EUR"/>
    <n v="1461535140"/>
    <d v="2016-04-24T21:59:00"/>
    <n v="1459716480"/>
    <d v="2016-04-03T20:48:00"/>
    <d v="1900-01-20T00:00:00"/>
    <x v="19"/>
    <b v="0"/>
    <n v="1"/>
    <b v="0"/>
    <s v="publishing/translations"/>
    <n v="0.85714285714285721"/>
    <n v="15"/>
    <s v="Publishing"/>
    <s v="Translations"/>
  </r>
  <r>
    <n v="1500"/>
    <n v="1877"/>
    <s v="successful"/>
    <s v="US"/>
    <s v="USD"/>
    <n v="1356724263"/>
    <d v="2012-12-28T19:51:03"/>
    <n v="1354909863"/>
    <d v="2012-12-07T19:51:03"/>
    <d v="1900-01-20T00:00:00"/>
    <x v="19"/>
    <b v="1"/>
    <n v="81"/>
    <b v="1"/>
    <s v="publishing/radio &amp; podcasts"/>
    <n v="125.13333333333334"/>
    <n v="23.172839506172838"/>
    <s v="Publishing"/>
    <s v="Radio &amp; Podcasts"/>
  </r>
  <r>
    <n v="4300"/>
    <n v="2115"/>
    <s v="failed"/>
    <s v="US"/>
    <s v="USD"/>
    <n v="1412135940"/>
    <d v="2014-10-01T03:59:00"/>
    <n v="1410366708"/>
    <d v="2014-09-10T16:31:48"/>
    <d v="1900-01-20T00:00:00"/>
    <x v="19"/>
    <b v="0"/>
    <n v="16"/>
    <b v="0"/>
    <s v="photography/nature"/>
    <n v="49.186046511627907"/>
    <n v="132.1875"/>
    <s v="Photography"/>
    <s v="Nature"/>
  </r>
  <r>
    <n v="10000"/>
    <n v="14511"/>
    <s v="successful"/>
    <s v="US"/>
    <s v="USD"/>
    <n v="1339701851"/>
    <d v="2012-06-14T19:24:11"/>
    <n v="1337887451"/>
    <d v="2012-05-24T19:24:11"/>
    <d v="1900-01-20T00:00:00"/>
    <x v="19"/>
    <b v="0"/>
    <n v="205"/>
    <b v="1"/>
    <s v="music/rock"/>
    <n v="145.11000000000001"/>
    <n v="70.785365853658533"/>
    <s v="Music"/>
    <s v="Rock"/>
  </r>
  <r>
    <n v="800"/>
    <n v="1001"/>
    <s v="successful"/>
    <s v="US"/>
    <s v="USD"/>
    <n v="1370390432"/>
    <d v="2013-06-05T00:00:32"/>
    <n v="1368576032"/>
    <d v="2013-05-15T00:00:32"/>
    <d v="1900-01-20T00:00:00"/>
    <x v="19"/>
    <b v="0"/>
    <n v="27"/>
    <b v="1"/>
    <s v="music/rock"/>
    <n v="125.125"/>
    <n v="37.074074074074076"/>
    <s v="Music"/>
    <s v="Rock"/>
  </r>
  <r>
    <n v="1500"/>
    <n v="2000"/>
    <s v="successful"/>
    <s v="US"/>
    <s v="USD"/>
    <n v="1410755286"/>
    <d v="2014-09-15T04:28:06"/>
    <n v="1408940886"/>
    <d v="2014-08-25T04:28:06"/>
    <d v="1900-01-20T00:00:00"/>
    <x v="19"/>
    <b v="0"/>
    <n v="23"/>
    <b v="1"/>
    <s v="music/rock"/>
    <n v="133.33333333333331"/>
    <n v="86.956521739130437"/>
    <s v="Music"/>
    <s v="Rock"/>
  </r>
  <r>
    <n v="3265"/>
    <n v="1395"/>
    <s v="failed"/>
    <s v="US"/>
    <s v="USD"/>
    <n v="1461211200"/>
    <d v="2016-04-21T04:00:00"/>
    <n v="1459467238"/>
    <d v="2016-03-31T23:33:58"/>
    <d v="1900-01-20T00:00:00"/>
    <x v="19"/>
    <b v="0"/>
    <n v="41"/>
    <b v="0"/>
    <s v="music/faith"/>
    <n v="42.725880551301685"/>
    <n v="34.024390243902438"/>
    <s v="Music"/>
    <s v="Faith"/>
  </r>
  <r>
    <n v="1500"/>
    <n v="0"/>
    <s v="failed"/>
    <s v="AU"/>
    <s v="AUD"/>
    <n v="1408999088"/>
    <d v="2014-08-25T20:38:08"/>
    <n v="1407184688"/>
    <d v="2014-08-04T20:38:08"/>
    <d v="1900-01-20T00:00:00"/>
    <x v="19"/>
    <b v="1"/>
    <n v="0"/>
    <b v="0"/>
    <s v="photography/photobooks"/>
    <n v="0"/>
    <n v="0"/>
    <s v="Photography"/>
    <s v="Photobooks"/>
  </r>
  <r>
    <n v="3000"/>
    <n v="3002"/>
    <s v="successful"/>
    <s v="US"/>
    <s v="USD"/>
    <n v="1389146880"/>
    <d v="2014-01-08T02:08:00"/>
    <n v="1387403967"/>
    <d v="2013-12-18T21:59:27"/>
    <d v="1900-01-20T00:00:00"/>
    <x v="19"/>
    <b v="0"/>
    <n v="40"/>
    <b v="1"/>
    <s v="music/rock"/>
    <n v="100.06666666666666"/>
    <n v="75.05"/>
    <s v="Music"/>
    <s v="Rock"/>
  </r>
  <r>
    <n v="2500"/>
    <n v="3022"/>
    <s v="successful"/>
    <s v="US"/>
    <s v="USD"/>
    <n v="1429594832"/>
    <d v="2015-04-21T05:40:32"/>
    <n v="1427780432"/>
    <d v="2015-03-31T05:40:32"/>
    <d v="1900-01-20T00:00:00"/>
    <x v="19"/>
    <b v="0"/>
    <n v="38"/>
    <b v="1"/>
    <s v="music/rock"/>
    <n v="120.88000000000001"/>
    <n v="79.526315789473685"/>
    <s v="Music"/>
    <s v="Rock"/>
  </r>
  <r>
    <n v="1300"/>
    <n v="1301"/>
    <s v="successful"/>
    <s v="US"/>
    <s v="USD"/>
    <n v="1406509200"/>
    <d v="2014-07-28T01:00:00"/>
    <n v="1404769538"/>
    <d v="2014-07-07T21:45:38"/>
    <d v="1900-01-20T00:00:00"/>
    <x v="19"/>
    <b v="0"/>
    <n v="26"/>
    <b v="1"/>
    <s v="music/rock"/>
    <n v="100.07692307692308"/>
    <n v="50.03846153846154"/>
    <s v="Music"/>
    <s v="Rock"/>
  </r>
  <r>
    <n v="2000"/>
    <n v="2025"/>
    <s v="successful"/>
    <s v="US"/>
    <s v="USD"/>
    <n v="1405715472"/>
    <d v="2014-07-18T20:31:12"/>
    <n v="1403901072"/>
    <d v="2014-06-27T20:31:12"/>
    <d v="1900-01-20T00:00:00"/>
    <x v="19"/>
    <b v="0"/>
    <n v="38"/>
    <b v="1"/>
    <s v="music/rock"/>
    <n v="101.25"/>
    <n v="53.289473684210527"/>
    <s v="Music"/>
    <s v="Rock"/>
  </r>
  <r>
    <n v="750"/>
    <n v="1001"/>
    <s v="successful"/>
    <s v="US"/>
    <s v="USD"/>
    <n v="1391706084"/>
    <d v="2014-02-06T17:01:24"/>
    <n v="1389891684"/>
    <d v="2014-01-16T17:01:24"/>
    <d v="1900-01-20T00:00:00"/>
    <x v="19"/>
    <b v="0"/>
    <n v="19"/>
    <b v="1"/>
    <s v="music/rock"/>
    <n v="133.46666666666667"/>
    <n v="52.684210526315788"/>
    <s v="Music"/>
    <s v="Rock"/>
  </r>
  <r>
    <n v="5250"/>
    <n v="5617"/>
    <s v="successful"/>
    <s v="US"/>
    <s v="USD"/>
    <n v="1327433173"/>
    <d v="2012-01-24T19:26:13"/>
    <n v="1325618773"/>
    <d v="2012-01-03T19:26:13"/>
    <d v="1900-01-20T00:00:00"/>
    <x v="19"/>
    <b v="0"/>
    <n v="80"/>
    <b v="1"/>
    <s v="music/indie rock"/>
    <n v="106.99047619047619"/>
    <n v="70.212500000000006"/>
    <s v="Music"/>
    <s v="Indie Rock"/>
  </r>
  <r>
    <n v="2000"/>
    <n v="140"/>
    <s v="failed"/>
    <s v="US"/>
    <s v="USD"/>
    <n v="1435958786"/>
    <d v="2015-07-03T21:26:26"/>
    <n v="1434144386"/>
    <d v="2015-06-12T21:26:26"/>
    <d v="1900-01-20T00:00:00"/>
    <x v="19"/>
    <b v="0"/>
    <n v="3"/>
    <b v="0"/>
    <s v="photography/people"/>
    <n v="7.0000000000000009"/>
    <n v="46.666666666666664"/>
    <s v="Photography"/>
    <s v="People"/>
  </r>
  <r>
    <n v="2000"/>
    <n v="2154.66"/>
    <s v="successful"/>
    <s v="US"/>
    <s v="USD"/>
    <n v="1415815393"/>
    <d v="2014-11-12T18:03:13"/>
    <n v="1413997393"/>
    <d v="2014-10-22T17:03:13"/>
    <d v="1900-01-20T00:00:00"/>
    <x v="19"/>
    <b v="0"/>
    <n v="58"/>
    <b v="1"/>
    <s v="music/indie rock"/>
    <n v="107.73299999999999"/>
    <n v="37.149310344827583"/>
    <s v="Music"/>
    <s v="Indie Rock"/>
  </r>
  <r>
    <n v="2500"/>
    <n v="8301"/>
    <s v="successful"/>
    <s v="GB"/>
    <s v="GBP"/>
    <n v="1450051200"/>
    <d v="2015-12-14T00:00:00"/>
    <n v="1448269539"/>
    <d v="2015-11-23T09:05:39"/>
    <d v="1900-01-20T00:00:00"/>
    <x v="19"/>
    <b v="0"/>
    <n v="391"/>
    <b v="1"/>
    <s v="games/tabletop games"/>
    <n v="332.03999999999996"/>
    <n v="21.230179028132991"/>
    <s v="Games"/>
    <s v="Tabletop Games"/>
  </r>
  <r>
    <n v="8500"/>
    <n v="11428.19"/>
    <s v="successful"/>
    <s v="US"/>
    <s v="USD"/>
    <n v="1408177077"/>
    <d v="2014-08-16T08:17:57"/>
    <n v="1406362677"/>
    <d v="2014-07-26T08:17:57"/>
    <d v="1900-01-20T00:00:00"/>
    <x v="19"/>
    <b v="0"/>
    <n v="480"/>
    <b v="1"/>
    <s v="games/tabletop games"/>
    <n v="134.44929411764704"/>
    <n v="23.808729166666669"/>
    <s v="Games"/>
    <s v="Tabletop Games"/>
  </r>
  <r>
    <n v="1000"/>
    <n v="7795"/>
    <s v="successful"/>
    <s v="AU"/>
    <s v="AUD"/>
    <n v="1487093020"/>
    <d v="2017-02-14T17:23:40"/>
    <n v="1485278620"/>
    <d v="2017-01-24T17:23:40"/>
    <d v="1900-01-20T00:00:00"/>
    <x v="19"/>
    <b v="0"/>
    <n v="210"/>
    <b v="1"/>
    <s v="games/tabletop games"/>
    <n v="779.5"/>
    <n v="37.11904761904762"/>
    <s v="Games"/>
    <s v="Tabletop Games"/>
  </r>
  <r>
    <n v="7500"/>
    <n v="8666"/>
    <s v="successful"/>
    <s v="SE"/>
    <s v="SEK"/>
    <n v="1422734313"/>
    <d v="2015-01-31T19:58:33"/>
    <n v="1420919913"/>
    <d v="2015-01-10T19:58:33"/>
    <d v="1900-01-20T00:00:00"/>
    <x v="19"/>
    <b v="0"/>
    <n v="60"/>
    <b v="1"/>
    <s v="games/tabletop games"/>
    <n v="115.54666666666667"/>
    <n v="144.43333333333334"/>
    <s v="Games"/>
    <s v="Tabletop Games"/>
  </r>
  <r>
    <n v="4500"/>
    <n v="5398.99"/>
    <s v="successful"/>
    <s v="US"/>
    <s v="USD"/>
    <n v="1403539260"/>
    <d v="2014-06-23T16:01:00"/>
    <n v="1401724860"/>
    <d v="2014-06-02T16:01:00"/>
    <d v="1900-01-20T00:00:00"/>
    <x v="19"/>
    <b v="0"/>
    <n v="106"/>
    <b v="1"/>
    <s v="music/rock"/>
    <n v="119.97755555555555"/>
    <n v="50.9338679245283"/>
    <s v="Music"/>
    <s v="Rock"/>
  </r>
  <r>
    <n v="600"/>
    <n v="1273"/>
    <s v="successful"/>
    <s v="US"/>
    <s v="USD"/>
    <n v="1401385800"/>
    <d v="2014-05-29T17:50:00"/>
    <n v="1399563390"/>
    <d v="2014-05-08T15:36:30"/>
    <d v="1900-01-20T00:00:00"/>
    <x v="19"/>
    <b v="1"/>
    <n v="94"/>
    <b v="1"/>
    <s v="food/small batch"/>
    <n v="212.16666666666666"/>
    <n v="13.542553191489361"/>
    <s v="Food"/>
    <s v="Small Batch"/>
  </r>
  <r>
    <n v="5500"/>
    <n v="0"/>
    <s v="canceled"/>
    <s v="US"/>
    <s v="USD"/>
    <n v="1412571600"/>
    <d v="2014-10-06T05:00:00"/>
    <n v="1410799870"/>
    <d v="2014-09-15T16:51:10"/>
    <d v="1900-01-20T00:00:00"/>
    <x v="19"/>
    <b v="0"/>
    <n v="0"/>
    <b v="0"/>
    <s v="technology/web"/>
    <n v="0"/>
    <n v="0"/>
    <s v="Technology"/>
    <s v="Web"/>
  </r>
  <r>
    <n v="5000"/>
    <n v="1126"/>
    <s v="failed"/>
    <s v="US"/>
    <s v="USD"/>
    <n v="1472911375"/>
    <d v="2016-09-03T14:02:55"/>
    <n v="1471096975"/>
    <d v="2016-08-13T14:02:55"/>
    <d v="1900-01-20T00:00:00"/>
    <x v="19"/>
    <b v="0"/>
    <n v="20"/>
    <b v="0"/>
    <s v="food/food trucks"/>
    <n v="22.52"/>
    <n v="56.3"/>
    <s v="Food"/>
    <s v="Food Trucks"/>
  </r>
  <r>
    <n v="7500"/>
    <n v="8091"/>
    <s v="successful"/>
    <s v="US"/>
    <s v="USD"/>
    <n v="1437627540"/>
    <d v="2015-07-23T04:59:00"/>
    <n v="1435806054"/>
    <d v="2015-07-02T03:00:54"/>
    <d v="1900-01-20T00:00:00"/>
    <x v="19"/>
    <b v="0"/>
    <n v="109"/>
    <b v="1"/>
    <s v="food/small batch"/>
    <n v="107.88"/>
    <n v="74.22935779816514"/>
    <s v="Food"/>
    <s v="Small Batch"/>
  </r>
  <r>
    <n v="12500"/>
    <n v="13685.99"/>
    <s v="successful"/>
    <s v="US"/>
    <s v="USD"/>
    <n v="1444778021"/>
    <d v="2015-10-13T23:13:41"/>
    <n v="1442963621"/>
    <d v="2015-09-22T23:13:41"/>
    <d v="1900-01-20T00:00:00"/>
    <x v="19"/>
    <b v="0"/>
    <n v="132"/>
    <b v="1"/>
    <s v="music/classical music"/>
    <n v="109.48792"/>
    <n v="103.68174242424243"/>
    <s v="Music"/>
    <s v="Classical Music"/>
  </r>
  <r>
    <n v="25"/>
    <n v="29"/>
    <s v="successful"/>
    <s v="US"/>
    <s v="USD"/>
    <n v="1375151566"/>
    <d v="2013-07-30T02:32:46"/>
    <n v="1373337166"/>
    <d v="2013-07-09T02:32:46"/>
    <d v="1900-01-20T00:00:00"/>
    <x v="19"/>
    <b v="0"/>
    <n v="4"/>
    <b v="1"/>
    <s v="music/classical music"/>
    <n v="115.99999999999999"/>
    <n v="7.25"/>
    <s v="Music"/>
    <s v="Classical Music"/>
  </r>
  <r>
    <n v="10000"/>
    <n v="0"/>
    <s v="canceled"/>
    <s v="US"/>
    <s v="USD"/>
    <n v="1463600945"/>
    <d v="2016-05-18T19:49:05"/>
    <n v="1461786545"/>
    <d v="2016-04-27T19:49:05"/>
    <d v="1900-01-20T00:00:00"/>
    <x v="19"/>
    <b v="0"/>
    <n v="0"/>
    <b v="0"/>
    <s v="food/food trucks"/>
    <n v="0"/>
    <n v="0"/>
    <s v="Food"/>
    <s v="Food Trucks"/>
  </r>
  <r>
    <n v="8000"/>
    <n v="110353.65"/>
    <s v="successful"/>
    <s v="US"/>
    <s v="USD"/>
    <n v="1347530822"/>
    <d v="2012-09-13T10:07:02"/>
    <n v="1345716422"/>
    <d v="2012-08-23T10:07:02"/>
    <d v="1900-01-20T00:00:00"/>
    <x v="19"/>
    <b v="0"/>
    <n v="3468"/>
    <b v="1"/>
    <s v="technology/space exploration"/>
    <n v="1379.4206249999997"/>
    <n v="31.820544982698959"/>
    <s v="Technology"/>
    <s v="Space Exploration"/>
  </r>
  <r>
    <n v="8000"/>
    <n v="35"/>
    <s v="failed"/>
    <s v="US"/>
    <s v="USD"/>
    <n v="1413770820"/>
    <d v="2014-10-20T02:07:00"/>
    <n v="1412005602"/>
    <d v="2014-09-29T15:46:42"/>
    <d v="1900-01-20T00:00:00"/>
    <x v="19"/>
    <b v="0"/>
    <n v="4"/>
    <b v="0"/>
    <s v="publishing/children's books"/>
    <n v="0.43750000000000006"/>
    <n v="8.75"/>
    <s v="Publishing"/>
    <s v="Children'S Books"/>
  </r>
  <r>
    <n v="6000"/>
    <n v="7140"/>
    <s v="successful"/>
    <s v="US"/>
    <s v="USD"/>
    <n v="1414608843"/>
    <d v="2014-10-29T18:54:03"/>
    <n v="1412794443"/>
    <d v="2014-10-08T18:54:03"/>
    <d v="1900-01-20T00:00:00"/>
    <x v="19"/>
    <b v="0"/>
    <n v="108"/>
    <b v="1"/>
    <s v="theater/plays"/>
    <n v="119"/>
    <n v="66.111111111111114"/>
    <s v="Theater"/>
    <s v="Plays"/>
  </r>
  <r>
    <n v="2500"/>
    <n v="2600"/>
    <s v="successful"/>
    <s v="GB"/>
    <s v="GBP"/>
    <n v="1426698000"/>
    <d v="2015-03-18T17:00:00"/>
    <n v="1424825479"/>
    <d v="2015-02-25T00:51:19"/>
    <d v="1900-01-20T00:00:00"/>
    <x v="19"/>
    <b v="0"/>
    <n v="132"/>
    <b v="1"/>
    <s v="theater/plays"/>
    <n v="104"/>
    <n v="19.696969696969695"/>
    <s v="Theater"/>
    <s v="Plays"/>
  </r>
  <r>
    <n v="3000"/>
    <n v="3275"/>
    <s v="successful"/>
    <s v="US"/>
    <s v="USD"/>
    <n v="1440381600"/>
    <d v="2015-08-24T02:00:00"/>
    <n v="1438639130"/>
    <d v="2015-08-03T21:58:50"/>
    <d v="1900-01-20T00:00:00"/>
    <x v="19"/>
    <b v="0"/>
    <n v="24"/>
    <b v="1"/>
    <s v="theater/plays"/>
    <n v="109.16666666666666"/>
    <n v="136.45833333333334"/>
    <s v="Theater"/>
    <s v="Plays"/>
  </r>
  <r>
    <n v="600"/>
    <n v="1080"/>
    <s v="successful"/>
    <s v="US"/>
    <s v="USD"/>
    <n v="1429938683"/>
    <d v="2015-04-25T05:11:23"/>
    <n v="1428124283"/>
    <d v="2015-04-04T05:11:23"/>
    <d v="1900-01-20T00:00:00"/>
    <x v="19"/>
    <b v="0"/>
    <n v="20"/>
    <b v="1"/>
    <s v="theater/spaces"/>
    <n v="180"/>
    <n v="54"/>
    <s v="Theater"/>
    <s v="Spaces"/>
  </r>
  <r>
    <n v="4000"/>
    <n v="4685"/>
    <s v="successful"/>
    <s v="US"/>
    <s v="USD"/>
    <n v="1423587130"/>
    <d v="2015-02-10T16:52:10"/>
    <n v="1421772730"/>
    <d v="2015-01-20T16:52:10"/>
    <d v="1900-01-20T00:00:00"/>
    <x v="19"/>
    <b v="0"/>
    <n v="55"/>
    <b v="1"/>
    <s v="theater/spaces"/>
    <n v="117.12499999999999"/>
    <n v="85.181818181818187"/>
    <s v="Theater"/>
    <s v="Spaces"/>
  </r>
  <r>
    <n v="10000"/>
    <n v="334"/>
    <s v="failed"/>
    <s v="GB"/>
    <s v="GBP"/>
    <n v="1481132169"/>
    <d v="2016-12-07T17:36:09"/>
    <n v="1479317769"/>
    <d v="2016-11-16T17:36:09"/>
    <d v="1900-01-20T00:00:00"/>
    <x v="19"/>
    <b v="0"/>
    <n v="16"/>
    <b v="0"/>
    <s v="theater/spaces"/>
    <n v="3.34"/>
    <n v="20.875"/>
    <s v="Theater"/>
    <s v="Spaces"/>
  </r>
  <r>
    <n v="10000"/>
    <n v="1715"/>
    <s v="failed"/>
    <s v="GB"/>
    <s v="GBP"/>
    <n v="1475848800"/>
    <d v="2016-10-07T14:00:00"/>
    <n v="1474027501"/>
    <d v="2016-09-16T12:05:01"/>
    <d v="1900-01-20T00:00:00"/>
    <x v="19"/>
    <b v="0"/>
    <n v="42"/>
    <b v="0"/>
    <s v="theater/spaces"/>
    <n v="17.150000000000002"/>
    <n v="40.833333333333336"/>
    <s v="Theater"/>
    <s v="Spaces"/>
  </r>
  <r>
    <n v="1000"/>
    <n v="225"/>
    <s v="live"/>
    <s v="GB"/>
    <s v="GBP"/>
    <n v="1490631419"/>
    <d v="2017-03-27T16:16:59"/>
    <n v="1488820619"/>
    <d v="2017-03-06T17:16:59"/>
    <d v="1900-01-20T00:00:00"/>
    <x v="19"/>
    <b v="0"/>
    <n v="12"/>
    <b v="0"/>
    <s v="theater/plays"/>
    <n v="22.5"/>
    <n v="18.75"/>
    <s v="Theater"/>
    <s v="Plays"/>
  </r>
  <r>
    <n v="200"/>
    <n v="130"/>
    <s v="failed"/>
    <s v="GB"/>
    <s v="GBP"/>
    <n v="1433930302"/>
    <d v="2015-06-10T09:58:22"/>
    <n v="1432115902"/>
    <d v="2015-05-20T09:58:22"/>
    <d v="1900-01-20T00:00:00"/>
    <x v="19"/>
    <b v="0"/>
    <n v="9"/>
    <b v="0"/>
    <s v="theater/musical"/>
    <n v="65"/>
    <n v="14.444444444444445"/>
    <s v="Theater"/>
    <s v="Musical"/>
  </r>
  <r>
    <n v="2000"/>
    <n v="25"/>
    <s v="failed"/>
    <s v="GB"/>
    <s v="GBP"/>
    <n v="1409509477"/>
    <d v="2014-08-31T18:24:37"/>
    <n v="1407695077"/>
    <d v="2014-08-10T18:24:37"/>
    <d v="1900-01-20T00:00:00"/>
    <x v="19"/>
    <b v="0"/>
    <n v="2"/>
    <b v="0"/>
    <s v="theater/musical"/>
    <n v="1.25"/>
    <n v="12.5"/>
    <s v="Theater"/>
    <s v="Musical"/>
  </r>
  <r>
    <n v="5000"/>
    <n v="5175"/>
    <s v="successful"/>
    <s v="US"/>
    <s v="USD"/>
    <n v="1406557877"/>
    <d v="2014-07-28T14:31:17"/>
    <n v="1404743477"/>
    <d v="2014-07-07T14:31:17"/>
    <d v="1900-01-20T00:00:00"/>
    <x v="19"/>
    <b v="1"/>
    <n v="82"/>
    <b v="1"/>
    <s v="theater/plays"/>
    <n v="103.49999999999999"/>
    <n v="63.109756097560975"/>
    <s v="Theater"/>
    <s v="Plays"/>
  </r>
  <r>
    <n v="2000"/>
    <n v="2047"/>
    <s v="successful"/>
    <s v="US"/>
    <s v="USD"/>
    <n v="1464987600"/>
    <d v="2016-06-03T21:00:00"/>
    <n v="1463145938"/>
    <d v="2016-05-13T13:25:38"/>
    <d v="1900-01-20T00:00:00"/>
    <x v="19"/>
    <b v="1"/>
    <n v="39"/>
    <b v="1"/>
    <s v="theater/plays"/>
    <n v="102.35000000000001"/>
    <n v="52.487179487179489"/>
    <s v="Theater"/>
    <s v="Plays"/>
  </r>
  <r>
    <n v="1500"/>
    <n v="2161"/>
    <s v="successful"/>
    <s v="GB"/>
    <s v="GBP"/>
    <n v="1448229600"/>
    <d v="2015-11-22T22:00:00"/>
    <n v="1446401372"/>
    <d v="2015-11-01T18:09:32"/>
    <d v="1900-01-20T00:00:00"/>
    <x v="19"/>
    <b v="0"/>
    <n v="47"/>
    <b v="1"/>
    <s v="theater/plays"/>
    <n v="144.06666666666666"/>
    <n v="45.978723404255319"/>
    <s v="Theater"/>
    <s v="Plays"/>
  </r>
  <r>
    <n v="10000"/>
    <n v="10173"/>
    <s v="successful"/>
    <s v="US"/>
    <s v="USD"/>
    <n v="1442102400"/>
    <d v="2015-09-13T00:00:00"/>
    <n v="1440370768"/>
    <d v="2015-08-23T22:59:28"/>
    <d v="1900-01-20T00:00:00"/>
    <x v="19"/>
    <b v="0"/>
    <n v="72"/>
    <b v="1"/>
    <s v="theater/plays"/>
    <n v="101.73"/>
    <n v="141.29166666666666"/>
    <s v="Theater"/>
    <s v="Plays"/>
  </r>
  <r>
    <n v="3000"/>
    <n v="4085"/>
    <s v="successful"/>
    <s v="US"/>
    <s v="USD"/>
    <n v="1430329862"/>
    <d v="2015-04-29T17:51:02"/>
    <n v="1428515462"/>
    <d v="2015-04-08T17:51:02"/>
    <d v="1900-01-20T00:00:00"/>
    <x v="19"/>
    <b v="0"/>
    <n v="88"/>
    <b v="1"/>
    <s v="theater/plays"/>
    <n v="136.16666666666666"/>
    <n v="46.420454545454547"/>
    <s v="Theater"/>
    <s v="Plays"/>
  </r>
  <r>
    <n v="3500"/>
    <n v="4280"/>
    <s v="successful"/>
    <s v="US"/>
    <s v="USD"/>
    <n v="1460581365"/>
    <d v="2016-04-13T21:02:45"/>
    <n v="1458766965"/>
    <d v="2016-03-23T21:02:45"/>
    <d v="1900-01-20T00:00:00"/>
    <x v="19"/>
    <b v="0"/>
    <n v="57"/>
    <b v="1"/>
    <s v="theater/plays"/>
    <n v="122.28571428571429"/>
    <n v="75.087719298245617"/>
    <s v="Theater"/>
    <s v="Plays"/>
  </r>
  <r>
    <n v="2500"/>
    <n v="2501"/>
    <s v="successful"/>
    <s v="US"/>
    <s v="USD"/>
    <n v="1478901600"/>
    <d v="2016-11-11T22:00:00"/>
    <n v="1477077946"/>
    <d v="2016-10-21T19:25:46"/>
    <d v="1900-01-20T00:00:00"/>
    <x v="19"/>
    <b v="0"/>
    <n v="41"/>
    <b v="1"/>
    <s v="theater/plays"/>
    <n v="100.03999999999999"/>
    <n v="61"/>
    <s v="Theater"/>
    <s v="Plays"/>
  </r>
  <r>
    <n v="2500"/>
    <n v="2755"/>
    <s v="successful"/>
    <s v="GB"/>
    <s v="GBP"/>
    <n v="1412974800"/>
    <d v="2014-10-10T21:00:00"/>
    <n v="1411109167"/>
    <d v="2014-09-19T06:46:07"/>
    <d v="1900-01-20T00:00:00"/>
    <x v="19"/>
    <b v="0"/>
    <n v="34"/>
    <b v="1"/>
    <s v="theater/plays"/>
    <n v="110.2"/>
    <n v="81.029411764705884"/>
    <s v="Theater"/>
    <s v="Plays"/>
  </r>
  <r>
    <n v="15000"/>
    <n v="15327"/>
    <s v="successful"/>
    <s v="US"/>
    <s v="USD"/>
    <n v="1487944080"/>
    <d v="2017-02-24T13:48:00"/>
    <n v="1486129680"/>
    <d v="2017-02-03T13:48:00"/>
    <d v="1900-01-20T00:00:00"/>
    <x v="19"/>
    <b v="0"/>
    <n v="112"/>
    <b v="1"/>
    <s v="theater/plays"/>
    <n v="102.18"/>
    <n v="136.84821428571428"/>
    <s v="Theater"/>
    <s v="Plays"/>
  </r>
  <r>
    <n v="700"/>
    <n v="1200"/>
    <s v="successful"/>
    <s v="GB"/>
    <s v="GBP"/>
    <n v="1460553480"/>
    <d v="2016-04-13T13:18:00"/>
    <n v="1458770384"/>
    <d v="2016-03-23T21:59:44"/>
    <d v="1900-01-20T00:00:00"/>
    <x v="19"/>
    <b v="0"/>
    <n v="23"/>
    <b v="1"/>
    <s v="theater/plays"/>
    <n v="171.42857142857142"/>
    <n v="52.173913043478258"/>
    <s v="Theater"/>
    <s v="Plays"/>
  </r>
  <r>
    <n v="1000"/>
    <n v="1534"/>
    <s v="successful"/>
    <s v="US"/>
    <s v="USD"/>
    <n v="1465837200"/>
    <d v="2016-06-13T17:00:00"/>
    <n v="1463971172"/>
    <d v="2016-05-23T02:39:32"/>
    <d v="1900-01-20T00:00:00"/>
    <x v="19"/>
    <b v="0"/>
    <n v="14"/>
    <b v="1"/>
    <s v="theater/plays"/>
    <n v="153.4"/>
    <n v="109.57142857142857"/>
    <s v="Theater"/>
    <s v="Plays"/>
  </r>
  <r>
    <n v="9000"/>
    <n v="9124"/>
    <s v="successful"/>
    <s v="SG"/>
    <s v="SGD"/>
    <n v="1481731140"/>
    <d v="2016-12-14T15:59:00"/>
    <n v="1479866343"/>
    <d v="2016-11-23T01:59:03"/>
    <d v="1900-01-20T00:00:00"/>
    <x v="19"/>
    <b v="0"/>
    <n v="72"/>
    <b v="1"/>
    <s v="theater/plays"/>
    <n v="101.37777777777779"/>
    <n v="126.72222222222223"/>
    <s v="Theater"/>
    <s v="Plays"/>
  </r>
  <r>
    <n v="1000"/>
    <n v="1035"/>
    <s v="successful"/>
    <s v="US"/>
    <s v="USD"/>
    <n v="1408942740"/>
    <d v="2014-08-25T04:59:00"/>
    <n v="1407157756"/>
    <d v="2014-08-04T13:09:16"/>
    <d v="1900-01-20T00:00:00"/>
    <x v="19"/>
    <b v="0"/>
    <n v="27"/>
    <b v="1"/>
    <s v="theater/plays"/>
    <n v="103.49999999999999"/>
    <n v="38.333333333333336"/>
    <s v="Theater"/>
    <s v="Plays"/>
  </r>
  <r>
    <n v="5000"/>
    <n v="5295"/>
    <s v="successful"/>
    <s v="US"/>
    <s v="USD"/>
    <n v="1408638480"/>
    <d v="2014-08-21T16:28:00"/>
    <n v="1406811593"/>
    <d v="2014-07-31T12:59:53"/>
    <d v="1900-01-20T00:00:00"/>
    <x v="19"/>
    <b v="0"/>
    <n v="37"/>
    <b v="1"/>
    <s v="theater/plays"/>
    <n v="105.89999999999999"/>
    <n v="143.1081081081081"/>
    <s v="Theater"/>
    <s v="Plays"/>
  </r>
  <r>
    <n v="2000"/>
    <n v="2041"/>
    <s v="successful"/>
    <s v="US"/>
    <s v="USD"/>
    <n v="1415253540"/>
    <d v="2014-11-06T05:59:00"/>
    <n v="1413432331"/>
    <d v="2014-10-16T04:05:31"/>
    <d v="1900-01-20T00:00:00"/>
    <x v="19"/>
    <b v="0"/>
    <n v="23"/>
    <b v="1"/>
    <s v="theater/plays"/>
    <n v="102.05"/>
    <n v="88.739130434782609"/>
    <s v="Theater"/>
    <s v="Plays"/>
  </r>
  <r>
    <n v="4900"/>
    <n v="4900"/>
    <s v="successful"/>
    <s v="US"/>
    <s v="USD"/>
    <n v="1426883220"/>
    <d v="2015-03-20T20:27:00"/>
    <n v="1425067296"/>
    <d v="2015-02-27T20:01:36"/>
    <d v="1900-01-20T00:00:00"/>
    <x v="19"/>
    <b v="0"/>
    <n v="33"/>
    <b v="1"/>
    <s v="theater/plays"/>
    <n v="100"/>
    <n v="148.4848484848485"/>
    <s v="Theater"/>
    <s v="Plays"/>
  </r>
  <r>
    <n v="500"/>
    <n v="791"/>
    <s v="successful"/>
    <s v="US"/>
    <s v="USD"/>
    <n v="1431928784"/>
    <d v="2015-05-18T05:59:44"/>
    <n v="1430114384"/>
    <d v="2015-04-27T05:59:44"/>
    <d v="1900-01-20T00:00:00"/>
    <x v="19"/>
    <b v="0"/>
    <n v="10"/>
    <b v="1"/>
    <s v="theater/plays"/>
    <n v="158.20000000000002"/>
    <n v="79.099999999999994"/>
    <s v="Theater"/>
    <s v="Plays"/>
  </r>
  <r>
    <n v="1500"/>
    <n v="1650.69"/>
    <s v="successful"/>
    <s v="US"/>
    <s v="USD"/>
    <n v="1412259660"/>
    <d v="2014-10-02T14:21:00"/>
    <n v="1410461299"/>
    <d v="2014-09-11T18:48:19"/>
    <d v="1900-01-20T00:00:00"/>
    <x v="19"/>
    <b v="0"/>
    <n v="33"/>
    <b v="1"/>
    <s v="theater/plays"/>
    <n v="110.04599999999999"/>
    <n v="50.020909090909093"/>
    <s v="Theater"/>
    <s v="Plays"/>
  </r>
  <r>
    <n v="500"/>
    <n v="660"/>
    <s v="successful"/>
    <s v="US"/>
    <s v="USD"/>
    <n v="1436749200"/>
    <d v="2015-07-13T01:00:00"/>
    <n v="1434997018"/>
    <d v="2015-06-22T18:16:58"/>
    <d v="1900-01-20T00:00:00"/>
    <x v="19"/>
    <b v="0"/>
    <n v="18"/>
    <b v="1"/>
    <s v="theater/plays"/>
    <n v="132"/>
    <n v="36.666666666666664"/>
    <s v="Theater"/>
    <s v="Plays"/>
  </r>
  <r>
    <n v="600"/>
    <n v="718"/>
    <s v="successful"/>
    <s v="US"/>
    <s v="USD"/>
    <n v="1473358122"/>
    <d v="2016-09-08T18:08:42"/>
    <n v="1471543722"/>
    <d v="2016-08-18T18:08:42"/>
    <d v="1900-01-20T00:00:00"/>
    <x v="19"/>
    <b v="0"/>
    <n v="13"/>
    <b v="1"/>
    <s v="theater/plays"/>
    <n v="119.66666666666667"/>
    <n v="55.230769230769234"/>
    <s v="Theater"/>
    <s v="Plays"/>
  </r>
  <r>
    <n v="1100"/>
    <n v="1185"/>
    <s v="successful"/>
    <s v="CA"/>
    <s v="CAD"/>
    <n v="1409072982"/>
    <d v="2014-08-26T17:09:42"/>
    <n v="1407258582"/>
    <d v="2014-08-05T17:09:42"/>
    <d v="1900-01-20T00:00:00"/>
    <x v="19"/>
    <b v="0"/>
    <n v="15"/>
    <b v="1"/>
    <s v="theater/plays"/>
    <n v="107.72727272727273"/>
    <n v="79"/>
    <s v="Theater"/>
    <s v="Plays"/>
  </r>
  <r>
    <n v="4000"/>
    <n v="4073"/>
    <s v="successful"/>
    <s v="GB"/>
    <s v="GBP"/>
    <n v="1408204857"/>
    <d v="2014-08-16T16:00:57"/>
    <n v="1406390457"/>
    <d v="2014-07-26T16:00:57"/>
    <d v="1900-01-20T00:00:00"/>
    <x v="19"/>
    <b v="0"/>
    <n v="48"/>
    <b v="1"/>
    <s v="theater/plays"/>
    <n v="101.82500000000002"/>
    <n v="84.854166666666671"/>
    <s v="Theater"/>
    <s v="Plays"/>
  </r>
  <r>
    <n v="500"/>
    <n v="500"/>
    <s v="successful"/>
    <s v="GB"/>
    <s v="GBP"/>
    <n v="1454412584"/>
    <d v="2016-02-02T11:29:44"/>
    <n v="1452598184"/>
    <d v="2016-01-12T11:29:44"/>
    <d v="1900-01-20T00:00:00"/>
    <x v="19"/>
    <b v="0"/>
    <n v="17"/>
    <b v="1"/>
    <s v="theater/plays"/>
    <n v="100"/>
    <n v="29.411764705882351"/>
    <s v="Theater"/>
    <s v="Plays"/>
  </r>
  <r>
    <n v="3500"/>
    <n v="3530"/>
    <s v="successful"/>
    <s v="US"/>
    <s v="USD"/>
    <n v="1405915140"/>
    <d v="2014-07-21T03:59:00"/>
    <n v="1404140667"/>
    <d v="2014-06-30T15:04:27"/>
    <d v="1900-01-20T00:00:00"/>
    <x v="19"/>
    <b v="0"/>
    <n v="40"/>
    <b v="1"/>
    <s v="theater/plays"/>
    <n v="100.85714285714286"/>
    <n v="88.25"/>
    <s v="Theater"/>
    <s v="Plays"/>
  </r>
  <r>
    <n v="12000"/>
    <n v="12348.5"/>
    <s v="successful"/>
    <s v="US"/>
    <s v="USD"/>
    <n v="1404359940"/>
    <d v="2014-07-03T03:59:00"/>
    <n v="1402580818"/>
    <d v="2014-06-12T13:46:58"/>
    <d v="1900-01-20T00:00:00"/>
    <x v="19"/>
    <b v="0"/>
    <n v="199"/>
    <b v="1"/>
    <s v="theater/plays"/>
    <n v="102.90416666666667"/>
    <n v="62.052763819095475"/>
    <s v="Theater"/>
    <s v="Plays"/>
  </r>
  <r>
    <n v="3000"/>
    <n v="3383"/>
    <s v="successful"/>
    <s v="US"/>
    <s v="USD"/>
    <n v="1475664834"/>
    <d v="2016-10-05T10:53:54"/>
    <n v="1473850434"/>
    <d v="2016-09-14T10:53:54"/>
    <d v="1900-01-20T00:00:00"/>
    <x v="19"/>
    <b v="0"/>
    <n v="34"/>
    <b v="1"/>
    <s v="theater/plays"/>
    <n v="112.76666666666667"/>
    <n v="99.5"/>
    <s v="Theater"/>
    <s v="Plays"/>
  </r>
  <r>
    <n v="2000"/>
    <n v="2160"/>
    <s v="successful"/>
    <s v="GB"/>
    <s v="GBP"/>
    <n v="1462878648"/>
    <d v="2016-05-10T11:10:48"/>
    <n v="1461064248"/>
    <d v="2016-04-19T11:10:48"/>
    <d v="1900-01-20T00:00:00"/>
    <x v="19"/>
    <b v="0"/>
    <n v="30"/>
    <b v="1"/>
    <s v="theater/plays"/>
    <n v="108"/>
    <n v="72"/>
    <s v="Theater"/>
    <s v="Plays"/>
  </r>
  <r>
    <n v="2827"/>
    <n v="2925"/>
    <s v="successful"/>
    <s v="US"/>
    <s v="USD"/>
    <n v="1403546400"/>
    <d v="2014-06-23T18:00:00"/>
    <n v="1401714114"/>
    <d v="2014-06-02T13:01:54"/>
    <d v="1900-01-20T00:00:00"/>
    <x v="19"/>
    <b v="0"/>
    <n v="35"/>
    <b v="1"/>
    <s v="theater/plays"/>
    <n v="103.46657233816768"/>
    <n v="83.571428571428569"/>
    <s v="Theater"/>
    <s v="Plays"/>
  </r>
  <r>
    <n v="1000"/>
    <n v="1860"/>
    <s v="successful"/>
    <s v="US"/>
    <s v="USD"/>
    <n v="1469165160"/>
    <d v="2016-07-22T05:26:00"/>
    <n v="1467335378"/>
    <d v="2016-07-01T01:09:38"/>
    <d v="1900-01-20T00:00:00"/>
    <x v="19"/>
    <b v="0"/>
    <n v="23"/>
    <b v="1"/>
    <s v="theater/plays"/>
    <n v="186"/>
    <n v="80.869565217391298"/>
    <s v="Theater"/>
    <s v="Plays"/>
  </r>
  <r>
    <n v="7500"/>
    <n v="11530"/>
    <s v="successful"/>
    <s v="US"/>
    <s v="USD"/>
    <n v="1433055540"/>
    <d v="2015-05-31T06:59:00"/>
    <n v="1431230867"/>
    <d v="2015-05-10T04:07:47"/>
    <d v="1900-01-20T00:00:00"/>
    <x v="19"/>
    <b v="0"/>
    <n v="104"/>
    <b v="1"/>
    <s v="theater/plays"/>
    <n v="153.73333333333335"/>
    <n v="110.86538461538461"/>
    <s v="Theater"/>
    <s v="Plays"/>
  </r>
  <r>
    <n v="5000"/>
    <n v="5040"/>
    <s v="successful"/>
    <s v="US"/>
    <s v="USD"/>
    <n v="1415230084"/>
    <d v="2014-11-05T23:28:04"/>
    <n v="1413412084"/>
    <d v="2014-10-15T22:28:04"/>
    <d v="1900-01-20T00:00:00"/>
    <x v="19"/>
    <b v="0"/>
    <n v="44"/>
    <b v="1"/>
    <s v="theater/plays"/>
    <n v="100.8"/>
    <n v="114.54545454545455"/>
    <s v="Theater"/>
    <s v="Plays"/>
  </r>
  <r>
    <n v="5000"/>
    <n v="5176"/>
    <s v="successful"/>
    <s v="US"/>
    <s v="USD"/>
    <n v="1455602340"/>
    <d v="2016-02-16T05:59:00"/>
    <n v="1453827436"/>
    <d v="2016-01-26T16:57:16"/>
    <d v="1900-01-20T00:00:00"/>
    <x v="19"/>
    <b v="0"/>
    <n v="52"/>
    <b v="1"/>
    <s v="theater/musical"/>
    <n v="103.52"/>
    <n v="99.538461538461533"/>
    <s v="Theater"/>
    <s v="Musical"/>
  </r>
  <r>
    <n v="5000"/>
    <n v="5510"/>
    <s v="successful"/>
    <s v="US"/>
    <s v="USD"/>
    <n v="1480399200"/>
    <d v="2016-11-29T06:00:00"/>
    <n v="1478616506"/>
    <d v="2016-11-08T14:48:26"/>
    <d v="1900-01-20T00:00:00"/>
    <x v="19"/>
    <b v="0"/>
    <n v="33"/>
    <b v="1"/>
    <s v="theater/musical"/>
    <n v="110.2"/>
    <n v="166.96969696969697"/>
    <s v="Theater"/>
    <s v="Musical"/>
  </r>
  <r>
    <n v="7000"/>
    <n v="4176"/>
    <s v="failed"/>
    <s v="US"/>
    <s v="USD"/>
    <n v="1418769129"/>
    <d v="2014-12-16T22:32:09"/>
    <n v="1416954729"/>
    <d v="2014-11-25T22:32:09"/>
    <d v="1900-01-20T00:00:00"/>
    <x v="19"/>
    <b v="0"/>
    <n v="24"/>
    <b v="0"/>
    <s v="theater/musical"/>
    <n v="59.657142857142851"/>
    <n v="174"/>
    <s v="Theater"/>
    <s v="Musical"/>
  </r>
  <r>
    <n v="5000"/>
    <n v="5271"/>
    <s v="successful"/>
    <s v="US"/>
    <s v="USD"/>
    <n v="1434505214"/>
    <d v="2015-06-17T01:40:14"/>
    <n v="1432690814"/>
    <d v="2015-05-27T01:40:14"/>
    <d v="1900-01-20T00:00:00"/>
    <x v="19"/>
    <b v="0"/>
    <n v="49"/>
    <b v="1"/>
    <s v="theater/plays"/>
    <n v="105.42"/>
    <n v="107.57142857142857"/>
    <s v="Theater"/>
    <s v="Plays"/>
  </r>
  <r>
    <n v="500"/>
    <n v="530.11"/>
    <s v="successful"/>
    <s v="US"/>
    <s v="USD"/>
    <n v="1415222545"/>
    <d v="2014-11-05T21:22:25"/>
    <n v="1413404545"/>
    <d v="2014-10-15T20:22:25"/>
    <d v="1900-01-20T00:00:00"/>
    <x v="19"/>
    <b v="0"/>
    <n v="9"/>
    <b v="1"/>
    <s v="theater/plays"/>
    <n v="106.02199999999999"/>
    <n v="58.901111111111113"/>
    <s v="Theater"/>
    <s v="Plays"/>
  </r>
  <r>
    <n v="200"/>
    <n v="320"/>
    <s v="successful"/>
    <s v="GB"/>
    <s v="GBP"/>
    <n v="1461278208"/>
    <d v="2016-04-21T22:36:48"/>
    <n v="1459463808"/>
    <d v="2016-03-31T22:36:48"/>
    <d v="1900-01-20T00:00:00"/>
    <x v="19"/>
    <b v="0"/>
    <n v="8"/>
    <b v="1"/>
    <s v="theater/plays"/>
    <n v="160"/>
    <n v="40"/>
    <s v="Theater"/>
    <s v="Plays"/>
  </r>
  <r>
    <n v="620"/>
    <n v="0"/>
    <s v="canceled"/>
    <s v="NZ"/>
    <s v="NZD"/>
    <n v="1422061200"/>
    <d v="2015-01-24T01:00:00"/>
    <n v="1420244622"/>
    <d v="2015-01-03T00:23:42"/>
    <d v="1900-01-20T00:00:00"/>
    <x v="19"/>
    <b v="0"/>
    <n v="0"/>
    <b v="0"/>
    <s v="theater/musical"/>
    <n v="0"/>
    <n v="0"/>
    <s v="Theater"/>
    <s v="Musical"/>
  </r>
  <r>
    <n v="2000"/>
    <n v="641"/>
    <s v="failed"/>
    <s v="US"/>
    <s v="USD"/>
    <n v="1456002300"/>
    <d v="2016-02-20T21:05:00"/>
    <n v="1454173120"/>
    <d v="2016-01-30T16:58:40"/>
    <d v="1900-01-20T00:00:00"/>
    <x v="19"/>
    <b v="0"/>
    <n v="19"/>
    <b v="0"/>
    <s v="theater/plays"/>
    <n v="32.049999999999997"/>
    <n v="33.736842105263158"/>
    <s v="Theater"/>
    <s v="Plays"/>
  </r>
  <r>
    <n v="3000"/>
    <n v="215"/>
    <s v="failed"/>
    <s v="US"/>
    <s v="USD"/>
    <n v="1487811600"/>
    <d v="2017-02-23T01:00:00"/>
    <n v="1486077481"/>
    <d v="2017-02-02T23:18:01"/>
    <d v="1900-01-20T00:00:00"/>
    <x v="19"/>
    <b v="0"/>
    <n v="7"/>
    <b v="0"/>
    <s v="theater/plays"/>
    <n v="7.166666666666667"/>
    <n v="30.714285714285715"/>
    <s v="Theater"/>
    <s v="Plays"/>
  </r>
  <r>
    <n v="5000"/>
    <n v="7415"/>
    <s v="successful"/>
    <s v="US"/>
    <s v="USD"/>
    <n v="1370547157"/>
    <d v="2013-06-06T19:32:37"/>
    <n v="1368646357"/>
    <d v="2013-05-15T19:32:37"/>
    <d v="1900-01-21T00:00:00"/>
    <x v="20"/>
    <b v="0"/>
    <n v="23"/>
    <b v="1"/>
    <s v="film &amp; video/shorts"/>
    <n v="148.30000000000001"/>
    <n v="322.39130434782606"/>
    <s v="Film &amp; Video"/>
    <s v="Shorts"/>
  </r>
  <r>
    <n v="7500"/>
    <n v="7685"/>
    <s v="successful"/>
    <s v="US"/>
    <s v="USD"/>
    <n v="1303688087"/>
    <d v="2011-04-24T23:34:47"/>
    <n v="1301787287"/>
    <d v="2011-04-02T23:34:47"/>
    <d v="1900-01-21T00:00:00"/>
    <x v="20"/>
    <b v="0"/>
    <n v="69"/>
    <b v="1"/>
    <s v="film &amp; video/shorts"/>
    <n v="102.46666666666667"/>
    <n v="111.37681159420291"/>
    <s v="Film &amp; Video"/>
    <s v="Shorts"/>
  </r>
  <r>
    <n v="24200"/>
    <n v="25375"/>
    <s v="successful"/>
    <s v="US"/>
    <s v="USD"/>
    <n v="1415941920"/>
    <d v="2014-11-14T05:12:00"/>
    <n v="1414028490"/>
    <d v="2014-10-23T01:41:30"/>
    <d v="1900-01-21T00:00:00"/>
    <x v="20"/>
    <b v="1"/>
    <n v="302"/>
    <b v="1"/>
    <s v="film &amp; video/documentary"/>
    <n v="104.85537190082646"/>
    <n v="84.023178807947019"/>
    <s v="Film &amp; Video"/>
    <s v="Documentary"/>
  </r>
  <r>
    <n v="9665"/>
    <n v="12000"/>
    <s v="successful"/>
    <s v="US"/>
    <s v="USD"/>
    <n v="1407456000"/>
    <d v="2014-08-08T00:00:00"/>
    <n v="1405573391"/>
    <d v="2014-07-17T05:03:11"/>
    <d v="1900-01-21T00:00:00"/>
    <x v="20"/>
    <b v="0"/>
    <n v="86"/>
    <b v="1"/>
    <s v="film &amp; video/documentary"/>
    <n v="124.15933781686496"/>
    <n v="139.53488372093022"/>
    <s v="Film &amp; Video"/>
    <s v="Documentary"/>
  </r>
  <r>
    <n v="8888"/>
    <n v="61"/>
    <s v="failed"/>
    <s v="US"/>
    <s v="USD"/>
    <n v="1382414340"/>
    <d v="2013-10-22T03:59:00"/>
    <n v="1380559201"/>
    <d v="2013-09-30T16:40:01"/>
    <d v="1900-01-21T00:00:00"/>
    <x v="20"/>
    <b v="0"/>
    <n v="3"/>
    <b v="0"/>
    <s v="film &amp; video/animation"/>
    <n v="0.68631863186318631"/>
    <n v="20.333333333333332"/>
    <s v="Film &amp; Video"/>
    <s v="Animation"/>
  </r>
  <r>
    <n v="3405"/>
    <n v="3670"/>
    <s v="successful"/>
    <s v="US"/>
    <s v="USD"/>
    <n v="1435111200"/>
    <d v="2015-06-24T02:00:00"/>
    <n v="1433254268"/>
    <d v="2015-06-02T14:11:08"/>
    <d v="1900-01-21T00:00:00"/>
    <x v="20"/>
    <b v="0"/>
    <n v="29"/>
    <b v="1"/>
    <s v="theater/plays"/>
    <n v="107.78267254038178"/>
    <n v="126.55172413793103"/>
    <s v="Theater"/>
    <s v="Plays"/>
  </r>
  <r>
    <n v="1000"/>
    <n v="1040"/>
    <s v="successful"/>
    <s v="US"/>
    <s v="USD"/>
    <n v="1373475120"/>
    <d v="2013-07-10T16:52:00"/>
    <n v="1371569202"/>
    <d v="2013-06-18T15:26:42"/>
    <d v="1900-01-21T00:00:00"/>
    <x v="20"/>
    <b v="0"/>
    <n v="12"/>
    <b v="1"/>
    <s v="music/rock"/>
    <n v="104"/>
    <n v="86.666666666666671"/>
    <s v="Music"/>
    <s v="Rock"/>
  </r>
  <r>
    <n v="6500"/>
    <n v="2700"/>
    <s v="failed"/>
    <s v="US"/>
    <s v="USD"/>
    <n v="1381917540"/>
    <d v="2013-10-16T09:59:00"/>
    <n v="1379990038"/>
    <d v="2013-09-24T02:33:58"/>
    <d v="1900-01-21T00:00:00"/>
    <x v="20"/>
    <b v="0"/>
    <n v="79"/>
    <b v="0"/>
    <s v="music/jazz"/>
    <n v="41.53846153846154"/>
    <n v="34.177215189873415"/>
    <s v="Music"/>
    <s v="Jazz"/>
  </r>
  <r>
    <n v="7777"/>
    <n v="881"/>
    <s v="failed"/>
    <s v="US"/>
    <s v="USD"/>
    <n v="1428641940"/>
    <d v="2015-04-10T04:59:00"/>
    <n v="1426792563"/>
    <d v="2015-03-19T19:16:03"/>
    <d v="1900-01-21T00:00:00"/>
    <x v="20"/>
    <b v="0"/>
    <n v="17"/>
    <b v="0"/>
    <s v="technology/wearables"/>
    <n v="11.328275684711327"/>
    <n v="51.823529411764703"/>
    <s v="Technology"/>
    <s v="Wearables"/>
  </r>
  <r>
    <n v="1300"/>
    <n v="1510"/>
    <s v="successful"/>
    <s v="US"/>
    <s v="USD"/>
    <n v="1486095060"/>
    <d v="2017-02-03T04:11:00"/>
    <n v="1484198170"/>
    <d v="2017-01-12T05:16:10"/>
    <d v="1900-01-21T00:00:00"/>
    <x v="20"/>
    <b v="0"/>
    <n v="31"/>
    <b v="1"/>
    <s v="music/rock"/>
    <n v="116.15384615384616"/>
    <n v="48.70967741935484"/>
    <s v="Music"/>
    <s v="Rock"/>
  </r>
  <r>
    <n v="2000"/>
    <n v="1580"/>
    <s v="failed"/>
    <s v="CA"/>
    <s v="CAD"/>
    <n v="1482663600"/>
    <d v="2016-12-25T11:00:00"/>
    <n v="1480800568"/>
    <d v="2016-12-03T21:29:28"/>
    <d v="1900-01-21T00:00:00"/>
    <x v="20"/>
    <b v="0"/>
    <n v="12"/>
    <b v="0"/>
    <s v="photography/places"/>
    <n v="79"/>
    <n v="131.66666666666666"/>
    <s v="Photography"/>
    <s v="Places"/>
  </r>
  <r>
    <n v="6350"/>
    <n v="6506"/>
    <s v="successful"/>
    <s v="US"/>
    <s v="USD"/>
    <n v="1393966800"/>
    <d v="2014-03-04T21:00:00"/>
    <n v="1392040806"/>
    <d v="2014-02-10T14:00:06"/>
    <d v="1900-01-21T00:00:00"/>
    <x v="20"/>
    <b v="0"/>
    <n v="183"/>
    <b v="1"/>
    <s v="music/indie rock"/>
    <n v="102.45669291338582"/>
    <n v="35.551912568306008"/>
    <s v="Music"/>
    <s v="Indie Rock"/>
  </r>
  <r>
    <n v="5000"/>
    <n v="13114"/>
    <s v="successful"/>
    <s v="US"/>
    <s v="USD"/>
    <n v="1326330000"/>
    <d v="2012-01-12T01:00:00"/>
    <n v="1324433310"/>
    <d v="2011-12-21T02:08:30"/>
    <d v="1900-01-21T00:00:00"/>
    <x v="20"/>
    <b v="1"/>
    <n v="103"/>
    <b v="1"/>
    <s v="technology/hardware"/>
    <n v="262.27999999999997"/>
    <n v="127.32038834951456"/>
    <s v="Technology"/>
    <s v="Hardware"/>
  </r>
  <r>
    <n v="33000"/>
    <n v="1419"/>
    <s v="failed"/>
    <s v="US"/>
    <s v="USD"/>
    <n v="1472799600"/>
    <d v="2016-09-02T07:00:00"/>
    <n v="1470874618"/>
    <d v="2016-08-11T00:16:58"/>
    <d v="1900-01-21T00:00:00"/>
    <x v="20"/>
    <b v="0"/>
    <n v="16"/>
    <b v="0"/>
    <s v="photography/people"/>
    <n v="4.3"/>
    <n v="88.6875"/>
    <s v="Photography"/>
    <s v="People"/>
  </r>
  <r>
    <n v="5000"/>
    <n v="30"/>
    <s v="failed"/>
    <s v="GB"/>
    <s v="GBP"/>
    <n v="1443906000"/>
    <d v="2015-10-03T21:00:00"/>
    <n v="1441955269"/>
    <d v="2015-09-11T07:07:49"/>
    <d v="1900-01-21T00:00:00"/>
    <x v="20"/>
    <b v="0"/>
    <n v="2"/>
    <b v="0"/>
    <s v="food/restaurants"/>
    <n v="0.6"/>
    <n v="15"/>
    <s v="Food"/>
    <s v="Restaurants"/>
  </r>
  <r>
    <n v="5000"/>
    <n v="5000"/>
    <s v="successful"/>
    <s v="US"/>
    <s v="USD"/>
    <n v="1461336720"/>
    <d v="2016-04-22T14:52:00"/>
    <n v="1459431960"/>
    <d v="2016-03-31T13:46:00"/>
    <d v="1900-01-21T00:00:00"/>
    <x v="20"/>
    <b v="0"/>
    <n v="27"/>
    <b v="1"/>
    <s v="music/classical music"/>
    <n v="100"/>
    <n v="185.18518518518519"/>
    <s v="Music"/>
    <s v="Classical Music"/>
  </r>
  <r>
    <n v="10000"/>
    <n v="3319"/>
    <s v="failed"/>
    <s v="US"/>
    <s v="USD"/>
    <n v="1451282400"/>
    <d v="2015-12-28T06:00:00"/>
    <n v="1449436390"/>
    <d v="2015-12-06T21:13:10"/>
    <d v="1900-01-21T00:00:00"/>
    <x v="20"/>
    <b v="1"/>
    <n v="47"/>
    <b v="0"/>
    <s v="technology/makerspaces"/>
    <n v="33.19"/>
    <n v="70.61702127659575"/>
    <s v="Technology"/>
    <s v="Makerspaces"/>
  </r>
  <r>
    <n v="500"/>
    <n v="666"/>
    <s v="successful"/>
    <s v="AU"/>
    <s v="AUD"/>
    <n v="1412938800"/>
    <d v="2014-10-10T11:00:00"/>
    <n v="1411019409"/>
    <d v="2014-09-18T05:50:09"/>
    <d v="1900-01-21T00:00:00"/>
    <x v="20"/>
    <b v="0"/>
    <n v="13"/>
    <b v="1"/>
    <s v="theater/plays"/>
    <n v="133.20000000000002"/>
    <n v="51.230769230769234"/>
    <s v="Theater"/>
    <s v="Plays"/>
  </r>
  <r>
    <n v="2000"/>
    <n v="2405"/>
    <s v="successful"/>
    <s v="US"/>
    <s v="USD"/>
    <n v="1407967200"/>
    <d v="2014-08-13T22:00:00"/>
    <n v="1406039696"/>
    <d v="2014-07-22T14:34:56"/>
    <d v="1900-01-21T00:00:00"/>
    <x v="20"/>
    <b v="0"/>
    <n v="54"/>
    <b v="1"/>
    <s v="theater/plays"/>
    <n v="120.24999999999999"/>
    <n v="44.537037037037038"/>
    <s v="Theater"/>
    <s v="Plays"/>
  </r>
  <r>
    <n v="20000"/>
    <n v="35307"/>
    <s v="successful"/>
    <s v="US"/>
    <s v="USD"/>
    <n v="1450673940"/>
    <d v="2015-12-21T04:59:00"/>
    <n v="1448756962"/>
    <d v="2015-11-29T00:29:22"/>
    <d v="1900-01-21T00:00:00"/>
    <x v="20"/>
    <b v="0"/>
    <n v="364"/>
    <b v="1"/>
    <s v="theater/spaces"/>
    <n v="176.535"/>
    <n v="96.997252747252745"/>
    <s v="Theater"/>
    <s v="Spaces"/>
  </r>
  <r>
    <n v="8500"/>
    <n v="8780"/>
    <s v="successful"/>
    <s v="US"/>
    <s v="USD"/>
    <n v="1485547530"/>
    <d v="2017-01-27T20:05:30"/>
    <n v="1483646730"/>
    <d v="2017-01-05T20:05:30"/>
    <d v="1900-01-21T00:00:00"/>
    <x v="20"/>
    <b v="0"/>
    <n v="93"/>
    <b v="1"/>
    <s v="theater/spaces"/>
    <n v="103.29411764705883"/>
    <n v="94.408602150537632"/>
    <s v="Theater"/>
    <s v="Spaces"/>
  </r>
  <r>
    <n v="1000"/>
    <n v="41"/>
    <s v="failed"/>
    <s v="GB"/>
    <s v="GBP"/>
    <n v="1442440800"/>
    <d v="2015-09-16T22:00:00"/>
    <n v="1440497876"/>
    <d v="2015-08-25T10:17:56"/>
    <d v="1900-01-21T00:00:00"/>
    <x v="20"/>
    <b v="0"/>
    <n v="4"/>
    <b v="0"/>
    <s v="theater/spaces"/>
    <n v="4.1000000000000005"/>
    <n v="10.25"/>
    <s v="Theater"/>
    <s v="Spaces"/>
  </r>
  <r>
    <n v="777"/>
    <n v="162"/>
    <s v="live"/>
    <s v="US"/>
    <s v="USD"/>
    <n v="1491277121"/>
    <d v="2017-04-04T03:38:41"/>
    <n v="1489376321"/>
    <d v="2017-03-13T03:38:41"/>
    <d v="1900-01-21T00:00:00"/>
    <x v="20"/>
    <b v="0"/>
    <n v="7"/>
    <b v="0"/>
    <s v="theater/plays"/>
    <n v="20.849420849420849"/>
    <n v="23.142857142857142"/>
    <s v="Theater"/>
    <s v="Plays"/>
  </r>
  <r>
    <n v="1800"/>
    <n v="2361"/>
    <s v="successful"/>
    <s v="US"/>
    <s v="USD"/>
    <n v="1412136000"/>
    <d v="2014-10-01T04:00:00"/>
    <n v="1410278284"/>
    <d v="2014-09-09T15:58:04"/>
    <d v="1900-01-21T00:00:00"/>
    <x v="20"/>
    <b v="1"/>
    <n v="57"/>
    <b v="1"/>
    <s v="theater/plays"/>
    <n v="131.16666666666669"/>
    <n v="41.421052631578945"/>
    <s v="Theater"/>
    <s v="Plays"/>
  </r>
  <r>
    <n v="750"/>
    <n v="1220"/>
    <s v="successful"/>
    <s v="US"/>
    <s v="USD"/>
    <n v="1304395140"/>
    <d v="2011-05-03T03:59:00"/>
    <n v="1302493760"/>
    <d v="2011-04-11T03:49:20"/>
    <d v="1900-01-21T00:00:00"/>
    <x v="20"/>
    <b v="1"/>
    <n v="21"/>
    <b v="1"/>
    <s v="theater/plays"/>
    <n v="162.66666666666666"/>
    <n v="58.095238095238095"/>
    <s v="Theater"/>
    <s v="Plays"/>
  </r>
  <r>
    <n v="10000"/>
    <n v="12806"/>
    <s v="successful"/>
    <s v="US"/>
    <s v="USD"/>
    <n v="1433995140"/>
    <d v="2015-06-11T03:59:00"/>
    <n v="1432129577"/>
    <d v="2015-05-20T13:46:17"/>
    <d v="1900-01-21T00:00:00"/>
    <x v="20"/>
    <b v="1"/>
    <n v="176"/>
    <b v="1"/>
    <s v="theater/plays"/>
    <n v="128.06"/>
    <n v="72.76136363636364"/>
    <s v="Theater"/>
    <s v="Plays"/>
  </r>
  <r>
    <n v="3300"/>
    <n v="3350"/>
    <s v="successful"/>
    <s v="US"/>
    <s v="USD"/>
    <n v="1466567700"/>
    <d v="2016-06-22T03:55:00"/>
    <n v="1464653696"/>
    <d v="2016-05-31T00:14:56"/>
    <d v="1900-01-21T00:00:00"/>
    <x v="20"/>
    <b v="0"/>
    <n v="23"/>
    <b v="1"/>
    <s v="theater/plays"/>
    <n v="101.51515151515152"/>
    <n v="145.65217391304347"/>
    <s v="Theater"/>
    <s v="Plays"/>
  </r>
  <r>
    <n v="3500"/>
    <n v="3660"/>
    <s v="successful"/>
    <s v="US"/>
    <s v="USD"/>
    <n v="1434384880"/>
    <d v="2015-06-15T16:14:40"/>
    <n v="1432484080"/>
    <d v="2015-05-24T16:14:40"/>
    <d v="1900-01-21T00:00:00"/>
    <x v="20"/>
    <b v="0"/>
    <n v="111"/>
    <b v="1"/>
    <s v="theater/plays"/>
    <n v="104.57142857142858"/>
    <n v="32.972972972972975"/>
    <s v="Theater"/>
    <s v="Plays"/>
  </r>
  <r>
    <n v="3000"/>
    <n v="3178"/>
    <s v="successful"/>
    <s v="GB"/>
    <s v="GBP"/>
    <n v="1458075600"/>
    <d v="2016-03-15T21:00:00"/>
    <n v="1456183649"/>
    <d v="2016-02-22T23:27:29"/>
    <d v="1900-01-21T00:00:00"/>
    <x v="20"/>
    <b v="0"/>
    <n v="72"/>
    <b v="1"/>
    <s v="theater/plays"/>
    <n v="105.93333333333332"/>
    <n v="44.138888888888886"/>
    <s v="Theater"/>
    <s v="Plays"/>
  </r>
  <r>
    <n v="6000"/>
    <n v="6215"/>
    <s v="successful"/>
    <s v="US"/>
    <s v="USD"/>
    <n v="1423119540"/>
    <d v="2015-02-05T06:59:00"/>
    <n v="1421252084"/>
    <d v="2015-01-14T16:14:44"/>
    <d v="1900-01-21T00:00:00"/>
    <x v="20"/>
    <b v="0"/>
    <n v="76"/>
    <b v="1"/>
    <s v="theater/plays"/>
    <n v="103.58333333333334"/>
    <n v="81.776315789473685"/>
    <s v="Theater"/>
    <s v="Plays"/>
  </r>
  <r>
    <n v="5000"/>
    <n v="5260.92"/>
    <s v="successful"/>
    <s v="US"/>
    <s v="USD"/>
    <n v="1405095300"/>
    <d v="2014-07-11T16:15:00"/>
    <n v="1403146628"/>
    <d v="2014-06-19T02:57:08"/>
    <d v="1900-01-21T00:00:00"/>
    <x v="20"/>
    <b v="0"/>
    <n v="82"/>
    <b v="1"/>
    <s v="theater/plays"/>
    <n v="105.2184"/>
    <n v="64.157560975609755"/>
    <s v="Theater"/>
    <s v="Plays"/>
  </r>
  <r>
    <n v="1100"/>
    <n v="1125"/>
    <s v="successful"/>
    <s v="US"/>
    <s v="USD"/>
    <n v="1427860740"/>
    <d v="2015-04-01T03:59:00"/>
    <n v="1426002684"/>
    <d v="2015-03-10T15:51:24"/>
    <d v="1900-01-21T00:00:00"/>
    <x v="20"/>
    <b v="0"/>
    <n v="19"/>
    <b v="1"/>
    <s v="theater/plays"/>
    <n v="102.27272727272727"/>
    <n v="59.210526315789473"/>
    <s v="Theater"/>
    <s v="Plays"/>
  </r>
  <r>
    <n v="1000"/>
    <n v="1035"/>
    <s v="successful"/>
    <s v="AU"/>
    <s v="AUD"/>
    <n v="1438333080"/>
    <d v="2015-07-31T08:58:00"/>
    <n v="1436408308"/>
    <d v="2015-07-09T02:18:28"/>
    <d v="1900-01-21T00:00:00"/>
    <x v="20"/>
    <b v="0"/>
    <n v="24"/>
    <b v="1"/>
    <s v="theater/plays"/>
    <n v="103.49999999999999"/>
    <n v="43.125"/>
    <s v="Theater"/>
    <s v="Plays"/>
  </r>
  <r>
    <n v="200"/>
    <n v="201"/>
    <s v="successful"/>
    <s v="GB"/>
    <s v="GBP"/>
    <n v="1430348400"/>
    <d v="2015-04-29T23:00:00"/>
    <n v="1428436410"/>
    <d v="2015-04-07T19:53:30"/>
    <d v="1900-01-21T00:00:00"/>
    <x v="20"/>
    <b v="0"/>
    <n v="11"/>
    <b v="1"/>
    <s v="theater/plays"/>
    <n v="100.49999999999999"/>
    <n v="18.272727272727273"/>
    <s v="Theater"/>
    <s v="Plays"/>
  </r>
  <r>
    <n v="1200"/>
    <n v="1200"/>
    <s v="successful"/>
    <s v="US"/>
    <s v="USD"/>
    <n v="1406185200"/>
    <d v="2014-07-24T07:00:00"/>
    <n v="1404337382"/>
    <d v="2014-07-02T21:43:02"/>
    <d v="1900-01-21T00:00:00"/>
    <x v="20"/>
    <b v="0"/>
    <n v="38"/>
    <b v="1"/>
    <s v="theater/plays"/>
    <n v="100"/>
    <n v="31.578947368421051"/>
    <s v="Theater"/>
    <s v="Plays"/>
  </r>
  <r>
    <n v="3300"/>
    <n v="3449"/>
    <s v="successful"/>
    <s v="US"/>
    <s v="USD"/>
    <n v="1435881006"/>
    <d v="2015-07-02T23:50:06"/>
    <n v="1433980206"/>
    <d v="2015-06-10T23:50:06"/>
    <d v="1900-01-21T00:00:00"/>
    <x v="20"/>
    <b v="0"/>
    <n v="40"/>
    <b v="1"/>
    <s v="theater/plays"/>
    <n v="104.51515151515152"/>
    <n v="86.224999999999994"/>
    <s v="Theater"/>
    <s v="Plays"/>
  </r>
  <r>
    <n v="1500"/>
    <n v="270"/>
    <s v="failed"/>
    <s v="GB"/>
    <s v="GBP"/>
    <n v="1405461600"/>
    <d v="2014-07-15T22:00:00"/>
    <n v="1403562705"/>
    <d v="2014-06-23T22:31:45"/>
    <d v="1900-01-21T00:00:00"/>
    <x v="20"/>
    <b v="0"/>
    <n v="6"/>
    <b v="0"/>
    <s v="theater/plays"/>
    <n v="18"/>
    <n v="45"/>
    <s v="Theater"/>
    <s v="Plays"/>
  </r>
  <r>
    <n v="2000"/>
    <n v="2864"/>
    <s v="successful"/>
    <s v="US"/>
    <s v="USD"/>
    <n v="1411790400"/>
    <d v="2014-09-27T04:00:00"/>
    <n v="1409884821"/>
    <d v="2014-09-05T02:40:21"/>
    <d v="1900-01-21T00:00:00"/>
    <x v="20"/>
    <b v="0"/>
    <n v="59"/>
    <b v="1"/>
    <s v="theater/musical"/>
    <n v="143.19999999999999"/>
    <n v="48.542372881355931"/>
    <s v="Theater"/>
    <s v="Musical"/>
  </r>
  <r>
    <n v="5000"/>
    <n v="21"/>
    <s v="failed"/>
    <s v="GB"/>
    <s v="GBP"/>
    <n v="1399584210"/>
    <d v="2014-05-08T21:23:30"/>
    <n v="1397683410"/>
    <d v="2014-04-16T21:23:30"/>
    <d v="1900-01-21T00:00:00"/>
    <x v="20"/>
    <b v="0"/>
    <n v="2"/>
    <b v="0"/>
    <s v="theater/plays"/>
    <n v="0.42"/>
    <n v="10.5"/>
    <s v="Theater"/>
    <s v="Plays"/>
  </r>
  <r>
    <n v="1300"/>
    <n v="620"/>
    <s v="failed"/>
    <s v="US"/>
    <s v="USD"/>
    <n v="1406876400"/>
    <d v="2014-08-01T07:00:00"/>
    <n v="1405024561"/>
    <d v="2014-07-10T20:36:01"/>
    <d v="1900-01-21T00:00:00"/>
    <x v="20"/>
    <b v="0"/>
    <n v="10"/>
    <b v="0"/>
    <s v="theater/plays"/>
    <n v="47.692307692307693"/>
    <n v="62"/>
    <s v="Theater"/>
    <s v="Plays"/>
  </r>
  <r>
    <n v="1300"/>
    <n v="1367"/>
    <s v="successful"/>
    <s v="GB"/>
    <s v="GBP"/>
    <n v="1394220030"/>
    <d v="2014-03-07T19:20:30"/>
    <n v="1392232830"/>
    <d v="2014-02-12T19:20:30"/>
    <d v="1900-01-22T00:00:00"/>
    <x v="21"/>
    <b v="0"/>
    <n v="49"/>
    <b v="1"/>
    <s v="film &amp; video/shorts"/>
    <n v="105.15384615384616"/>
    <n v="27.897959183673468"/>
    <s v="Film &amp; Video"/>
    <s v="Shorts"/>
  </r>
  <r>
    <n v="999"/>
    <n v="2065"/>
    <s v="successful"/>
    <s v="US"/>
    <s v="USD"/>
    <n v="1400467759"/>
    <d v="2014-05-19T02:49:19"/>
    <n v="1398480559"/>
    <d v="2014-04-26T02:49:19"/>
    <d v="1900-01-22T00:00:00"/>
    <x v="21"/>
    <b v="0"/>
    <n v="48"/>
    <b v="1"/>
    <s v="film &amp; video/documentary"/>
    <n v="206.70670670670671"/>
    <n v="43.020833333333336"/>
    <s v="Film &amp; Video"/>
    <s v="Documentary"/>
  </r>
  <r>
    <n v="100000"/>
    <n v="0"/>
    <s v="failed"/>
    <s v="US"/>
    <s v="USD"/>
    <n v="1426442400"/>
    <d v="2015-03-15T18:00:00"/>
    <n v="1424454319"/>
    <d v="2015-02-20T17:45:19"/>
    <d v="1900-01-22T00:00:00"/>
    <x v="21"/>
    <b v="0"/>
    <n v="0"/>
    <b v="0"/>
    <s v="technology/web"/>
    <n v="0"/>
    <n v="0"/>
    <s v="Technology"/>
    <s v="Web"/>
  </r>
  <r>
    <n v="3000"/>
    <n v="10554.11"/>
    <s v="successful"/>
    <s v="US"/>
    <s v="USD"/>
    <n v="1445054400"/>
    <d v="2015-10-17T04:00:00"/>
    <n v="1443074571"/>
    <d v="2015-09-24T06:02:51"/>
    <d v="1900-01-22T00:00:00"/>
    <x v="21"/>
    <b v="1"/>
    <n v="478"/>
    <b v="1"/>
    <s v="music/electronic music"/>
    <n v="351.80366666666669"/>
    <n v="22.079728033472804"/>
    <s v="Music"/>
    <s v="Electronic Music"/>
  </r>
  <r>
    <n v="1000"/>
    <n v="1021"/>
    <s v="successful"/>
    <s v="US"/>
    <s v="USD"/>
    <n v="1431925200"/>
    <d v="2015-05-18T05:00:00"/>
    <n v="1429991062"/>
    <d v="2015-04-25T19:44:22"/>
    <d v="1900-01-22T00:00:00"/>
    <x v="21"/>
    <b v="0"/>
    <n v="21"/>
    <b v="1"/>
    <s v="music/electronic music"/>
    <n v="102.1"/>
    <n v="48.61904761904762"/>
    <s v="Music"/>
    <s v="Electronic Music"/>
  </r>
  <r>
    <n v="20000"/>
    <n v="50863"/>
    <s v="successful"/>
    <s v="SE"/>
    <s v="SEK"/>
    <n v="1433106000"/>
    <d v="2015-05-31T21:00:00"/>
    <n v="1431124572"/>
    <d v="2015-05-08T22:36:12"/>
    <d v="1900-01-22T00:00:00"/>
    <x v="21"/>
    <b v="0"/>
    <n v="103"/>
    <b v="1"/>
    <s v="photography/photobooks"/>
    <n v="254.31499999999997"/>
    <n v="493.81553398058253"/>
    <s v="Photography"/>
    <s v="Photobooks"/>
  </r>
  <r>
    <n v="5000"/>
    <n v="2537"/>
    <s v="canceled"/>
    <s v="US"/>
    <s v="USD"/>
    <n v="1414994340"/>
    <d v="2014-11-03T05:59:00"/>
    <n v="1413057980"/>
    <d v="2014-10-11T20:06:20"/>
    <d v="1900-01-22T00:00:00"/>
    <x v="21"/>
    <b v="0"/>
    <n v="34"/>
    <b v="0"/>
    <s v="music/world music"/>
    <n v="50.739999999999995"/>
    <n v="74.617647058823536"/>
    <s v="Music"/>
    <s v="World Music"/>
  </r>
  <r>
    <n v="2000"/>
    <n v="2020"/>
    <s v="successful"/>
    <s v="US"/>
    <s v="USD"/>
    <n v="1483203540"/>
    <d v="2016-12-31T16:59:00"/>
    <n v="1481175482"/>
    <d v="2016-12-08T05:38:02"/>
    <d v="1900-01-22T00:00:00"/>
    <x v="21"/>
    <b v="0"/>
    <n v="31"/>
    <b v="1"/>
    <s v="theater/plays"/>
    <n v="101"/>
    <n v="65.161290322580641"/>
    <s v="Theater"/>
    <s v="Plays"/>
  </r>
  <r>
    <n v="25"/>
    <n v="106"/>
    <s v="successful"/>
    <s v="US"/>
    <s v="USD"/>
    <n v="1433815200"/>
    <d v="2015-06-09T02:00:00"/>
    <n v="1431886706"/>
    <d v="2015-05-17T18:18:26"/>
    <d v="1900-01-22T00:00:00"/>
    <x v="21"/>
    <b v="0"/>
    <n v="5"/>
    <b v="1"/>
    <s v="music/rock"/>
    <n v="424"/>
    <n v="21.2"/>
    <s v="Music"/>
    <s v="Rock"/>
  </r>
  <r>
    <n v="5000"/>
    <n v="5"/>
    <s v="failed"/>
    <s v="US"/>
    <s v="USD"/>
    <n v="1347004260"/>
    <d v="2012-09-07T07:51:00"/>
    <n v="1345062936"/>
    <d v="2012-08-15T20:35:36"/>
    <d v="1900-01-22T00:00:00"/>
    <x v="21"/>
    <b v="0"/>
    <n v="1"/>
    <b v="0"/>
    <s v="publishing/fiction"/>
    <n v="0.1"/>
    <n v="5"/>
    <s v="Publishing"/>
    <s v="Fiction"/>
  </r>
  <r>
    <n v="750"/>
    <n v="0"/>
    <s v="failed"/>
    <s v="US"/>
    <s v="USD"/>
    <n v="1442509200"/>
    <d v="2015-09-17T17:00:00"/>
    <n v="1440513832"/>
    <d v="2015-08-25T14:43:52"/>
    <d v="1900-01-22T00:00:00"/>
    <x v="21"/>
    <b v="0"/>
    <n v="0"/>
    <b v="0"/>
    <s v="photography/nature"/>
    <n v="0"/>
    <n v="0"/>
    <s v="Photography"/>
    <s v="Nature"/>
  </r>
  <r>
    <n v="2000"/>
    <n v="3500"/>
    <s v="successful"/>
    <s v="US"/>
    <s v="USD"/>
    <n v="1311298745"/>
    <d v="2011-07-22T01:39:05"/>
    <n v="1309311545"/>
    <d v="2011-06-29T01:39:05"/>
    <d v="1900-01-22T00:00:00"/>
    <x v="21"/>
    <b v="0"/>
    <n v="56"/>
    <b v="1"/>
    <s v="music/pop"/>
    <n v="175"/>
    <n v="62.5"/>
    <s v="Music"/>
    <s v="Pop"/>
  </r>
  <r>
    <n v="6000"/>
    <n v="6025"/>
    <s v="successful"/>
    <s v="US"/>
    <s v="USD"/>
    <n v="1472270340"/>
    <d v="2016-08-27T03:59:00"/>
    <n v="1470348775"/>
    <d v="2016-08-04T22:12:55"/>
    <d v="1900-01-22T00:00:00"/>
    <x v="21"/>
    <b v="0"/>
    <n v="67"/>
    <b v="1"/>
    <s v="photography/photobooks"/>
    <n v="100.41666666666667"/>
    <n v="89.925373134328353"/>
    <s v="Photography"/>
    <s v="Photobooks"/>
  </r>
  <r>
    <n v="3500"/>
    <n v="1697"/>
    <s v="failed"/>
    <s v="DE"/>
    <s v="EUR"/>
    <n v="1435442340"/>
    <d v="2015-06-27T21:59:00"/>
    <n v="1433416830"/>
    <d v="2015-06-04T11:20:30"/>
    <d v="1900-01-22T00:00:00"/>
    <x v="21"/>
    <b v="1"/>
    <n v="18"/>
    <b v="0"/>
    <s v="photography/photobooks"/>
    <n v="48.485714285714288"/>
    <n v="94.277777777777771"/>
    <s v="Photography"/>
    <s v="Photobooks"/>
  </r>
  <r>
    <n v="2000"/>
    <n v="2101"/>
    <s v="successful"/>
    <s v="US"/>
    <s v="USD"/>
    <n v="1373572903"/>
    <d v="2013-07-11T20:01:43"/>
    <n v="1371585703"/>
    <d v="2013-06-18T20:01:43"/>
    <d v="1900-01-22T00:00:00"/>
    <x v="21"/>
    <b v="0"/>
    <n v="50"/>
    <b v="1"/>
    <s v="music/rock"/>
    <n v="105.05"/>
    <n v="42.02"/>
    <s v="Music"/>
    <s v="Rock"/>
  </r>
  <r>
    <n v="1500"/>
    <n v="1655"/>
    <s v="successful"/>
    <s v="US"/>
    <s v="USD"/>
    <n v="1381449600"/>
    <d v="2013-10-11T00:00:00"/>
    <n v="1379540288"/>
    <d v="2013-09-18T21:38:08"/>
    <d v="1900-01-22T00:00:00"/>
    <x v="21"/>
    <b v="0"/>
    <n v="52"/>
    <b v="1"/>
    <s v="music/indie rock"/>
    <n v="110.33333333333333"/>
    <n v="31.826923076923077"/>
    <s v="Music"/>
    <s v="Indie Rock"/>
  </r>
  <r>
    <n v="2500"/>
    <n v="4890"/>
    <s v="successful"/>
    <s v="US"/>
    <s v="USD"/>
    <n v="1397113140"/>
    <d v="2014-04-10T06:59:00"/>
    <n v="1395168625"/>
    <d v="2014-03-18T18:50:25"/>
    <d v="1900-01-22T00:00:00"/>
    <x v="21"/>
    <b v="0"/>
    <n v="120"/>
    <b v="1"/>
    <s v="music/electronic music"/>
    <n v="195.6"/>
    <n v="40.75"/>
    <s v="Music"/>
    <s v="Electronic Music"/>
  </r>
  <r>
    <n v="550"/>
    <n v="860"/>
    <s v="successful"/>
    <s v="US"/>
    <s v="USD"/>
    <n v="1331621940"/>
    <d v="2012-03-13T06:59:00"/>
    <n v="1329671572"/>
    <d v="2012-02-19T17:12:52"/>
    <d v="1900-01-22T00:00:00"/>
    <x v="21"/>
    <b v="0"/>
    <n v="33"/>
    <b v="1"/>
    <s v="music/electronic music"/>
    <n v="156.36363636363637"/>
    <n v="26.060606060606062"/>
    <s v="Music"/>
    <s v="Electronic Music"/>
  </r>
  <r>
    <n v="2000"/>
    <n v="2456.66"/>
    <s v="successful"/>
    <s v="US"/>
    <s v="USD"/>
    <n v="1346198400"/>
    <d v="2012-08-29T00:00:00"/>
    <n v="1344281383"/>
    <d v="2012-08-06T19:29:43"/>
    <d v="1900-01-22T00:00:00"/>
    <x v="21"/>
    <b v="0"/>
    <n v="76"/>
    <b v="1"/>
    <s v="music/electronic music"/>
    <n v="122.833"/>
    <n v="32.324473684210524"/>
    <s v="Music"/>
    <s v="Electronic Music"/>
  </r>
  <r>
    <n v="22000"/>
    <n v="5557"/>
    <s v="failed"/>
    <s v="US"/>
    <s v="USD"/>
    <n v="1428732000"/>
    <d v="2015-04-11T06:00:00"/>
    <n v="1426772928"/>
    <d v="2015-03-19T13:48:48"/>
    <d v="1900-01-22T00:00:00"/>
    <x v="21"/>
    <b v="0"/>
    <n v="33"/>
    <b v="0"/>
    <s v="food/food trucks"/>
    <n v="25.259090909090908"/>
    <n v="168.39393939393941"/>
    <s v="Food"/>
    <s v="Food Trucks"/>
  </r>
  <r>
    <n v="4500"/>
    <n v="4518"/>
    <s v="successful"/>
    <s v="US"/>
    <s v="USD"/>
    <n v="1439611140"/>
    <d v="2015-08-15T03:59:00"/>
    <n v="1437668354"/>
    <d v="2015-07-23T16:19:14"/>
    <d v="1900-01-22T00:00:00"/>
    <x v="21"/>
    <b v="0"/>
    <n v="61"/>
    <b v="1"/>
    <s v="music/classical music"/>
    <n v="100.4"/>
    <n v="74.06557377049181"/>
    <s v="Music"/>
    <s v="Classical Music"/>
  </r>
  <r>
    <n v="1000"/>
    <n v="1873"/>
    <s v="successful"/>
    <s v="US"/>
    <s v="USD"/>
    <n v="1476579600"/>
    <d v="2016-10-16T01:00:00"/>
    <n v="1474641914"/>
    <d v="2016-09-23T14:45:14"/>
    <d v="1900-01-22T00:00:00"/>
    <x v="21"/>
    <b v="0"/>
    <n v="50"/>
    <b v="1"/>
    <s v="technology/space exploration"/>
    <n v="187.3"/>
    <n v="37.46"/>
    <s v="Technology"/>
    <s v="Space Exploration"/>
  </r>
  <r>
    <n v="3500"/>
    <n v="3900"/>
    <s v="successful"/>
    <s v="US"/>
    <s v="USD"/>
    <n v="1408942740"/>
    <d v="2014-08-25T04:59:00"/>
    <n v="1406958354"/>
    <d v="2014-08-02T05:45:54"/>
    <d v="1900-01-22T00:00:00"/>
    <x v="21"/>
    <b v="0"/>
    <n v="31"/>
    <b v="1"/>
    <s v="theater/plays"/>
    <n v="111.42857142857143"/>
    <n v="125.80645161290323"/>
    <s v="Theater"/>
    <s v="Plays"/>
  </r>
  <r>
    <n v="1850"/>
    <n v="145"/>
    <s v="failed"/>
    <s v="GB"/>
    <s v="GBP"/>
    <n v="1400498789"/>
    <d v="2014-05-19T11:26:29"/>
    <n v="1398511589"/>
    <d v="2014-04-26T11:26:29"/>
    <d v="1900-01-22T00:00:00"/>
    <x v="21"/>
    <b v="0"/>
    <n v="7"/>
    <b v="0"/>
    <s v="theater/plays"/>
    <n v="7.8378378378378386"/>
    <n v="20.714285714285715"/>
    <s v="Theater"/>
    <s v="Plays"/>
  </r>
  <r>
    <n v="4500"/>
    <n v="4569"/>
    <s v="successful"/>
    <s v="US"/>
    <s v="USD"/>
    <n v="1407905940"/>
    <d v="2014-08-13T04:59:00"/>
    <n v="1405923687"/>
    <d v="2014-07-21T06:21:27"/>
    <d v="1900-01-22T00:00:00"/>
    <x v="21"/>
    <b v="1"/>
    <n v="57"/>
    <b v="1"/>
    <s v="theater/plays"/>
    <n v="101.53333333333335"/>
    <n v="80.15789473684211"/>
    <s v="Theater"/>
    <s v="Plays"/>
  </r>
  <r>
    <n v="2500"/>
    <n v="2804.16"/>
    <s v="successful"/>
    <s v="US"/>
    <s v="USD"/>
    <n v="1446238800"/>
    <d v="2015-10-30T21:00:00"/>
    <n v="1444220588"/>
    <d v="2015-10-07T12:23:08"/>
    <d v="1900-01-22T00:00:00"/>
    <x v="21"/>
    <b v="1"/>
    <n v="68"/>
    <b v="1"/>
    <s v="theater/plays"/>
    <n v="112.1664"/>
    <n v="41.237647058823526"/>
    <s v="Theater"/>
    <s v="Plays"/>
  </r>
  <r>
    <n v="3350"/>
    <n v="3350"/>
    <s v="successful"/>
    <s v="GB"/>
    <s v="GBP"/>
    <n v="1465750800"/>
    <d v="2016-06-12T17:00:00"/>
    <n v="1463771421"/>
    <d v="2016-05-20T19:10:21"/>
    <d v="1900-01-22T00:00:00"/>
    <x v="21"/>
    <b v="0"/>
    <n v="28"/>
    <b v="1"/>
    <s v="theater/plays"/>
    <n v="100"/>
    <n v="119.64285714285714"/>
    <s v="Theater"/>
    <s v="Plays"/>
  </r>
  <r>
    <n v="4000"/>
    <n v="4443"/>
    <s v="successful"/>
    <s v="US"/>
    <s v="USD"/>
    <n v="1416589200"/>
    <d v="2014-11-21T17:00:00"/>
    <n v="1414605776"/>
    <d v="2014-10-29T18:02:56"/>
    <d v="1900-01-22T00:00:00"/>
    <x v="21"/>
    <b v="0"/>
    <n v="65"/>
    <b v="1"/>
    <s v="theater/plays"/>
    <n v="111.07499999999999"/>
    <n v="68.353846153846149"/>
    <s v="Theater"/>
    <s v="Plays"/>
  </r>
  <r>
    <n v="1000"/>
    <n v="1532"/>
    <s v="successful"/>
    <s v="US"/>
    <s v="USD"/>
    <n v="1406087940"/>
    <d v="2014-07-23T03:59:00"/>
    <n v="1404141626"/>
    <d v="2014-06-30T15:20:26"/>
    <d v="1900-01-22T00:00:00"/>
    <x v="21"/>
    <b v="0"/>
    <n v="37"/>
    <b v="1"/>
    <s v="theater/plays"/>
    <n v="153.19999999999999"/>
    <n v="41.405405405405403"/>
    <s v="Theater"/>
    <s v="Plays"/>
  </r>
  <r>
    <n v="100"/>
    <n v="180"/>
    <s v="successful"/>
    <s v="GB"/>
    <s v="GBP"/>
    <n v="1462914000"/>
    <d v="2016-05-10T21:00:00"/>
    <n v="1460914253"/>
    <d v="2016-04-17T17:30:53"/>
    <d v="1900-01-22T00:00:00"/>
    <x v="21"/>
    <b v="0"/>
    <n v="15"/>
    <b v="1"/>
    <s v="theater/plays"/>
    <n v="180"/>
    <n v="12"/>
    <s v="Theater"/>
    <s v="Plays"/>
  </r>
  <r>
    <n v="1500"/>
    <n v="1518"/>
    <s v="successful"/>
    <s v="GB"/>
    <s v="GBP"/>
    <n v="1415385000"/>
    <d v="2014-11-07T18:30:00"/>
    <n v="1413406695"/>
    <d v="2014-10-15T20:58:15"/>
    <d v="1900-01-22T00:00:00"/>
    <x v="21"/>
    <b v="0"/>
    <n v="19"/>
    <b v="1"/>
    <s v="theater/plays"/>
    <n v="101.2"/>
    <n v="79.89473684210526"/>
    <s v="Theater"/>
    <s v="Plays"/>
  </r>
  <r>
    <n v="2100"/>
    <n v="2140"/>
    <s v="successful"/>
    <s v="US"/>
    <s v="USD"/>
    <n v="1457139600"/>
    <d v="2016-03-05T01:00:00"/>
    <n v="1455230214"/>
    <d v="2016-02-11T22:36:54"/>
    <d v="1900-01-22T00:00:00"/>
    <x v="21"/>
    <b v="0"/>
    <n v="13"/>
    <b v="1"/>
    <s v="theater/plays"/>
    <n v="101.9047619047619"/>
    <n v="164.61538461538461"/>
    <s v="Theater"/>
    <s v="Plays"/>
  </r>
  <r>
    <n v="1500"/>
    <n v="2616"/>
    <s v="successful"/>
    <s v="GB"/>
    <s v="GBP"/>
    <n v="1459702800"/>
    <d v="2016-04-03T17:00:00"/>
    <n v="1457690386"/>
    <d v="2016-03-11T09:59:46"/>
    <d v="1900-01-22T00:00:00"/>
    <x v="21"/>
    <b v="0"/>
    <n v="38"/>
    <b v="1"/>
    <s v="theater/plays"/>
    <n v="174.4"/>
    <n v="68.84210526315789"/>
    <s v="Theater"/>
    <s v="Plays"/>
  </r>
  <r>
    <n v="2000"/>
    <n v="2215"/>
    <s v="successful"/>
    <s v="DK"/>
    <s v="DKK"/>
    <n v="1464817320"/>
    <d v="2016-06-01T21:42:00"/>
    <n v="1462806419"/>
    <d v="2016-05-09T15:06:59"/>
    <d v="1900-01-22T00:00:00"/>
    <x v="21"/>
    <b v="0"/>
    <n v="20"/>
    <b v="1"/>
    <s v="theater/plays"/>
    <n v="110.75"/>
    <n v="110.75"/>
    <s v="Theater"/>
    <s v="Plays"/>
  </r>
  <r>
    <n v="3000"/>
    <n v="3330"/>
    <s v="successful"/>
    <s v="US"/>
    <s v="USD"/>
    <n v="1460260800"/>
    <d v="2016-04-10T04:00:00"/>
    <n v="1458336672"/>
    <d v="2016-03-18T21:31:12"/>
    <d v="1900-01-22T00:00:00"/>
    <x v="21"/>
    <b v="0"/>
    <n v="36"/>
    <b v="1"/>
    <s v="theater/plays"/>
    <n v="111.00000000000001"/>
    <n v="92.5"/>
    <s v="Theater"/>
    <s v="Plays"/>
  </r>
  <r>
    <n v="1000"/>
    <n v="1035"/>
    <s v="successful"/>
    <s v="US"/>
    <s v="USD"/>
    <n v="1437676380"/>
    <d v="2015-07-23T18:33:00"/>
    <n v="1435670452"/>
    <d v="2015-06-30T13:20:52"/>
    <d v="1900-01-22T00:00:00"/>
    <x v="21"/>
    <b v="0"/>
    <n v="28"/>
    <b v="1"/>
    <s v="theater/plays"/>
    <n v="103.49999999999999"/>
    <n v="36.964285714285715"/>
    <s v="Theater"/>
    <s v="Plays"/>
  </r>
  <r>
    <n v="700"/>
    <n v="150"/>
    <s v="failed"/>
    <s v="US"/>
    <s v="USD"/>
    <n v="1447311540"/>
    <d v="2015-11-12T06:59:00"/>
    <n v="1445358903"/>
    <d v="2015-10-20T16:35:03"/>
    <d v="1900-01-22T00:00:00"/>
    <x v="21"/>
    <b v="0"/>
    <n v="4"/>
    <b v="0"/>
    <s v="theater/plays"/>
    <n v="21.428571428571427"/>
    <n v="37.5"/>
    <s v="Theater"/>
    <s v="Plays"/>
  </r>
  <r>
    <n v="5000"/>
    <n v="260"/>
    <s v="failed"/>
    <s v="US"/>
    <s v="USD"/>
    <n v="1406913120"/>
    <d v="2014-08-01T17:12:00"/>
    <n v="1404927690"/>
    <d v="2014-07-09T17:41:30"/>
    <d v="1900-01-22T00:00:00"/>
    <x v="21"/>
    <b v="0"/>
    <n v="4"/>
    <b v="0"/>
    <s v="theater/plays"/>
    <n v="5.2"/>
    <n v="65"/>
    <s v="Theater"/>
    <s v="Plays"/>
  </r>
  <r>
    <n v="6000"/>
    <n v="110"/>
    <s v="failed"/>
    <s v="GB"/>
    <s v="GBP"/>
    <n v="1427659200"/>
    <d v="2015-03-29T20:00:00"/>
    <n v="1425678057"/>
    <d v="2015-03-06T21:40:57"/>
    <d v="1900-01-22T00:00:00"/>
    <x v="21"/>
    <b v="0"/>
    <n v="6"/>
    <b v="0"/>
    <s v="theater/plays"/>
    <n v="1.8333333333333333"/>
    <n v="18.333333333333332"/>
    <s v="Theater"/>
    <s v="Plays"/>
  </r>
  <r>
    <n v="3500"/>
    <n v="775"/>
    <s v="failed"/>
    <s v="GB"/>
    <s v="GBP"/>
    <n v="1448492400"/>
    <d v="2015-11-25T23:00:00"/>
    <n v="1446506080"/>
    <d v="2015-11-02T23:14:40"/>
    <d v="1900-01-22T00:00:00"/>
    <x v="21"/>
    <b v="0"/>
    <n v="6"/>
    <b v="0"/>
    <s v="theater/plays"/>
    <n v="22.142857142857142"/>
    <n v="129.16666666666666"/>
    <s v="Theater"/>
    <s v="Plays"/>
  </r>
  <r>
    <n v="2000"/>
    <n v="41"/>
    <s v="failed"/>
    <s v="US"/>
    <s v="USD"/>
    <n v="1411596001"/>
    <d v="2014-09-24T22:00:01"/>
    <n v="1409608801"/>
    <d v="2014-09-01T22:00:01"/>
    <d v="1900-01-22T00:00:00"/>
    <x v="21"/>
    <b v="0"/>
    <n v="4"/>
    <b v="0"/>
    <s v="theater/plays"/>
    <n v="2.0500000000000003"/>
    <n v="10.25"/>
    <s v="Theater"/>
    <s v="Plays"/>
  </r>
  <r>
    <n v="1000"/>
    <n v="1665"/>
    <s v="successful"/>
    <s v="US"/>
    <s v="USD"/>
    <n v="1430179200"/>
    <d v="2015-04-28T00:00:00"/>
    <n v="1428130814"/>
    <d v="2015-04-04T07:00:14"/>
    <d v="1900-01-23T00:00:00"/>
    <x v="22"/>
    <b v="0"/>
    <n v="28"/>
    <b v="1"/>
    <s v="film &amp; video/television"/>
    <n v="166.5"/>
    <n v="59.464285714285715"/>
    <s v="Film &amp; Video"/>
    <s v="Television"/>
  </r>
  <r>
    <n v="2000"/>
    <n v="2270.37"/>
    <s v="successful"/>
    <s v="US"/>
    <s v="USD"/>
    <n v="1388206740"/>
    <d v="2013-12-28T04:59:00"/>
    <n v="1386194013"/>
    <d v="2013-12-04T21:53:33"/>
    <d v="1900-01-23T00:00:00"/>
    <x v="22"/>
    <b v="0"/>
    <n v="64"/>
    <b v="1"/>
    <s v="film &amp; video/shorts"/>
    <n v="113.51849999999999"/>
    <n v="35.474531249999998"/>
    <s v="Film &amp; Video"/>
    <s v="Shorts"/>
  </r>
  <r>
    <n v="3500"/>
    <n v="3500"/>
    <s v="successful"/>
    <s v="US"/>
    <s v="USD"/>
    <n v="1359052710"/>
    <d v="2013-01-24T18:38:30"/>
    <n v="1356979110"/>
    <d v="2012-12-31T18:38:30"/>
    <d v="1900-01-23T00:00:00"/>
    <x v="22"/>
    <b v="0"/>
    <n v="35"/>
    <b v="1"/>
    <s v="film &amp; video/shorts"/>
    <n v="100"/>
    <n v="100"/>
    <s v="Film &amp; Video"/>
    <s v="Shorts"/>
  </r>
  <r>
    <n v="500"/>
    <n v="600"/>
    <s v="successful"/>
    <s v="US"/>
    <s v="USD"/>
    <n v="1301792400"/>
    <d v="2011-04-03T01:00:00"/>
    <n v="1299775266"/>
    <d v="2011-03-10T16:41:06"/>
    <d v="1900-01-23T00:00:00"/>
    <x v="22"/>
    <b v="0"/>
    <n v="10"/>
    <b v="1"/>
    <s v="film &amp; video/shorts"/>
    <n v="120"/>
    <n v="60"/>
    <s v="Film &amp; Video"/>
    <s v="Shorts"/>
  </r>
  <r>
    <n v="5000"/>
    <n v="5200"/>
    <s v="successful"/>
    <s v="US"/>
    <s v="USD"/>
    <n v="1397354400"/>
    <d v="2014-04-13T02:00:00"/>
    <n v="1395277318"/>
    <d v="2014-03-20T01:01:58"/>
    <d v="1900-01-23T00:00:00"/>
    <x v="22"/>
    <b v="0"/>
    <n v="81"/>
    <b v="1"/>
    <s v="film &amp; video/shorts"/>
    <n v="104"/>
    <n v="64.197530864197532"/>
    <s v="Film &amp; Video"/>
    <s v="Shorts"/>
  </r>
  <r>
    <n v="5000"/>
    <n v="800"/>
    <s v="failed"/>
    <s v="US"/>
    <s v="USD"/>
    <n v="1437461940"/>
    <d v="2015-07-21T06:59:00"/>
    <n v="1435383457"/>
    <d v="2015-06-27T05:37:37"/>
    <d v="1900-01-23T00:00:00"/>
    <x v="22"/>
    <b v="0"/>
    <n v="5"/>
    <b v="0"/>
    <s v="film &amp; video/drama"/>
    <n v="16"/>
    <n v="160"/>
    <s v="Film &amp; Video"/>
    <s v="Drama"/>
  </r>
  <r>
    <n v="10000"/>
    <n v="10550"/>
    <s v="successful"/>
    <s v="US"/>
    <s v="USD"/>
    <n v="1446868800"/>
    <d v="2015-11-07T04:00:00"/>
    <n v="1444821127"/>
    <d v="2015-10-14T11:12:07"/>
    <d v="1900-01-23T00:00:00"/>
    <x v="22"/>
    <b v="1"/>
    <n v="167"/>
    <b v="1"/>
    <s v="film &amp; video/documentary"/>
    <n v="105.5"/>
    <n v="63.17365269461078"/>
    <s v="Film &amp; Video"/>
    <s v="Documentary"/>
  </r>
  <r>
    <n v="3000"/>
    <n v="3353"/>
    <s v="successful"/>
    <s v="CA"/>
    <s v="CAD"/>
    <n v="1453765920"/>
    <d v="2016-01-25T23:52:00"/>
    <n v="1451655808"/>
    <d v="2016-01-01T13:43:28"/>
    <d v="1900-01-23T00:00:00"/>
    <x v="22"/>
    <b v="0"/>
    <n v="83"/>
    <b v="1"/>
    <s v="film &amp; video/documentary"/>
    <n v="111.76666666666665"/>
    <n v="40.397590361445786"/>
    <s v="Film &amp; Video"/>
    <s v="Documentary"/>
  </r>
  <r>
    <n v="20000"/>
    <n v="31"/>
    <s v="failed"/>
    <s v="US"/>
    <s v="USD"/>
    <n v="1404356400"/>
    <d v="2014-07-03T03:00:00"/>
    <n v="1402343765"/>
    <d v="2014-06-09T19:56:05"/>
    <d v="1900-01-23T00:00:00"/>
    <x v="22"/>
    <b v="0"/>
    <n v="3"/>
    <b v="0"/>
    <s v="film &amp; video/animation"/>
    <n v="0.155"/>
    <n v="10.333333333333334"/>
    <s v="Film &amp; Video"/>
    <s v="Animation"/>
  </r>
  <r>
    <n v="2000"/>
    <n v="2004"/>
    <s v="successful"/>
    <s v="GB"/>
    <s v="GBP"/>
    <n v="1463394365"/>
    <d v="2016-05-16T10:26:05"/>
    <n v="1461320765"/>
    <d v="2016-04-22T10:26:05"/>
    <d v="1900-01-23T00:00:00"/>
    <x v="22"/>
    <b v="0"/>
    <n v="17"/>
    <b v="1"/>
    <s v="theater/plays"/>
    <n v="100.2"/>
    <n v="117.88235294117646"/>
    <s v="Theater"/>
    <s v="Plays"/>
  </r>
  <r>
    <n v="125000"/>
    <n v="14"/>
    <s v="failed"/>
    <s v="GB"/>
    <s v="GBP"/>
    <n v="1441633993"/>
    <d v="2015-09-07T13:53:13"/>
    <n v="1439560393"/>
    <d v="2015-08-14T13:53:13"/>
    <d v="1900-01-23T00:00:00"/>
    <x v="22"/>
    <b v="0"/>
    <n v="7"/>
    <b v="0"/>
    <s v="technology/web"/>
    <n v="1.12E-2"/>
    <n v="2"/>
    <s v="Technology"/>
    <s v="Web"/>
  </r>
  <r>
    <n v="50000"/>
    <n v="31"/>
    <s v="failed"/>
    <s v="US"/>
    <s v="USD"/>
    <n v="1425827760"/>
    <d v="2015-03-08T15:16:00"/>
    <n v="1423769402"/>
    <d v="2015-02-12T19:30:02"/>
    <d v="1900-01-23T00:00:00"/>
    <x v="22"/>
    <b v="0"/>
    <n v="2"/>
    <b v="0"/>
    <s v="technology/web"/>
    <n v="6.2E-2"/>
    <n v="15.5"/>
    <s v="Technology"/>
    <s v="Web"/>
  </r>
  <r>
    <n v="1000"/>
    <n v="2110.5"/>
    <s v="successful"/>
    <s v="US"/>
    <s v="USD"/>
    <n v="1362974400"/>
    <d v="2013-03-11T04:00:00"/>
    <n v="1360948389"/>
    <d v="2013-02-15T17:13:09"/>
    <d v="1900-01-23T00:00:00"/>
    <x v="22"/>
    <b v="1"/>
    <n v="22"/>
    <b v="1"/>
    <s v="music/rock"/>
    <n v="211.05"/>
    <n v="95.931818181818187"/>
    <s v="Music"/>
    <s v="Rock"/>
  </r>
  <r>
    <n v="5000"/>
    <n v="5535"/>
    <s v="successful"/>
    <s v="US"/>
    <s v="USD"/>
    <n v="1434342894"/>
    <d v="2015-06-15T04:34:54"/>
    <n v="1432269294"/>
    <d v="2015-05-22T04:34:54"/>
    <d v="1900-01-23T00:00:00"/>
    <x v="22"/>
    <b v="0"/>
    <n v="87"/>
    <b v="1"/>
    <s v="music/rock"/>
    <n v="110.7"/>
    <n v="63.620689655172413"/>
    <s v="Music"/>
    <s v="Rock"/>
  </r>
  <r>
    <n v="5000"/>
    <n v="24201"/>
    <s v="successful"/>
    <s v="AU"/>
    <s v="AUD"/>
    <n v="1455548400"/>
    <d v="2016-02-15T15:00:00"/>
    <n v="1453461865"/>
    <d v="2016-01-22T11:24:25"/>
    <d v="1900-01-23T00:00:00"/>
    <x v="22"/>
    <b v="1"/>
    <n v="294"/>
    <b v="1"/>
    <s v="photography/photobooks"/>
    <n v="484.02000000000004"/>
    <n v="82.316326530612244"/>
    <s v="Photography"/>
    <s v="Photobooks"/>
  </r>
  <r>
    <n v="2500"/>
    <n v="125"/>
    <s v="canceled"/>
    <s v="GB"/>
    <s v="GBP"/>
    <n v="1456703940"/>
    <d v="2016-02-28T23:59:00"/>
    <n v="1454546859"/>
    <d v="2016-02-04T00:47:39"/>
    <d v="1900-01-23T00:00:00"/>
    <x v="22"/>
    <b v="0"/>
    <n v="3"/>
    <b v="0"/>
    <s v="publishing/art books"/>
    <n v="5"/>
    <n v="41.666666666666664"/>
    <s v="Publishing"/>
    <s v="Art Books"/>
  </r>
  <r>
    <n v="1897"/>
    <n v="205"/>
    <s v="canceled"/>
    <s v="US"/>
    <s v="USD"/>
    <n v="1283392800"/>
    <d v="2010-09-02T02:00:00"/>
    <n v="1281317691"/>
    <d v="2010-08-09T01:34:51"/>
    <d v="1900-01-23T00:00:00"/>
    <x v="22"/>
    <b v="0"/>
    <n v="4"/>
    <b v="0"/>
    <s v="publishing/art books"/>
    <n v="10.806536636794938"/>
    <n v="51.25"/>
    <s v="Publishing"/>
    <s v="Art Books"/>
  </r>
  <r>
    <n v="3500"/>
    <n v="760"/>
    <s v="live"/>
    <s v="FR"/>
    <s v="EUR"/>
    <n v="1491590738"/>
    <d v="2017-04-07T18:45:38"/>
    <n v="1489517138"/>
    <d v="2017-03-14T18:45:38"/>
    <d v="1900-01-23T00:00:00"/>
    <x v="22"/>
    <b v="0"/>
    <n v="10"/>
    <b v="0"/>
    <s v="music/faith"/>
    <n v="21.714285714285715"/>
    <n v="76"/>
    <s v="Music"/>
    <s v="Faith"/>
  </r>
  <r>
    <n v="125000"/>
    <n v="0"/>
    <s v="live"/>
    <s v="US"/>
    <s v="USD"/>
    <n v="1490499180"/>
    <d v="2017-03-26T03:33:00"/>
    <n v="1488430760"/>
    <d v="2017-03-02T04:59:20"/>
    <d v="1900-01-23T00:00:00"/>
    <x v="22"/>
    <b v="0"/>
    <n v="0"/>
    <b v="0"/>
    <s v="music/faith"/>
    <n v="0"/>
    <n v="0"/>
    <s v="Music"/>
    <s v="Faith"/>
  </r>
  <r>
    <n v="200"/>
    <n v="0"/>
    <s v="canceled"/>
    <s v="CA"/>
    <s v="CAD"/>
    <n v="1462053600"/>
    <d v="2016-04-30T22:00:00"/>
    <n v="1459975008"/>
    <d v="2016-04-06T20:36:48"/>
    <d v="1900-01-23T00:00:00"/>
    <x v="22"/>
    <b v="0"/>
    <n v="0"/>
    <b v="0"/>
    <s v="technology/web"/>
    <n v="0"/>
    <n v="0"/>
    <s v="Technology"/>
    <s v="Web"/>
  </r>
  <r>
    <n v="2000"/>
    <n v="2155"/>
    <s v="successful"/>
    <s v="US"/>
    <s v="USD"/>
    <n v="1436511600"/>
    <d v="2015-07-10T07:00:00"/>
    <n v="1434415812"/>
    <d v="2015-06-16T00:50:12"/>
    <d v="1900-01-23T00:00:00"/>
    <x v="22"/>
    <b v="0"/>
    <n v="19"/>
    <b v="1"/>
    <s v="theater/plays"/>
    <n v="107.74999999999999"/>
    <n v="113.42105263157895"/>
    <s v="Theater"/>
    <s v="Plays"/>
  </r>
  <r>
    <n v="1000"/>
    <n v="0"/>
    <s v="failed"/>
    <s v="NL"/>
    <s v="EUR"/>
    <n v="1417778880"/>
    <d v="2014-12-05T11:28:00"/>
    <n v="1415711095"/>
    <d v="2014-11-11T13:04:55"/>
    <d v="1900-01-23T00:00:00"/>
    <x v="22"/>
    <b v="0"/>
    <n v="0"/>
    <b v="0"/>
    <s v="theater/plays"/>
    <n v="0"/>
    <n v="0"/>
    <s v="Theater"/>
    <s v="Plays"/>
  </r>
  <r>
    <n v="2500"/>
    <n v="504"/>
    <s v="failed"/>
    <s v="US"/>
    <s v="USD"/>
    <n v="1467604800"/>
    <d v="2016-07-04T04:00:00"/>
    <n v="1465533672"/>
    <d v="2016-06-10T04:41:12"/>
    <d v="1900-01-23T00:00:00"/>
    <x v="22"/>
    <b v="0"/>
    <n v="10"/>
    <b v="0"/>
    <s v="theater/plays"/>
    <n v="20.16"/>
    <n v="50.4"/>
    <s v="Theater"/>
    <s v="Plays"/>
  </r>
  <r>
    <n v="1250"/>
    <n v="1300"/>
    <s v="successful"/>
    <s v="US"/>
    <s v="USD"/>
    <n v="1354845600"/>
    <d v="2012-12-07T02:00:00"/>
    <n v="1352766300"/>
    <d v="2012-11-13T00:25:00"/>
    <d v="1900-01-23T00:00:00"/>
    <x v="22"/>
    <b v="1"/>
    <n v="25"/>
    <b v="1"/>
    <s v="theater/plays"/>
    <n v="104"/>
    <n v="52"/>
    <s v="Theater"/>
    <s v="Plays"/>
  </r>
  <r>
    <n v="35000"/>
    <n v="35275.64"/>
    <s v="successful"/>
    <s v="US"/>
    <s v="USD"/>
    <n v="1443499140"/>
    <d v="2015-09-29T03:59:00"/>
    <n v="1441452184"/>
    <d v="2015-09-05T11:23:04"/>
    <d v="1900-01-23T00:00:00"/>
    <x v="22"/>
    <b v="1"/>
    <n v="269"/>
    <b v="1"/>
    <s v="theater/plays"/>
    <n v="100.78754285714287"/>
    <n v="131.13620817843866"/>
    <s v="Theater"/>
    <s v="Plays"/>
  </r>
  <r>
    <n v="5862"/>
    <n v="6208.98"/>
    <s v="successful"/>
    <s v="GB"/>
    <s v="GBP"/>
    <n v="1445817540"/>
    <d v="2015-10-25T23:59:00"/>
    <n v="1443665293"/>
    <d v="2015-10-01T02:08:13"/>
    <d v="1900-01-23T00:00:00"/>
    <x v="22"/>
    <b v="1"/>
    <n v="104"/>
    <b v="1"/>
    <s v="theater/plays"/>
    <n v="105.91914022517912"/>
    <n v="59.701730769230764"/>
    <s v="Theater"/>
    <s v="Plays"/>
  </r>
  <r>
    <n v="8000"/>
    <n v="8227"/>
    <s v="successful"/>
    <s v="US"/>
    <s v="USD"/>
    <n v="1444348800"/>
    <d v="2015-10-09T00:00:00"/>
    <n v="1442283562"/>
    <d v="2015-09-15T02:19:22"/>
    <d v="1900-01-23T00:00:00"/>
    <x v="22"/>
    <b v="1"/>
    <n v="71"/>
    <b v="1"/>
    <s v="theater/plays"/>
    <n v="102.83750000000001"/>
    <n v="115.87323943661971"/>
    <s v="Theater"/>
    <s v="Plays"/>
  </r>
  <r>
    <n v="5500"/>
    <n v="5516"/>
    <s v="successful"/>
    <s v="US"/>
    <s v="USD"/>
    <n v="1461988740"/>
    <d v="2016-04-30T03:59:00"/>
    <n v="1459949080"/>
    <d v="2016-04-06T13:24:40"/>
    <d v="1900-01-23T00:00:00"/>
    <x v="22"/>
    <b v="0"/>
    <n v="79"/>
    <b v="1"/>
    <s v="theater/plays"/>
    <n v="100.2909090909091"/>
    <n v="69.822784810126578"/>
    <s v="Theater"/>
    <s v="Plays"/>
  </r>
  <r>
    <n v="2000"/>
    <n v="2005"/>
    <s v="successful"/>
    <s v="GB"/>
    <s v="GBP"/>
    <n v="1437235200"/>
    <d v="2015-07-18T16:00:00"/>
    <n v="1435177840"/>
    <d v="2015-06-24T20:30:40"/>
    <d v="1900-01-23T00:00:00"/>
    <x v="22"/>
    <b v="0"/>
    <n v="30"/>
    <b v="1"/>
    <s v="theater/plays"/>
    <n v="100.25"/>
    <n v="66.833333333333329"/>
    <s v="Theater"/>
    <s v="Plays"/>
  </r>
  <r>
    <n v="550"/>
    <n v="592"/>
    <s v="successful"/>
    <s v="GB"/>
    <s v="GBP"/>
    <n v="1409490480"/>
    <d v="2014-08-31T13:08:00"/>
    <n v="1407400306"/>
    <d v="2014-08-07T08:31:46"/>
    <d v="1900-01-23T00:00:00"/>
    <x v="22"/>
    <b v="0"/>
    <n v="21"/>
    <b v="1"/>
    <s v="theater/plays"/>
    <n v="107.63636363636364"/>
    <n v="28.19047619047619"/>
    <s v="Theater"/>
    <s v="Plays"/>
  </r>
  <r>
    <n v="3500"/>
    <n v="3526"/>
    <s v="successful"/>
    <s v="GB"/>
    <s v="GBP"/>
    <n v="1470092340"/>
    <d v="2016-08-01T22:59:00"/>
    <n v="1467973256"/>
    <d v="2016-07-08T10:20:56"/>
    <d v="1900-01-23T00:00:00"/>
    <x v="22"/>
    <b v="0"/>
    <n v="46"/>
    <b v="1"/>
    <s v="theater/plays"/>
    <n v="100.74285714285713"/>
    <n v="76.652173913043484"/>
    <s v="Theater"/>
    <s v="Plays"/>
  </r>
  <r>
    <n v="1000"/>
    <n v="1082"/>
    <s v="successful"/>
    <s v="GB"/>
    <s v="GBP"/>
    <n v="1423138800"/>
    <d v="2015-02-05T12:20:00"/>
    <n v="1421092725"/>
    <d v="2015-01-12T19:58:45"/>
    <d v="1900-01-23T00:00:00"/>
    <x v="22"/>
    <b v="0"/>
    <n v="25"/>
    <b v="1"/>
    <s v="theater/plays"/>
    <n v="108.2"/>
    <n v="43.28"/>
    <s v="Theater"/>
    <s v="Plays"/>
  </r>
  <r>
    <n v="1500"/>
    <n v="2140"/>
    <s v="successful"/>
    <s v="US"/>
    <s v="USD"/>
    <n v="1436562000"/>
    <d v="2015-07-10T21:00:00"/>
    <n v="1434440227"/>
    <d v="2015-06-16T07:37:07"/>
    <d v="1900-01-23T00:00:00"/>
    <x v="22"/>
    <b v="0"/>
    <n v="13"/>
    <b v="1"/>
    <s v="theater/plays"/>
    <n v="142.66666666666669"/>
    <n v="164.61538461538461"/>
    <s v="Theater"/>
    <s v="Plays"/>
  </r>
  <r>
    <n v="3000"/>
    <n v="3636"/>
    <s v="successful"/>
    <s v="US"/>
    <s v="USD"/>
    <n v="1429286400"/>
    <d v="2015-04-17T16:00:00"/>
    <n v="1427221560"/>
    <d v="2015-03-24T18:26:00"/>
    <d v="1900-01-23T00:00:00"/>
    <x v="22"/>
    <b v="0"/>
    <n v="29"/>
    <b v="1"/>
    <s v="theater/plays"/>
    <n v="121.2"/>
    <n v="125.37931034482759"/>
    <s v="Theater"/>
    <s v="Plays"/>
  </r>
  <r>
    <n v="35000"/>
    <n v="40043.25"/>
    <s v="successful"/>
    <s v="US"/>
    <s v="USD"/>
    <n v="1463198340"/>
    <d v="2016-05-14T03:59:00"/>
    <n v="1461117201"/>
    <d v="2016-04-20T01:53:21"/>
    <d v="1900-01-23T00:00:00"/>
    <x v="22"/>
    <b v="0"/>
    <n v="336"/>
    <b v="1"/>
    <s v="theater/plays"/>
    <n v="114.40928571428573"/>
    <n v="119.17633928571429"/>
    <s v="Theater"/>
    <s v="Plays"/>
  </r>
  <r>
    <n v="3000"/>
    <n v="3292"/>
    <s v="successful"/>
    <s v="US"/>
    <s v="USD"/>
    <n v="1475269200"/>
    <d v="2016-09-30T21:00:00"/>
    <n v="1473200844"/>
    <d v="2016-09-06T22:27:24"/>
    <d v="1900-01-23T00:00:00"/>
    <x v="22"/>
    <b v="0"/>
    <n v="70"/>
    <b v="1"/>
    <s v="theater/plays"/>
    <n v="109.73333333333332"/>
    <n v="47.028571428571432"/>
    <s v="Theater"/>
    <s v="Plays"/>
  </r>
  <r>
    <n v="1200"/>
    <n v="1547"/>
    <s v="successful"/>
    <s v="US"/>
    <s v="USD"/>
    <n v="1458057600"/>
    <d v="2016-03-15T16:00:00"/>
    <n v="1455938520"/>
    <d v="2016-02-20T03:22:00"/>
    <d v="1900-01-23T00:00:00"/>
    <x v="22"/>
    <b v="0"/>
    <n v="24"/>
    <b v="1"/>
    <s v="theater/musical"/>
    <n v="128.91666666666666"/>
    <n v="64.458333333333329"/>
    <s v="Theater"/>
    <s v="Musical"/>
  </r>
  <r>
    <n v="5000"/>
    <n v="110"/>
    <s v="failed"/>
    <s v="US"/>
    <s v="USD"/>
    <n v="1420938000"/>
    <d v="2015-01-11T01:00:00"/>
    <n v="1418862743"/>
    <d v="2014-12-18T00:32:23"/>
    <d v="1900-01-23T00:00:00"/>
    <x v="22"/>
    <b v="0"/>
    <n v="4"/>
    <b v="0"/>
    <s v="theater/plays"/>
    <n v="2.1999999999999997"/>
    <n v="27.5"/>
    <s v="Theater"/>
    <s v="Plays"/>
  </r>
  <r>
    <n v="3000"/>
    <n v="0"/>
    <s v="failed"/>
    <s v="US"/>
    <s v="USD"/>
    <n v="1465930440"/>
    <d v="2016-06-14T18:54:00"/>
    <n v="1463849116"/>
    <d v="2016-05-21T16:45:16"/>
    <d v="1900-01-23T00:00:00"/>
    <x v="22"/>
    <b v="0"/>
    <n v="0"/>
    <b v="0"/>
    <s v="theater/plays"/>
    <n v="0"/>
    <n v="0"/>
    <s v="Theater"/>
    <s v="Plays"/>
  </r>
  <r>
    <n v="6000"/>
    <n v="6056"/>
    <s v="successful"/>
    <s v="AU"/>
    <s v="AUD"/>
    <n v="1405259940"/>
    <d v="2014-07-13T13:59:00"/>
    <n v="1403051888"/>
    <d v="2014-06-18T00:38:08"/>
    <d v="1900-01-24T00:00:00"/>
    <x v="23"/>
    <b v="0"/>
    <n v="41"/>
    <b v="1"/>
    <s v="film &amp; video/television"/>
    <n v="100.93333333333334"/>
    <n v="147.70731707317074"/>
    <s v="Film &amp; Video"/>
    <s v="Television"/>
  </r>
  <r>
    <n v="3000"/>
    <n v="4642"/>
    <s v="successful"/>
    <s v="US"/>
    <s v="USD"/>
    <n v="1362337878"/>
    <d v="2013-03-03T19:11:18"/>
    <n v="1360177878"/>
    <d v="2013-02-06T19:11:18"/>
    <d v="1900-01-24T00:00:00"/>
    <x v="23"/>
    <b v="0"/>
    <n v="48"/>
    <b v="1"/>
    <s v="film &amp; video/shorts"/>
    <n v="154.73333333333332"/>
    <n v="96.708333333333329"/>
    <s v="Film &amp; Video"/>
    <s v="Shorts"/>
  </r>
  <r>
    <n v="6000"/>
    <n v="6904"/>
    <s v="successful"/>
    <s v="US"/>
    <s v="USD"/>
    <n v="1370196192"/>
    <d v="2013-06-02T18:03:12"/>
    <n v="1368036192"/>
    <d v="2013-05-08T18:03:12"/>
    <d v="1900-01-24T00:00:00"/>
    <x v="23"/>
    <b v="0"/>
    <n v="56"/>
    <b v="1"/>
    <s v="film &amp; video/shorts"/>
    <n v="115.06666666666668"/>
    <n v="123.28571428571429"/>
    <s v="Film &amp; Video"/>
    <s v="Shorts"/>
  </r>
  <r>
    <n v="450"/>
    <n v="632"/>
    <s v="successful"/>
    <s v="US"/>
    <s v="USD"/>
    <n v="1328377444"/>
    <d v="2012-02-04T17:44:04"/>
    <n v="1326217444"/>
    <d v="2012-01-10T17:44:04"/>
    <d v="1900-01-24T00:00:00"/>
    <x v="23"/>
    <b v="0"/>
    <n v="22"/>
    <b v="1"/>
    <s v="film &amp; video/shorts"/>
    <n v="140.44444444444443"/>
    <n v="28.727272727272727"/>
    <s v="Film &amp; Video"/>
    <s v="Shorts"/>
  </r>
  <r>
    <n v="4000"/>
    <n v="0"/>
    <s v="canceled"/>
    <s v="US"/>
    <s v="USD"/>
    <n v="1431728242"/>
    <d v="2015-05-15T22:17:22"/>
    <n v="1429568242"/>
    <d v="2015-04-20T22:17:22"/>
    <d v="1900-01-24T00:00:00"/>
    <x v="23"/>
    <b v="0"/>
    <n v="0"/>
    <b v="0"/>
    <s v="film &amp; video/science fiction"/>
    <n v="0"/>
    <n v="0"/>
    <s v="Film &amp; Video"/>
    <s v="Science Fiction"/>
  </r>
  <r>
    <n v="20000"/>
    <n v="1297"/>
    <s v="failed"/>
    <s v="GB"/>
    <s v="GBP"/>
    <n v="1409337611"/>
    <d v="2014-08-29T18:40:11"/>
    <n v="1407177611"/>
    <d v="2014-08-04T18:40:11"/>
    <d v="1900-01-24T00:00:00"/>
    <x v="23"/>
    <b v="0"/>
    <n v="26"/>
    <b v="0"/>
    <s v="film &amp; video/drama"/>
    <n v="6.4850000000000003"/>
    <n v="49.884615384615387"/>
    <s v="Film &amp; Video"/>
    <s v="Drama"/>
  </r>
  <r>
    <n v="40000"/>
    <n v="41850.46"/>
    <s v="successful"/>
    <s v="US"/>
    <s v="USD"/>
    <n v="1327167780"/>
    <d v="2012-01-21T17:43:00"/>
    <n v="1325007780"/>
    <d v="2011-12-27T17:43:00"/>
    <d v="1900-01-24T00:00:00"/>
    <x v="23"/>
    <b v="1"/>
    <n v="760"/>
    <b v="1"/>
    <s v="film &amp; video/documentary"/>
    <n v="104.62615"/>
    <n v="55.066394736842106"/>
    <s v="Film &amp; Video"/>
    <s v="Documentary"/>
  </r>
  <r>
    <n v="25000"/>
    <n v="29681.55"/>
    <s v="successful"/>
    <s v="US"/>
    <s v="USD"/>
    <n v="1347017083"/>
    <d v="2012-09-07T11:24:43"/>
    <n v="1344857083"/>
    <d v="2012-08-13T11:24:43"/>
    <d v="1900-01-24T00:00:00"/>
    <x v="23"/>
    <b v="1"/>
    <n v="129"/>
    <b v="1"/>
    <s v="film &amp; video/documentary"/>
    <n v="118.72620000000001"/>
    <n v="230.08953488372092"/>
    <s v="Film &amp; Video"/>
    <s v="Documentary"/>
  </r>
  <r>
    <n v="4000"/>
    <n v="5660"/>
    <s v="successful"/>
    <s v="US"/>
    <s v="USD"/>
    <n v="1453569392"/>
    <d v="2016-01-23T17:16:32"/>
    <n v="1451409392"/>
    <d v="2015-12-29T17:16:32"/>
    <d v="1900-01-24T00:00:00"/>
    <x v="23"/>
    <b v="0"/>
    <n v="49"/>
    <b v="1"/>
    <s v="film &amp; video/documentary"/>
    <n v="141.5"/>
    <n v="115.51020408163265"/>
    <s v="Film &amp; Video"/>
    <s v="Documentary"/>
  </r>
  <r>
    <n v="1400"/>
    <n v="1430.06"/>
    <s v="successful"/>
    <s v="CA"/>
    <s v="CAD"/>
    <n v="1413547200"/>
    <d v="2014-10-17T12:00:00"/>
    <n v="1411417602"/>
    <d v="2014-09-22T20:26:42"/>
    <d v="1900-01-24T00:00:00"/>
    <x v="23"/>
    <b v="0"/>
    <n v="21"/>
    <b v="1"/>
    <s v="film &amp; video/documentary"/>
    <n v="102.14714285714285"/>
    <n v="68.09809523809524"/>
    <s v="Film &amp; Video"/>
    <s v="Documentary"/>
  </r>
  <r>
    <n v="30000"/>
    <n v="5"/>
    <s v="failed"/>
    <s v="GB"/>
    <s v="GBP"/>
    <n v="1364041163"/>
    <d v="2013-03-23T12:19:23"/>
    <n v="1361884763"/>
    <d v="2013-02-26T13:19:23"/>
    <d v="1900-01-24T00:00:00"/>
    <x v="23"/>
    <b v="0"/>
    <n v="1"/>
    <b v="0"/>
    <s v="film &amp; video/animation"/>
    <n v="1.6666666666666666E-2"/>
    <n v="5"/>
    <s v="Film &amp; Video"/>
    <s v="Animation"/>
  </r>
  <r>
    <n v="550"/>
    <n v="814"/>
    <s v="successful"/>
    <s v="US"/>
    <s v="USD"/>
    <n v="1334610000"/>
    <d v="2012-04-16T21:00:00"/>
    <n v="1332435685"/>
    <d v="2012-03-22T17:01:25"/>
    <d v="1900-01-24T00:00:00"/>
    <x v="23"/>
    <b v="0"/>
    <n v="15"/>
    <b v="1"/>
    <s v="publishing/nonfiction"/>
    <n v="148"/>
    <n v="54.266666666666666"/>
    <s v="Publishing"/>
    <s v="Nonfiction"/>
  </r>
  <r>
    <n v="12500"/>
    <n v="12554"/>
    <s v="successful"/>
    <s v="US"/>
    <s v="USD"/>
    <n v="1351495284"/>
    <d v="2012-10-29T07:21:24"/>
    <n v="1349335284"/>
    <d v="2012-10-04T07:21:24"/>
    <d v="1900-01-24T00:00:00"/>
    <x v="23"/>
    <b v="0"/>
    <n v="99"/>
    <b v="1"/>
    <s v="music/rock"/>
    <n v="100.43200000000002"/>
    <n v="126.8080808080808"/>
    <s v="Music"/>
    <s v="Rock"/>
  </r>
  <r>
    <n v="500"/>
    <n v="205"/>
    <s v="failed"/>
    <s v="US"/>
    <s v="USD"/>
    <n v="1473972813"/>
    <d v="2016-09-15T20:53:33"/>
    <n v="1471812813"/>
    <d v="2016-08-21T20:53:33"/>
    <d v="1900-01-24T00:00:00"/>
    <x v="23"/>
    <b v="0"/>
    <n v="7"/>
    <b v="0"/>
    <s v="music/indie rock"/>
    <n v="41"/>
    <n v="29.285714285714285"/>
    <s v="Music"/>
    <s v="Indie Rock"/>
  </r>
  <r>
    <n v="5000"/>
    <n v="212"/>
    <s v="failed"/>
    <s v="GB"/>
    <s v="GBP"/>
    <n v="1468349460"/>
    <d v="2016-07-12T18:51:00"/>
    <n v="1466186988"/>
    <d v="2016-06-17T18:09:48"/>
    <d v="1900-01-24T00:00:00"/>
    <x v="23"/>
    <b v="0"/>
    <n v="7"/>
    <b v="0"/>
    <s v="technology/wearables"/>
    <n v="4.24"/>
    <n v="30.285714285714285"/>
    <s v="Technology"/>
    <s v="Wearables"/>
  </r>
  <r>
    <n v="10000"/>
    <n v="726"/>
    <s v="failed"/>
    <s v="US"/>
    <s v="USD"/>
    <n v="1417276800"/>
    <d v="2014-11-29T16:00:00"/>
    <n v="1415140480"/>
    <d v="2014-11-04T22:34:40"/>
    <d v="1900-01-24T00:00:00"/>
    <x v="23"/>
    <b v="0"/>
    <n v="9"/>
    <b v="0"/>
    <s v="technology/wearables"/>
    <n v="7.26"/>
    <n v="80.666666666666671"/>
    <s v="Technology"/>
    <s v="Wearables"/>
  </r>
  <r>
    <n v="500"/>
    <n v="641"/>
    <s v="successful"/>
    <s v="US"/>
    <s v="USD"/>
    <n v="1481615940"/>
    <d v="2016-12-13T07:59:00"/>
    <n v="1479436646"/>
    <d v="2016-11-18T02:37:26"/>
    <d v="1900-01-24T00:00:00"/>
    <x v="23"/>
    <b v="0"/>
    <n v="30"/>
    <b v="1"/>
    <s v="music/electronic music"/>
    <n v="128.19999999999999"/>
    <n v="21.366666666666667"/>
    <s v="Music"/>
    <s v="Electronic Music"/>
  </r>
  <r>
    <n v="1500"/>
    <n v="15"/>
    <s v="canceled"/>
    <s v="US"/>
    <s v="USD"/>
    <n v="1488773332"/>
    <d v="2017-03-06T04:08:52"/>
    <n v="1486613332"/>
    <d v="2017-02-09T04:08:52"/>
    <d v="1900-01-24T00:00:00"/>
    <x v="23"/>
    <b v="0"/>
    <n v="1"/>
    <b v="0"/>
    <s v="journalism/audio"/>
    <n v="1"/>
    <n v="15"/>
    <s v="Journalism"/>
    <s v="Audio"/>
  </r>
  <r>
    <n v="26000"/>
    <n v="678"/>
    <s v="failed"/>
    <s v="DE"/>
    <s v="EUR"/>
    <n v="1463232936"/>
    <d v="2016-05-14T13:35:36"/>
    <n v="1461072936"/>
    <d v="2016-04-19T13:35:36"/>
    <d v="1900-01-24T00:00:00"/>
    <x v="23"/>
    <b v="0"/>
    <n v="18"/>
    <b v="0"/>
    <s v="games/video games"/>
    <n v="2.6076923076923078"/>
    <n v="37.666666666666664"/>
    <s v="Games"/>
    <s v="Video Games"/>
  </r>
  <r>
    <n v="14500"/>
    <n v="241"/>
    <s v="failed"/>
    <s v="GB"/>
    <s v="GBP"/>
    <n v="1424607285"/>
    <d v="2015-02-22T12:14:45"/>
    <n v="1422447285"/>
    <d v="2015-01-28T12:14:45"/>
    <d v="1900-01-24T00:00:00"/>
    <x v="23"/>
    <b v="1"/>
    <n v="5"/>
    <b v="0"/>
    <s v="publishing/translations"/>
    <n v="1.6620689655172414"/>
    <n v="48.2"/>
    <s v="Publishing"/>
    <s v="Translations"/>
  </r>
  <r>
    <n v="3000"/>
    <n v="15"/>
    <s v="failed"/>
    <s v="US"/>
    <s v="USD"/>
    <n v="1407847978"/>
    <d v="2014-08-12T12:52:58"/>
    <n v="1405687978"/>
    <d v="2014-07-18T12:52:58"/>
    <d v="1900-01-24T00:00:00"/>
    <x v="23"/>
    <b v="0"/>
    <n v="2"/>
    <b v="0"/>
    <s v="publishing/translations"/>
    <n v="0.5"/>
    <n v="7.5"/>
    <s v="Publishing"/>
    <s v="Translations"/>
  </r>
  <r>
    <n v="110"/>
    <n v="3"/>
    <s v="failed"/>
    <s v="US"/>
    <s v="USD"/>
    <n v="1467129686"/>
    <d v="2016-06-28T16:01:26"/>
    <n v="1464969686"/>
    <d v="2016-06-03T16:01:26"/>
    <d v="1900-01-24T00:00:00"/>
    <x v="23"/>
    <b v="0"/>
    <n v="3"/>
    <b v="0"/>
    <s v="publishing/translations"/>
    <n v="2.7272727272727271"/>
    <n v="1"/>
    <s v="Publishing"/>
    <s v="Translations"/>
  </r>
  <r>
    <n v="7000"/>
    <n v="50"/>
    <s v="failed"/>
    <s v="US"/>
    <s v="USD"/>
    <n v="1469162275"/>
    <d v="2016-07-22T04:37:55"/>
    <n v="1467002275"/>
    <d v="2016-06-27T04:37:55"/>
    <d v="1900-01-24T00:00:00"/>
    <x v="23"/>
    <b v="0"/>
    <n v="2"/>
    <b v="0"/>
    <s v="publishing/fiction"/>
    <n v="0.7142857142857143"/>
    <n v="25"/>
    <s v="Publishing"/>
    <s v="Fiction"/>
  </r>
  <r>
    <n v="35000"/>
    <n v="47189"/>
    <s v="successful"/>
    <s v="US"/>
    <s v="USD"/>
    <n v="1445624695"/>
    <d v="2015-10-23T18:24:55"/>
    <n v="1443464695"/>
    <d v="2015-09-28T18:24:55"/>
    <d v="1900-01-24T00:00:00"/>
    <x v="23"/>
    <b v="1"/>
    <n v="874"/>
    <b v="1"/>
    <s v="photography/photobooks"/>
    <n v="134.82571428571427"/>
    <n v="53.991990846681922"/>
    <s v="Photography"/>
    <s v="Photobooks"/>
  </r>
  <r>
    <n v="5000"/>
    <n v="10081"/>
    <s v="successful"/>
    <s v="US"/>
    <s v="USD"/>
    <n v="1461096304"/>
    <d v="2016-04-19T20:05:04"/>
    <n v="1458936304"/>
    <d v="2016-03-25T20:05:04"/>
    <d v="1900-01-24T00:00:00"/>
    <x v="23"/>
    <b v="0"/>
    <n v="125"/>
    <b v="1"/>
    <s v="photography/photobooks"/>
    <n v="201.62"/>
    <n v="80.647999999999996"/>
    <s v="Photography"/>
    <s v="Photobooks"/>
  </r>
  <r>
    <n v="25000"/>
    <n v="1217"/>
    <s v="failed"/>
    <s v="US"/>
    <s v="USD"/>
    <n v="1450166340"/>
    <d v="2015-12-15T07:59:00"/>
    <n v="1448044925"/>
    <d v="2015-11-20T18:42:05"/>
    <d v="1900-01-24T00:00:00"/>
    <x v="23"/>
    <b v="0"/>
    <n v="17"/>
    <b v="0"/>
    <s v="games/mobile games"/>
    <n v="4.8680000000000003"/>
    <n v="71.588235294117652"/>
    <s v="Games"/>
    <s v="Mobile Games"/>
  </r>
  <r>
    <n v="20000"/>
    <n v="102"/>
    <s v="failed"/>
    <s v="US"/>
    <s v="USD"/>
    <n v="1478542375"/>
    <d v="2016-11-07T18:12:55"/>
    <n v="1476378775"/>
    <d v="2016-10-13T17:12:55"/>
    <d v="1900-01-24T00:00:00"/>
    <x v="23"/>
    <b v="0"/>
    <n v="6"/>
    <b v="0"/>
    <s v="technology/gadgets"/>
    <n v="0.51"/>
    <n v="17"/>
    <s v="Technology"/>
    <s v="Gadgets"/>
  </r>
  <r>
    <n v="2500"/>
    <n v="2503"/>
    <s v="successful"/>
    <s v="US"/>
    <s v="USD"/>
    <n v="1465192867"/>
    <d v="2016-06-06T06:01:07"/>
    <n v="1463032867"/>
    <d v="2016-05-12T06:01:07"/>
    <d v="1900-01-24T00:00:00"/>
    <x v="23"/>
    <b v="0"/>
    <n v="38"/>
    <b v="1"/>
    <s v="music/rock"/>
    <n v="100.12"/>
    <n v="65.868421052631575"/>
    <s v="Music"/>
    <s v="Rock"/>
  </r>
  <r>
    <n v="2500"/>
    <n v="45041"/>
    <s v="successful"/>
    <s v="US"/>
    <s v="USD"/>
    <n v="1488862800"/>
    <d v="2017-03-07T05:00:00"/>
    <n v="1486745663"/>
    <d v="2017-02-10T16:54:23"/>
    <d v="1900-01-24T00:00:00"/>
    <x v="23"/>
    <b v="0"/>
    <n v="902"/>
    <b v="1"/>
    <s v="games/tabletop games"/>
    <n v="1801.64"/>
    <n v="49.934589800443462"/>
    <s v="Games"/>
    <s v="Tabletop Games"/>
  </r>
  <r>
    <n v="2500"/>
    <n v="5509"/>
    <s v="successful"/>
    <s v="CA"/>
    <s v="CAD"/>
    <n v="1489320642"/>
    <d v="2017-03-12T12:10:42"/>
    <n v="1487164242"/>
    <d v="2017-02-15T13:10:42"/>
    <d v="1900-01-24T00:00:00"/>
    <x v="23"/>
    <b v="0"/>
    <n v="147"/>
    <b v="1"/>
    <s v="games/tabletop games"/>
    <n v="220.35999999999999"/>
    <n v="37.476190476190474"/>
    <s v="Games"/>
    <s v="Tabletop Games"/>
  </r>
  <r>
    <n v="18000"/>
    <n v="18221"/>
    <s v="successful"/>
    <s v="US"/>
    <s v="USD"/>
    <n v="1407520800"/>
    <d v="2014-08-08T18:00:00"/>
    <n v="1405356072"/>
    <d v="2014-07-14T16:41:12"/>
    <d v="1900-01-24T00:00:00"/>
    <x v="23"/>
    <b v="1"/>
    <n v="167"/>
    <b v="1"/>
    <s v="music/indie rock"/>
    <n v="101.22777777777779"/>
    <n v="109.10778443113773"/>
    <s v="Music"/>
    <s v="Indie Rock"/>
  </r>
  <r>
    <n v="3000"/>
    <n v="75"/>
    <s v="canceled"/>
    <s v="US"/>
    <s v="USD"/>
    <n v="1438662603"/>
    <d v="2015-08-04T04:30:03"/>
    <n v="1436502603"/>
    <d v="2015-07-10T04:30:03"/>
    <d v="1900-01-24T00:00:00"/>
    <x v="23"/>
    <b v="0"/>
    <n v="2"/>
    <b v="0"/>
    <s v="technology/web"/>
    <n v="2.5"/>
    <n v="37.5"/>
    <s v="Technology"/>
    <s v="Web"/>
  </r>
  <r>
    <n v="1200"/>
    <n v="1364"/>
    <s v="successful"/>
    <s v="US"/>
    <s v="USD"/>
    <n v="1297160329"/>
    <d v="2011-02-08T10:18:49"/>
    <n v="1295000329"/>
    <d v="2011-01-14T10:18:49"/>
    <d v="1900-01-24T00:00:00"/>
    <x v="23"/>
    <b v="0"/>
    <n v="47"/>
    <b v="1"/>
    <s v="music/indie rock"/>
    <n v="113.66666666666667"/>
    <n v="29.021276595744681"/>
    <s v="Music"/>
    <s v="Indie Rock"/>
  </r>
  <r>
    <n v="6000"/>
    <n v="6111"/>
    <s v="successful"/>
    <s v="FR"/>
    <s v="EUR"/>
    <n v="1475209620"/>
    <d v="2016-09-30T04:27:00"/>
    <n v="1473087637"/>
    <d v="2016-09-05T15:00:37"/>
    <d v="1900-01-24T00:00:00"/>
    <x v="23"/>
    <b v="0"/>
    <n v="37"/>
    <b v="1"/>
    <s v="music/classical music"/>
    <n v="101.85"/>
    <n v="165.16216216216216"/>
    <s v="Music"/>
    <s v="Classical Music"/>
  </r>
  <r>
    <n v="15000"/>
    <n v="0"/>
    <s v="canceled"/>
    <s v="US"/>
    <s v="USD"/>
    <n v="1407181297"/>
    <d v="2014-08-04T19:41:37"/>
    <n v="1405021297"/>
    <d v="2014-07-10T19:41:37"/>
    <d v="1900-01-24T00:00:00"/>
    <x v="23"/>
    <b v="0"/>
    <n v="0"/>
    <b v="0"/>
    <s v="food/food trucks"/>
    <n v="0"/>
    <n v="0"/>
    <s v="Food"/>
    <s v="Food Trucks"/>
  </r>
  <r>
    <n v="150"/>
    <n v="1434"/>
    <s v="successful"/>
    <s v="DE"/>
    <s v="EUR"/>
    <n v="1478723208"/>
    <d v="2016-11-09T20:26:48"/>
    <n v="1476559608"/>
    <d v="2016-10-15T19:26:48"/>
    <d v="1900-01-24T00:00:00"/>
    <x v="23"/>
    <b v="0"/>
    <n v="52"/>
    <b v="1"/>
    <s v="technology/space exploration"/>
    <n v="956"/>
    <n v="27.576923076923077"/>
    <s v="Technology"/>
    <s v="Space Exploration"/>
  </r>
  <r>
    <n v="1070"/>
    <n v="1466"/>
    <s v="successful"/>
    <s v="US"/>
    <s v="USD"/>
    <n v="1464485339"/>
    <d v="2016-05-29T01:28:59"/>
    <n v="1462325339"/>
    <d v="2016-05-04T01:28:59"/>
    <d v="1900-01-24T00:00:00"/>
    <x v="23"/>
    <b v="0"/>
    <n v="42"/>
    <b v="1"/>
    <s v="technology/space exploration"/>
    <n v="137.00934579439252"/>
    <n v="34.904761904761905"/>
    <s v="Technology"/>
    <s v="Space Exploration"/>
  </r>
  <r>
    <n v="8000"/>
    <n v="55"/>
    <s v="failed"/>
    <s v="US"/>
    <s v="USD"/>
    <n v="1405027750"/>
    <d v="2014-07-10T21:29:10"/>
    <n v="1402867750"/>
    <d v="2014-06-15T21:29:10"/>
    <d v="1900-01-24T00:00:00"/>
    <x v="23"/>
    <b v="0"/>
    <n v="2"/>
    <b v="0"/>
    <s v="food/food trucks"/>
    <n v="0.6875"/>
    <n v="27.5"/>
    <s v="Food"/>
    <s v="Food Trucks"/>
  </r>
  <r>
    <n v="10000"/>
    <n v="49321"/>
    <s v="successful"/>
    <s v="US"/>
    <s v="USD"/>
    <n v="1438964063"/>
    <d v="2015-08-07T16:14:23"/>
    <n v="1436804063"/>
    <d v="2015-07-13T16:14:23"/>
    <d v="1900-01-24T00:00:00"/>
    <x v="23"/>
    <b v="0"/>
    <n v="707"/>
    <b v="1"/>
    <s v="technology/hardware"/>
    <n v="493.21000000000004"/>
    <n v="69.760961810466767"/>
    <s v="Technology"/>
    <s v="Hardware"/>
  </r>
  <r>
    <n v="400"/>
    <n v="440"/>
    <s v="successful"/>
    <s v="GB"/>
    <s v="GBP"/>
    <n v="1440245273"/>
    <d v="2015-08-22T12:07:53"/>
    <n v="1438085273"/>
    <d v="2015-07-28T12:07:53"/>
    <d v="1900-01-24T00:00:00"/>
    <x v="23"/>
    <b v="0"/>
    <n v="18"/>
    <b v="1"/>
    <s v="theater/plays"/>
    <n v="110.00000000000001"/>
    <n v="24.444444444444443"/>
    <s v="Theater"/>
    <s v="Plays"/>
  </r>
  <r>
    <n v="2800"/>
    <n v="3572.12"/>
    <s v="successful"/>
    <s v="US"/>
    <s v="USD"/>
    <n v="1481737761"/>
    <d v="2016-12-14T17:49:21"/>
    <n v="1479577761"/>
    <d v="2016-11-19T17:49:21"/>
    <d v="1900-01-24T00:00:00"/>
    <x v="23"/>
    <b v="0"/>
    <n v="96"/>
    <b v="1"/>
    <s v="theater/plays"/>
    <n v="127.57571428571428"/>
    <n v="37.209583333333335"/>
    <s v="Theater"/>
    <s v="Plays"/>
  </r>
  <r>
    <n v="200"/>
    <n v="272"/>
    <s v="successful"/>
    <s v="GB"/>
    <s v="GBP"/>
    <n v="1456444800"/>
    <d v="2016-02-26T00:00:00"/>
    <n v="1454337589"/>
    <d v="2016-02-01T14:39:49"/>
    <d v="1900-01-24T00:00:00"/>
    <x v="23"/>
    <b v="0"/>
    <n v="20"/>
    <b v="1"/>
    <s v="theater/plays"/>
    <n v="136"/>
    <n v="13.6"/>
    <s v="Theater"/>
    <s v="Plays"/>
  </r>
  <r>
    <n v="9500"/>
    <n v="9536"/>
    <s v="successful"/>
    <s v="GB"/>
    <s v="GBP"/>
    <n v="1443826800"/>
    <d v="2015-10-02T23:00:00"/>
    <n v="1441606869"/>
    <d v="2015-09-07T06:21:09"/>
    <d v="1900-01-24T00:00:00"/>
    <x v="23"/>
    <b v="0"/>
    <n v="97"/>
    <b v="1"/>
    <s v="theater/plays"/>
    <n v="100.37894736842105"/>
    <n v="98.30927835051547"/>
    <s v="Theater"/>
    <s v="Plays"/>
  </r>
  <r>
    <n v="750"/>
    <n v="795"/>
    <s v="successful"/>
    <s v="CA"/>
    <s v="CAD"/>
    <n v="1410761280"/>
    <d v="2014-09-15T06:08:00"/>
    <n v="1408604363"/>
    <d v="2014-08-21T06:59:23"/>
    <d v="1900-01-24T00:00:00"/>
    <x v="23"/>
    <b v="0"/>
    <n v="9"/>
    <b v="1"/>
    <s v="theater/musical"/>
    <n v="106"/>
    <n v="88.333333333333329"/>
    <s v="Theater"/>
    <s v="Musical"/>
  </r>
  <r>
    <n v="25000"/>
    <n v="10"/>
    <s v="failed"/>
    <s v="US"/>
    <s v="USD"/>
    <n v="1406683172"/>
    <d v="2014-07-30T01:19:32"/>
    <n v="1404523172"/>
    <d v="2014-07-05T01:19:32"/>
    <d v="1900-01-24T00:00:00"/>
    <x v="23"/>
    <b v="0"/>
    <n v="2"/>
    <b v="0"/>
    <s v="theater/spaces"/>
    <n v="0.04"/>
    <n v="5"/>
    <s v="Theater"/>
    <s v="Spaces"/>
  </r>
  <r>
    <n v="4200"/>
    <n v="4794.82"/>
    <s v="successful"/>
    <s v="US"/>
    <s v="USD"/>
    <n v="1367859071"/>
    <d v="2013-05-06T16:51:11"/>
    <n v="1365699071"/>
    <d v="2013-04-11T16:51:11"/>
    <d v="1900-01-24T00:00:00"/>
    <x v="23"/>
    <b v="1"/>
    <n v="62"/>
    <b v="1"/>
    <s v="theater/plays"/>
    <n v="114.16238095238094"/>
    <n v="77.335806451612896"/>
    <s v="Theater"/>
    <s v="Plays"/>
  </r>
  <r>
    <n v="2500"/>
    <n v="2500"/>
    <s v="successful"/>
    <s v="CA"/>
    <s v="CAD"/>
    <n v="1448733628"/>
    <d v="2015-11-28T18:00:28"/>
    <n v="1446573628"/>
    <d v="2015-11-03T18:00:28"/>
    <d v="1900-01-24T00:00:00"/>
    <x v="23"/>
    <b v="0"/>
    <n v="34"/>
    <b v="1"/>
    <s v="theater/plays"/>
    <n v="100"/>
    <n v="73.529411764705884"/>
    <s v="Theater"/>
    <s v="Plays"/>
  </r>
  <r>
    <n v="3000"/>
    <n v="4145"/>
    <s v="successful"/>
    <s v="US"/>
    <s v="USD"/>
    <n v="1481066554"/>
    <d v="2016-12-06T23:22:34"/>
    <n v="1478906554"/>
    <d v="2016-11-11T23:22:34"/>
    <d v="1900-01-24T00:00:00"/>
    <x v="23"/>
    <b v="0"/>
    <n v="38"/>
    <b v="1"/>
    <s v="theater/plays"/>
    <n v="138.16666666666666"/>
    <n v="109.07894736842105"/>
    <s v="Theater"/>
    <s v="Plays"/>
  </r>
  <r>
    <n v="750"/>
    <n v="890"/>
    <s v="successful"/>
    <s v="GB"/>
    <s v="GBP"/>
    <n v="1438467894"/>
    <d v="2015-08-01T22:24:54"/>
    <n v="1436307894"/>
    <d v="2015-07-07T22:24:54"/>
    <d v="1900-01-24T00:00:00"/>
    <x v="23"/>
    <b v="0"/>
    <n v="30"/>
    <b v="1"/>
    <s v="theater/plays"/>
    <n v="118.66666666666667"/>
    <n v="29.666666666666668"/>
    <s v="Theater"/>
    <s v="Plays"/>
  </r>
  <r>
    <n v="2000"/>
    <n v="2055"/>
    <s v="successful"/>
    <s v="GB"/>
    <s v="GBP"/>
    <n v="1425142800"/>
    <d v="2015-02-28T17:00:00"/>
    <n v="1422983847"/>
    <d v="2015-02-03T17:17:27"/>
    <d v="1900-01-24T00:00:00"/>
    <x v="23"/>
    <b v="0"/>
    <n v="51"/>
    <b v="1"/>
    <s v="theater/plays"/>
    <n v="102.75000000000001"/>
    <n v="40.294117647058826"/>
    <s v="Theater"/>
    <s v="Plays"/>
  </r>
  <r>
    <n v="2000"/>
    <n v="2193"/>
    <s v="successful"/>
    <s v="US"/>
    <s v="USD"/>
    <n v="1454709600"/>
    <d v="2016-02-05T22:00:00"/>
    <n v="1452520614"/>
    <d v="2016-01-11T13:56:54"/>
    <d v="1900-01-24T00:00:00"/>
    <x v="23"/>
    <b v="0"/>
    <n v="42"/>
    <b v="1"/>
    <s v="theater/plays"/>
    <n v="109.65"/>
    <n v="52.214285714285715"/>
    <s v="Theater"/>
    <s v="Plays"/>
  </r>
  <r>
    <n v="2000"/>
    <n v="2060"/>
    <s v="successful"/>
    <s v="GB"/>
    <s v="GBP"/>
    <n v="1439136000"/>
    <d v="2015-08-09T16:00:00"/>
    <n v="1436972472"/>
    <d v="2015-07-15T15:01:12"/>
    <d v="1900-01-24T00:00:00"/>
    <x v="23"/>
    <b v="0"/>
    <n v="36"/>
    <b v="1"/>
    <s v="theater/plays"/>
    <n v="103"/>
    <n v="57.222222222222221"/>
    <s v="Theater"/>
    <s v="Plays"/>
  </r>
  <r>
    <n v="1500"/>
    <n v="1510"/>
    <s v="successful"/>
    <s v="GB"/>
    <s v="GBP"/>
    <n v="1441995595"/>
    <d v="2015-09-11T18:19:55"/>
    <n v="1439835595"/>
    <d v="2015-08-17T18:19:55"/>
    <d v="1900-01-24T00:00:00"/>
    <x v="23"/>
    <b v="0"/>
    <n v="42"/>
    <b v="1"/>
    <s v="theater/plays"/>
    <n v="100.66666666666666"/>
    <n v="35.952380952380949"/>
    <s v="Theater"/>
    <s v="Plays"/>
  </r>
  <r>
    <n v="1200"/>
    <n v="1260"/>
    <s v="successful"/>
    <s v="GB"/>
    <s v="GBP"/>
    <n v="1441042275"/>
    <d v="2015-08-31T17:31:15"/>
    <n v="1438882275"/>
    <d v="2015-08-06T17:31:15"/>
    <d v="1900-01-24T00:00:00"/>
    <x v="23"/>
    <b v="0"/>
    <n v="32"/>
    <b v="1"/>
    <s v="theater/plays"/>
    <n v="105"/>
    <n v="39.375"/>
    <s v="Theater"/>
    <s v="Plays"/>
  </r>
  <r>
    <n v="4000"/>
    <n v="5100"/>
    <s v="successful"/>
    <s v="US"/>
    <s v="USD"/>
    <n v="1432654347"/>
    <d v="2015-05-26T15:32:27"/>
    <n v="1430494347"/>
    <d v="2015-05-01T15:32:27"/>
    <d v="1900-01-24T00:00:00"/>
    <x v="23"/>
    <b v="0"/>
    <n v="62"/>
    <b v="1"/>
    <s v="theater/plays"/>
    <n v="127.49999999999999"/>
    <n v="82.258064516129039"/>
    <s v="Theater"/>
    <s v="Plays"/>
  </r>
  <r>
    <n v="700"/>
    <n v="1225"/>
    <s v="successful"/>
    <s v="US"/>
    <s v="USD"/>
    <n v="1422075540"/>
    <d v="2015-01-24T04:59:00"/>
    <n v="1419979544"/>
    <d v="2014-12-30T22:45:44"/>
    <d v="1900-01-24T00:00:00"/>
    <x v="23"/>
    <b v="0"/>
    <n v="18"/>
    <b v="1"/>
    <s v="theater/plays"/>
    <n v="175"/>
    <n v="68.055555555555557"/>
    <s v="Theater"/>
    <s v="Plays"/>
  </r>
  <r>
    <n v="1600"/>
    <n v="2015"/>
    <s v="successful"/>
    <s v="US"/>
    <s v="USD"/>
    <n v="1472952982"/>
    <d v="2016-09-04T01:36:22"/>
    <n v="1470792982"/>
    <d v="2016-08-10T01:36:22"/>
    <d v="1900-01-24T00:00:00"/>
    <x v="23"/>
    <b v="0"/>
    <n v="36"/>
    <b v="1"/>
    <s v="theater/plays"/>
    <n v="125.93749999999999"/>
    <n v="55.972222222222221"/>
    <s v="Theater"/>
    <s v="Plays"/>
  </r>
  <r>
    <n v="17100"/>
    <n v="8725"/>
    <s v="failed"/>
    <s v="US"/>
    <s v="USD"/>
    <n v="1411444740"/>
    <d v="2014-09-23T03:59:00"/>
    <n v="1409335497"/>
    <d v="2014-08-29T18:04:57"/>
    <d v="1900-01-24T00:00:00"/>
    <x v="23"/>
    <b v="0"/>
    <n v="59"/>
    <b v="0"/>
    <s v="theater/musical"/>
    <n v="51.023391812865491"/>
    <n v="147.88135593220338"/>
    <s v="Theater"/>
    <s v="Musical"/>
  </r>
  <r>
    <n v="250"/>
    <n v="250"/>
    <s v="successful"/>
    <s v="GB"/>
    <s v="GBP"/>
    <n v="1419368925"/>
    <d v="2014-12-23T21:08:45"/>
    <n v="1417208925"/>
    <d v="2014-11-28T21:08:45"/>
    <d v="1900-01-24T00:00:00"/>
    <x v="23"/>
    <b v="0"/>
    <n v="22"/>
    <b v="1"/>
    <s v="theater/plays"/>
    <n v="100"/>
    <n v="11.363636363636363"/>
    <s v="Theater"/>
    <s v="Plays"/>
  </r>
  <r>
    <n v="5000"/>
    <n v="5285"/>
    <s v="successful"/>
    <s v="US"/>
    <s v="USD"/>
    <n v="1400533200"/>
    <d v="2014-05-19T21:00:00"/>
    <n v="1398348859"/>
    <d v="2014-04-24T14:14:19"/>
    <d v="1900-01-24T00:00:00"/>
    <x v="23"/>
    <b v="0"/>
    <n v="126"/>
    <b v="1"/>
    <s v="theater/plays"/>
    <n v="105.69999999999999"/>
    <n v="41.944444444444443"/>
    <s v="Theater"/>
    <s v="Plays"/>
  </r>
  <r>
    <n v="1300"/>
    <n v="1835"/>
    <s v="successful"/>
    <s v="US"/>
    <s v="USD"/>
    <n v="1428068988"/>
    <d v="2015-04-03T13:49:48"/>
    <n v="1425908988"/>
    <d v="2015-03-09T13:49:48"/>
    <d v="1900-01-24T00:00:00"/>
    <x v="23"/>
    <b v="0"/>
    <n v="27"/>
    <b v="1"/>
    <s v="theater/plays"/>
    <n v="141.15384615384616"/>
    <n v="67.962962962962962"/>
    <s v="Theater"/>
    <s v="Plays"/>
  </r>
  <r>
    <n v="5000"/>
    <n v="5050.7700000000004"/>
    <s v="successful"/>
    <s v="US"/>
    <s v="USD"/>
    <n v="1399293386"/>
    <d v="2014-05-05T12:36:26"/>
    <n v="1397133386"/>
    <d v="2014-04-10T12:36:26"/>
    <d v="1900-01-24T00:00:00"/>
    <x v="23"/>
    <b v="0"/>
    <n v="91"/>
    <b v="1"/>
    <s v="theater/musical"/>
    <n v="101.0154"/>
    <n v="55.502967032967035"/>
    <s v="Theater"/>
    <s v="Musical"/>
  </r>
  <r>
    <n v="1250"/>
    <n v="1328"/>
    <s v="successful"/>
    <s v="GB"/>
    <s v="GBP"/>
    <n v="1438543889"/>
    <d v="2015-08-02T19:31:29"/>
    <n v="1436383889"/>
    <d v="2015-07-08T19:31:29"/>
    <d v="1900-01-24T00:00:00"/>
    <x v="23"/>
    <b v="0"/>
    <n v="28"/>
    <b v="1"/>
    <s v="theater/musical"/>
    <n v="106.24"/>
    <n v="47.428571428571431"/>
    <s v="Theater"/>
    <s v="Musical"/>
  </r>
  <r>
    <n v="4500"/>
    <n v="4935"/>
    <s v="successful"/>
    <s v="US"/>
    <s v="USD"/>
    <n v="1410210685"/>
    <d v="2014-09-08T21:11:25"/>
    <n v="1408050685"/>
    <d v="2014-08-14T21:11:25"/>
    <d v="1900-01-24T00:00:00"/>
    <x v="23"/>
    <b v="0"/>
    <n v="52"/>
    <b v="1"/>
    <s v="theater/musical"/>
    <n v="109.66666666666667"/>
    <n v="94.90384615384616"/>
    <s v="Theater"/>
    <s v="Musical"/>
  </r>
  <r>
    <n v="1"/>
    <n v="65"/>
    <s v="successful"/>
    <s v="GB"/>
    <s v="GBP"/>
    <n v="1459180229"/>
    <d v="2016-03-28T15:50:29"/>
    <n v="1457023829"/>
    <d v="2016-03-03T16:50:29"/>
    <d v="1900-01-24T00:00:00"/>
    <x v="23"/>
    <b v="0"/>
    <n v="3"/>
    <b v="1"/>
    <s v="theater/plays"/>
    <n v="6500"/>
    <n v="21.666666666666668"/>
    <s v="Theater"/>
    <s v="Plays"/>
  </r>
  <r>
    <n v="5000"/>
    <n v="1065"/>
    <s v="failed"/>
    <s v="US"/>
    <s v="USD"/>
    <n v="1401587064"/>
    <d v="2014-06-01T01:44:24"/>
    <n v="1399427064"/>
    <d v="2014-05-07T01:44:24"/>
    <d v="1900-01-24T00:00:00"/>
    <x v="23"/>
    <b v="1"/>
    <n v="19"/>
    <b v="0"/>
    <s v="theater/plays"/>
    <n v="21.3"/>
    <n v="56.05263157894737"/>
    <s v="Theater"/>
    <s v="Plays"/>
  </r>
  <r>
    <n v="10000"/>
    <n v="20"/>
    <s v="failed"/>
    <s v="US"/>
    <s v="USD"/>
    <n v="1427427276"/>
    <d v="2015-03-27T03:34:36"/>
    <n v="1425270876"/>
    <d v="2015-03-02T04:34:36"/>
    <d v="1900-01-24T00:00:00"/>
    <x v="23"/>
    <b v="0"/>
    <n v="2"/>
    <b v="0"/>
    <s v="theater/plays"/>
    <n v="0.2"/>
    <n v="10"/>
    <s v="Theater"/>
    <s v="Plays"/>
  </r>
  <r>
    <n v="5000"/>
    <n v="10"/>
    <s v="canceled"/>
    <s v="GB"/>
    <s v="GBP"/>
    <n v="1410191405"/>
    <d v="2014-09-08T15:50:05"/>
    <n v="1408031405"/>
    <d v="2014-08-14T15:50:05"/>
    <d v="1900-01-24T00:00:00"/>
    <x v="23"/>
    <b v="0"/>
    <n v="1"/>
    <b v="0"/>
    <s v="theater/musical"/>
    <n v="0.2"/>
    <n v="10"/>
    <s v="Theater"/>
    <s v="Musical"/>
  </r>
  <r>
    <n v="10000"/>
    <n v="0"/>
    <s v="canceled"/>
    <s v="US"/>
    <s v="USD"/>
    <n v="1427479192"/>
    <d v="2015-03-27T17:59:52"/>
    <n v="1425322792"/>
    <d v="2015-03-02T18:59:52"/>
    <d v="1900-01-24T00:00:00"/>
    <x v="23"/>
    <b v="0"/>
    <n v="0"/>
    <b v="0"/>
    <s v="theater/musical"/>
    <n v="0"/>
    <n v="0"/>
    <s v="Theater"/>
    <s v="Musical"/>
  </r>
  <r>
    <n v="3000"/>
    <n v="1465"/>
    <s v="failed"/>
    <s v="GB"/>
    <s v="GBP"/>
    <n v="1479125642"/>
    <d v="2016-11-14T12:14:02"/>
    <n v="1476962042"/>
    <d v="2016-10-20T11:14:02"/>
    <d v="1900-01-24T00:00:00"/>
    <x v="23"/>
    <b v="0"/>
    <n v="31"/>
    <b v="0"/>
    <s v="theater/plays"/>
    <n v="48.833333333333336"/>
    <n v="47.258064516129032"/>
    <s v="Theater"/>
    <s v="Plays"/>
  </r>
  <r>
    <n v="8000"/>
    <n v="0"/>
    <s v="failed"/>
    <s v="US"/>
    <s v="USD"/>
    <n v="1441510707"/>
    <d v="2015-09-06T03:38:27"/>
    <n v="1439350707"/>
    <d v="2015-08-12T03:38:27"/>
    <d v="1900-01-24T00:00:00"/>
    <x v="23"/>
    <b v="0"/>
    <n v="0"/>
    <b v="0"/>
    <s v="theater/plays"/>
    <n v="0"/>
    <n v="0"/>
    <s v="Theater"/>
    <s v="Plays"/>
  </r>
  <r>
    <n v="1400"/>
    <n v="45"/>
    <s v="failed"/>
    <s v="GB"/>
    <s v="GBP"/>
    <n v="1448722494"/>
    <d v="2015-11-28T14:54:54"/>
    <n v="1446562494"/>
    <d v="2015-11-03T14:54:54"/>
    <d v="1900-01-24T00:00:00"/>
    <x v="23"/>
    <b v="0"/>
    <n v="3"/>
    <b v="0"/>
    <s v="theater/plays"/>
    <n v="3.214285714285714"/>
    <n v="15"/>
    <s v="Theater"/>
    <s v="Plays"/>
  </r>
  <r>
    <n v="30000"/>
    <n v="2"/>
    <s v="failed"/>
    <s v="US"/>
    <s v="USD"/>
    <n v="1455647587"/>
    <d v="2016-02-16T18:33:07"/>
    <n v="1453487587"/>
    <d v="2016-01-22T18:33:07"/>
    <d v="1900-01-24T00:00:00"/>
    <x v="23"/>
    <b v="0"/>
    <n v="1"/>
    <b v="0"/>
    <s v="theater/plays"/>
    <n v="6.6666666666666671E-3"/>
    <n v="2"/>
    <s v="Theater"/>
    <s v="Plays"/>
  </r>
  <r>
    <n v="1000"/>
    <n v="47"/>
    <s v="failed"/>
    <s v="US"/>
    <s v="USD"/>
    <n v="1448078400"/>
    <d v="2015-11-21T04:00:00"/>
    <n v="1445985299"/>
    <d v="2015-10-27T22:34:59"/>
    <d v="1900-01-24T00:00:00"/>
    <x v="23"/>
    <b v="0"/>
    <n v="5"/>
    <b v="0"/>
    <s v="theater/plays"/>
    <n v="4.7"/>
    <n v="9.4"/>
    <s v="Theater"/>
    <s v="Plays"/>
  </r>
  <r>
    <n v="3500"/>
    <n v="3600"/>
    <s v="successful"/>
    <s v="US"/>
    <s v="USD"/>
    <n v="1403452131"/>
    <d v="2014-06-22T15:48:51"/>
    <n v="1401205731"/>
    <d v="2014-05-27T15:48:51"/>
    <d v="1900-01-25T00:00:00"/>
    <x v="24"/>
    <b v="0"/>
    <n v="60"/>
    <b v="1"/>
    <s v="film &amp; video/shorts"/>
    <n v="102.85714285714285"/>
    <n v="60"/>
    <s v="Film &amp; Video"/>
    <s v="Shorts"/>
  </r>
  <r>
    <n v="300"/>
    <n v="310"/>
    <s v="successful"/>
    <s v="US"/>
    <s v="USD"/>
    <n v="1329248940"/>
    <d v="2012-02-14T19:49:00"/>
    <n v="1326972107"/>
    <d v="2012-01-19T11:21:47"/>
    <d v="1900-01-25T00:00:00"/>
    <x v="24"/>
    <b v="0"/>
    <n v="11"/>
    <b v="1"/>
    <s v="music/rock"/>
    <n v="103.33333333333334"/>
    <n v="28.181818181818183"/>
    <s v="Music"/>
    <s v="Rock"/>
  </r>
  <r>
    <n v="8000"/>
    <n v="3200"/>
    <s v="failed"/>
    <s v="US"/>
    <s v="USD"/>
    <n v="1440734400"/>
    <d v="2015-08-28T04:00:00"/>
    <n v="1438549026"/>
    <d v="2015-08-02T20:57:06"/>
    <d v="1900-01-25T00:00:00"/>
    <x v="24"/>
    <b v="0"/>
    <n v="72"/>
    <b v="0"/>
    <s v="music/indie rock"/>
    <n v="40"/>
    <n v="44.444444444444443"/>
    <s v="Music"/>
    <s v="Indie Rock"/>
  </r>
  <r>
    <n v="5000"/>
    <n v="160"/>
    <s v="failed"/>
    <s v="US"/>
    <s v="USD"/>
    <n v="1348367100"/>
    <d v="2012-09-23T02:25:00"/>
    <n v="1346180780"/>
    <d v="2012-08-28T19:06:20"/>
    <d v="1900-01-25T00:00:00"/>
    <x v="24"/>
    <b v="0"/>
    <n v="4"/>
    <b v="0"/>
    <s v="music/jazz"/>
    <n v="3.2"/>
    <n v="40"/>
    <s v="Music"/>
    <s v="Jazz"/>
  </r>
  <r>
    <n v="5000"/>
    <n v="6740.37"/>
    <s v="successful"/>
    <s v="US"/>
    <s v="USD"/>
    <n v="1476720840"/>
    <d v="2016-10-17T16:14:00"/>
    <n v="1474469117"/>
    <d v="2016-09-21T14:45:17"/>
    <d v="1900-01-25T00:00:00"/>
    <x v="24"/>
    <b v="0"/>
    <n v="112"/>
    <b v="1"/>
    <s v="music/rock"/>
    <n v="134.8074"/>
    <n v="60.181874999999998"/>
    <s v="Music"/>
    <s v="Rock"/>
  </r>
  <r>
    <n v="20000"/>
    <n v="76105"/>
    <s v="successful"/>
    <s v="US"/>
    <s v="USD"/>
    <n v="1419123600"/>
    <d v="2014-12-21T01:00:00"/>
    <n v="1416945297"/>
    <d v="2014-11-25T19:54:57"/>
    <d v="1900-01-25T00:00:00"/>
    <x v="24"/>
    <b v="0"/>
    <n v="404"/>
    <b v="1"/>
    <s v="games/tabletop games"/>
    <n v="380.52499999999998"/>
    <n v="188.37871287128712"/>
    <s v="Games"/>
    <s v="Tabletop Games"/>
  </r>
  <r>
    <n v="850"/>
    <n v="920"/>
    <s v="successful"/>
    <s v="US"/>
    <s v="USD"/>
    <n v="1348545540"/>
    <d v="2012-09-25T03:59:00"/>
    <n v="1346345999"/>
    <d v="2012-08-30T16:59:59"/>
    <d v="1900-01-25T00:00:00"/>
    <x v="24"/>
    <b v="0"/>
    <n v="27"/>
    <b v="1"/>
    <s v="music/rock"/>
    <n v="108.23529411764706"/>
    <n v="34.074074074074076"/>
    <s v="Music"/>
    <s v="Rock"/>
  </r>
  <r>
    <n v="1000"/>
    <n v="1200"/>
    <s v="successful"/>
    <s v="US"/>
    <s v="USD"/>
    <n v="1424149140"/>
    <d v="2015-02-17T04:59:00"/>
    <n v="1421964718"/>
    <d v="2015-01-22T22:11:58"/>
    <d v="1900-01-25T00:00:00"/>
    <x v="24"/>
    <b v="0"/>
    <n v="18"/>
    <b v="1"/>
    <s v="theater/plays"/>
    <n v="120"/>
    <n v="66.666666666666671"/>
    <s v="Theater"/>
    <s v="Plays"/>
  </r>
  <r>
    <n v="700"/>
    <n v="0"/>
    <s v="live"/>
    <s v="GB"/>
    <s v="GBP"/>
    <n v="1491726956"/>
    <d v="2017-04-09T08:35:56"/>
    <n v="1489480556"/>
    <d v="2017-03-14T08:35:56"/>
    <d v="1900-01-25T00:00:00"/>
    <x v="24"/>
    <b v="0"/>
    <n v="0"/>
    <b v="0"/>
    <s v="theater/plays"/>
    <n v="0"/>
    <n v="0"/>
    <s v="Theater"/>
    <s v="Plays"/>
  </r>
  <r>
    <n v="500"/>
    <n v="545"/>
    <s v="successful"/>
    <s v="GB"/>
    <s v="GBP"/>
    <n v="1402848000"/>
    <d v="2014-06-15T16:00:00"/>
    <n v="1400570787"/>
    <d v="2014-05-20T07:26:27"/>
    <d v="1900-01-25T00:00:00"/>
    <x v="24"/>
    <b v="1"/>
    <n v="15"/>
    <b v="1"/>
    <s v="theater/plays"/>
    <n v="109.00000000000001"/>
    <n v="36.333333333333336"/>
    <s v="Theater"/>
    <s v="Plays"/>
  </r>
  <r>
    <n v="1500"/>
    <n v="1587"/>
    <s v="successful"/>
    <s v="US"/>
    <s v="USD"/>
    <n v="1415234760"/>
    <d v="2014-11-06T00:46:00"/>
    <n v="1413065230"/>
    <d v="2014-10-11T22:07:10"/>
    <d v="1900-01-25T00:00:00"/>
    <x v="24"/>
    <b v="0"/>
    <n v="44"/>
    <b v="1"/>
    <s v="theater/plays"/>
    <n v="105.80000000000001"/>
    <n v="36.06818181818182"/>
    <s v="Theater"/>
    <s v="Plays"/>
  </r>
  <r>
    <n v="2500"/>
    <n v="2605"/>
    <s v="successful"/>
    <s v="GB"/>
    <s v="GBP"/>
    <n v="1430600400"/>
    <d v="2015-05-02T21:00:00"/>
    <n v="1428358567"/>
    <d v="2015-04-06T22:16:07"/>
    <d v="1900-01-25T00:00:00"/>
    <x v="24"/>
    <b v="0"/>
    <n v="14"/>
    <b v="1"/>
    <s v="theater/plays"/>
    <n v="104.2"/>
    <n v="186.07142857142858"/>
    <s v="Theater"/>
    <s v="Plays"/>
  </r>
  <r>
    <n v="2000"/>
    <n v="2257"/>
    <s v="successful"/>
    <s v="US"/>
    <s v="USD"/>
    <n v="1426539600"/>
    <d v="2015-03-16T21:00:00"/>
    <n v="1424296822"/>
    <d v="2015-02-18T22:00:22"/>
    <d v="1900-01-25T00:00:00"/>
    <x v="24"/>
    <b v="0"/>
    <n v="57"/>
    <b v="1"/>
    <s v="theater/plays"/>
    <n v="112.85000000000001"/>
    <n v="39.596491228070178"/>
    <s v="Theater"/>
    <s v="Plays"/>
  </r>
  <r>
    <n v="2000"/>
    <n v="2015"/>
    <s v="successful"/>
    <s v="GB"/>
    <s v="GBP"/>
    <n v="1441547220"/>
    <d v="2015-09-06T13:47:00"/>
    <n v="1439322412"/>
    <d v="2015-08-11T19:46:52"/>
    <d v="1900-01-25T00:00:00"/>
    <x v="24"/>
    <b v="0"/>
    <n v="21"/>
    <b v="1"/>
    <s v="theater/plays"/>
    <n v="100.75"/>
    <n v="95.952380952380949"/>
    <s v="Theater"/>
    <s v="Plays"/>
  </r>
  <r>
    <n v="2600"/>
    <n v="3081"/>
    <s v="successful"/>
    <s v="US"/>
    <s v="USD"/>
    <n v="1426229940"/>
    <d v="2015-03-13T06:59:00"/>
    <n v="1423959123"/>
    <d v="2015-02-15T00:12:03"/>
    <d v="1900-01-25T00:00:00"/>
    <x v="24"/>
    <b v="0"/>
    <n v="62"/>
    <b v="1"/>
    <s v="theater/plays"/>
    <n v="118.5"/>
    <n v="49.693548387096776"/>
    <s v="Theater"/>
    <s v="Plays"/>
  </r>
  <r>
    <n v="500"/>
    <n v="1010"/>
    <s v="successful"/>
    <s v="US"/>
    <s v="USD"/>
    <n v="1440892800"/>
    <d v="2015-08-30T00:00:00"/>
    <n v="1438715077"/>
    <d v="2015-08-04T19:04:37"/>
    <d v="1900-01-25T00:00:00"/>
    <x v="24"/>
    <b v="0"/>
    <n v="17"/>
    <b v="1"/>
    <s v="theater/plays"/>
    <n v="202"/>
    <n v="59.411764705882355"/>
    <s v="Theater"/>
    <s v="Plays"/>
  </r>
  <r>
    <n v="750"/>
    <n v="780"/>
    <s v="successful"/>
    <s v="CA"/>
    <s v="CAD"/>
    <n v="1402938394"/>
    <d v="2014-06-16T17:06:34"/>
    <n v="1400691994"/>
    <d v="2014-05-21T17:06:34"/>
    <d v="1900-01-25T00:00:00"/>
    <x v="24"/>
    <b v="0"/>
    <n v="8"/>
    <b v="1"/>
    <s v="theater/plays"/>
    <n v="104"/>
    <n v="97.5"/>
    <s v="Theater"/>
    <s v="Plays"/>
  </r>
  <r>
    <n v="500"/>
    <n v="570"/>
    <s v="successful"/>
    <s v="US"/>
    <s v="USD"/>
    <n v="1402848000"/>
    <d v="2014-06-15T16:00:00"/>
    <n v="1400606573"/>
    <d v="2014-05-20T17:22:53"/>
    <d v="1900-01-25T00:00:00"/>
    <x v="24"/>
    <b v="0"/>
    <n v="21"/>
    <b v="1"/>
    <s v="theater/plays"/>
    <n v="113.99999999999999"/>
    <n v="27.142857142857142"/>
    <s v="Theater"/>
    <s v="Plays"/>
  </r>
  <r>
    <n v="2500"/>
    <n v="25"/>
    <s v="failed"/>
    <s v="GB"/>
    <s v="GBP"/>
    <n v="1436137140"/>
    <d v="2015-07-05T22:59:00"/>
    <n v="1433833896"/>
    <d v="2015-06-09T07:11:36"/>
    <d v="1900-01-25T00:00:00"/>
    <x v="24"/>
    <b v="0"/>
    <n v="1"/>
    <b v="0"/>
    <s v="theater/plays"/>
    <n v="1"/>
    <n v="25"/>
    <s v="Theater"/>
    <s v="Plays"/>
  </r>
  <r>
    <n v="2500"/>
    <n v="1"/>
    <s v="failed"/>
    <s v="US"/>
    <s v="USD"/>
    <n v="1403730000"/>
    <d v="2014-06-25T21:00:00"/>
    <n v="1401485207"/>
    <d v="2014-05-30T21:26:47"/>
    <d v="1900-01-25T00:00:00"/>
    <x v="24"/>
    <b v="0"/>
    <n v="1"/>
    <b v="0"/>
    <s v="theater/plays"/>
    <n v="0.04"/>
    <n v="1"/>
    <s v="Theater"/>
    <s v="Plays"/>
  </r>
  <r>
    <n v="2000"/>
    <n v="2370"/>
    <s v="successful"/>
    <s v="US"/>
    <s v="USD"/>
    <n v="1430407200"/>
    <d v="2015-04-30T15:20:00"/>
    <n v="1428086501"/>
    <d v="2015-04-03T18:41:41"/>
    <d v="1900-01-26T00:00:00"/>
    <x v="25"/>
    <b v="0"/>
    <n v="23"/>
    <b v="1"/>
    <s v="film &amp; video/television"/>
    <n v="118.5"/>
    <n v="103.04347826086956"/>
    <s v="Film &amp; Video"/>
    <s v="Television"/>
  </r>
  <r>
    <n v="7000"/>
    <n v="7527"/>
    <s v="successful"/>
    <s v="CA"/>
    <s v="CAD"/>
    <n v="1407736740"/>
    <d v="2014-08-11T05:59:00"/>
    <n v="1405453354"/>
    <d v="2014-07-15T19:42:34"/>
    <d v="1900-01-26T00:00:00"/>
    <x v="25"/>
    <b v="0"/>
    <n v="57"/>
    <b v="1"/>
    <s v="film &amp; video/shorts"/>
    <n v="107.52857142857141"/>
    <n v="132.05263157894737"/>
    <s v="Film &amp; Video"/>
    <s v="Shorts"/>
  </r>
  <r>
    <n v="4500"/>
    <n v="338"/>
    <s v="canceled"/>
    <s v="US"/>
    <s v="USD"/>
    <n v="1439298052"/>
    <d v="2015-08-11T13:00:52"/>
    <n v="1436965252"/>
    <d v="2015-07-15T13:00:52"/>
    <d v="1900-01-26T00:00:00"/>
    <x v="25"/>
    <b v="0"/>
    <n v="9"/>
    <b v="0"/>
    <s v="film &amp; video/science fiction"/>
    <n v="7.5111111111111111"/>
    <n v="37.555555555555557"/>
    <s v="Film &amp; Video"/>
    <s v="Science Fiction"/>
  </r>
  <r>
    <n v="4000"/>
    <n v="5456"/>
    <s v="successful"/>
    <s v="US"/>
    <s v="USD"/>
    <n v="1427011200"/>
    <d v="2015-03-22T08:00:00"/>
    <n v="1424669929"/>
    <d v="2015-02-23T05:38:49"/>
    <d v="1900-01-26T00:00:00"/>
    <x v="25"/>
    <b v="1"/>
    <n v="34"/>
    <b v="1"/>
    <s v="film &amp; video/documentary"/>
    <n v="136.4"/>
    <n v="160.47058823529412"/>
    <s v="Film &amp; Video"/>
    <s v="Documentary"/>
  </r>
  <r>
    <n v="10000"/>
    <n v="10"/>
    <s v="failed"/>
    <s v="US"/>
    <s v="USD"/>
    <n v="1460644440"/>
    <d v="2016-04-14T14:34:00"/>
    <n v="1458336690"/>
    <d v="2016-03-18T21:31:30"/>
    <d v="1900-01-26T00:00:00"/>
    <x v="25"/>
    <b v="0"/>
    <n v="1"/>
    <b v="0"/>
    <s v="film &amp; video/animation"/>
    <n v="0.1"/>
    <n v="10"/>
    <s v="Film &amp; Video"/>
    <s v="Animation"/>
  </r>
  <r>
    <n v="2300"/>
    <n v="2835"/>
    <s v="successful"/>
    <s v="US"/>
    <s v="USD"/>
    <n v="1306630800"/>
    <d v="2011-05-29T01:00:00"/>
    <n v="1304376478"/>
    <d v="2011-05-02T22:47:58"/>
    <d v="1900-01-26T00:00:00"/>
    <x v="25"/>
    <b v="0"/>
    <n v="38"/>
    <b v="1"/>
    <s v="music/rock"/>
    <n v="123.2608695652174"/>
    <n v="74.60526315789474"/>
    <s v="Music"/>
    <s v="Rock"/>
  </r>
  <r>
    <n v="100000"/>
    <n v="41"/>
    <s v="failed"/>
    <s v="US"/>
    <s v="USD"/>
    <n v="1468519920"/>
    <d v="2016-07-14T18:12:00"/>
    <n v="1466188338"/>
    <d v="2016-06-17T18:32:18"/>
    <d v="1900-01-26T00:00:00"/>
    <x v="25"/>
    <b v="0"/>
    <n v="6"/>
    <b v="0"/>
    <s v="games/video games"/>
    <n v="4.1000000000000002E-2"/>
    <n v="6.833333333333333"/>
    <s v="Games"/>
    <s v="Video Games"/>
  </r>
  <r>
    <n v="1700"/>
    <n v="1870"/>
    <s v="successful"/>
    <s v="GB"/>
    <s v="GBP"/>
    <n v="1444172340"/>
    <d v="2015-10-06T22:59:00"/>
    <n v="1441822828"/>
    <d v="2015-09-09T18:20:28"/>
    <d v="1900-01-26T00:00:00"/>
    <x v="25"/>
    <b v="0"/>
    <n v="52"/>
    <b v="1"/>
    <s v="theater/plays"/>
    <n v="110.00000000000001"/>
    <n v="35.96153846153846"/>
    <s v="Theater"/>
    <s v="Plays"/>
  </r>
  <r>
    <n v="3400"/>
    <n v="4313"/>
    <s v="successful"/>
    <s v="US"/>
    <s v="USD"/>
    <n v="1394521140"/>
    <d v="2014-03-11T06:59:00"/>
    <n v="1392169298"/>
    <d v="2014-02-12T01:41:38"/>
    <d v="1900-01-26T00:00:00"/>
    <x v="25"/>
    <b v="0"/>
    <n v="82"/>
    <b v="1"/>
    <s v="music/pop"/>
    <n v="126.85294117647059"/>
    <n v="52.597560975609753"/>
    <s v="Music"/>
    <s v="Pop"/>
  </r>
  <r>
    <n v="16000"/>
    <n v="17170"/>
    <s v="successful"/>
    <s v="US"/>
    <s v="USD"/>
    <n v="1347249300"/>
    <d v="2012-09-10T03:55:00"/>
    <n v="1344917580"/>
    <d v="2012-08-14T04:13:00"/>
    <d v="1900-01-26T00:00:00"/>
    <x v="25"/>
    <b v="0"/>
    <n v="191"/>
    <b v="1"/>
    <s v="music/indie rock"/>
    <n v="107.31250000000001"/>
    <n v="89.895287958115176"/>
    <s v="Music"/>
    <s v="Indie Rock"/>
  </r>
  <r>
    <n v="2500"/>
    <n v="30303.24"/>
    <s v="successful"/>
    <s v="US"/>
    <s v="USD"/>
    <n v="1372136400"/>
    <d v="2013-06-25T05:00:00"/>
    <n v="1369864301"/>
    <d v="2013-05-29T21:51:41"/>
    <d v="1900-01-26T00:00:00"/>
    <x v="25"/>
    <b v="0"/>
    <n v="1113"/>
    <b v="1"/>
    <s v="games/tabletop games"/>
    <n v="1212.1296000000002"/>
    <n v="27.226630727762803"/>
    <s v="Games"/>
    <s v="Tabletop Games"/>
  </r>
  <r>
    <n v="1000"/>
    <n v="1884"/>
    <s v="successful"/>
    <s v="US"/>
    <s v="USD"/>
    <n v="1445598000"/>
    <d v="2015-10-23T11:00:00"/>
    <n v="1443302004"/>
    <d v="2015-09-26T21:13:24"/>
    <d v="1900-01-26T00:00:00"/>
    <x v="25"/>
    <b v="1"/>
    <n v="53"/>
    <b v="1"/>
    <s v="technology/space exploration"/>
    <n v="188.39999999999998"/>
    <n v="35.547169811320757"/>
    <s v="Technology"/>
    <s v="Space Exploration"/>
  </r>
  <r>
    <n v="2000"/>
    <n v="3158"/>
    <s v="successful"/>
    <s v="AU"/>
    <s v="AUD"/>
    <n v="1467280800"/>
    <d v="2016-06-30T10:00:00"/>
    <n v="1464921112"/>
    <d v="2016-06-03T02:31:52"/>
    <d v="1900-01-26T00:00:00"/>
    <x v="25"/>
    <b v="0"/>
    <n v="81"/>
    <b v="1"/>
    <s v="technology/space exploration"/>
    <n v="157.9"/>
    <n v="38.987654320987652"/>
    <s v="Technology"/>
    <s v="Space Exploration"/>
  </r>
  <r>
    <n v="35000"/>
    <n v="21994"/>
    <s v="failed"/>
    <s v="US"/>
    <s v="USD"/>
    <n v="1467694740"/>
    <d v="2016-07-05T04:59:00"/>
    <n v="1465398670"/>
    <d v="2016-06-08T15:11:10"/>
    <d v="1900-01-26T00:00:00"/>
    <x v="25"/>
    <b v="1"/>
    <n v="171"/>
    <b v="0"/>
    <s v="technology/makerspaces"/>
    <n v="62.839999999999996"/>
    <n v="128.61988304093566"/>
    <s v="Technology"/>
    <s v="Makerspaces"/>
  </r>
  <r>
    <n v="100"/>
    <n v="124"/>
    <s v="successful"/>
    <s v="GB"/>
    <s v="GBP"/>
    <n v="1427842740"/>
    <d v="2015-03-31T22:59:00"/>
    <n v="1425428206"/>
    <d v="2015-03-04T00:16:46"/>
    <d v="1900-01-26T00:00:00"/>
    <x v="25"/>
    <b v="0"/>
    <n v="14"/>
    <b v="1"/>
    <s v="theater/plays"/>
    <n v="124"/>
    <n v="8.8571428571428577"/>
    <s v="Theater"/>
    <s v="Plays"/>
  </r>
  <r>
    <n v="1500"/>
    <n v="0"/>
    <s v="failed"/>
    <s v="GB"/>
    <s v="GBP"/>
    <n v="1403348400"/>
    <d v="2014-06-21T11:00:00"/>
    <n v="1401058295"/>
    <d v="2014-05-25T22:51:35"/>
    <d v="1900-01-26T00:00:00"/>
    <x v="25"/>
    <b v="0"/>
    <n v="0"/>
    <b v="0"/>
    <s v="theater/plays"/>
    <n v="0"/>
    <n v="0"/>
    <s v="Theater"/>
    <s v="Plays"/>
  </r>
  <r>
    <n v="300"/>
    <n v="371"/>
    <s v="successful"/>
    <s v="ES"/>
    <s v="EUR"/>
    <n v="1450911540"/>
    <d v="2015-12-23T22:59:00"/>
    <n v="1448536516"/>
    <d v="2015-11-26T11:15:16"/>
    <d v="1900-01-26T00:00:00"/>
    <x v="25"/>
    <b v="0"/>
    <n v="25"/>
    <b v="1"/>
    <s v="theater/spaces"/>
    <n v="123.66666666666666"/>
    <n v="14.84"/>
    <s v="Theater"/>
    <s v="Spaces"/>
  </r>
  <r>
    <n v="20000"/>
    <n v="21742.78"/>
    <s v="successful"/>
    <s v="US"/>
    <s v="USD"/>
    <n v="1388303940"/>
    <d v="2013-12-29T07:59:00"/>
    <n v="1386011038"/>
    <d v="2013-12-02T19:03:58"/>
    <d v="1900-01-26T00:00:00"/>
    <x v="25"/>
    <b v="0"/>
    <n v="236"/>
    <b v="1"/>
    <s v="theater/spaces"/>
    <n v="108.71389999999998"/>
    <n v="92.130423728813554"/>
    <s v="Theater"/>
    <s v="Spaces"/>
  </r>
  <r>
    <n v="15000"/>
    <n v="16501"/>
    <s v="successful"/>
    <s v="CA"/>
    <s v="CAD"/>
    <n v="1429152600"/>
    <d v="2015-04-16T02:50:00"/>
    <n v="1426815699"/>
    <d v="2015-03-20T01:41:39"/>
    <d v="1900-01-26T00:00:00"/>
    <x v="25"/>
    <b v="0"/>
    <n v="128"/>
    <b v="1"/>
    <s v="theater/spaces"/>
    <n v="110.00666666666667"/>
    <n v="128.9140625"/>
    <s v="Theater"/>
    <s v="Spaces"/>
  </r>
  <r>
    <n v="1900"/>
    <n v="2182"/>
    <s v="successful"/>
    <s v="US"/>
    <s v="USD"/>
    <n v="1376838000"/>
    <d v="2013-08-18T15:00:00"/>
    <n v="1374531631"/>
    <d v="2013-07-22T22:20:31"/>
    <d v="1900-01-26T00:00:00"/>
    <x v="25"/>
    <b v="1"/>
    <n v="55"/>
    <b v="1"/>
    <s v="theater/plays"/>
    <n v="114.8421052631579"/>
    <n v="39.672727272727272"/>
    <s v="Theater"/>
    <s v="Plays"/>
  </r>
  <r>
    <n v="1800"/>
    <n v="1805"/>
    <s v="successful"/>
    <s v="US"/>
    <s v="USD"/>
    <n v="1423456200"/>
    <d v="2015-02-09T04:30:00"/>
    <n v="1421183271"/>
    <d v="2015-01-13T21:07:51"/>
    <d v="1900-01-26T00:00:00"/>
    <x v="25"/>
    <b v="1"/>
    <n v="12"/>
    <b v="1"/>
    <s v="theater/plays"/>
    <n v="100.27777777777777"/>
    <n v="150.41666666666666"/>
    <s v="Theater"/>
    <s v="Plays"/>
  </r>
  <r>
    <n v="800"/>
    <n v="1686"/>
    <s v="successful"/>
    <s v="GB"/>
    <s v="GBP"/>
    <n v="1431115500"/>
    <d v="2015-05-08T20:05:00"/>
    <n v="1428733511"/>
    <d v="2015-04-11T06:25:11"/>
    <d v="1900-01-26T00:00:00"/>
    <x v="25"/>
    <b v="0"/>
    <n v="58"/>
    <b v="1"/>
    <s v="theater/plays"/>
    <n v="210.75"/>
    <n v="29.068965517241381"/>
    <s v="Theater"/>
    <s v="Plays"/>
  </r>
  <r>
    <n v="5000"/>
    <n v="5016"/>
    <s v="successful"/>
    <s v="GB"/>
    <s v="GBP"/>
    <n v="1407106800"/>
    <d v="2014-08-03T23:00:00"/>
    <n v="1404749446"/>
    <d v="2014-07-07T16:10:46"/>
    <d v="1900-01-26T00:00:00"/>
    <x v="25"/>
    <b v="0"/>
    <n v="63"/>
    <b v="1"/>
    <s v="theater/plays"/>
    <n v="100.32000000000001"/>
    <n v="79.61904761904762"/>
    <s v="Theater"/>
    <s v="Plays"/>
  </r>
  <r>
    <n v="1500"/>
    <n v="1565"/>
    <s v="successful"/>
    <s v="US"/>
    <s v="USD"/>
    <n v="1401595140"/>
    <d v="2014-06-01T03:59:00"/>
    <n v="1399286589"/>
    <d v="2014-05-05T10:43:09"/>
    <d v="1900-01-26T00:00:00"/>
    <x v="25"/>
    <b v="0"/>
    <n v="28"/>
    <b v="1"/>
    <s v="theater/plays"/>
    <n v="104.33333333333333"/>
    <n v="55.892857142857146"/>
    <s v="Theater"/>
    <s v="Plays"/>
  </r>
  <r>
    <n v="3000"/>
    <n v="3255"/>
    <s v="successful"/>
    <s v="US"/>
    <s v="USD"/>
    <n v="1465196400"/>
    <d v="2016-06-06T07:00:00"/>
    <n v="1462841990"/>
    <d v="2016-05-10T00:59:50"/>
    <d v="1900-01-26T00:00:00"/>
    <x v="25"/>
    <b v="0"/>
    <n v="40"/>
    <b v="1"/>
    <s v="theater/plays"/>
    <n v="108.5"/>
    <n v="81.375"/>
    <s v="Theater"/>
    <s v="Plays"/>
  </r>
  <r>
    <n v="2500"/>
    <n v="2565"/>
    <s v="successful"/>
    <s v="US"/>
    <s v="USD"/>
    <n v="1447445820"/>
    <d v="2015-11-13T20:17:00"/>
    <n v="1445077121"/>
    <d v="2015-10-17T10:18:41"/>
    <d v="1900-01-26T00:00:00"/>
    <x v="25"/>
    <b v="0"/>
    <n v="43"/>
    <b v="1"/>
    <s v="theater/plays"/>
    <n v="102.60000000000001"/>
    <n v="59.651162790697676"/>
    <s v="Theater"/>
    <s v="Plays"/>
  </r>
  <r>
    <n v="650"/>
    <n v="658"/>
    <s v="successful"/>
    <s v="US"/>
    <s v="USD"/>
    <n v="1429636927"/>
    <d v="2015-04-21T17:22:07"/>
    <n v="1427304127"/>
    <d v="2015-03-25T17:22:07"/>
    <d v="1900-01-26T00:00:00"/>
    <x v="25"/>
    <b v="0"/>
    <n v="16"/>
    <b v="1"/>
    <s v="theater/plays"/>
    <n v="101.23076923076924"/>
    <n v="41.125"/>
    <s v="Theater"/>
    <s v="Plays"/>
  </r>
  <r>
    <n v="978"/>
    <n v="1216"/>
    <s v="successful"/>
    <s v="US"/>
    <s v="USD"/>
    <n v="1422937620"/>
    <d v="2015-02-03T04:27:00"/>
    <n v="1420606303"/>
    <d v="2015-01-07T04:51:43"/>
    <d v="1900-01-26T00:00:00"/>
    <x v="25"/>
    <b v="0"/>
    <n v="27"/>
    <b v="1"/>
    <s v="theater/plays"/>
    <n v="124.33537832310839"/>
    <n v="45.037037037037038"/>
    <s v="Theater"/>
    <s v="Plays"/>
  </r>
  <r>
    <n v="600"/>
    <n v="780"/>
    <s v="successful"/>
    <s v="US"/>
    <s v="USD"/>
    <n v="1430029680"/>
    <d v="2015-04-26T06:28:00"/>
    <n v="1427741583"/>
    <d v="2015-03-30T18:53:03"/>
    <d v="1900-01-26T00:00:00"/>
    <x v="25"/>
    <b v="0"/>
    <n v="27"/>
    <b v="1"/>
    <s v="theater/plays"/>
    <n v="130"/>
    <n v="28.888888888888889"/>
    <s v="Theater"/>
    <s v="Plays"/>
  </r>
  <r>
    <n v="3000"/>
    <n v="3061"/>
    <s v="successful"/>
    <s v="US"/>
    <s v="USD"/>
    <n v="1426775940"/>
    <d v="2015-03-19T14:39:00"/>
    <n v="1424414350"/>
    <d v="2015-02-20T06:39:10"/>
    <d v="1900-01-26T00:00:00"/>
    <x v="25"/>
    <b v="0"/>
    <n v="13"/>
    <b v="1"/>
    <s v="theater/plays"/>
    <n v="102.03333333333333"/>
    <n v="235.46153846153845"/>
    <s v="Theater"/>
    <s v="Plays"/>
  </r>
  <r>
    <n v="850"/>
    <n v="2879"/>
    <s v="successful"/>
    <s v="US"/>
    <s v="USD"/>
    <n v="1461963600"/>
    <d v="2016-04-29T21:00:00"/>
    <n v="1459567371"/>
    <d v="2016-04-02T03:22:51"/>
    <d v="1900-01-26T00:00:00"/>
    <x v="25"/>
    <b v="0"/>
    <n v="46"/>
    <b v="1"/>
    <s v="theater/plays"/>
    <n v="338.70588235294122"/>
    <n v="62.586956521739133"/>
    <s v="Theater"/>
    <s v="Plays"/>
  </r>
  <r>
    <n v="9800"/>
    <n v="4066"/>
    <s v="failed"/>
    <s v="US"/>
    <s v="USD"/>
    <n v="1401778740"/>
    <d v="2014-06-03T06:59:00"/>
    <n v="1399474134"/>
    <d v="2014-05-07T14:48:54"/>
    <d v="1900-01-26T00:00:00"/>
    <x v="25"/>
    <b v="1"/>
    <n v="50"/>
    <b v="0"/>
    <s v="theater/plays"/>
    <n v="41.489795918367342"/>
    <n v="81.319999999999993"/>
    <s v="Theater"/>
    <s v="Plays"/>
  </r>
  <r>
    <n v="30000"/>
    <n v="0"/>
    <s v="canceled"/>
    <s v="AU"/>
    <s v="AUD"/>
    <n v="1454281380"/>
    <d v="2016-01-31T23:03:00"/>
    <n v="1451950570"/>
    <d v="2016-01-04T23:36:10"/>
    <d v="1900-01-26T00:00:00"/>
    <x v="25"/>
    <b v="0"/>
    <n v="0"/>
    <b v="0"/>
    <s v="theater/musical"/>
    <n v="0"/>
    <n v="0"/>
    <s v="Theater"/>
    <s v="Musical"/>
  </r>
  <r>
    <n v="1000"/>
    <n v="1106"/>
    <s v="successful"/>
    <s v="US"/>
    <s v="USD"/>
    <n v="1341349200"/>
    <d v="2012-07-03T21:00:00"/>
    <n v="1338928537"/>
    <d v="2012-06-05T20:35:37"/>
    <d v="1900-01-27T00:00:00"/>
    <x v="26"/>
    <b v="0"/>
    <n v="15"/>
    <b v="1"/>
    <s v="film &amp; video/shorts"/>
    <n v="110.60000000000001"/>
    <n v="73.733333333333334"/>
    <s v="Film &amp; Video"/>
    <s v="Shorts"/>
  </r>
  <r>
    <n v="600"/>
    <n v="0"/>
    <s v="canceled"/>
    <s v="GB"/>
    <s v="GBP"/>
    <n v="1402949760"/>
    <d v="2014-06-16T20:16:00"/>
    <n v="1400536692"/>
    <d v="2014-05-19T21:58:12"/>
    <d v="1900-01-27T00:00:00"/>
    <x v="26"/>
    <b v="0"/>
    <n v="0"/>
    <b v="0"/>
    <s v="film &amp; video/science fiction"/>
    <n v="0"/>
    <n v="0"/>
    <s v="Film &amp; Video"/>
    <s v="Science Fiction"/>
  </r>
  <r>
    <n v="3500"/>
    <n v="1465"/>
    <s v="failed"/>
    <s v="GB"/>
    <s v="GBP"/>
    <n v="1444510800"/>
    <d v="2015-10-10T21:00:00"/>
    <n v="1442062898"/>
    <d v="2015-09-12T13:01:38"/>
    <d v="1900-01-27T00:00:00"/>
    <x v="26"/>
    <b v="0"/>
    <n v="19"/>
    <b v="0"/>
    <s v="film &amp; video/drama"/>
    <n v="41.857142857142861"/>
    <n v="77.10526315789474"/>
    <s v="Film &amp; Video"/>
    <s v="Drama"/>
  </r>
  <r>
    <n v="5400"/>
    <n v="6646"/>
    <s v="successful"/>
    <s v="US"/>
    <s v="USD"/>
    <n v="1482307140"/>
    <d v="2016-12-21T07:59:00"/>
    <n v="1479886966"/>
    <d v="2016-11-23T07:42:46"/>
    <d v="1900-01-27T00:00:00"/>
    <x v="26"/>
    <b v="1"/>
    <n v="58"/>
    <b v="1"/>
    <s v="film &amp; video/documentary"/>
    <n v="123.07407407407408"/>
    <n v="114.58620689655173"/>
    <s v="Film &amp; Video"/>
    <s v="Documentary"/>
  </r>
  <r>
    <n v="12000"/>
    <n v="676"/>
    <s v="failed"/>
    <s v="US"/>
    <s v="USD"/>
    <n v="1402956000"/>
    <d v="2014-06-16T22:00:00"/>
    <n v="1400523845"/>
    <d v="2014-05-19T18:24:05"/>
    <d v="1900-01-27T00:00:00"/>
    <x v="26"/>
    <b v="0"/>
    <n v="13"/>
    <b v="0"/>
    <s v="film &amp; video/animation"/>
    <n v="5.6333333333333329"/>
    <n v="52"/>
    <s v="Film &amp; Video"/>
    <s v="Animation"/>
  </r>
  <r>
    <n v="50000"/>
    <n v="260"/>
    <s v="failed"/>
    <s v="US"/>
    <s v="USD"/>
    <n v="1435711246"/>
    <d v="2015-07-01T00:40:46"/>
    <n v="1433292046"/>
    <d v="2015-06-03T00:40:46"/>
    <d v="1900-01-27T00:00:00"/>
    <x v="26"/>
    <b v="0"/>
    <n v="10"/>
    <b v="0"/>
    <s v="technology/wearables"/>
    <n v="0.52"/>
    <n v="26"/>
    <s v="Technology"/>
    <s v="Wearables"/>
  </r>
  <r>
    <n v="1900"/>
    <n v="2735"/>
    <s v="successful"/>
    <s v="US"/>
    <s v="USD"/>
    <n v="1327851291"/>
    <d v="2012-01-29T15:34:51"/>
    <n v="1325432091"/>
    <d v="2012-01-01T15:34:51"/>
    <d v="1900-01-27T00:00:00"/>
    <x v="26"/>
    <b v="0"/>
    <n v="41"/>
    <b v="1"/>
    <s v="publishing/nonfiction"/>
    <n v="143.94736842105263"/>
    <n v="66.707317073170728"/>
    <s v="Publishing"/>
    <s v="Nonfiction"/>
  </r>
  <r>
    <n v="4000"/>
    <n v="4796"/>
    <s v="successful"/>
    <s v="US"/>
    <s v="USD"/>
    <n v="1426473264"/>
    <d v="2015-03-16T02:34:24"/>
    <n v="1424057664"/>
    <d v="2015-02-16T03:34:24"/>
    <d v="1900-01-27T00:00:00"/>
    <x v="26"/>
    <b v="0"/>
    <n v="115"/>
    <b v="1"/>
    <s v="music/metal"/>
    <n v="119.9"/>
    <n v="41.704347826086959"/>
    <s v="Music"/>
    <s v="Metal"/>
  </r>
  <r>
    <n v="25000"/>
    <n v="8632"/>
    <s v="canceled"/>
    <s v="US"/>
    <s v="USD"/>
    <n v="1451419200"/>
    <d v="2015-12-29T20:00:00"/>
    <n v="1449000056"/>
    <d v="2015-12-01T20:00:56"/>
    <d v="1900-01-27T00:00:00"/>
    <x v="26"/>
    <b v="0"/>
    <n v="90"/>
    <b v="0"/>
    <s v="technology/wearables"/>
    <n v="34.527999999999999"/>
    <n v="95.911111111111111"/>
    <s v="Technology"/>
    <s v="Wearables"/>
  </r>
  <r>
    <n v="1328"/>
    <n v="1366"/>
    <s v="successful"/>
    <s v="GB"/>
    <s v="GBP"/>
    <n v="1481564080"/>
    <d v="2016-12-12T17:34:40"/>
    <n v="1479144880"/>
    <d v="2016-11-14T17:34:40"/>
    <d v="1900-01-27T00:00:00"/>
    <x v="26"/>
    <b v="0"/>
    <n v="27"/>
    <b v="1"/>
    <s v="music/electronic music"/>
    <n v="102.86144578313252"/>
    <n v="50.592592592592595"/>
    <s v="Music"/>
    <s v="Electronic Music"/>
  </r>
  <r>
    <n v="500"/>
    <n v="0"/>
    <s v="canceled"/>
    <s v="US"/>
    <s v="USD"/>
    <n v="1409098825"/>
    <d v="2014-08-27T00:20:25"/>
    <n v="1406679625"/>
    <d v="2014-07-30T00:20:25"/>
    <d v="1900-01-27T00:00:00"/>
    <x v="26"/>
    <b v="0"/>
    <n v="0"/>
    <b v="0"/>
    <s v="journalism/audio"/>
    <n v="0"/>
    <n v="0"/>
    <s v="Journalism"/>
    <s v="Audio"/>
  </r>
  <r>
    <n v="3000"/>
    <n v="81"/>
    <s v="failed"/>
    <s v="AU"/>
    <s v="AUD"/>
    <n v="1392800922"/>
    <d v="2014-02-19T09:08:42"/>
    <n v="1390381722"/>
    <d v="2014-01-22T09:08:42"/>
    <d v="1900-01-27T00:00:00"/>
    <x v="26"/>
    <b v="0"/>
    <n v="5"/>
    <b v="0"/>
    <s v="games/video games"/>
    <n v="2.7"/>
    <n v="16.2"/>
    <s v="Games"/>
    <s v="Video Games"/>
  </r>
  <r>
    <n v="2200"/>
    <n v="2451.0100000000002"/>
    <s v="successful"/>
    <s v="GB"/>
    <s v="GBP"/>
    <n v="1480809600"/>
    <d v="2016-12-04T00:00:00"/>
    <n v="1478431488"/>
    <d v="2016-11-06T11:24:48"/>
    <d v="1900-01-27T00:00:00"/>
    <x v="26"/>
    <b v="0"/>
    <n v="103"/>
    <b v="1"/>
    <s v="photography/photobooks"/>
    <n v="111.40954545454547"/>
    <n v="23.796213592233013"/>
    <s v="Photography"/>
    <s v="Photobooks"/>
  </r>
  <r>
    <n v="3500"/>
    <n v="4818"/>
    <s v="successful"/>
    <s v="US"/>
    <s v="USD"/>
    <n v="1382658169"/>
    <d v="2013-10-24T23:42:49"/>
    <n v="1380238969"/>
    <d v="2013-09-26T23:42:49"/>
    <d v="1900-01-27T00:00:00"/>
    <x v="26"/>
    <b v="1"/>
    <n v="141"/>
    <b v="1"/>
    <s v="music/rock"/>
    <n v="137.65714285714284"/>
    <n v="34.170212765957444"/>
    <s v="Music"/>
    <s v="Rock"/>
  </r>
  <r>
    <n v="5875"/>
    <n v="5985"/>
    <s v="successful"/>
    <s v="US"/>
    <s v="USD"/>
    <n v="1418904533"/>
    <d v="2014-12-18T12:08:53"/>
    <n v="1416485333"/>
    <d v="2014-11-20T12:08:53"/>
    <d v="1900-01-27T00:00:00"/>
    <x v="26"/>
    <b v="0"/>
    <n v="26"/>
    <b v="1"/>
    <s v="publishing/nonfiction"/>
    <n v="101.8723404255319"/>
    <n v="230.19230769230768"/>
    <s v="Publishing"/>
    <s v="Nonfiction"/>
  </r>
  <r>
    <n v="1500"/>
    <n v="2598"/>
    <s v="successful"/>
    <s v="US"/>
    <s v="USD"/>
    <n v="1343943420"/>
    <d v="2012-08-02T21:37:00"/>
    <n v="1341524220"/>
    <d v="2012-07-05T21:37:00"/>
    <d v="1900-01-27T00:00:00"/>
    <x v="26"/>
    <b v="0"/>
    <n v="81"/>
    <b v="1"/>
    <s v="publishing/nonfiction"/>
    <n v="173.2"/>
    <n v="32.074074074074076"/>
    <s v="Publishing"/>
    <s v="Nonfiction"/>
  </r>
  <r>
    <n v="3000"/>
    <n v="7"/>
    <s v="failed"/>
    <s v="GB"/>
    <s v="GBP"/>
    <n v="1423185900"/>
    <d v="2015-02-06T01:25:00"/>
    <n v="1420766700"/>
    <d v="2015-01-09T01:25:00"/>
    <d v="1900-01-27T00:00:00"/>
    <x v="26"/>
    <b v="0"/>
    <n v="3"/>
    <b v="0"/>
    <s v="publishing/translations"/>
    <n v="0.23333333333333336"/>
    <n v="2.3333333333333335"/>
    <s v="Publishing"/>
    <s v="Translations"/>
  </r>
  <r>
    <n v="37000"/>
    <n v="0"/>
    <s v="canceled"/>
    <s v="DK"/>
    <s v="DKK"/>
    <n v="1449077100"/>
    <d v="2015-12-02T17:25:00"/>
    <n v="1446612896"/>
    <d v="2015-11-04T04:54:56"/>
    <d v="1900-01-27T00:00:00"/>
    <x v="26"/>
    <b v="0"/>
    <n v="0"/>
    <b v="0"/>
    <s v="publishing/translations"/>
    <n v="0"/>
    <n v="0"/>
    <s v="Publishing"/>
    <s v="Translations"/>
  </r>
  <r>
    <n v="22000"/>
    <n v="22318"/>
    <s v="successful"/>
    <s v="GB"/>
    <s v="GBP"/>
    <n v="1458943200"/>
    <d v="2016-03-25T22:00:00"/>
    <n v="1456491680"/>
    <d v="2016-02-26T13:01:20"/>
    <d v="1900-01-27T00:00:00"/>
    <x v="26"/>
    <b v="1"/>
    <n v="329"/>
    <b v="1"/>
    <s v="photography/photobooks"/>
    <n v="101.44545454545455"/>
    <n v="67.835866261398181"/>
    <s v="Photography"/>
    <s v="Photobooks"/>
  </r>
  <r>
    <n v="6500"/>
    <n v="18066"/>
    <s v="successful"/>
    <s v="GB"/>
    <s v="GBP"/>
    <n v="1402389180"/>
    <d v="2014-06-10T08:33:00"/>
    <n v="1399996024"/>
    <d v="2014-05-13T15:47:04"/>
    <d v="1900-01-27T00:00:00"/>
    <x v="26"/>
    <b v="1"/>
    <n v="269"/>
    <b v="1"/>
    <s v="photography/photobooks"/>
    <n v="277.93846153846158"/>
    <n v="67.159851301115239"/>
    <s v="Photography"/>
    <s v="Photobooks"/>
  </r>
  <r>
    <n v="9000"/>
    <n v="9302.75"/>
    <s v="successful"/>
    <s v="US"/>
    <s v="USD"/>
    <n v="1403301540"/>
    <d v="2014-06-20T21:59:00"/>
    <n v="1400867283"/>
    <d v="2014-05-23T17:48:03"/>
    <d v="1900-01-27T00:00:00"/>
    <x v="26"/>
    <b v="1"/>
    <n v="145"/>
    <b v="1"/>
    <s v="photography/photobooks"/>
    <n v="103.36388888888889"/>
    <n v="64.156896551724131"/>
    <s v="Photography"/>
    <s v="Photobooks"/>
  </r>
  <r>
    <n v="3500"/>
    <n v="3865.55"/>
    <s v="successful"/>
    <s v="US"/>
    <s v="USD"/>
    <n v="1489497886"/>
    <d v="2017-03-14T13:24:46"/>
    <n v="1487082286"/>
    <d v="2017-02-14T14:24:46"/>
    <d v="1900-01-27T00:00:00"/>
    <x v="26"/>
    <b v="1"/>
    <n v="70"/>
    <b v="1"/>
    <s v="photography/photobooks"/>
    <n v="110.44428571428573"/>
    <n v="55.222142857142863"/>
    <s v="Photography"/>
    <s v="Photobooks"/>
  </r>
  <r>
    <n v="100000"/>
    <n v="280"/>
    <s v="failed"/>
    <s v="US"/>
    <s v="USD"/>
    <n v="1403122380"/>
    <d v="2014-06-18T20:13:00"/>
    <n v="1400634728"/>
    <d v="2014-05-21T01:12:08"/>
    <d v="1900-01-27T00:00:00"/>
    <x v="26"/>
    <b v="0"/>
    <n v="7"/>
    <b v="0"/>
    <s v="photography/places"/>
    <n v="0.27999999999999997"/>
    <n v="40"/>
    <s v="Photography"/>
    <s v="Places"/>
  </r>
  <r>
    <n v="7500"/>
    <n v="11650"/>
    <s v="successful"/>
    <s v="US"/>
    <s v="USD"/>
    <n v="1347382053"/>
    <d v="2012-09-11T16:47:33"/>
    <n v="1344962853"/>
    <d v="2012-08-14T16:47:33"/>
    <d v="1900-01-27T00:00:00"/>
    <x v="26"/>
    <b v="0"/>
    <n v="104"/>
    <b v="1"/>
    <s v="music/rock"/>
    <n v="155.33333333333331"/>
    <n v="112.01923076923077"/>
    <s v="Music"/>
    <s v="Rock"/>
  </r>
  <r>
    <n v="10000"/>
    <n v="10000"/>
    <s v="successful"/>
    <s v="US"/>
    <s v="USD"/>
    <n v="1326690000"/>
    <d v="2012-01-16T05:00:00"/>
    <n v="1324329156"/>
    <d v="2011-12-19T21:12:36"/>
    <d v="1900-01-27T00:00:00"/>
    <x v="26"/>
    <b v="0"/>
    <n v="58"/>
    <b v="1"/>
    <s v="music/rock"/>
    <n v="100"/>
    <n v="172.41379310344828"/>
    <s v="Music"/>
    <s v="Rock"/>
  </r>
  <r>
    <n v="8000"/>
    <n v="8730"/>
    <s v="live"/>
    <s v="US"/>
    <s v="USD"/>
    <n v="1489775641"/>
    <d v="2017-03-17T18:34:01"/>
    <n v="1487360041"/>
    <d v="2017-02-17T19:34:01"/>
    <d v="1900-01-27T00:00:00"/>
    <x v="26"/>
    <b v="0"/>
    <n v="101"/>
    <b v="0"/>
    <s v="music/faith"/>
    <n v="109.125"/>
    <n v="86.43564356435644"/>
    <s v="Music"/>
    <s v="Faith"/>
  </r>
  <r>
    <n v="25000"/>
    <n v="509"/>
    <s v="failed"/>
    <s v="CH"/>
    <s v="CHF"/>
    <n v="1469473200"/>
    <d v="2016-07-25T19:00:00"/>
    <n v="1467061303"/>
    <d v="2016-06-27T21:01:43"/>
    <d v="1900-01-27T00:00:00"/>
    <x v="26"/>
    <b v="0"/>
    <n v="6"/>
    <b v="0"/>
    <s v="photography/photobooks"/>
    <n v="2.036"/>
    <n v="84.833333333333329"/>
    <s v="Photography"/>
    <s v="Photobooks"/>
  </r>
  <r>
    <n v="2500"/>
    <n v="2734.11"/>
    <s v="successful"/>
    <s v="US"/>
    <s v="USD"/>
    <n v="1349517540"/>
    <d v="2012-10-06T09:59:00"/>
    <n v="1347137731"/>
    <d v="2012-09-08T20:55:31"/>
    <d v="1900-01-27T00:00:00"/>
    <x v="26"/>
    <b v="0"/>
    <n v="54"/>
    <b v="1"/>
    <s v="music/indie rock"/>
    <n v="109.3644"/>
    <n v="50.631666666666668"/>
    <s v="Music"/>
    <s v="Indie Rock"/>
  </r>
  <r>
    <n v="10000"/>
    <n v="4303"/>
    <s v="failed"/>
    <s v="GB"/>
    <s v="GBP"/>
    <n v="1445468400"/>
    <d v="2015-10-21T23:00:00"/>
    <n v="1443042061"/>
    <d v="2015-09-23T21:01:01"/>
    <d v="1900-01-27T00:00:00"/>
    <x v="26"/>
    <b v="0"/>
    <n v="105"/>
    <b v="0"/>
    <s v="technology/gadgets"/>
    <n v="43.03"/>
    <n v="40.980952380952381"/>
    <s v="Technology"/>
    <s v="Gadgets"/>
  </r>
  <r>
    <n v="3000"/>
    <n v="3432"/>
    <s v="successful"/>
    <s v="US"/>
    <s v="USD"/>
    <n v="1389814380"/>
    <d v="2014-01-15T19:33:00"/>
    <n v="1387390555"/>
    <d v="2013-12-18T18:15:55"/>
    <d v="1900-01-27T00:00:00"/>
    <x v="26"/>
    <b v="0"/>
    <n v="33"/>
    <b v="1"/>
    <s v="music/indie rock"/>
    <n v="114.39999999999999"/>
    <n v="104"/>
    <s v="Music"/>
    <s v="Indie Rock"/>
  </r>
  <r>
    <n v="1500"/>
    <n v="2930.69"/>
    <s v="successful"/>
    <s v="US"/>
    <s v="USD"/>
    <n v="1288657560"/>
    <d v="2010-11-02T00:26:00"/>
    <n v="1286319256"/>
    <d v="2010-10-05T22:54:16"/>
    <d v="1900-01-27T00:00:00"/>
    <x v="26"/>
    <b v="0"/>
    <n v="107"/>
    <b v="1"/>
    <s v="music/indie rock"/>
    <n v="195.37933333333334"/>
    <n v="27.3896261682243"/>
    <s v="Music"/>
    <s v="Indie Rock"/>
  </r>
  <r>
    <n v="30000"/>
    <n v="37104.03"/>
    <s v="successful"/>
    <s v="US"/>
    <s v="USD"/>
    <n v="1381895940"/>
    <d v="2013-10-16T03:59:00"/>
    <n v="1379532618"/>
    <d v="2013-09-18T19:30:18"/>
    <d v="1900-01-27T00:00:00"/>
    <x v="26"/>
    <b v="1"/>
    <n v="191"/>
    <b v="1"/>
    <s v="technology/hardware"/>
    <n v="123.68010000000001"/>
    <n v="194.26193717277485"/>
    <s v="Technology"/>
    <s v="Hardware"/>
  </r>
  <r>
    <n v="2000"/>
    <n v="2007"/>
    <s v="successful"/>
    <s v="US"/>
    <s v="USD"/>
    <n v="1401253140"/>
    <d v="2014-05-28T04:59:00"/>
    <n v="1398873969"/>
    <d v="2014-04-30T16:06:09"/>
    <d v="1900-01-27T00:00:00"/>
    <x v="26"/>
    <b v="0"/>
    <n v="38"/>
    <b v="1"/>
    <s v="music/indie rock"/>
    <n v="100.35000000000001"/>
    <n v="52.815789473684212"/>
    <s v="Music"/>
    <s v="Indie Rock"/>
  </r>
  <r>
    <n v="10500"/>
    <n v="601"/>
    <s v="failed"/>
    <s v="DE"/>
    <s v="EUR"/>
    <n v="1451494210"/>
    <d v="2015-12-30T16:50:10"/>
    <n v="1449075010"/>
    <d v="2015-12-02T16:50:10"/>
    <d v="1900-01-27T00:00:00"/>
    <x v="26"/>
    <b v="0"/>
    <n v="12"/>
    <b v="0"/>
    <s v="games/video games"/>
    <n v="5.7238095238095239"/>
    <n v="50.083333333333336"/>
    <s v="Games"/>
    <s v="Video Games"/>
  </r>
  <r>
    <n v="12000"/>
    <n v="129748.82"/>
    <s v="successful"/>
    <s v="GB"/>
    <s v="GBP"/>
    <n v="1481842800"/>
    <d v="2016-12-15T23:00:00"/>
    <n v="1479414344"/>
    <d v="2016-11-17T20:25:44"/>
    <d v="1900-01-27T00:00:00"/>
    <x v="26"/>
    <b v="0"/>
    <n v="3238"/>
    <b v="1"/>
    <s v="games/tabletop games"/>
    <n v="1081.2401666666667"/>
    <n v="40.070667078443485"/>
    <s v="Games"/>
    <s v="Tabletop Games"/>
  </r>
  <r>
    <n v="2000"/>
    <n v="10843"/>
    <s v="successful"/>
    <s v="GB"/>
    <s v="GBP"/>
    <n v="1436151600"/>
    <d v="2015-07-06T03:00:00"/>
    <n v="1433775668"/>
    <d v="2015-06-08T15:01:08"/>
    <d v="1900-01-27T00:00:00"/>
    <x v="26"/>
    <b v="0"/>
    <n v="263"/>
    <b v="1"/>
    <s v="games/tabletop games"/>
    <n v="542.15"/>
    <n v="41.228136882129277"/>
    <s v="Games"/>
    <s v="Tabletop Games"/>
  </r>
  <r>
    <n v="10000"/>
    <n v="24315"/>
    <s v="successful"/>
    <s v="US"/>
    <s v="USD"/>
    <n v="1477767600"/>
    <d v="2016-10-29T19:00:00"/>
    <n v="1475337675"/>
    <d v="2016-10-01T16:01:15"/>
    <d v="1900-01-27T00:00:00"/>
    <x v="26"/>
    <b v="0"/>
    <n v="296"/>
    <b v="1"/>
    <s v="games/tabletop games"/>
    <n v="243.15000000000003"/>
    <n v="82.145270270270274"/>
    <s v="Games"/>
    <s v="Tabletop Games"/>
  </r>
  <r>
    <n v="33000"/>
    <n v="0"/>
    <s v="canceled"/>
    <s v="US"/>
    <s v="USD"/>
    <n v="1484038620"/>
    <d v="2017-01-10T08:57:00"/>
    <n v="1481597687"/>
    <d v="2016-12-13T02:54:47"/>
    <d v="1900-01-27T00:00:00"/>
    <x v="26"/>
    <b v="0"/>
    <n v="0"/>
    <b v="0"/>
    <s v="technology/web"/>
    <n v="0"/>
    <n v="0"/>
    <s v="Technology"/>
    <s v="Web"/>
  </r>
  <r>
    <n v="300"/>
    <n v="546"/>
    <s v="successful"/>
    <s v="US"/>
    <s v="USD"/>
    <n v="1461177950"/>
    <d v="2016-04-20T18:45:50"/>
    <n v="1458758750"/>
    <d v="2016-03-23T18:45:50"/>
    <d v="1900-01-27T00:00:00"/>
    <x v="26"/>
    <b v="0"/>
    <n v="16"/>
    <b v="1"/>
    <s v="food/small batch"/>
    <n v="182"/>
    <n v="34.125"/>
    <s v="Food"/>
    <s v="Small Batch"/>
  </r>
  <r>
    <n v="4000"/>
    <n v="4518"/>
    <s v="successful"/>
    <s v="US"/>
    <s v="USD"/>
    <n v="1418014740"/>
    <d v="2014-12-08T04:59:00"/>
    <n v="1415585474"/>
    <d v="2014-11-10T02:11:14"/>
    <d v="1900-01-27T00:00:00"/>
    <x v="26"/>
    <b v="0"/>
    <n v="33"/>
    <b v="1"/>
    <s v="music/classical music"/>
    <n v="112.94999999999999"/>
    <n v="136.90909090909091"/>
    <s v="Music"/>
    <s v="Classical Music"/>
  </r>
  <r>
    <n v="3500"/>
    <n v="3910"/>
    <s v="successful"/>
    <s v="US"/>
    <s v="USD"/>
    <n v="1380949200"/>
    <d v="2013-10-05T05:00:00"/>
    <n v="1378586179"/>
    <d v="2013-09-07T20:36:19"/>
    <d v="1900-01-27T00:00:00"/>
    <x v="26"/>
    <b v="0"/>
    <n v="65"/>
    <b v="1"/>
    <s v="music/classical music"/>
    <n v="111.71428571428572"/>
    <n v="60.153846153846153"/>
    <s v="Music"/>
    <s v="Classical Music"/>
  </r>
  <r>
    <n v="3675"/>
    <n v="3775.5"/>
    <s v="successful"/>
    <s v="US"/>
    <s v="USD"/>
    <n v="1332362880"/>
    <d v="2012-03-21T20:48:00"/>
    <n v="1329890585"/>
    <d v="2012-02-22T06:03:05"/>
    <d v="1900-01-27T00:00:00"/>
    <x v="26"/>
    <b v="0"/>
    <n v="56"/>
    <b v="1"/>
    <s v="music/classical music"/>
    <n v="102.73469387755102"/>
    <n v="67.419642857142861"/>
    <s v="Music"/>
    <s v="Classical Music"/>
  </r>
  <r>
    <n v="20000"/>
    <n v="22933.05"/>
    <s v="successful"/>
    <s v="US"/>
    <s v="USD"/>
    <n v="1440907427"/>
    <d v="2015-08-30T04:03:47"/>
    <n v="1438488227"/>
    <d v="2015-08-02T04:03:47"/>
    <d v="1900-01-27T00:00:00"/>
    <x v="26"/>
    <b v="0"/>
    <n v="286"/>
    <b v="1"/>
    <s v="technology/space exploration"/>
    <n v="114.66525000000001"/>
    <n v="80.185489510489504"/>
    <s v="Technology"/>
    <s v="Space Exploration"/>
  </r>
  <r>
    <n v="280000"/>
    <n v="5233"/>
    <s v="canceled"/>
    <s v="US"/>
    <s v="USD"/>
    <n v="1450380009"/>
    <d v="2015-12-17T19:20:09"/>
    <n v="1447960809"/>
    <d v="2015-11-19T19:20:09"/>
    <d v="1900-01-27T00:00:00"/>
    <x v="26"/>
    <b v="0"/>
    <n v="17"/>
    <b v="0"/>
    <s v="technology/space exploration"/>
    <n v="1.8689285714285715"/>
    <n v="307.8235294117647"/>
    <s v="Technology"/>
    <s v="Space Exploration"/>
  </r>
  <r>
    <n v="15000"/>
    <n v="3155"/>
    <s v="canceled"/>
    <s v="US"/>
    <s v="USD"/>
    <n v="1455048000"/>
    <d v="2016-02-09T20:00:00"/>
    <n v="1452631647"/>
    <d v="2016-01-12T20:47:27"/>
    <d v="1900-01-27T00:00:00"/>
    <x v="26"/>
    <b v="0"/>
    <n v="43"/>
    <b v="0"/>
    <s v="technology/space exploration"/>
    <n v="21.033333333333335"/>
    <n v="73.372093023255815"/>
    <s v="Technology"/>
    <s v="Space Exploration"/>
  </r>
  <r>
    <n v="38888"/>
    <n v="2495"/>
    <s v="failed"/>
    <s v="AU"/>
    <s v="AUD"/>
    <n v="1406593780"/>
    <d v="2014-07-29T00:29:40"/>
    <n v="1404174580"/>
    <d v="2014-07-01T00:29:40"/>
    <d v="1900-01-27T00:00:00"/>
    <x v="26"/>
    <b v="1"/>
    <n v="60"/>
    <b v="0"/>
    <s v="technology/makerspaces"/>
    <n v="6.4158609339642041"/>
    <n v="41.583333333333336"/>
    <s v="Technology"/>
    <s v="Makerspaces"/>
  </r>
  <r>
    <n v="25000"/>
    <n v="29089"/>
    <s v="successful"/>
    <s v="US"/>
    <s v="USD"/>
    <n v="1476486000"/>
    <d v="2016-10-14T23:00:00"/>
    <n v="1474040596"/>
    <d v="2016-09-16T15:43:16"/>
    <d v="1900-01-27T00:00:00"/>
    <x v="26"/>
    <b v="1"/>
    <n v="305"/>
    <b v="1"/>
    <s v="theater/spaces"/>
    <n v="116.35599999999999"/>
    <n v="95.373770491803285"/>
    <s v="Theater"/>
    <s v="Spaces"/>
  </r>
  <r>
    <n v="18000"/>
    <n v="18645"/>
    <s v="successful"/>
    <s v="US"/>
    <s v="USD"/>
    <n v="1462316400"/>
    <d v="2016-05-03T23:00:00"/>
    <n v="1459865945"/>
    <d v="2016-04-05T14:19:05"/>
    <d v="1900-01-27T00:00:00"/>
    <x v="26"/>
    <b v="1"/>
    <n v="148"/>
    <b v="1"/>
    <s v="theater/spaces"/>
    <n v="103.58333333333334"/>
    <n v="125.97972972972973"/>
    <s v="Theater"/>
    <s v="Spaces"/>
  </r>
  <r>
    <n v="2500"/>
    <n v="2663"/>
    <s v="successful"/>
    <s v="GB"/>
    <s v="GBP"/>
    <n v="1464863118"/>
    <d v="2016-06-02T10:25:18"/>
    <n v="1462443918"/>
    <d v="2016-05-05T10:25:18"/>
    <d v="1900-01-27T00:00:00"/>
    <x v="26"/>
    <b v="0"/>
    <n v="76"/>
    <b v="1"/>
    <s v="theater/plays"/>
    <n v="106.52"/>
    <n v="35.039473684210527"/>
    <s v="Theater"/>
    <s v="Plays"/>
  </r>
  <r>
    <n v="2500"/>
    <n v="2867.99"/>
    <s v="successful"/>
    <s v="GB"/>
    <s v="GBP"/>
    <n v="1416780000"/>
    <d v="2014-11-23T22:00:00"/>
    <n v="1414342894"/>
    <d v="2014-10-26T17:01:34"/>
    <d v="1900-01-27T00:00:00"/>
    <x v="26"/>
    <b v="0"/>
    <n v="95"/>
    <b v="1"/>
    <s v="theater/plays"/>
    <n v="114.71959999999999"/>
    <n v="30.189368421052631"/>
    <s v="Theater"/>
    <s v="Plays"/>
  </r>
  <r>
    <n v="600"/>
    <n v="300"/>
    <s v="failed"/>
    <s v="US"/>
    <s v="USD"/>
    <n v="1454110440"/>
    <d v="2016-01-29T23:34:00"/>
    <n v="1451607071"/>
    <d v="2016-01-01T00:11:11"/>
    <d v="1900-01-27T00:00:00"/>
    <x v="26"/>
    <b v="0"/>
    <n v="5"/>
    <b v="0"/>
    <s v="theater/plays"/>
    <n v="50"/>
    <n v="60"/>
    <s v="Theater"/>
    <s v="Plays"/>
  </r>
  <r>
    <n v="5000"/>
    <n v="1362"/>
    <s v="failed"/>
    <s v="US"/>
    <s v="USD"/>
    <n v="1446131207"/>
    <d v="2015-10-29T15:06:47"/>
    <n v="1443712007"/>
    <d v="2015-10-01T15:06:47"/>
    <d v="1900-01-27T00:00:00"/>
    <x v="26"/>
    <b v="0"/>
    <n v="20"/>
    <b v="0"/>
    <s v="theater/plays"/>
    <n v="27.24"/>
    <n v="68.099999999999994"/>
    <s v="Theater"/>
    <s v="Plays"/>
  </r>
  <r>
    <n v="5000"/>
    <n v="5481"/>
    <s v="successful"/>
    <s v="US"/>
    <s v="USD"/>
    <n v="1427342400"/>
    <d v="2015-03-26T04:00:00"/>
    <n v="1424927159"/>
    <d v="2015-02-26T05:05:59"/>
    <d v="1900-01-27T00:00:00"/>
    <x v="26"/>
    <b v="0"/>
    <n v="108"/>
    <b v="1"/>
    <s v="theater/plays"/>
    <n v="109.62"/>
    <n v="50.75"/>
    <s v="Theater"/>
    <s v="Plays"/>
  </r>
  <r>
    <n v="1000"/>
    <n v="1218"/>
    <s v="successful"/>
    <s v="US"/>
    <s v="USD"/>
    <n v="1425193140"/>
    <d v="2015-03-01T06:59:00"/>
    <n v="1422769906"/>
    <d v="2015-02-01T05:51:46"/>
    <d v="1900-01-27T00:00:00"/>
    <x v="26"/>
    <b v="0"/>
    <n v="20"/>
    <b v="1"/>
    <s v="theater/plays"/>
    <n v="121.8"/>
    <n v="60.9"/>
    <s v="Theater"/>
    <s v="Plays"/>
  </r>
  <r>
    <n v="5000"/>
    <n v="5100"/>
    <s v="successful"/>
    <s v="US"/>
    <s v="USD"/>
    <n v="1411695300"/>
    <d v="2014-09-26T01:35:00"/>
    <n v="1409275671"/>
    <d v="2014-08-29T01:27:51"/>
    <d v="1900-01-27T00:00:00"/>
    <x v="26"/>
    <b v="0"/>
    <n v="87"/>
    <b v="1"/>
    <s v="theater/plays"/>
    <n v="102"/>
    <n v="58.620689655172413"/>
    <s v="Theater"/>
    <s v="Plays"/>
  </r>
  <r>
    <n v="50000"/>
    <n v="51514.5"/>
    <s v="successful"/>
    <s v="US"/>
    <s v="USD"/>
    <n v="1402892700"/>
    <d v="2014-06-16T04:25:00"/>
    <n v="1400474329"/>
    <d v="2014-05-19T04:38:49"/>
    <d v="1900-01-27T00:00:00"/>
    <x v="26"/>
    <b v="0"/>
    <n v="433"/>
    <b v="1"/>
    <s v="theater/spaces"/>
    <n v="103.029"/>
    <n v="118.97113163972287"/>
    <s v="Theater"/>
    <s v="Spaces"/>
  </r>
  <r>
    <n v="25000"/>
    <n v="28276"/>
    <s v="successful"/>
    <s v="US"/>
    <s v="USD"/>
    <n v="1415163600"/>
    <d v="2014-11-05T05:00:00"/>
    <n v="1412737080"/>
    <d v="2014-10-08T02:58:00"/>
    <d v="1900-01-27T00:00:00"/>
    <x v="26"/>
    <b v="0"/>
    <n v="557"/>
    <b v="1"/>
    <s v="theater/spaces"/>
    <n v="113.104"/>
    <n v="50.764811490125673"/>
    <s v="Theater"/>
    <s v="Spaces"/>
  </r>
  <r>
    <n v="15000"/>
    <n v="18185"/>
    <s v="successful"/>
    <s v="US"/>
    <s v="USD"/>
    <n v="1401159600"/>
    <d v="2014-05-27T03:00:00"/>
    <n v="1398801620"/>
    <d v="2014-04-29T20:00:20"/>
    <d v="1900-01-27T00:00:00"/>
    <x v="26"/>
    <b v="0"/>
    <n v="226"/>
    <b v="1"/>
    <s v="theater/spaces"/>
    <n v="121.23333333333332"/>
    <n v="80.464601769911511"/>
    <s v="Theater"/>
    <s v="Spaces"/>
  </r>
  <r>
    <n v="2500"/>
    <n v="7555"/>
    <s v="successful"/>
    <s v="GB"/>
    <s v="GBP"/>
    <n v="1401465600"/>
    <d v="2014-05-30T16:00:00"/>
    <n v="1399032813"/>
    <d v="2014-05-02T12:13:33"/>
    <d v="1900-01-27T00:00:00"/>
    <x v="26"/>
    <b v="0"/>
    <n v="145"/>
    <b v="1"/>
    <s v="theater/spaces"/>
    <n v="302.2"/>
    <n v="52.103448275862071"/>
    <s v="Theater"/>
    <s v="Spaces"/>
  </r>
  <r>
    <n v="4000"/>
    <n v="5086"/>
    <s v="successful"/>
    <s v="US"/>
    <s v="USD"/>
    <n v="1404698400"/>
    <d v="2014-07-07T02:00:00"/>
    <n v="1402331262"/>
    <d v="2014-06-09T16:27:42"/>
    <d v="1900-01-27T00:00:00"/>
    <x v="26"/>
    <b v="1"/>
    <n v="63"/>
    <b v="1"/>
    <s v="theater/plays"/>
    <n v="127.15"/>
    <n v="80.730158730158735"/>
    <s v="Theater"/>
    <s v="Plays"/>
  </r>
  <r>
    <n v="3000"/>
    <n v="3017"/>
    <s v="successful"/>
    <s v="GB"/>
    <s v="GBP"/>
    <n v="1487286000"/>
    <d v="2017-02-16T23:00:00"/>
    <n v="1484843948"/>
    <d v="2017-01-19T16:39:08"/>
    <d v="1900-01-27T00:00:00"/>
    <x v="26"/>
    <b v="0"/>
    <n v="34"/>
    <b v="1"/>
    <s v="theater/plays"/>
    <n v="100.56666666666668"/>
    <n v="88.735294117647058"/>
    <s v="Theater"/>
    <s v="Plays"/>
  </r>
  <r>
    <n v="500"/>
    <n v="665.21"/>
    <s v="successful"/>
    <s v="GB"/>
    <s v="GBP"/>
    <n v="1487580602"/>
    <d v="2017-02-20T08:50:02"/>
    <n v="1485161402"/>
    <d v="2017-01-23T08:50:02"/>
    <d v="1900-01-27T00:00:00"/>
    <x v="26"/>
    <b v="0"/>
    <n v="25"/>
    <b v="1"/>
    <s v="theater/plays"/>
    <n v="133.04200000000003"/>
    <n v="26.608400000000003"/>
    <s v="Theater"/>
    <s v="Plays"/>
  </r>
  <r>
    <n v="250"/>
    <n v="250"/>
    <s v="successful"/>
    <s v="GB"/>
    <s v="GBP"/>
    <n v="1459845246"/>
    <d v="2016-04-05T08:34:06"/>
    <n v="1457429646"/>
    <d v="2016-03-08T09:34:06"/>
    <d v="1900-01-27T00:00:00"/>
    <x v="26"/>
    <b v="0"/>
    <n v="9"/>
    <b v="1"/>
    <s v="theater/plays"/>
    <n v="100"/>
    <n v="27.777777777777779"/>
    <s v="Theater"/>
    <s v="Plays"/>
  </r>
  <r>
    <n v="200"/>
    <n v="277"/>
    <s v="successful"/>
    <s v="US"/>
    <s v="USD"/>
    <n v="1449089965"/>
    <d v="2015-12-02T20:59:25"/>
    <n v="1446670765"/>
    <d v="2015-11-04T20:59:25"/>
    <d v="1900-01-27T00:00:00"/>
    <x v="26"/>
    <b v="0"/>
    <n v="9"/>
    <b v="1"/>
    <s v="theater/plays"/>
    <n v="138.5"/>
    <n v="30.777777777777779"/>
    <s v="Theater"/>
    <s v="Plays"/>
  </r>
  <r>
    <n v="4000"/>
    <n v="4784"/>
    <s v="successful"/>
    <s v="GB"/>
    <s v="GBP"/>
    <n v="1429813800"/>
    <d v="2015-04-23T18:30:00"/>
    <n v="1427363645"/>
    <d v="2015-03-26T09:54:05"/>
    <d v="1900-01-27T00:00:00"/>
    <x v="26"/>
    <b v="0"/>
    <n v="30"/>
    <b v="1"/>
    <s v="theater/plays"/>
    <n v="119.6"/>
    <n v="159.46666666666667"/>
    <s v="Theater"/>
    <s v="Plays"/>
  </r>
  <r>
    <n v="2000"/>
    <n v="2000"/>
    <s v="successful"/>
    <s v="GB"/>
    <s v="GBP"/>
    <n v="1445604236"/>
    <d v="2015-10-23T12:43:56"/>
    <n v="1443185036"/>
    <d v="2015-09-25T12:43:56"/>
    <d v="1900-01-27T00:00:00"/>
    <x v="26"/>
    <b v="0"/>
    <n v="31"/>
    <b v="1"/>
    <s v="theater/plays"/>
    <n v="100"/>
    <n v="64.516129032258064"/>
    <s v="Theater"/>
    <s v="Plays"/>
  </r>
  <r>
    <n v="800"/>
    <n v="1365"/>
    <s v="successful"/>
    <s v="US"/>
    <s v="USD"/>
    <n v="1468036800"/>
    <d v="2016-07-09T04:00:00"/>
    <n v="1465607738"/>
    <d v="2016-06-11T01:15:38"/>
    <d v="1900-01-27T00:00:00"/>
    <x v="26"/>
    <b v="0"/>
    <n v="20"/>
    <b v="1"/>
    <s v="theater/plays"/>
    <n v="170.625"/>
    <n v="68.25"/>
    <s v="Theater"/>
    <s v="Plays"/>
  </r>
  <r>
    <n v="300"/>
    <n v="340"/>
    <s v="successful"/>
    <s v="GB"/>
    <s v="GBP"/>
    <n v="1414972800"/>
    <d v="2014-11-03T00:00:00"/>
    <n v="1412629704"/>
    <d v="2014-10-06T21:08:24"/>
    <d v="1900-01-27T00:00:00"/>
    <x v="26"/>
    <b v="0"/>
    <n v="17"/>
    <b v="1"/>
    <s v="theater/plays"/>
    <n v="113.33333333333333"/>
    <n v="20"/>
    <s v="Theater"/>
    <s v="Plays"/>
  </r>
  <r>
    <n v="1395"/>
    <n v="1395"/>
    <s v="successful"/>
    <s v="GB"/>
    <s v="GBP"/>
    <n v="1442311560"/>
    <d v="2015-09-15T10:06:00"/>
    <n v="1439924246"/>
    <d v="2015-08-18T18:57:26"/>
    <d v="1900-01-27T00:00:00"/>
    <x v="26"/>
    <b v="0"/>
    <n v="34"/>
    <b v="1"/>
    <s v="theater/plays"/>
    <n v="100"/>
    <n v="41.029411764705884"/>
    <s v="Theater"/>
    <s v="Plays"/>
  </r>
  <r>
    <n v="3300"/>
    <n v="3366"/>
    <s v="successful"/>
    <s v="US"/>
    <s v="USD"/>
    <n v="1461823140"/>
    <d v="2016-04-28T05:59:00"/>
    <n v="1459411371"/>
    <d v="2016-03-31T08:02:51"/>
    <d v="1900-01-27T00:00:00"/>
    <x v="26"/>
    <b v="0"/>
    <n v="34"/>
    <b v="1"/>
    <s v="theater/plays"/>
    <n v="102"/>
    <n v="99"/>
    <s v="Theater"/>
    <s v="Plays"/>
  </r>
  <r>
    <n v="2750"/>
    <n v="2750"/>
    <s v="successful"/>
    <s v="GB"/>
    <s v="GBP"/>
    <n v="1460318400"/>
    <d v="2016-04-10T20:00:00"/>
    <n v="1457881057"/>
    <d v="2016-03-13T14:57:37"/>
    <d v="1900-01-27T00:00:00"/>
    <x v="26"/>
    <b v="0"/>
    <n v="22"/>
    <b v="1"/>
    <s v="theater/plays"/>
    <n v="100"/>
    <n v="125"/>
    <s v="Theater"/>
    <s v="Plays"/>
  </r>
  <r>
    <n v="2000"/>
    <n v="2569"/>
    <s v="successful"/>
    <s v="GB"/>
    <s v="GBP"/>
    <n v="1471428340"/>
    <d v="2016-08-17T10:05:40"/>
    <n v="1469009140"/>
    <d v="2016-07-20T10:05:40"/>
    <d v="1900-01-27T00:00:00"/>
    <x v="26"/>
    <b v="0"/>
    <n v="83"/>
    <b v="1"/>
    <s v="theater/plays"/>
    <n v="128.44999999999999"/>
    <n v="30.951807228915662"/>
    <s v="Theater"/>
    <s v="Plays"/>
  </r>
  <r>
    <n v="1000"/>
    <n v="1020"/>
    <s v="successful"/>
    <s v="GB"/>
    <s v="GBP"/>
    <n v="1441358873"/>
    <d v="2015-09-04T09:27:53"/>
    <n v="1438939673"/>
    <d v="2015-08-07T09:27:53"/>
    <d v="1900-01-27T00:00:00"/>
    <x v="26"/>
    <b v="0"/>
    <n v="42"/>
    <b v="1"/>
    <s v="theater/plays"/>
    <n v="102"/>
    <n v="24.285714285714285"/>
    <s v="Theater"/>
    <s v="Plays"/>
  </r>
  <r>
    <n v="1500"/>
    <n v="1527.5"/>
    <s v="successful"/>
    <s v="US"/>
    <s v="USD"/>
    <n v="1400796420"/>
    <d v="2014-05-22T22:07:00"/>
    <n v="1398342170"/>
    <d v="2014-04-24T12:22:50"/>
    <d v="1900-01-27T00:00:00"/>
    <x v="26"/>
    <b v="0"/>
    <n v="25"/>
    <b v="1"/>
    <s v="theater/plays"/>
    <n v="101.83333333333333"/>
    <n v="61.1"/>
    <s v="Theater"/>
    <s v="Plays"/>
  </r>
  <r>
    <n v="500"/>
    <n v="527.45000000000005"/>
    <s v="successful"/>
    <s v="GB"/>
    <s v="GBP"/>
    <n v="1470078000"/>
    <d v="2016-08-01T19:00:00"/>
    <n v="1467648456"/>
    <d v="2016-07-04T16:07:36"/>
    <d v="1900-01-27T00:00:00"/>
    <x v="26"/>
    <b v="0"/>
    <n v="25"/>
    <b v="1"/>
    <s v="theater/plays"/>
    <n v="105.49000000000002"/>
    <n v="21.098000000000003"/>
    <s v="Theater"/>
    <s v="Plays"/>
  </r>
  <r>
    <n v="2000"/>
    <n v="2287"/>
    <s v="successful"/>
    <s v="US"/>
    <s v="USD"/>
    <n v="1420009200"/>
    <d v="2014-12-31T07:00:00"/>
    <n v="1417593483"/>
    <d v="2014-12-03T07:58:03"/>
    <d v="1900-01-27T00:00:00"/>
    <x v="26"/>
    <b v="0"/>
    <n v="26"/>
    <b v="1"/>
    <s v="theater/plays"/>
    <n v="114.35"/>
    <n v="87.961538461538467"/>
    <s v="Theater"/>
    <s v="Plays"/>
  </r>
  <r>
    <n v="10"/>
    <n v="13"/>
    <s v="successful"/>
    <s v="US"/>
    <s v="USD"/>
    <n v="1476390164"/>
    <d v="2016-10-13T20:22:44"/>
    <n v="1473970964"/>
    <d v="2016-09-15T20:22:44"/>
    <d v="1900-01-27T00:00:00"/>
    <x v="26"/>
    <b v="0"/>
    <n v="4"/>
    <b v="1"/>
    <s v="theater/plays"/>
    <n v="130"/>
    <n v="3.25"/>
    <s v="Theater"/>
    <s v="Plays"/>
  </r>
  <r>
    <n v="5000"/>
    <n v="821"/>
    <s v="failed"/>
    <s v="US"/>
    <s v="USD"/>
    <n v="1457413140"/>
    <d v="2016-03-08T04:59:00"/>
    <n v="1454996887"/>
    <d v="2016-02-09T05:48:07"/>
    <d v="1900-01-27T00:00:00"/>
    <x v="26"/>
    <b v="0"/>
    <n v="12"/>
    <b v="0"/>
    <s v="theater/musical"/>
    <n v="16.420000000000002"/>
    <n v="68.416666666666671"/>
    <s v="Theater"/>
    <s v="Musical"/>
  </r>
  <r>
    <n v="2000"/>
    <n v="2005"/>
    <s v="successful"/>
    <s v="US"/>
    <s v="USD"/>
    <n v="1428552000"/>
    <d v="2015-04-09T04:00:00"/>
    <n v="1426199843"/>
    <d v="2015-03-12T22:37:23"/>
    <d v="1900-01-27T00:00:00"/>
    <x v="26"/>
    <b v="0"/>
    <n v="14"/>
    <b v="1"/>
    <s v="theater/musical"/>
    <n v="100.25"/>
    <n v="143.21428571428572"/>
    <s v="Theater"/>
    <s v="Musical"/>
  </r>
  <r>
    <n v="75000"/>
    <n v="500"/>
    <s v="failed"/>
    <s v="US"/>
    <s v="USD"/>
    <n v="1450887480"/>
    <d v="2015-12-23T16:18:00"/>
    <n v="1448469719"/>
    <d v="2015-11-25T16:41:59"/>
    <d v="1900-01-27T00:00:00"/>
    <x v="26"/>
    <b v="0"/>
    <n v="1"/>
    <b v="0"/>
    <s v="theater/musical"/>
    <n v="0.66666666666666674"/>
    <n v="500"/>
    <s v="Theater"/>
    <s v="Musical"/>
  </r>
  <r>
    <n v="11500"/>
    <n v="1384"/>
    <s v="failed"/>
    <s v="GB"/>
    <s v="GBP"/>
    <n v="1428622271"/>
    <d v="2015-04-09T23:31:11"/>
    <n v="1426203071"/>
    <d v="2015-03-12T23:31:11"/>
    <d v="1900-01-27T00:00:00"/>
    <x v="26"/>
    <b v="0"/>
    <n v="17"/>
    <b v="0"/>
    <s v="theater/plays"/>
    <n v="12.034782608695652"/>
    <n v="81.411764705882348"/>
    <s v="Theater"/>
    <s v="Plays"/>
  </r>
  <r>
    <n v="5000"/>
    <n v="651"/>
    <s v="failed"/>
    <s v="US"/>
    <s v="USD"/>
    <n v="1444971540"/>
    <d v="2015-10-16T04:59:00"/>
    <n v="1442593427"/>
    <d v="2015-09-18T16:23:47"/>
    <d v="1900-01-27T00:00:00"/>
    <x v="26"/>
    <b v="0"/>
    <n v="7"/>
    <b v="0"/>
    <s v="theater/plays"/>
    <n v="13.020000000000001"/>
    <n v="93"/>
    <s v="Theater"/>
    <s v="Plays"/>
  </r>
  <r>
    <n v="10000"/>
    <n v="0"/>
    <s v="failed"/>
    <s v="AU"/>
    <s v="AUD"/>
    <n v="1459490400"/>
    <d v="2016-04-01T06:00:00"/>
    <n v="1457078868"/>
    <d v="2016-03-04T08:07:48"/>
    <d v="1900-01-27T00:00:00"/>
    <x v="26"/>
    <b v="0"/>
    <n v="0"/>
    <b v="0"/>
    <s v="theater/plays"/>
    <n v="0"/>
    <n v="0"/>
    <s v="Theater"/>
    <s v="Plays"/>
  </r>
  <r>
    <n v="2885"/>
    <n v="2485"/>
    <s v="failed"/>
    <s v="US"/>
    <s v="USD"/>
    <n v="1468249760"/>
    <d v="2016-07-11T15:09:20"/>
    <n v="1465830560"/>
    <d v="2016-06-13T15:09:20"/>
    <d v="1900-01-27T00:00:00"/>
    <x v="26"/>
    <b v="0"/>
    <n v="10"/>
    <b v="0"/>
    <s v="theater/plays"/>
    <n v="86.135181975736558"/>
    <n v="248.5"/>
    <s v="Theater"/>
    <s v="Plays"/>
  </r>
  <r>
    <n v="5500"/>
    <n v="50"/>
    <s v="failed"/>
    <s v="US"/>
    <s v="USD"/>
    <n v="1416877200"/>
    <d v="2014-11-25T01:00:00"/>
    <n v="1414505137"/>
    <d v="2014-10-28T14:05:37"/>
    <d v="1900-01-27T00:00:00"/>
    <x v="26"/>
    <b v="0"/>
    <n v="2"/>
    <b v="0"/>
    <s v="theater/plays"/>
    <n v="0.90909090909090906"/>
    <n v="25"/>
    <s v="Theater"/>
    <s v="Plays"/>
  </r>
  <r>
    <n v="5500"/>
    <n v="0"/>
    <s v="failed"/>
    <s v="US"/>
    <s v="USD"/>
    <n v="1461543600"/>
    <d v="2016-04-25T00:20:00"/>
    <n v="1459203727"/>
    <d v="2016-03-28T22:22:07"/>
    <d v="1900-01-27T00:00:00"/>
    <x v="26"/>
    <b v="0"/>
    <n v="0"/>
    <b v="0"/>
    <s v="theater/plays"/>
    <n v="0"/>
    <n v="0"/>
    <s v="Theater"/>
    <s v="Plays"/>
  </r>
  <r>
    <n v="700"/>
    <n v="0"/>
    <s v="failed"/>
    <s v="US"/>
    <s v="USD"/>
    <n v="1413921060"/>
    <d v="2014-10-21T19:51:00"/>
    <n v="1411499149"/>
    <d v="2014-09-23T19:05:49"/>
    <d v="1900-01-27T00:00:00"/>
    <x v="26"/>
    <b v="0"/>
    <n v="0"/>
    <b v="0"/>
    <s v="theater/plays"/>
    <n v="0"/>
    <n v="0"/>
    <s v="Theater"/>
    <s v="Plays"/>
  </r>
  <r>
    <n v="2500"/>
    <n v="1"/>
    <s v="failed"/>
    <s v="IE"/>
    <s v="EUR"/>
    <n v="1456617600"/>
    <d v="2016-02-28T00:00:00"/>
    <n v="1454280186"/>
    <d v="2016-01-31T22:43:06"/>
    <d v="1900-01-27T00:00:00"/>
    <x v="26"/>
    <b v="0"/>
    <n v="1"/>
    <b v="0"/>
    <s v="theater/plays"/>
    <n v="0.04"/>
    <n v="1"/>
    <s v="Theater"/>
    <s v="Plays"/>
  </r>
  <r>
    <n v="3250"/>
    <n v="3398.1"/>
    <s v="successful"/>
    <s v="US"/>
    <s v="USD"/>
    <n v="1313276400"/>
    <d v="2011-08-13T23:00:00"/>
    <n v="1310693986"/>
    <d v="2011-07-15T01:39:46"/>
    <d v="1900-01-28T00:00:00"/>
    <x v="27"/>
    <b v="0"/>
    <n v="37"/>
    <b v="1"/>
    <s v="film &amp; video/shorts"/>
    <n v="104.55692307692308"/>
    <n v="91.840540540540545"/>
    <s v="Film &amp; Video"/>
    <s v="Shorts"/>
  </r>
  <r>
    <n v="12000"/>
    <n v="3030"/>
    <s v="failed"/>
    <s v="US"/>
    <s v="USD"/>
    <n v="1443675600"/>
    <d v="2015-10-01T05:00:00"/>
    <n v="1441157592"/>
    <d v="2015-09-02T01:33:12"/>
    <d v="1900-01-28T00:00:00"/>
    <x v="27"/>
    <b v="0"/>
    <n v="33"/>
    <b v="0"/>
    <s v="film &amp; video/drama"/>
    <n v="25.25"/>
    <n v="91.818181818181813"/>
    <s v="Film &amp; Video"/>
    <s v="Drama"/>
  </r>
  <r>
    <n v="30000"/>
    <n v="31404"/>
    <s v="successful"/>
    <s v="US"/>
    <s v="USD"/>
    <n v="1388649600"/>
    <d v="2014-01-02T08:00:00"/>
    <n v="1386123861"/>
    <d v="2013-12-04T02:24:21"/>
    <d v="1900-01-28T00:00:00"/>
    <x v="27"/>
    <b v="1"/>
    <n v="287"/>
    <b v="1"/>
    <s v="film &amp; video/documentary"/>
    <n v="104.67999999999999"/>
    <n v="109.42160278745645"/>
    <s v="Film &amp; Video"/>
    <s v="Documentary"/>
  </r>
  <r>
    <n v="5000"/>
    <n v="14166"/>
    <s v="successful"/>
    <s v="US"/>
    <s v="USD"/>
    <n v="1364342151"/>
    <d v="2013-03-26T23:55:51"/>
    <n v="1361753751"/>
    <d v="2013-02-25T00:55:51"/>
    <d v="1900-01-28T00:00:00"/>
    <x v="27"/>
    <b v="1"/>
    <n v="284"/>
    <b v="1"/>
    <s v="film &amp; video/documentary"/>
    <n v="283.32"/>
    <n v="49.880281690140848"/>
    <s v="Film &amp; Video"/>
    <s v="Documentary"/>
  </r>
  <r>
    <n v="20000"/>
    <n v="21316"/>
    <s v="successful"/>
    <s v="GB"/>
    <s v="GBP"/>
    <n v="1450825200"/>
    <d v="2015-12-22T23:00:00"/>
    <n v="1448284433"/>
    <d v="2015-11-23T13:13:53"/>
    <d v="1900-01-28T00:00:00"/>
    <x v="27"/>
    <b v="1"/>
    <n v="158"/>
    <b v="1"/>
    <s v="film &amp; video/documentary"/>
    <n v="106.58000000000001"/>
    <n v="134.91139240506328"/>
    <s v="Film &amp; Video"/>
    <s v="Documentary"/>
  </r>
  <r>
    <n v="50000"/>
    <n v="51544"/>
    <s v="successful"/>
    <s v="US"/>
    <s v="USD"/>
    <n v="1466002800"/>
    <d v="2016-06-15T15:00:00"/>
    <n v="1463517521"/>
    <d v="2016-05-17T20:38:41"/>
    <d v="1900-01-28T00:00:00"/>
    <x v="27"/>
    <b v="1"/>
    <n v="267"/>
    <b v="1"/>
    <s v="film &amp; video/documentary"/>
    <n v="103.08800000000001"/>
    <n v="193.04868913857678"/>
    <s v="Film &amp; Video"/>
    <s v="Documentary"/>
  </r>
  <r>
    <n v="35000"/>
    <n v="36082"/>
    <s v="successful"/>
    <s v="US"/>
    <s v="USD"/>
    <n v="1391641440"/>
    <d v="2014-02-05T23:04:00"/>
    <n v="1389107062"/>
    <d v="2014-01-07T15:04:22"/>
    <d v="1900-01-28T00:00:00"/>
    <x v="27"/>
    <b v="0"/>
    <n v="271"/>
    <b v="1"/>
    <s v="film &amp; video/documentary"/>
    <n v="103.09142857142857"/>
    <n v="133.14391143911439"/>
    <s v="Film &amp; Video"/>
    <s v="Documentary"/>
  </r>
  <r>
    <n v="5000"/>
    <n v="5232"/>
    <s v="successful"/>
    <s v="US"/>
    <s v="USD"/>
    <n v="1477976340"/>
    <d v="2016-11-01T04:59:00"/>
    <n v="1475460819"/>
    <d v="2016-10-03T02:13:39"/>
    <d v="1900-01-28T00:00:00"/>
    <x v="27"/>
    <b v="0"/>
    <n v="56"/>
    <b v="1"/>
    <s v="theater/plays"/>
    <n v="104.64"/>
    <n v="93.428571428571431"/>
    <s v="Theater"/>
    <s v="Plays"/>
  </r>
  <r>
    <n v="50000"/>
    <n v="690"/>
    <s v="canceled"/>
    <s v="CA"/>
    <s v="CAD"/>
    <n v="1464460329"/>
    <d v="2016-05-28T18:32:09"/>
    <n v="1461954729"/>
    <d v="2016-04-29T18:32:09"/>
    <d v="1900-01-28T00:00:00"/>
    <x v="27"/>
    <b v="0"/>
    <n v="9"/>
    <b v="0"/>
    <s v="technology/web"/>
    <n v="1.38"/>
    <n v="76.666666666666671"/>
    <s v="Technology"/>
    <s v="Web"/>
  </r>
  <r>
    <n v="100000"/>
    <n v="0"/>
    <s v="canceled"/>
    <s v="GB"/>
    <s v="GBP"/>
    <n v="1488063840"/>
    <d v="2017-02-25T23:04:00"/>
    <n v="1485558318"/>
    <d v="2017-01-27T23:05:18"/>
    <d v="1900-01-28T00:00:00"/>
    <x v="27"/>
    <b v="0"/>
    <n v="0"/>
    <b v="0"/>
    <s v="technology/web"/>
    <n v="0"/>
    <n v="0"/>
    <s v="Technology"/>
    <s v="Web"/>
  </r>
  <r>
    <n v="7000"/>
    <n v="0"/>
    <s v="failed"/>
    <s v="US"/>
    <s v="USD"/>
    <n v="1278628800"/>
    <d v="2010-07-08T22:40:00"/>
    <n v="1276043330"/>
    <d v="2010-06-09T00:28:50"/>
    <d v="1900-01-28T00:00:00"/>
    <x v="27"/>
    <b v="0"/>
    <n v="0"/>
    <b v="0"/>
    <s v="music/jazz"/>
    <n v="0"/>
    <n v="0"/>
    <s v="Music"/>
    <s v="Jazz"/>
  </r>
  <r>
    <n v="650"/>
    <n v="1082"/>
    <s v="successful"/>
    <s v="US"/>
    <s v="USD"/>
    <n v="1383062083"/>
    <d v="2013-10-29T15:54:43"/>
    <n v="1380556483"/>
    <d v="2013-09-30T15:54:43"/>
    <d v="1900-01-28T00:00:00"/>
    <x v="27"/>
    <b v="1"/>
    <n v="34"/>
    <b v="1"/>
    <s v="music/rock"/>
    <n v="166.46153846153845"/>
    <n v="31.823529411764707"/>
    <s v="Music"/>
    <s v="Rock"/>
  </r>
  <r>
    <n v="6500"/>
    <n v="10071"/>
    <s v="successful"/>
    <s v="US"/>
    <s v="USD"/>
    <n v="1403661600"/>
    <d v="2014-06-25T02:00:00"/>
    <n v="1401196766"/>
    <d v="2014-05-27T13:19:26"/>
    <d v="1900-01-28T00:00:00"/>
    <x v="27"/>
    <b v="1"/>
    <n v="190"/>
    <b v="1"/>
    <s v="music/rock"/>
    <n v="154.93846153846152"/>
    <n v="53.005263157894738"/>
    <s v="Music"/>
    <s v="Rock"/>
  </r>
  <r>
    <n v="30000"/>
    <n v="7793"/>
    <s v="canceled"/>
    <s v="US"/>
    <s v="USD"/>
    <n v="1469122200"/>
    <d v="2016-07-21T17:30:00"/>
    <n v="1466611108"/>
    <d v="2016-06-22T15:58:28"/>
    <d v="1900-01-28T00:00:00"/>
    <x v="27"/>
    <b v="0"/>
    <n v="86"/>
    <b v="0"/>
    <s v="technology/wearables"/>
    <n v="25.976666666666663"/>
    <n v="90.616279069767444"/>
    <s v="Technology"/>
    <s v="Wearables"/>
  </r>
  <r>
    <n v="100000"/>
    <n v="503"/>
    <s v="canceled"/>
    <s v="NL"/>
    <s v="EUR"/>
    <n v="1483138800"/>
    <d v="2016-12-30T23:00:00"/>
    <n v="1480610046"/>
    <d v="2016-12-01T16:34:06"/>
    <d v="1900-01-28T00:00:00"/>
    <x v="27"/>
    <b v="0"/>
    <n v="3"/>
    <b v="0"/>
    <s v="technology/wearables"/>
    <n v="0.503"/>
    <n v="167.66666666666666"/>
    <s v="Technology"/>
    <s v="Wearables"/>
  </r>
  <r>
    <n v="1500"/>
    <n v="5666"/>
    <s v="successful"/>
    <s v="CA"/>
    <s v="CAD"/>
    <n v="1467313039"/>
    <d v="2016-06-30T18:57:19"/>
    <n v="1464807439"/>
    <d v="2016-06-01T18:57:19"/>
    <d v="1900-01-28T00:00:00"/>
    <x v="27"/>
    <b v="0"/>
    <n v="139"/>
    <b v="1"/>
    <s v="publishing/nonfiction"/>
    <n v="377.73333333333335"/>
    <n v="40.762589928057551"/>
    <s v="Publishing"/>
    <s v="Nonfiction"/>
  </r>
  <r>
    <n v="2900"/>
    <n v="895"/>
    <s v="failed"/>
    <s v="US"/>
    <s v="USD"/>
    <n v="1380720474"/>
    <d v="2013-10-02T13:27:54"/>
    <n v="1378214874"/>
    <d v="2013-09-03T13:27:54"/>
    <d v="1900-01-28T00:00:00"/>
    <x v="27"/>
    <b v="0"/>
    <n v="19"/>
    <b v="0"/>
    <s v="publishing/fiction"/>
    <n v="30.862068965517242"/>
    <n v="47.10526315789474"/>
    <s v="Publishing"/>
    <s v="Fiction"/>
  </r>
  <r>
    <n v="17500"/>
    <n v="21637.22"/>
    <s v="successful"/>
    <s v="DE"/>
    <s v="EUR"/>
    <n v="1487113140"/>
    <d v="2017-02-14T22:59:00"/>
    <n v="1484570885"/>
    <d v="2017-01-16T12:48:05"/>
    <d v="1900-01-28T00:00:00"/>
    <x v="27"/>
    <b v="1"/>
    <n v="196"/>
    <b v="1"/>
    <s v="photography/photobooks"/>
    <n v="123.64125714285714"/>
    <n v="110.39397959183674"/>
    <s v="Photography"/>
    <s v="Photobooks"/>
  </r>
  <r>
    <n v="4000"/>
    <n v="5297"/>
    <s v="successful"/>
    <s v="US"/>
    <s v="USD"/>
    <n v="1464040800"/>
    <d v="2016-05-23T22:00:00"/>
    <n v="1461527631"/>
    <d v="2016-04-24T19:53:51"/>
    <d v="1900-01-28T00:00:00"/>
    <x v="27"/>
    <b v="1"/>
    <n v="110"/>
    <b v="1"/>
    <s v="photography/photobooks"/>
    <n v="132.42499999999998"/>
    <n v="48.154545454545456"/>
    <s v="Photography"/>
    <s v="Photobooks"/>
  </r>
  <r>
    <n v="30000"/>
    <n v="6375"/>
    <s v="canceled"/>
    <s v="US"/>
    <s v="USD"/>
    <n v="1469656800"/>
    <d v="2016-07-27T22:00:00"/>
    <n v="1467151204"/>
    <d v="2016-06-28T22:00:04"/>
    <d v="1900-01-28T00:00:00"/>
    <x v="27"/>
    <b v="0"/>
    <n v="59"/>
    <b v="0"/>
    <s v="publishing/art books"/>
    <n v="21.25"/>
    <n v="108.05084745762711"/>
    <s v="Publishing"/>
    <s v="Art Books"/>
  </r>
  <r>
    <n v="500"/>
    <n v="564"/>
    <s v="successful"/>
    <s v="GB"/>
    <s v="GBP"/>
    <n v="1387281600"/>
    <d v="2013-12-17T12:00:00"/>
    <n v="1384811721"/>
    <d v="2013-11-18T21:55:21"/>
    <d v="1900-01-28T00:00:00"/>
    <x v="27"/>
    <b v="0"/>
    <n v="45"/>
    <b v="1"/>
    <s v="music/pop"/>
    <n v="112.79999999999998"/>
    <n v="12.533333333333333"/>
    <s v="Music"/>
    <s v="Pop"/>
  </r>
  <r>
    <n v="12500"/>
    <n v="2526"/>
    <s v="live"/>
    <s v="US"/>
    <s v="USD"/>
    <n v="1491781648"/>
    <d v="2017-04-09T23:47:28"/>
    <n v="1489193248"/>
    <d v="2017-03-11T00:47:28"/>
    <d v="1900-01-28T00:00:00"/>
    <x v="27"/>
    <b v="0"/>
    <n v="22"/>
    <b v="0"/>
    <s v="music/faith"/>
    <n v="20.208000000000002"/>
    <n v="114.81818181818181"/>
    <s v="Music"/>
    <s v="Faith"/>
  </r>
  <r>
    <n v="6500"/>
    <n v="2196"/>
    <s v="failed"/>
    <s v="US"/>
    <s v="USD"/>
    <n v="1403906664"/>
    <d v="2014-06-27T22:04:24"/>
    <n v="1401401064"/>
    <d v="2014-05-29T22:04:24"/>
    <d v="1900-01-28T00:00:00"/>
    <x v="27"/>
    <b v="0"/>
    <n v="16"/>
    <b v="0"/>
    <s v="music/faith"/>
    <n v="33.784615384615385"/>
    <n v="137.25"/>
    <s v="Music"/>
    <s v="Faith"/>
  </r>
  <r>
    <n v="9000"/>
    <n v="9446"/>
    <s v="successful"/>
    <s v="GB"/>
    <s v="GBP"/>
    <n v="1447426800"/>
    <d v="2015-11-13T15:00:00"/>
    <n v="1444904830"/>
    <d v="2015-10-15T10:27:10"/>
    <d v="1900-01-28T00:00:00"/>
    <x v="27"/>
    <b v="0"/>
    <n v="159"/>
    <b v="1"/>
    <s v="photography/photobooks"/>
    <n v="104.95555555555556"/>
    <n v="59.408805031446541"/>
    <s v="Photography"/>
    <s v="Photobooks"/>
  </r>
  <r>
    <n v="11000"/>
    <n v="2156"/>
    <s v="failed"/>
    <s v="GB"/>
    <s v="GBP"/>
    <n v="1407065979"/>
    <d v="2014-08-03T11:39:39"/>
    <n v="1404560379"/>
    <d v="2014-07-05T11:39:39"/>
    <d v="1900-01-28T00:00:00"/>
    <x v="27"/>
    <b v="1"/>
    <n v="39"/>
    <b v="0"/>
    <s v="photography/photobooks"/>
    <n v="19.600000000000001"/>
    <n v="55.282051282051285"/>
    <s v="Photography"/>
    <s v="Photobooks"/>
  </r>
  <r>
    <n v="28000"/>
    <n v="10846"/>
    <s v="failed"/>
    <s v="DE"/>
    <s v="EUR"/>
    <n v="1476460800"/>
    <d v="2016-10-14T16:00:00"/>
    <n v="1473922541"/>
    <d v="2016-09-15T06:55:41"/>
    <d v="1900-01-28T00:00:00"/>
    <x v="27"/>
    <b v="1"/>
    <n v="81"/>
    <b v="0"/>
    <s v="photography/photobooks"/>
    <n v="38.735714285714288"/>
    <n v="133.90123456790124"/>
    <s v="Photography"/>
    <s v="Photobooks"/>
  </r>
  <r>
    <n v="1000"/>
    <n v="1001.49"/>
    <s v="successful"/>
    <s v="US"/>
    <s v="USD"/>
    <n v="1317438000"/>
    <d v="2011-10-01T03:00:00"/>
    <n v="1314989557"/>
    <d v="2011-09-02T18:52:37"/>
    <d v="1900-01-28T00:00:00"/>
    <x v="27"/>
    <b v="0"/>
    <n v="28"/>
    <b v="1"/>
    <s v="music/rock"/>
    <n v="100.149"/>
    <n v="35.767499999999998"/>
    <s v="Music"/>
    <s v="Rock"/>
  </r>
  <r>
    <n v="3500"/>
    <n v="361"/>
    <s v="failed"/>
    <s v="US"/>
    <s v="USD"/>
    <n v="1454213820"/>
    <d v="2016-01-31T04:17:00"/>
    <n v="1451723535"/>
    <d v="2016-01-02T08:32:15"/>
    <d v="1900-01-28T00:00:00"/>
    <x v="27"/>
    <b v="0"/>
    <n v="11"/>
    <b v="0"/>
    <s v="games/mobile games"/>
    <n v="10.314285714285715"/>
    <n v="32.81818181818182"/>
    <s v="Games"/>
    <s v="Mobile Games"/>
  </r>
  <r>
    <n v="8000"/>
    <n v="36"/>
    <s v="failed"/>
    <s v="CA"/>
    <s v="CAD"/>
    <n v="1436373900"/>
    <d v="2015-07-08T16:45:00"/>
    <n v="1433861210"/>
    <d v="2015-06-09T14:46:50"/>
    <d v="1900-01-28T00:00:00"/>
    <x v="27"/>
    <b v="0"/>
    <n v="2"/>
    <b v="0"/>
    <s v="games/mobile games"/>
    <n v="0.44999999999999996"/>
    <n v="18"/>
    <s v="Games"/>
    <s v="Mobile Games"/>
  </r>
  <r>
    <n v="60"/>
    <n v="0"/>
    <s v="failed"/>
    <s v="US"/>
    <s v="USD"/>
    <n v="1425170525"/>
    <d v="2015-03-01T00:42:05"/>
    <n v="1422664925"/>
    <d v="2015-01-31T00:42:05"/>
    <d v="1900-01-28T00:00:00"/>
    <x v="27"/>
    <b v="0"/>
    <n v="0"/>
    <b v="0"/>
    <s v="games/mobile games"/>
    <n v="0"/>
    <n v="0"/>
    <s v="Games"/>
    <s v="Mobile Games"/>
  </r>
  <r>
    <n v="5000"/>
    <n v="1004"/>
    <s v="failed"/>
    <s v="GB"/>
    <s v="GBP"/>
    <n v="1459341380"/>
    <d v="2016-03-30T12:36:20"/>
    <n v="1456839380"/>
    <d v="2016-03-01T13:36:20"/>
    <d v="1900-01-28T00:00:00"/>
    <x v="27"/>
    <b v="0"/>
    <n v="24"/>
    <b v="0"/>
    <s v="games/mobile games"/>
    <n v="20.080000000000002"/>
    <n v="41.833333333333336"/>
    <s v="Games"/>
    <s v="Mobile Games"/>
  </r>
  <r>
    <n v="15000"/>
    <n v="33892"/>
    <s v="successful"/>
    <s v="US"/>
    <s v="USD"/>
    <n v="1330657200"/>
    <d v="2012-03-02T03:00:00"/>
    <n v="1328158065"/>
    <d v="2012-02-02T04:47:45"/>
    <d v="1900-01-28T00:00:00"/>
    <x v="27"/>
    <b v="1"/>
    <n v="147"/>
    <b v="1"/>
    <s v="technology/hardware"/>
    <n v="225.94666666666666"/>
    <n v="230.55782312925169"/>
    <s v="Technology"/>
    <s v="Hardware"/>
  </r>
  <r>
    <n v="1600"/>
    <n v="51"/>
    <s v="failed"/>
    <s v="GB"/>
    <s v="GBP"/>
    <n v="1470178800"/>
    <d v="2016-08-02T23:00:00"/>
    <n v="1467650771"/>
    <d v="2016-07-04T16:46:11"/>
    <d v="1900-01-28T00:00:00"/>
    <x v="27"/>
    <b v="0"/>
    <n v="4"/>
    <b v="0"/>
    <s v="photography/people"/>
    <n v="3.1875"/>
    <n v="12.75"/>
    <s v="Photography"/>
    <s v="People"/>
  </r>
  <r>
    <n v="20000"/>
    <n v="202928.5"/>
    <s v="successful"/>
    <s v="US"/>
    <s v="USD"/>
    <n v="1428033540"/>
    <d v="2015-04-03T03:59:00"/>
    <n v="1425531666"/>
    <d v="2015-03-05T05:01:06"/>
    <d v="1900-01-28T00:00:00"/>
    <x v="27"/>
    <b v="1"/>
    <n v="3562"/>
    <b v="1"/>
    <s v="games/tabletop games"/>
    <n v="1014.6425"/>
    <n v="56.970381807973048"/>
    <s v="Games"/>
    <s v="Tabletop Games"/>
  </r>
  <r>
    <n v="13000"/>
    <n v="19931"/>
    <s v="successful"/>
    <s v="CA"/>
    <s v="CAD"/>
    <n v="1427585511"/>
    <d v="2015-03-28T23:31:51"/>
    <n v="1424997111"/>
    <d v="2015-02-27T00:31:51"/>
    <d v="1900-01-28T00:00:00"/>
    <x v="27"/>
    <b v="0"/>
    <n v="147"/>
    <b v="1"/>
    <s v="games/tabletop games"/>
    <n v="153.3153846153846"/>
    <n v="135.58503401360545"/>
    <s v="Games"/>
    <s v="Tabletop Games"/>
  </r>
  <r>
    <n v="2500"/>
    <n v="8173"/>
    <s v="successful"/>
    <s v="US"/>
    <s v="USD"/>
    <n v="1395876250"/>
    <d v="2014-03-26T23:24:10"/>
    <n v="1393287850"/>
    <d v="2014-02-25T00:24:10"/>
    <d v="1900-01-28T00:00:00"/>
    <x v="27"/>
    <b v="0"/>
    <n v="84"/>
    <b v="1"/>
    <s v="games/tabletop games"/>
    <n v="326.92"/>
    <n v="97.297619047619051"/>
    <s v="Games"/>
    <s v="Tabletop Games"/>
  </r>
  <r>
    <n v="6000"/>
    <n v="6373.27"/>
    <s v="successful"/>
    <s v="US"/>
    <s v="USD"/>
    <n v="1299902400"/>
    <d v="2011-03-12T04:00:00"/>
    <n v="1297451245"/>
    <d v="2011-02-11T19:07:25"/>
    <d v="1900-01-28T00:00:00"/>
    <x v="27"/>
    <b v="0"/>
    <n v="59"/>
    <b v="1"/>
    <s v="music/rock"/>
    <n v="106.22116666666668"/>
    <n v="108.02152542372882"/>
    <s v="Music"/>
    <s v="Rock"/>
  </r>
  <r>
    <n v="1500"/>
    <n v="1501"/>
    <s v="successful"/>
    <s v="US"/>
    <s v="USD"/>
    <n v="1378439940"/>
    <d v="2013-09-06T03:59:00"/>
    <n v="1376003254"/>
    <d v="2013-08-08T23:07:34"/>
    <d v="1900-01-28T00:00:00"/>
    <x v="27"/>
    <b v="0"/>
    <n v="14"/>
    <b v="1"/>
    <s v="music/rock"/>
    <n v="100.06666666666666"/>
    <n v="107.21428571428571"/>
    <s v="Music"/>
    <s v="Rock"/>
  </r>
  <r>
    <n v="50000"/>
    <n v="50653.11"/>
    <s v="successful"/>
    <s v="US"/>
    <s v="USD"/>
    <n v="1409274000"/>
    <d v="2014-08-29T01:00:00"/>
    <n v="1406847996"/>
    <d v="2014-07-31T23:06:36"/>
    <d v="1900-01-28T00:00:00"/>
    <x v="27"/>
    <b v="1"/>
    <n v="614"/>
    <b v="1"/>
    <s v="music/indie rock"/>
    <n v="101.30622"/>
    <n v="82.496921824104234"/>
    <s v="Music"/>
    <s v="Indie Rock"/>
  </r>
  <r>
    <n v="1000"/>
    <n v="80"/>
    <s v="live"/>
    <s v="US"/>
    <s v="USD"/>
    <n v="1490830331"/>
    <d v="2017-03-29T23:32:11"/>
    <n v="1488241931"/>
    <d v="2017-02-28T00:32:11"/>
    <d v="1900-01-28T00:00:00"/>
    <x v="27"/>
    <b v="0"/>
    <n v="7"/>
    <b v="0"/>
    <s v="food/small batch"/>
    <n v="8"/>
    <n v="11.428571428571429"/>
    <s v="Food"/>
    <s v="Small Batch"/>
  </r>
  <r>
    <n v="474900"/>
    <n v="0"/>
    <s v="canceled"/>
    <s v="SE"/>
    <s v="SEK"/>
    <n v="1439318228"/>
    <d v="2015-08-11T18:37:08"/>
    <n v="1436812628"/>
    <d v="2015-07-13T18:37:08"/>
    <d v="1900-01-28T00:00:00"/>
    <x v="27"/>
    <b v="0"/>
    <n v="0"/>
    <b v="0"/>
    <s v="technology/web"/>
    <n v="0"/>
    <n v="0"/>
    <s v="Technology"/>
    <s v="Web"/>
  </r>
  <r>
    <n v="110000"/>
    <n v="0"/>
    <s v="canceled"/>
    <s v="US"/>
    <s v="USD"/>
    <n v="1440548330"/>
    <d v="2015-08-26T00:18:50"/>
    <n v="1438042730"/>
    <d v="2015-07-28T00:18:50"/>
    <d v="1900-01-28T00:00:00"/>
    <x v="27"/>
    <b v="0"/>
    <n v="0"/>
    <b v="0"/>
    <s v="technology/web"/>
    <n v="0"/>
    <n v="0"/>
    <s v="Technology"/>
    <s v="Web"/>
  </r>
  <r>
    <n v="600"/>
    <n v="801"/>
    <s v="successful"/>
    <s v="US"/>
    <s v="USD"/>
    <n v="1451430000"/>
    <d v="2015-12-29T23:00:00"/>
    <n v="1448914500"/>
    <d v="2015-11-30T20:15:00"/>
    <d v="1900-01-28T00:00:00"/>
    <x v="27"/>
    <b v="0"/>
    <n v="15"/>
    <b v="1"/>
    <s v="food/small batch"/>
    <n v="133.5"/>
    <n v="53.4"/>
    <s v="Food"/>
    <s v="Small Batch"/>
  </r>
  <r>
    <n v="2000"/>
    <n v="2222"/>
    <s v="successful"/>
    <s v="CA"/>
    <s v="CAD"/>
    <n v="1443641340"/>
    <d v="2015-09-30T19:29:00"/>
    <n v="1441143397"/>
    <d v="2015-09-01T21:36:37"/>
    <d v="1900-01-28T00:00:00"/>
    <x v="27"/>
    <b v="0"/>
    <n v="43"/>
    <b v="1"/>
    <s v="music/indie rock"/>
    <n v="111.1"/>
    <n v="51.674418604651166"/>
    <s v="Music"/>
    <s v="Indie Rock"/>
  </r>
  <r>
    <n v="10500"/>
    <n v="10710"/>
    <s v="successful"/>
    <s v="US"/>
    <s v="USD"/>
    <n v="1398834000"/>
    <d v="2014-04-30T05:00:00"/>
    <n v="1396371612"/>
    <d v="2014-04-01T17:00:12"/>
    <d v="1900-01-28T00:00:00"/>
    <x v="27"/>
    <b v="1"/>
    <n v="100"/>
    <b v="1"/>
    <s v="technology/space exploration"/>
    <n v="102"/>
    <n v="107.1"/>
    <s v="Technology"/>
    <s v="Space Exploration"/>
  </r>
  <r>
    <n v="20000"/>
    <n v="20919.25"/>
    <s v="successful"/>
    <s v="CA"/>
    <s v="CAD"/>
    <n v="1441378800"/>
    <d v="2015-09-04T15:00:00"/>
    <n v="1438873007"/>
    <d v="2015-08-06T14:56:47"/>
    <d v="1900-01-28T00:00:00"/>
    <x v="27"/>
    <b v="0"/>
    <n v="56"/>
    <b v="1"/>
    <s v="technology/makerspaces"/>
    <n v="104.59625"/>
    <n v="373.55803571428572"/>
    <s v="Technology"/>
    <s v="Makerspaces"/>
  </r>
  <r>
    <n v="40000"/>
    <n v="11032"/>
    <s v="failed"/>
    <s v="US"/>
    <s v="USD"/>
    <n v="1414622700"/>
    <d v="2014-10-29T22:45:00"/>
    <n v="1412081999"/>
    <d v="2014-09-30T12:59:59"/>
    <d v="1900-01-28T00:00:00"/>
    <x v="27"/>
    <b v="1"/>
    <n v="66"/>
    <b v="0"/>
    <s v="technology/makerspaces"/>
    <n v="27.58"/>
    <n v="167.15151515151516"/>
    <s v="Technology"/>
    <s v="Makerspaces"/>
  </r>
  <r>
    <n v="35000"/>
    <n v="39304"/>
    <s v="successful"/>
    <s v="US"/>
    <s v="USD"/>
    <n v="1413442740"/>
    <d v="2014-10-16T06:59:00"/>
    <n v="1410937483"/>
    <d v="2014-09-17T07:04:43"/>
    <d v="1900-01-28T00:00:00"/>
    <x v="27"/>
    <b v="1"/>
    <n v="263"/>
    <b v="1"/>
    <s v="theater/spaces"/>
    <n v="112.29714285714284"/>
    <n v="149.44486692015209"/>
    <s v="Theater"/>
    <s v="Spaces"/>
  </r>
  <r>
    <n v="300"/>
    <n v="310"/>
    <s v="successful"/>
    <s v="US"/>
    <s v="USD"/>
    <n v="1426117552"/>
    <d v="2015-03-11T23:45:52"/>
    <n v="1423529152"/>
    <d v="2015-02-10T00:45:52"/>
    <d v="1900-01-28T00:00:00"/>
    <x v="27"/>
    <b v="0"/>
    <n v="17"/>
    <b v="1"/>
    <s v="technology/hardware"/>
    <n v="103.33333333333334"/>
    <n v="18.235294117647058"/>
    <s v="Technology"/>
    <s v="Hardware"/>
  </r>
  <r>
    <n v="4000"/>
    <n v="45"/>
    <s v="failed"/>
    <s v="US"/>
    <s v="USD"/>
    <n v="1338404400"/>
    <d v="2012-05-30T19:00:00"/>
    <n v="1335855631"/>
    <d v="2012-05-01T07:00:31"/>
    <d v="1900-01-28T00:00:00"/>
    <x v="27"/>
    <b v="0"/>
    <n v="4"/>
    <b v="0"/>
    <s v="publishing/children's books"/>
    <n v="1.125"/>
    <n v="11.25"/>
    <s v="Publishing"/>
    <s v="Children'S Books"/>
  </r>
  <r>
    <n v="1250"/>
    <n v="1316"/>
    <s v="successful"/>
    <s v="US"/>
    <s v="USD"/>
    <n v="1423724400"/>
    <d v="2015-02-12T07:00:00"/>
    <n v="1421274954"/>
    <d v="2015-01-14T22:35:54"/>
    <d v="1900-01-28T00:00:00"/>
    <x v="27"/>
    <b v="0"/>
    <n v="28"/>
    <b v="1"/>
    <s v="theater/plays"/>
    <n v="105.28"/>
    <n v="47"/>
    <s v="Theater"/>
    <s v="Plays"/>
  </r>
  <r>
    <n v="5000"/>
    <n v="5234"/>
    <s v="successful"/>
    <s v="US"/>
    <s v="USD"/>
    <n v="1470430800"/>
    <d v="2016-08-05T21:00:00"/>
    <n v="1467865967"/>
    <d v="2016-07-07T04:32:47"/>
    <d v="1900-01-28T00:00:00"/>
    <x v="27"/>
    <b v="0"/>
    <n v="142"/>
    <b v="1"/>
    <s v="theater/plays"/>
    <n v="104.67999999999999"/>
    <n v="36.859154929577464"/>
    <s v="Theater"/>
    <s v="Plays"/>
  </r>
  <r>
    <n v="2000"/>
    <n v="21"/>
    <s v="failed"/>
    <s v="US"/>
    <s v="USD"/>
    <n v="1407553200"/>
    <d v="2014-08-09T03:00:00"/>
    <n v="1405100992"/>
    <d v="2014-07-11T17:49:52"/>
    <d v="1900-01-28T00:00:00"/>
    <x v="27"/>
    <b v="0"/>
    <n v="3"/>
    <b v="0"/>
    <s v="theater/plays"/>
    <n v="1.05"/>
    <n v="7"/>
    <s v="Theater"/>
    <s v="Plays"/>
  </r>
  <r>
    <n v="1800"/>
    <n v="2355"/>
    <s v="successful"/>
    <s v="US"/>
    <s v="USD"/>
    <n v="1405400400"/>
    <d v="2014-07-15T05:00:00"/>
    <n v="1402934629"/>
    <d v="2014-06-16T16:03:49"/>
    <d v="1900-01-28T00:00:00"/>
    <x v="27"/>
    <b v="0"/>
    <n v="21"/>
    <b v="1"/>
    <s v="theater/musical"/>
    <n v="130.83333333333334"/>
    <n v="112.14285714285714"/>
    <s v="Theater"/>
    <s v="Musical"/>
  </r>
  <r>
    <n v="5000"/>
    <n v="8740"/>
    <s v="successful"/>
    <s v="US"/>
    <s v="USD"/>
    <n v="1451620800"/>
    <d v="2016-01-01T04:00:00"/>
    <n v="1449171508"/>
    <d v="2015-12-03T19:38:28"/>
    <d v="1900-01-28T00:00:00"/>
    <x v="27"/>
    <b v="0"/>
    <n v="33"/>
    <b v="1"/>
    <s v="theater/plays"/>
    <n v="174.8"/>
    <n v="264.84848484848487"/>
    <s v="Theater"/>
    <s v="Plays"/>
  </r>
  <r>
    <n v="8000"/>
    <n v="8010"/>
    <s v="successful"/>
    <s v="US"/>
    <s v="USD"/>
    <n v="1417057200"/>
    <d v="2014-11-27T03:00:00"/>
    <n v="1414599886"/>
    <d v="2014-10-29T16:24:46"/>
    <d v="1900-01-28T00:00:00"/>
    <x v="27"/>
    <b v="0"/>
    <n v="113"/>
    <b v="1"/>
    <s v="theater/plays"/>
    <n v="100.125"/>
    <n v="70.884955752212392"/>
    <s v="Theater"/>
    <s v="Plays"/>
  </r>
  <r>
    <n v="25000"/>
    <n v="27600.2"/>
    <s v="successful"/>
    <s v="US"/>
    <s v="USD"/>
    <n v="1476316800"/>
    <d v="2016-10-13T00:00:00"/>
    <n v="1473837751"/>
    <d v="2016-09-14T07:22:31"/>
    <d v="1900-01-28T00:00:00"/>
    <x v="27"/>
    <b v="0"/>
    <n v="265"/>
    <b v="1"/>
    <s v="theater/spaces"/>
    <n v="110.4008"/>
    <n v="104.15169811320754"/>
    <s v="Theater"/>
    <s v="Spaces"/>
  </r>
  <r>
    <n v="30000"/>
    <n v="32903"/>
    <s v="successful"/>
    <s v="US"/>
    <s v="USD"/>
    <n v="1416285300"/>
    <d v="2014-11-18T04:35:00"/>
    <n v="1413824447"/>
    <d v="2014-10-20T17:00:47"/>
    <d v="1900-01-28T00:00:00"/>
    <x v="27"/>
    <b v="0"/>
    <n v="348"/>
    <b v="1"/>
    <s v="theater/spaces"/>
    <n v="109.67666666666666"/>
    <n v="94.548850574712645"/>
    <s v="Theater"/>
    <s v="Spaces"/>
  </r>
  <r>
    <n v="5000"/>
    <n v="8320"/>
    <s v="successful"/>
    <s v="US"/>
    <s v="USD"/>
    <n v="1420060920"/>
    <d v="2014-12-31T21:22:00"/>
    <n v="1417556262"/>
    <d v="2014-12-02T21:37:42"/>
    <d v="1900-01-28T00:00:00"/>
    <x v="27"/>
    <b v="0"/>
    <n v="47"/>
    <b v="1"/>
    <s v="theater/spaces"/>
    <n v="166.4"/>
    <n v="177.02127659574469"/>
    <s v="Theater"/>
    <s v="Spaces"/>
  </r>
  <r>
    <n v="10000"/>
    <n v="6684"/>
    <s v="failed"/>
    <s v="US"/>
    <s v="USD"/>
    <n v="1443636000"/>
    <d v="2015-09-30T18:00:00"/>
    <n v="1441111892"/>
    <d v="2015-09-01T12:51:32"/>
    <d v="1900-01-28T00:00:00"/>
    <x v="27"/>
    <b v="0"/>
    <n v="67"/>
    <b v="0"/>
    <s v="theater/spaces"/>
    <n v="66.84"/>
    <n v="99.761194029850742"/>
    <s v="Theater"/>
    <s v="Spaces"/>
  </r>
  <r>
    <n v="4059"/>
    <n v="470"/>
    <s v="failed"/>
    <s v="US"/>
    <s v="USD"/>
    <n v="1430851680"/>
    <d v="2015-05-05T18:48:00"/>
    <n v="1428340931"/>
    <d v="2015-04-06T17:22:11"/>
    <d v="1900-01-28T00:00:00"/>
    <x v="27"/>
    <b v="0"/>
    <n v="6"/>
    <b v="0"/>
    <s v="theater/spaces"/>
    <n v="11.57920670115792"/>
    <n v="78.333333333333329"/>
    <s v="Theater"/>
    <s v="Spaces"/>
  </r>
  <r>
    <n v="25000"/>
    <n v="1040"/>
    <s v="canceled"/>
    <s v="US"/>
    <s v="USD"/>
    <n v="1459121162"/>
    <d v="2016-03-27T23:26:02"/>
    <n v="1456532762"/>
    <d v="2016-02-27T00:26:02"/>
    <d v="1900-01-28T00:00:00"/>
    <x v="27"/>
    <b v="0"/>
    <n v="17"/>
    <b v="0"/>
    <s v="theater/spaces"/>
    <n v="4.16"/>
    <n v="61.176470588235297"/>
    <s v="Theater"/>
    <s v="Spaces"/>
  </r>
  <r>
    <n v="35000"/>
    <n v="56079.83"/>
    <s v="successful"/>
    <s v="US"/>
    <s v="USD"/>
    <n v="1416988740"/>
    <d v="2014-11-26T07:59:00"/>
    <n v="1414514153"/>
    <d v="2014-10-28T16:35:53"/>
    <d v="1900-01-28T00:00:00"/>
    <x v="27"/>
    <b v="1"/>
    <n v="930"/>
    <b v="1"/>
    <s v="theater/plays"/>
    <n v="160.22808571428573"/>
    <n v="60.300892473118282"/>
    <s v="Theater"/>
    <s v="Plays"/>
  </r>
  <r>
    <n v="10000"/>
    <n v="11122"/>
    <s v="successful"/>
    <s v="US"/>
    <s v="USD"/>
    <n v="1442030340"/>
    <d v="2015-09-12T03:59:00"/>
    <n v="1439551200"/>
    <d v="2015-08-14T11:20:00"/>
    <d v="1900-01-28T00:00:00"/>
    <x v="27"/>
    <b v="1"/>
    <n v="193"/>
    <b v="1"/>
    <s v="theater/plays"/>
    <n v="111.22000000000001"/>
    <n v="57.626943005181346"/>
    <s v="Theater"/>
    <s v="Plays"/>
  </r>
  <r>
    <n v="500"/>
    <n v="1115"/>
    <s v="successful"/>
    <s v="US"/>
    <s v="USD"/>
    <n v="1407536880"/>
    <d v="2014-08-08T22:28:00"/>
    <n v="1404997548"/>
    <d v="2014-07-10T13:05:48"/>
    <d v="1900-01-28T00:00:00"/>
    <x v="27"/>
    <b v="0"/>
    <n v="18"/>
    <b v="1"/>
    <s v="theater/plays"/>
    <n v="223"/>
    <n v="61.944444444444443"/>
    <s v="Theater"/>
    <s v="Plays"/>
  </r>
  <r>
    <n v="3000"/>
    <n v="3273"/>
    <s v="successful"/>
    <s v="GB"/>
    <s v="GBP"/>
    <n v="1450051200"/>
    <d v="2015-12-14T00:00:00"/>
    <n v="1447594176"/>
    <d v="2015-11-15T13:29:36"/>
    <d v="1900-01-28T00:00:00"/>
    <x v="27"/>
    <b v="0"/>
    <n v="46"/>
    <b v="1"/>
    <s v="theater/plays"/>
    <n v="109.1"/>
    <n v="71.152173913043484"/>
    <s v="Theater"/>
    <s v="Plays"/>
  </r>
  <r>
    <n v="500"/>
    <n v="695"/>
    <s v="successful"/>
    <s v="US"/>
    <s v="USD"/>
    <n v="1477710000"/>
    <d v="2016-10-29T03:00:00"/>
    <n v="1475248279"/>
    <d v="2016-09-30T15:11:19"/>
    <d v="1900-01-28T00:00:00"/>
    <x v="27"/>
    <b v="0"/>
    <n v="12"/>
    <b v="1"/>
    <s v="theater/plays"/>
    <n v="139"/>
    <n v="57.916666666666664"/>
    <s v="Theater"/>
    <s v="Plays"/>
  </r>
  <r>
    <n v="10000"/>
    <n v="12178"/>
    <s v="successful"/>
    <s v="US"/>
    <s v="USD"/>
    <n v="1474426800"/>
    <d v="2016-09-21T03:00:00"/>
    <n v="1471976529"/>
    <d v="2016-08-23T18:22:09"/>
    <d v="1900-01-28T00:00:00"/>
    <x v="27"/>
    <b v="0"/>
    <n v="17"/>
    <b v="1"/>
    <s v="theater/plays"/>
    <n v="121.78"/>
    <n v="716.35294117647061"/>
    <s v="Theater"/>
    <s v="Plays"/>
  </r>
  <r>
    <n v="5000"/>
    <n v="5343"/>
    <s v="successful"/>
    <s v="CA"/>
    <s v="CAD"/>
    <n v="1414862280"/>
    <d v="2014-11-01T17:18:00"/>
    <n v="1412360309"/>
    <d v="2014-10-03T18:18:29"/>
    <d v="1900-01-28T00:00:00"/>
    <x v="27"/>
    <b v="0"/>
    <n v="72"/>
    <b v="1"/>
    <s v="theater/plays"/>
    <n v="106.86"/>
    <n v="74.208333333333329"/>
    <s v="Theater"/>
    <s v="Plays"/>
  </r>
  <r>
    <n v="6000"/>
    <n v="7015"/>
    <s v="successful"/>
    <s v="US"/>
    <s v="USD"/>
    <n v="1436587140"/>
    <d v="2015-07-11T03:59:00"/>
    <n v="1434069205"/>
    <d v="2015-06-12T00:33:25"/>
    <d v="1900-01-28T00:00:00"/>
    <x v="27"/>
    <b v="0"/>
    <n v="86"/>
    <b v="1"/>
    <s v="theater/plays"/>
    <n v="116.91666666666667"/>
    <n v="81.569767441860463"/>
    <s v="Theater"/>
    <s v="Plays"/>
  </r>
  <r>
    <n v="3000"/>
    <n v="3550"/>
    <s v="successful"/>
    <s v="US"/>
    <s v="USD"/>
    <n v="1434925500"/>
    <d v="2015-06-21T22:25:00"/>
    <n v="1432410639"/>
    <d v="2015-05-23T19:50:39"/>
    <d v="1900-01-28T00:00:00"/>
    <x v="27"/>
    <b v="0"/>
    <n v="62"/>
    <b v="1"/>
    <s v="theater/plays"/>
    <n v="118.33333333333333"/>
    <n v="57.258064516129032"/>
    <s v="Theater"/>
    <s v="Plays"/>
  </r>
  <r>
    <n v="333"/>
    <n v="430"/>
    <s v="successful"/>
    <s v="GB"/>
    <s v="GBP"/>
    <n v="1448922600"/>
    <d v="2015-11-30T22:30:00"/>
    <n v="1446352529"/>
    <d v="2015-11-01T04:35:29"/>
    <d v="1900-01-28T00:00:00"/>
    <x v="27"/>
    <b v="0"/>
    <n v="14"/>
    <b v="1"/>
    <s v="theater/plays"/>
    <n v="129.12912912912913"/>
    <n v="30.714285714285715"/>
    <s v="Theater"/>
    <s v="Plays"/>
  </r>
  <r>
    <n v="4300"/>
    <n v="4409.55"/>
    <s v="successful"/>
    <s v="GB"/>
    <s v="GBP"/>
    <n v="1462402800"/>
    <d v="2016-05-04T23:00:00"/>
    <n v="1459856860"/>
    <d v="2016-04-05T11:47:40"/>
    <d v="1900-01-28T00:00:00"/>
    <x v="27"/>
    <b v="0"/>
    <n v="89"/>
    <b v="1"/>
    <s v="theater/plays"/>
    <n v="102.54767441860466"/>
    <n v="49.545505617977533"/>
    <s v="Theater"/>
    <s v="Plays"/>
  </r>
  <r>
    <n v="6000"/>
    <n v="6027"/>
    <s v="successful"/>
    <s v="US"/>
    <s v="USD"/>
    <n v="1423555140"/>
    <d v="2015-02-10T07:59:00"/>
    <n v="1421105608"/>
    <d v="2015-01-12T23:33:28"/>
    <d v="1900-01-28T00:00:00"/>
    <x v="27"/>
    <b v="0"/>
    <n v="28"/>
    <b v="1"/>
    <s v="theater/musical"/>
    <n v="100.44999999999999"/>
    <n v="215.25"/>
    <s v="Theater"/>
    <s v="Musical"/>
  </r>
  <r>
    <n v="2000"/>
    <n v="2035"/>
    <s v="successful"/>
    <s v="GB"/>
    <s v="GBP"/>
    <n v="1469401200"/>
    <d v="2016-07-24T23:00:00"/>
    <n v="1466887297"/>
    <d v="2016-06-25T20:41:37"/>
    <d v="1900-01-28T00:00:00"/>
    <x v="27"/>
    <b v="0"/>
    <n v="27"/>
    <b v="1"/>
    <s v="theater/musical"/>
    <n v="101.75"/>
    <n v="75.370370370370367"/>
    <s v="Theater"/>
    <s v="Musical"/>
  </r>
  <r>
    <n v="350"/>
    <n v="351"/>
    <s v="successful"/>
    <s v="US"/>
    <s v="USD"/>
    <n v="1436587140"/>
    <d v="2015-07-11T03:59:00"/>
    <n v="1434113406"/>
    <d v="2015-06-12T12:50:06"/>
    <d v="1900-01-28T00:00:00"/>
    <x v="27"/>
    <b v="0"/>
    <n v="10"/>
    <b v="1"/>
    <s v="theater/musical"/>
    <n v="100.28571428571429"/>
    <n v="35.1"/>
    <s v="Theater"/>
    <s v="Musical"/>
  </r>
  <r>
    <n v="1000"/>
    <n v="1000.01"/>
    <s v="successful"/>
    <s v="GB"/>
    <s v="GBP"/>
    <n v="1440111600"/>
    <d v="2015-08-20T23:00:00"/>
    <n v="1437545657"/>
    <d v="2015-07-22T06:14:17"/>
    <d v="1900-01-28T00:00:00"/>
    <x v="27"/>
    <b v="0"/>
    <n v="20"/>
    <b v="1"/>
    <s v="theater/plays"/>
    <n v="100.001"/>
    <n v="50.000500000000002"/>
    <s v="Theater"/>
    <s v="Plays"/>
  </r>
  <r>
    <n v="5000"/>
    <n v="90"/>
    <s v="failed"/>
    <s v="GB"/>
    <s v="GBP"/>
    <n v="1453075200"/>
    <d v="2016-01-18T00:00:00"/>
    <n v="1450628773"/>
    <d v="2015-12-20T16:26:13"/>
    <d v="1900-01-28T00:00:00"/>
    <x v="27"/>
    <b v="0"/>
    <n v="3"/>
    <b v="0"/>
    <s v="theater/plays"/>
    <n v="1.7999999999999998"/>
    <n v="30"/>
    <s v="Theater"/>
    <s v="Plays"/>
  </r>
  <r>
    <n v="4000"/>
    <n v="25"/>
    <s v="failed"/>
    <s v="US"/>
    <s v="USD"/>
    <n v="1460140500"/>
    <d v="2016-04-08T18:35:00"/>
    <n v="1457628680"/>
    <d v="2016-03-10T16:51:20"/>
    <d v="1900-01-28T00:00:00"/>
    <x v="27"/>
    <b v="0"/>
    <n v="1"/>
    <b v="0"/>
    <s v="theater/plays"/>
    <n v="0.625"/>
    <n v="25"/>
    <s v="Theater"/>
    <s v="Plays"/>
  </r>
  <r>
    <n v="5000"/>
    <n v="488"/>
    <s v="failed"/>
    <s v="GB"/>
    <s v="GBP"/>
    <n v="1462539840"/>
    <d v="2016-05-06T13:04:00"/>
    <n v="1460034594"/>
    <d v="2016-04-07T13:09:54"/>
    <d v="1900-01-28T00:00:00"/>
    <x v="27"/>
    <b v="0"/>
    <n v="13"/>
    <b v="0"/>
    <s v="theater/plays"/>
    <n v="9.76"/>
    <n v="37.53846153846154"/>
    <s v="Theater"/>
    <s v="Plays"/>
  </r>
  <r>
    <n v="2000"/>
    <n v="5"/>
    <s v="failed"/>
    <s v="US"/>
    <s v="USD"/>
    <n v="1409070480"/>
    <d v="2014-08-26T16:28:00"/>
    <n v="1406572381"/>
    <d v="2014-07-28T18:33:01"/>
    <d v="1900-01-28T00:00:00"/>
    <x v="27"/>
    <b v="0"/>
    <n v="1"/>
    <b v="0"/>
    <s v="theater/plays"/>
    <n v="0.25"/>
    <n v="5"/>
    <s v="Theater"/>
    <s v="Plays"/>
  </r>
  <r>
    <n v="2500"/>
    <n v="400"/>
    <s v="failed"/>
    <s v="US"/>
    <s v="USD"/>
    <n v="1454525340"/>
    <d v="2016-02-03T18:49:00"/>
    <n v="1452008599"/>
    <d v="2016-01-05T15:43:19"/>
    <d v="1900-01-28T00:00:00"/>
    <x v="27"/>
    <b v="0"/>
    <n v="6"/>
    <b v="0"/>
    <s v="theater/plays"/>
    <n v="16"/>
    <n v="66.666666666666671"/>
    <s v="Theater"/>
    <s v="Plays"/>
  </r>
  <r>
    <n v="10000"/>
    <n v="21"/>
    <s v="failed"/>
    <s v="US"/>
    <s v="USD"/>
    <n v="1421781360"/>
    <d v="2015-01-20T19:16:00"/>
    <n v="1419213664"/>
    <d v="2014-12-22T02:01:04"/>
    <d v="1900-01-28T00:00:00"/>
    <x v="27"/>
    <b v="0"/>
    <n v="3"/>
    <b v="0"/>
    <s v="theater/plays"/>
    <n v="0.21"/>
    <n v="7"/>
    <s v="Theater"/>
    <s v="Plays"/>
  </r>
  <r>
    <n v="3500"/>
    <n v="10"/>
    <s v="failed"/>
    <s v="US"/>
    <s v="USD"/>
    <n v="1427169540"/>
    <d v="2015-03-24T03:59:00"/>
    <n v="1424701775"/>
    <d v="2015-02-23T14:29:35"/>
    <d v="1900-01-28T00:00:00"/>
    <x v="27"/>
    <b v="0"/>
    <n v="1"/>
    <b v="0"/>
    <s v="theater/plays"/>
    <n v="0.2857142857142857"/>
    <n v="10"/>
    <s v="Theater"/>
    <s v="Plays"/>
  </r>
  <r>
    <n v="10275"/>
    <n v="14653"/>
    <s v="successful"/>
    <s v="US"/>
    <s v="USD"/>
    <n v="1488464683"/>
    <d v="2017-03-02T14:24:43"/>
    <n v="1485872683"/>
    <d v="2017-01-31T14:24:43"/>
    <d v="1900-01-29T00:00:00"/>
    <x v="28"/>
    <b v="0"/>
    <n v="79"/>
    <b v="1"/>
    <s v="film &amp; video/television"/>
    <n v="142.60827250608273"/>
    <n v="185.48101265822785"/>
    <s v="Film &amp; Video"/>
    <s v="Television"/>
  </r>
  <r>
    <n v="10000"/>
    <n v="10390"/>
    <s v="successful"/>
    <s v="US"/>
    <s v="USD"/>
    <n v="1407414107"/>
    <d v="2014-08-07T12:21:47"/>
    <n v="1404822107"/>
    <d v="2014-07-08T12:21:47"/>
    <d v="1900-01-29T00:00:00"/>
    <x v="28"/>
    <b v="0"/>
    <n v="150"/>
    <b v="1"/>
    <s v="film &amp; video/television"/>
    <n v="103.89999999999999"/>
    <n v="69.266666666666666"/>
    <s v="Film &amp; Video"/>
    <s v="Television"/>
  </r>
  <r>
    <n v="44000"/>
    <n v="54116.28"/>
    <s v="successful"/>
    <s v="US"/>
    <s v="USD"/>
    <n v="1450555279"/>
    <d v="2015-12-19T20:01:19"/>
    <n v="1447963279"/>
    <d v="2015-11-19T20:01:19"/>
    <d v="1900-01-29T00:00:00"/>
    <x v="28"/>
    <b v="0"/>
    <n v="284"/>
    <b v="1"/>
    <s v="film &amp; video/television"/>
    <n v="122.99154545454545"/>
    <n v="190.55028169014085"/>
    <s v="Film &amp; Video"/>
    <s v="Television"/>
  </r>
  <r>
    <n v="500"/>
    <n v="629.99"/>
    <s v="successful"/>
    <s v="US"/>
    <s v="USD"/>
    <n v="1460860144"/>
    <d v="2016-04-17T02:29:04"/>
    <n v="1458268144"/>
    <d v="2016-03-18T02:29:04"/>
    <d v="1900-01-29T00:00:00"/>
    <x v="28"/>
    <b v="0"/>
    <n v="20"/>
    <b v="1"/>
    <s v="film &amp; video/television"/>
    <n v="125.998"/>
    <n v="31.499500000000001"/>
    <s v="Film &amp; Video"/>
    <s v="Television"/>
  </r>
  <r>
    <n v="1500"/>
    <n v="1510"/>
    <s v="successful"/>
    <s v="GB"/>
    <s v="GBP"/>
    <n v="1415126022"/>
    <d v="2014-11-04T18:33:42"/>
    <n v="1412530422"/>
    <d v="2014-10-05T17:33:42"/>
    <d v="1900-01-29T00:00:00"/>
    <x v="28"/>
    <b v="0"/>
    <n v="36"/>
    <b v="1"/>
    <s v="film &amp; video/television"/>
    <n v="100.66666666666666"/>
    <n v="41.944444444444443"/>
    <s v="Film &amp; Video"/>
    <s v="Television"/>
  </r>
  <r>
    <n v="30000"/>
    <n v="31896.33"/>
    <s v="successful"/>
    <s v="US"/>
    <s v="USD"/>
    <n v="1410958856"/>
    <d v="2014-09-17T13:00:56"/>
    <n v="1408366856"/>
    <d v="2014-08-18T13:00:56"/>
    <d v="1900-01-29T00:00:00"/>
    <x v="28"/>
    <b v="0"/>
    <n v="342"/>
    <b v="1"/>
    <s v="film &amp; video/television"/>
    <n v="106.32110000000002"/>
    <n v="93.264122807017543"/>
    <s v="Film &amp; Video"/>
    <s v="Television"/>
  </r>
  <r>
    <n v="850"/>
    <n v="1235"/>
    <s v="successful"/>
    <s v="US"/>
    <s v="USD"/>
    <n v="1437420934"/>
    <d v="2015-07-20T19:35:34"/>
    <n v="1434828934"/>
    <d v="2015-06-20T19:35:34"/>
    <d v="1900-01-29T00:00:00"/>
    <x v="28"/>
    <b v="0"/>
    <n v="22"/>
    <b v="1"/>
    <s v="film &amp; video/television"/>
    <n v="145.29411764705881"/>
    <n v="56.136363636363633"/>
    <s v="Film &amp; Video"/>
    <s v="Television"/>
  </r>
  <r>
    <n v="18500"/>
    <n v="20190"/>
    <s v="successful"/>
    <s v="US"/>
    <s v="USD"/>
    <n v="1411743789"/>
    <d v="2014-09-26T15:03:09"/>
    <n v="1409151789"/>
    <d v="2014-08-27T15:03:09"/>
    <d v="1900-01-29T00:00:00"/>
    <x v="28"/>
    <b v="0"/>
    <n v="101"/>
    <b v="1"/>
    <s v="film &amp; video/television"/>
    <n v="109.13513513513513"/>
    <n v="199.9009900990099"/>
    <s v="Film &amp; Video"/>
    <s v="Television"/>
  </r>
  <r>
    <n v="20000"/>
    <n v="22345"/>
    <s v="successful"/>
    <s v="NZ"/>
    <s v="NZD"/>
    <n v="1416113833"/>
    <d v="2014-11-16T04:57:13"/>
    <n v="1413518233"/>
    <d v="2014-10-17T03:57:13"/>
    <d v="1900-01-29T00:00:00"/>
    <x v="28"/>
    <b v="0"/>
    <n v="150"/>
    <b v="1"/>
    <s v="film &amp; video/television"/>
    <n v="111.72500000000001"/>
    <n v="148.96666666666667"/>
    <s v="Film &amp; Video"/>
    <s v="Television"/>
  </r>
  <r>
    <n v="12000"/>
    <n v="12042"/>
    <s v="successful"/>
    <s v="US"/>
    <s v="USD"/>
    <n v="1450307284"/>
    <d v="2015-12-16T23:08:04"/>
    <n v="1447715284"/>
    <d v="2015-11-16T23:08:04"/>
    <d v="1900-01-29T00:00:00"/>
    <x v="28"/>
    <b v="0"/>
    <n v="71"/>
    <b v="1"/>
    <s v="film &amp; video/television"/>
    <n v="100.35000000000001"/>
    <n v="169.6056338028169"/>
    <s v="Film &amp; Video"/>
    <s v="Television"/>
  </r>
  <r>
    <n v="3000"/>
    <n v="3700"/>
    <s v="successful"/>
    <s v="GB"/>
    <s v="GBP"/>
    <n v="1406045368"/>
    <d v="2014-07-22T16:09:28"/>
    <n v="1403453368"/>
    <d v="2014-06-22T16:09:28"/>
    <d v="1900-01-29T00:00:00"/>
    <x v="28"/>
    <b v="0"/>
    <n v="117"/>
    <b v="1"/>
    <s v="film &amp; video/television"/>
    <n v="123.33333333333334"/>
    <n v="31.623931623931625"/>
    <s v="Film &amp; Video"/>
    <s v="Television"/>
  </r>
  <r>
    <n v="4000"/>
    <n v="4051.99"/>
    <s v="successful"/>
    <s v="US"/>
    <s v="USD"/>
    <n v="1408604515"/>
    <d v="2014-08-21T07:01:55"/>
    <n v="1406012515"/>
    <d v="2014-07-22T07:01:55"/>
    <d v="1900-01-29T00:00:00"/>
    <x v="28"/>
    <b v="0"/>
    <n v="53"/>
    <b v="1"/>
    <s v="film &amp; video/television"/>
    <n v="101.29975"/>
    <n v="76.45264150943396"/>
    <s v="Film &amp; Video"/>
    <s v="Television"/>
  </r>
  <r>
    <n v="5250"/>
    <n v="5360"/>
    <s v="successful"/>
    <s v="US"/>
    <s v="USD"/>
    <n v="1447001501"/>
    <d v="2015-11-08T16:51:41"/>
    <n v="1444405901"/>
    <d v="2015-10-09T15:51:41"/>
    <d v="1900-01-29T00:00:00"/>
    <x v="28"/>
    <b v="0"/>
    <n v="64"/>
    <b v="1"/>
    <s v="film &amp; video/television"/>
    <n v="102.0952380952381"/>
    <n v="83.75"/>
    <s v="Film &amp; Video"/>
    <s v="Television"/>
  </r>
  <r>
    <n v="6000"/>
    <n v="8529"/>
    <s v="successful"/>
    <s v="US"/>
    <s v="USD"/>
    <n v="1428128525"/>
    <d v="2015-04-04T06:22:05"/>
    <n v="1425540125"/>
    <d v="2015-03-05T07:22:05"/>
    <d v="1900-01-29T00:00:00"/>
    <x v="28"/>
    <b v="0"/>
    <n v="44"/>
    <b v="1"/>
    <s v="film &amp; video/television"/>
    <n v="142.15"/>
    <n v="193.84090909090909"/>
    <s v="Film &amp; Video"/>
    <s v="Television"/>
  </r>
  <r>
    <n v="22000"/>
    <n v="40357"/>
    <s v="successful"/>
    <s v="US"/>
    <s v="USD"/>
    <n v="1425055079"/>
    <d v="2015-02-27T16:37:59"/>
    <n v="1422463079"/>
    <d v="2015-01-28T16:37:59"/>
    <d v="1900-01-29T00:00:00"/>
    <x v="28"/>
    <b v="0"/>
    <n v="253"/>
    <b v="1"/>
    <s v="film &amp; video/television"/>
    <n v="183.44090909090909"/>
    <n v="159.51383399209487"/>
    <s v="Film &amp; Video"/>
    <s v="Television"/>
  </r>
  <r>
    <n v="2500"/>
    <n v="2751"/>
    <s v="successful"/>
    <s v="US"/>
    <s v="USD"/>
    <n v="1368235344"/>
    <d v="2013-05-11T01:22:24"/>
    <n v="1365643344"/>
    <d v="2013-04-11T01:22:24"/>
    <d v="1900-01-29T00:00:00"/>
    <x v="28"/>
    <b v="0"/>
    <n v="66"/>
    <b v="1"/>
    <s v="film &amp; video/television"/>
    <n v="110.04"/>
    <n v="41.68181818181818"/>
    <s v="Film &amp; Video"/>
    <s v="Television"/>
  </r>
  <r>
    <n v="25000"/>
    <n v="32745"/>
    <s v="successful"/>
    <s v="GB"/>
    <s v="GBP"/>
    <n v="1401058740"/>
    <d v="2014-05-25T22:59:00"/>
    <n v="1398388068"/>
    <d v="2014-04-25T01:07:48"/>
    <d v="1900-01-29T00:00:00"/>
    <x v="28"/>
    <b v="0"/>
    <n v="217"/>
    <b v="1"/>
    <s v="film &amp; video/television"/>
    <n v="130.98000000000002"/>
    <n v="150.89861751152074"/>
    <s v="Film &amp; Video"/>
    <s v="Television"/>
  </r>
  <r>
    <n v="2000"/>
    <n v="2000"/>
    <s v="successful"/>
    <s v="US"/>
    <s v="USD"/>
    <n v="1412516354"/>
    <d v="2014-10-05T13:39:14"/>
    <n v="1409924354"/>
    <d v="2014-09-05T13:39:14"/>
    <d v="1900-01-29T00:00:00"/>
    <x v="28"/>
    <b v="0"/>
    <n v="19"/>
    <b v="1"/>
    <s v="film &amp; video/television"/>
    <n v="100"/>
    <n v="105.26315789473684"/>
    <s v="Film &amp; Video"/>
    <s v="Television"/>
  </r>
  <r>
    <n v="14000"/>
    <n v="19860"/>
    <s v="successful"/>
    <s v="US"/>
    <s v="USD"/>
    <n v="1419780026"/>
    <d v="2014-12-28T15:20:26"/>
    <n v="1417188026"/>
    <d v="2014-11-28T15:20:26"/>
    <d v="1900-01-29T00:00:00"/>
    <x v="28"/>
    <b v="0"/>
    <n v="169"/>
    <b v="1"/>
    <s v="film &amp; video/television"/>
    <n v="141.85714285714286"/>
    <n v="117.51479289940828"/>
    <s v="Film &amp; Video"/>
    <s v="Television"/>
  </r>
  <r>
    <n v="5000"/>
    <n v="6000"/>
    <s v="successful"/>
    <s v="US"/>
    <s v="USD"/>
    <n v="1461769107"/>
    <d v="2016-04-27T14:58:27"/>
    <n v="1459177107"/>
    <d v="2016-03-28T14:58:27"/>
    <d v="1900-01-29T00:00:00"/>
    <x v="28"/>
    <b v="0"/>
    <n v="61"/>
    <b v="1"/>
    <s v="film &amp; video/television"/>
    <n v="120"/>
    <n v="98.360655737704917"/>
    <s v="Film &amp; Video"/>
    <s v="Television"/>
  </r>
  <r>
    <n v="8400"/>
    <n v="8750"/>
    <s v="successful"/>
    <s v="AU"/>
    <s v="AUD"/>
    <n v="1450220974"/>
    <d v="2015-12-15T23:09:34"/>
    <n v="1447628974"/>
    <d v="2015-11-15T23:09:34"/>
    <d v="1900-01-29T00:00:00"/>
    <x v="28"/>
    <b v="0"/>
    <n v="45"/>
    <b v="1"/>
    <s v="film &amp; video/television"/>
    <n v="104.16666666666667"/>
    <n v="194.44444444444446"/>
    <s v="Film &amp; Video"/>
    <s v="Television"/>
  </r>
  <r>
    <n v="12000"/>
    <n v="12000"/>
    <s v="successful"/>
    <s v="US"/>
    <s v="USD"/>
    <n v="1445660045"/>
    <d v="2015-10-24T04:14:05"/>
    <n v="1443068045"/>
    <d v="2015-09-24T04:14:05"/>
    <d v="1900-01-29T00:00:00"/>
    <x v="28"/>
    <b v="0"/>
    <n v="87"/>
    <b v="1"/>
    <s v="film &amp; video/television"/>
    <n v="100"/>
    <n v="137.93103448275863"/>
    <s v="Film &amp; Video"/>
    <s v="Television"/>
  </r>
  <r>
    <n v="11000"/>
    <n v="14082"/>
    <s v="successful"/>
    <s v="US"/>
    <s v="USD"/>
    <n v="1439245037"/>
    <d v="2015-08-10T22:17:17"/>
    <n v="1436653037"/>
    <d v="2015-07-11T22:17:17"/>
    <d v="1900-01-29T00:00:00"/>
    <x v="28"/>
    <b v="0"/>
    <n v="119"/>
    <b v="1"/>
    <s v="film &amp; video/television"/>
    <n v="128.0181818181818"/>
    <n v="118.33613445378151"/>
    <s v="Film &amp; Video"/>
    <s v="Television"/>
  </r>
  <r>
    <n v="10000"/>
    <n v="11621"/>
    <s v="successful"/>
    <s v="US"/>
    <s v="USD"/>
    <n v="1405615846"/>
    <d v="2014-07-17T16:50:46"/>
    <n v="1403023846"/>
    <d v="2014-06-17T16:50:46"/>
    <d v="1900-01-29T00:00:00"/>
    <x v="28"/>
    <b v="0"/>
    <n v="52"/>
    <b v="1"/>
    <s v="film &amp; video/television"/>
    <n v="116.21"/>
    <n v="223.48076923076923"/>
    <s v="Film &amp; Video"/>
    <s v="Television"/>
  </r>
  <r>
    <n v="10000"/>
    <n v="10100"/>
    <s v="successful"/>
    <s v="US"/>
    <s v="USD"/>
    <n v="1451063221"/>
    <d v="2015-12-25T17:07:01"/>
    <n v="1448471221"/>
    <d v="2015-11-25T17:07:01"/>
    <d v="1900-01-29T00:00:00"/>
    <x v="28"/>
    <b v="0"/>
    <n v="52"/>
    <b v="1"/>
    <s v="film &amp; video/television"/>
    <n v="101"/>
    <n v="194.23076923076923"/>
    <s v="Film &amp; Video"/>
    <s v="Television"/>
  </r>
  <r>
    <n v="15000"/>
    <n v="15285"/>
    <s v="successful"/>
    <s v="US"/>
    <s v="USD"/>
    <n v="1429991962"/>
    <d v="2015-04-25T19:59:22"/>
    <n v="1427399962"/>
    <d v="2015-03-26T19:59:22"/>
    <d v="1900-01-29T00:00:00"/>
    <x v="28"/>
    <b v="0"/>
    <n v="69"/>
    <b v="1"/>
    <s v="film &amp; video/television"/>
    <n v="101.89999999999999"/>
    <n v="221.52173913043478"/>
    <s v="Film &amp; Video"/>
    <s v="Television"/>
  </r>
  <r>
    <n v="10000"/>
    <n v="10291"/>
    <s v="successful"/>
    <s v="US"/>
    <s v="USD"/>
    <n v="1416423172"/>
    <d v="2014-11-19T18:52:52"/>
    <n v="1413827572"/>
    <d v="2014-10-20T17:52:52"/>
    <d v="1900-01-29T00:00:00"/>
    <x v="28"/>
    <b v="0"/>
    <n v="75"/>
    <b v="1"/>
    <s v="film &amp; video/television"/>
    <n v="102.91"/>
    <n v="137.21333333333334"/>
    <s v="Film &amp; Video"/>
    <s v="Television"/>
  </r>
  <r>
    <n v="1200"/>
    <n v="2080"/>
    <s v="successful"/>
    <s v="US"/>
    <s v="USD"/>
    <n v="1373243181"/>
    <d v="2013-07-08T00:26:21"/>
    <n v="1370651181"/>
    <d v="2013-06-08T00:26:21"/>
    <d v="1900-01-29T00:00:00"/>
    <x v="28"/>
    <b v="0"/>
    <n v="24"/>
    <b v="1"/>
    <s v="film &amp; video/shorts"/>
    <n v="173.33333333333334"/>
    <n v="86.666666666666671"/>
    <s v="Film &amp; Video"/>
    <s v="Shorts"/>
  </r>
  <r>
    <n v="2000"/>
    <n v="2372"/>
    <s v="successful"/>
    <s v="US"/>
    <s v="USD"/>
    <n v="1468873420"/>
    <d v="2016-07-18T20:23:40"/>
    <n v="1466281420"/>
    <d v="2016-06-18T20:23:40"/>
    <d v="1900-01-29T00:00:00"/>
    <x v="28"/>
    <b v="0"/>
    <n v="26"/>
    <b v="1"/>
    <s v="film &amp; video/shorts"/>
    <n v="118.6"/>
    <n v="91.230769230769226"/>
    <s v="Film &amp; Video"/>
    <s v="Shorts"/>
  </r>
  <r>
    <n v="2000"/>
    <n v="2325"/>
    <s v="successful"/>
    <s v="US"/>
    <s v="USD"/>
    <n v="1342360804"/>
    <d v="2012-07-15T14:00:04"/>
    <n v="1339768804"/>
    <d v="2012-06-15T14:00:04"/>
    <d v="1900-01-29T00:00:00"/>
    <x v="28"/>
    <b v="0"/>
    <n v="20"/>
    <b v="1"/>
    <s v="film &amp; video/shorts"/>
    <n v="116.25000000000001"/>
    <n v="116.25"/>
    <s v="Film &amp; Video"/>
    <s v="Shorts"/>
  </r>
  <r>
    <n v="600"/>
    <n v="763"/>
    <s v="successful"/>
    <s v="GB"/>
    <s v="GBP"/>
    <n v="1393162791"/>
    <d v="2014-02-23T13:39:51"/>
    <n v="1390570791"/>
    <d v="2014-01-24T13:39:51"/>
    <d v="1900-01-29T00:00:00"/>
    <x v="28"/>
    <b v="0"/>
    <n v="36"/>
    <b v="1"/>
    <s v="film &amp; video/shorts"/>
    <n v="127.16666666666667"/>
    <n v="21.194444444444443"/>
    <s v="Film &amp; Video"/>
    <s v="Shorts"/>
  </r>
  <r>
    <n v="500"/>
    <n v="564.66"/>
    <s v="successful"/>
    <s v="FR"/>
    <s v="EUR"/>
    <n v="1453376495"/>
    <d v="2016-01-21T11:41:35"/>
    <n v="1450784495"/>
    <d v="2015-12-22T11:41:35"/>
    <d v="1900-01-29T00:00:00"/>
    <x v="28"/>
    <b v="0"/>
    <n v="29"/>
    <b v="1"/>
    <s v="film &amp; video/shorts"/>
    <n v="112.93199999999999"/>
    <n v="19.471034482758618"/>
    <s v="Film &amp; Video"/>
    <s v="Shorts"/>
  </r>
  <r>
    <n v="3500"/>
    <n v="4040"/>
    <s v="successful"/>
    <s v="US"/>
    <s v="USD"/>
    <n v="1366693272"/>
    <d v="2013-04-23T05:01:12"/>
    <n v="1364101272"/>
    <d v="2013-03-24T05:01:12"/>
    <d v="1900-01-29T00:00:00"/>
    <x v="28"/>
    <b v="0"/>
    <n v="47"/>
    <b v="1"/>
    <s v="film &amp; video/shorts"/>
    <n v="115.42857142857143"/>
    <n v="85.957446808510639"/>
    <s v="Film &amp; Video"/>
    <s v="Shorts"/>
  </r>
  <r>
    <n v="1300"/>
    <n v="1651"/>
    <s v="successful"/>
    <s v="GB"/>
    <s v="GBP"/>
    <n v="1398451093"/>
    <d v="2014-04-25T18:38:13"/>
    <n v="1395859093"/>
    <d v="2014-03-26T18:38:13"/>
    <d v="1900-01-29T00:00:00"/>
    <x v="28"/>
    <b v="0"/>
    <n v="41"/>
    <b v="1"/>
    <s v="film &amp; video/shorts"/>
    <n v="127"/>
    <n v="40.268292682926827"/>
    <s v="Film &amp; Video"/>
    <s v="Shorts"/>
  </r>
  <r>
    <n v="4000"/>
    <n v="4000.5"/>
    <s v="successful"/>
    <s v="US"/>
    <s v="USD"/>
    <n v="1318189261"/>
    <d v="2011-10-09T19:41:01"/>
    <n v="1315597261"/>
    <d v="2011-09-09T19:41:01"/>
    <d v="1900-01-29T00:00:00"/>
    <x v="28"/>
    <b v="0"/>
    <n v="100"/>
    <b v="1"/>
    <s v="film &amp; video/shorts"/>
    <n v="100.01249999999999"/>
    <n v="40.005000000000003"/>
    <s v="Film &amp; Video"/>
    <s v="Shorts"/>
  </r>
  <r>
    <n v="500"/>
    <n v="500"/>
    <s v="successful"/>
    <s v="US"/>
    <s v="USD"/>
    <n v="1305483086"/>
    <d v="2011-05-15T18:11:26"/>
    <n v="1302891086"/>
    <d v="2011-04-15T18:11:26"/>
    <d v="1900-01-29T00:00:00"/>
    <x v="28"/>
    <b v="0"/>
    <n v="7"/>
    <b v="1"/>
    <s v="film &amp; video/shorts"/>
    <n v="100"/>
    <n v="71.428571428571431"/>
    <s v="Film &amp; Video"/>
    <s v="Shorts"/>
  </r>
  <r>
    <n v="1200"/>
    <n v="1506"/>
    <s v="successful"/>
    <s v="US"/>
    <s v="USD"/>
    <n v="1316746837"/>
    <d v="2011-09-23T03:00:37"/>
    <n v="1314154837"/>
    <d v="2011-08-24T03:00:37"/>
    <d v="1900-01-29T00:00:00"/>
    <x v="28"/>
    <b v="0"/>
    <n v="21"/>
    <b v="1"/>
    <s v="film &amp; video/shorts"/>
    <n v="125.49999999999999"/>
    <n v="71.714285714285708"/>
    <s v="Film &amp; Video"/>
    <s v="Shorts"/>
  </r>
  <r>
    <n v="500"/>
    <n v="502"/>
    <s v="successful"/>
    <s v="US"/>
    <s v="USD"/>
    <n v="1310454499"/>
    <d v="2011-07-12T07:08:19"/>
    <n v="1307862499"/>
    <d v="2011-06-12T07:08:19"/>
    <d v="1900-01-29T00:00:00"/>
    <x v="28"/>
    <b v="0"/>
    <n v="16"/>
    <b v="1"/>
    <s v="film &amp; video/shorts"/>
    <n v="100.4"/>
    <n v="31.375"/>
    <s v="Film &amp; Video"/>
    <s v="Shorts"/>
  </r>
  <r>
    <n v="350"/>
    <n v="460"/>
    <s v="successful"/>
    <s v="US"/>
    <s v="USD"/>
    <n v="1330214841"/>
    <d v="2012-02-26T00:07:21"/>
    <n v="1327622841"/>
    <d v="2012-01-27T00:07:21"/>
    <d v="1900-01-29T00:00:00"/>
    <x v="28"/>
    <b v="0"/>
    <n v="21"/>
    <b v="1"/>
    <s v="film &amp; video/shorts"/>
    <n v="131.42857142857142"/>
    <n v="21.904761904761905"/>
    <s v="Film &amp; Video"/>
    <s v="Shorts"/>
  </r>
  <r>
    <n v="400"/>
    <n v="425"/>
    <s v="successful"/>
    <s v="US"/>
    <s v="USD"/>
    <n v="1310440482"/>
    <d v="2011-07-12T03:14:42"/>
    <n v="1307848482"/>
    <d v="2011-06-12T03:14:42"/>
    <d v="1900-01-29T00:00:00"/>
    <x v="28"/>
    <b v="0"/>
    <n v="8"/>
    <b v="1"/>
    <s v="film &amp; video/shorts"/>
    <n v="106.25"/>
    <n v="53.125"/>
    <s v="Film &amp; Video"/>
    <s v="Shorts"/>
  </r>
  <r>
    <n v="1500"/>
    <n v="1590.29"/>
    <s v="successful"/>
    <s v="US"/>
    <s v="USD"/>
    <n v="1390426799"/>
    <d v="2014-01-22T21:39:59"/>
    <n v="1387834799"/>
    <d v="2013-12-23T21:39:59"/>
    <d v="1900-01-29T00:00:00"/>
    <x v="28"/>
    <b v="0"/>
    <n v="39"/>
    <b v="1"/>
    <s v="film &amp; video/shorts"/>
    <n v="106.01933333333334"/>
    <n v="40.776666666666664"/>
    <s v="Film &amp; Video"/>
    <s v="Shorts"/>
  </r>
  <r>
    <n v="6000"/>
    <n v="7665"/>
    <s v="successful"/>
    <s v="US"/>
    <s v="USD"/>
    <n v="1293073733"/>
    <d v="2010-12-23T03:08:53"/>
    <n v="1290481733"/>
    <d v="2010-11-23T03:08:53"/>
    <d v="1900-01-29T00:00:00"/>
    <x v="28"/>
    <b v="0"/>
    <n v="65"/>
    <b v="1"/>
    <s v="film &amp; video/shorts"/>
    <n v="127.75000000000001"/>
    <n v="117.92307692307692"/>
    <s v="Film &amp; Video"/>
    <s v="Shorts"/>
  </r>
  <r>
    <n v="1000"/>
    <n v="2195"/>
    <s v="successful"/>
    <s v="US"/>
    <s v="USD"/>
    <n v="1298680630"/>
    <d v="2011-02-26T00:37:10"/>
    <n v="1296088630"/>
    <d v="2011-01-27T00:37:10"/>
    <d v="1900-01-29T00:00:00"/>
    <x v="28"/>
    <b v="0"/>
    <n v="47"/>
    <b v="1"/>
    <s v="film &amp; video/shorts"/>
    <n v="219.49999999999997"/>
    <n v="46.702127659574465"/>
    <s v="Film &amp; Video"/>
    <s v="Shorts"/>
  </r>
  <r>
    <n v="3500"/>
    <n v="5410"/>
    <s v="successful"/>
    <s v="AU"/>
    <s v="AUD"/>
    <n v="1433059187"/>
    <d v="2015-05-31T07:59:47"/>
    <n v="1430467187"/>
    <d v="2015-05-01T07:59:47"/>
    <d v="1900-01-29T00:00:00"/>
    <x v="28"/>
    <b v="0"/>
    <n v="53"/>
    <b v="1"/>
    <s v="film &amp; video/shorts"/>
    <n v="154.57142857142858"/>
    <n v="102.0754716981132"/>
    <s v="Film &amp; Video"/>
    <s v="Shorts"/>
  </r>
  <r>
    <n v="5000"/>
    <n v="5651.58"/>
    <s v="successful"/>
    <s v="US"/>
    <s v="USD"/>
    <n v="1311902236"/>
    <d v="2011-07-29T01:17:16"/>
    <n v="1309310236"/>
    <d v="2011-06-29T01:17:16"/>
    <d v="1900-01-29T00:00:00"/>
    <x v="28"/>
    <b v="0"/>
    <n v="39"/>
    <b v="1"/>
    <s v="film &amp; video/shorts"/>
    <n v="113.03159999999998"/>
    <n v="144.91230769230768"/>
    <s v="Film &amp; Video"/>
    <s v="Shorts"/>
  </r>
  <r>
    <n v="70000"/>
    <n v="10"/>
    <s v="canceled"/>
    <s v="HK"/>
    <s v="HKD"/>
    <n v="1475457107"/>
    <d v="2016-10-03T01:11:47"/>
    <n v="1472865107"/>
    <d v="2016-09-03T01:11:47"/>
    <d v="1900-01-29T00:00:00"/>
    <x v="28"/>
    <b v="0"/>
    <n v="1"/>
    <b v="0"/>
    <s v="film &amp; video/science fiction"/>
    <n v="1.4285714285714287E-2"/>
    <n v="10"/>
    <s v="Film &amp; Video"/>
    <s v="Science Fiction"/>
  </r>
  <r>
    <n v="8000"/>
    <n v="190"/>
    <s v="canceled"/>
    <s v="US"/>
    <s v="USD"/>
    <n v="1428069541"/>
    <d v="2015-04-03T13:59:01"/>
    <n v="1425481141"/>
    <d v="2015-03-04T14:59:01"/>
    <d v="1900-01-29T00:00:00"/>
    <x v="28"/>
    <b v="0"/>
    <n v="4"/>
    <b v="0"/>
    <s v="film &amp; video/science fiction"/>
    <n v="2.375"/>
    <n v="47.5"/>
    <s v="Film &amp; Video"/>
    <s v="Science Fiction"/>
  </r>
  <r>
    <n v="71764"/>
    <n v="0"/>
    <s v="canceled"/>
    <s v="US"/>
    <s v="USD"/>
    <n v="1464715860"/>
    <d v="2016-05-31T17:31:00"/>
    <n v="1462130584"/>
    <d v="2016-05-01T19:23:04"/>
    <d v="1900-01-29T00:00:00"/>
    <x v="28"/>
    <b v="0"/>
    <n v="0"/>
    <b v="0"/>
    <s v="film &amp; video/science fiction"/>
    <n v="0"/>
    <n v="0"/>
    <s v="Film &amp; Video"/>
    <s v="Science Fiction"/>
  </r>
  <r>
    <n v="5000"/>
    <n v="0"/>
    <s v="canceled"/>
    <s v="US"/>
    <s v="USD"/>
    <n v="1441386000"/>
    <d v="2015-09-04T17:00:00"/>
    <n v="1438811418"/>
    <d v="2015-08-05T21:50:18"/>
    <d v="1900-01-29T00:00:00"/>
    <x v="28"/>
    <b v="0"/>
    <n v="0"/>
    <b v="0"/>
    <s v="film &amp; video/science fiction"/>
    <n v="0"/>
    <n v="0"/>
    <s v="Film &amp; Video"/>
    <s v="Science Fiction"/>
  </r>
  <r>
    <n v="200000"/>
    <n v="0"/>
    <s v="canceled"/>
    <s v="US"/>
    <s v="USD"/>
    <n v="1426823132"/>
    <d v="2015-03-20T03:45:32"/>
    <n v="1424234732"/>
    <d v="2015-02-18T04:45:32"/>
    <d v="1900-01-29T00:00:00"/>
    <x v="28"/>
    <b v="0"/>
    <n v="0"/>
    <b v="0"/>
    <s v="film &amp; video/science fiction"/>
    <n v="0"/>
    <n v="0"/>
    <s v="Film &amp; Video"/>
    <s v="Science Fiction"/>
  </r>
  <r>
    <n v="50000"/>
    <n v="40"/>
    <s v="canceled"/>
    <s v="US"/>
    <s v="USD"/>
    <n v="1456555536"/>
    <d v="2016-02-27T06:45:36"/>
    <n v="1453963536"/>
    <d v="2016-01-28T06:45:36"/>
    <d v="1900-01-29T00:00:00"/>
    <x v="28"/>
    <b v="0"/>
    <n v="2"/>
    <b v="0"/>
    <s v="film &amp; video/science fiction"/>
    <n v="0.08"/>
    <n v="20"/>
    <s v="Film &amp; Video"/>
    <s v="Science Fiction"/>
  </r>
  <r>
    <n v="10000"/>
    <n v="92"/>
    <s v="canceled"/>
    <s v="US"/>
    <s v="USD"/>
    <n v="1419494400"/>
    <d v="2014-12-25T08:00:00"/>
    <n v="1416888470"/>
    <d v="2014-11-25T04:07:50"/>
    <d v="1900-01-29T00:00:00"/>
    <x v="28"/>
    <b v="0"/>
    <n v="6"/>
    <b v="0"/>
    <s v="film &amp; video/science fiction"/>
    <n v="0.91999999999999993"/>
    <n v="15.333333333333334"/>
    <s v="Film &amp; Video"/>
    <s v="Science Fiction"/>
  </r>
  <r>
    <n v="380000"/>
    <n v="30"/>
    <s v="canceled"/>
    <s v="US"/>
    <s v="USD"/>
    <n v="1411437100"/>
    <d v="2014-09-23T01:51:40"/>
    <n v="1408845100"/>
    <d v="2014-08-24T01:51:40"/>
    <d v="1900-01-29T00:00:00"/>
    <x v="28"/>
    <b v="0"/>
    <n v="2"/>
    <b v="0"/>
    <s v="film &amp; video/science fiction"/>
    <n v="7.8947368421052634E-3"/>
    <n v="15"/>
    <s v="Film &amp; Video"/>
    <s v="Science Fiction"/>
  </r>
  <r>
    <n v="2995"/>
    <n v="8"/>
    <s v="canceled"/>
    <s v="US"/>
    <s v="USD"/>
    <n v="1456523572"/>
    <d v="2016-02-26T21:52:52"/>
    <n v="1453931572"/>
    <d v="2016-01-27T21:52:52"/>
    <d v="1900-01-29T00:00:00"/>
    <x v="28"/>
    <b v="0"/>
    <n v="2"/>
    <b v="0"/>
    <s v="film &amp; video/science fiction"/>
    <n v="0.26711185308848079"/>
    <n v="4"/>
    <s v="Film &amp; Video"/>
    <s v="Science Fiction"/>
  </r>
  <r>
    <n v="5000"/>
    <n v="0"/>
    <s v="canceled"/>
    <s v="US"/>
    <s v="USD"/>
    <n v="1413942628"/>
    <d v="2014-10-22T01:50:28"/>
    <n v="1411350628"/>
    <d v="2014-09-22T01:50:28"/>
    <d v="1900-01-29T00:00:00"/>
    <x v="28"/>
    <b v="0"/>
    <n v="0"/>
    <b v="0"/>
    <s v="film &amp; video/science fiction"/>
    <n v="0"/>
    <n v="0"/>
    <s v="Film &amp; Video"/>
    <s v="Science Fiction"/>
  </r>
  <r>
    <n v="50000"/>
    <n v="5"/>
    <s v="failed"/>
    <s v="US"/>
    <s v="USD"/>
    <n v="1404318595"/>
    <d v="2014-07-02T16:29:55"/>
    <n v="1401726595"/>
    <d v="2014-06-02T16:29:55"/>
    <d v="1900-01-29T00:00:00"/>
    <x v="28"/>
    <b v="0"/>
    <n v="1"/>
    <b v="0"/>
    <s v="film &amp; video/drama"/>
    <n v="0.01"/>
    <n v="5"/>
    <s v="Film &amp; Video"/>
    <s v="Drama"/>
  </r>
  <r>
    <n v="17000"/>
    <n v="0"/>
    <s v="failed"/>
    <s v="GB"/>
    <s v="GBP"/>
    <n v="1452613724"/>
    <d v="2016-01-12T15:48:44"/>
    <n v="1450021724"/>
    <d v="2015-12-13T15:48:44"/>
    <d v="1900-01-29T00:00:00"/>
    <x v="28"/>
    <b v="0"/>
    <n v="0"/>
    <b v="0"/>
    <s v="film &amp; video/drama"/>
    <n v="0"/>
    <n v="0"/>
    <s v="Film &amp; Video"/>
    <s v="Drama"/>
  </r>
  <r>
    <n v="5000"/>
    <n v="3000"/>
    <s v="failed"/>
    <s v="US"/>
    <s v="USD"/>
    <n v="1484531362"/>
    <d v="2017-01-16T01:49:22"/>
    <n v="1481939362"/>
    <d v="2016-12-17T01:49:22"/>
    <d v="1900-01-29T00:00:00"/>
    <x v="28"/>
    <b v="0"/>
    <n v="1"/>
    <b v="0"/>
    <s v="film &amp; video/drama"/>
    <n v="60"/>
    <n v="3000"/>
    <s v="Film &amp; Video"/>
    <s v="Drama"/>
  </r>
  <r>
    <n v="8000"/>
    <n v="325"/>
    <s v="failed"/>
    <s v="US"/>
    <s v="USD"/>
    <n v="1426791770"/>
    <d v="2015-03-19T19:02:50"/>
    <n v="1424203370"/>
    <d v="2015-02-17T20:02:50"/>
    <d v="1900-01-29T00:00:00"/>
    <x v="28"/>
    <b v="0"/>
    <n v="3"/>
    <b v="0"/>
    <s v="film &amp; video/drama"/>
    <n v="4.0625"/>
    <n v="108.33333333333333"/>
    <s v="Film &amp; Video"/>
    <s v="Drama"/>
  </r>
  <r>
    <n v="2500"/>
    <n v="560"/>
    <s v="failed"/>
    <s v="GB"/>
    <s v="GBP"/>
    <n v="1413634059"/>
    <d v="2014-10-18T12:07:39"/>
    <n v="1411042059"/>
    <d v="2014-09-18T12:07:39"/>
    <d v="1900-01-29T00:00:00"/>
    <x v="28"/>
    <b v="0"/>
    <n v="10"/>
    <b v="0"/>
    <s v="film &amp; video/drama"/>
    <n v="22.400000000000002"/>
    <n v="56"/>
    <s v="Film &amp; Video"/>
    <s v="Drama"/>
  </r>
  <r>
    <n v="10000"/>
    <n v="325"/>
    <s v="failed"/>
    <s v="US"/>
    <s v="USD"/>
    <n v="1440912480"/>
    <d v="2015-08-30T05:28:00"/>
    <n v="1438385283"/>
    <d v="2015-07-31T23:28:03"/>
    <d v="1900-01-29T00:00:00"/>
    <x v="28"/>
    <b v="0"/>
    <n v="10"/>
    <b v="0"/>
    <s v="film &amp; video/drama"/>
    <n v="3.25"/>
    <n v="32.5"/>
    <s v="Film &amp; Video"/>
    <s v="Drama"/>
  </r>
  <r>
    <n v="1110"/>
    <n v="0"/>
    <s v="failed"/>
    <s v="GB"/>
    <s v="GBP"/>
    <n v="1425131108"/>
    <d v="2015-02-28T13:45:08"/>
    <n v="1422539108"/>
    <d v="2015-01-29T13:45:08"/>
    <d v="1900-01-29T00:00:00"/>
    <x v="28"/>
    <b v="0"/>
    <n v="0"/>
    <b v="0"/>
    <s v="film &amp; video/drama"/>
    <n v="0"/>
    <n v="0"/>
    <s v="Film &amp; Video"/>
    <s v="Drama"/>
  </r>
  <r>
    <n v="1500"/>
    <n v="0"/>
    <s v="failed"/>
    <s v="US"/>
    <s v="USD"/>
    <n v="1438803999"/>
    <d v="2015-08-05T19:46:39"/>
    <n v="1436211999"/>
    <d v="2015-07-06T19:46:39"/>
    <d v="1900-01-29T00:00:00"/>
    <x v="28"/>
    <b v="0"/>
    <n v="0"/>
    <b v="0"/>
    <s v="film &amp; video/drama"/>
    <n v="0"/>
    <n v="0"/>
    <s v="Film &amp; Video"/>
    <s v="Drama"/>
  </r>
  <r>
    <n v="500000"/>
    <n v="0"/>
    <s v="failed"/>
    <s v="ES"/>
    <s v="EUR"/>
    <n v="1448582145"/>
    <d v="2015-11-26T23:55:45"/>
    <n v="1445986545"/>
    <d v="2015-10-27T22:55:45"/>
    <d v="1900-01-29T00:00:00"/>
    <x v="28"/>
    <b v="0"/>
    <n v="0"/>
    <b v="0"/>
    <s v="film &amp; video/drama"/>
    <n v="0"/>
    <n v="0"/>
    <s v="Film &amp; Video"/>
    <s v="Drama"/>
  </r>
  <r>
    <n v="1000"/>
    <n v="200"/>
    <s v="failed"/>
    <s v="US"/>
    <s v="USD"/>
    <n v="1457056555"/>
    <d v="2016-03-04T01:55:55"/>
    <n v="1454464555"/>
    <d v="2016-02-03T01:55:55"/>
    <d v="1900-01-29T00:00:00"/>
    <x v="28"/>
    <b v="0"/>
    <n v="2"/>
    <b v="0"/>
    <s v="film &amp; video/drama"/>
    <n v="20"/>
    <n v="100"/>
    <s v="Film &amp; Video"/>
    <s v="Drama"/>
  </r>
  <r>
    <n v="3423"/>
    <n v="722"/>
    <s v="failed"/>
    <s v="GB"/>
    <s v="GBP"/>
    <n v="1434995295"/>
    <d v="2015-06-22T17:48:15"/>
    <n v="1432403295"/>
    <d v="2015-05-23T17:48:15"/>
    <d v="1900-01-29T00:00:00"/>
    <x v="28"/>
    <b v="0"/>
    <n v="4"/>
    <b v="0"/>
    <s v="film &amp; video/drama"/>
    <n v="21.092608822670172"/>
    <n v="180.5"/>
    <s v="Film &amp; Video"/>
    <s v="Drama"/>
  </r>
  <r>
    <n v="1000"/>
    <n v="0"/>
    <s v="failed"/>
    <s v="US"/>
    <s v="USD"/>
    <n v="1483748232"/>
    <d v="2017-01-07T00:17:12"/>
    <n v="1481156232"/>
    <d v="2016-12-08T00:17:12"/>
    <d v="1900-01-29T00:00:00"/>
    <x v="28"/>
    <b v="0"/>
    <n v="0"/>
    <b v="0"/>
    <s v="film &amp; video/drama"/>
    <n v="0"/>
    <n v="0"/>
    <s v="Film &amp; Video"/>
    <s v="Drama"/>
  </r>
  <r>
    <n v="12500"/>
    <n v="4482"/>
    <s v="failed"/>
    <s v="GB"/>
    <s v="GBP"/>
    <n v="1417033610"/>
    <d v="2014-11-26T20:26:50"/>
    <n v="1414438010"/>
    <d v="2014-10-27T19:26:50"/>
    <d v="1900-01-29T00:00:00"/>
    <x v="28"/>
    <b v="0"/>
    <n v="12"/>
    <b v="0"/>
    <s v="film &amp; video/drama"/>
    <n v="35.856000000000002"/>
    <n v="373.5"/>
    <s v="Film &amp; Video"/>
    <s v="Drama"/>
  </r>
  <r>
    <n v="40000"/>
    <n v="2200"/>
    <s v="failed"/>
    <s v="NO"/>
    <s v="NOK"/>
    <n v="1471557139"/>
    <d v="2016-08-18T21:52:19"/>
    <n v="1468965139"/>
    <d v="2016-07-19T21:52:19"/>
    <d v="1900-01-29T00:00:00"/>
    <x v="28"/>
    <b v="0"/>
    <n v="10"/>
    <b v="0"/>
    <s v="film &amp; video/drama"/>
    <n v="5.5"/>
    <n v="220"/>
    <s v="Film &amp; Video"/>
    <s v="Drama"/>
  </r>
  <r>
    <n v="5000"/>
    <n v="0"/>
    <s v="failed"/>
    <s v="US"/>
    <s v="USD"/>
    <n v="1488571200"/>
    <d v="2017-03-03T20:00:00"/>
    <n v="1485977434"/>
    <d v="2017-02-01T19:30:34"/>
    <d v="1900-01-29T00:00:00"/>
    <x v="28"/>
    <b v="0"/>
    <n v="0"/>
    <b v="0"/>
    <s v="film &amp; video/drama"/>
    <n v="0"/>
    <n v="0"/>
    <s v="Film &amp; Video"/>
    <s v="Drama"/>
  </r>
  <r>
    <n v="1500"/>
    <n v="0"/>
    <s v="failed"/>
    <s v="US"/>
    <s v="USD"/>
    <n v="1409891015"/>
    <d v="2014-09-05T04:23:35"/>
    <n v="1407299015"/>
    <d v="2014-08-06T04:23:35"/>
    <d v="1900-01-29T00:00:00"/>
    <x v="28"/>
    <b v="0"/>
    <n v="0"/>
    <b v="0"/>
    <s v="film &amp; video/drama"/>
    <n v="0"/>
    <n v="0"/>
    <s v="Film &amp; Video"/>
    <s v="Drama"/>
  </r>
  <r>
    <n v="1000000"/>
    <n v="17"/>
    <s v="failed"/>
    <s v="US"/>
    <s v="USD"/>
    <n v="1413572432"/>
    <d v="2014-10-17T19:00:32"/>
    <n v="1410980432"/>
    <d v="2014-09-17T19:00:32"/>
    <d v="1900-01-29T00:00:00"/>
    <x v="28"/>
    <b v="0"/>
    <n v="3"/>
    <b v="0"/>
    <s v="film &amp; video/drama"/>
    <n v="1.6999999999999999E-3"/>
    <n v="5.666666666666667"/>
    <s v="Film &amp; Video"/>
    <s v="Drama"/>
  </r>
  <r>
    <n v="25000"/>
    <n v="279"/>
    <s v="failed"/>
    <s v="US"/>
    <s v="USD"/>
    <n v="1412500322"/>
    <d v="2014-10-05T09:12:02"/>
    <n v="1409908322"/>
    <d v="2014-09-05T09:12:02"/>
    <d v="1900-01-29T00:00:00"/>
    <x v="28"/>
    <b v="0"/>
    <n v="6"/>
    <b v="0"/>
    <s v="film &amp; video/drama"/>
    <n v="1.1159999999999999"/>
    <n v="46.5"/>
    <s v="Film &amp; Video"/>
    <s v="Drama"/>
  </r>
  <r>
    <n v="10000"/>
    <n v="0"/>
    <s v="failed"/>
    <s v="US"/>
    <s v="USD"/>
    <n v="1472698702"/>
    <d v="2016-09-01T02:58:22"/>
    <n v="1470106702"/>
    <d v="2016-08-02T02:58:22"/>
    <d v="1900-01-29T00:00:00"/>
    <x v="28"/>
    <b v="0"/>
    <n v="0"/>
    <b v="0"/>
    <s v="film &amp; video/drama"/>
    <n v="0"/>
    <n v="0"/>
    <s v="Film &amp; Video"/>
    <s v="Drama"/>
  </r>
  <r>
    <n v="6000"/>
    <n v="1571.55"/>
    <s v="failed"/>
    <s v="US"/>
    <s v="USD"/>
    <n v="1410746403"/>
    <d v="2014-09-15T02:00:03"/>
    <n v="1408154403"/>
    <d v="2014-08-16T02:00:03"/>
    <d v="1900-01-29T00:00:00"/>
    <x v="28"/>
    <b v="0"/>
    <n v="18"/>
    <b v="0"/>
    <s v="film &amp; video/drama"/>
    <n v="26.192500000000003"/>
    <n v="87.308333333333337"/>
    <s v="Film &amp; Video"/>
    <s v="Drama"/>
  </r>
  <r>
    <n v="6000"/>
    <n v="0"/>
    <s v="failed"/>
    <s v="US"/>
    <s v="USD"/>
    <n v="1444337940"/>
    <d v="2015-10-08T20:59:00"/>
    <n v="1441750564"/>
    <d v="2015-09-08T22:16:04"/>
    <d v="1900-01-29T00:00:00"/>
    <x v="28"/>
    <b v="0"/>
    <n v="0"/>
    <b v="0"/>
    <s v="film &amp; video/drama"/>
    <n v="0"/>
    <n v="0"/>
    <s v="Film &amp; Video"/>
    <s v="Drama"/>
  </r>
  <r>
    <n v="300000"/>
    <n v="152165"/>
    <s v="failed"/>
    <s v="AU"/>
    <s v="AUD"/>
    <n v="1470319203"/>
    <d v="2016-08-04T14:00:03"/>
    <n v="1467727203"/>
    <d v="2016-07-05T14:00:03"/>
    <d v="1900-01-29T00:00:00"/>
    <x v="28"/>
    <b v="0"/>
    <n v="1293"/>
    <b v="0"/>
    <s v="film &amp; video/drama"/>
    <n v="50.721666666666664"/>
    <n v="117.68368136117556"/>
    <s v="Film &amp; Video"/>
    <s v="Drama"/>
  </r>
  <r>
    <n v="14000"/>
    <n v="2130"/>
    <s v="failed"/>
    <s v="CA"/>
    <s v="CAD"/>
    <n v="1420346638"/>
    <d v="2015-01-04T04:43:58"/>
    <n v="1417754638"/>
    <d v="2014-12-05T04:43:58"/>
    <d v="1900-01-29T00:00:00"/>
    <x v="28"/>
    <b v="0"/>
    <n v="13"/>
    <b v="0"/>
    <s v="film &amp; video/drama"/>
    <n v="15.214285714285714"/>
    <n v="163.84615384615384"/>
    <s v="Film &amp; Video"/>
    <s v="Drama"/>
  </r>
  <r>
    <n v="50000"/>
    <n v="0"/>
    <s v="failed"/>
    <s v="AU"/>
    <s v="AUD"/>
    <n v="1418719967"/>
    <d v="2014-12-16T08:52:47"/>
    <n v="1416127967"/>
    <d v="2014-11-16T08:52:47"/>
    <d v="1900-01-29T00:00:00"/>
    <x v="28"/>
    <b v="0"/>
    <n v="0"/>
    <b v="0"/>
    <s v="film &amp; video/drama"/>
    <n v="0"/>
    <n v="0"/>
    <s v="Film &amp; Video"/>
    <s v="Drama"/>
  </r>
  <r>
    <n v="25000"/>
    <n v="0"/>
    <s v="failed"/>
    <s v="US"/>
    <s v="USD"/>
    <n v="1436566135"/>
    <d v="2015-07-10T22:08:55"/>
    <n v="1433974135"/>
    <d v="2015-06-10T22:08:55"/>
    <d v="1900-01-29T00:00:00"/>
    <x v="28"/>
    <b v="0"/>
    <n v="0"/>
    <b v="0"/>
    <s v="film &amp; video/drama"/>
    <n v="0"/>
    <n v="0"/>
    <s v="Film &amp; Video"/>
    <s v="Drama"/>
  </r>
  <r>
    <n v="5000"/>
    <n v="2230"/>
    <s v="failed"/>
    <s v="US"/>
    <s v="USD"/>
    <n v="1442634617"/>
    <d v="2015-09-19T03:50:17"/>
    <n v="1440042617"/>
    <d v="2015-08-20T03:50:17"/>
    <d v="1900-01-29T00:00:00"/>
    <x v="28"/>
    <b v="0"/>
    <n v="12"/>
    <b v="0"/>
    <s v="film &amp; video/drama"/>
    <n v="44.6"/>
    <n v="185.83333333333334"/>
    <s v="Film &amp; Video"/>
    <s v="Drama"/>
  </r>
  <r>
    <n v="50000"/>
    <n v="20"/>
    <s v="failed"/>
    <s v="US"/>
    <s v="USD"/>
    <n v="1439734001"/>
    <d v="2015-08-16T14:06:41"/>
    <n v="1437142547"/>
    <d v="2015-07-17T14:15:47"/>
    <d v="1900-01-29T00:00:00"/>
    <x v="28"/>
    <b v="0"/>
    <n v="1"/>
    <b v="0"/>
    <s v="film &amp; video/drama"/>
    <n v="0.04"/>
    <n v="20"/>
    <s v="Film &amp; Video"/>
    <s v="Drama"/>
  </r>
  <r>
    <n v="1500000"/>
    <n v="0"/>
    <s v="failed"/>
    <s v="US"/>
    <s v="USD"/>
    <n v="1463879100"/>
    <d v="2016-05-22T01:05:00"/>
    <n v="1461287350"/>
    <d v="2016-04-22T01:09:10"/>
    <d v="1900-01-29T00:00:00"/>
    <x v="28"/>
    <b v="0"/>
    <n v="0"/>
    <b v="0"/>
    <s v="film &amp; video/drama"/>
    <n v="0"/>
    <n v="0"/>
    <s v="Film &amp; Video"/>
    <s v="Drama"/>
  </r>
  <r>
    <n v="200"/>
    <n v="0"/>
    <s v="failed"/>
    <s v="US"/>
    <s v="USD"/>
    <n v="1460153054"/>
    <d v="2016-04-08T22:04:14"/>
    <n v="1457564654"/>
    <d v="2016-03-09T23:04:14"/>
    <d v="1900-01-29T00:00:00"/>
    <x v="28"/>
    <b v="0"/>
    <n v="0"/>
    <b v="0"/>
    <s v="film &amp; video/drama"/>
    <n v="0"/>
    <n v="0"/>
    <s v="Film &amp; Video"/>
    <s v="Drama"/>
  </r>
  <r>
    <n v="28000"/>
    <n v="0"/>
    <s v="failed"/>
    <s v="US"/>
    <s v="USD"/>
    <n v="1436477241"/>
    <d v="2015-07-09T21:27:21"/>
    <n v="1433885241"/>
    <d v="2015-06-09T21:27:21"/>
    <d v="1900-01-29T00:00:00"/>
    <x v="28"/>
    <b v="0"/>
    <n v="0"/>
    <b v="0"/>
    <s v="film &amp; video/drama"/>
    <n v="0"/>
    <n v="0"/>
    <s v="Film &amp; Video"/>
    <s v="Drama"/>
  </r>
  <r>
    <n v="3000"/>
    <n v="0"/>
    <s v="failed"/>
    <s v="DE"/>
    <s v="EUR"/>
    <n v="1455402297"/>
    <d v="2016-02-13T22:24:57"/>
    <n v="1452810297"/>
    <d v="2016-01-14T22:24:57"/>
    <d v="1900-01-29T00:00:00"/>
    <x v="28"/>
    <b v="0"/>
    <n v="0"/>
    <b v="0"/>
    <s v="film &amp; video/drama"/>
    <n v="0"/>
    <n v="0"/>
    <s v="Film &amp; Video"/>
    <s v="Drama"/>
  </r>
  <r>
    <n v="15000"/>
    <n v="60"/>
    <s v="failed"/>
    <s v="US"/>
    <s v="USD"/>
    <n v="1433443151"/>
    <d v="2015-06-04T18:39:11"/>
    <n v="1430851151"/>
    <d v="2015-05-05T18:39:11"/>
    <d v="1900-01-29T00:00:00"/>
    <x v="28"/>
    <b v="0"/>
    <n v="2"/>
    <b v="0"/>
    <s v="film &amp; video/drama"/>
    <n v="0.4"/>
    <n v="30"/>
    <s v="Film &amp; Video"/>
    <s v="Drama"/>
  </r>
  <r>
    <n v="1500000"/>
    <n v="0"/>
    <s v="failed"/>
    <s v="US"/>
    <s v="USD"/>
    <n v="1451775651"/>
    <d v="2016-01-02T23:00:51"/>
    <n v="1449183651"/>
    <d v="2015-12-03T23:00:51"/>
    <d v="1900-01-29T00:00:00"/>
    <x v="28"/>
    <b v="0"/>
    <n v="0"/>
    <b v="0"/>
    <s v="film &amp; video/drama"/>
    <n v="0"/>
    <n v="0"/>
    <s v="Film &amp; Video"/>
    <s v="Drama"/>
  </r>
  <r>
    <n v="4000"/>
    <n v="110"/>
    <s v="failed"/>
    <s v="GB"/>
    <s v="GBP"/>
    <n v="1425066546"/>
    <d v="2015-02-27T19:49:06"/>
    <n v="1422474546"/>
    <d v="2015-01-28T19:49:06"/>
    <d v="1900-01-29T00:00:00"/>
    <x v="28"/>
    <b v="0"/>
    <n v="7"/>
    <b v="0"/>
    <s v="film &amp; video/drama"/>
    <n v="2.75"/>
    <n v="15.714285714285714"/>
    <s v="Film &amp; Video"/>
    <s v="Drama"/>
  </r>
  <r>
    <n v="350000"/>
    <n v="0"/>
    <s v="failed"/>
    <s v="US"/>
    <s v="USD"/>
    <n v="1475185972"/>
    <d v="2016-09-29T21:52:52"/>
    <n v="1472593972"/>
    <d v="2016-08-30T21:52:52"/>
    <d v="1900-01-29T00:00:00"/>
    <x v="28"/>
    <b v="0"/>
    <n v="0"/>
    <b v="0"/>
    <s v="film &amp; video/drama"/>
    <n v="0"/>
    <n v="0"/>
    <s v="Film &amp; Video"/>
    <s v="Drama"/>
  </r>
  <r>
    <n v="10000"/>
    <n v="0"/>
    <s v="failed"/>
    <s v="US"/>
    <s v="USD"/>
    <n v="1436478497"/>
    <d v="2015-07-09T21:48:17"/>
    <n v="1433886497"/>
    <d v="2015-06-09T21:48:17"/>
    <d v="1900-01-29T00:00:00"/>
    <x v="28"/>
    <b v="0"/>
    <n v="0"/>
    <b v="0"/>
    <s v="film &amp; video/drama"/>
    <n v="0"/>
    <n v="0"/>
    <s v="Film &amp; Video"/>
    <s v="Drama"/>
  </r>
  <r>
    <n v="25000"/>
    <n v="25648"/>
    <s v="successful"/>
    <s v="US"/>
    <s v="USD"/>
    <n v="1393031304"/>
    <d v="2014-02-22T01:08:24"/>
    <n v="1390439304"/>
    <d v="2014-01-23T01:08:24"/>
    <d v="1900-01-29T00:00:00"/>
    <x v="28"/>
    <b v="1"/>
    <n v="328"/>
    <b v="1"/>
    <s v="film &amp; video/documentary"/>
    <n v="102.592"/>
    <n v="78.195121951219505"/>
    <s v="Film &amp; Video"/>
    <s v="Documentary"/>
  </r>
  <r>
    <n v="5000"/>
    <n v="5186"/>
    <s v="successful"/>
    <s v="US"/>
    <s v="USD"/>
    <n v="1345079785"/>
    <d v="2012-08-16T01:16:25"/>
    <n v="1342487785"/>
    <d v="2012-07-17T01:16:25"/>
    <d v="1900-01-29T00:00:00"/>
    <x v="28"/>
    <b v="1"/>
    <n v="96"/>
    <b v="1"/>
    <s v="film &amp; video/documentary"/>
    <n v="103.71999999999998"/>
    <n v="54.020833333333336"/>
    <s v="Film &amp; Video"/>
    <s v="Documentary"/>
  </r>
  <r>
    <n v="30000"/>
    <n v="31675"/>
    <s v="successful"/>
    <s v="US"/>
    <s v="USD"/>
    <n v="1370525691"/>
    <d v="2013-06-06T13:34:51"/>
    <n v="1367933691"/>
    <d v="2013-05-07T13:34:51"/>
    <d v="1900-01-29T00:00:00"/>
    <x v="28"/>
    <b v="1"/>
    <n v="437"/>
    <b v="1"/>
    <s v="film &amp; video/documentary"/>
    <n v="105.58333333333334"/>
    <n v="72.482837528604122"/>
    <s v="Film &amp; Video"/>
    <s v="Documentary"/>
  </r>
  <r>
    <n v="1500"/>
    <n v="1511"/>
    <s v="successful"/>
    <s v="US"/>
    <s v="USD"/>
    <n v="1329320235"/>
    <d v="2012-02-15T15:37:15"/>
    <n v="1326728235"/>
    <d v="2012-01-16T15:37:15"/>
    <d v="1900-01-29T00:00:00"/>
    <x v="28"/>
    <b v="1"/>
    <n v="7"/>
    <b v="1"/>
    <s v="film &amp; video/documentary"/>
    <n v="100.73333333333335"/>
    <n v="215.85714285714286"/>
    <s v="Film &amp; Video"/>
    <s v="Documentary"/>
  </r>
  <r>
    <n v="8000"/>
    <n v="8538.66"/>
    <s v="successful"/>
    <s v="US"/>
    <s v="USD"/>
    <n v="1300275482"/>
    <d v="2011-03-16T11:38:02"/>
    <n v="1297687082"/>
    <d v="2011-02-14T12:38:02"/>
    <d v="1900-01-29T00:00:00"/>
    <x v="28"/>
    <b v="1"/>
    <n v="188"/>
    <b v="1"/>
    <s v="film &amp; video/documentary"/>
    <n v="106.73325"/>
    <n v="45.418404255319146"/>
    <s v="Film &amp; Video"/>
    <s v="Documentary"/>
  </r>
  <r>
    <n v="13000"/>
    <n v="18083"/>
    <s v="successful"/>
    <s v="US"/>
    <s v="USD"/>
    <n v="1363458467"/>
    <d v="2013-03-16T18:27:47"/>
    <n v="1360866467"/>
    <d v="2013-02-14T18:27:47"/>
    <d v="1900-01-29T00:00:00"/>
    <x v="28"/>
    <b v="1"/>
    <n v="275"/>
    <b v="1"/>
    <s v="film &amp; video/documentary"/>
    <n v="139.1"/>
    <n v="65.756363636363631"/>
    <s v="Film &amp; Video"/>
    <s v="Documentary"/>
  </r>
  <r>
    <n v="35000"/>
    <n v="37354.269999999997"/>
    <s v="successful"/>
    <s v="US"/>
    <s v="USD"/>
    <n v="1463670162"/>
    <d v="2016-05-19T15:02:42"/>
    <n v="1461078162"/>
    <d v="2016-04-19T15:02:42"/>
    <d v="1900-01-29T00:00:00"/>
    <x v="28"/>
    <b v="1"/>
    <n v="560"/>
    <b v="1"/>
    <s v="film &amp; video/documentary"/>
    <n v="106.72648571428572"/>
    <n v="66.70405357142856"/>
    <s v="Film &amp; Video"/>
    <s v="Documentary"/>
  </r>
  <r>
    <n v="30000"/>
    <n v="57342"/>
    <s v="successful"/>
    <s v="US"/>
    <s v="USD"/>
    <n v="1308359666"/>
    <d v="2011-06-18T01:14:26"/>
    <n v="1305767666"/>
    <d v="2011-05-19T01:14:26"/>
    <d v="1900-01-29T00:00:00"/>
    <x v="28"/>
    <b v="1"/>
    <n v="688"/>
    <b v="1"/>
    <s v="film &amp; video/documentary"/>
    <n v="191.14"/>
    <n v="83.345930232558146"/>
    <s v="Film &amp; Video"/>
    <s v="Documentary"/>
  </r>
  <r>
    <n v="75000"/>
    <n v="98953.42"/>
    <s v="successful"/>
    <s v="US"/>
    <s v="USD"/>
    <n v="1428514969"/>
    <d v="2015-04-08T17:42:49"/>
    <n v="1425922969"/>
    <d v="2015-03-09T17:42:49"/>
    <d v="1900-01-29T00:00:00"/>
    <x v="28"/>
    <b v="1"/>
    <n v="942"/>
    <b v="1"/>
    <s v="film &amp; video/documentary"/>
    <n v="131.93789333333334"/>
    <n v="105.04609341825902"/>
    <s v="Film &amp; Video"/>
    <s v="Documentary"/>
  </r>
  <r>
    <n v="25000"/>
    <n v="29520.27"/>
    <s v="successful"/>
    <s v="US"/>
    <s v="USD"/>
    <n v="1348786494"/>
    <d v="2012-09-27T22:54:54"/>
    <n v="1346194494"/>
    <d v="2012-08-28T22:54:54"/>
    <d v="1900-01-29T00:00:00"/>
    <x v="28"/>
    <b v="1"/>
    <n v="963"/>
    <b v="1"/>
    <s v="film &amp; video/documentary"/>
    <n v="118.08108"/>
    <n v="30.654485981308412"/>
    <s v="Film &amp; Video"/>
    <s v="Documentary"/>
  </r>
  <r>
    <n v="5000"/>
    <n v="5910"/>
    <s v="successful"/>
    <s v="US"/>
    <s v="USD"/>
    <n v="1336747995"/>
    <d v="2012-05-11T14:53:15"/>
    <n v="1334155995"/>
    <d v="2012-04-11T14:53:15"/>
    <d v="1900-01-29T00:00:00"/>
    <x v="28"/>
    <b v="1"/>
    <n v="91"/>
    <b v="1"/>
    <s v="film &amp; video/documentary"/>
    <n v="118.19999999999999"/>
    <n v="64.945054945054949"/>
    <s v="Film &amp; Video"/>
    <s v="Documentary"/>
  </r>
  <r>
    <n v="9850"/>
    <n v="12965.44"/>
    <s v="successful"/>
    <s v="GB"/>
    <s v="GBP"/>
    <n v="1403693499"/>
    <d v="2014-06-25T10:51:39"/>
    <n v="1401101499"/>
    <d v="2014-05-26T10:51:39"/>
    <d v="1900-01-29T00:00:00"/>
    <x v="28"/>
    <b v="1"/>
    <n v="165"/>
    <b v="1"/>
    <s v="film &amp; video/documentary"/>
    <n v="131.62883248730967"/>
    <n v="78.578424242424248"/>
    <s v="Film &amp; Video"/>
    <s v="Documentary"/>
  </r>
  <r>
    <n v="100000"/>
    <n v="147233.76999999999"/>
    <s v="successful"/>
    <s v="AU"/>
    <s v="AUD"/>
    <n v="1487738622"/>
    <d v="2017-02-22T04:43:42"/>
    <n v="1485146622"/>
    <d v="2017-01-23T04:43:42"/>
    <d v="1900-01-29T00:00:00"/>
    <x v="28"/>
    <b v="1"/>
    <n v="1596"/>
    <b v="1"/>
    <s v="film &amp; video/documentary"/>
    <n v="147.23376999999999"/>
    <n v="92.251735588972423"/>
    <s v="Film &amp; Video"/>
    <s v="Documentary"/>
  </r>
  <r>
    <n v="5000"/>
    <n v="5388.79"/>
    <s v="successful"/>
    <s v="US"/>
    <s v="USD"/>
    <n v="1309694266"/>
    <d v="2011-07-03T11:57:46"/>
    <n v="1307102266"/>
    <d v="2011-06-03T11:57:46"/>
    <d v="1900-01-29T00:00:00"/>
    <x v="28"/>
    <b v="1"/>
    <n v="118"/>
    <b v="1"/>
    <s v="film &amp; video/documentary"/>
    <n v="107.7758"/>
    <n v="45.667711864406776"/>
    <s v="Film &amp; Video"/>
    <s v="Documentary"/>
  </r>
  <r>
    <n v="20000"/>
    <n v="21679"/>
    <s v="successful"/>
    <s v="US"/>
    <s v="USD"/>
    <n v="1352511966"/>
    <d v="2012-11-10T01:46:06"/>
    <n v="1349916366"/>
    <d v="2012-10-11T00:46:06"/>
    <d v="1900-01-29T00:00:00"/>
    <x v="28"/>
    <b v="1"/>
    <n v="332"/>
    <b v="1"/>
    <s v="film &amp; video/documentary"/>
    <n v="108.395"/>
    <n v="65.298192771084331"/>
    <s v="Film &amp; Video"/>
    <s v="Documentary"/>
  </r>
  <r>
    <n v="65000"/>
    <n v="71748"/>
    <s v="successful"/>
    <s v="US"/>
    <s v="USD"/>
    <n v="1432416219"/>
    <d v="2015-05-23T21:23:39"/>
    <n v="1429824219"/>
    <d v="2015-04-23T21:23:39"/>
    <d v="1900-01-29T00:00:00"/>
    <x v="28"/>
    <b v="1"/>
    <n v="951"/>
    <b v="1"/>
    <s v="film &amp; video/documentary"/>
    <n v="110.38153846153847"/>
    <n v="75.444794952681391"/>
    <s v="Film &amp; Video"/>
    <s v="Documentary"/>
  </r>
  <r>
    <n v="27000"/>
    <n v="40594"/>
    <s v="successful"/>
    <s v="US"/>
    <s v="USD"/>
    <n v="1350003539"/>
    <d v="2012-10-12T00:58:59"/>
    <n v="1347411539"/>
    <d v="2012-09-12T00:58:59"/>
    <d v="1900-01-29T00:00:00"/>
    <x v="28"/>
    <b v="1"/>
    <n v="415"/>
    <b v="1"/>
    <s v="film &amp; video/documentary"/>
    <n v="150.34814814814814"/>
    <n v="97.816867469879512"/>
    <s v="Film &amp; Video"/>
    <s v="Documentary"/>
  </r>
  <r>
    <n v="14000"/>
    <n v="32035.51"/>
    <s v="successful"/>
    <s v="US"/>
    <s v="USD"/>
    <n v="1379614128"/>
    <d v="2013-09-19T18:08:48"/>
    <n v="1377022128"/>
    <d v="2013-08-20T18:08:48"/>
    <d v="1900-01-29T00:00:00"/>
    <x v="28"/>
    <b v="1"/>
    <n v="563"/>
    <b v="1"/>
    <s v="film &amp; video/documentary"/>
    <n v="228.82507142857142"/>
    <n v="56.901438721136763"/>
    <s v="Film &amp; Video"/>
    <s v="Documentary"/>
  </r>
  <r>
    <n v="15000"/>
    <n v="15723"/>
    <s v="successful"/>
    <s v="GB"/>
    <s v="GBP"/>
    <n v="1383389834"/>
    <d v="2013-11-02T10:57:14"/>
    <n v="1380797834"/>
    <d v="2013-10-03T10:57:14"/>
    <d v="1900-01-29T00:00:00"/>
    <x v="28"/>
    <b v="1"/>
    <n v="232"/>
    <b v="1"/>
    <s v="film &amp; video/documentary"/>
    <n v="104.82000000000001"/>
    <n v="67.771551724137936"/>
    <s v="Film &amp; Video"/>
    <s v="Documentary"/>
  </r>
  <r>
    <n v="26000"/>
    <n v="26360"/>
    <s v="successful"/>
    <s v="US"/>
    <s v="USD"/>
    <n v="1398009714"/>
    <d v="2014-04-20T16:01:54"/>
    <n v="1395417714"/>
    <d v="2014-03-21T16:01:54"/>
    <d v="1900-01-29T00:00:00"/>
    <x v="28"/>
    <b v="1"/>
    <n v="131"/>
    <b v="1"/>
    <s v="film &amp; video/documentary"/>
    <n v="101.38461538461539"/>
    <n v="201.22137404580153"/>
    <s v="Film &amp; Video"/>
    <s v="Documentary"/>
  </r>
  <r>
    <n v="10000"/>
    <n v="17895.25"/>
    <s v="successful"/>
    <s v="US"/>
    <s v="USD"/>
    <n v="1289975060"/>
    <d v="2010-11-17T06:24:20"/>
    <n v="1287379460"/>
    <d v="2010-10-18T05:24:20"/>
    <d v="1900-01-29T00:00:00"/>
    <x v="28"/>
    <b v="1"/>
    <n v="244"/>
    <b v="1"/>
    <s v="film &amp; video/documentary"/>
    <n v="178.95250000000001"/>
    <n v="73.341188524590166"/>
    <s v="Film &amp; Video"/>
    <s v="Documentary"/>
  </r>
  <r>
    <n v="10000"/>
    <n v="10046"/>
    <s v="successful"/>
    <s v="US"/>
    <s v="USD"/>
    <n v="1330115638"/>
    <d v="2012-02-24T20:33:58"/>
    <n v="1327523638"/>
    <d v="2012-01-25T20:33:58"/>
    <d v="1900-01-29T00:00:00"/>
    <x v="28"/>
    <b v="1"/>
    <n v="108"/>
    <b v="1"/>
    <s v="film &amp; video/documentary"/>
    <n v="100.46"/>
    <n v="93.018518518518519"/>
    <s v="Film &amp; Video"/>
    <s v="Documentary"/>
  </r>
  <r>
    <n v="3000"/>
    <n v="4124"/>
    <s v="successful"/>
    <s v="US"/>
    <s v="USD"/>
    <n v="1338601346"/>
    <d v="2012-06-02T01:42:26"/>
    <n v="1336009346"/>
    <d v="2012-05-03T01:42:26"/>
    <d v="1900-01-29T00:00:00"/>
    <x v="28"/>
    <b v="1"/>
    <n v="82"/>
    <b v="1"/>
    <s v="film &amp; video/documentary"/>
    <n v="137.46666666666667"/>
    <n v="50.292682926829265"/>
    <s v="Film &amp; Video"/>
    <s v="Documentary"/>
  </r>
  <r>
    <n v="7500"/>
    <n v="9775"/>
    <s v="successful"/>
    <s v="US"/>
    <s v="USD"/>
    <n v="1331392049"/>
    <d v="2012-03-10T15:07:29"/>
    <n v="1328800049"/>
    <d v="2012-02-09T15:07:29"/>
    <d v="1900-01-29T00:00:00"/>
    <x v="28"/>
    <b v="1"/>
    <n v="189"/>
    <b v="1"/>
    <s v="film &amp; video/documentary"/>
    <n v="130.33333333333331"/>
    <n v="51.719576719576722"/>
    <s v="Film &amp; Video"/>
    <s v="Documentary"/>
  </r>
  <r>
    <n v="22000"/>
    <n v="24490"/>
    <s v="successful"/>
    <s v="US"/>
    <s v="USD"/>
    <n v="1360276801"/>
    <d v="2013-02-07T22:40:01"/>
    <n v="1357684801"/>
    <d v="2013-01-08T22:40:01"/>
    <d v="1900-01-29T00:00:00"/>
    <x v="28"/>
    <b v="1"/>
    <n v="576"/>
    <b v="1"/>
    <s v="film &amp; video/documentary"/>
    <n v="111.31818181818183"/>
    <n v="42.517361111111114"/>
    <s v="Film &amp; Video"/>
    <s v="Documentary"/>
  </r>
  <r>
    <n v="8000"/>
    <n v="8950"/>
    <s v="successful"/>
    <s v="US"/>
    <s v="USD"/>
    <n v="1365973432"/>
    <d v="2013-04-14T21:03:52"/>
    <n v="1363381432"/>
    <d v="2013-03-15T21:03:52"/>
    <d v="1900-01-29T00:00:00"/>
    <x v="28"/>
    <b v="1"/>
    <n v="146"/>
    <b v="1"/>
    <s v="film &amp; video/documentary"/>
    <n v="111.87499999999999"/>
    <n v="61.301369863013697"/>
    <s v="Film &amp; Video"/>
    <s v="Documentary"/>
  </r>
  <r>
    <n v="1000"/>
    <n v="3851.5"/>
    <s v="successful"/>
    <s v="US"/>
    <s v="USD"/>
    <n v="1362167988"/>
    <d v="2013-03-01T19:59:48"/>
    <n v="1359575988"/>
    <d v="2013-01-30T19:59:48"/>
    <d v="1900-01-29T00:00:00"/>
    <x v="28"/>
    <b v="1"/>
    <n v="120"/>
    <b v="1"/>
    <s v="film &amp; video/documentary"/>
    <n v="385.15000000000003"/>
    <n v="32.095833333333331"/>
    <s v="Film &amp; Video"/>
    <s v="Documentary"/>
  </r>
  <r>
    <n v="25000"/>
    <n v="25312"/>
    <s v="successful"/>
    <s v="US"/>
    <s v="USD"/>
    <n v="1345660334"/>
    <d v="2012-08-22T18:32:14"/>
    <n v="1343068334"/>
    <d v="2012-07-23T18:32:14"/>
    <d v="1900-01-29T00:00:00"/>
    <x v="28"/>
    <b v="1"/>
    <n v="126"/>
    <b v="1"/>
    <s v="film &amp; video/documentary"/>
    <n v="101.248"/>
    <n v="200.88888888888889"/>
    <s v="Film &amp; Video"/>
    <s v="Documentary"/>
  </r>
  <r>
    <n v="30000"/>
    <n v="30241"/>
    <s v="successful"/>
    <s v="US"/>
    <s v="USD"/>
    <n v="1386778483"/>
    <d v="2013-12-11T16:14:43"/>
    <n v="1384186483"/>
    <d v="2013-11-11T16:14:43"/>
    <d v="1900-01-29T00:00:00"/>
    <x v="28"/>
    <b v="1"/>
    <n v="316"/>
    <b v="1"/>
    <s v="film &amp; video/documentary"/>
    <n v="100.80333333333333"/>
    <n v="95.699367088607602"/>
    <s v="Film &amp; Video"/>
    <s v="Documentary"/>
  </r>
  <r>
    <n v="25000"/>
    <n v="26978"/>
    <s v="successful"/>
    <s v="US"/>
    <s v="USD"/>
    <n v="1463146848"/>
    <d v="2016-05-13T13:40:48"/>
    <n v="1460554848"/>
    <d v="2016-04-13T13:40:48"/>
    <d v="1900-01-29T00:00:00"/>
    <x v="28"/>
    <b v="1"/>
    <n v="186"/>
    <b v="1"/>
    <s v="film &amp; video/documentary"/>
    <n v="107.91200000000001"/>
    <n v="145.04301075268816"/>
    <s v="Film &amp; Video"/>
    <s v="Documentary"/>
  </r>
  <r>
    <n v="40000"/>
    <n v="50091"/>
    <s v="successful"/>
    <s v="US"/>
    <s v="USD"/>
    <n v="1460038591"/>
    <d v="2016-04-07T14:16:31"/>
    <n v="1457450191"/>
    <d v="2016-03-08T15:16:31"/>
    <d v="1900-01-29T00:00:00"/>
    <x v="28"/>
    <b v="1"/>
    <n v="266"/>
    <b v="1"/>
    <s v="film &amp; video/documentary"/>
    <n v="125.22750000000001"/>
    <n v="188.31203007518798"/>
    <s v="Film &amp; Video"/>
    <s v="Documentary"/>
  </r>
  <r>
    <n v="25000"/>
    <n v="29209.78"/>
    <s v="successful"/>
    <s v="US"/>
    <s v="USD"/>
    <n v="1447427918"/>
    <d v="2015-11-13T15:18:38"/>
    <n v="1444832318"/>
    <d v="2015-10-14T14:18:38"/>
    <d v="1900-01-29T00:00:00"/>
    <x v="28"/>
    <b v="1"/>
    <n v="493"/>
    <b v="1"/>
    <s v="film &amp; video/documentary"/>
    <n v="116.83911999999998"/>
    <n v="59.249046653144013"/>
    <s v="Film &amp; Video"/>
    <s v="Documentary"/>
  </r>
  <r>
    <n v="3000"/>
    <n v="3035.05"/>
    <s v="successful"/>
    <s v="US"/>
    <s v="USD"/>
    <n v="1426298708"/>
    <d v="2015-03-14T02:05:08"/>
    <n v="1423710308"/>
    <d v="2015-02-12T03:05:08"/>
    <d v="1900-01-29T00:00:00"/>
    <x v="28"/>
    <b v="1"/>
    <n v="31"/>
    <b v="1"/>
    <s v="film &amp; video/documentary"/>
    <n v="101.16833333333335"/>
    <n v="97.904838709677421"/>
    <s v="Film &amp; Video"/>
    <s v="Documentary"/>
  </r>
  <r>
    <n v="6000"/>
    <n v="6485"/>
    <s v="successful"/>
    <s v="US"/>
    <s v="USD"/>
    <n v="1430331268"/>
    <d v="2015-04-29T18:14:28"/>
    <n v="1427739268"/>
    <d v="2015-03-30T18:14:28"/>
    <d v="1900-01-29T00:00:00"/>
    <x v="28"/>
    <b v="1"/>
    <n v="89"/>
    <b v="1"/>
    <s v="film &amp; video/documentary"/>
    <n v="108.08333333333333"/>
    <n v="72.865168539325836"/>
    <s v="Film &amp; Video"/>
    <s v="Documentary"/>
  </r>
  <r>
    <n v="35000"/>
    <n v="43758"/>
    <s v="successful"/>
    <s v="US"/>
    <s v="USD"/>
    <n v="1489006800"/>
    <d v="2017-03-08T21:00:00"/>
    <n v="1486397007"/>
    <d v="2017-02-06T16:03:27"/>
    <d v="1900-01-29T00:00:00"/>
    <x v="28"/>
    <b v="1"/>
    <n v="299"/>
    <b v="1"/>
    <s v="film &amp; video/documentary"/>
    <n v="125.02285714285715"/>
    <n v="146.34782608695653"/>
    <s v="Film &amp; Video"/>
    <s v="Documentary"/>
  </r>
  <r>
    <n v="55000"/>
    <n v="55201.52"/>
    <s v="successful"/>
    <s v="US"/>
    <s v="USD"/>
    <n v="1461955465"/>
    <d v="2016-04-29T18:44:25"/>
    <n v="1459363465"/>
    <d v="2016-03-30T18:44:25"/>
    <d v="1900-01-29T00:00:00"/>
    <x v="28"/>
    <b v="1"/>
    <n v="325"/>
    <b v="1"/>
    <s v="film &amp; video/documentary"/>
    <n v="100.36639999999998"/>
    <n v="169.85083076923075"/>
    <s v="Film &amp; Video"/>
    <s v="Documentary"/>
  </r>
  <r>
    <n v="14500"/>
    <n v="17875"/>
    <s v="successful"/>
    <s v="US"/>
    <s v="USD"/>
    <n v="1432161590"/>
    <d v="2015-05-20T22:39:50"/>
    <n v="1429569590"/>
    <d v="2015-04-20T22:39:50"/>
    <d v="1900-01-29T00:00:00"/>
    <x v="28"/>
    <b v="1"/>
    <n v="179"/>
    <b v="1"/>
    <s v="film &amp; video/documentary"/>
    <n v="123.27586206896552"/>
    <n v="99.860335195530723"/>
    <s v="Film &amp; Video"/>
    <s v="Documentary"/>
  </r>
  <r>
    <n v="10000"/>
    <n v="17028.88"/>
    <s v="successful"/>
    <s v="US"/>
    <s v="USD"/>
    <n v="1444824021"/>
    <d v="2015-10-14T12:00:21"/>
    <n v="1442232021"/>
    <d v="2015-09-14T12:00:21"/>
    <d v="1900-01-29T00:00:00"/>
    <x v="28"/>
    <b v="1"/>
    <n v="188"/>
    <b v="1"/>
    <s v="film &amp; video/documentary"/>
    <n v="170.28880000000001"/>
    <n v="90.579148936170213"/>
    <s v="Film &amp; Video"/>
    <s v="Documentary"/>
  </r>
  <r>
    <n v="40000"/>
    <n v="44636.2"/>
    <s v="successful"/>
    <s v="US"/>
    <s v="USD"/>
    <n v="1447505609"/>
    <d v="2015-11-14T12:53:29"/>
    <n v="1444910009"/>
    <d v="2015-10-15T11:53:29"/>
    <d v="1900-01-29T00:00:00"/>
    <x v="28"/>
    <b v="1"/>
    <n v="379"/>
    <b v="1"/>
    <s v="film &amp; video/documentary"/>
    <n v="111.59049999999999"/>
    <n v="117.77361477572559"/>
    <s v="Film &amp; Video"/>
    <s v="Documentary"/>
  </r>
  <r>
    <n v="10000"/>
    <n v="10300"/>
    <s v="successful"/>
    <s v="US"/>
    <s v="USD"/>
    <n v="1440165916"/>
    <d v="2015-08-21T14:05:16"/>
    <n v="1437573916"/>
    <d v="2015-07-22T14:05:16"/>
    <d v="1900-01-29T00:00:00"/>
    <x v="28"/>
    <b v="1"/>
    <n v="119"/>
    <b v="1"/>
    <s v="film &amp; video/documentary"/>
    <n v="103"/>
    <n v="86.554621848739501"/>
    <s v="Film &amp; Video"/>
    <s v="Documentary"/>
  </r>
  <r>
    <n v="11260"/>
    <n v="12007.18"/>
    <s v="successful"/>
    <s v="US"/>
    <s v="USD"/>
    <n v="1487937508"/>
    <d v="2017-02-24T11:58:28"/>
    <n v="1485345508"/>
    <d v="2017-01-25T11:58:28"/>
    <d v="1900-01-29T00:00:00"/>
    <x v="28"/>
    <b v="1"/>
    <n v="167"/>
    <b v="1"/>
    <s v="film &amp; video/documentary"/>
    <n v="106.63570159857905"/>
    <n v="71.899281437125751"/>
    <s v="Film &amp; Video"/>
    <s v="Documentary"/>
  </r>
  <r>
    <n v="10000"/>
    <n v="11656"/>
    <s v="successful"/>
    <s v="US"/>
    <s v="USD"/>
    <n v="1412740868"/>
    <d v="2014-10-08T04:01:08"/>
    <n v="1410148868"/>
    <d v="2014-09-08T04:01:08"/>
    <d v="1900-01-29T00:00:00"/>
    <x v="28"/>
    <b v="1"/>
    <n v="286"/>
    <b v="1"/>
    <s v="film &amp; video/documentary"/>
    <n v="116.56"/>
    <n v="40.755244755244753"/>
    <s v="Film &amp; Video"/>
    <s v="Documentary"/>
  </r>
  <r>
    <n v="58425"/>
    <n v="63460.18"/>
    <s v="successful"/>
    <s v="US"/>
    <s v="USD"/>
    <n v="1447963219"/>
    <d v="2015-11-19T20:00:19"/>
    <n v="1445367619"/>
    <d v="2015-10-20T19:00:19"/>
    <d v="1900-01-29T00:00:00"/>
    <x v="28"/>
    <b v="1"/>
    <n v="613"/>
    <b v="1"/>
    <s v="film &amp; video/documentary"/>
    <n v="108.61819426615318"/>
    <n v="103.52394779771615"/>
    <s v="Film &amp; Video"/>
    <s v="Documentary"/>
  </r>
  <r>
    <n v="3500"/>
    <n v="3638"/>
    <s v="successful"/>
    <s v="US"/>
    <s v="USD"/>
    <n v="1460141521"/>
    <d v="2016-04-08T18:52:01"/>
    <n v="1457553121"/>
    <d v="2016-03-09T19:52:01"/>
    <d v="1900-01-29T00:00:00"/>
    <x v="28"/>
    <b v="1"/>
    <n v="29"/>
    <b v="1"/>
    <s v="film &amp; video/documentary"/>
    <n v="103.94285714285714"/>
    <n v="125.44827586206897"/>
    <s v="Film &amp; Video"/>
    <s v="Documentary"/>
  </r>
  <r>
    <n v="7500"/>
    <n v="7701.93"/>
    <s v="successful"/>
    <s v="US"/>
    <s v="USD"/>
    <n v="1458152193"/>
    <d v="2016-03-16T18:16:33"/>
    <n v="1455563793"/>
    <d v="2016-02-15T19:16:33"/>
    <d v="1900-01-29T00:00:00"/>
    <x v="28"/>
    <b v="1"/>
    <n v="97"/>
    <b v="1"/>
    <s v="film &amp; video/documentary"/>
    <n v="102.69239999999999"/>
    <n v="79.401340206185566"/>
    <s v="Film &amp; Video"/>
    <s v="Documentary"/>
  </r>
  <r>
    <n v="35000"/>
    <n v="38876.949999999997"/>
    <s v="successful"/>
    <s v="US"/>
    <s v="USD"/>
    <n v="1416704506"/>
    <d v="2014-11-23T01:01:46"/>
    <n v="1414108906"/>
    <d v="2014-10-24T00:01:46"/>
    <d v="1900-01-29T00:00:00"/>
    <x v="28"/>
    <b v="0"/>
    <n v="354"/>
    <b v="1"/>
    <s v="film &amp; video/documentary"/>
    <n v="111.07699999999998"/>
    <n v="109.82189265536722"/>
    <s v="Film &amp; Video"/>
    <s v="Documentary"/>
  </r>
  <r>
    <n v="15000"/>
    <n v="15596"/>
    <s v="successful"/>
    <s v="GB"/>
    <s v="GBP"/>
    <n v="1393597999"/>
    <d v="2014-02-28T14:33:19"/>
    <n v="1391005999"/>
    <d v="2014-01-29T14:33:19"/>
    <d v="1900-01-29T00:00:00"/>
    <x v="28"/>
    <b v="0"/>
    <n v="65"/>
    <b v="1"/>
    <s v="film &amp; video/documentary"/>
    <n v="103.97333333333334"/>
    <n v="239.93846153846152"/>
    <s v="Film &amp; Video"/>
    <s v="Documentary"/>
  </r>
  <r>
    <n v="38000"/>
    <n v="38500"/>
    <s v="successful"/>
    <s v="US"/>
    <s v="USD"/>
    <n v="1337540518"/>
    <d v="2012-05-20T19:01:58"/>
    <n v="1334948518"/>
    <d v="2012-04-20T19:01:58"/>
    <d v="1900-01-29T00:00:00"/>
    <x v="28"/>
    <b v="0"/>
    <n v="134"/>
    <b v="1"/>
    <s v="film &amp; video/documentary"/>
    <n v="101.31578947368421"/>
    <n v="287.31343283582089"/>
    <s v="Film &amp; Video"/>
    <s v="Documentary"/>
  </r>
  <r>
    <n v="6500"/>
    <n v="7160.12"/>
    <s v="successful"/>
    <s v="US"/>
    <s v="USD"/>
    <n v="1326633269"/>
    <d v="2012-01-15T13:14:29"/>
    <n v="1324041269"/>
    <d v="2011-12-16T13:14:29"/>
    <d v="1900-01-29T00:00:00"/>
    <x v="28"/>
    <b v="0"/>
    <n v="167"/>
    <b v="1"/>
    <s v="film &amp; video/documentary"/>
    <n v="110.15569230769231"/>
    <n v="42.874970059880241"/>
    <s v="Film &amp; Video"/>
    <s v="Documentary"/>
  </r>
  <r>
    <n v="25000"/>
    <n v="30505"/>
    <s v="successful"/>
    <s v="US"/>
    <s v="USD"/>
    <n v="1483729500"/>
    <d v="2017-01-06T19:05:00"/>
    <n v="1481137500"/>
    <d v="2016-12-07T19:05:00"/>
    <d v="1900-01-29T00:00:00"/>
    <x v="28"/>
    <b v="0"/>
    <n v="43"/>
    <b v="1"/>
    <s v="film &amp; video/documentary"/>
    <n v="122.02"/>
    <n v="709.41860465116281"/>
    <s v="Film &amp; Video"/>
    <s v="Documentary"/>
  </r>
  <r>
    <n v="7500"/>
    <n v="8000"/>
    <s v="successful"/>
    <s v="US"/>
    <s v="USD"/>
    <n v="1342648398"/>
    <d v="2012-07-18T21:53:18"/>
    <n v="1340056398"/>
    <d v="2012-06-18T21:53:18"/>
    <d v="1900-01-29T00:00:00"/>
    <x v="28"/>
    <b v="0"/>
    <n v="89"/>
    <b v="1"/>
    <s v="film &amp; video/documentary"/>
    <n v="106.66666666666667"/>
    <n v="89.887640449438209"/>
    <s v="Film &amp; Video"/>
    <s v="Documentary"/>
  </r>
  <r>
    <n v="12000"/>
    <n v="13728"/>
    <s v="successful"/>
    <s v="US"/>
    <s v="USD"/>
    <n v="1447484460"/>
    <d v="2015-11-14T07:01:00"/>
    <n v="1444888868"/>
    <d v="2015-10-15T06:01:08"/>
    <d v="1900-01-29T00:00:00"/>
    <x v="28"/>
    <b v="0"/>
    <n v="133"/>
    <b v="1"/>
    <s v="film &amp; video/documentary"/>
    <n v="114.39999999999999"/>
    <n v="103.21804511278195"/>
    <s v="Film &amp; Video"/>
    <s v="Documentary"/>
  </r>
  <r>
    <n v="20000"/>
    <n v="22421"/>
    <s v="successful"/>
    <s v="US"/>
    <s v="USD"/>
    <n v="1420569947"/>
    <d v="2015-01-06T18:45:47"/>
    <n v="1417977947"/>
    <d v="2014-12-07T18:45:47"/>
    <d v="1900-01-29T00:00:00"/>
    <x v="28"/>
    <b v="0"/>
    <n v="383"/>
    <b v="1"/>
    <s v="film &amp; video/documentary"/>
    <n v="112.105"/>
    <n v="58.540469973890339"/>
    <s v="Film &amp; Video"/>
    <s v="Documentary"/>
  </r>
  <r>
    <n v="25000"/>
    <n v="26495.5"/>
    <s v="successful"/>
    <s v="US"/>
    <s v="USD"/>
    <n v="1416582101"/>
    <d v="2014-11-21T15:01:41"/>
    <n v="1413986501"/>
    <d v="2014-10-22T14:01:41"/>
    <d v="1900-01-29T00:00:00"/>
    <x v="28"/>
    <b v="0"/>
    <n v="237"/>
    <b v="1"/>
    <s v="film &amp; video/documentary"/>
    <n v="105.982"/>
    <n v="111.79535864978902"/>
    <s v="Film &amp; Video"/>
    <s v="Documentary"/>
  </r>
  <r>
    <n v="5000"/>
    <n v="6308"/>
    <s v="successful"/>
    <s v="US"/>
    <s v="USD"/>
    <n v="1469670580"/>
    <d v="2016-07-28T01:49:40"/>
    <n v="1467078580"/>
    <d v="2016-06-28T01:49:40"/>
    <d v="1900-01-29T00:00:00"/>
    <x v="28"/>
    <b v="0"/>
    <n v="71"/>
    <b v="1"/>
    <s v="film &amp; video/documentary"/>
    <n v="126.16000000000001"/>
    <n v="88.845070422535215"/>
    <s v="Film &amp; Video"/>
    <s v="Documentary"/>
  </r>
  <r>
    <n v="20000"/>
    <n v="20122"/>
    <s v="successful"/>
    <s v="US"/>
    <s v="USD"/>
    <n v="1324169940"/>
    <d v="2011-12-18T00:59:00"/>
    <n v="1321578051"/>
    <d v="2011-11-18T01:00:51"/>
    <d v="1900-01-29T00:00:00"/>
    <x v="28"/>
    <b v="0"/>
    <n v="193"/>
    <b v="1"/>
    <s v="film &amp; video/documentary"/>
    <n v="100.61"/>
    <n v="104.25906735751295"/>
    <s v="Film &amp; Video"/>
    <s v="Documentary"/>
  </r>
  <r>
    <n v="50000"/>
    <n v="51906"/>
    <s v="successful"/>
    <s v="US"/>
    <s v="USD"/>
    <n v="1312747970"/>
    <d v="2011-08-07T20:12:50"/>
    <n v="1310155970"/>
    <d v="2011-07-08T20:12:50"/>
    <d v="1900-01-29T00:00:00"/>
    <x v="28"/>
    <b v="0"/>
    <n v="73"/>
    <b v="1"/>
    <s v="film &amp; video/documentary"/>
    <n v="103.812"/>
    <n v="711.04109589041093"/>
    <s v="Film &amp; Video"/>
    <s v="Documentary"/>
  </r>
  <r>
    <n v="2820"/>
    <n v="3036"/>
    <s v="successful"/>
    <s v="US"/>
    <s v="USD"/>
    <n v="1394071339"/>
    <d v="2014-03-06T02:02:19"/>
    <n v="1391479339"/>
    <d v="2014-02-04T02:02:19"/>
    <d v="1900-01-29T00:00:00"/>
    <x v="28"/>
    <b v="0"/>
    <n v="55"/>
    <b v="1"/>
    <s v="film &amp; video/documentary"/>
    <n v="107.65957446808511"/>
    <n v="55.2"/>
    <s v="Film &amp; Video"/>
    <s v="Documentary"/>
  </r>
  <r>
    <n v="500"/>
    <n v="684"/>
    <s v="successful"/>
    <s v="GB"/>
    <s v="GBP"/>
    <n v="1469220144"/>
    <d v="2016-07-22T20:42:24"/>
    <n v="1466628144"/>
    <d v="2016-06-22T20:42:24"/>
    <d v="1900-01-29T00:00:00"/>
    <x v="28"/>
    <b v="0"/>
    <n v="15"/>
    <b v="1"/>
    <s v="film &amp; video/documentary"/>
    <n v="136.80000000000001"/>
    <n v="45.6"/>
    <s v="Film &amp; Video"/>
    <s v="Documentary"/>
  </r>
  <r>
    <n v="12800"/>
    <n v="13451"/>
    <s v="successful"/>
    <s v="US"/>
    <s v="USD"/>
    <n v="1342731811"/>
    <d v="2012-07-19T21:03:31"/>
    <n v="1340139811"/>
    <d v="2012-06-19T21:03:31"/>
    <d v="1900-01-29T00:00:00"/>
    <x v="28"/>
    <b v="0"/>
    <n v="171"/>
    <b v="1"/>
    <s v="film &amp; video/documentary"/>
    <n v="105.0859375"/>
    <n v="78.660818713450297"/>
    <s v="Film &amp; Video"/>
    <s v="Documentary"/>
  </r>
  <r>
    <n v="18500"/>
    <n v="19028"/>
    <s v="successful"/>
    <s v="US"/>
    <s v="USD"/>
    <n v="1381541465"/>
    <d v="2013-10-12T01:31:05"/>
    <n v="1378949465"/>
    <d v="2013-09-12T01:31:05"/>
    <d v="1900-01-29T00:00:00"/>
    <x v="28"/>
    <b v="0"/>
    <n v="208"/>
    <b v="1"/>
    <s v="film &amp; video/documentary"/>
    <n v="102.85405405405406"/>
    <n v="91.480769230769226"/>
    <s v="Film &amp; Video"/>
    <s v="Documentary"/>
  </r>
  <r>
    <n v="1000"/>
    <n v="1202.17"/>
    <s v="successful"/>
    <s v="US"/>
    <s v="USD"/>
    <n v="1391851831"/>
    <d v="2014-02-08T09:30:31"/>
    <n v="1389259831"/>
    <d v="2014-01-09T09:30:31"/>
    <d v="1900-01-29T00:00:00"/>
    <x v="28"/>
    <b v="0"/>
    <n v="25"/>
    <b v="1"/>
    <s v="film &amp; video/documentary"/>
    <n v="120.21700000000001"/>
    <n v="48.086800000000004"/>
    <s v="Film &amp; Video"/>
    <s v="Documentary"/>
  </r>
  <r>
    <n v="22400"/>
    <n v="22542"/>
    <s v="successful"/>
    <s v="US"/>
    <s v="USD"/>
    <n v="1437633997"/>
    <d v="2015-07-23T06:46:37"/>
    <n v="1435041997"/>
    <d v="2015-06-23T06:46:37"/>
    <d v="1900-01-29T00:00:00"/>
    <x v="28"/>
    <b v="0"/>
    <n v="104"/>
    <b v="1"/>
    <s v="film &amp; video/documentary"/>
    <n v="100.63392857142857"/>
    <n v="216.75"/>
    <s v="Film &amp; Video"/>
    <s v="Documentary"/>
  </r>
  <r>
    <n v="3300"/>
    <n v="14.5"/>
    <s v="failed"/>
    <s v="US"/>
    <s v="USD"/>
    <n v="1394772031"/>
    <d v="2014-03-14T04:40:31"/>
    <n v="1392183631"/>
    <d v="2014-02-12T05:40:31"/>
    <d v="1900-01-29T00:00:00"/>
    <x v="28"/>
    <b v="0"/>
    <n v="3"/>
    <b v="0"/>
    <s v="film &amp; video/animation"/>
    <n v="0.43939393939393934"/>
    <n v="4.833333333333333"/>
    <s v="Film &amp; Video"/>
    <s v="Animation"/>
  </r>
  <r>
    <n v="40000"/>
    <n v="430"/>
    <s v="failed"/>
    <s v="US"/>
    <s v="USD"/>
    <n v="1410416097"/>
    <d v="2014-09-11T06:14:57"/>
    <n v="1407824097"/>
    <d v="2014-08-12T06:14:57"/>
    <d v="1900-01-29T00:00:00"/>
    <x v="28"/>
    <b v="0"/>
    <n v="12"/>
    <b v="0"/>
    <s v="film &amp; video/animation"/>
    <n v="1.075"/>
    <n v="35.833333333333336"/>
    <s v="Film &amp; Video"/>
    <s v="Animation"/>
  </r>
  <r>
    <n v="20000"/>
    <n v="153"/>
    <s v="failed"/>
    <s v="US"/>
    <s v="USD"/>
    <n v="1370470430"/>
    <d v="2013-06-05T22:13:50"/>
    <n v="1367878430"/>
    <d v="2013-05-06T22:13:50"/>
    <d v="1900-01-29T00:00:00"/>
    <x v="28"/>
    <b v="0"/>
    <n v="13"/>
    <b v="0"/>
    <s v="film &amp; video/animation"/>
    <n v="0.76500000000000001"/>
    <n v="11.76923076923077"/>
    <s v="Film &amp; Video"/>
    <s v="Animation"/>
  </r>
  <r>
    <n v="10000"/>
    <n v="133"/>
    <s v="failed"/>
    <s v="US"/>
    <s v="USD"/>
    <n v="1456851914"/>
    <d v="2016-03-01T17:05:14"/>
    <n v="1454259914"/>
    <d v="2016-01-31T17:05:14"/>
    <d v="1900-01-29T00:00:00"/>
    <x v="28"/>
    <b v="0"/>
    <n v="8"/>
    <b v="0"/>
    <s v="film &amp; video/animation"/>
    <n v="1.3299999999999998"/>
    <n v="16.625"/>
    <s v="Film &amp; Video"/>
    <s v="Animation"/>
  </r>
  <r>
    <n v="3000"/>
    <n v="415"/>
    <s v="failed"/>
    <s v="GB"/>
    <s v="GBP"/>
    <n v="1467752083"/>
    <d v="2016-07-05T20:54:43"/>
    <n v="1465160083"/>
    <d v="2016-06-05T20:54:43"/>
    <d v="1900-01-29T00:00:00"/>
    <x v="28"/>
    <b v="0"/>
    <n v="8"/>
    <b v="0"/>
    <s v="film &amp; video/animation"/>
    <n v="13.833333333333334"/>
    <n v="51.875"/>
    <s v="Film &amp; Video"/>
    <s v="Animation"/>
  </r>
  <r>
    <n v="110000"/>
    <n v="3"/>
    <s v="failed"/>
    <s v="US"/>
    <s v="USD"/>
    <n v="1379094980"/>
    <d v="2013-09-13T17:56:20"/>
    <n v="1376502980"/>
    <d v="2013-08-14T17:56:20"/>
    <d v="1900-01-29T00:00:00"/>
    <x v="28"/>
    <b v="0"/>
    <n v="3"/>
    <b v="0"/>
    <s v="film &amp; video/animation"/>
    <n v="2.7272727272727275E-3"/>
    <n v="1"/>
    <s v="Film &amp; Video"/>
    <s v="Animation"/>
  </r>
  <r>
    <n v="1000"/>
    <n v="0"/>
    <s v="failed"/>
    <s v="US"/>
    <s v="USD"/>
    <n v="1375260113"/>
    <d v="2013-07-31T08:41:53"/>
    <n v="1372668113"/>
    <d v="2013-07-01T08:41:53"/>
    <d v="1900-01-29T00:00:00"/>
    <x v="28"/>
    <b v="0"/>
    <n v="0"/>
    <b v="0"/>
    <s v="film &amp; video/animation"/>
    <n v="0"/>
    <n v="0"/>
    <s v="Film &amp; Video"/>
    <s v="Animation"/>
  </r>
  <r>
    <n v="20000"/>
    <n v="1876"/>
    <s v="failed"/>
    <s v="US"/>
    <s v="USD"/>
    <n v="1447830958"/>
    <d v="2015-11-18T07:15:58"/>
    <n v="1445235358"/>
    <d v="2015-10-19T06:15:58"/>
    <d v="1900-01-29T00:00:00"/>
    <x v="28"/>
    <b v="0"/>
    <n v="11"/>
    <b v="0"/>
    <s v="film &amp; video/animation"/>
    <n v="9.379999999999999"/>
    <n v="170.54545454545453"/>
    <s v="Film &amp; Video"/>
    <s v="Animation"/>
  </r>
  <r>
    <n v="5000"/>
    <n v="5"/>
    <s v="failed"/>
    <s v="US"/>
    <s v="USD"/>
    <n v="1458859153"/>
    <d v="2016-03-24T22:39:13"/>
    <n v="1456270753"/>
    <d v="2016-02-23T23:39:13"/>
    <d v="1900-01-29T00:00:00"/>
    <x v="28"/>
    <b v="0"/>
    <n v="1"/>
    <b v="0"/>
    <s v="film &amp; video/animation"/>
    <n v="0.1"/>
    <n v="5"/>
    <s v="Film &amp; Video"/>
    <s v="Animation"/>
  </r>
  <r>
    <n v="400"/>
    <n v="0"/>
    <s v="failed"/>
    <s v="GB"/>
    <s v="GBP"/>
    <n v="1383418996"/>
    <d v="2013-11-02T19:03:16"/>
    <n v="1380826996"/>
    <d v="2013-10-03T19:03:16"/>
    <d v="1900-01-29T00:00:00"/>
    <x v="28"/>
    <b v="0"/>
    <n v="0"/>
    <b v="0"/>
    <s v="film &amp; video/animation"/>
    <n v="0"/>
    <n v="0"/>
    <s v="Film &amp; Video"/>
    <s v="Animation"/>
  </r>
  <r>
    <n v="17000"/>
    <n v="6691"/>
    <s v="failed"/>
    <s v="US"/>
    <s v="USD"/>
    <n v="1424380783"/>
    <d v="2015-02-19T21:19:43"/>
    <n v="1421788783"/>
    <d v="2015-01-20T21:19:43"/>
    <d v="1900-01-29T00:00:00"/>
    <x v="28"/>
    <b v="0"/>
    <n v="17"/>
    <b v="0"/>
    <s v="film &amp; video/animation"/>
    <n v="39.358823529411765"/>
    <n v="393.58823529411762"/>
    <s v="Film &amp; Video"/>
    <s v="Animation"/>
  </r>
  <r>
    <n v="10000"/>
    <n v="10"/>
    <s v="failed"/>
    <s v="CA"/>
    <s v="CAD"/>
    <n v="1391991701"/>
    <d v="2014-02-10T00:21:41"/>
    <n v="1389399701"/>
    <d v="2014-01-11T00:21:41"/>
    <d v="1900-01-29T00:00:00"/>
    <x v="28"/>
    <b v="0"/>
    <n v="2"/>
    <b v="0"/>
    <s v="film &amp; video/animation"/>
    <n v="0.1"/>
    <n v="5"/>
    <s v="Film &amp; Video"/>
    <s v="Animation"/>
  </r>
  <r>
    <n v="10500"/>
    <n v="766"/>
    <s v="failed"/>
    <s v="US"/>
    <s v="USD"/>
    <n v="1425434420"/>
    <d v="2015-03-04T02:00:20"/>
    <n v="1422842420"/>
    <d v="2015-02-02T02:00:20"/>
    <d v="1900-01-29T00:00:00"/>
    <x v="28"/>
    <b v="0"/>
    <n v="16"/>
    <b v="0"/>
    <s v="film &amp; video/animation"/>
    <n v="7.2952380952380951"/>
    <n v="47.875"/>
    <s v="Film &amp; Video"/>
    <s v="Animation"/>
  </r>
  <r>
    <n v="2000"/>
    <n v="45"/>
    <s v="failed"/>
    <s v="GB"/>
    <s v="GBP"/>
    <n v="1382017085"/>
    <d v="2013-10-17T13:38:05"/>
    <n v="1379425085"/>
    <d v="2013-09-17T13:38:05"/>
    <d v="1900-01-29T00:00:00"/>
    <x v="28"/>
    <b v="0"/>
    <n v="5"/>
    <b v="0"/>
    <s v="film &amp; video/animation"/>
    <n v="2.25"/>
    <n v="9"/>
    <s v="Film &amp; Video"/>
    <s v="Animation"/>
  </r>
  <r>
    <n v="50000"/>
    <n v="396"/>
    <s v="failed"/>
    <s v="US"/>
    <s v="USD"/>
    <n v="1392417800"/>
    <d v="2014-02-14T22:43:20"/>
    <n v="1389825800"/>
    <d v="2014-01-15T22:43:20"/>
    <d v="1900-01-29T00:00:00"/>
    <x v="28"/>
    <b v="0"/>
    <n v="7"/>
    <b v="0"/>
    <s v="film &amp; video/animation"/>
    <n v="0.79200000000000004"/>
    <n v="56.571428571428569"/>
    <s v="Film &amp; Video"/>
    <s v="Animation"/>
  </r>
  <r>
    <n v="20000"/>
    <n v="0"/>
    <s v="failed"/>
    <s v="US"/>
    <s v="USD"/>
    <n v="1390669791"/>
    <d v="2014-01-25T17:09:51"/>
    <n v="1388077791"/>
    <d v="2013-12-26T17:09:51"/>
    <d v="1900-01-29T00:00:00"/>
    <x v="28"/>
    <b v="0"/>
    <n v="0"/>
    <b v="0"/>
    <s v="film &amp; video/animation"/>
    <n v="0"/>
    <n v="0"/>
    <s v="Film &amp; Video"/>
    <s v="Animation"/>
  </r>
  <r>
    <n v="750"/>
    <n v="480"/>
    <s v="failed"/>
    <s v="US"/>
    <s v="USD"/>
    <n v="1431536015"/>
    <d v="2015-05-13T16:53:35"/>
    <n v="1428944015"/>
    <d v="2015-04-13T16:53:35"/>
    <d v="1900-01-29T00:00:00"/>
    <x v="28"/>
    <b v="0"/>
    <n v="12"/>
    <b v="0"/>
    <s v="film &amp; video/animation"/>
    <n v="64"/>
    <n v="40"/>
    <s v="Film &amp; Video"/>
    <s v="Animation"/>
  </r>
  <r>
    <n v="20000"/>
    <n v="0"/>
    <s v="failed"/>
    <s v="CA"/>
    <s v="CAD"/>
    <n v="1408213512"/>
    <d v="2014-08-16T18:25:12"/>
    <n v="1405621512"/>
    <d v="2014-07-17T18:25:12"/>
    <d v="1900-01-29T00:00:00"/>
    <x v="28"/>
    <b v="0"/>
    <n v="0"/>
    <b v="0"/>
    <s v="film &amp; video/animation"/>
    <n v="0"/>
    <n v="0"/>
    <s v="Film &amp; Video"/>
    <s v="Animation"/>
  </r>
  <r>
    <n v="10000"/>
    <n v="821"/>
    <s v="failed"/>
    <s v="GB"/>
    <s v="GBP"/>
    <n v="1368550060"/>
    <d v="2013-05-14T16:47:40"/>
    <n v="1365958060"/>
    <d v="2013-04-14T16:47:40"/>
    <d v="1900-01-29T00:00:00"/>
    <x v="28"/>
    <b v="0"/>
    <n v="49"/>
    <b v="0"/>
    <s v="film &amp; video/animation"/>
    <n v="8.2100000000000009"/>
    <n v="16.755102040816325"/>
    <s v="Film &amp; Video"/>
    <s v="Animation"/>
  </r>
  <r>
    <n v="10000"/>
    <n v="76"/>
    <s v="failed"/>
    <s v="US"/>
    <s v="USD"/>
    <n v="1347057464"/>
    <d v="2012-09-07T22:37:44"/>
    <n v="1344465464"/>
    <d v="2012-08-08T22:37:44"/>
    <d v="1900-01-29T00:00:00"/>
    <x v="28"/>
    <b v="0"/>
    <n v="5"/>
    <b v="0"/>
    <s v="film &amp; video/animation"/>
    <n v="0.76"/>
    <n v="15.2"/>
    <s v="Film &amp; Video"/>
    <s v="Animation"/>
  </r>
  <r>
    <n v="800"/>
    <n v="141"/>
    <s v="failed"/>
    <s v="US"/>
    <s v="USD"/>
    <n v="1408831718"/>
    <d v="2014-08-23T22:08:38"/>
    <n v="1406239718"/>
    <d v="2014-07-24T22:08:38"/>
    <d v="1900-01-29T00:00:00"/>
    <x v="28"/>
    <b v="0"/>
    <n v="5"/>
    <b v="0"/>
    <s v="film &amp; video/animation"/>
    <n v="17.625"/>
    <n v="28.2"/>
    <s v="Film &amp; Video"/>
    <s v="Animation"/>
  </r>
  <r>
    <n v="30000"/>
    <n v="861"/>
    <s v="failed"/>
    <s v="US"/>
    <s v="USD"/>
    <n v="1410972319"/>
    <d v="2014-09-17T16:45:19"/>
    <n v="1408380319"/>
    <d v="2014-08-18T16:45:19"/>
    <d v="1900-01-29T00:00:00"/>
    <x v="28"/>
    <b v="0"/>
    <n v="14"/>
    <b v="0"/>
    <s v="film &amp; video/animation"/>
    <n v="2.87"/>
    <n v="61.5"/>
    <s v="Film &amp; Video"/>
    <s v="Animation"/>
  </r>
  <r>
    <n v="3300"/>
    <n v="1"/>
    <s v="failed"/>
    <s v="US"/>
    <s v="USD"/>
    <n v="1487318029"/>
    <d v="2017-02-17T07:53:49"/>
    <n v="1484726029"/>
    <d v="2017-01-18T07:53:49"/>
    <d v="1900-01-29T00:00:00"/>
    <x v="28"/>
    <b v="0"/>
    <n v="1"/>
    <b v="0"/>
    <s v="film &amp; video/animation"/>
    <n v="3.0303030303030304E-2"/>
    <n v="1"/>
    <s v="Film &amp; Video"/>
    <s v="Animation"/>
  </r>
  <r>
    <n v="2000"/>
    <n v="0"/>
    <s v="failed"/>
    <s v="US"/>
    <s v="USD"/>
    <n v="1430877843"/>
    <d v="2015-05-06T02:04:03"/>
    <n v="1428285843"/>
    <d v="2015-04-06T02:04:03"/>
    <d v="1900-01-29T00:00:00"/>
    <x v="28"/>
    <b v="0"/>
    <n v="0"/>
    <b v="0"/>
    <s v="film &amp; video/animation"/>
    <n v="0"/>
    <n v="0"/>
    <s v="Film &amp; Video"/>
    <s v="Animation"/>
  </r>
  <r>
    <n v="10000"/>
    <n v="0"/>
    <s v="failed"/>
    <s v="US"/>
    <s v="USD"/>
    <n v="1427921509"/>
    <d v="2015-04-01T20:51:49"/>
    <n v="1425333109"/>
    <d v="2015-03-02T21:51:49"/>
    <d v="1900-01-29T00:00:00"/>
    <x v="28"/>
    <b v="0"/>
    <n v="0"/>
    <b v="0"/>
    <s v="film &amp; video/animation"/>
    <n v="0"/>
    <n v="0"/>
    <s v="Film &amp; Video"/>
    <s v="Animation"/>
  </r>
  <r>
    <n v="40000"/>
    <n v="7764"/>
    <s v="failed"/>
    <s v="US"/>
    <s v="USD"/>
    <n v="1376049615"/>
    <d v="2013-08-09T12:00:15"/>
    <n v="1373457615"/>
    <d v="2013-07-10T12:00:15"/>
    <d v="1900-01-29T00:00:00"/>
    <x v="28"/>
    <b v="0"/>
    <n v="140"/>
    <b v="0"/>
    <s v="film &amp; video/animation"/>
    <n v="19.41"/>
    <n v="55.457142857142856"/>
    <s v="Film &amp; Video"/>
    <s v="Animation"/>
  </r>
  <r>
    <n v="30000"/>
    <n v="1830"/>
    <s v="failed"/>
    <s v="US"/>
    <s v="USD"/>
    <n v="1349885289"/>
    <d v="2012-10-10T16:08:09"/>
    <n v="1347293289"/>
    <d v="2012-09-10T16:08:09"/>
    <d v="1900-01-29T00:00:00"/>
    <x v="28"/>
    <b v="0"/>
    <n v="21"/>
    <b v="0"/>
    <s v="film &amp; video/animation"/>
    <n v="6.1"/>
    <n v="87.142857142857139"/>
    <s v="Film &amp; Video"/>
    <s v="Animation"/>
  </r>
  <r>
    <n v="37956"/>
    <n v="8315.01"/>
    <s v="failed"/>
    <s v="GB"/>
    <s v="GBP"/>
    <n v="1368792499"/>
    <d v="2013-05-17T12:08:19"/>
    <n v="1366200499"/>
    <d v="2013-04-17T12:08:19"/>
    <d v="1900-01-29T00:00:00"/>
    <x v="28"/>
    <b v="0"/>
    <n v="125"/>
    <b v="0"/>
    <s v="film &amp; video/animation"/>
    <n v="21.906971229845084"/>
    <n v="66.520080000000007"/>
    <s v="Film &amp; Video"/>
    <s v="Animation"/>
  </r>
  <r>
    <n v="550000"/>
    <n v="50"/>
    <s v="failed"/>
    <s v="AU"/>
    <s v="AUD"/>
    <n v="1401662239"/>
    <d v="2014-06-01T22:37:19"/>
    <n v="1399070239"/>
    <d v="2014-05-02T22:37:19"/>
    <d v="1900-01-29T00:00:00"/>
    <x v="28"/>
    <b v="0"/>
    <n v="1"/>
    <b v="0"/>
    <s v="film &amp; video/animation"/>
    <n v="9.0909090909090905E-3"/>
    <n v="50"/>
    <s v="Film &amp; Video"/>
    <s v="Animation"/>
  </r>
  <r>
    <n v="12000"/>
    <n v="0"/>
    <s v="failed"/>
    <s v="US"/>
    <s v="USD"/>
    <n v="1483924700"/>
    <d v="2017-01-09T01:18:20"/>
    <n v="1481332700"/>
    <d v="2016-12-10T01:18:20"/>
    <d v="1900-01-29T00:00:00"/>
    <x v="28"/>
    <b v="0"/>
    <n v="0"/>
    <b v="0"/>
    <s v="film &amp; video/animation"/>
    <n v="0"/>
    <n v="0"/>
    <s v="Film &amp; Video"/>
    <s v="Animation"/>
  </r>
  <r>
    <n v="1000"/>
    <n v="0"/>
    <s v="failed"/>
    <s v="US"/>
    <s v="USD"/>
    <n v="1345677285"/>
    <d v="2012-08-22T23:14:45"/>
    <n v="1343085285"/>
    <d v="2012-07-23T23:14:45"/>
    <d v="1900-01-29T00:00:00"/>
    <x v="28"/>
    <b v="0"/>
    <n v="0"/>
    <b v="0"/>
    <s v="film &amp; video/animation"/>
    <n v="0"/>
    <n v="0"/>
    <s v="Film &amp; Video"/>
    <s v="Animation"/>
  </r>
  <r>
    <n v="10000"/>
    <n v="0"/>
    <s v="failed"/>
    <s v="US"/>
    <s v="USD"/>
    <n v="1453937699"/>
    <d v="2016-01-27T23:34:59"/>
    <n v="1451345699"/>
    <d v="2015-12-28T23:34:59"/>
    <d v="1900-01-29T00:00:00"/>
    <x v="28"/>
    <b v="0"/>
    <n v="0"/>
    <b v="0"/>
    <s v="film &amp; video/animation"/>
    <n v="0"/>
    <n v="0"/>
    <s v="Film &amp; Video"/>
    <s v="Animation"/>
  </r>
  <r>
    <n v="30000"/>
    <n v="0"/>
    <s v="failed"/>
    <s v="GB"/>
    <s v="GBP"/>
    <n v="1432142738"/>
    <d v="2015-05-20T17:25:38"/>
    <n v="1429550738"/>
    <d v="2015-04-20T17:25:38"/>
    <d v="1900-01-29T00:00:00"/>
    <x v="28"/>
    <b v="0"/>
    <n v="0"/>
    <b v="0"/>
    <s v="film &amp; video/animation"/>
    <n v="0"/>
    <n v="0"/>
    <s v="Film &amp; Video"/>
    <s v="Animation"/>
  </r>
  <r>
    <n v="7000"/>
    <n v="0"/>
    <s v="failed"/>
    <s v="US"/>
    <s v="USD"/>
    <n v="1437076305"/>
    <d v="2015-07-16T19:51:45"/>
    <n v="1434484305"/>
    <d v="2015-06-16T19:51:45"/>
    <d v="1900-01-29T00:00:00"/>
    <x v="28"/>
    <b v="0"/>
    <n v="0"/>
    <b v="0"/>
    <s v="film &amp; video/animation"/>
    <n v="0"/>
    <n v="0"/>
    <s v="Film &amp; Video"/>
    <s v="Animation"/>
  </r>
  <r>
    <n v="10000"/>
    <n v="0"/>
    <s v="failed"/>
    <s v="US"/>
    <s v="USD"/>
    <n v="1310189851"/>
    <d v="2011-07-09T05:37:31"/>
    <n v="1307597851"/>
    <d v="2011-06-09T05:37:31"/>
    <d v="1900-01-29T00:00:00"/>
    <x v="28"/>
    <b v="0"/>
    <n v="0"/>
    <b v="0"/>
    <s v="film &amp; video/animation"/>
    <n v="0"/>
    <n v="0"/>
    <s v="Film &amp; Video"/>
    <s v="Animation"/>
  </r>
  <r>
    <n v="20000"/>
    <n v="230"/>
    <s v="failed"/>
    <s v="US"/>
    <s v="USD"/>
    <n v="1332073025"/>
    <d v="2012-03-18T12:17:05"/>
    <n v="1329484625"/>
    <d v="2012-02-17T13:17:05"/>
    <d v="1900-01-29T00:00:00"/>
    <x v="28"/>
    <b v="0"/>
    <n v="4"/>
    <b v="0"/>
    <s v="film &amp; video/animation"/>
    <n v="1.1499999999999999"/>
    <n v="57.5"/>
    <s v="Film &amp; Video"/>
    <s v="Animation"/>
  </r>
  <r>
    <n v="6500"/>
    <n v="114"/>
    <s v="failed"/>
    <s v="GB"/>
    <s v="GBP"/>
    <n v="1421498303"/>
    <d v="2015-01-17T12:38:23"/>
    <n v="1418906303"/>
    <d v="2014-12-18T12:38:23"/>
    <d v="1900-01-29T00:00:00"/>
    <x v="28"/>
    <b v="0"/>
    <n v="9"/>
    <b v="0"/>
    <s v="film &amp; video/animation"/>
    <n v="1.7538461538461538"/>
    <n v="12.666666666666666"/>
    <s v="Film &amp; Video"/>
    <s v="Animation"/>
  </r>
  <r>
    <n v="200000"/>
    <n v="250"/>
    <s v="failed"/>
    <s v="US"/>
    <s v="USD"/>
    <n v="1376140520"/>
    <d v="2013-08-10T13:15:20"/>
    <n v="1373548520"/>
    <d v="2013-07-11T13:15:20"/>
    <d v="1900-01-29T00:00:00"/>
    <x v="28"/>
    <b v="0"/>
    <n v="1"/>
    <b v="0"/>
    <s v="film &amp; video/animation"/>
    <n v="0.125"/>
    <n v="250"/>
    <s v="Film &amp; Video"/>
    <s v="Animation"/>
  </r>
  <r>
    <n v="5000"/>
    <n v="10"/>
    <s v="failed"/>
    <s v="GB"/>
    <s v="GBP"/>
    <n v="1435504170"/>
    <d v="2015-06-28T15:09:30"/>
    <n v="1432912170"/>
    <d v="2015-05-29T15:09:30"/>
    <d v="1900-01-29T00:00:00"/>
    <x v="28"/>
    <b v="0"/>
    <n v="1"/>
    <b v="0"/>
    <s v="film &amp; video/animation"/>
    <n v="0.2"/>
    <n v="10"/>
    <s v="Film &amp; Video"/>
    <s v="Animation"/>
  </r>
  <r>
    <n v="14000"/>
    <n v="0"/>
    <s v="failed"/>
    <s v="US"/>
    <s v="USD"/>
    <n v="1456805639"/>
    <d v="2016-03-01T04:13:59"/>
    <n v="1454213639"/>
    <d v="2016-01-31T04:13:59"/>
    <d v="1900-01-29T00:00:00"/>
    <x v="28"/>
    <b v="0"/>
    <n v="0"/>
    <b v="0"/>
    <s v="film &amp; video/animation"/>
    <n v="0"/>
    <n v="0"/>
    <s v="Film &amp; Video"/>
    <s v="Animation"/>
  </r>
  <r>
    <n v="5000"/>
    <n v="150"/>
    <s v="failed"/>
    <s v="US"/>
    <s v="USD"/>
    <n v="1365228982"/>
    <d v="2013-04-06T06:16:22"/>
    <n v="1362640582"/>
    <d v="2013-03-07T07:16:22"/>
    <d v="1900-01-29T00:00:00"/>
    <x v="28"/>
    <b v="0"/>
    <n v="5"/>
    <b v="0"/>
    <s v="film &amp; video/animation"/>
    <n v="3"/>
    <n v="30"/>
    <s v="Film &amp; Video"/>
    <s v="Animation"/>
  </r>
  <r>
    <n v="1500"/>
    <n v="50"/>
    <s v="failed"/>
    <s v="CA"/>
    <s v="CAD"/>
    <n v="1407595447"/>
    <d v="2014-08-09T14:44:07"/>
    <n v="1405003447"/>
    <d v="2014-07-10T14:44:07"/>
    <d v="1900-01-29T00:00:00"/>
    <x v="28"/>
    <b v="0"/>
    <n v="3"/>
    <b v="0"/>
    <s v="film &amp; video/animation"/>
    <n v="3.3333333333333335"/>
    <n v="16.666666666666668"/>
    <s v="Film &amp; Video"/>
    <s v="Animation"/>
  </r>
  <r>
    <n v="15000"/>
    <n v="205"/>
    <s v="failed"/>
    <s v="US"/>
    <s v="USD"/>
    <n v="1486046761"/>
    <d v="2017-02-02T14:46:01"/>
    <n v="1483454761"/>
    <d v="2017-01-03T14:46:01"/>
    <d v="1900-01-29T00:00:00"/>
    <x v="28"/>
    <b v="0"/>
    <n v="3"/>
    <b v="0"/>
    <s v="film &amp; video/animation"/>
    <n v="1.3666666666666667"/>
    <n v="68.333333333333329"/>
    <s v="Film &amp; Video"/>
    <s v="Animation"/>
  </r>
  <r>
    <n v="7175"/>
    <n v="0"/>
    <s v="failed"/>
    <s v="US"/>
    <s v="USD"/>
    <n v="1441550760"/>
    <d v="2015-09-06T14:46:00"/>
    <n v="1438958824"/>
    <d v="2015-08-07T14:47:04"/>
    <d v="1900-01-29T00:00:00"/>
    <x v="28"/>
    <b v="0"/>
    <n v="0"/>
    <b v="0"/>
    <s v="film &amp; video/animation"/>
    <n v="0"/>
    <n v="0"/>
    <s v="Film &amp; Video"/>
    <s v="Animation"/>
  </r>
  <r>
    <n v="12001"/>
    <n v="2746"/>
    <s v="failed"/>
    <s v="US"/>
    <s v="USD"/>
    <n v="1354699421"/>
    <d v="2012-12-05T09:23:41"/>
    <n v="1352107421"/>
    <d v="2012-11-05T09:23:41"/>
    <d v="1900-01-29T00:00:00"/>
    <x v="28"/>
    <b v="0"/>
    <n v="70"/>
    <b v="0"/>
    <s v="film &amp; video/animation"/>
    <n v="22.881426547787683"/>
    <n v="39.228571428571428"/>
    <s v="Film &amp; Video"/>
    <s v="Animation"/>
  </r>
  <r>
    <n v="5000"/>
    <n v="5105"/>
    <s v="successful"/>
    <s v="GB"/>
    <s v="GBP"/>
    <n v="1449766261"/>
    <d v="2015-12-10T16:51:01"/>
    <n v="1447174261"/>
    <d v="2015-11-10T16:51:01"/>
    <d v="1900-01-29T00:00:00"/>
    <x v="28"/>
    <b v="0"/>
    <n v="34"/>
    <b v="1"/>
    <s v="theater/plays"/>
    <n v="102.1"/>
    <n v="150.14705882352942"/>
    <s v="Theater"/>
    <s v="Plays"/>
  </r>
  <r>
    <n v="5000"/>
    <n v="6030"/>
    <s v="successful"/>
    <s v="US"/>
    <s v="USD"/>
    <n v="1442805076"/>
    <d v="2015-09-21T03:11:16"/>
    <n v="1440213076"/>
    <d v="2015-08-22T03:11:16"/>
    <d v="1900-01-29T00:00:00"/>
    <x v="28"/>
    <b v="0"/>
    <n v="84"/>
    <b v="1"/>
    <s v="theater/plays"/>
    <n v="120.6"/>
    <n v="71.785714285714292"/>
    <s v="Theater"/>
    <s v="Plays"/>
  </r>
  <r>
    <n v="3500"/>
    <n v="3803.55"/>
    <s v="successful"/>
    <s v="GB"/>
    <s v="GBP"/>
    <n v="1464801169"/>
    <d v="2016-06-01T17:12:49"/>
    <n v="1462209169"/>
    <d v="2016-05-02T17:12:49"/>
    <d v="1900-01-29T00:00:00"/>
    <x v="28"/>
    <b v="0"/>
    <n v="130"/>
    <b v="1"/>
    <s v="theater/plays"/>
    <n v="108.67285714285715"/>
    <n v="29.258076923076924"/>
    <s v="Theater"/>
    <s v="Plays"/>
  </r>
  <r>
    <n v="10000"/>
    <n v="10085"/>
    <s v="successful"/>
    <s v="US"/>
    <s v="USD"/>
    <n v="1487347500"/>
    <d v="2017-02-17T16:05:00"/>
    <n v="1484715366"/>
    <d v="2017-01-18T04:56:06"/>
    <d v="1900-01-29T00:00:00"/>
    <x v="28"/>
    <b v="0"/>
    <n v="158"/>
    <b v="1"/>
    <s v="theater/plays"/>
    <n v="100.85"/>
    <n v="63.829113924050631"/>
    <s v="Theater"/>
    <s v="Plays"/>
  </r>
  <r>
    <n v="10000"/>
    <n v="12325"/>
    <s v="successful"/>
    <s v="US"/>
    <s v="USD"/>
    <n v="1463098208"/>
    <d v="2016-05-13T00:10:08"/>
    <n v="1460506208"/>
    <d v="2016-04-13T00:10:08"/>
    <d v="1900-01-29T00:00:00"/>
    <x v="28"/>
    <b v="0"/>
    <n v="173"/>
    <b v="1"/>
    <s v="theater/plays"/>
    <n v="123.25"/>
    <n v="71.242774566473983"/>
    <s v="Theater"/>
    <s v="Plays"/>
  </r>
  <r>
    <n v="2000"/>
    <n v="2050"/>
    <s v="successful"/>
    <s v="GB"/>
    <s v="GBP"/>
    <n v="1483707905"/>
    <d v="2017-01-06T13:05:05"/>
    <n v="1481115905"/>
    <d v="2016-12-07T13:05:05"/>
    <d v="1900-01-29T00:00:00"/>
    <x v="28"/>
    <b v="0"/>
    <n v="59"/>
    <b v="1"/>
    <s v="theater/plays"/>
    <n v="102.49999999999999"/>
    <n v="34.745762711864408"/>
    <s v="Theater"/>
    <s v="Plays"/>
  </r>
  <r>
    <n v="2000"/>
    <n v="2410"/>
    <s v="successful"/>
    <s v="US"/>
    <s v="USD"/>
    <n v="1446665191"/>
    <d v="2015-11-04T19:26:31"/>
    <n v="1444069591"/>
    <d v="2015-10-05T18:26:31"/>
    <d v="1900-01-29T00:00:00"/>
    <x v="28"/>
    <b v="0"/>
    <n v="59"/>
    <b v="1"/>
    <s v="theater/plays"/>
    <n v="120.5"/>
    <n v="40.847457627118644"/>
    <s v="Theater"/>
    <s v="Plays"/>
  </r>
  <r>
    <n v="5000"/>
    <n v="15121"/>
    <s v="successful"/>
    <s v="US"/>
    <s v="USD"/>
    <n v="1463166263"/>
    <d v="2016-05-13T19:04:23"/>
    <n v="1460574263"/>
    <d v="2016-04-13T19:04:23"/>
    <d v="1900-01-29T00:00:00"/>
    <x v="28"/>
    <b v="0"/>
    <n v="60"/>
    <b v="1"/>
    <s v="theater/plays"/>
    <n v="302.42"/>
    <n v="252.01666666666668"/>
    <s v="Theater"/>
    <s v="Plays"/>
  </r>
  <r>
    <n v="15000"/>
    <n v="1"/>
    <s v="failed"/>
    <s v="US"/>
    <s v="USD"/>
    <n v="1423078606"/>
    <d v="2015-02-04T19:36:46"/>
    <n v="1420486606"/>
    <d v="2015-01-05T19:36:46"/>
    <d v="1900-01-29T00:00:00"/>
    <x v="28"/>
    <b v="0"/>
    <n v="1"/>
    <b v="0"/>
    <s v="technology/web"/>
    <n v="6.6666666666666671E-3"/>
    <n v="1"/>
    <s v="Technology"/>
    <s v="Web"/>
  </r>
  <r>
    <n v="4500"/>
    <n v="25"/>
    <s v="failed"/>
    <s v="US"/>
    <s v="USD"/>
    <n v="1446080834"/>
    <d v="2015-10-29T01:07:14"/>
    <n v="1443488834"/>
    <d v="2015-09-29T01:07:14"/>
    <d v="1900-01-29T00:00:00"/>
    <x v="28"/>
    <b v="0"/>
    <n v="1"/>
    <b v="0"/>
    <s v="technology/web"/>
    <n v="0.55555555555555558"/>
    <n v="25"/>
    <s v="Technology"/>
    <s v="Web"/>
  </r>
  <r>
    <n v="22000"/>
    <n v="70"/>
    <s v="failed"/>
    <s v="AU"/>
    <s v="AUD"/>
    <n v="1414807962"/>
    <d v="2014-11-01T02:12:42"/>
    <n v="1412215962"/>
    <d v="2014-10-02T02:12:42"/>
    <d v="1900-01-29T00:00:00"/>
    <x v="28"/>
    <b v="0"/>
    <n v="2"/>
    <b v="0"/>
    <s v="technology/web"/>
    <n v="0.31818181818181818"/>
    <n v="35"/>
    <s v="Technology"/>
    <s v="Web"/>
  </r>
  <r>
    <n v="500"/>
    <n v="6"/>
    <s v="failed"/>
    <s v="US"/>
    <s v="USD"/>
    <n v="1467647160"/>
    <d v="2016-07-04T15:46:00"/>
    <n v="1465055160"/>
    <d v="2016-06-04T15:46:00"/>
    <d v="1900-01-29T00:00:00"/>
    <x v="28"/>
    <b v="0"/>
    <n v="2"/>
    <b v="0"/>
    <s v="technology/web"/>
    <n v="1.2"/>
    <n v="3"/>
    <s v="Technology"/>
    <s v="Web"/>
  </r>
  <r>
    <n v="7500"/>
    <n v="0"/>
    <s v="failed"/>
    <s v="GB"/>
    <s v="GBP"/>
    <n v="1455122564"/>
    <d v="2016-02-10T16:42:44"/>
    <n v="1452530564"/>
    <d v="2016-01-11T16:42:44"/>
    <d v="1900-01-29T00:00:00"/>
    <x v="28"/>
    <b v="0"/>
    <n v="0"/>
    <b v="0"/>
    <s v="technology/web"/>
    <n v="0"/>
    <n v="0"/>
    <s v="Technology"/>
    <s v="Web"/>
  </r>
  <r>
    <n v="10000"/>
    <n v="9"/>
    <s v="failed"/>
    <s v="GB"/>
    <s v="GBP"/>
    <n v="1446154848"/>
    <d v="2015-10-29T21:40:48"/>
    <n v="1443562848"/>
    <d v="2015-09-29T21:40:48"/>
    <d v="1900-01-29T00:00:00"/>
    <x v="28"/>
    <b v="0"/>
    <n v="1"/>
    <b v="0"/>
    <s v="technology/web"/>
    <n v="0.09"/>
    <n v="9"/>
    <s v="Technology"/>
    <s v="Web"/>
  </r>
  <r>
    <n v="2500"/>
    <n v="68"/>
    <s v="failed"/>
    <s v="GB"/>
    <s v="GBP"/>
    <n v="1436368622"/>
    <d v="2015-07-08T15:17:02"/>
    <n v="1433776622"/>
    <d v="2015-06-08T15:17:02"/>
    <d v="1900-01-29T00:00:00"/>
    <x v="28"/>
    <b v="0"/>
    <n v="8"/>
    <b v="0"/>
    <s v="technology/web"/>
    <n v="2.7199999999999998"/>
    <n v="8.5"/>
    <s v="Technology"/>
    <s v="Web"/>
  </r>
  <r>
    <n v="25000"/>
    <n v="123"/>
    <s v="failed"/>
    <s v="US"/>
    <s v="USD"/>
    <n v="1415988991"/>
    <d v="2014-11-14T18:16:31"/>
    <n v="1413393391"/>
    <d v="2014-10-15T17:16:31"/>
    <d v="1900-01-29T00:00:00"/>
    <x v="28"/>
    <b v="0"/>
    <n v="6"/>
    <b v="0"/>
    <s v="technology/web"/>
    <n v="0.49199999999999999"/>
    <n v="20.5"/>
    <s v="Technology"/>
    <s v="Web"/>
  </r>
  <r>
    <n v="3870"/>
    <n v="1416"/>
    <s v="failed"/>
    <s v="US"/>
    <s v="USD"/>
    <n v="1413735972"/>
    <d v="2014-10-19T16:26:12"/>
    <n v="1411143972"/>
    <d v="2014-09-19T16:26:12"/>
    <d v="1900-01-29T00:00:00"/>
    <x v="28"/>
    <b v="0"/>
    <n v="22"/>
    <b v="0"/>
    <s v="technology/web"/>
    <n v="36.589147286821706"/>
    <n v="64.36363636363636"/>
    <s v="Technology"/>
    <s v="Web"/>
  </r>
  <r>
    <n v="7500"/>
    <n v="0"/>
    <s v="failed"/>
    <s v="GB"/>
    <s v="GBP"/>
    <n v="1465720143"/>
    <d v="2016-06-12T08:29:03"/>
    <n v="1463128143"/>
    <d v="2016-05-13T08:29:03"/>
    <d v="1900-01-29T00:00:00"/>
    <x v="28"/>
    <b v="0"/>
    <n v="0"/>
    <b v="0"/>
    <s v="technology/web"/>
    <n v="0"/>
    <n v="0"/>
    <s v="Technology"/>
    <s v="Web"/>
  </r>
  <r>
    <n v="8000"/>
    <n v="200"/>
    <s v="failed"/>
    <s v="US"/>
    <s v="USD"/>
    <n v="1452112717"/>
    <d v="2016-01-06T20:38:37"/>
    <n v="1449520717"/>
    <d v="2015-12-07T20:38:37"/>
    <d v="1900-01-29T00:00:00"/>
    <x v="28"/>
    <b v="0"/>
    <n v="1"/>
    <b v="0"/>
    <s v="technology/web"/>
    <n v="2.5"/>
    <n v="200"/>
    <s v="Technology"/>
    <s v="Web"/>
  </r>
  <r>
    <n v="150000"/>
    <n v="1366"/>
    <s v="failed"/>
    <s v="DE"/>
    <s v="EUR"/>
    <n v="1480721803"/>
    <d v="2016-12-02T23:36:43"/>
    <n v="1478126203"/>
    <d v="2016-11-02T22:36:43"/>
    <d v="1900-01-29T00:00:00"/>
    <x v="28"/>
    <b v="0"/>
    <n v="20"/>
    <b v="0"/>
    <s v="technology/web"/>
    <n v="0.91066666666666674"/>
    <n v="68.3"/>
    <s v="Technology"/>
    <s v="Web"/>
  </r>
  <r>
    <n v="750"/>
    <n v="0"/>
    <s v="failed"/>
    <s v="US"/>
    <s v="USD"/>
    <n v="1427227905"/>
    <d v="2015-03-24T20:11:45"/>
    <n v="1424639505"/>
    <d v="2015-02-22T21:11:45"/>
    <d v="1900-01-29T00:00:00"/>
    <x v="28"/>
    <b v="0"/>
    <n v="0"/>
    <b v="0"/>
    <s v="technology/web"/>
    <n v="0"/>
    <n v="0"/>
    <s v="Technology"/>
    <s v="Web"/>
  </r>
  <r>
    <n v="240000"/>
    <n v="50"/>
    <s v="failed"/>
    <s v="US"/>
    <s v="USD"/>
    <n v="1449989260"/>
    <d v="2015-12-13T06:47:40"/>
    <n v="1447397260"/>
    <d v="2015-11-13T06:47:40"/>
    <d v="1900-01-29T00:00:00"/>
    <x v="28"/>
    <b v="0"/>
    <n v="1"/>
    <b v="0"/>
    <s v="technology/web"/>
    <n v="2.0833333333333336E-2"/>
    <n v="50"/>
    <s v="Technology"/>
    <s v="Web"/>
  </r>
  <r>
    <n v="100000"/>
    <n v="12"/>
    <s v="failed"/>
    <s v="CA"/>
    <s v="CAD"/>
    <n v="1418841045"/>
    <d v="2014-12-17T18:30:45"/>
    <n v="1416249045"/>
    <d v="2014-11-17T18:30:45"/>
    <d v="1900-01-29T00:00:00"/>
    <x v="28"/>
    <b v="0"/>
    <n v="3"/>
    <b v="0"/>
    <s v="technology/web"/>
    <n v="1.2E-2"/>
    <n v="4"/>
    <s v="Technology"/>
    <s v="Web"/>
  </r>
  <r>
    <n v="50000"/>
    <n v="0"/>
    <s v="failed"/>
    <s v="NL"/>
    <s v="EUR"/>
    <n v="1482052815"/>
    <d v="2016-12-18T09:20:15"/>
    <n v="1479460815"/>
    <d v="2016-11-18T09:20:15"/>
    <d v="1900-01-29T00:00:00"/>
    <x v="28"/>
    <b v="0"/>
    <n v="0"/>
    <b v="0"/>
    <s v="technology/web"/>
    <n v="0"/>
    <n v="0"/>
    <s v="Technology"/>
    <s v="Web"/>
  </r>
  <r>
    <n v="75000"/>
    <n v="68"/>
    <s v="failed"/>
    <s v="AU"/>
    <s v="AUD"/>
    <n v="1424137247"/>
    <d v="2015-02-17T01:40:47"/>
    <n v="1421545247"/>
    <d v="2015-01-18T01:40:47"/>
    <d v="1900-01-29T00:00:00"/>
    <x v="28"/>
    <b v="0"/>
    <n v="2"/>
    <b v="0"/>
    <s v="technology/web"/>
    <n v="9.0666666666666659E-2"/>
    <n v="34"/>
    <s v="Technology"/>
    <s v="Web"/>
  </r>
  <r>
    <n v="18000"/>
    <n v="1"/>
    <s v="failed"/>
    <s v="FR"/>
    <s v="EUR"/>
    <n v="1457822275"/>
    <d v="2016-03-12T22:37:55"/>
    <n v="1455230275"/>
    <d v="2016-02-11T22:37:55"/>
    <d v="1900-01-29T00:00:00"/>
    <x v="28"/>
    <b v="0"/>
    <n v="1"/>
    <b v="0"/>
    <s v="technology/web"/>
    <n v="5.5555555555555558E-3"/>
    <n v="1"/>
    <s v="Technology"/>
    <s v="Web"/>
  </r>
  <r>
    <n v="25000"/>
    <n v="0"/>
    <s v="failed"/>
    <s v="GB"/>
    <s v="GBP"/>
    <n v="1436554249"/>
    <d v="2015-07-10T18:50:49"/>
    <n v="1433962249"/>
    <d v="2015-06-10T18:50:49"/>
    <d v="1900-01-29T00:00:00"/>
    <x v="28"/>
    <b v="0"/>
    <n v="0"/>
    <b v="0"/>
    <s v="technology/web"/>
    <n v="0"/>
    <n v="0"/>
    <s v="Technology"/>
    <s v="Web"/>
  </r>
  <r>
    <n v="5000"/>
    <n v="1"/>
    <s v="failed"/>
    <s v="US"/>
    <s v="USD"/>
    <n v="1468513533"/>
    <d v="2016-07-14T16:25:33"/>
    <n v="1465921533"/>
    <d v="2016-06-14T16:25:33"/>
    <d v="1900-01-29T00:00:00"/>
    <x v="28"/>
    <b v="0"/>
    <n v="1"/>
    <b v="0"/>
    <s v="technology/web"/>
    <n v="0.02"/>
    <n v="1"/>
    <s v="Technology"/>
    <s v="Web"/>
  </r>
  <r>
    <n v="10000"/>
    <n v="0"/>
    <s v="failed"/>
    <s v="US"/>
    <s v="USD"/>
    <n v="1420143194"/>
    <d v="2015-01-01T20:13:14"/>
    <n v="1417551194"/>
    <d v="2014-12-02T20:13:14"/>
    <d v="1900-01-29T00:00:00"/>
    <x v="28"/>
    <b v="0"/>
    <n v="0"/>
    <b v="0"/>
    <s v="technology/web"/>
    <n v="0"/>
    <n v="0"/>
    <s v="Technology"/>
    <s v="Web"/>
  </r>
  <r>
    <n v="2500"/>
    <n v="20"/>
    <s v="failed"/>
    <s v="CA"/>
    <s v="CAD"/>
    <n v="1451679612"/>
    <d v="2016-01-01T20:20:12"/>
    <n v="1449087612"/>
    <d v="2015-12-02T20:20:12"/>
    <d v="1900-01-29T00:00:00"/>
    <x v="28"/>
    <b v="0"/>
    <n v="1"/>
    <b v="0"/>
    <s v="technology/web"/>
    <n v="0.8"/>
    <n v="20"/>
    <s v="Technology"/>
    <s v="Web"/>
  </r>
  <r>
    <n v="85000"/>
    <n v="142"/>
    <s v="failed"/>
    <s v="US"/>
    <s v="USD"/>
    <n v="1455822569"/>
    <d v="2016-02-18T19:09:29"/>
    <n v="1453230569"/>
    <d v="2016-01-19T19:09:29"/>
    <d v="1900-01-29T00:00:00"/>
    <x v="28"/>
    <b v="0"/>
    <n v="1"/>
    <b v="0"/>
    <s v="technology/web"/>
    <n v="0.16705882352941176"/>
    <n v="142"/>
    <s v="Technology"/>
    <s v="Web"/>
  </r>
  <r>
    <n v="2500"/>
    <n v="0"/>
    <s v="failed"/>
    <s v="US"/>
    <s v="USD"/>
    <n v="1446660688"/>
    <d v="2015-11-04T18:11:28"/>
    <n v="1444065088"/>
    <d v="2015-10-05T17:11:28"/>
    <d v="1900-01-29T00:00:00"/>
    <x v="28"/>
    <b v="0"/>
    <n v="0"/>
    <b v="0"/>
    <s v="technology/web"/>
    <n v="0"/>
    <n v="0"/>
    <s v="Technology"/>
    <s v="Web"/>
  </r>
  <r>
    <n v="11180"/>
    <n v="80"/>
    <s v="failed"/>
    <s v="GB"/>
    <s v="GBP"/>
    <n v="1476873507"/>
    <d v="2016-10-19T10:38:27"/>
    <n v="1474281507"/>
    <d v="2016-09-19T10:38:27"/>
    <d v="1900-01-29T00:00:00"/>
    <x v="28"/>
    <b v="0"/>
    <n v="4"/>
    <b v="0"/>
    <s v="technology/web"/>
    <n v="0.7155635062611807"/>
    <n v="20"/>
    <s v="Technology"/>
    <s v="Web"/>
  </r>
  <r>
    <n v="60000"/>
    <n v="259"/>
    <s v="failed"/>
    <s v="DE"/>
    <s v="EUR"/>
    <n v="1434213443"/>
    <d v="2015-06-13T16:37:23"/>
    <n v="1431621443"/>
    <d v="2015-05-14T16:37:23"/>
    <d v="1900-01-29T00:00:00"/>
    <x v="28"/>
    <b v="0"/>
    <n v="4"/>
    <b v="0"/>
    <s v="technology/web"/>
    <n v="0.43166666666666664"/>
    <n v="64.75"/>
    <s v="Technology"/>
    <s v="Web"/>
  </r>
  <r>
    <n v="12000"/>
    <n v="175"/>
    <s v="failed"/>
    <s v="US"/>
    <s v="USD"/>
    <n v="1419539223"/>
    <d v="2014-12-25T20:27:03"/>
    <n v="1416947223"/>
    <d v="2014-11-25T20:27:03"/>
    <d v="1900-01-29T00:00:00"/>
    <x v="28"/>
    <b v="0"/>
    <n v="5"/>
    <b v="0"/>
    <s v="technology/web"/>
    <n v="1.4583333333333333"/>
    <n v="35"/>
    <s v="Technology"/>
    <s v="Web"/>
  </r>
  <r>
    <n v="3000"/>
    <n v="1"/>
    <s v="failed"/>
    <s v="US"/>
    <s v="USD"/>
    <n v="1474580867"/>
    <d v="2016-09-22T21:47:47"/>
    <n v="1471988867"/>
    <d v="2016-08-23T21:47:47"/>
    <d v="1900-01-29T00:00:00"/>
    <x v="28"/>
    <b v="0"/>
    <n v="1"/>
    <b v="0"/>
    <s v="technology/web"/>
    <n v="3.3333333333333333E-2"/>
    <n v="1"/>
    <s v="Technology"/>
    <s v="Web"/>
  </r>
  <r>
    <n v="400"/>
    <n v="0"/>
    <s v="failed"/>
    <s v="US"/>
    <s v="USD"/>
    <n v="1438474704"/>
    <d v="2015-08-02T00:18:24"/>
    <n v="1435882704"/>
    <d v="2015-07-03T00:18:24"/>
    <d v="1900-01-29T00:00:00"/>
    <x v="28"/>
    <b v="0"/>
    <n v="0"/>
    <b v="0"/>
    <s v="technology/web"/>
    <n v="0"/>
    <n v="0"/>
    <s v="Technology"/>
    <s v="Web"/>
  </r>
  <r>
    <n v="9000"/>
    <n v="1"/>
    <s v="failed"/>
    <s v="US"/>
    <s v="USD"/>
    <n v="1426800687"/>
    <d v="2015-03-19T21:31:27"/>
    <n v="1424212287"/>
    <d v="2015-02-17T22:31:27"/>
    <d v="1900-01-29T00:00:00"/>
    <x v="28"/>
    <b v="0"/>
    <n v="1"/>
    <b v="0"/>
    <s v="technology/web"/>
    <n v="1.1111111111111112E-2"/>
    <n v="1"/>
    <s v="Technology"/>
    <s v="Web"/>
  </r>
  <r>
    <n v="1000"/>
    <n v="10"/>
    <s v="failed"/>
    <s v="US"/>
    <s v="USD"/>
    <n v="1426522316"/>
    <d v="2015-03-16T16:11:56"/>
    <n v="1423933916"/>
    <d v="2015-02-14T17:11:56"/>
    <d v="1900-01-29T00:00:00"/>
    <x v="28"/>
    <b v="0"/>
    <n v="2"/>
    <b v="0"/>
    <s v="technology/web"/>
    <n v="1"/>
    <n v="5"/>
    <s v="Technology"/>
    <s v="Web"/>
  </r>
  <r>
    <n v="10000"/>
    <n v="56"/>
    <s v="failed"/>
    <s v="US"/>
    <s v="USD"/>
    <n v="1424032207"/>
    <d v="2015-02-15T20:30:07"/>
    <n v="1421440207"/>
    <d v="2015-01-16T20:30:07"/>
    <d v="1900-01-29T00:00:00"/>
    <x v="28"/>
    <b v="0"/>
    <n v="4"/>
    <b v="0"/>
    <s v="technology/web"/>
    <n v="0.55999999999999994"/>
    <n v="14"/>
    <s v="Technology"/>
    <s v="Web"/>
  </r>
  <r>
    <n v="30000"/>
    <n v="2725"/>
    <s v="failed"/>
    <s v="CA"/>
    <s v="CAD"/>
    <n v="1429207833"/>
    <d v="2015-04-16T18:10:33"/>
    <n v="1426615833"/>
    <d v="2015-03-17T18:10:33"/>
    <d v="1900-01-29T00:00:00"/>
    <x v="28"/>
    <b v="0"/>
    <n v="7"/>
    <b v="0"/>
    <s v="technology/web"/>
    <n v="9.0833333333333339"/>
    <n v="389.28571428571428"/>
    <s v="Technology"/>
    <s v="Web"/>
  </r>
  <r>
    <n v="100000"/>
    <n v="61"/>
    <s v="failed"/>
    <s v="US"/>
    <s v="USD"/>
    <n v="1437570130"/>
    <d v="2015-07-22T13:02:10"/>
    <n v="1434978130"/>
    <d v="2015-06-22T13:02:10"/>
    <d v="1900-01-29T00:00:00"/>
    <x v="28"/>
    <b v="0"/>
    <n v="2"/>
    <b v="0"/>
    <s v="technology/web"/>
    <n v="6.0999999999999999E-2"/>
    <n v="30.5"/>
    <s v="Technology"/>
    <s v="Web"/>
  </r>
  <r>
    <n v="7500"/>
    <n v="250"/>
    <s v="failed"/>
    <s v="US"/>
    <s v="USD"/>
    <n v="1417584860"/>
    <d v="2014-12-03T05:34:20"/>
    <n v="1414992860"/>
    <d v="2014-11-03T05:34:20"/>
    <d v="1900-01-29T00:00:00"/>
    <x v="28"/>
    <b v="0"/>
    <n v="1"/>
    <b v="0"/>
    <s v="technology/web"/>
    <n v="3.3333333333333335"/>
    <n v="250"/>
    <s v="Technology"/>
    <s v="Web"/>
  </r>
  <r>
    <n v="500"/>
    <n v="115"/>
    <s v="failed"/>
    <s v="GB"/>
    <s v="GBP"/>
    <n v="1428333345"/>
    <d v="2015-04-06T15:15:45"/>
    <n v="1425744945"/>
    <d v="2015-03-07T16:15:45"/>
    <d v="1900-01-29T00:00:00"/>
    <x v="28"/>
    <b v="0"/>
    <n v="7"/>
    <b v="0"/>
    <s v="technology/web"/>
    <n v="23"/>
    <n v="16.428571428571427"/>
    <s v="Technology"/>
    <s v="Web"/>
  </r>
  <r>
    <n v="25000"/>
    <n v="26"/>
    <s v="failed"/>
    <s v="US"/>
    <s v="USD"/>
    <n v="1460832206"/>
    <d v="2016-04-16T18:43:26"/>
    <n v="1458240206"/>
    <d v="2016-03-17T18:43:26"/>
    <d v="1900-01-29T00:00:00"/>
    <x v="28"/>
    <b v="0"/>
    <n v="2"/>
    <b v="0"/>
    <s v="technology/web"/>
    <n v="0.104"/>
    <n v="13"/>
    <s v="Technology"/>
    <s v="Web"/>
  </r>
  <r>
    <n v="20000"/>
    <n v="6"/>
    <s v="failed"/>
    <s v="US"/>
    <s v="USD"/>
    <n v="1478122292"/>
    <d v="2016-11-02T21:31:32"/>
    <n v="1475530292"/>
    <d v="2016-10-03T21:31:32"/>
    <d v="1900-01-29T00:00:00"/>
    <x v="28"/>
    <b v="0"/>
    <n v="2"/>
    <b v="0"/>
    <s v="technology/web"/>
    <n v="0.03"/>
    <n v="3"/>
    <s v="Technology"/>
    <s v="Web"/>
  </r>
  <r>
    <n v="2500"/>
    <n v="850"/>
    <s v="failed"/>
    <s v="US"/>
    <s v="USD"/>
    <n v="1417737781"/>
    <d v="2014-12-05T00:03:01"/>
    <n v="1415145781"/>
    <d v="2014-11-05T00:03:01"/>
    <d v="1900-01-29T00:00:00"/>
    <x v="28"/>
    <b v="0"/>
    <n v="7"/>
    <b v="0"/>
    <s v="technology/web"/>
    <n v="34"/>
    <n v="121.42857142857143"/>
    <s v="Technology"/>
    <s v="Web"/>
  </r>
  <r>
    <n v="10000"/>
    <n v="140"/>
    <s v="canceled"/>
    <s v="CA"/>
    <s v="CAD"/>
    <n v="1419626139"/>
    <d v="2014-12-26T20:35:39"/>
    <n v="1417034139"/>
    <d v="2014-11-26T20:35:39"/>
    <d v="1900-01-29T00:00:00"/>
    <x v="28"/>
    <b v="0"/>
    <n v="6"/>
    <b v="0"/>
    <s v="technology/web"/>
    <n v="1.4000000000000001"/>
    <n v="23.333333333333332"/>
    <s v="Technology"/>
    <s v="Web"/>
  </r>
  <r>
    <n v="70000"/>
    <n v="0"/>
    <s v="canceled"/>
    <s v="US"/>
    <s v="USD"/>
    <n v="1434654215"/>
    <d v="2015-06-18T19:03:35"/>
    <n v="1432062215"/>
    <d v="2015-05-19T19:03:35"/>
    <d v="1900-01-29T00:00:00"/>
    <x v="28"/>
    <b v="0"/>
    <n v="0"/>
    <b v="0"/>
    <s v="technology/web"/>
    <n v="0"/>
    <n v="0"/>
    <s v="Technology"/>
    <s v="Web"/>
  </r>
  <r>
    <n v="15000"/>
    <n v="590.02"/>
    <s v="canceled"/>
    <s v="US"/>
    <s v="USD"/>
    <n v="1408029623"/>
    <d v="2014-08-14T15:20:23"/>
    <n v="1405437623"/>
    <d v="2014-07-15T15:20:23"/>
    <d v="1900-01-29T00:00:00"/>
    <x v="28"/>
    <b v="0"/>
    <n v="13"/>
    <b v="0"/>
    <s v="technology/web"/>
    <n v="3.9334666666666664"/>
    <n v="45.386153846153846"/>
    <s v="Technology"/>
    <s v="Web"/>
  </r>
  <r>
    <n v="1500"/>
    <n v="0"/>
    <s v="canceled"/>
    <s v="US"/>
    <s v="USD"/>
    <n v="1409187056"/>
    <d v="2014-08-28T00:50:56"/>
    <n v="1406595056"/>
    <d v="2014-07-29T00:50:56"/>
    <d v="1900-01-29T00:00:00"/>
    <x v="28"/>
    <b v="0"/>
    <n v="0"/>
    <b v="0"/>
    <s v="technology/web"/>
    <n v="0"/>
    <n v="0"/>
    <s v="Technology"/>
    <s v="Web"/>
  </r>
  <r>
    <n v="250"/>
    <n v="0"/>
    <s v="canceled"/>
    <s v="US"/>
    <s v="USD"/>
    <n v="1448225336"/>
    <d v="2015-11-22T20:48:56"/>
    <n v="1445629736"/>
    <d v="2015-10-23T19:48:56"/>
    <d v="1900-01-29T00:00:00"/>
    <x v="28"/>
    <b v="0"/>
    <n v="0"/>
    <b v="0"/>
    <s v="technology/web"/>
    <n v="0"/>
    <n v="0"/>
    <s v="Technology"/>
    <s v="Web"/>
  </r>
  <r>
    <n v="150000"/>
    <n v="1461"/>
    <s v="canceled"/>
    <s v="US"/>
    <s v="USD"/>
    <n v="1434405980"/>
    <d v="2015-06-15T22:06:20"/>
    <n v="1431813980"/>
    <d v="2015-05-16T22:06:20"/>
    <d v="1900-01-29T00:00:00"/>
    <x v="28"/>
    <b v="0"/>
    <n v="5"/>
    <b v="0"/>
    <s v="technology/web"/>
    <n v="0.97400000000000009"/>
    <n v="292.2"/>
    <s v="Technology"/>
    <s v="Web"/>
  </r>
  <r>
    <n v="780"/>
    <n v="5"/>
    <s v="canceled"/>
    <s v="GB"/>
    <s v="GBP"/>
    <n v="1448761744"/>
    <d v="2015-11-29T01:49:04"/>
    <n v="1446166144"/>
    <d v="2015-10-30T00:49:04"/>
    <d v="1900-01-29T00:00:00"/>
    <x v="28"/>
    <b v="0"/>
    <n v="1"/>
    <b v="0"/>
    <s v="technology/web"/>
    <n v="0.64102564102564097"/>
    <n v="5"/>
    <s v="Technology"/>
    <s v="Web"/>
  </r>
  <r>
    <n v="13803"/>
    <n v="0"/>
    <s v="canceled"/>
    <s v="US"/>
    <s v="USD"/>
    <n v="1429732586"/>
    <d v="2015-04-22T19:56:26"/>
    <n v="1427140586"/>
    <d v="2015-03-23T19:56:26"/>
    <d v="1900-01-29T00:00:00"/>
    <x v="28"/>
    <b v="0"/>
    <n v="0"/>
    <b v="0"/>
    <s v="technology/web"/>
    <n v="0"/>
    <n v="0"/>
    <s v="Technology"/>
    <s v="Web"/>
  </r>
  <r>
    <n v="10000"/>
    <n v="0"/>
    <s v="canceled"/>
    <s v="IT"/>
    <s v="EUR"/>
    <n v="1472777146"/>
    <d v="2016-09-02T00:45:46"/>
    <n v="1470185146"/>
    <d v="2016-08-03T00:45:46"/>
    <d v="1900-01-29T00:00:00"/>
    <x v="28"/>
    <b v="0"/>
    <n v="0"/>
    <b v="0"/>
    <s v="technology/web"/>
    <n v="0"/>
    <n v="0"/>
    <s v="Technology"/>
    <s v="Web"/>
  </r>
  <r>
    <n v="10000"/>
    <n v="0"/>
    <s v="canceled"/>
    <s v="US"/>
    <s v="USD"/>
    <n v="1466731740"/>
    <d v="2016-06-24T01:29:00"/>
    <n v="1464139740"/>
    <d v="2016-05-25T01:29:00"/>
    <d v="1900-01-29T00:00:00"/>
    <x v="28"/>
    <b v="0"/>
    <n v="0"/>
    <b v="0"/>
    <s v="technology/web"/>
    <n v="0"/>
    <n v="0"/>
    <s v="Technology"/>
    <s v="Web"/>
  </r>
  <r>
    <n v="515"/>
    <n v="0"/>
    <s v="canceled"/>
    <s v="NZ"/>
    <s v="NZD"/>
    <n v="1443149759"/>
    <d v="2015-09-25T02:55:59"/>
    <n v="1440557759"/>
    <d v="2015-08-26T02:55:59"/>
    <d v="1900-01-29T00:00:00"/>
    <x v="28"/>
    <b v="0"/>
    <n v="0"/>
    <b v="0"/>
    <s v="technology/web"/>
    <n v="0"/>
    <n v="0"/>
    <s v="Technology"/>
    <s v="Web"/>
  </r>
  <r>
    <n v="5000"/>
    <n v="0"/>
    <s v="canceled"/>
    <s v="FR"/>
    <s v="EUR"/>
    <n v="1488013307"/>
    <d v="2017-02-25T09:01:47"/>
    <n v="1485421307"/>
    <d v="2017-01-26T09:01:47"/>
    <d v="1900-01-29T00:00:00"/>
    <x v="28"/>
    <b v="0"/>
    <n v="0"/>
    <b v="0"/>
    <s v="technology/web"/>
    <n v="0"/>
    <n v="0"/>
    <s v="Technology"/>
    <s v="Web"/>
  </r>
  <r>
    <n v="400"/>
    <n v="0"/>
    <s v="canceled"/>
    <s v="US"/>
    <s v="USD"/>
    <n v="1449689203"/>
    <d v="2015-12-09T19:26:43"/>
    <n v="1447097203"/>
    <d v="2015-11-09T19:26:43"/>
    <d v="1900-01-29T00:00:00"/>
    <x v="28"/>
    <b v="0"/>
    <n v="0"/>
    <b v="0"/>
    <s v="technology/web"/>
    <n v="0"/>
    <n v="0"/>
    <s v="Technology"/>
    <s v="Web"/>
  </r>
  <r>
    <n v="25000"/>
    <n v="261"/>
    <s v="canceled"/>
    <s v="US"/>
    <s v="USD"/>
    <n v="1467934937"/>
    <d v="2016-07-07T23:42:17"/>
    <n v="1465342937"/>
    <d v="2016-06-07T23:42:17"/>
    <d v="1900-01-29T00:00:00"/>
    <x v="28"/>
    <b v="0"/>
    <n v="3"/>
    <b v="0"/>
    <s v="technology/web"/>
    <n v="1.044"/>
    <n v="87"/>
    <s v="Technology"/>
    <s v="Web"/>
  </r>
  <r>
    <n v="75000"/>
    <n v="0"/>
    <s v="canceled"/>
    <s v="AU"/>
    <s v="AUD"/>
    <n v="1432771997"/>
    <d v="2015-05-28T00:13:17"/>
    <n v="1430179997"/>
    <d v="2015-04-28T00:13:17"/>
    <d v="1900-01-29T00:00:00"/>
    <x v="28"/>
    <b v="0"/>
    <n v="0"/>
    <b v="0"/>
    <s v="technology/web"/>
    <n v="0"/>
    <n v="0"/>
    <s v="Technology"/>
    <s v="Web"/>
  </r>
  <r>
    <n v="5000"/>
    <n v="0"/>
    <s v="canceled"/>
    <s v="US"/>
    <s v="USD"/>
    <n v="1431647041"/>
    <d v="2015-05-14T23:44:01"/>
    <n v="1429055041"/>
    <d v="2015-04-14T23:44:01"/>
    <d v="1900-01-29T00:00:00"/>
    <x v="28"/>
    <b v="0"/>
    <n v="0"/>
    <b v="0"/>
    <s v="technology/web"/>
    <n v="0"/>
    <n v="0"/>
    <s v="Technology"/>
    <s v="Web"/>
  </r>
  <r>
    <n v="25000"/>
    <n v="0"/>
    <s v="canceled"/>
    <s v="CA"/>
    <s v="CAD"/>
    <n v="1490560177"/>
    <d v="2017-03-26T20:29:37"/>
    <n v="1487971777"/>
    <d v="2017-02-24T21:29:37"/>
    <d v="1900-01-29T00:00:00"/>
    <x v="28"/>
    <b v="0"/>
    <n v="0"/>
    <b v="0"/>
    <s v="technology/web"/>
    <n v="0"/>
    <n v="0"/>
    <s v="Technology"/>
    <s v="Web"/>
  </r>
  <r>
    <n v="5000"/>
    <n v="0"/>
    <s v="canceled"/>
    <s v="US"/>
    <s v="USD"/>
    <n v="1405269457"/>
    <d v="2014-07-13T16:37:37"/>
    <n v="1402677457"/>
    <d v="2014-06-13T16:37:37"/>
    <d v="1900-01-29T00:00:00"/>
    <x v="28"/>
    <b v="0"/>
    <n v="0"/>
    <b v="0"/>
    <s v="technology/web"/>
    <n v="0"/>
    <n v="0"/>
    <s v="Technology"/>
    <s v="Web"/>
  </r>
  <r>
    <n v="200000"/>
    <n v="350"/>
    <s v="canceled"/>
    <s v="AU"/>
    <s v="AUD"/>
    <n v="1463239108"/>
    <d v="2016-05-14T15:18:28"/>
    <n v="1460647108"/>
    <d v="2016-04-14T15:18:28"/>
    <d v="1900-01-29T00:00:00"/>
    <x v="28"/>
    <b v="0"/>
    <n v="3"/>
    <b v="0"/>
    <s v="technology/web"/>
    <n v="0.17500000000000002"/>
    <n v="116.66666666666667"/>
    <s v="Technology"/>
    <s v="Web"/>
  </r>
  <r>
    <n v="11999"/>
    <n v="10"/>
    <s v="canceled"/>
    <s v="US"/>
    <s v="USD"/>
    <n v="1441516200"/>
    <d v="2015-09-06T05:10:00"/>
    <n v="1438959121"/>
    <d v="2015-08-07T14:52:01"/>
    <d v="1900-01-29T00:00:00"/>
    <x v="28"/>
    <b v="0"/>
    <n v="1"/>
    <b v="0"/>
    <s v="technology/web"/>
    <n v="8.3340278356529712E-2"/>
    <n v="10"/>
    <s v="Technology"/>
    <s v="Web"/>
  </r>
  <r>
    <n v="20000"/>
    <n v="0"/>
    <s v="canceled"/>
    <s v="NL"/>
    <s v="EUR"/>
    <n v="1448470165"/>
    <d v="2015-11-25T16:49:25"/>
    <n v="1445874565"/>
    <d v="2015-10-26T15:49:25"/>
    <d v="1900-01-29T00:00:00"/>
    <x v="28"/>
    <b v="0"/>
    <n v="0"/>
    <b v="0"/>
    <s v="technology/web"/>
    <n v="0"/>
    <n v="0"/>
    <s v="Technology"/>
    <s v="Web"/>
  </r>
  <r>
    <n v="5000"/>
    <n v="1"/>
    <s v="canceled"/>
    <s v="US"/>
    <s v="USD"/>
    <n v="1424989029"/>
    <d v="2015-02-26T22:17:09"/>
    <n v="1422397029"/>
    <d v="2015-01-27T22:17:09"/>
    <d v="1900-01-29T00:00:00"/>
    <x v="28"/>
    <b v="0"/>
    <n v="1"/>
    <b v="0"/>
    <s v="technology/web"/>
    <n v="0.02"/>
    <n v="1"/>
    <s v="Technology"/>
    <s v="Web"/>
  </r>
  <r>
    <n v="25000"/>
    <n v="2"/>
    <s v="canceled"/>
    <s v="US"/>
    <s v="USD"/>
    <n v="1428804762"/>
    <d v="2015-04-12T02:12:42"/>
    <n v="1426212762"/>
    <d v="2015-03-13T02:12:42"/>
    <d v="1900-01-29T00:00:00"/>
    <x v="28"/>
    <b v="0"/>
    <n v="1"/>
    <b v="0"/>
    <s v="technology/web"/>
    <n v="8.0000000000000002E-3"/>
    <n v="2"/>
    <s v="Technology"/>
    <s v="Web"/>
  </r>
  <r>
    <n v="2000"/>
    <n v="4"/>
    <s v="canceled"/>
    <s v="GB"/>
    <s v="GBP"/>
    <n v="1433587620"/>
    <d v="2015-06-06T10:47:00"/>
    <n v="1430996150"/>
    <d v="2015-05-07T10:55:50"/>
    <d v="1900-01-29T00:00:00"/>
    <x v="28"/>
    <b v="0"/>
    <n v="1"/>
    <b v="0"/>
    <s v="technology/web"/>
    <n v="0.2"/>
    <n v="4"/>
    <s v="Technology"/>
    <s v="Web"/>
  </r>
  <r>
    <n v="40000"/>
    <n v="47665"/>
    <s v="successful"/>
    <s v="US"/>
    <s v="USD"/>
    <n v="1439473248"/>
    <d v="2015-08-13T13:40:48"/>
    <n v="1436881248"/>
    <d v="2015-07-14T13:40:48"/>
    <d v="1900-01-29T00:00:00"/>
    <x v="28"/>
    <b v="0"/>
    <n v="315"/>
    <b v="1"/>
    <s v="technology/wearables"/>
    <n v="119.16249999999999"/>
    <n v="151.31746031746033"/>
    <s v="Technology"/>
    <s v="Wearables"/>
  </r>
  <r>
    <n v="2000"/>
    <n v="5574"/>
    <s v="successful"/>
    <s v="US"/>
    <s v="USD"/>
    <n v="1470962274"/>
    <d v="2016-08-12T00:37:54"/>
    <n v="1468370274"/>
    <d v="2016-07-13T00:37:54"/>
    <d v="1900-01-29T00:00:00"/>
    <x v="28"/>
    <b v="0"/>
    <n v="237"/>
    <b v="1"/>
    <s v="technology/wearables"/>
    <n v="278.7"/>
    <n v="23.518987341772153"/>
    <s v="Technology"/>
    <s v="Wearables"/>
  </r>
  <r>
    <n v="800"/>
    <n v="1055.01"/>
    <s v="successful"/>
    <s v="US"/>
    <s v="USD"/>
    <n v="1407788867"/>
    <d v="2014-08-11T20:27:47"/>
    <n v="1405196867"/>
    <d v="2014-07-12T20:27:47"/>
    <d v="1900-01-29T00:00:00"/>
    <x v="28"/>
    <b v="0"/>
    <n v="27"/>
    <b v="1"/>
    <s v="technology/wearables"/>
    <n v="131.87625"/>
    <n v="39.074444444444445"/>
    <s v="Technology"/>
    <s v="Wearables"/>
  </r>
  <r>
    <n v="2000"/>
    <n v="2141"/>
    <s v="successful"/>
    <s v="CA"/>
    <s v="CAD"/>
    <n v="1458235549"/>
    <d v="2016-03-17T17:25:49"/>
    <n v="1455647149"/>
    <d v="2016-02-16T18:25:49"/>
    <d v="1900-01-29T00:00:00"/>
    <x v="28"/>
    <b v="0"/>
    <n v="17"/>
    <b v="1"/>
    <s v="technology/wearables"/>
    <n v="107.05"/>
    <n v="125.94117647058823"/>
    <s v="Technology"/>
    <s v="Wearables"/>
  </r>
  <r>
    <n v="25000"/>
    <n v="25132"/>
    <s v="successful"/>
    <s v="US"/>
    <s v="USD"/>
    <n v="1418430311"/>
    <d v="2014-12-13T00:25:11"/>
    <n v="1415838311"/>
    <d v="2014-11-13T00:25:11"/>
    <d v="1900-01-29T00:00:00"/>
    <x v="28"/>
    <b v="0"/>
    <n v="105"/>
    <b v="1"/>
    <s v="technology/wearables"/>
    <n v="100.52799999999999"/>
    <n v="239.35238095238094"/>
    <s v="Technology"/>
    <s v="Wearables"/>
  </r>
  <r>
    <n v="3000"/>
    <n v="3014"/>
    <s v="successful"/>
    <s v="US"/>
    <s v="USD"/>
    <n v="1480613650"/>
    <d v="2016-12-01T17:34:10"/>
    <n v="1478018050"/>
    <d v="2016-11-01T16:34:10"/>
    <d v="1900-01-29T00:00:00"/>
    <x v="28"/>
    <b v="0"/>
    <n v="28"/>
    <b v="1"/>
    <s v="technology/wearables"/>
    <n v="100.46666666666665"/>
    <n v="107.64285714285714"/>
    <s v="Technology"/>
    <s v="Wearables"/>
  </r>
  <r>
    <n v="12000"/>
    <n v="32075"/>
    <s v="successful"/>
    <s v="US"/>
    <s v="USD"/>
    <n v="1436396313"/>
    <d v="2015-07-08T22:58:33"/>
    <n v="1433804313"/>
    <d v="2015-06-08T22:58:33"/>
    <d v="1900-01-29T00:00:00"/>
    <x v="28"/>
    <b v="0"/>
    <n v="1013"/>
    <b v="1"/>
    <s v="technology/wearables"/>
    <n v="267.29166666666669"/>
    <n v="31.663376110562684"/>
    <s v="Technology"/>
    <s v="Wearables"/>
  </r>
  <r>
    <n v="8000"/>
    <n v="11751"/>
    <s v="successful"/>
    <s v="US"/>
    <s v="USD"/>
    <n v="1426197512"/>
    <d v="2015-03-12T21:58:32"/>
    <n v="1423609112"/>
    <d v="2015-02-10T22:58:32"/>
    <d v="1900-01-29T00:00:00"/>
    <x v="28"/>
    <b v="0"/>
    <n v="274"/>
    <b v="1"/>
    <s v="technology/wearables"/>
    <n v="146.88749999999999"/>
    <n v="42.886861313868614"/>
    <s v="Technology"/>
    <s v="Wearables"/>
  </r>
  <r>
    <n v="15000"/>
    <n v="18855"/>
    <s v="successful"/>
    <s v="US"/>
    <s v="USD"/>
    <n v="1450901872"/>
    <d v="2015-12-23T20:17:52"/>
    <n v="1448309872"/>
    <d v="2015-11-23T20:17:52"/>
    <d v="1900-01-29T00:00:00"/>
    <x v="28"/>
    <b v="0"/>
    <n v="99"/>
    <b v="1"/>
    <s v="technology/wearables"/>
    <n v="125.69999999999999"/>
    <n v="190.45454545454547"/>
    <s v="Technology"/>
    <s v="Wearables"/>
  </r>
  <r>
    <n v="3000"/>
    <n v="3017"/>
    <s v="successful"/>
    <s v="US"/>
    <s v="USD"/>
    <n v="1440339295"/>
    <d v="2015-08-23T14:14:55"/>
    <n v="1437747295"/>
    <d v="2015-07-24T14:14:55"/>
    <d v="1900-01-29T00:00:00"/>
    <x v="28"/>
    <b v="0"/>
    <n v="21"/>
    <b v="1"/>
    <s v="technology/wearables"/>
    <n v="100.56666666666668"/>
    <n v="143.66666666666666"/>
    <s v="Technology"/>
    <s v="Wearables"/>
  </r>
  <r>
    <n v="50000"/>
    <n v="1529"/>
    <s v="failed"/>
    <s v="US"/>
    <s v="USD"/>
    <n v="1415558879"/>
    <d v="2014-11-09T18:47:59"/>
    <n v="1412963279"/>
    <d v="2014-10-10T17:47:59"/>
    <d v="1900-01-29T00:00:00"/>
    <x v="28"/>
    <b v="0"/>
    <n v="18"/>
    <b v="0"/>
    <s v="technology/wearables"/>
    <n v="3.0579999999999998"/>
    <n v="84.944444444444443"/>
    <s v="Technology"/>
    <s v="Wearables"/>
  </r>
  <r>
    <n v="10000"/>
    <n v="95"/>
    <s v="failed"/>
    <s v="US"/>
    <s v="USD"/>
    <n v="1477236559"/>
    <d v="2016-10-23T15:29:19"/>
    <n v="1474644559"/>
    <d v="2016-09-23T15:29:19"/>
    <d v="1900-01-29T00:00:00"/>
    <x v="28"/>
    <b v="0"/>
    <n v="9"/>
    <b v="0"/>
    <s v="technology/wearables"/>
    <n v="0.95"/>
    <n v="10.555555555555555"/>
    <s v="Technology"/>
    <s v="Wearables"/>
  </r>
  <r>
    <n v="39000"/>
    <n v="156"/>
    <s v="failed"/>
    <s v="US"/>
    <s v="USD"/>
    <n v="1421404247"/>
    <d v="2015-01-16T10:30:47"/>
    <n v="1418812247"/>
    <d v="2014-12-17T10:30:47"/>
    <d v="1900-01-29T00:00:00"/>
    <x v="28"/>
    <b v="0"/>
    <n v="4"/>
    <b v="0"/>
    <s v="technology/wearables"/>
    <n v="0.4"/>
    <n v="39"/>
    <s v="Technology"/>
    <s v="Wearables"/>
  </r>
  <r>
    <n v="200000"/>
    <n v="700"/>
    <s v="failed"/>
    <s v="DK"/>
    <s v="DKK"/>
    <n v="1437250456"/>
    <d v="2015-07-18T20:14:16"/>
    <n v="1434658456"/>
    <d v="2015-06-18T20:14:16"/>
    <d v="1900-01-29T00:00:00"/>
    <x v="28"/>
    <b v="0"/>
    <n v="7"/>
    <b v="0"/>
    <s v="technology/wearables"/>
    <n v="0.35000000000000003"/>
    <n v="100"/>
    <s v="Technology"/>
    <s v="Wearables"/>
  </r>
  <r>
    <n v="12000"/>
    <n v="904"/>
    <s v="failed"/>
    <s v="US"/>
    <s v="USD"/>
    <n v="1428940775"/>
    <d v="2015-04-13T15:59:35"/>
    <n v="1426348775"/>
    <d v="2015-03-14T15:59:35"/>
    <d v="1900-01-29T00:00:00"/>
    <x v="28"/>
    <b v="0"/>
    <n v="29"/>
    <b v="0"/>
    <s v="technology/wearables"/>
    <n v="7.5333333333333332"/>
    <n v="31.172413793103448"/>
    <s v="Technology"/>
    <s v="Wearables"/>
  </r>
  <r>
    <n v="200000"/>
    <n v="8"/>
    <s v="failed"/>
    <s v="US"/>
    <s v="USD"/>
    <n v="1408305498"/>
    <d v="2014-08-17T19:58:18"/>
    <n v="1405713498"/>
    <d v="2014-07-18T19:58:18"/>
    <d v="1900-01-29T00:00:00"/>
    <x v="28"/>
    <b v="0"/>
    <n v="4"/>
    <b v="0"/>
    <s v="technology/wearables"/>
    <n v="4.0000000000000001E-3"/>
    <n v="2"/>
    <s v="Technology"/>
    <s v="Wearables"/>
  </r>
  <r>
    <n v="200000"/>
    <n v="43015"/>
    <s v="failed"/>
    <s v="SE"/>
    <s v="SEK"/>
    <n v="1467817258"/>
    <d v="2016-07-06T15:00:58"/>
    <n v="1465225258"/>
    <d v="2016-06-06T15:00:58"/>
    <d v="1900-01-29T00:00:00"/>
    <x v="28"/>
    <b v="0"/>
    <n v="28"/>
    <b v="0"/>
    <s v="technology/wearables"/>
    <n v="21.5075"/>
    <n v="1536.25"/>
    <s v="Technology"/>
    <s v="Wearables"/>
  </r>
  <r>
    <n v="6000"/>
    <n v="891"/>
    <s v="failed"/>
    <s v="US"/>
    <s v="USD"/>
    <n v="1420095540"/>
    <d v="2015-01-01T06:59:00"/>
    <n v="1417558804"/>
    <d v="2014-12-02T22:20:04"/>
    <d v="1900-01-29T00:00:00"/>
    <x v="28"/>
    <b v="0"/>
    <n v="26"/>
    <b v="0"/>
    <s v="technology/wearables"/>
    <n v="14.85"/>
    <n v="34.269230769230766"/>
    <s v="Technology"/>
    <s v="Wearables"/>
  </r>
  <r>
    <n v="100000"/>
    <n v="1471"/>
    <s v="failed"/>
    <s v="CA"/>
    <s v="CAD"/>
    <n v="1423333581"/>
    <d v="2015-02-07T18:26:21"/>
    <n v="1420741581"/>
    <d v="2015-01-08T18:26:21"/>
    <d v="1900-01-29T00:00:00"/>
    <x v="28"/>
    <b v="0"/>
    <n v="24"/>
    <b v="0"/>
    <s v="technology/wearables"/>
    <n v="1.4710000000000001"/>
    <n v="61.291666666666664"/>
    <s v="Technology"/>
    <s v="Wearables"/>
  </r>
  <r>
    <n v="29000"/>
    <n v="1108"/>
    <s v="failed"/>
    <s v="US"/>
    <s v="USD"/>
    <n v="1463821338"/>
    <d v="2016-05-21T09:02:18"/>
    <n v="1461229338"/>
    <d v="2016-04-21T09:02:18"/>
    <d v="1900-01-29T00:00:00"/>
    <x v="28"/>
    <b v="0"/>
    <n v="17"/>
    <b v="0"/>
    <s v="technology/wearables"/>
    <n v="3.8206896551724134"/>
    <n v="65.17647058823529"/>
    <s v="Technology"/>
    <s v="Wearables"/>
  </r>
  <r>
    <n v="2500"/>
    <n v="1"/>
    <s v="failed"/>
    <s v="US"/>
    <s v="USD"/>
    <n v="1477509604"/>
    <d v="2016-10-26T19:20:04"/>
    <n v="1474917604"/>
    <d v="2016-09-26T19:20:04"/>
    <d v="1900-01-29T00:00:00"/>
    <x v="28"/>
    <b v="0"/>
    <n v="1"/>
    <b v="0"/>
    <s v="technology/wearables"/>
    <n v="0.04"/>
    <n v="1"/>
    <s v="Technology"/>
    <s v="Wearables"/>
  </r>
  <r>
    <n v="50000"/>
    <n v="53"/>
    <s v="failed"/>
    <s v="US"/>
    <s v="USD"/>
    <n v="1489512122"/>
    <d v="2017-03-14T17:22:02"/>
    <n v="1486923722"/>
    <d v="2017-02-12T18:22:02"/>
    <d v="1900-01-29T00:00:00"/>
    <x v="28"/>
    <b v="0"/>
    <n v="4"/>
    <b v="0"/>
    <s v="technology/wearables"/>
    <n v="0.106"/>
    <n v="13.25"/>
    <s v="Technology"/>
    <s v="Wearables"/>
  </r>
  <r>
    <n v="500000"/>
    <n v="0"/>
    <s v="failed"/>
    <s v="IT"/>
    <s v="EUR"/>
    <n v="1438618170"/>
    <d v="2015-08-03T16:09:30"/>
    <n v="1436026170"/>
    <d v="2015-07-04T16:09:30"/>
    <d v="1900-01-29T00:00:00"/>
    <x v="28"/>
    <b v="0"/>
    <n v="0"/>
    <b v="0"/>
    <s v="technology/wearables"/>
    <n v="0"/>
    <n v="0"/>
    <s v="Technology"/>
    <s v="Wearables"/>
  </r>
  <r>
    <n v="20000"/>
    <n v="14598"/>
    <s v="failed"/>
    <s v="US"/>
    <s v="USD"/>
    <n v="1444876253"/>
    <d v="2015-10-15T02:30:53"/>
    <n v="1442284253"/>
    <d v="2015-09-15T02:30:53"/>
    <d v="1900-01-29T00:00:00"/>
    <x v="28"/>
    <b v="0"/>
    <n v="36"/>
    <b v="0"/>
    <s v="technology/wearables"/>
    <n v="72.989999999999995"/>
    <n v="405.5"/>
    <s v="Technology"/>
    <s v="Wearables"/>
  </r>
  <r>
    <n v="20000"/>
    <n v="1306"/>
    <s v="failed"/>
    <s v="GB"/>
    <s v="GBP"/>
    <n v="1482397263"/>
    <d v="2016-12-22T09:01:03"/>
    <n v="1479805263"/>
    <d v="2016-11-22T09:01:03"/>
    <d v="1900-01-29T00:00:00"/>
    <x v="28"/>
    <b v="0"/>
    <n v="201"/>
    <b v="0"/>
    <s v="technology/wearables"/>
    <n v="6.5299999999999994"/>
    <n v="6.4975124378109452"/>
    <s v="Technology"/>
    <s v="Wearables"/>
  </r>
  <r>
    <n v="100000"/>
    <n v="35338"/>
    <s v="failed"/>
    <s v="US"/>
    <s v="USD"/>
    <n v="1430421827"/>
    <d v="2015-04-30T19:23:47"/>
    <n v="1427829827"/>
    <d v="2015-03-31T19:23:47"/>
    <d v="1900-01-29T00:00:00"/>
    <x v="28"/>
    <b v="0"/>
    <n v="296"/>
    <b v="0"/>
    <s v="technology/wearables"/>
    <n v="35.338000000000001"/>
    <n v="119.38513513513513"/>
    <s v="Technology"/>
    <s v="Wearables"/>
  </r>
  <r>
    <n v="150000"/>
    <n v="590"/>
    <s v="failed"/>
    <s v="US"/>
    <s v="USD"/>
    <n v="1485964559"/>
    <d v="2017-02-01T15:55:59"/>
    <n v="1483372559"/>
    <d v="2017-01-02T15:55:59"/>
    <d v="1900-01-29T00:00:00"/>
    <x v="28"/>
    <b v="0"/>
    <n v="7"/>
    <b v="0"/>
    <s v="technology/wearables"/>
    <n v="0.39333333333333331"/>
    <n v="84.285714285714292"/>
    <s v="Technology"/>
    <s v="Wearables"/>
  </r>
  <r>
    <n v="60000"/>
    <n v="636"/>
    <s v="failed"/>
    <s v="US"/>
    <s v="USD"/>
    <n v="1414758620"/>
    <d v="2014-10-31T12:30:20"/>
    <n v="1412166620"/>
    <d v="2014-10-01T12:30:20"/>
    <d v="1900-01-29T00:00:00"/>
    <x v="28"/>
    <b v="0"/>
    <n v="7"/>
    <b v="0"/>
    <s v="technology/wearables"/>
    <n v="1.06"/>
    <n v="90.857142857142861"/>
    <s v="Technology"/>
    <s v="Wearables"/>
  </r>
  <r>
    <n v="175000"/>
    <n v="1"/>
    <s v="failed"/>
    <s v="NL"/>
    <s v="EUR"/>
    <n v="1406326502"/>
    <d v="2014-07-25T22:15:02"/>
    <n v="1403734502"/>
    <d v="2014-06-25T22:15:02"/>
    <d v="1900-01-29T00:00:00"/>
    <x v="28"/>
    <b v="0"/>
    <n v="1"/>
    <b v="0"/>
    <s v="technology/wearables"/>
    <n v="5.7142857142857147E-4"/>
    <n v="1"/>
    <s v="Technology"/>
    <s v="Wearables"/>
  </r>
  <r>
    <n v="15000"/>
    <n v="403"/>
    <s v="failed"/>
    <s v="ES"/>
    <s v="EUR"/>
    <n v="1484065881"/>
    <d v="2017-01-10T16:31:21"/>
    <n v="1481473881"/>
    <d v="2016-12-11T16:31:21"/>
    <d v="1900-01-29T00:00:00"/>
    <x v="28"/>
    <b v="0"/>
    <n v="31"/>
    <b v="0"/>
    <s v="technology/wearables"/>
    <n v="2.6866666666666665"/>
    <n v="13"/>
    <s v="Technology"/>
    <s v="Wearables"/>
  </r>
  <r>
    <n v="23000"/>
    <n v="6118"/>
    <s v="failed"/>
    <s v="GB"/>
    <s v="GBP"/>
    <n v="1406130880"/>
    <d v="2014-07-23T15:54:40"/>
    <n v="1403538880"/>
    <d v="2014-06-23T15:54:40"/>
    <d v="1900-01-29T00:00:00"/>
    <x v="28"/>
    <b v="0"/>
    <n v="21"/>
    <b v="0"/>
    <s v="technology/wearables"/>
    <n v="26.6"/>
    <n v="291.33333333333331"/>
    <s v="Technology"/>
    <s v="Wearables"/>
  </r>
  <r>
    <n v="15000"/>
    <n v="4622.01"/>
    <s v="failed"/>
    <s v="US"/>
    <s v="USD"/>
    <n v="1480011987"/>
    <d v="2016-11-24T18:26:27"/>
    <n v="1477416387"/>
    <d v="2016-10-25T17:26:27"/>
    <d v="1900-01-29T00:00:00"/>
    <x v="28"/>
    <b v="0"/>
    <n v="37"/>
    <b v="0"/>
    <s v="technology/wearables"/>
    <n v="30.813400000000001"/>
    <n v="124.9191891891892"/>
    <s v="Technology"/>
    <s v="Wearables"/>
  </r>
  <r>
    <n v="100000"/>
    <n v="977"/>
    <s v="failed"/>
    <s v="NL"/>
    <s v="EUR"/>
    <n v="1484999278"/>
    <d v="2017-01-21T11:47:58"/>
    <n v="1482407278"/>
    <d v="2016-12-22T11:47:58"/>
    <d v="1900-01-29T00:00:00"/>
    <x v="28"/>
    <b v="0"/>
    <n v="5"/>
    <b v="0"/>
    <s v="technology/wearables"/>
    <n v="0.97699999999999987"/>
    <n v="195.4"/>
    <s v="Technology"/>
    <s v="Wearables"/>
  </r>
  <r>
    <n v="15000"/>
    <n v="61"/>
    <s v="failed"/>
    <s v="US"/>
    <s v="USD"/>
    <n v="1417741159"/>
    <d v="2014-12-05T00:59:19"/>
    <n v="1415149159"/>
    <d v="2014-11-05T00:59:19"/>
    <d v="1900-01-29T00:00:00"/>
    <x v="28"/>
    <b v="0"/>
    <n v="2"/>
    <b v="0"/>
    <s v="technology/wearables"/>
    <n v="0.40666666666666662"/>
    <n v="30.5"/>
    <s v="Technology"/>
    <s v="Wearables"/>
  </r>
  <r>
    <n v="48500"/>
    <n v="105"/>
    <s v="failed"/>
    <s v="US"/>
    <s v="USD"/>
    <n v="1455466832"/>
    <d v="2016-02-14T16:20:32"/>
    <n v="1452874832"/>
    <d v="2016-01-15T16:20:32"/>
    <d v="1900-01-29T00:00:00"/>
    <x v="28"/>
    <b v="0"/>
    <n v="4"/>
    <b v="0"/>
    <s v="technology/wearables"/>
    <n v="0.21649484536082475"/>
    <n v="26.25"/>
    <s v="Technology"/>
    <s v="Wearables"/>
  </r>
  <r>
    <n v="25000"/>
    <n v="199"/>
    <s v="failed"/>
    <s v="IT"/>
    <s v="EUR"/>
    <n v="1465130532"/>
    <d v="2016-06-05T12:42:12"/>
    <n v="1462538532"/>
    <d v="2016-05-06T12:42:12"/>
    <d v="1900-01-29T00:00:00"/>
    <x v="28"/>
    <b v="0"/>
    <n v="1"/>
    <b v="0"/>
    <s v="technology/wearables"/>
    <n v="0.79600000000000004"/>
    <n v="199"/>
    <s v="Technology"/>
    <s v="Wearables"/>
  </r>
  <r>
    <n v="100000"/>
    <n v="305"/>
    <s v="failed"/>
    <s v="US"/>
    <s v="USD"/>
    <n v="1409949002"/>
    <d v="2014-09-05T20:30:02"/>
    <n v="1407357002"/>
    <d v="2014-08-06T20:30:02"/>
    <d v="1900-01-29T00:00:00"/>
    <x v="28"/>
    <b v="0"/>
    <n v="4"/>
    <b v="0"/>
    <s v="technology/wearables"/>
    <n v="0.30499999999999999"/>
    <n v="76.25"/>
    <s v="Technology"/>
    <s v="Wearables"/>
  </r>
  <r>
    <n v="25000"/>
    <n v="33006"/>
    <s v="successful"/>
    <s v="US"/>
    <s v="USD"/>
    <n v="1333909178"/>
    <d v="2012-04-08T18:19:38"/>
    <n v="1331320778"/>
    <d v="2012-03-09T19:19:38"/>
    <d v="1900-01-29T00:00:00"/>
    <x v="28"/>
    <b v="0"/>
    <n v="153"/>
    <b v="1"/>
    <s v="publishing/nonfiction"/>
    <n v="132.024"/>
    <n v="215.72549019607843"/>
    <s v="Publishing"/>
    <s v="Nonfiction"/>
  </r>
  <r>
    <n v="7000"/>
    <n v="7383.01"/>
    <s v="successful"/>
    <s v="US"/>
    <s v="USD"/>
    <n v="1309447163"/>
    <d v="2011-06-30T15:19:23"/>
    <n v="1306855163"/>
    <d v="2011-05-31T15:19:23"/>
    <d v="1900-01-29T00:00:00"/>
    <x v="28"/>
    <b v="0"/>
    <n v="143"/>
    <b v="1"/>
    <s v="publishing/nonfiction"/>
    <n v="105.47157142857144"/>
    <n v="51.62944055944056"/>
    <s v="Publishing"/>
    <s v="Nonfiction"/>
  </r>
  <r>
    <n v="20000"/>
    <n v="20070"/>
    <s v="successful"/>
    <s v="US"/>
    <s v="USD"/>
    <n v="1450018912"/>
    <d v="2015-12-13T15:01:52"/>
    <n v="1447426912"/>
    <d v="2015-11-13T15:01:52"/>
    <d v="1900-01-29T00:00:00"/>
    <x v="28"/>
    <b v="0"/>
    <n v="140"/>
    <b v="1"/>
    <s v="publishing/nonfiction"/>
    <n v="100.35000000000001"/>
    <n v="143.35714285714286"/>
    <s v="Publishing"/>
    <s v="Nonfiction"/>
  </r>
  <r>
    <n v="2500"/>
    <n v="2535"/>
    <s v="successful"/>
    <s v="US"/>
    <s v="USD"/>
    <n v="1365728487"/>
    <d v="2013-04-12T01:01:27"/>
    <n v="1363136487"/>
    <d v="2013-03-13T01:01:27"/>
    <d v="1900-01-29T00:00:00"/>
    <x v="28"/>
    <b v="0"/>
    <n v="35"/>
    <b v="1"/>
    <s v="publishing/nonfiction"/>
    <n v="101.4"/>
    <n v="72.428571428571431"/>
    <s v="Publishing"/>
    <s v="Nonfiction"/>
  </r>
  <r>
    <n v="20000"/>
    <n v="26438"/>
    <s v="successful"/>
    <s v="US"/>
    <s v="USD"/>
    <n v="1323280391"/>
    <d v="2011-12-07T17:53:11"/>
    <n v="1320688391"/>
    <d v="2011-11-07T17:53:11"/>
    <d v="1900-01-29T00:00:00"/>
    <x v="28"/>
    <b v="0"/>
    <n v="265"/>
    <b v="1"/>
    <s v="publishing/nonfiction"/>
    <n v="132.19"/>
    <n v="99.766037735849054"/>
    <s v="Publishing"/>
    <s v="Nonfiction"/>
  </r>
  <r>
    <n v="2500"/>
    <n v="3012"/>
    <s v="successful"/>
    <s v="GB"/>
    <s v="GBP"/>
    <n v="1387533892"/>
    <d v="2013-12-20T10:04:52"/>
    <n v="1384941892"/>
    <d v="2013-11-20T10:04:52"/>
    <d v="1900-01-29T00:00:00"/>
    <x v="28"/>
    <b v="0"/>
    <n v="169"/>
    <b v="1"/>
    <s v="publishing/nonfiction"/>
    <n v="120.48"/>
    <n v="17.822485207100591"/>
    <s v="Publishing"/>
    <s v="Nonfiction"/>
  </r>
  <r>
    <n v="1400"/>
    <n v="1550"/>
    <s v="successful"/>
    <s v="US"/>
    <s v="USD"/>
    <n v="1395435712"/>
    <d v="2014-03-21T21:01:52"/>
    <n v="1392847312"/>
    <d v="2014-02-19T22:01:52"/>
    <d v="1900-01-29T00:00:00"/>
    <x v="28"/>
    <b v="0"/>
    <n v="23"/>
    <b v="1"/>
    <s v="publishing/nonfiction"/>
    <n v="110.71428571428572"/>
    <n v="67.391304347826093"/>
    <s v="Publishing"/>
    <s v="Nonfiction"/>
  </r>
  <r>
    <n v="5000"/>
    <n v="5116"/>
    <s v="successful"/>
    <s v="US"/>
    <s v="USD"/>
    <n v="1355439503"/>
    <d v="2012-12-13T22:58:23"/>
    <n v="1352847503"/>
    <d v="2012-11-13T22:58:23"/>
    <d v="1900-01-29T00:00:00"/>
    <x v="28"/>
    <b v="0"/>
    <n v="62"/>
    <b v="1"/>
    <s v="publishing/nonfiction"/>
    <n v="102.32000000000001"/>
    <n v="82.516129032258064"/>
    <s v="Publishing"/>
    <s v="Nonfiction"/>
  </r>
  <r>
    <n v="2220"/>
    <n v="3976"/>
    <s v="successful"/>
    <s v="US"/>
    <s v="USD"/>
    <n v="1367588645"/>
    <d v="2013-05-03T13:44:05"/>
    <n v="1364996645"/>
    <d v="2013-04-03T13:44:05"/>
    <d v="1900-01-29T00:00:00"/>
    <x v="28"/>
    <b v="0"/>
    <n v="74"/>
    <b v="1"/>
    <s v="publishing/nonfiction"/>
    <n v="179.09909909909908"/>
    <n v="53.729729729729726"/>
    <s v="Publishing"/>
    <s v="Nonfiction"/>
  </r>
  <r>
    <n v="2000"/>
    <n v="2005"/>
    <s v="successful"/>
    <s v="US"/>
    <s v="USD"/>
    <n v="1407701966"/>
    <d v="2014-08-10T20:19:26"/>
    <n v="1405109966"/>
    <d v="2014-07-11T20:19:26"/>
    <d v="1900-01-29T00:00:00"/>
    <x v="28"/>
    <b v="0"/>
    <n v="44"/>
    <b v="1"/>
    <s v="publishing/nonfiction"/>
    <n v="100.25"/>
    <n v="45.56818181818182"/>
    <s v="Publishing"/>
    <s v="Nonfiction"/>
  </r>
  <r>
    <n v="10000"/>
    <n v="10556"/>
    <s v="successful"/>
    <s v="US"/>
    <s v="USD"/>
    <n v="1485642930"/>
    <d v="2017-01-28T22:35:30"/>
    <n v="1483050930"/>
    <d v="2016-12-29T22:35:30"/>
    <d v="1900-01-29T00:00:00"/>
    <x v="28"/>
    <b v="0"/>
    <n v="110"/>
    <b v="1"/>
    <s v="publishing/nonfiction"/>
    <n v="105.56"/>
    <n v="95.963636363636368"/>
    <s v="Publishing"/>
    <s v="Nonfiction"/>
  </r>
  <r>
    <n v="4444"/>
    <n v="4559"/>
    <s v="successful"/>
    <s v="US"/>
    <s v="USD"/>
    <n v="1361739872"/>
    <d v="2013-02-24T21:04:32"/>
    <n v="1359147872"/>
    <d v="2013-01-25T21:04:32"/>
    <d v="1900-01-29T00:00:00"/>
    <x v="28"/>
    <b v="0"/>
    <n v="59"/>
    <b v="1"/>
    <s v="publishing/nonfiction"/>
    <n v="102.58775877587757"/>
    <n v="77.271186440677965"/>
    <s v="Publishing"/>
    <s v="Nonfiction"/>
  </r>
  <r>
    <n v="10000"/>
    <n v="12800"/>
    <s v="successful"/>
    <s v="US"/>
    <s v="USD"/>
    <n v="1423922991"/>
    <d v="2015-02-14T14:09:51"/>
    <n v="1421330991"/>
    <d v="2015-01-15T14:09:51"/>
    <d v="1900-01-29T00:00:00"/>
    <x v="28"/>
    <b v="0"/>
    <n v="26"/>
    <b v="1"/>
    <s v="publishing/nonfiction"/>
    <n v="128"/>
    <n v="492.30769230769232"/>
    <s v="Publishing"/>
    <s v="Nonfiction"/>
  </r>
  <r>
    <n v="2000"/>
    <n v="2075"/>
    <s v="successful"/>
    <s v="US"/>
    <s v="USD"/>
    <n v="1357408721"/>
    <d v="2013-01-05T17:58:41"/>
    <n v="1354816721"/>
    <d v="2012-12-06T17:58:41"/>
    <d v="1900-01-29T00:00:00"/>
    <x v="28"/>
    <b v="0"/>
    <n v="49"/>
    <b v="1"/>
    <s v="publishing/nonfiction"/>
    <n v="103.75000000000001"/>
    <n v="42.346938775510203"/>
    <s v="Publishing"/>
    <s v="Nonfiction"/>
  </r>
  <r>
    <n v="2500"/>
    <n v="2550"/>
    <s v="successful"/>
    <s v="US"/>
    <s v="USD"/>
    <n v="1286568268"/>
    <d v="2010-10-08T20:04:28"/>
    <n v="1283976268"/>
    <d v="2010-09-08T20:04:28"/>
    <d v="1900-01-29T00:00:00"/>
    <x v="28"/>
    <b v="0"/>
    <n v="19"/>
    <b v="1"/>
    <s v="publishing/nonfiction"/>
    <n v="102"/>
    <n v="134.21052631578948"/>
    <s v="Publishing"/>
    <s v="Nonfiction"/>
  </r>
  <r>
    <n v="2200"/>
    <n v="0"/>
    <s v="failed"/>
    <s v="US"/>
    <s v="USD"/>
    <n v="1480188013"/>
    <d v="2016-11-26T19:20:13"/>
    <n v="1477592413"/>
    <d v="2016-10-27T18:20:13"/>
    <d v="1900-01-29T00:00:00"/>
    <x v="28"/>
    <b v="0"/>
    <n v="0"/>
    <b v="0"/>
    <s v="publishing/fiction"/>
    <n v="0"/>
    <n v="0"/>
    <s v="Publishing"/>
    <s v="Fiction"/>
  </r>
  <r>
    <n v="5000"/>
    <n v="235"/>
    <s v="failed"/>
    <s v="US"/>
    <s v="USD"/>
    <n v="1391364126"/>
    <d v="2014-02-02T18:02:06"/>
    <n v="1388772126"/>
    <d v="2014-01-03T18:02:06"/>
    <d v="1900-01-29T00:00:00"/>
    <x v="28"/>
    <b v="0"/>
    <n v="6"/>
    <b v="0"/>
    <s v="publishing/fiction"/>
    <n v="4.7"/>
    <n v="39.166666666666664"/>
    <s v="Publishing"/>
    <s v="Fiction"/>
  </r>
  <r>
    <n v="4290"/>
    <n v="5"/>
    <s v="failed"/>
    <s v="GB"/>
    <s v="GBP"/>
    <n v="1376563408"/>
    <d v="2013-08-15T10:43:28"/>
    <n v="1373971408"/>
    <d v="2013-07-16T10:43:28"/>
    <d v="1900-01-29T00:00:00"/>
    <x v="28"/>
    <b v="0"/>
    <n v="1"/>
    <b v="0"/>
    <s v="publishing/fiction"/>
    <n v="0.11655011655011654"/>
    <n v="5"/>
    <s v="Publishing"/>
    <s v="Fiction"/>
  </r>
  <r>
    <n v="5000"/>
    <n v="0"/>
    <s v="failed"/>
    <s v="US"/>
    <s v="USD"/>
    <n v="1441858161"/>
    <d v="2015-09-10T04:09:21"/>
    <n v="1439266161"/>
    <d v="2015-08-11T04:09:21"/>
    <d v="1900-01-29T00:00:00"/>
    <x v="28"/>
    <b v="0"/>
    <n v="0"/>
    <b v="0"/>
    <s v="publishing/fiction"/>
    <n v="0"/>
    <n v="0"/>
    <s v="Publishing"/>
    <s v="Fiction"/>
  </r>
  <r>
    <n v="7000"/>
    <n v="2521"/>
    <s v="failed"/>
    <s v="US"/>
    <s v="USD"/>
    <n v="1413723684"/>
    <d v="2014-10-19T13:01:24"/>
    <n v="1411131684"/>
    <d v="2014-09-19T13:01:24"/>
    <d v="1900-01-29T00:00:00"/>
    <x v="28"/>
    <b v="0"/>
    <n v="44"/>
    <b v="0"/>
    <s v="publishing/fiction"/>
    <n v="36.014285714285712"/>
    <n v="57.295454545454547"/>
    <s v="Publishing"/>
    <s v="Fiction"/>
  </r>
  <r>
    <n v="4000"/>
    <n v="0"/>
    <s v="failed"/>
    <s v="CA"/>
    <s v="CAD"/>
    <n v="1424112483"/>
    <d v="2015-02-16T18:48:03"/>
    <n v="1421520483"/>
    <d v="2015-01-17T18:48:03"/>
    <d v="1900-01-29T00:00:00"/>
    <x v="28"/>
    <b v="0"/>
    <n v="0"/>
    <b v="0"/>
    <s v="publishing/fiction"/>
    <n v="0"/>
    <n v="0"/>
    <s v="Publishing"/>
    <s v="Fiction"/>
  </r>
  <r>
    <n v="5000"/>
    <n v="177"/>
    <s v="failed"/>
    <s v="US"/>
    <s v="USD"/>
    <n v="1432178810"/>
    <d v="2015-05-21T03:26:50"/>
    <n v="1429586810"/>
    <d v="2015-04-21T03:26:50"/>
    <d v="1900-01-29T00:00:00"/>
    <x v="28"/>
    <b v="0"/>
    <n v="3"/>
    <b v="0"/>
    <s v="publishing/fiction"/>
    <n v="3.54"/>
    <n v="59"/>
    <s v="Publishing"/>
    <s v="Fiction"/>
  </r>
  <r>
    <n v="2500"/>
    <n v="0"/>
    <s v="failed"/>
    <s v="US"/>
    <s v="USD"/>
    <n v="1387169890"/>
    <d v="2013-12-16T04:58:10"/>
    <n v="1384577890"/>
    <d v="2013-11-16T04:58:10"/>
    <d v="1900-01-29T00:00:00"/>
    <x v="28"/>
    <b v="0"/>
    <n v="0"/>
    <b v="0"/>
    <s v="publishing/fiction"/>
    <n v="0"/>
    <n v="0"/>
    <s v="Publishing"/>
    <s v="Fiction"/>
  </r>
  <r>
    <n v="4000"/>
    <n v="1656"/>
    <s v="failed"/>
    <s v="US"/>
    <s v="USD"/>
    <n v="1388102094"/>
    <d v="2013-12-26T23:54:54"/>
    <n v="1385510094"/>
    <d v="2013-11-26T23:54:54"/>
    <d v="1900-01-29T00:00:00"/>
    <x v="28"/>
    <b v="0"/>
    <n v="52"/>
    <b v="0"/>
    <s v="publishing/fiction"/>
    <n v="41.4"/>
    <n v="31.846153846153847"/>
    <s v="Publishing"/>
    <s v="Fiction"/>
  </r>
  <r>
    <n v="500"/>
    <n v="351"/>
    <s v="failed"/>
    <s v="US"/>
    <s v="USD"/>
    <n v="1393181018"/>
    <d v="2014-02-23T18:43:38"/>
    <n v="1390589018"/>
    <d v="2014-01-24T18:43:38"/>
    <d v="1900-01-29T00:00:00"/>
    <x v="28"/>
    <b v="0"/>
    <n v="9"/>
    <b v="0"/>
    <s v="publishing/fiction"/>
    <n v="70.199999999999989"/>
    <n v="39"/>
    <s v="Publishing"/>
    <s v="Fiction"/>
  </r>
  <r>
    <n v="10000"/>
    <n v="170"/>
    <s v="failed"/>
    <s v="US"/>
    <s v="USD"/>
    <n v="1323998795"/>
    <d v="2011-12-16T01:26:35"/>
    <n v="1321406795"/>
    <d v="2011-11-16T01:26:35"/>
    <d v="1900-01-29T00:00:00"/>
    <x v="28"/>
    <b v="0"/>
    <n v="5"/>
    <b v="0"/>
    <s v="publishing/fiction"/>
    <n v="1.7000000000000002"/>
    <n v="34"/>
    <s v="Publishing"/>
    <s v="Fiction"/>
  </r>
  <r>
    <n v="3000"/>
    <n v="21"/>
    <s v="failed"/>
    <s v="US"/>
    <s v="USD"/>
    <n v="1375313577"/>
    <d v="2013-07-31T23:32:57"/>
    <n v="1372721577"/>
    <d v="2013-07-01T23:32:57"/>
    <d v="1900-01-29T00:00:00"/>
    <x v="28"/>
    <b v="0"/>
    <n v="3"/>
    <b v="0"/>
    <s v="publishing/fiction"/>
    <n v="0.70000000000000007"/>
    <n v="7"/>
    <s v="Publishing"/>
    <s v="Fiction"/>
  </r>
  <r>
    <n v="500"/>
    <n v="2"/>
    <s v="failed"/>
    <s v="US"/>
    <s v="USD"/>
    <n v="1398876680"/>
    <d v="2014-04-30T16:51:20"/>
    <n v="1396284680"/>
    <d v="2014-03-31T16:51:20"/>
    <d v="1900-01-29T00:00:00"/>
    <x v="28"/>
    <b v="0"/>
    <n v="1"/>
    <b v="0"/>
    <s v="publishing/fiction"/>
    <n v="0.4"/>
    <n v="2"/>
    <s v="Publishing"/>
    <s v="Fiction"/>
  </r>
  <r>
    <n v="15000"/>
    <n v="400"/>
    <s v="failed"/>
    <s v="US"/>
    <s v="USD"/>
    <n v="1287115200"/>
    <d v="2010-10-15T04:00:00"/>
    <n v="1284567905"/>
    <d v="2010-09-15T16:25:05"/>
    <d v="1900-01-29T00:00:00"/>
    <x v="28"/>
    <b v="0"/>
    <n v="6"/>
    <b v="0"/>
    <s v="publishing/fiction"/>
    <n v="2.666666666666667"/>
    <n v="66.666666666666671"/>
    <s v="Publishing"/>
    <s v="Fiction"/>
  </r>
  <r>
    <n v="1000"/>
    <n v="1040"/>
    <s v="successful"/>
    <s v="US"/>
    <s v="USD"/>
    <n v="1304439025"/>
    <d v="2011-05-03T16:10:25"/>
    <n v="1301847025"/>
    <d v="2011-04-03T16:10:25"/>
    <d v="1900-01-29T00:00:00"/>
    <x v="28"/>
    <b v="0"/>
    <n v="27"/>
    <b v="1"/>
    <s v="music/rock"/>
    <n v="104"/>
    <n v="38.518518518518519"/>
    <s v="Music"/>
    <s v="Rock"/>
  </r>
  <r>
    <n v="800"/>
    <n v="1065.23"/>
    <s v="successful"/>
    <s v="US"/>
    <s v="USD"/>
    <n v="1370649674"/>
    <d v="2013-06-08T00:01:14"/>
    <n v="1368057674"/>
    <d v="2013-05-09T00:01:14"/>
    <d v="1900-01-29T00:00:00"/>
    <x v="28"/>
    <b v="0"/>
    <n v="25"/>
    <b v="1"/>
    <s v="music/rock"/>
    <n v="133.15375"/>
    <n v="42.609200000000001"/>
    <s v="Music"/>
    <s v="Rock"/>
  </r>
  <r>
    <n v="700"/>
    <n v="700"/>
    <s v="successful"/>
    <s v="US"/>
    <s v="USD"/>
    <n v="1345918302"/>
    <d v="2012-08-25T18:11:42"/>
    <n v="1343326302"/>
    <d v="2012-07-26T18:11:42"/>
    <d v="1900-01-29T00:00:00"/>
    <x v="28"/>
    <b v="0"/>
    <n v="14"/>
    <b v="1"/>
    <s v="music/rock"/>
    <n v="100"/>
    <n v="50"/>
    <s v="Music"/>
    <s v="Rock"/>
  </r>
  <r>
    <n v="500"/>
    <n v="903.14"/>
    <s v="successful"/>
    <s v="US"/>
    <s v="USD"/>
    <n v="1362060915"/>
    <d v="2013-02-28T14:15:15"/>
    <n v="1359468915"/>
    <d v="2013-01-29T14:15:15"/>
    <d v="1900-01-29T00:00:00"/>
    <x v="28"/>
    <b v="0"/>
    <n v="29"/>
    <b v="1"/>
    <s v="music/rock"/>
    <n v="180.62799999999999"/>
    <n v="31.142758620689655"/>
    <s v="Music"/>
    <s v="Rock"/>
  </r>
  <r>
    <n v="1200"/>
    <n v="1370"/>
    <s v="successful"/>
    <s v="US"/>
    <s v="USD"/>
    <n v="1383318226"/>
    <d v="2013-11-01T15:03:46"/>
    <n v="1380726226"/>
    <d v="2013-10-02T15:03:46"/>
    <d v="1900-01-29T00:00:00"/>
    <x v="28"/>
    <b v="0"/>
    <n v="17"/>
    <b v="1"/>
    <s v="music/rock"/>
    <n v="114.16666666666666"/>
    <n v="80.588235294117652"/>
    <s v="Music"/>
    <s v="Rock"/>
  </r>
  <r>
    <n v="10000"/>
    <n v="14437.46"/>
    <s v="successful"/>
    <s v="US"/>
    <s v="USD"/>
    <n v="1359680939"/>
    <d v="2013-02-01T01:08:59"/>
    <n v="1357088939"/>
    <d v="2013-01-02T01:08:59"/>
    <d v="1900-01-29T00:00:00"/>
    <x v="28"/>
    <b v="0"/>
    <n v="156"/>
    <b v="1"/>
    <s v="music/rock"/>
    <n v="144.37459999999999"/>
    <n v="92.547820512820508"/>
    <s v="Music"/>
    <s v="Rock"/>
  </r>
  <r>
    <n v="2500"/>
    <n v="2511.11"/>
    <s v="successful"/>
    <s v="US"/>
    <s v="USD"/>
    <n v="1383861483"/>
    <d v="2013-11-07T21:58:03"/>
    <n v="1381265883"/>
    <d v="2013-10-08T20:58:03"/>
    <d v="1900-01-29T00:00:00"/>
    <x v="28"/>
    <b v="0"/>
    <n v="60"/>
    <b v="1"/>
    <s v="music/rock"/>
    <n v="100.44440000000002"/>
    <n v="41.851833333333339"/>
    <s v="Music"/>
    <s v="Rock"/>
  </r>
  <r>
    <n v="10000"/>
    <n v="10135"/>
    <s v="successful"/>
    <s v="US"/>
    <s v="USD"/>
    <n v="1379279400"/>
    <d v="2013-09-15T21:10:00"/>
    <n v="1376687485"/>
    <d v="2013-08-16T21:11:25"/>
    <d v="1900-01-29T00:00:00"/>
    <x v="28"/>
    <b v="0"/>
    <n v="90"/>
    <b v="1"/>
    <s v="music/rock"/>
    <n v="101.35000000000001"/>
    <n v="112.61111111111111"/>
    <s v="Music"/>
    <s v="Rock"/>
  </r>
  <r>
    <n v="3500"/>
    <n v="4021"/>
    <s v="successful"/>
    <s v="US"/>
    <s v="USD"/>
    <n v="1412086187"/>
    <d v="2014-09-30T14:09:47"/>
    <n v="1409494187"/>
    <d v="2014-08-31T14:09:47"/>
    <d v="1900-01-29T00:00:00"/>
    <x v="28"/>
    <b v="0"/>
    <n v="87"/>
    <b v="1"/>
    <s v="music/rock"/>
    <n v="114.88571428571429"/>
    <n v="46.218390804597703"/>
    <s v="Music"/>
    <s v="Rock"/>
  </r>
  <r>
    <n v="5000"/>
    <n v="5001"/>
    <s v="successful"/>
    <s v="US"/>
    <s v="USD"/>
    <n v="1335542446"/>
    <d v="2012-04-27T16:00:46"/>
    <n v="1332950446"/>
    <d v="2012-03-28T16:00:46"/>
    <d v="1900-01-29T00:00:00"/>
    <x v="28"/>
    <b v="0"/>
    <n v="28"/>
    <b v="1"/>
    <s v="music/rock"/>
    <n v="100.02"/>
    <n v="178.60714285714286"/>
    <s v="Music"/>
    <s v="Rock"/>
  </r>
  <r>
    <n v="1500"/>
    <n v="2282"/>
    <s v="successful"/>
    <s v="GB"/>
    <s v="GBP"/>
    <n v="1410431054"/>
    <d v="2014-09-11T10:24:14"/>
    <n v="1407839054"/>
    <d v="2014-08-12T10:24:14"/>
    <d v="1900-01-29T00:00:00"/>
    <x v="28"/>
    <b v="0"/>
    <n v="56"/>
    <b v="1"/>
    <s v="music/rock"/>
    <n v="152.13333333333335"/>
    <n v="40.75"/>
    <s v="Music"/>
    <s v="Rock"/>
  </r>
  <r>
    <n v="2000"/>
    <n v="2230.4299999999998"/>
    <s v="successful"/>
    <s v="US"/>
    <s v="USD"/>
    <n v="1309547120"/>
    <d v="2011-07-01T19:05:20"/>
    <n v="1306955120"/>
    <d v="2011-06-01T19:05:20"/>
    <d v="1900-01-29T00:00:00"/>
    <x v="28"/>
    <b v="0"/>
    <n v="51"/>
    <b v="1"/>
    <s v="music/rock"/>
    <n v="111.52149999999999"/>
    <n v="43.733921568627444"/>
    <s v="Music"/>
    <s v="Rock"/>
  </r>
  <r>
    <n v="8000"/>
    <n v="8355"/>
    <s v="successful"/>
    <s v="US"/>
    <s v="USD"/>
    <n v="1315413339"/>
    <d v="2011-09-07T16:35:39"/>
    <n v="1312821339"/>
    <d v="2011-08-08T16:35:39"/>
    <d v="1900-01-29T00:00:00"/>
    <x v="28"/>
    <b v="0"/>
    <n v="71"/>
    <b v="1"/>
    <s v="music/rock"/>
    <n v="104.4375"/>
    <n v="117.67605633802818"/>
    <s v="Music"/>
    <s v="Rock"/>
  </r>
  <r>
    <n v="4000"/>
    <n v="4151"/>
    <s v="successful"/>
    <s v="US"/>
    <s v="USD"/>
    <n v="1390161630"/>
    <d v="2014-01-19T20:00:30"/>
    <n v="1387569630"/>
    <d v="2013-12-20T20:00:30"/>
    <d v="1900-01-29T00:00:00"/>
    <x v="28"/>
    <b v="0"/>
    <n v="52"/>
    <b v="1"/>
    <s v="music/rock"/>
    <n v="103.77499999999999"/>
    <n v="79.82692307692308"/>
    <s v="Music"/>
    <s v="Rock"/>
  </r>
  <r>
    <n v="1500"/>
    <n v="1575"/>
    <s v="successful"/>
    <s v="US"/>
    <s v="USD"/>
    <n v="1346462462"/>
    <d v="2012-09-01T01:21:02"/>
    <n v="1343870462"/>
    <d v="2012-08-02T01:21:02"/>
    <d v="1900-01-29T00:00:00"/>
    <x v="28"/>
    <b v="0"/>
    <n v="27"/>
    <b v="1"/>
    <s v="music/rock"/>
    <n v="105"/>
    <n v="58.333333333333336"/>
    <s v="Music"/>
    <s v="Rock"/>
  </r>
  <r>
    <n v="1500"/>
    <n v="2399.94"/>
    <s v="successful"/>
    <s v="US"/>
    <s v="USD"/>
    <n v="1342825365"/>
    <d v="2012-07-20T23:02:45"/>
    <n v="1340233365"/>
    <d v="2012-06-20T23:02:45"/>
    <d v="1900-01-29T00:00:00"/>
    <x v="28"/>
    <b v="0"/>
    <n v="96"/>
    <b v="1"/>
    <s v="music/rock"/>
    <n v="159.99600000000001"/>
    <n v="24.999375000000001"/>
    <s v="Music"/>
    <s v="Rock"/>
  </r>
  <r>
    <n v="4000"/>
    <n v="4280"/>
    <s v="successful"/>
    <s v="US"/>
    <s v="USD"/>
    <n v="1414879303"/>
    <d v="2014-11-01T22:01:43"/>
    <n v="1412287303"/>
    <d v="2014-10-02T22:01:43"/>
    <d v="1900-01-29T00:00:00"/>
    <x v="28"/>
    <b v="0"/>
    <n v="43"/>
    <b v="1"/>
    <s v="music/rock"/>
    <n v="107"/>
    <n v="99.534883720930239"/>
    <s v="Music"/>
    <s v="Rock"/>
  </r>
  <r>
    <n v="3000"/>
    <n v="3575"/>
    <s v="successful"/>
    <s v="US"/>
    <s v="USD"/>
    <n v="1349477050"/>
    <d v="2012-10-05T22:44:10"/>
    <n v="1346885050"/>
    <d v="2012-09-05T22:44:10"/>
    <d v="1900-01-29T00:00:00"/>
    <x v="28"/>
    <b v="0"/>
    <n v="69"/>
    <b v="1"/>
    <s v="music/rock"/>
    <n v="119.16666666666667"/>
    <n v="51.811594202898547"/>
    <s v="Music"/>
    <s v="Rock"/>
  </r>
  <r>
    <n v="800"/>
    <n v="1436"/>
    <s v="successful"/>
    <s v="US"/>
    <s v="USD"/>
    <n v="1427062852"/>
    <d v="2015-03-22T22:20:52"/>
    <n v="1424474452"/>
    <d v="2015-02-20T23:20:52"/>
    <d v="1900-01-29T00:00:00"/>
    <x v="28"/>
    <b v="0"/>
    <n v="33"/>
    <b v="1"/>
    <s v="music/rock"/>
    <n v="179.5"/>
    <n v="43.515151515151516"/>
    <s v="Music"/>
    <s v="Rock"/>
  </r>
  <r>
    <n v="1800"/>
    <n v="1941"/>
    <s v="successful"/>
    <s v="US"/>
    <s v="USD"/>
    <n v="1363952225"/>
    <d v="2013-03-22T11:37:05"/>
    <n v="1361363825"/>
    <d v="2013-02-20T12:37:05"/>
    <d v="1900-01-29T00:00:00"/>
    <x v="28"/>
    <b v="0"/>
    <n v="32"/>
    <b v="1"/>
    <s v="music/rock"/>
    <n v="107.83333333333334"/>
    <n v="60.65625"/>
    <s v="Music"/>
    <s v="Rock"/>
  </r>
  <r>
    <n v="1500"/>
    <n v="3500"/>
    <s v="successful"/>
    <s v="US"/>
    <s v="USD"/>
    <n v="1335540694"/>
    <d v="2012-04-27T15:31:34"/>
    <n v="1332948694"/>
    <d v="2012-03-28T15:31:34"/>
    <d v="1900-01-29T00:00:00"/>
    <x v="28"/>
    <b v="0"/>
    <n v="20"/>
    <b v="1"/>
    <s v="music/rock"/>
    <n v="233.33333333333334"/>
    <n v="175"/>
    <s v="Music"/>
    <s v="Rock"/>
  </r>
  <r>
    <n v="6000"/>
    <n v="6100"/>
    <s v="successful"/>
    <s v="US"/>
    <s v="USD"/>
    <n v="1397941475"/>
    <d v="2014-04-19T21:04:35"/>
    <n v="1395349475"/>
    <d v="2014-03-20T21:04:35"/>
    <d v="1900-01-29T00:00:00"/>
    <x v="28"/>
    <b v="0"/>
    <n v="41"/>
    <b v="1"/>
    <s v="music/rock"/>
    <n v="101.66666666666666"/>
    <n v="148.78048780487805"/>
    <s v="Music"/>
    <s v="Rock"/>
  </r>
  <r>
    <n v="5000"/>
    <n v="5046.5200000000004"/>
    <s v="successful"/>
    <s v="US"/>
    <s v="USD"/>
    <n v="1381108918"/>
    <d v="2013-10-07T01:21:58"/>
    <n v="1378516918"/>
    <d v="2013-09-07T01:21:58"/>
    <d v="1900-01-29T00:00:00"/>
    <x v="28"/>
    <b v="0"/>
    <n v="46"/>
    <b v="1"/>
    <s v="music/rock"/>
    <n v="100.93039999999999"/>
    <n v="109.70695652173914"/>
    <s v="Music"/>
    <s v="Rock"/>
  </r>
  <r>
    <n v="2500"/>
    <n v="3045"/>
    <s v="successful"/>
    <s v="US"/>
    <s v="USD"/>
    <n v="1398988662"/>
    <d v="2014-05-01T23:57:42"/>
    <n v="1396396662"/>
    <d v="2014-04-01T23:57:42"/>
    <d v="1900-01-29T00:00:00"/>
    <x v="28"/>
    <b v="0"/>
    <n v="62"/>
    <b v="1"/>
    <s v="music/rock"/>
    <n v="121.8"/>
    <n v="49.112903225806448"/>
    <s v="Music"/>
    <s v="Rock"/>
  </r>
  <r>
    <n v="2000"/>
    <n v="2908"/>
    <s v="successful"/>
    <s v="US"/>
    <s v="USD"/>
    <n v="1326835985"/>
    <d v="2012-01-17T21:33:05"/>
    <n v="1324243985"/>
    <d v="2011-12-18T21:33:05"/>
    <d v="1900-01-29T00:00:00"/>
    <x v="28"/>
    <b v="0"/>
    <n v="61"/>
    <b v="1"/>
    <s v="music/rock"/>
    <n v="145.4"/>
    <n v="47.672131147540981"/>
    <s v="Music"/>
    <s v="Rock"/>
  </r>
  <r>
    <n v="5000"/>
    <n v="5830.83"/>
    <s v="successful"/>
    <s v="US"/>
    <s v="USD"/>
    <n v="1348337956"/>
    <d v="2012-09-22T18:19:16"/>
    <n v="1345745956"/>
    <d v="2012-08-23T18:19:16"/>
    <d v="1900-01-29T00:00:00"/>
    <x v="28"/>
    <b v="0"/>
    <n v="96"/>
    <b v="1"/>
    <s v="music/rock"/>
    <n v="116.61660000000001"/>
    <n v="60.737812499999997"/>
    <s v="Music"/>
    <s v="Rock"/>
  </r>
  <r>
    <n v="10000"/>
    <n v="12041.66"/>
    <s v="successful"/>
    <s v="US"/>
    <s v="USD"/>
    <n v="1474694787"/>
    <d v="2016-09-24T05:26:27"/>
    <n v="1472102787"/>
    <d v="2016-08-25T05:26:27"/>
    <d v="1900-01-29T00:00:00"/>
    <x v="28"/>
    <b v="0"/>
    <n v="190"/>
    <b v="1"/>
    <s v="music/metal"/>
    <n v="120.4166"/>
    <n v="63.37715789473684"/>
    <s v="Music"/>
    <s v="Metal"/>
  </r>
  <r>
    <n v="5000"/>
    <n v="5066"/>
    <s v="successful"/>
    <s v="US"/>
    <s v="USD"/>
    <n v="1415653663"/>
    <d v="2014-11-10T21:07:43"/>
    <n v="1413058063"/>
    <d v="2014-10-11T20:07:43"/>
    <d v="1900-01-29T00:00:00"/>
    <x v="28"/>
    <b v="1"/>
    <n v="94"/>
    <b v="1"/>
    <s v="music/metal"/>
    <n v="101.32000000000001"/>
    <n v="53.893617021276597"/>
    <s v="Music"/>
    <s v="Metal"/>
  </r>
  <r>
    <n v="10"/>
    <n v="10"/>
    <s v="successful"/>
    <s v="US"/>
    <s v="USD"/>
    <n v="1436555376"/>
    <d v="2015-07-10T19:09:36"/>
    <n v="1433963376"/>
    <d v="2015-06-10T19:09:36"/>
    <d v="1900-01-29T00:00:00"/>
    <x v="28"/>
    <b v="0"/>
    <n v="1"/>
    <b v="1"/>
    <s v="music/metal"/>
    <n v="100"/>
    <n v="10"/>
    <s v="Music"/>
    <s v="Metal"/>
  </r>
  <r>
    <n v="300"/>
    <n v="300"/>
    <s v="successful"/>
    <s v="US"/>
    <s v="USD"/>
    <n v="1429038033"/>
    <d v="2015-04-14T19:00:33"/>
    <n v="1426446033"/>
    <d v="2015-03-15T19:00:33"/>
    <d v="1900-01-29T00:00:00"/>
    <x v="28"/>
    <b v="0"/>
    <n v="16"/>
    <b v="1"/>
    <s v="music/metal"/>
    <n v="100"/>
    <n v="18.75"/>
    <s v="Music"/>
    <s v="Metal"/>
  </r>
  <r>
    <n v="300"/>
    <n v="300"/>
    <s v="successful"/>
    <s v="US"/>
    <s v="USD"/>
    <n v="1424116709"/>
    <d v="2015-02-16T19:58:29"/>
    <n v="1421524709"/>
    <d v="2015-01-17T19:58:29"/>
    <d v="1900-01-29T00:00:00"/>
    <x v="28"/>
    <b v="0"/>
    <n v="10"/>
    <b v="1"/>
    <s v="music/metal"/>
    <n v="100"/>
    <n v="30"/>
    <s v="Music"/>
    <s v="Metal"/>
  </r>
  <r>
    <n v="27800"/>
    <n v="32865.300000000003"/>
    <s v="successful"/>
    <s v="US"/>
    <s v="USD"/>
    <n v="1482901546"/>
    <d v="2016-12-28T05:05:46"/>
    <n v="1480309546"/>
    <d v="2016-11-28T05:05:46"/>
    <d v="1900-01-29T00:00:00"/>
    <x v="28"/>
    <b v="0"/>
    <n v="499"/>
    <b v="1"/>
    <s v="music/metal"/>
    <n v="118.2205035971223"/>
    <n v="65.8623246492986"/>
    <s v="Music"/>
    <s v="Metal"/>
  </r>
  <r>
    <n v="1450"/>
    <n v="1500"/>
    <s v="successful"/>
    <s v="US"/>
    <s v="USD"/>
    <n v="1469329217"/>
    <d v="2016-07-24T03:00:17"/>
    <n v="1466737217"/>
    <d v="2016-06-24T03:00:17"/>
    <d v="1900-01-29T00:00:00"/>
    <x v="28"/>
    <b v="0"/>
    <n v="47"/>
    <b v="1"/>
    <s v="music/metal"/>
    <n v="103.44827586206897"/>
    <n v="31.914893617021278"/>
    <s v="Music"/>
    <s v="Metal"/>
  </r>
  <r>
    <n v="1200"/>
    <n v="1728.07"/>
    <s v="successful"/>
    <s v="GB"/>
    <s v="GBP"/>
    <n v="1429138740"/>
    <d v="2015-04-15T22:59:00"/>
    <n v="1426528418"/>
    <d v="2015-03-16T17:53:38"/>
    <d v="1900-01-29T00:00:00"/>
    <x v="28"/>
    <b v="0"/>
    <n v="76"/>
    <b v="1"/>
    <s v="music/metal"/>
    <n v="144.00583333333333"/>
    <n v="22.737763157894737"/>
    <s v="Music"/>
    <s v="Metal"/>
  </r>
  <r>
    <n v="14000"/>
    <n v="2540"/>
    <s v="failed"/>
    <s v="US"/>
    <s v="USD"/>
    <n v="1385123713"/>
    <d v="2013-11-22T12:35:13"/>
    <n v="1382528113"/>
    <d v="2013-10-23T11:35:13"/>
    <d v="1900-01-29T00:00:00"/>
    <x v="28"/>
    <b v="0"/>
    <n v="48"/>
    <b v="0"/>
    <s v="music/jazz"/>
    <n v="18.142857142857142"/>
    <n v="52.916666666666664"/>
    <s v="Music"/>
    <s v="Jazz"/>
  </r>
  <r>
    <n v="4500"/>
    <n v="101"/>
    <s v="failed"/>
    <s v="US"/>
    <s v="USD"/>
    <n v="1474067404"/>
    <d v="2016-09-16T23:10:04"/>
    <n v="1471475404"/>
    <d v="2016-08-17T23:10:04"/>
    <d v="1900-01-29T00:00:00"/>
    <x v="28"/>
    <b v="0"/>
    <n v="2"/>
    <b v="0"/>
    <s v="music/jazz"/>
    <n v="2.2444444444444445"/>
    <n v="50.5"/>
    <s v="Music"/>
    <s v="Jazz"/>
  </r>
  <r>
    <n v="50000"/>
    <n v="170"/>
    <s v="failed"/>
    <s v="GB"/>
    <s v="GBP"/>
    <n v="1384179548"/>
    <d v="2013-11-11T14:19:08"/>
    <n v="1381583948"/>
    <d v="2013-10-12T13:19:08"/>
    <d v="1900-01-29T00:00:00"/>
    <x v="28"/>
    <b v="0"/>
    <n v="4"/>
    <b v="0"/>
    <s v="music/jazz"/>
    <n v="0.33999999999999997"/>
    <n v="42.5"/>
    <s v="Music"/>
    <s v="Jazz"/>
  </r>
  <r>
    <n v="2000"/>
    <n v="90"/>
    <s v="failed"/>
    <s v="US"/>
    <s v="USD"/>
    <n v="1329014966"/>
    <d v="2012-02-12T02:49:26"/>
    <n v="1326422966"/>
    <d v="2012-01-13T02:49:26"/>
    <d v="1900-01-29T00:00:00"/>
    <x v="28"/>
    <b v="0"/>
    <n v="5"/>
    <b v="0"/>
    <s v="music/jazz"/>
    <n v="4.5"/>
    <n v="18"/>
    <s v="Music"/>
    <s v="Jazz"/>
  </r>
  <r>
    <n v="45000"/>
    <n v="50"/>
    <s v="failed"/>
    <s v="US"/>
    <s v="USD"/>
    <n v="1389055198"/>
    <d v="2014-01-07T00:39:58"/>
    <n v="1386463198"/>
    <d v="2013-12-08T00:39:58"/>
    <d v="1900-01-29T00:00:00"/>
    <x v="28"/>
    <b v="0"/>
    <n v="1"/>
    <b v="0"/>
    <s v="music/jazz"/>
    <n v="0.1111111111111111"/>
    <n v="50"/>
    <s v="Music"/>
    <s v="Jazz"/>
  </r>
  <r>
    <n v="8800"/>
    <n v="1040"/>
    <s v="failed"/>
    <s v="US"/>
    <s v="USD"/>
    <n v="1365448657"/>
    <d v="2013-04-08T19:17:37"/>
    <n v="1362860257"/>
    <d v="2013-03-09T20:17:37"/>
    <d v="1900-01-29T00:00:00"/>
    <x v="28"/>
    <b v="0"/>
    <n v="3"/>
    <b v="0"/>
    <s v="music/jazz"/>
    <n v="11.818181818181818"/>
    <n v="346.66666666666669"/>
    <s v="Music"/>
    <s v="Jazz"/>
  </r>
  <r>
    <n v="20000"/>
    <n v="62"/>
    <s v="failed"/>
    <s v="GB"/>
    <s v="GBP"/>
    <n v="1377995523"/>
    <d v="2013-09-01T00:32:03"/>
    <n v="1375403523"/>
    <d v="2013-08-02T00:32:03"/>
    <d v="1900-01-29T00:00:00"/>
    <x v="28"/>
    <b v="0"/>
    <n v="5"/>
    <b v="0"/>
    <s v="music/jazz"/>
    <n v="0.31"/>
    <n v="12.4"/>
    <s v="Music"/>
    <s v="Jazz"/>
  </r>
  <r>
    <n v="6000"/>
    <n v="325"/>
    <s v="failed"/>
    <s v="US"/>
    <s v="USD"/>
    <n v="1385735295"/>
    <d v="2013-11-29T14:28:15"/>
    <n v="1383139695"/>
    <d v="2013-10-30T13:28:15"/>
    <d v="1900-01-29T00:00:00"/>
    <x v="28"/>
    <b v="0"/>
    <n v="12"/>
    <b v="0"/>
    <s v="music/jazz"/>
    <n v="5.416666666666667"/>
    <n v="27.083333333333332"/>
    <s v="Music"/>
    <s v="Jazz"/>
  </r>
  <r>
    <n v="3000"/>
    <n v="730"/>
    <s v="failed"/>
    <s v="US"/>
    <s v="USD"/>
    <n v="1367676034"/>
    <d v="2013-05-04T14:00:34"/>
    <n v="1365084034"/>
    <d v="2013-04-04T14:00:34"/>
    <d v="1900-01-29T00:00:00"/>
    <x v="28"/>
    <b v="0"/>
    <n v="21"/>
    <b v="0"/>
    <s v="music/jazz"/>
    <n v="24.333333333333336"/>
    <n v="34.761904761904759"/>
    <s v="Music"/>
    <s v="Jazz"/>
  </r>
  <r>
    <n v="2000"/>
    <n v="1351"/>
    <s v="failed"/>
    <s v="US"/>
    <s v="USD"/>
    <n v="1387479360"/>
    <d v="2013-12-19T18:56:00"/>
    <n v="1384887360"/>
    <d v="2013-11-19T18:56:00"/>
    <d v="1900-01-29T00:00:00"/>
    <x v="28"/>
    <b v="0"/>
    <n v="29"/>
    <b v="0"/>
    <s v="music/jazz"/>
    <n v="67.55"/>
    <n v="46.586206896551722"/>
    <s v="Music"/>
    <s v="Jazz"/>
  </r>
  <r>
    <n v="5000"/>
    <n v="65"/>
    <s v="failed"/>
    <s v="US"/>
    <s v="USD"/>
    <n v="1293082524"/>
    <d v="2010-12-23T05:35:24"/>
    <n v="1290490524"/>
    <d v="2010-11-23T05:35:24"/>
    <d v="1900-01-29T00:00:00"/>
    <x v="28"/>
    <b v="0"/>
    <n v="2"/>
    <b v="0"/>
    <s v="music/jazz"/>
    <n v="1.3"/>
    <n v="32.5"/>
    <s v="Music"/>
    <s v="Jazz"/>
  </r>
  <r>
    <n v="1000"/>
    <n v="0"/>
    <s v="failed"/>
    <s v="US"/>
    <s v="USD"/>
    <n v="1338159655"/>
    <d v="2012-05-27T23:00:55"/>
    <n v="1335567655"/>
    <d v="2012-04-27T23:00:55"/>
    <d v="1900-01-29T00:00:00"/>
    <x v="28"/>
    <b v="0"/>
    <n v="0"/>
    <b v="0"/>
    <s v="music/indie rock"/>
    <n v="0"/>
    <n v="0"/>
    <s v="Music"/>
    <s v="Indie Rock"/>
  </r>
  <r>
    <n v="25000"/>
    <n v="2360.3200000000002"/>
    <s v="failed"/>
    <s v="US"/>
    <s v="USD"/>
    <n v="1412534943"/>
    <d v="2014-10-05T18:49:03"/>
    <n v="1409942943"/>
    <d v="2014-09-05T18:49:03"/>
    <d v="1900-01-29T00:00:00"/>
    <x v="28"/>
    <b v="0"/>
    <n v="32"/>
    <b v="0"/>
    <s v="music/indie rock"/>
    <n v="9.4412800000000008"/>
    <n v="73.760000000000005"/>
    <s v="Music"/>
    <s v="Indie Rock"/>
  </r>
  <r>
    <n v="3000"/>
    <n v="125"/>
    <s v="failed"/>
    <s v="US"/>
    <s v="USD"/>
    <n v="1385055979"/>
    <d v="2013-11-21T17:46:19"/>
    <n v="1382460379"/>
    <d v="2013-10-22T16:46:19"/>
    <d v="1900-01-29T00:00:00"/>
    <x v="28"/>
    <b v="0"/>
    <n v="4"/>
    <b v="0"/>
    <s v="music/indie rock"/>
    <n v="4.1666666666666661"/>
    <n v="31.25"/>
    <s v="Music"/>
    <s v="Indie Rock"/>
  </r>
  <r>
    <n v="8000"/>
    <n v="260"/>
    <s v="failed"/>
    <s v="US"/>
    <s v="USD"/>
    <n v="1408581930"/>
    <d v="2014-08-21T00:45:30"/>
    <n v="1405989930"/>
    <d v="2014-07-22T00:45:30"/>
    <d v="1900-01-29T00:00:00"/>
    <x v="28"/>
    <b v="0"/>
    <n v="9"/>
    <b v="0"/>
    <s v="music/indie rock"/>
    <n v="3.25"/>
    <n v="28.888888888888889"/>
    <s v="Music"/>
    <s v="Indie Rock"/>
  </r>
  <r>
    <n v="2000"/>
    <n v="200"/>
    <s v="failed"/>
    <s v="US"/>
    <s v="USD"/>
    <n v="1427920363"/>
    <d v="2015-04-01T20:32:43"/>
    <n v="1425331963"/>
    <d v="2015-03-02T21:32:43"/>
    <d v="1900-01-29T00:00:00"/>
    <x v="28"/>
    <b v="0"/>
    <n v="5"/>
    <b v="0"/>
    <s v="music/indie rock"/>
    <n v="10"/>
    <n v="40"/>
    <s v="Music"/>
    <s v="Indie Rock"/>
  </r>
  <r>
    <n v="20000"/>
    <n v="7834"/>
    <s v="failed"/>
    <s v="US"/>
    <s v="USD"/>
    <n v="1465169610"/>
    <d v="2016-06-05T23:33:30"/>
    <n v="1462577610"/>
    <d v="2016-05-06T23:33:30"/>
    <d v="1900-01-29T00:00:00"/>
    <x v="28"/>
    <b v="0"/>
    <n v="53"/>
    <b v="0"/>
    <s v="music/indie rock"/>
    <n v="39.17"/>
    <n v="147.81132075471697"/>
    <s v="Music"/>
    <s v="Indie Rock"/>
  </r>
  <r>
    <n v="3000"/>
    <n v="0"/>
    <s v="failed"/>
    <s v="US"/>
    <s v="USD"/>
    <n v="1354123908"/>
    <d v="2012-11-28T17:31:48"/>
    <n v="1351528308"/>
    <d v="2012-10-29T16:31:48"/>
    <d v="1900-01-29T00:00:00"/>
    <x v="28"/>
    <b v="0"/>
    <n v="0"/>
    <b v="0"/>
    <s v="music/indie rock"/>
    <n v="0"/>
    <n v="0"/>
    <s v="Music"/>
    <s v="Indie Rock"/>
  </r>
  <r>
    <n v="5000"/>
    <n v="21"/>
    <s v="failed"/>
    <s v="US"/>
    <s v="USD"/>
    <n v="1459365802"/>
    <d v="2016-03-30T19:23:22"/>
    <n v="1456777402"/>
    <d v="2016-02-29T20:23:22"/>
    <d v="1900-01-29T00:00:00"/>
    <x v="28"/>
    <b v="0"/>
    <n v="2"/>
    <b v="0"/>
    <s v="music/jazz"/>
    <n v="0.42"/>
    <n v="10.5"/>
    <s v="Music"/>
    <s v="Jazz"/>
  </r>
  <r>
    <n v="50000"/>
    <n v="151"/>
    <s v="failed"/>
    <s v="US"/>
    <s v="USD"/>
    <n v="1451786137"/>
    <d v="2016-01-03T01:55:37"/>
    <n v="1449194137"/>
    <d v="2015-12-04T01:55:37"/>
    <d v="1900-01-29T00:00:00"/>
    <x v="28"/>
    <b v="0"/>
    <n v="3"/>
    <b v="0"/>
    <s v="music/jazz"/>
    <n v="0.30199999999999999"/>
    <n v="50.333333333333336"/>
    <s v="Music"/>
    <s v="Jazz"/>
  </r>
  <r>
    <n v="15000"/>
    <n v="0"/>
    <s v="failed"/>
    <s v="US"/>
    <s v="USD"/>
    <n v="1394681590"/>
    <d v="2014-03-13T03:33:10"/>
    <n v="1392093190"/>
    <d v="2014-02-11T04:33:10"/>
    <d v="1900-01-29T00:00:00"/>
    <x v="28"/>
    <b v="0"/>
    <n v="0"/>
    <b v="0"/>
    <s v="music/jazz"/>
    <n v="0"/>
    <n v="0"/>
    <s v="Music"/>
    <s v="Jazz"/>
  </r>
  <r>
    <n v="2900"/>
    <n v="0"/>
    <s v="failed"/>
    <s v="US"/>
    <s v="USD"/>
    <n v="1315715823"/>
    <d v="2011-09-11T04:37:03"/>
    <n v="1313123823"/>
    <d v="2011-08-12T04:37:03"/>
    <d v="1900-01-29T00:00:00"/>
    <x v="28"/>
    <b v="0"/>
    <n v="0"/>
    <b v="0"/>
    <s v="music/jazz"/>
    <n v="0"/>
    <n v="0"/>
    <s v="Music"/>
    <s v="Jazz"/>
  </r>
  <r>
    <n v="30000"/>
    <n v="1982"/>
    <s v="failed"/>
    <s v="US"/>
    <s v="USD"/>
    <n v="1336188019"/>
    <d v="2012-05-05T03:20:19"/>
    <n v="1333596019"/>
    <d v="2012-04-05T03:20:19"/>
    <d v="1900-01-29T00:00:00"/>
    <x v="28"/>
    <b v="0"/>
    <n v="24"/>
    <b v="0"/>
    <s v="music/jazz"/>
    <n v="6.6066666666666665"/>
    <n v="82.583333333333329"/>
    <s v="Music"/>
    <s v="Jazz"/>
  </r>
  <r>
    <n v="1500"/>
    <n v="0"/>
    <s v="failed"/>
    <s v="US"/>
    <s v="USD"/>
    <n v="1345918747"/>
    <d v="2012-08-25T18:19:07"/>
    <n v="1343326747"/>
    <d v="2012-07-26T18:19:07"/>
    <d v="1900-01-29T00:00:00"/>
    <x v="28"/>
    <b v="0"/>
    <n v="0"/>
    <b v="0"/>
    <s v="music/jazz"/>
    <n v="0"/>
    <n v="0"/>
    <s v="Music"/>
    <s v="Jazz"/>
  </r>
  <r>
    <n v="3900"/>
    <n v="196"/>
    <s v="failed"/>
    <s v="GB"/>
    <s v="GBP"/>
    <n v="1417474761"/>
    <d v="2014-12-01T22:59:21"/>
    <n v="1414879161"/>
    <d v="2014-11-01T21:59:21"/>
    <d v="1900-01-29T00:00:00"/>
    <x v="28"/>
    <b v="0"/>
    <n v="10"/>
    <b v="0"/>
    <s v="music/jazz"/>
    <n v="5.0256410256410255"/>
    <n v="19.600000000000001"/>
    <s v="Music"/>
    <s v="Jazz"/>
  </r>
  <r>
    <n v="5500"/>
    <n v="0"/>
    <s v="failed"/>
    <s v="US"/>
    <s v="USD"/>
    <n v="1384448822"/>
    <d v="2013-11-14T17:07:02"/>
    <n v="1381853222"/>
    <d v="2013-10-15T16:07:02"/>
    <d v="1900-01-29T00:00:00"/>
    <x v="28"/>
    <b v="0"/>
    <n v="0"/>
    <b v="0"/>
    <s v="music/jazz"/>
    <n v="0"/>
    <n v="0"/>
    <s v="Music"/>
    <s v="Jazz"/>
  </r>
  <r>
    <n v="3000"/>
    <n v="327"/>
    <s v="failed"/>
    <s v="US"/>
    <s v="USD"/>
    <n v="1360795069"/>
    <d v="2013-02-13T22:37:49"/>
    <n v="1358203069"/>
    <d v="2013-01-14T22:37:49"/>
    <d v="1900-01-29T00:00:00"/>
    <x v="28"/>
    <b v="0"/>
    <n v="15"/>
    <b v="0"/>
    <s v="music/jazz"/>
    <n v="10.9"/>
    <n v="21.8"/>
    <s v="Music"/>
    <s v="Jazz"/>
  </r>
  <r>
    <n v="6000"/>
    <n v="160"/>
    <s v="failed"/>
    <s v="US"/>
    <s v="USD"/>
    <n v="1385590111"/>
    <d v="2013-11-27T22:08:31"/>
    <n v="1382994511"/>
    <d v="2013-10-28T21:08:31"/>
    <d v="1900-01-29T00:00:00"/>
    <x v="28"/>
    <b v="0"/>
    <n v="5"/>
    <b v="0"/>
    <s v="music/jazz"/>
    <n v="2.666666666666667"/>
    <n v="32"/>
    <s v="Music"/>
    <s v="Jazz"/>
  </r>
  <r>
    <n v="20000"/>
    <n v="0"/>
    <s v="failed"/>
    <s v="US"/>
    <s v="USD"/>
    <n v="1337024695"/>
    <d v="2012-05-14T19:44:55"/>
    <n v="1334432695"/>
    <d v="2012-04-14T19:44:55"/>
    <d v="1900-01-29T00:00:00"/>
    <x v="28"/>
    <b v="0"/>
    <n v="0"/>
    <b v="0"/>
    <s v="music/jazz"/>
    <n v="0"/>
    <n v="0"/>
    <s v="Music"/>
    <s v="Jazz"/>
  </r>
  <r>
    <n v="500"/>
    <n v="0"/>
    <s v="failed"/>
    <s v="US"/>
    <s v="USD"/>
    <n v="1333946569"/>
    <d v="2012-04-09T04:42:49"/>
    <n v="1331358169"/>
    <d v="2012-03-10T05:42:49"/>
    <d v="1900-01-29T00:00:00"/>
    <x v="28"/>
    <b v="0"/>
    <n v="0"/>
    <b v="0"/>
    <s v="music/jazz"/>
    <n v="0"/>
    <n v="0"/>
    <s v="Music"/>
    <s v="Jazz"/>
  </r>
  <r>
    <n v="5000"/>
    <n v="1520"/>
    <s v="failed"/>
    <s v="CA"/>
    <s v="CAD"/>
    <n v="1399183200"/>
    <d v="2014-05-04T06:00:00"/>
    <n v="1396633284"/>
    <d v="2014-04-04T17:41:24"/>
    <d v="1900-01-29T00:00:00"/>
    <x v="28"/>
    <b v="0"/>
    <n v="30"/>
    <b v="0"/>
    <s v="music/jazz"/>
    <n v="30.4"/>
    <n v="50.666666666666664"/>
    <s v="Music"/>
    <s v="Jazz"/>
  </r>
  <r>
    <n v="3500"/>
    <n v="50"/>
    <s v="failed"/>
    <s v="US"/>
    <s v="USD"/>
    <n v="1454054429"/>
    <d v="2016-01-29T08:00:29"/>
    <n v="1451462429"/>
    <d v="2015-12-30T08:00:29"/>
    <d v="1900-01-29T00:00:00"/>
    <x v="28"/>
    <b v="0"/>
    <n v="2"/>
    <b v="0"/>
    <s v="music/jazz"/>
    <n v="1.4285714285714286"/>
    <n v="25"/>
    <s v="Music"/>
    <s v="Jazz"/>
  </r>
  <r>
    <n v="3500"/>
    <n v="40"/>
    <s v="failed"/>
    <s v="US"/>
    <s v="USD"/>
    <n v="1383509357"/>
    <d v="2013-11-03T20:09:17"/>
    <n v="1380913757"/>
    <d v="2013-10-04T19:09:17"/>
    <d v="1900-01-29T00:00:00"/>
    <x v="28"/>
    <b v="0"/>
    <n v="2"/>
    <b v="0"/>
    <s v="music/jazz"/>
    <n v="1.1428571428571428"/>
    <n v="20"/>
    <s v="Music"/>
    <s v="Jazz"/>
  </r>
  <r>
    <n v="7000"/>
    <n v="25"/>
    <s v="failed"/>
    <s v="US"/>
    <s v="USD"/>
    <n v="1346585448"/>
    <d v="2012-09-02T11:30:48"/>
    <n v="1343993448"/>
    <d v="2012-08-03T11:30:48"/>
    <d v="1900-01-29T00:00:00"/>
    <x v="28"/>
    <b v="0"/>
    <n v="1"/>
    <b v="0"/>
    <s v="music/jazz"/>
    <n v="0.35714285714285715"/>
    <n v="25"/>
    <s v="Music"/>
    <s v="Jazz"/>
  </r>
  <r>
    <n v="50000"/>
    <n v="1161"/>
    <s v="failed"/>
    <s v="US"/>
    <s v="USD"/>
    <n v="1486693145"/>
    <d v="2017-02-10T02:19:05"/>
    <n v="1484101145"/>
    <d v="2017-01-11T02:19:05"/>
    <d v="1900-01-29T00:00:00"/>
    <x v="28"/>
    <b v="0"/>
    <n v="31"/>
    <b v="0"/>
    <s v="technology/wearables"/>
    <n v="2.3220000000000001"/>
    <n v="37.451612903225808"/>
    <s v="Technology"/>
    <s v="Wearables"/>
  </r>
  <r>
    <n v="3000"/>
    <n v="289"/>
    <s v="failed"/>
    <s v="US"/>
    <s v="USD"/>
    <n v="1480438905"/>
    <d v="2016-11-29T17:01:45"/>
    <n v="1477843305"/>
    <d v="2016-10-30T16:01:45"/>
    <d v="1900-01-29T00:00:00"/>
    <x v="28"/>
    <b v="0"/>
    <n v="12"/>
    <b v="0"/>
    <s v="technology/wearables"/>
    <n v="9.6333333333333346"/>
    <n v="24.083333333333332"/>
    <s v="Technology"/>
    <s v="Wearables"/>
  </r>
  <r>
    <n v="15000"/>
    <n v="286"/>
    <s v="failed"/>
    <s v="US"/>
    <s v="USD"/>
    <n v="1473444048"/>
    <d v="2016-09-09T18:00:48"/>
    <n v="1470852048"/>
    <d v="2016-08-10T18:00:48"/>
    <d v="1900-01-29T00:00:00"/>
    <x v="28"/>
    <b v="0"/>
    <n v="5"/>
    <b v="0"/>
    <s v="technology/wearables"/>
    <n v="1.9066666666666665"/>
    <n v="57.2"/>
    <s v="Technology"/>
    <s v="Wearables"/>
  </r>
  <r>
    <n v="4000"/>
    <n v="480"/>
    <s v="failed"/>
    <s v="NL"/>
    <s v="EUR"/>
    <n v="1457812364"/>
    <d v="2016-03-12T19:52:44"/>
    <n v="1455220364"/>
    <d v="2016-02-11T19:52:44"/>
    <d v="1900-01-29T00:00:00"/>
    <x v="28"/>
    <b v="0"/>
    <n v="8"/>
    <b v="0"/>
    <s v="technology/wearables"/>
    <n v="12"/>
    <n v="60"/>
    <s v="Technology"/>
    <s v="Wearables"/>
  </r>
  <r>
    <n v="5000"/>
    <n v="1402"/>
    <s v="failed"/>
    <s v="CA"/>
    <s v="CAD"/>
    <n v="1453053661"/>
    <d v="2016-01-17T18:01:01"/>
    <n v="1450461661"/>
    <d v="2015-12-18T18:01:01"/>
    <d v="1900-01-29T00:00:00"/>
    <x v="28"/>
    <b v="0"/>
    <n v="24"/>
    <b v="0"/>
    <s v="technology/wearables"/>
    <n v="28.04"/>
    <n v="58.416666666666664"/>
    <s v="Technology"/>
    <s v="Wearables"/>
  </r>
  <r>
    <n v="49000"/>
    <n v="19572"/>
    <s v="failed"/>
    <s v="US"/>
    <s v="USD"/>
    <n v="1479483812"/>
    <d v="2016-11-18T15:43:32"/>
    <n v="1476888212"/>
    <d v="2016-10-19T14:43:32"/>
    <d v="1900-01-29T00:00:00"/>
    <x v="28"/>
    <b v="0"/>
    <n v="196"/>
    <b v="0"/>
    <s v="technology/wearables"/>
    <n v="39.942857142857143"/>
    <n v="99.857142857142861"/>
    <s v="Technology"/>
    <s v="Wearables"/>
  </r>
  <r>
    <n v="15000"/>
    <n v="126"/>
    <s v="failed"/>
    <s v="US"/>
    <s v="USD"/>
    <n v="1422158199"/>
    <d v="2015-01-25T03:56:39"/>
    <n v="1419566199"/>
    <d v="2014-12-26T03:56:39"/>
    <d v="1900-01-29T00:00:00"/>
    <x v="28"/>
    <b v="0"/>
    <n v="5"/>
    <b v="0"/>
    <s v="technology/wearables"/>
    <n v="0.84"/>
    <n v="25.2"/>
    <s v="Technology"/>
    <s v="Wearables"/>
  </r>
  <r>
    <n v="50000"/>
    <n v="19430"/>
    <s v="failed"/>
    <s v="US"/>
    <s v="USD"/>
    <n v="1421640665"/>
    <d v="2015-01-19T04:11:05"/>
    <n v="1419048665"/>
    <d v="2014-12-20T04:11:05"/>
    <d v="1900-01-29T00:00:00"/>
    <x v="28"/>
    <b v="0"/>
    <n v="171"/>
    <b v="0"/>
    <s v="technology/wearables"/>
    <n v="38.86"/>
    <n v="113.62573099415205"/>
    <s v="Technology"/>
    <s v="Wearables"/>
  </r>
  <r>
    <n v="12000"/>
    <n v="1776"/>
    <s v="failed"/>
    <s v="US"/>
    <s v="USD"/>
    <n v="1475766932"/>
    <d v="2016-10-06T15:15:32"/>
    <n v="1473174932"/>
    <d v="2016-09-06T15:15:32"/>
    <d v="1900-01-29T00:00:00"/>
    <x v="28"/>
    <b v="0"/>
    <n v="30"/>
    <b v="0"/>
    <s v="technology/wearables"/>
    <n v="14.799999999999999"/>
    <n v="59.2"/>
    <s v="Technology"/>
    <s v="Wearables"/>
  </r>
  <r>
    <n v="8000"/>
    <n v="106"/>
    <s v="failed"/>
    <s v="US"/>
    <s v="USD"/>
    <n v="1408134034"/>
    <d v="2014-08-15T20:20:34"/>
    <n v="1405542034"/>
    <d v="2014-07-16T20:20:34"/>
    <d v="1900-01-29T00:00:00"/>
    <x v="28"/>
    <b v="0"/>
    <n v="4"/>
    <b v="0"/>
    <s v="technology/wearables"/>
    <n v="1.325"/>
    <n v="26.5"/>
    <s v="Technology"/>
    <s v="Wearables"/>
  </r>
  <r>
    <n v="20000"/>
    <n v="6925"/>
    <s v="failed"/>
    <s v="US"/>
    <s v="USD"/>
    <n v="1409813940"/>
    <d v="2014-09-04T06:59:00"/>
    <n v="1407271598"/>
    <d v="2014-08-05T20:46:38"/>
    <d v="1900-01-29T00:00:00"/>
    <x v="28"/>
    <b v="0"/>
    <n v="45"/>
    <b v="0"/>
    <s v="technology/wearables"/>
    <n v="34.625"/>
    <n v="153.88888888888889"/>
    <s v="Technology"/>
    <s v="Wearables"/>
  </r>
  <r>
    <n v="50000"/>
    <n v="280"/>
    <s v="failed"/>
    <s v="US"/>
    <s v="USD"/>
    <n v="1458925156"/>
    <d v="2016-03-25T16:59:16"/>
    <n v="1456336756"/>
    <d v="2016-02-24T17:59:16"/>
    <d v="1900-01-29T00:00:00"/>
    <x v="28"/>
    <b v="0"/>
    <n v="3"/>
    <b v="0"/>
    <s v="technology/wearables"/>
    <n v="0.55999999999999994"/>
    <n v="93.333333333333329"/>
    <s v="Technology"/>
    <s v="Wearables"/>
  </r>
  <r>
    <n v="2700"/>
    <n v="909"/>
    <s v="failed"/>
    <s v="AT"/>
    <s v="EUR"/>
    <n v="1456094197"/>
    <d v="2016-02-21T22:36:37"/>
    <n v="1453502197"/>
    <d v="2016-01-22T22:36:37"/>
    <d v="1900-01-29T00:00:00"/>
    <x v="28"/>
    <b v="0"/>
    <n v="12"/>
    <b v="0"/>
    <s v="technology/wearables"/>
    <n v="33.666666666666664"/>
    <n v="75.75"/>
    <s v="Technology"/>
    <s v="Wearables"/>
  </r>
  <r>
    <n v="172889"/>
    <n v="97273"/>
    <s v="failed"/>
    <s v="SE"/>
    <s v="SEK"/>
    <n v="1456385101"/>
    <d v="2016-02-25T07:25:01"/>
    <n v="1453793101"/>
    <d v="2016-01-26T07:25:01"/>
    <d v="1900-01-29T00:00:00"/>
    <x v="28"/>
    <b v="0"/>
    <n v="123"/>
    <b v="0"/>
    <s v="technology/wearables"/>
    <n v="56.263267182990241"/>
    <n v="790.83739837398377"/>
    <s v="Technology"/>
    <s v="Wearables"/>
  </r>
  <r>
    <n v="88888"/>
    <n v="11"/>
    <s v="failed"/>
    <s v="US"/>
    <s v="USD"/>
    <n v="1407624222"/>
    <d v="2014-08-09T22:43:42"/>
    <n v="1405032222"/>
    <d v="2014-07-10T22:43:42"/>
    <d v="1900-01-29T00:00:00"/>
    <x v="28"/>
    <b v="0"/>
    <n v="4"/>
    <b v="0"/>
    <s v="technology/wearables"/>
    <n v="1.2375123751237513E-2"/>
    <n v="2.75"/>
    <s v="Technology"/>
    <s v="Wearables"/>
  </r>
  <r>
    <n v="17500"/>
    <n v="3"/>
    <s v="failed"/>
    <s v="US"/>
    <s v="USD"/>
    <n v="1475431486"/>
    <d v="2016-10-02T18:04:46"/>
    <n v="1472839486"/>
    <d v="2016-09-02T18:04:46"/>
    <d v="1900-01-29T00:00:00"/>
    <x v="28"/>
    <b v="0"/>
    <n v="3"/>
    <b v="0"/>
    <s v="technology/wearables"/>
    <n v="1.7142857142857144E-2"/>
    <n v="1"/>
    <s v="Technology"/>
    <s v="Wearables"/>
  </r>
  <r>
    <n v="10000"/>
    <n v="106"/>
    <s v="failed"/>
    <s v="US"/>
    <s v="USD"/>
    <n v="1427507208"/>
    <d v="2015-03-28T01:46:48"/>
    <n v="1424918808"/>
    <d v="2015-02-26T02:46:48"/>
    <d v="1900-01-29T00:00:00"/>
    <x v="28"/>
    <b v="0"/>
    <n v="3"/>
    <b v="0"/>
    <s v="technology/wearables"/>
    <n v="1.06"/>
    <n v="35.333333333333336"/>
    <s v="Technology"/>
    <s v="Wearables"/>
  </r>
  <r>
    <n v="30000"/>
    <n v="1888"/>
    <s v="failed"/>
    <s v="DE"/>
    <s v="EUR"/>
    <n v="1451602800"/>
    <d v="2015-12-31T23:00:00"/>
    <n v="1449011610"/>
    <d v="2015-12-01T23:13:30"/>
    <d v="1900-01-29T00:00:00"/>
    <x v="28"/>
    <b v="0"/>
    <n v="23"/>
    <b v="0"/>
    <s v="technology/wearables"/>
    <n v="6.293333333333333"/>
    <n v="82.086956521739125"/>
    <s v="Technology"/>
    <s v="Wearables"/>
  </r>
  <r>
    <n v="5000"/>
    <n v="0"/>
    <s v="failed"/>
    <s v="IT"/>
    <s v="EUR"/>
    <n v="1475310825"/>
    <d v="2016-10-01T08:33:45"/>
    <n v="1472718825"/>
    <d v="2016-09-01T08:33:45"/>
    <d v="1900-01-29T00:00:00"/>
    <x v="28"/>
    <b v="0"/>
    <n v="0"/>
    <b v="0"/>
    <s v="technology/wearables"/>
    <n v="0"/>
    <n v="0"/>
    <s v="Technology"/>
    <s v="Wearables"/>
  </r>
  <r>
    <n v="10000"/>
    <n v="1677"/>
    <s v="failed"/>
    <s v="US"/>
    <s v="USD"/>
    <n v="1475101495"/>
    <d v="2016-09-28T22:24:55"/>
    <n v="1472509495"/>
    <d v="2016-08-29T22:24:55"/>
    <d v="1900-01-29T00:00:00"/>
    <x v="28"/>
    <b v="0"/>
    <n v="32"/>
    <b v="0"/>
    <s v="technology/wearables"/>
    <n v="16.77"/>
    <n v="52.40625"/>
    <s v="Technology"/>
    <s v="Wearables"/>
  </r>
  <r>
    <n v="25000"/>
    <n v="26"/>
    <s v="failed"/>
    <s v="US"/>
    <s v="USD"/>
    <n v="1409770164"/>
    <d v="2014-09-03T18:49:24"/>
    <n v="1407178164"/>
    <d v="2014-08-04T18:49:24"/>
    <d v="1900-01-29T00:00:00"/>
    <x v="28"/>
    <b v="0"/>
    <n v="2"/>
    <b v="0"/>
    <s v="technology/wearables"/>
    <n v="0.104"/>
    <n v="13"/>
    <s v="Technology"/>
    <s v="Wearables"/>
  </r>
  <r>
    <n v="4000"/>
    <n v="65"/>
    <s v="failed"/>
    <s v="US"/>
    <s v="USD"/>
    <n v="1406474820"/>
    <d v="2014-07-27T15:27:00"/>
    <n v="1403902060"/>
    <d v="2014-06-27T20:47:40"/>
    <d v="1900-01-29T00:00:00"/>
    <x v="28"/>
    <b v="0"/>
    <n v="5"/>
    <b v="0"/>
    <s v="technology/wearables"/>
    <n v="1.625"/>
    <n v="13"/>
    <s v="Technology"/>
    <s v="Wearables"/>
  </r>
  <r>
    <n v="5000"/>
    <n v="65"/>
    <s v="failed"/>
    <s v="US"/>
    <s v="USD"/>
    <n v="1417145297"/>
    <d v="2014-11-28T03:28:17"/>
    <n v="1414549697"/>
    <d v="2014-10-29T02:28:17"/>
    <d v="1900-01-29T00:00:00"/>
    <x v="28"/>
    <b v="0"/>
    <n v="8"/>
    <b v="0"/>
    <s v="technology/wearables"/>
    <n v="1.3"/>
    <n v="8.125"/>
    <s v="Technology"/>
    <s v="Wearables"/>
  </r>
  <r>
    <n v="150000"/>
    <n v="11683"/>
    <s v="failed"/>
    <s v="CA"/>
    <s v="CAD"/>
    <n v="1415865720"/>
    <d v="2014-11-13T08:02:00"/>
    <n v="1413270690"/>
    <d v="2014-10-14T07:11:30"/>
    <d v="1900-01-29T00:00:00"/>
    <x v="28"/>
    <b v="0"/>
    <n v="40"/>
    <b v="0"/>
    <s v="technology/wearables"/>
    <n v="7.7886666666666677"/>
    <n v="292.07499999999999"/>
    <s v="Technology"/>
    <s v="Wearables"/>
  </r>
  <r>
    <n v="9999"/>
    <n v="2960"/>
    <s v="canceled"/>
    <s v="US"/>
    <s v="USD"/>
    <n v="1450331940"/>
    <d v="2015-12-17T05:59:00"/>
    <n v="1447777514"/>
    <d v="2015-11-17T16:25:14"/>
    <d v="1900-01-29T00:00:00"/>
    <x v="28"/>
    <b v="0"/>
    <n v="22"/>
    <b v="0"/>
    <s v="technology/wearables"/>
    <n v="29.6029602960296"/>
    <n v="134.54545454545453"/>
    <s v="Technology"/>
    <s v="Wearables"/>
  </r>
  <r>
    <n v="20000"/>
    <n v="3211"/>
    <s v="canceled"/>
    <s v="FR"/>
    <s v="EUR"/>
    <n v="1489680061"/>
    <d v="2017-03-16T16:01:01"/>
    <n v="1487091661"/>
    <d v="2017-02-14T17:01:01"/>
    <d v="1900-01-29T00:00:00"/>
    <x v="28"/>
    <b v="0"/>
    <n v="15"/>
    <b v="0"/>
    <s v="technology/wearables"/>
    <n v="16.055"/>
    <n v="214.06666666666666"/>
    <s v="Technology"/>
    <s v="Wearables"/>
  </r>
  <r>
    <n v="25000"/>
    <n v="20552"/>
    <s v="canceled"/>
    <s v="US"/>
    <s v="USD"/>
    <n v="1455814827"/>
    <d v="2016-02-18T17:00:27"/>
    <n v="1453222827"/>
    <d v="2016-01-19T17:00:27"/>
    <d v="1900-01-29T00:00:00"/>
    <x v="28"/>
    <b v="0"/>
    <n v="95"/>
    <b v="0"/>
    <s v="technology/wearables"/>
    <n v="82.207999999999998"/>
    <n v="216.33684210526314"/>
    <s v="Technology"/>
    <s v="Wearables"/>
  </r>
  <r>
    <n v="93500"/>
    <n v="250"/>
    <s v="canceled"/>
    <s v="MX"/>
    <s v="MXN"/>
    <n v="1482953115"/>
    <d v="2016-12-28T19:25:15"/>
    <n v="1480361115"/>
    <d v="2016-11-28T19:25:15"/>
    <d v="1900-01-29T00:00:00"/>
    <x v="28"/>
    <b v="0"/>
    <n v="1"/>
    <b v="0"/>
    <s v="technology/wearables"/>
    <n v="0.26737967914438499"/>
    <n v="250"/>
    <s v="Technology"/>
    <s v="Wearables"/>
  </r>
  <r>
    <n v="50000"/>
    <n v="6565"/>
    <s v="canceled"/>
    <s v="US"/>
    <s v="USD"/>
    <n v="1466346646"/>
    <d v="2016-06-19T14:30:46"/>
    <n v="1463754646"/>
    <d v="2016-05-20T14:30:46"/>
    <d v="1900-01-29T00:00:00"/>
    <x v="28"/>
    <b v="0"/>
    <n v="101"/>
    <b v="0"/>
    <s v="technology/wearables"/>
    <n v="13.13"/>
    <n v="65"/>
    <s v="Technology"/>
    <s v="Wearables"/>
  </r>
  <r>
    <n v="9000"/>
    <n v="240"/>
    <s v="canceled"/>
    <s v="CH"/>
    <s v="CHF"/>
    <n v="1448489095"/>
    <d v="2015-11-25T22:04:55"/>
    <n v="1445893495"/>
    <d v="2015-10-26T21:04:55"/>
    <d v="1900-01-29T00:00:00"/>
    <x v="28"/>
    <b v="0"/>
    <n v="6"/>
    <b v="0"/>
    <s v="technology/wearables"/>
    <n v="2.666666666666667"/>
    <n v="40"/>
    <s v="Technology"/>
    <s v="Wearables"/>
  </r>
  <r>
    <n v="20000"/>
    <n v="621"/>
    <s v="canceled"/>
    <s v="US"/>
    <s v="USD"/>
    <n v="1468496933"/>
    <d v="2016-07-14T11:48:53"/>
    <n v="1465904933"/>
    <d v="2016-06-14T11:48:53"/>
    <d v="1900-01-29T00:00:00"/>
    <x v="28"/>
    <b v="0"/>
    <n v="7"/>
    <b v="0"/>
    <s v="technology/wearables"/>
    <n v="3.105"/>
    <n v="88.714285714285708"/>
    <s v="Technology"/>
    <s v="Wearables"/>
  </r>
  <r>
    <n v="45000"/>
    <n v="21300"/>
    <s v="canceled"/>
    <s v="US"/>
    <s v="USD"/>
    <n v="1423092149"/>
    <d v="2015-02-04T23:22:29"/>
    <n v="1420500149"/>
    <d v="2015-01-05T23:22:29"/>
    <d v="1900-01-29T00:00:00"/>
    <x v="28"/>
    <b v="0"/>
    <n v="400"/>
    <b v="0"/>
    <s v="technology/wearables"/>
    <n v="47.333333333333336"/>
    <n v="53.25"/>
    <s v="Technology"/>
    <s v="Wearables"/>
  </r>
  <r>
    <n v="1550"/>
    <n v="3186"/>
    <s v="successful"/>
    <s v="CA"/>
    <s v="CAD"/>
    <n v="1433206020"/>
    <d v="2015-06-02T00:47:00"/>
    <n v="1430617209"/>
    <d v="2015-05-03T01:40:09"/>
    <d v="1900-01-29T00:00:00"/>
    <x v="28"/>
    <b v="0"/>
    <n v="30"/>
    <b v="1"/>
    <s v="music/electronic music"/>
    <n v="205.54838709677421"/>
    <n v="106.2"/>
    <s v="Music"/>
    <s v="Electronic Music"/>
  </r>
  <r>
    <n v="2000"/>
    <n v="2298"/>
    <s v="successful"/>
    <s v="US"/>
    <s v="USD"/>
    <n v="1431876677"/>
    <d v="2015-05-17T15:31:17"/>
    <n v="1429284677"/>
    <d v="2015-04-17T15:31:17"/>
    <d v="1900-01-29T00:00:00"/>
    <x v="28"/>
    <b v="1"/>
    <n v="74"/>
    <b v="1"/>
    <s v="music/electronic music"/>
    <n v="114.9"/>
    <n v="31.054054054054053"/>
    <s v="Music"/>
    <s v="Electronic Music"/>
  </r>
  <r>
    <n v="2000"/>
    <n v="4743"/>
    <s v="successful"/>
    <s v="GB"/>
    <s v="GBP"/>
    <n v="1434837861"/>
    <d v="2015-06-20T22:04:21"/>
    <n v="1432245861"/>
    <d v="2015-05-21T22:04:21"/>
    <d v="1900-01-29T00:00:00"/>
    <x v="28"/>
    <b v="0"/>
    <n v="131"/>
    <b v="1"/>
    <s v="music/electronic music"/>
    <n v="237.15"/>
    <n v="36.206106870229007"/>
    <s v="Music"/>
    <s v="Electronic Music"/>
  </r>
  <r>
    <n v="20000"/>
    <n v="23727.55"/>
    <s v="successful"/>
    <s v="SE"/>
    <s v="SEK"/>
    <n v="1454248563"/>
    <d v="2016-01-31T13:56:03"/>
    <n v="1451656563"/>
    <d v="2016-01-01T13:56:03"/>
    <d v="1900-01-29T00:00:00"/>
    <x v="28"/>
    <b v="1"/>
    <n v="61"/>
    <b v="1"/>
    <s v="music/electronic music"/>
    <n v="118.63774999999998"/>
    <n v="388.9762295081967"/>
    <s v="Music"/>
    <s v="Electronic Music"/>
  </r>
  <r>
    <n v="70000"/>
    <n v="76949.820000000007"/>
    <s v="successful"/>
    <s v="US"/>
    <s v="USD"/>
    <n v="1426532437"/>
    <d v="2015-03-16T19:00:37"/>
    <n v="1423944037"/>
    <d v="2015-02-14T20:00:37"/>
    <d v="1900-01-29T00:00:00"/>
    <x v="28"/>
    <b v="1"/>
    <n v="1071"/>
    <b v="1"/>
    <s v="music/electronic music"/>
    <n v="109.92831428571431"/>
    <n v="71.848571428571432"/>
    <s v="Music"/>
    <s v="Electronic Music"/>
  </r>
  <r>
    <n v="7501"/>
    <n v="7733"/>
    <s v="successful"/>
    <s v="US"/>
    <s v="USD"/>
    <n v="1414025347"/>
    <d v="2014-10-23T00:49:07"/>
    <n v="1411433347"/>
    <d v="2014-09-23T00:49:07"/>
    <d v="1900-01-29T00:00:00"/>
    <x v="28"/>
    <b v="1"/>
    <n v="111"/>
    <b v="1"/>
    <s v="music/electronic music"/>
    <n v="103.09292094387415"/>
    <n v="69.666666666666671"/>
    <s v="Music"/>
    <s v="Electronic Music"/>
  </r>
  <r>
    <n v="10000"/>
    <n v="10740"/>
    <s v="successful"/>
    <s v="US"/>
    <s v="USD"/>
    <n v="1450290010"/>
    <d v="2015-12-16T18:20:10"/>
    <n v="1447698010"/>
    <d v="2015-11-16T18:20:10"/>
    <d v="1900-01-29T00:00:00"/>
    <x v="28"/>
    <b v="0"/>
    <n v="99"/>
    <b v="1"/>
    <s v="music/electronic music"/>
    <n v="107.4"/>
    <n v="108.48484848484848"/>
    <s v="Music"/>
    <s v="Electronic Music"/>
  </r>
  <r>
    <n v="5400"/>
    <n v="5858.84"/>
    <s v="successful"/>
    <s v="US"/>
    <s v="USD"/>
    <n v="1466697625"/>
    <d v="2016-06-23T16:00:25"/>
    <n v="1464105625"/>
    <d v="2016-05-24T16:00:25"/>
    <d v="1900-01-29T00:00:00"/>
    <x v="28"/>
    <b v="0"/>
    <n v="96"/>
    <b v="1"/>
    <s v="music/electronic music"/>
    <n v="108.49703703703703"/>
    <n v="61.029583333333335"/>
    <s v="Music"/>
    <s v="Electronic Music"/>
  </r>
  <r>
    <n v="4600"/>
    <n v="4952"/>
    <s v="successful"/>
    <s v="US"/>
    <s v="USD"/>
    <n v="1423668220"/>
    <d v="2015-02-11T15:23:40"/>
    <n v="1421076220"/>
    <d v="2015-01-12T15:23:40"/>
    <d v="1900-01-29T00:00:00"/>
    <x v="28"/>
    <b v="0"/>
    <n v="76"/>
    <b v="1"/>
    <s v="music/electronic music"/>
    <n v="107.65217391304347"/>
    <n v="65.15789473684211"/>
    <s v="Music"/>
    <s v="Electronic Music"/>
  </r>
  <r>
    <n v="1500"/>
    <n v="2180"/>
    <s v="successful"/>
    <s v="US"/>
    <s v="USD"/>
    <n v="1458362023"/>
    <d v="2016-03-19T04:33:43"/>
    <n v="1455773623"/>
    <d v="2016-02-18T05:33:43"/>
    <d v="1900-01-29T00:00:00"/>
    <x v="28"/>
    <b v="0"/>
    <n v="61"/>
    <b v="1"/>
    <s v="music/electronic music"/>
    <n v="145.33333333333334"/>
    <n v="35.73770491803279"/>
    <s v="Music"/>
    <s v="Electronic Music"/>
  </r>
  <r>
    <n v="85000"/>
    <n v="250"/>
    <s v="canceled"/>
    <s v="US"/>
    <s v="USD"/>
    <n v="1472317209"/>
    <d v="2016-08-27T17:00:09"/>
    <n v="1469725209"/>
    <d v="2016-07-28T17:00:09"/>
    <d v="1900-01-29T00:00:00"/>
    <x v="28"/>
    <b v="0"/>
    <n v="1"/>
    <b v="0"/>
    <s v="journalism/audio"/>
    <n v="0.29411764705882354"/>
    <n v="250"/>
    <s v="Journalism"/>
    <s v="Audio"/>
  </r>
  <r>
    <n v="100000"/>
    <n v="8537"/>
    <s v="canceled"/>
    <s v="US"/>
    <s v="USD"/>
    <n v="1432101855"/>
    <d v="2015-05-20T06:04:15"/>
    <n v="1429509855"/>
    <d v="2015-04-20T06:04:15"/>
    <d v="1900-01-29T00:00:00"/>
    <x v="28"/>
    <b v="0"/>
    <n v="292"/>
    <b v="0"/>
    <s v="journalism/audio"/>
    <n v="8.5370000000000008"/>
    <n v="29.236301369863014"/>
    <s v="Journalism"/>
    <s v="Audio"/>
  </r>
  <r>
    <n v="10000"/>
    <n v="266"/>
    <s v="canceled"/>
    <s v="US"/>
    <s v="USD"/>
    <n v="1408827550"/>
    <d v="2014-08-23T20:59:10"/>
    <n v="1406235550"/>
    <d v="2014-07-24T20:59:10"/>
    <d v="1900-01-29T00:00:00"/>
    <x v="28"/>
    <b v="0"/>
    <n v="8"/>
    <b v="0"/>
    <s v="journalism/audio"/>
    <n v="2.6599999999999997"/>
    <n v="33.25"/>
    <s v="Journalism"/>
    <s v="Audio"/>
  </r>
  <r>
    <n v="2000"/>
    <n v="1"/>
    <s v="canceled"/>
    <s v="US"/>
    <s v="USD"/>
    <n v="1415219915"/>
    <d v="2014-11-05T20:38:35"/>
    <n v="1412624315"/>
    <d v="2014-10-06T19:38:35"/>
    <d v="1900-01-29T00:00:00"/>
    <x v="28"/>
    <b v="0"/>
    <n v="1"/>
    <b v="0"/>
    <s v="journalism/audio"/>
    <n v="0.05"/>
    <n v="1"/>
    <s v="Journalism"/>
    <s v="Audio"/>
  </r>
  <r>
    <n v="12000"/>
    <n v="0"/>
    <s v="canceled"/>
    <s v="US"/>
    <s v="USD"/>
    <n v="1455272445"/>
    <d v="2016-02-12T10:20:45"/>
    <n v="1452680445"/>
    <d v="2016-01-13T10:20:45"/>
    <d v="1900-01-29T00:00:00"/>
    <x v="28"/>
    <b v="0"/>
    <n v="0"/>
    <b v="0"/>
    <s v="journalism/audio"/>
    <n v="0"/>
    <n v="0"/>
    <s v="Journalism"/>
    <s v="Audio"/>
  </r>
  <r>
    <n v="2500"/>
    <n v="0"/>
    <s v="canceled"/>
    <s v="US"/>
    <s v="USD"/>
    <n v="1442257677"/>
    <d v="2015-09-14T19:07:57"/>
    <n v="1439665677"/>
    <d v="2015-08-15T19:07:57"/>
    <d v="1900-01-29T00:00:00"/>
    <x v="28"/>
    <b v="0"/>
    <n v="0"/>
    <b v="0"/>
    <s v="journalism/audio"/>
    <n v="0"/>
    <n v="0"/>
    <s v="Journalism"/>
    <s v="Audio"/>
  </r>
  <r>
    <n v="2500"/>
    <n v="0"/>
    <s v="canceled"/>
    <s v="US"/>
    <s v="USD"/>
    <n v="1407708000"/>
    <d v="2014-08-10T22:00:00"/>
    <n v="1405110399"/>
    <d v="2014-07-11T20:26:39"/>
    <d v="1900-01-29T00:00:00"/>
    <x v="28"/>
    <b v="0"/>
    <n v="0"/>
    <b v="0"/>
    <s v="journalism/audio"/>
    <n v="0"/>
    <n v="0"/>
    <s v="Journalism"/>
    <s v="Audio"/>
  </r>
  <r>
    <n v="3500"/>
    <n v="0"/>
    <s v="canceled"/>
    <s v="US"/>
    <s v="USD"/>
    <n v="1457394545"/>
    <d v="2016-03-07T23:49:05"/>
    <n v="1454802545"/>
    <d v="2016-02-06T23:49:05"/>
    <d v="1900-01-29T00:00:00"/>
    <x v="28"/>
    <b v="0"/>
    <n v="0"/>
    <b v="0"/>
    <s v="journalism/audio"/>
    <n v="0"/>
    <n v="0"/>
    <s v="Journalism"/>
    <s v="Audio"/>
  </r>
  <r>
    <n v="10000"/>
    <n v="0"/>
    <s v="canceled"/>
    <s v="US"/>
    <s v="USD"/>
    <n v="1480888483"/>
    <d v="2016-12-04T21:54:43"/>
    <n v="1478292883"/>
    <d v="2016-11-04T20:54:43"/>
    <d v="1900-01-29T00:00:00"/>
    <x v="28"/>
    <b v="0"/>
    <n v="0"/>
    <b v="0"/>
    <s v="journalism/audio"/>
    <n v="0"/>
    <n v="0"/>
    <s v="Journalism"/>
    <s v="Audio"/>
  </r>
  <r>
    <n v="1100"/>
    <n v="0"/>
    <s v="canceled"/>
    <s v="US"/>
    <s v="USD"/>
    <n v="1426269456"/>
    <d v="2015-03-13T17:57:36"/>
    <n v="1423681056"/>
    <d v="2015-02-11T18:57:36"/>
    <d v="1900-01-29T00:00:00"/>
    <x v="28"/>
    <b v="0"/>
    <n v="0"/>
    <b v="0"/>
    <s v="journalism/audio"/>
    <n v="0"/>
    <n v="0"/>
    <s v="Journalism"/>
    <s v="Audio"/>
  </r>
  <r>
    <n v="5000"/>
    <n v="50"/>
    <s v="canceled"/>
    <s v="US"/>
    <s v="USD"/>
    <n v="1429134893"/>
    <d v="2015-04-15T21:54:53"/>
    <n v="1426542893"/>
    <d v="2015-03-16T21:54:53"/>
    <d v="1900-01-29T00:00:00"/>
    <x v="28"/>
    <b v="0"/>
    <n v="1"/>
    <b v="0"/>
    <s v="journalism/audio"/>
    <n v="1"/>
    <n v="50"/>
    <s v="Journalism"/>
    <s v="Audio"/>
  </r>
  <r>
    <n v="1000"/>
    <n v="0"/>
    <s v="canceled"/>
    <s v="US"/>
    <s v="USD"/>
    <n v="1472604262"/>
    <d v="2016-08-31T00:44:22"/>
    <n v="1470012262"/>
    <d v="2016-08-01T00:44:22"/>
    <d v="1900-01-29T00:00:00"/>
    <x v="28"/>
    <b v="0"/>
    <n v="0"/>
    <b v="0"/>
    <s v="journalism/audio"/>
    <n v="0"/>
    <n v="0"/>
    <s v="Journalism"/>
    <s v="Audio"/>
  </r>
  <r>
    <n v="500"/>
    <n v="130"/>
    <s v="failed"/>
    <s v="US"/>
    <s v="USD"/>
    <n v="1387657931"/>
    <d v="2013-12-21T20:32:11"/>
    <n v="1385065931"/>
    <d v="2013-11-21T20:32:11"/>
    <d v="1900-01-29T00:00:00"/>
    <x v="28"/>
    <b v="0"/>
    <n v="10"/>
    <b v="0"/>
    <s v="games/video games"/>
    <n v="26"/>
    <n v="13"/>
    <s v="Games"/>
    <s v="Video Games"/>
  </r>
  <r>
    <n v="30000"/>
    <n v="45"/>
    <s v="failed"/>
    <s v="US"/>
    <s v="USD"/>
    <n v="1460274864"/>
    <d v="2016-04-10T07:54:24"/>
    <n v="1457686464"/>
    <d v="2016-03-11T08:54:24"/>
    <d v="1900-01-29T00:00:00"/>
    <x v="28"/>
    <b v="0"/>
    <n v="4"/>
    <b v="0"/>
    <s v="games/video games"/>
    <n v="0.15"/>
    <n v="11.25"/>
    <s v="Games"/>
    <s v="Video Games"/>
  </r>
  <r>
    <n v="100"/>
    <n v="0"/>
    <s v="failed"/>
    <s v="NO"/>
    <s v="NOK"/>
    <n v="1447787093"/>
    <d v="2015-11-17T19:04:53"/>
    <n v="1445191493"/>
    <d v="2015-10-18T18:04:53"/>
    <d v="1900-01-29T00:00:00"/>
    <x v="28"/>
    <b v="0"/>
    <n v="0"/>
    <b v="0"/>
    <s v="games/video games"/>
    <n v="0"/>
    <n v="0"/>
    <s v="Games"/>
    <s v="Video Games"/>
  </r>
  <r>
    <n v="75000"/>
    <n v="51"/>
    <s v="failed"/>
    <s v="US"/>
    <s v="USD"/>
    <n v="1391630297"/>
    <d v="2014-02-05T19:58:17"/>
    <n v="1389038297"/>
    <d v="2014-01-06T19:58:17"/>
    <d v="1900-01-29T00:00:00"/>
    <x v="28"/>
    <b v="0"/>
    <n v="4"/>
    <b v="0"/>
    <s v="games/video games"/>
    <n v="6.8000000000000005E-2"/>
    <n v="12.75"/>
    <s v="Games"/>
    <s v="Video Games"/>
  </r>
  <r>
    <n v="750"/>
    <n v="10"/>
    <s v="failed"/>
    <s v="US"/>
    <s v="USD"/>
    <n v="1318806541"/>
    <d v="2011-10-16T23:09:01"/>
    <n v="1316214541"/>
    <d v="2011-09-16T23:09:01"/>
    <d v="1900-01-29T00:00:00"/>
    <x v="28"/>
    <b v="0"/>
    <n v="1"/>
    <b v="0"/>
    <s v="games/video games"/>
    <n v="1.3333333333333335"/>
    <n v="10"/>
    <s v="Games"/>
    <s v="Video Games"/>
  </r>
  <r>
    <n v="54000"/>
    <n v="3407"/>
    <s v="failed"/>
    <s v="US"/>
    <s v="USD"/>
    <n v="1388808545"/>
    <d v="2014-01-04T04:09:05"/>
    <n v="1386216545"/>
    <d v="2013-12-05T04:09:05"/>
    <d v="1900-01-29T00:00:00"/>
    <x v="28"/>
    <b v="0"/>
    <n v="30"/>
    <b v="0"/>
    <s v="games/video games"/>
    <n v="6.3092592592592585"/>
    <n v="113.56666666666666"/>
    <s v="Games"/>
    <s v="Video Games"/>
  </r>
  <r>
    <n v="1000"/>
    <n v="45"/>
    <s v="failed"/>
    <s v="US"/>
    <s v="USD"/>
    <n v="1336340516"/>
    <d v="2012-05-06T21:41:56"/>
    <n v="1333748516"/>
    <d v="2012-04-06T21:41:56"/>
    <d v="1900-01-29T00:00:00"/>
    <x v="28"/>
    <b v="0"/>
    <n v="3"/>
    <b v="0"/>
    <s v="games/video games"/>
    <n v="4.5"/>
    <n v="15"/>
    <s v="Games"/>
    <s v="Video Games"/>
  </r>
  <r>
    <n v="25000"/>
    <n v="7344"/>
    <s v="failed"/>
    <s v="US"/>
    <s v="USD"/>
    <n v="1452744011"/>
    <d v="2016-01-14T04:00:11"/>
    <n v="1450152011"/>
    <d v="2015-12-15T04:00:11"/>
    <d v="1900-01-29T00:00:00"/>
    <x v="28"/>
    <b v="0"/>
    <n v="167"/>
    <b v="0"/>
    <s v="games/video games"/>
    <n v="29.376000000000001"/>
    <n v="43.976047904191617"/>
    <s v="Games"/>
    <s v="Video Games"/>
  </r>
  <r>
    <n v="20000"/>
    <n v="1821"/>
    <s v="failed"/>
    <s v="US"/>
    <s v="USD"/>
    <n v="1399778333"/>
    <d v="2014-05-11T03:18:53"/>
    <n v="1397186333"/>
    <d v="2014-04-11T03:18:53"/>
    <d v="1900-01-29T00:00:00"/>
    <x v="28"/>
    <b v="0"/>
    <n v="98"/>
    <b v="0"/>
    <s v="games/video games"/>
    <n v="9.1050000000000004"/>
    <n v="18.581632653061224"/>
    <s v="Games"/>
    <s v="Video Games"/>
  </r>
  <r>
    <n v="68000"/>
    <n v="12"/>
    <s v="failed"/>
    <s v="US"/>
    <s v="USD"/>
    <n v="1422483292"/>
    <d v="2015-01-28T22:14:52"/>
    <n v="1419891292"/>
    <d v="2014-12-29T22:14:52"/>
    <d v="1900-01-29T00:00:00"/>
    <x v="28"/>
    <b v="0"/>
    <n v="4"/>
    <b v="0"/>
    <s v="games/video games"/>
    <n v="1.7647058823529412E-2"/>
    <n v="3"/>
    <s v="Games"/>
    <s v="Video Games"/>
  </r>
  <r>
    <n v="10000"/>
    <n v="56"/>
    <s v="failed"/>
    <s v="US"/>
    <s v="USD"/>
    <n v="1344635088"/>
    <d v="2012-08-10T21:44:48"/>
    <n v="1342043088"/>
    <d v="2012-07-11T21:44:48"/>
    <d v="1900-01-29T00:00:00"/>
    <x v="28"/>
    <b v="0"/>
    <n v="3"/>
    <b v="0"/>
    <s v="games/video games"/>
    <n v="0.55999999999999994"/>
    <n v="18.666666666666668"/>
    <s v="Games"/>
    <s v="Video Games"/>
  </r>
  <r>
    <n v="550"/>
    <n v="0"/>
    <s v="failed"/>
    <s v="US"/>
    <s v="USD"/>
    <n v="1407534804"/>
    <d v="2014-08-08T21:53:24"/>
    <n v="1404942804"/>
    <d v="2014-07-09T21:53:24"/>
    <d v="1900-01-29T00:00:00"/>
    <x v="28"/>
    <b v="0"/>
    <n v="0"/>
    <b v="0"/>
    <s v="games/video games"/>
    <n v="0"/>
    <n v="0"/>
    <s v="Games"/>
    <s v="Video Games"/>
  </r>
  <r>
    <n v="30000"/>
    <n v="1026"/>
    <s v="failed"/>
    <s v="CA"/>
    <s v="CAD"/>
    <n v="1457967975"/>
    <d v="2016-03-14T15:06:15"/>
    <n v="1455379575"/>
    <d v="2016-02-13T16:06:15"/>
    <d v="1900-01-29T00:00:00"/>
    <x v="28"/>
    <b v="0"/>
    <n v="9"/>
    <b v="0"/>
    <s v="games/video games"/>
    <n v="3.42"/>
    <n v="114"/>
    <s v="Games"/>
    <s v="Video Games"/>
  </r>
  <r>
    <n v="18000"/>
    <n v="15"/>
    <s v="failed"/>
    <s v="US"/>
    <s v="USD"/>
    <n v="1408913291"/>
    <d v="2014-08-24T20:48:11"/>
    <n v="1406321291"/>
    <d v="2014-07-25T20:48:11"/>
    <d v="1900-01-29T00:00:00"/>
    <x v="28"/>
    <b v="0"/>
    <n v="2"/>
    <b v="0"/>
    <s v="games/video games"/>
    <n v="8.3333333333333343E-2"/>
    <n v="7.5"/>
    <s v="Games"/>
    <s v="Video Games"/>
  </r>
  <r>
    <n v="1100"/>
    <n v="0"/>
    <s v="failed"/>
    <s v="US"/>
    <s v="USD"/>
    <n v="1402852087"/>
    <d v="2014-06-15T17:08:07"/>
    <n v="1400260087"/>
    <d v="2014-05-16T17:08:07"/>
    <d v="1900-01-29T00:00:00"/>
    <x v="28"/>
    <b v="0"/>
    <n v="0"/>
    <b v="0"/>
    <s v="games/video games"/>
    <n v="0"/>
    <n v="0"/>
    <s v="Games"/>
    <s v="Video Games"/>
  </r>
  <r>
    <n v="45000"/>
    <n v="6382.34"/>
    <s v="failed"/>
    <s v="US"/>
    <s v="USD"/>
    <n v="1398366667"/>
    <d v="2014-04-24T19:11:07"/>
    <n v="1395774667"/>
    <d v="2014-03-25T19:11:07"/>
    <d v="1900-01-29T00:00:00"/>
    <x v="28"/>
    <b v="0"/>
    <n v="147"/>
    <b v="0"/>
    <s v="games/video games"/>
    <n v="14.182977777777777"/>
    <n v="43.41727891156463"/>
    <s v="Games"/>
    <s v="Video Games"/>
  </r>
  <r>
    <n v="15000"/>
    <n v="1174"/>
    <s v="failed"/>
    <s v="FR"/>
    <s v="EUR"/>
    <n v="1435293175"/>
    <d v="2015-06-26T04:32:55"/>
    <n v="1432701175"/>
    <d v="2015-05-27T04:32:55"/>
    <d v="1900-01-29T00:00:00"/>
    <x v="28"/>
    <b v="0"/>
    <n v="49"/>
    <b v="0"/>
    <s v="games/video games"/>
    <n v="7.8266666666666662"/>
    <n v="23.959183673469386"/>
    <s v="Games"/>
    <s v="Video Games"/>
  </r>
  <r>
    <n v="12999"/>
    <n v="5"/>
    <s v="failed"/>
    <s v="AU"/>
    <s v="AUD"/>
    <n v="1432873653"/>
    <d v="2015-05-29T04:27:33"/>
    <n v="1430281653"/>
    <d v="2015-04-29T04:27:33"/>
    <d v="1900-01-29T00:00:00"/>
    <x v="28"/>
    <b v="0"/>
    <n v="1"/>
    <b v="0"/>
    <s v="games/video games"/>
    <n v="3.8464497269020695E-2"/>
    <n v="5"/>
    <s v="Games"/>
    <s v="Video Games"/>
  </r>
  <r>
    <n v="200"/>
    <n v="25"/>
    <s v="failed"/>
    <s v="GB"/>
    <s v="GBP"/>
    <n v="1460313672"/>
    <d v="2016-04-10T18:41:12"/>
    <n v="1457725272"/>
    <d v="2016-03-11T19:41:12"/>
    <d v="1900-01-29T00:00:00"/>
    <x v="28"/>
    <b v="0"/>
    <n v="2"/>
    <b v="0"/>
    <s v="games/video games"/>
    <n v="12.5"/>
    <n v="12.5"/>
    <s v="Games"/>
    <s v="Video Games"/>
  </r>
  <r>
    <n v="2000"/>
    <n v="21"/>
    <s v="failed"/>
    <s v="US"/>
    <s v="USD"/>
    <n v="1357432638"/>
    <d v="2013-01-06T00:37:18"/>
    <n v="1354840638"/>
    <d v="2012-12-07T00:37:18"/>
    <d v="1900-01-29T00:00:00"/>
    <x v="28"/>
    <b v="0"/>
    <n v="7"/>
    <b v="0"/>
    <s v="games/video games"/>
    <n v="1.05"/>
    <n v="3"/>
    <s v="Games"/>
    <s v="Video Games"/>
  </r>
  <r>
    <n v="18000"/>
    <n v="3294.01"/>
    <s v="failed"/>
    <s v="US"/>
    <s v="USD"/>
    <n v="1318180033"/>
    <d v="2011-10-09T17:07:13"/>
    <n v="1315588033"/>
    <d v="2011-09-09T17:07:13"/>
    <d v="1900-01-29T00:00:00"/>
    <x v="28"/>
    <b v="0"/>
    <n v="27"/>
    <b v="0"/>
    <s v="games/video games"/>
    <n v="18.300055555555556"/>
    <n v="122.00037037037038"/>
    <s v="Games"/>
    <s v="Video Games"/>
  </r>
  <r>
    <n v="500000"/>
    <n v="25174"/>
    <s v="failed"/>
    <s v="US"/>
    <s v="USD"/>
    <n v="1377867220"/>
    <d v="2013-08-30T12:53:40"/>
    <n v="1375275220"/>
    <d v="2013-07-31T12:53:40"/>
    <d v="1900-01-29T00:00:00"/>
    <x v="28"/>
    <b v="0"/>
    <n v="94"/>
    <b v="0"/>
    <s v="games/video games"/>
    <n v="5.0347999999999997"/>
    <n v="267.80851063829789"/>
    <s v="Games"/>
    <s v="Video Games"/>
  </r>
  <r>
    <n v="25000"/>
    <n v="1803"/>
    <s v="failed"/>
    <s v="US"/>
    <s v="USD"/>
    <n v="1397413095"/>
    <d v="2014-04-13T18:18:15"/>
    <n v="1394821095"/>
    <d v="2014-03-14T18:18:15"/>
    <d v="1900-01-29T00:00:00"/>
    <x v="28"/>
    <b v="0"/>
    <n v="22"/>
    <b v="0"/>
    <s v="games/video games"/>
    <n v="7.2120000000000006"/>
    <n v="81.954545454545453"/>
    <s v="Games"/>
    <s v="Video Games"/>
  </r>
  <r>
    <n v="5000"/>
    <n v="25"/>
    <s v="failed"/>
    <s v="GB"/>
    <s v="GBP"/>
    <n v="1431547468"/>
    <d v="2015-05-13T20:04:28"/>
    <n v="1428955468"/>
    <d v="2015-04-13T20:04:28"/>
    <d v="1900-01-29T00:00:00"/>
    <x v="28"/>
    <b v="0"/>
    <n v="1"/>
    <b v="0"/>
    <s v="games/video games"/>
    <n v="0.5"/>
    <n v="25"/>
    <s v="Games"/>
    <s v="Video Games"/>
  </r>
  <r>
    <n v="4000"/>
    <n v="100"/>
    <s v="failed"/>
    <s v="DE"/>
    <s v="EUR"/>
    <n v="1455417571"/>
    <d v="2016-02-14T02:39:31"/>
    <n v="1452825571"/>
    <d v="2016-01-15T02:39:31"/>
    <d v="1900-01-29T00:00:00"/>
    <x v="28"/>
    <b v="0"/>
    <n v="10"/>
    <b v="0"/>
    <s v="games/video games"/>
    <n v="2.5"/>
    <n v="10"/>
    <s v="Games"/>
    <s v="Video Games"/>
  </r>
  <r>
    <n v="60000"/>
    <n v="2971"/>
    <s v="failed"/>
    <s v="GB"/>
    <s v="GBP"/>
    <n v="1402480221"/>
    <d v="2014-06-11T09:50:21"/>
    <n v="1399888221"/>
    <d v="2014-05-12T09:50:21"/>
    <d v="1900-01-29T00:00:00"/>
    <x v="28"/>
    <b v="0"/>
    <n v="37"/>
    <b v="0"/>
    <s v="games/video games"/>
    <n v="4.9516666666666671"/>
    <n v="80.297297297297291"/>
    <s v="Games"/>
    <s v="Video Games"/>
  </r>
  <r>
    <n v="900000"/>
    <n v="1431"/>
    <s v="failed"/>
    <s v="US"/>
    <s v="USD"/>
    <n v="1395627327"/>
    <d v="2014-03-24T02:15:27"/>
    <n v="1393038927"/>
    <d v="2014-02-22T03:15:27"/>
    <d v="1900-01-29T00:00:00"/>
    <x v="28"/>
    <b v="0"/>
    <n v="20"/>
    <b v="0"/>
    <s v="games/video games"/>
    <n v="0.159"/>
    <n v="71.55"/>
    <s v="Games"/>
    <s v="Video Games"/>
  </r>
  <r>
    <n v="400"/>
    <n v="165"/>
    <s v="failed"/>
    <s v="US"/>
    <s v="USD"/>
    <n v="1333557975"/>
    <d v="2012-04-04T16:46:15"/>
    <n v="1330969575"/>
    <d v="2012-03-05T17:46:15"/>
    <d v="1900-01-29T00:00:00"/>
    <x v="28"/>
    <b v="0"/>
    <n v="7"/>
    <b v="0"/>
    <s v="games/video games"/>
    <n v="41.25"/>
    <n v="23.571428571428573"/>
    <s v="Games"/>
    <s v="Video Games"/>
  </r>
  <r>
    <n v="10000"/>
    <n v="0"/>
    <s v="failed"/>
    <s v="US"/>
    <s v="USD"/>
    <n v="1406148024"/>
    <d v="2014-07-23T20:40:24"/>
    <n v="1403556024"/>
    <d v="2014-06-23T20:40:24"/>
    <d v="1900-01-29T00:00:00"/>
    <x v="28"/>
    <b v="0"/>
    <n v="0"/>
    <b v="0"/>
    <s v="games/video games"/>
    <n v="0"/>
    <n v="0"/>
    <s v="Games"/>
    <s v="Video Games"/>
  </r>
  <r>
    <n v="10000"/>
    <n v="45"/>
    <s v="failed"/>
    <s v="US"/>
    <s v="USD"/>
    <n v="1479495790"/>
    <d v="2016-11-18T19:03:10"/>
    <n v="1476900190"/>
    <d v="2016-10-19T18:03:10"/>
    <d v="1900-01-29T00:00:00"/>
    <x v="28"/>
    <b v="0"/>
    <n v="3"/>
    <b v="0"/>
    <s v="games/video games"/>
    <n v="0.44999999999999996"/>
    <n v="15"/>
    <s v="Games"/>
    <s v="Video Games"/>
  </r>
  <r>
    <n v="50000"/>
    <n v="255"/>
    <s v="failed"/>
    <s v="US"/>
    <s v="USD"/>
    <n v="1354919022"/>
    <d v="2012-12-07T22:23:42"/>
    <n v="1352327022"/>
    <d v="2012-11-07T22:23:42"/>
    <d v="1900-01-29T00:00:00"/>
    <x v="28"/>
    <b v="0"/>
    <n v="11"/>
    <b v="0"/>
    <s v="games/video games"/>
    <n v="0.51"/>
    <n v="23.181818181818183"/>
    <s v="Games"/>
    <s v="Video Games"/>
  </r>
  <r>
    <n v="2500"/>
    <n v="1"/>
    <s v="failed"/>
    <s v="US"/>
    <s v="USD"/>
    <n v="1452228790"/>
    <d v="2016-01-08T04:53:10"/>
    <n v="1449636790"/>
    <d v="2015-12-09T04:53:10"/>
    <d v="1900-01-29T00:00:00"/>
    <x v="28"/>
    <b v="0"/>
    <n v="1"/>
    <b v="0"/>
    <s v="games/video games"/>
    <n v="0.04"/>
    <n v="1"/>
    <s v="Games"/>
    <s v="Video Games"/>
  </r>
  <r>
    <n v="1000"/>
    <n v="5"/>
    <s v="failed"/>
    <s v="GB"/>
    <s v="GBP"/>
    <n v="1408058820"/>
    <d v="2014-08-14T23:27:00"/>
    <n v="1405466820"/>
    <d v="2014-07-15T23:27:00"/>
    <d v="1900-01-29T00:00:00"/>
    <x v="28"/>
    <b v="0"/>
    <n v="1"/>
    <b v="0"/>
    <s v="games/video games"/>
    <n v="0.5"/>
    <n v="5"/>
    <s v="Games"/>
    <s v="Video Games"/>
  </r>
  <r>
    <n v="6000"/>
    <n v="10"/>
    <s v="failed"/>
    <s v="GB"/>
    <s v="GBP"/>
    <n v="1381306687"/>
    <d v="2013-10-09T08:18:07"/>
    <n v="1378714687"/>
    <d v="2013-09-09T08:18:07"/>
    <d v="1900-01-29T00:00:00"/>
    <x v="28"/>
    <b v="0"/>
    <n v="3"/>
    <b v="0"/>
    <s v="games/video games"/>
    <n v="0.16666666666666669"/>
    <n v="3.3333333333333335"/>
    <s v="Games"/>
    <s v="Video Games"/>
  </r>
  <r>
    <n v="40000"/>
    <n v="53"/>
    <s v="failed"/>
    <s v="US"/>
    <s v="USD"/>
    <n v="1459352495"/>
    <d v="2016-03-30T15:41:35"/>
    <n v="1456764095"/>
    <d v="2016-02-29T16:41:35"/>
    <d v="1900-01-29T00:00:00"/>
    <x v="28"/>
    <b v="0"/>
    <n v="4"/>
    <b v="0"/>
    <s v="games/video games"/>
    <n v="0.13250000000000001"/>
    <n v="13.25"/>
    <s v="Games"/>
    <s v="Video Games"/>
  </r>
  <r>
    <n v="1000"/>
    <n v="83"/>
    <s v="failed"/>
    <s v="DE"/>
    <s v="EUR"/>
    <n v="1451053313"/>
    <d v="2015-12-25T14:21:53"/>
    <n v="1448461313"/>
    <d v="2015-11-25T14:21:53"/>
    <d v="1900-01-29T00:00:00"/>
    <x v="28"/>
    <b v="0"/>
    <n v="8"/>
    <b v="0"/>
    <s v="games/video games"/>
    <n v="8.3000000000000007"/>
    <n v="10.375"/>
    <s v="Games"/>
    <s v="Video Games"/>
  </r>
  <r>
    <n v="4500"/>
    <n v="109"/>
    <s v="failed"/>
    <s v="AU"/>
    <s v="AUD"/>
    <n v="1396666779"/>
    <d v="2014-04-05T02:59:39"/>
    <n v="1394078379"/>
    <d v="2014-03-06T03:59:39"/>
    <d v="1900-01-29T00:00:00"/>
    <x v="28"/>
    <b v="0"/>
    <n v="3"/>
    <b v="0"/>
    <s v="games/video games"/>
    <n v="2.4222222222222221"/>
    <n v="36.333333333333336"/>
    <s v="Games"/>
    <s v="Video Games"/>
  </r>
  <r>
    <n v="250000"/>
    <n v="29"/>
    <s v="failed"/>
    <s v="US"/>
    <s v="USD"/>
    <n v="1457904316"/>
    <d v="2016-03-13T21:25:16"/>
    <n v="1455315916"/>
    <d v="2016-02-12T22:25:16"/>
    <d v="1900-01-29T00:00:00"/>
    <x v="28"/>
    <b v="0"/>
    <n v="5"/>
    <b v="0"/>
    <s v="games/video games"/>
    <n v="1.1599999999999999E-2"/>
    <n v="5.8"/>
    <s v="Games"/>
    <s v="Video Games"/>
  </r>
  <r>
    <n v="5000"/>
    <n v="11"/>
    <s v="failed"/>
    <s v="US"/>
    <s v="USD"/>
    <n v="1397910848"/>
    <d v="2014-04-19T12:34:08"/>
    <n v="1395318848"/>
    <d v="2014-03-20T12:34:08"/>
    <d v="1900-01-29T00:00:00"/>
    <x v="28"/>
    <b v="0"/>
    <n v="3"/>
    <b v="0"/>
    <s v="games/video games"/>
    <n v="0.22"/>
    <n v="3.6666666666666665"/>
    <s v="Games"/>
    <s v="Video Games"/>
  </r>
  <r>
    <n v="90000"/>
    <n v="425"/>
    <s v="failed"/>
    <s v="US"/>
    <s v="USD"/>
    <n v="1430409651"/>
    <d v="2015-04-30T16:00:51"/>
    <n v="1427817651"/>
    <d v="2015-03-31T16:00:51"/>
    <d v="1900-01-29T00:00:00"/>
    <x v="28"/>
    <b v="0"/>
    <n v="7"/>
    <b v="0"/>
    <s v="games/mobile games"/>
    <n v="0.47222222222222221"/>
    <n v="60.714285714285715"/>
    <s v="Games"/>
    <s v="Mobile Games"/>
  </r>
  <r>
    <n v="2000"/>
    <n v="10"/>
    <s v="failed"/>
    <s v="US"/>
    <s v="USD"/>
    <n v="1468482694"/>
    <d v="2016-07-14T07:51:34"/>
    <n v="1465890694"/>
    <d v="2016-06-14T07:51:34"/>
    <d v="1900-01-29T00:00:00"/>
    <x v="28"/>
    <b v="0"/>
    <n v="2"/>
    <b v="0"/>
    <s v="games/mobile games"/>
    <n v="0.5"/>
    <n v="5"/>
    <s v="Games"/>
    <s v="Mobile Games"/>
  </r>
  <r>
    <n v="1000"/>
    <n v="1"/>
    <s v="failed"/>
    <s v="GB"/>
    <s v="GBP"/>
    <n v="1407425717"/>
    <d v="2014-08-07T15:35:17"/>
    <n v="1404833717"/>
    <d v="2014-07-08T15:35:17"/>
    <d v="1900-01-29T00:00:00"/>
    <x v="28"/>
    <b v="0"/>
    <n v="1"/>
    <b v="0"/>
    <s v="games/mobile games"/>
    <n v="0.1"/>
    <n v="1"/>
    <s v="Games"/>
    <s v="Mobile Games"/>
  </r>
  <r>
    <n v="20000"/>
    <n v="21"/>
    <s v="failed"/>
    <s v="US"/>
    <s v="USD"/>
    <n v="1465107693"/>
    <d v="2016-06-05T06:21:33"/>
    <n v="1462515693"/>
    <d v="2016-05-06T06:21:33"/>
    <d v="1900-01-29T00:00:00"/>
    <x v="28"/>
    <b v="0"/>
    <n v="2"/>
    <b v="0"/>
    <s v="games/mobile games"/>
    <n v="0.105"/>
    <n v="10.5"/>
    <s v="Games"/>
    <s v="Mobile Games"/>
  </r>
  <r>
    <n v="40000"/>
    <n v="0"/>
    <s v="failed"/>
    <s v="AU"/>
    <s v="AUD"/>
    <n v="1450993668"/>
    <d v="2015-12-24T21:47:48"/>
    <n v="1448401668"/>
    <d v="2015-11-24T21:47:48"/>
    <d v="1900-01-29T00:00:00"/>
    <x v="28"/>
    <b v="0"/>
    <n v="0"/>
    <b v="0"/>
    <s v="games/mobile games"/>
    <n v="0"/>
    <n v="0"/>
    <s v="Games"/>
    <s v="Mobile Games"/>
  </r>
  <r>
    <n v="10000"/>
    <n v="1438"/>
    <s v="failed"/>
    <s v="CA"/>
    <s v="CAD"/>
    <n v="1483238771"/>
    <d v="2017-01-01T02:46:11"/>
    <n v="1480646771"/>
    <d v="2016-12-02T02:46:11"/>
    <d v="1900-01-29T00:00:00"/>
    <x v="28"/>
    <b v="0"/>
    <n v="13"/>
    <b v="0"/>
    <s v="games/mobile games"/>
    <n v="14.38"/>
    <n v="110.61538461538461"/>
    <s v="Games"/>
    <s v="Mobile Games"/>
  </r>
  <r>
    <n v="3000"/>
    <n v="20"/>
    <s v="failed"/>
    <s v="GB"/>
    <s v="GBP"/>
    <n v="1406799981"/>
    <d v="2014-07-31T09:46:21"/>
    <n v="1404207981"/>
    <d v="2014-07-01T09:46:21"/>
    <d v="1900-01-29T00:00:00"/>
    <x v="28"/>
    <b v="0"/>
    <n v="1"/>
    <b v="0"/>
    <s v="games/mobile games"/>
    <n v="0.66666666666666674"/>
    <n v="20"/>
    <s v="Games"/>
    <s v="Mobile Games"/>
  </r>
  <r>
    <n v="1000"/>
    <n v="50"/>
    <s v="failed"/>
    <s v="DE"/>
    <s v="EUR"/>
    <n v="1470527094"/>
    <d v="2016-08-06T23:44:54"/>
    <n v="1467935094"/>
    <d v="2016-07-07T23:44:54"/>
    <d v="1900-01-29T00:00:00"/>
    <x v="28"/>
    <b v="0"/>
    <n v="1"/>
    <b v="0"/>
    <s v="games/mobile games"/>
    <n v="5"/>
    <n v="50"/>
    <s v="Games"/>
    <s v="Mobile Games"/>
  </r>
  <r>
    <n v="4190"/>
    <n v="270"/>
    <s v="failed"/>
    <s v="FR"/>
    <s v="EUR"/>
    <n v="1450541229"/>
    <d v="2015-12-19T16:07:09"/>
    <n v="1447949229"/>
    <d v="2015-11-19T16:07:09"/>
    <d v="1900-01-29T00:00:00"/>
    <x v="28"/>
    <b v="0"/>
    <n v="6"/>
    <b v="0"/>
    <s v="games/mobile games"/>
    <n v="6.4439140811455857"/>
    <n v="45"/>
    <s v="Games"/>
    <s v="Mobile Games"/>
  </r>
  <r>
    <n v="25000"/>
    <n v="9875"/>
    <s v="failed"/>
    <s v="US"/>
    <s v="USD"/>
    <n v="1461440421"/>
    <d v="2016-04-23T19:40:21"/>
    <n v="1458848421"/>
    <d v="2016-03-24T19:40:21"/>
    <d v="1900-01-29T00:00:00"/>
    <x v="28"/>
    <b v="0"/>
    <n v="39"/>
    <b v="0"/>
    <s v="games/mobile games"/>
    <n v="39.5"/>
    <n v="253.2051282051282"/>
    <s v="Games"/>
    <s v="Mobile Games"/>
  </r>
  <r>
    <n v="8000"/>
    <n v="5"/>
    <s v="failed"/>
    <s v="US"/>
    <s v="USD"/>
    <n v="1420100426"/>
    <d v="2015-01-01T08:20:26"/>
    <n v="1417508426"/>
    <d v="2014-12-02T08:20:26"/>
    <d v="1900-01-29T00:00:00"/>
    <x v="28"/>
    <b v="0"/>
    <n v="1"/>
    <b v="0"/>
    <s v="games/mobile games"/>
    <n v="6.25E-2"/>
    <n v="5"/>
    <s v="Games"/>
    <s v="Mobile Games"/>
  </r>
  <r>
    <n v="5000"/>
    <n v="0"/>
    <s v="failed"/>
    <s v="GB"/>
    <s v="GBP"/>
    <n v="1438859121"/>
    <d v="2015-08-06T11:05:21"/>
    <n v="1436267121"/>
    <d v="2015-07-07T11:05:21"/>
    <d v="1900-01-29T00:00:00"/>
    <x v="28"/>
    <b v="0"/>
    <n v="0"/>
    <b v="0"/>
    <s v="games/mobile games"/>
    <n v="0"/>
    <n v="0"/>
    <s v="Games"/>
    <s v="Mobile Games"/>
  </r>
  <r>
    <n v="500"/>
    <n v="0"/>
    <s v="failed"/>
    <s v="DE"/>
    <s v="EUR"/>
    <n v="1436460450"/>
    <d v="2015-07-09T16:47:30"/>
    <n v="1433868450"/>
    <d v="2015-06-09T16:47:30"/>
    <d v="1900-01-29T00:00:00"/>
    <x v="28"/>
    <b v="0"/>
    <n v="0"/>
    <b v="0"/>
    <s v="games/mobile games"/>
    <n v="0"/>
    <n v="0"/>
    <s v="Games"/>
    <s v="Mobile Games"/>
  </r>
  <r>
    <n v="4000"/>
    <n v="0"/>
    <s v="failed"/>
    <s v="US"/>
    <s v="USD"/>
    <n v="1424131727"/>
    <d v="2015-02-17T00:08:47"/>
    <n v="1421539727"/>
    <d v="2015-01-18T00:08:47"/>
    <d v="1900-01-29T00:00:00"/>
    <x v="28"/>
    <b v="0"/>
    <n v="0"/>
    <b v="0"/>
    <s v="games/mobile games"/>
    <n v="0"/>
    <n v="0"/>
    <s v="Games"/>
    <s v="Mobile Games"/>
  </r>
  <r>
    <n v="45000"/>
    <n v="186"/>
    <s v="failed"/>
    <s v="US"/>
    <s v="USD"/>
    <n v="1450327126"/>
    <d v="2015-12-17T04:38:46"/>
    <n v="1447735126"/>
    <d v="2015-11-17T04:38:46"/>
    <d v="1900-01-29T00:00:00"/>
    <x v="28"/>
    <b v="0"/>
    <n v="8"/>
    <b v="0"/>
    <s v="games/mobile games"/>
    <n v="0.41333333333333333"/>
    <n v="23.25"/>
    <s v="Games"/>
    <s v="Mobile Games"/>
  </r>
  <r>
    <n v="9300"/>
    <n v="0"/>
    <s v="failed"/>
    <s v="US"/>
    <s v="USD"/>
    <n v="1430281320"/>
    <d v="2015-04-29T04:22:00"/>
    <n v="1427689320"/>
    <d v="2015-03-30T04:22:00"/>
    <d v="1900-01-29T00:00:00"/>
    <x v="28"/>
    <b v="0"/>
    <n v="0"/>
    <b v="0"/>
    <s v="food/food trucks"/>
    <n v="0"/>
    <n v="0"/>
    <s v="Food"/>
    <s v="Food Trucks"/>
  </r>
  <r>
    <n v="15000"/>
    <n v="73"/>
    <s v="failed"/>
    <s v="US"/>
    <s v="USD"/>
    <n v="1480568781"/>
    <d v="2016-12-01T05:06:21"/>
    <n v="1477973181"/>
    <d v="2016-11-01T04:06:21"/>
    <d v="1900-01-29T00:00:00"/>
    <x v="28"/>
    <b v="0"/>
    <n v="3"/>
    <b v="0"/>
    <s v="food/food trucks"/>
    <n v="0.48666666666666669"/>
    <n v="24.333333333333332"/>
    <s v="Food"/>
    <s v="Food Trucks"/>
  </r>
  <r>
    <n v="50000"/>
    <n v="75"/>
    <s v="failed"/>
    <s v="US"/>
    <s v="USD"/>
    <n v="1466096566"/>
    <d v="2016-06-16T17:02:46"/>
    <n v="1463504566"/>
    <d v="2016-05-17T17:02:46"/>
    <d v="1900-01-29T00:00:00"/>
    <x v="28"/>
    <b v="0"/>
    <n v="2"/>
    <b v="0"/>
    <s v="food/food trucks"/>
    <n v="0.15"/>
    <n v="37.5"/>
    <s v="Food"/>
    <s v="Food Trucks"/>
  </r>
  <r>
    <n v="25000"/>
    <n v="0"/>
    <s v="failed"/>
    <s v="US"/>
    <s v="USD"/>
    <n v="1441592863"/>
    <d v="2015-09-07T02:27:43"/>
    <n v="1439000863"/>
    <d v="2015-08-08T02:27:43"/>
    <d v="1900-01-29T00:00:00"/>
    <x v="28"/>
    <b v="0"/>
    <n v="0"/>
    <b v="0"/>
    <s v="food/food trucks"/>
    <n v="0"/>
    <n v="0"/>
    <s v="Food"/>
    <s v="Food Trucks"/>
  </r>
  <r>
    <n v="16000"/>
    <n v="911"/>
    <s v="failed"/>
    <s v="US"/>
    <s v="USD"/>
    <n v="1431709312"/>
    <d v="2015-05-15T17:01:52"/>
    <n v="1429117312"/>
    <d v="2015-04-15T17:01:52"/>
    <d v="1900-01-29T00:00:00"/>
    <x v="28"/>
    <b v="0"/>
    <n v="15"/>
    <b v="0"/>
    <s v="food/food trucks"/>
    <n v="5.6937500000000005"/>
    <n v="60.733333333333334"/>
    <s v="Food"/>
    <s v="Food Trucks"/>
  </r>
  <r>
    <n v="8000"/>
    <n v="50"/>
    <s v="failed"/>
    <s v="US"/>
    <s v="USD"/>
    <n v="1434647305"/>
    <d v="2015-06-18T17:08:25"/>
    <n v="1432055305"/>
    <d v="2015-05-19T17:08:25"/>
    <d v="1900-01-29T00:00:00"/>
    <x v="28"/>
    <b v="0"/>
    <n v="1"/>
    <b v="0"/>
    <s v="food/food trucks"/>
    <n v="0.625"/>
    <n v="50"/>
    <s v="Food"/>
    <s v="Food Trucks"/>
  </r>
  <r>
    <n v="5000"/>
    <n v="325"/>
    <s v="failed"/>
    <s v="US"/>
    <s v="USD"/>
    <n v="1441507006"/>
    <d v="2015-09-06T02:36:46"/>
    <n v="1438915006"/>
    <d v="2015-08-07T02:36:46"/>
    <d v="1900-01-29T00:00:00"/>
    <x v="28"/>
    <b v="0"/>
    <n v="3"/>
    <b v="0"/>
    <s v="food/food trucks"/>
    <n v="6.5"/>
    <n v="108.33333333333333"/>
    <s v="Food"/>
    <s v="Food Trucks"/>
  </r>
  <r>
    <n v="25000"/>
    <n v="188"/>
    <s v="failed"/>
    <s v="US"/>
    <s v="USD"/>
    <n v="1408040408"/>
    <d v="2014-08-14T18:20:08"/>
    <n v="1405448408"/>
    <d v="2014-07-15T18:20:08"/>
    <d v="1900-01-29T00:00:00"/>
    <x v="28"/>
    <b v="0"/>
    <n v="8"/>
    <b v="0"/>
    <s v="food/food trucks"/>
    <n v="0.752"/>
    <n v="23.5"/>
    <s v="Food"/>
    <s v="Food Trucks"/>
  </r>
  <r>
    <n v="6500"/>
    <n v="0"/>
    <s v="failed"/>
    <s v="US"/>
    <s v="USD"/>
    <n v="1424742162"/>
    <d v="2015-02-24T01:42:42"/>
    <n v="1422150162"/>
    <d v="2015-01-25T01:42:42"/>
    <d v="1900-01-29T00:00:00"/>
    <x v="28"/>
    <b v="0"/>
    <n v="0"/>
    <b v="0"/>
    <s v="food/food trucks"/>
    <n v="0"/>
    <n v="0"/>
    <s v="Food"/>
    <s v="Food Trucks"/>
  </r>
  <r>
    <n v="7500"/>
    <n v="35"/>
    <s v="failed"/>
    <s v="US"/>
    <s v="USD"/>
    <n v="1418091128"/>
    <d v="2014-12-09T02:12:08"/>
    <n v="1415499128"/>
    <d v="2014-11-09T02:12:08"/>
    <d v="1900-01-29T00:00:00"/>
    <x v="28"/>
    <b v="0"/>
    <n v="3"/>
    <b v="0"/>
    <s v="food/food trucks"/>
    <n v="0.46666666666666673"/>
    <n v="11.666666666666666"/>
    <s v="Food"/>
    <s v="Food Trucks"/>
  </r>
  <r>
    <n v="30000"/>
    <n v="1155"/>
    <s v="failed"/>
    <s v="US"/>
    <s v="USD"/>
    <n v="1427510586"/>
    <d v="2015-03-28T02:43:06"/>
    <n v="1424922186"/>
    <d v="2015-02-26T03:43:06"/>
    <d v="1900-01-29T00:00:00"/>
    <x v="28"/>
    <b v="0"/>
    <n v="19"/>
    <b v="0"/>
    <s v="food/food trucks"/>
    <n v="3.85"/>
    <n v="60.789473684210527"/>
    <s v="Food"/>
    <s v="Food Trucks"/>
  </r>
  <r>
    <n v="5200"/>
    <n v="0"/>
    <s v="failed"/>
    <s v="US"/>
    <s v="USD"/>
    <n v="1407604920"/>
    <d v="2014-08-09T17:22:00"/>
    <n v="1405012920"/>
    <d v="2014-07-10T17:22:00"/>
    <d v="1900-01-29T00:00:00"/>
    <x v="28"/>
    <b v="0"/>
    <n v="0"/>
    <b v="0"/>
    <s v="food/food trucks"/>
    <n v="0"/>
    <n v="0"/>
    <s v="Food"/>
    <s v="Food Trucks"/>
  </r>
  <r>
    <n v="10000"/>
    <n v="0"/>
    <s v="failed"/>
    <s v="US"/>
    <s v="USD"/>
    <n v="1466270582"/>
    <d v="2016-06-18T17:23:02"/>
    <n v="1463678582"/>
    <d v="2016-05-19T17:23:02"/>
    <d v="1900-01-29T00:00:00"/>
    <x v="28"/>
    <b v="0"/>
    <n v="0"/>
    <b v="0"/>
    <s v="food/food trucks"/>
    <n v="0"/>
    <n v="0"/>
    <s v="Food"/>
    <s v="Food Trucks"/>
  </r>
  <r>
    <n v="18000"/>
    <n v="1020"/>
    <s v="failed"/>
    <s v="US"/>
    <s v="USD"/>
    <n v="1474507065"/>
    <d v="2016-09-22T01:17:45"/>
    <n v="1471915065"/>
    <d v="2016-08-23T01:17:45"/>
    <d v="1900-01-29T00:00:00"/>
    <x v="28"/>
    <b v="0"/>
    <n v="3"/>
    <b v="0"/>
    <s v="food/food trucks"/>
    <n v="5.6666666666666661"/>
    <n v="340"/>
    <s v="Food"/>
    <s v="Food Trucks"/>
  </r>
  <r>
    <n v="10000"/>
    <n v="17"/>
    <s v="failed"/>
    <s v="US"/>
    <s v="USD"/>
    <n v="1424593763"/>
    <d v="2015-02-22T08:29:23"/>
    <n v="1422001763"/>
    <d v="2015-01-23T08:29:23"/>
    <d v="1900-01-29T00:00:00"/>
    <x v="28"/>
    <b v="0"/>
    <n v="3"/>
    <b v="0"/>
    <s v="food/food trucks"/>
    <n v="0.16999999999999998"/>
    <n v="5.666666666666667"/>
    <s v="Food"/>
    <s v="Food Trucks"/>
  </r>
  <r>
    <n v="25000"/>
    <n v="100"/>
    <s v="failed"/>
    <s v="GB"/>
    <s v="GBP"/>
    <n v="1433021171"/>
    <d v="2015-05-30T21:26:11"/>
    <n v="1430429171"/>
    <d v="2015-04-30T21:26:11"/>
    <d v="1900-01-29T00:00:00"/>
    <x v="28"/>
    <b v="0"/>
    <n v="2"/>
    <b v="0"/>
    <s v="food/food trucks"/>
    <n v="0.4"/>
    <n v="50"/>
    <s v="Food"/>
    <s v="Food Trucks"/>
  </r>
  <r>
    <n v="9000"/>
    <n v="0"/>
    <s v="failed"/>
    <s v="US"/>
    <s v="USD"/>
    <n v="1408551752"/>
    <d v="2014-08-20T16:22:32"/>
    <n v="1405959752"/>
    <d v="2014-07-21T16:22:32"/>
    <d v="1900-01-29T00:00:00"/>
    <x v="28"/>
    <b v="0"/>
    <n v="0"/>
    <b v="0"/>
    <s v="food/food trucks"/>
    <n v="0"/>
    <n v="0"/>
    <s v="Food"/>
    <s v="Food Trucks"/>
  </r>
  <r>
    <n v="15000"/>
    <n v="886"/>
    <s v="failed"/>
    <s v="US"/>
    <s v="USD"/>
    <n v="1462738327"/>
    <d v="2016-05-08T20:12:07"/>
    <n v="1460146327"/>
    <d v="2016-04-08T20:12:07"/>
    <d v="1900-01-29T00:00:00"/>
    <x v="28"/>
    <b v="0"/>
    <n v="19"/>
    <b v="0"/>
    <s v="food/food trucks"/>
    <n v="5.9066666666666672"/>
    <n v="46.631578947368418"/>
    <s v="Food"/>
    <s v="Food Trucks"/>
  </r>
  <r>
    <n v="20000"/>
    <n v="585"/>
    <s v="failed"/>
    <s v="US"/>
    <s v="USD"/>
    <n v="1436981339"/>
    <d v="2015-07-15T17:28:59"/>
    <n v="1434389339"/>
    <d v="2015-06-15T17:28:59"/>
    <d v="1900-01-29T00:00:00"/>
    <x v="28"/>
    <b v="0"/>
    <n v="9"/>
    <b v="0"/>
    <s v="food/food trucks"/>
    <n v="2.9250000000000003"/>
    <n v="65"/>
    <s v="Food"/>
    <s v="Food Trucks"/>
  </r>
  <r>
    <n v="6000"/>
    <n v="0"/>
    <s v="failed"/>
    <s v="GB"/>
    <s v="GBP"/>
    <n v="1413388296"/>
    <d v="2014-10-15T15:51:36"/>
    <n v="1410796296"/>
    <d v="2014-09-15T15:51:36"/>
    <d v="1900-01-29T00:00:00"/>
    <x v="28"/>
    <b v="0"/>
    <n v="0"/>
    <b v="0"/>
    <s v="food/food trucks"/>
    <n v="0"/>
    <n v="0"/>
    <s v="Food"/>
    <s v="Food Trucks"/>
  </r>
  <r>
    <n v="75000"/>
    <n v="5"/>
    <s v="failed"/>
    <s v="US"/>
    <s v="USD"/>
    <n v="1408225452"/>
    <d v="2014-08-16T21:44:12"/>
    <n v="1405633452"/>
    <d v="2014-07-17T21:44:12"/>
    <d v="1900-01-29T00:00:00"/>
    <x v="28"/>
    <b v="0"/>
    <n v="1"/>
    <b v="0"/>
    <s v="food/food trucks"/>
    <n v="6.6666666666666671E-3"/>
    <n v="5"/>
    <s v="Food"/>
    <s v="Food Trucks"/>
  </r>
  <r>
    <n v="60000"/>
    <n v="3200"/>
    <s v="failed"/>
    <s v="CA"/>
    <s v="CAD"/>
    <n v="1446052627"/>
    <d v="2015-10-28T17:17:07"/>
    <n v="1443460627"/>
    <d v="2015-09-28T17:17:07"/>
    <d v="1900-01-29T00:00:00"/>
    <x v="28"/>
    <b v="0"/>
    <n v="5"/>
    <b v="0"/>
    <s v="food/food trucks"/>
    <n v="5.3333333333333339"/>
    <n v="640"/>
    <s v="Food"/>
    <s v="Food Trucks"/>
  </r>
  <r>
    <n v="50000"/>
    <n v="4"/>
    <s v="failed"/>
    <s v="US"/>
    <s v="USD"/>
    <n v="1425197321"/>
    <d v="2015-03-01T08:08:41"/>
    <n v="1422605321"/>
    <d v="2015-01-30T08:08:41"/>
    <d v="1900-01-29T00:00:00"/>
    <x v="28"/>
    <b v="0"/>
    <n v="3"/>
    <b v="0"/>
    <s v="food/food trucks"/>
    <n v="8.0000000000000002E-3"/>
    <n v="1.3333333333333333"/>
    <s v="Food"/>
    <s v="Food Trucks"/>
  </r>
  <r>
    <n v="500"/>
    <n v="675"/>
    <s v="successful"/>
    <s v="US"/>
    <s v="USD"/>
    <n v="1409500725"/>
    <d v="2014-08-31T15:58:45"/>
    <n v="1406908725"/>
    <d v="2014-08-01T15:58:45"/>
    <d v="1900-01-29T00:00:00"/>
    <x v="28"/>
    <b v="0"/>
    <n v="13"/>
    <b v="1"/>
    <s v="photography/photobooks"/>
    <n v="135"/>
    <n v="51.92307692307692"/>
    <s v="Photography"/>
    <s v="Photobooks"/>
  </r>
  <r>
    <n v="2700"/>
    <n v="2945"/>
    <s v="successful"/>
    <s v="US"/>
    <s v="USD"/>
    <n v="1458480560"/>
    <d v="2016-03-20T13:29:20"/>
    <n v="1455892160"/>
    <d v="2016-02-19T14:29:20"/>
    <d v="1900-01-29T00:00:00"/>
    <x v="28"/>
    <b v="0"/>
    <n v="33"/>
    <b v="1"/>
    <s v="photography/photobooks"/>
    <n v="109.07407407407408"/>
    <n v="89.242424242424249"/>
    <s v="Photography"/>
    <s v="Photobooks"/>
  </r>
  <r>
    <n v="100"/>
    <n v="290"/>
    <s v="successful"/>
    <s v="GB"/>
    <s v="GBP"/>
    <n v="1486814978"/>
    <d v="2017-02-11T12:09:38"/>
    <n v="1484222978"/>
    <d v="2017-01-12T12:09:38"/>
    <d v="1900-01-29T00:00:00"/>
    <x v="28"/>
    <b v="0"/>
    <n v="15"/>
    <b v="1"/>
    <s v="photography/photobooks"/>
    <n v="290"/>
    <n v="19.333333333333332"/>
    <s v="Photography"/>
    <s v="Photobooks"/>
  </r>
  <r>
    <n v="12500"/>
    <n v="40280"/>
    <s v="successful"/>
    <s v="IE"/>
    <s v="EUR"/>
    <n v="1428493379"/>
    <d v="2015-04-08T11:42:59"/>
    <n v="1425901379"/>
    <d v="2015-03-09T11:42:59"/>
    <d v="1900-01-29T00:00:00"/>
    <x v="28"/>
    <b v="0"/>
    <n v="714"/>
    <b v="1"/>
    <s v="photography/photobooks"/>
    <n v="322.24"/>
    <n v="56.414565826330531"/>
    <s v="Photography"/>
    <s v="Photobooks"/>
  </r>
  <r>
    <n v="14500"/>
    <n v="39137"/>
    <s v="successful"/>
    <s v="GB"/>
    <s v="GBP"/>
    <n v="1450467539"/>
    <d v="2015-12-18T19:38:59"/>
    <n v="1447875539"/>
    <d v="2015-11-18T19:38:59"/>
    <d v="1900-01-29T00:00:00"/>
    <x v="28"/>
    <b v="0"/>
    <n v="512"/>
    <b v="1"/>
    <s v="photography/photobooks"/>
    <n v="269.91034482758624"/>
    <n v="76.439453125"/>
    <s v="Photography"/>
    <s v="Photobooks"/>
  </r>
  <r>
    <n v="6000"/>
    <n v="6146.27"/>
    <s v="successful"/>
    <s v="GB"/>
    <s v="GBP"/>
    <n v="1468593246"/>
    <d v="2016-07-15T14:34:06"/>
    <n v="1466001246"/>
    <d v="2016-06-15T14:34:06"/>
    <d v="1900-01-29T00:00:00"/>
    <x v="28"/>
    <b v="0"/>
    <n v="111"/>
    <b v="1"/>
    <s v="photography/photobooks"/>
    <n v="102.43783333333334"/>
    <n v="55.371801801801809"/>
    <s v="Photography"/>
    <s v="Photobooks"/>
  </r>
  <r>
    <n v="25000"/>
    <n v="49811"/>
    <s v="successful"/>
    <s v="AU"/>
    <s v="AUD"/>
    <n v="1435388154"/>
    <d v="2015-06-27T06:55:54"/>
    <n v="1432796154"/>
    <d v="2015-05-28T06:55:54"/>
    <d v="1900-01-29T00:00:00"/>
    <x v="28"/>
    <b v="0"/>
    <n v="271"/>
    <b v="1"/>
    <s v="photography/photobooks"/>
    <n v="199.244"/>
    <n v="183.80442804428046"/>
    <s v="Photography"/>
    <s v="Photobooks"/>
  </r>
  <r>
    <n v="16300"/>
    <n v="16700"/>
    <s v="successful"/>
    <s v="US"/>
    <s v="USD"/>
    <n v="1433083527"/>
    <d v="2015-05-31T14:45:27"/>
    <n v="1430491527"/>
    <d v="2015-05-01T14:45:27"/>
    <d v="1900-01-29T00:00:00"/>
    <x v="28"/>
    <b v="0"/>
    <n v="101"/>
    <b v="1"/>
    <s v="photography/photobooks"/>
    <n v="102.45398773006136"/>
    <n v="165.34653465346534"/>
    <s v="Photography"/>
    <s v="Photobooks"/>
  </r>
  <r>
    <n v="13000"/>
    <n v="13112"/>
    <s v="successful"/>
    <s v="DE"/>
    <s v="EUR"/>
    <n v="1434197351"/>
    <d v="2015-06-13T12:09:11"/>
    <n v="1431605351"/>
    <d v="2015-05-14T12:09:11"/>
    <d v="1900-01-29T00:00:00"/>
    <x v="28"/>
    <b v="0"/>
    <n v="62"/>
    <b v="1"/>
    <s v="photography/photobooks"/>
    <n v="100.86153846153847"/>
    <n v="211.48387096774192"/>
    <s v="Photography"/>
    <s v="Photobooks"/>
  </r>
  <r>
    <n v="16700"/>
    <n v="17396"/>
    <s v="successful"/>
    <s v="IT"/>
    <s v="EUR"/>
    <n v="1459418400"/>
    <d v="2016-03-31T10:00:00"/>
    <n v="1456827573"/>
    <d v="2016-03-01T10:19:33"/>
    <d v="1900-01-29T00:00:00"/>
    <x v="28"/>
    <b v="0"/>
    <n v="141"/>
    <b v="1"/>
    <s v="photography/photobooks"/>
    <n v="104.16766467065868"/>
    <n v="123.37588652482269"/>
    <s v="Photography"/>
    <s v="Photobooks"/>
  </r>
  <r>
    <n v="10000"/>
    <n v="15530"/>
    <s v="successful"/>
    <s v="US"/>
    <s v="USD"/>
    <n v="1458835264"/>
    <d v="2016-03-24T16:01:04"/>
    <n v="1456246864"/>
    <d v="2016-02-23T17:01:04"/>
    <d v="1900-01-29T00:00:00"/>
    <x v="28"/>
    <b v="0"/>
    <n v="75"/>
    <b v="1"/>
    <s v="photography/photobooks"/>
    <n v="155.29999999999998"/>
    <n v="207.06666666666666"/>
    <s v="Photography"/>
    <s v="Photobooks"/>
  </r>
  <r>
    <n v="6000"/>
    <n v="6360"/>
    <s v="successful"/>
    <s v="US"/>
    <s v="USD"/>
    <n v="1488053905"/>
    <d v="2017-02-25T20:18:25"/>
    <n v="1485461905"/>
    <d v="2017-01-26T20:18:25"/>
    <d v="1900-01-29T00:00:00"/>
    <x v="28"/>
    <b v="0"/>
    <n v="46"/>
    <b v="1"/>
    <s v="photography/photobooks"/>
    <n v="106"/>
    <n v="138.2608695652174"/>
    <s v="Photography"/>
    <s v="Photobooks"/>
  </r>
  <r>
    <n v="5000"/>
    <n v="39304.01"/>
    <s v="successful"/>
    <s v="US"/>
    <s v="USD"/>
    <n v="1401487756"/>
    <d v="2014-05-30T22:09:16"/>
    <n v="1398895756"/>
    <d v="2014-04-30T22:09:16"/>
    <d v="1900-01-29T00:00:00"/>
    <x v="28"/>
    <b v="0"/>
    <n v="549"/>
    <b v="1"/>
    <s v="photography/photobooks"/>
    <n v="786.0802000000001"/>
    <n v="71.592003642987251"/>
    <s v="Photography"/>
    <s v="Photobooks"/>
  </r>
  <r>
    <n v="26500"/>
    <n v="27189"/>
    <s v="successful"/>
    <s v="US"/>
    <s v="USD"/>
    <n v="1468524340"/>
    <d v="2016-07-14T19:25:40"/>
    <n v="1465932340"/>
    <d v="2016-06-14T19:25:40"/>
    <d v="1900-01-29T00:00:00"/>
    <x v="28"/>
    <b v="0"/>
    <n v="183"/>
    <b v="1"/>
    <s v="photography/photobooks"/>
    <n v="102.60000000000001"/>
    <n v="148.57377049180329"/>
    <s v="Photography"/>
    <s v="Photobooks"/>
  </r>
  <r>
    <n v="16350"/>
    <n v="26024"/>
    <s v="successful"/>
    <s v="US"/>
    <s v="USD"/>
    <n v="1476961513"/>
    <d v="2016-10-20T11:05:13"/>
    <n v="1474369513"/>
    <d v="2016-09-20T11:05:13"/>
    <d v="1900-01-29T00:00:00"/>
    <x v="28"/>
    <b v="0"/>
    <n v="253"/>
    <b v="1"/>
    <s v="photography/photobooks"/>
    <n v="159.16819571865443"/>
    <n v="102.86166007905139"/>
    <s v="Photography"/>
    <s v="Photobooks"/>
  </r>
  <r>
    <n v="15000"/>
    <n v="15565"/>
    <s v="successful"/>
    <s v="DE"/>
    <s v="EUR"/>
    <n v="1440515112"/>
    <d v="2015-08-25T15:05:12"/>
    <n v="1437923112"/>
    <d v="2015-07-26T15:05:12"/>
    <d v="1900-01-29T00:00:00"/>
    <x v="28"/>
    <b v="0"/>
    <n v="140"/>
    <b v="1"/>
    <s v="photography/photobooks"/>
    <n v="103.76666666666668"/>
    <n v="111.17857142857143"/>
    <s v="Photography"/>
    <s v="Photobooks"/>
  </r>
  <r>
    <n v="19800"/>
    <n v="22197"/>
    <s v="successful"/>
    <s v="US"/>
    <s v="USD"/>
    <n v="1478754909"/>
    <d v="2016-11-10T05:15:09"/>
    <n v="1476159309"/>
    <d v="2016-10-11T04:15:09"/>
    <d v="1900-01-29T00:00:00"/>
    <x v="28"/>
    <b v="0"/>
    <n v="191"/>
    <b v="1"/>
    <s v="photography/photobooks"/>
    <n v="112.10606060606061"/>
    <n v="116.21465968586388"/>
    <s v="Photography"/>
    <s v="Photobooks"/>
  </r>
  <r>
    <n v="2750"/>
    <n v="25"/>
    <s v="canceled"/>
    <s v="US"/>
    <s v="USD"/>
    <n v="1334592000"/>
    <d v="2012-04-16T16:00:00"/>
    <n v="1331982127"/>
    <d v="2012-03-17T11:02:07"/>
    <d v="1900-01-29T00:00:00"/>
    <x v="28"/>
    <b v="0"/>
    <n v="1"/>
    <b v="0"/>
    <s v="music/world music"/>
    <n v="0.90909090909090906"/>
    <n v="25"/>
    <s v="Music"/>
    <s v="World Music"/>
  </r>
  <r>
    <n v="500000"/>
    <n v="0"/>
    <s v="canceled"/>
    <s v="US"/>
    <s v="USD"/>
    <n v="1298589630"/>
    <d v="2011-02-24T23:20:30"/>
    <n v="1295997630"/>
    <d v="2011-01-25T23:20:30"/>
    <d v="1900-01-29T00:00:00"/>
    <x v="28"/>
    <b v="0"/>
    <n v="0"/>
    <b v="0"/>
    <s v="music/world music"/>
    <n v="0"/>
    <n v="0"/>
    <s v="Music"/>
    <s v="World Music"/>
  </r>
  <r>
    <n v="50000"/>
    <n v="0"/>
    <s v="canceled"/>
    <s v="GB"/>
    <s v="GBP"/>
    <n v="1422903342"/>
    <d v="2015-02-02T18:55:42"/>
    <n v="1420311342"/>
    <d v="2015-01-03T18:55:42"/>
    <d v="1900-01-29T00:00:00"/>
    <x v="28"/>
    <b v="0"/>
    <n v="0"/>
    <b v="0"/>
    <s v="music/world music"/>
    <n v="0"/>
    <n v="0"/>
    <s v="Music"/>
    <s v="World Music"/>
  </r>
  <r>
    <n v="1000"/>
    <n v="178"/>
    <s v="canceled"/>
    <s v="US"/>
    <s v="USD"/>
    <n v="1312641536"/>
    <d v="2011-08-06T14:38:56"/>
    <n v="1310049536"/>
    <d v="2011-07-07T14:38:56"/>
    <d v="1900-01-29T00:00:00"/>
    <x v="28"/>
    <b v="0"/>
    <n v="3"/>
    <b v="0"/>
    <s v="music/world music"/>
    <n v="17.8"/>
    <n v="59.333333333333336"/>
    <s v="Music"/>
    <s v="World Music"/>
  </r>
  <r>
    <n v="2500"/>
    <n v="0"/>
    <s v="canceled"/>
    <s v="US"/>
    <s v="USD"/>
    <n v="1325804767"/>
    <d v="2012-01-05T23:06:07"/>
    <n v="1323212767"/>
    <d v="2011-12-06T23:06:07"/>
    <d v="1900-01-29T00:00:00"/>
    <x v="28"/>
    <b v="0"/>
    <n v="0"/>
    <b v="0"/>
    <s v="music/world music"/>
    <n v="0"/>
    <n v="0"/>
    <s v="Music"/>
    <s v="World Music"/>
  </r>
  <r>
    <n v="2000"/>
    <n v="2405"/>
    <s v="successful"/>
    <s v="US"/>
    <s v="USD"/>
    <n v="1402755834"/>
    <d v="2014-06-14T14:23:54"/>
    <n v="1400163834"/>
    <d v="2014-05-15T14:23:54"/>
    <d v="1900-01-29T00:00:00"/>
    <x v="28"/>
    <b v="1"/>
    <n v="17"/>
    <b v="1"/>
    <s v="music/rock"/>
    <n v="120.24999999999999"/>
    <n v="141.47058823529412"/>
    <s v="Music"/>
    <s v="Rock"/>
  </r>
  <r>
    <n v="3500"/>
    <n v="4275"/>
    <s v="successful"/>
    <s v="US"/>
    <s v="USD"/>
    <n v="1367823655"/>
    <d v="2013-05-06T07:00:55"/>
    <n v="1365231655"/>
    <d v="2013-04-06T07:00:55"/>
    <d v="1900-01-29T00:00:00"/>
    <x v="28"/>
    <b v="1"/>
    <n v="50"/>
    <b v="1"/>
    <s v="music/rock"/>
    <n v="122.14285714285715"/>
    <n v="85.5"/>
    <s v="Music"/>
    <s v="Rock"/>
  </r>
  <r>
    <n v="5000"/>
    <n v="5222"/>
    <s v="successful"/>
    <s v="US"/>
    <s v="USD"/>
    <n v="1341683211"/>
    <d v="2012-07-07T17:46:51"/>
    <n v="1339091211"/>
    <d v="2012-06-07T17:46:51"/>
    <d v="1900-01-29T00:00:00"/>
    <x v="28"/>
    <b v="1"/>
    <n v="81"/>
    <b v="1"/>
    <s v="music/rock"/>
    <n v="104.44"/>
    <n v="64.46913580246914"/>
    <s v="Music"/>
    <s v="Rock"/>
  </r>
  <r>
    <n v="10"/>
    <n v="30383.32"/>
    <s v="successful"/>
    <s v="US"/>
    <s v="USD"/>
    <n v="1409770107"/>
    <d v="2014-09-03T18:48:27"/>
    <n v="1407178107"/>
    <d v="2014-08-04T18:48:27"/>
    <d v="1900-01-29T00:00:00"/>
    <x v="28"/>
    <b v="1"/>
    <n v="711"/>
    <b v="1"/>
    <s v="music/rock"/>
    <n v="303833.2"/>
    <n v="42.73322081575246"/>
    <s v="Music"/>
    <s v="Rock"/>
  </r>
  <r>
    <n v="3000"/>
    <n v="6071"/>
    <s v="successful"/>
    <s v="US"/>
    <s v="USD"/>
    <n v="1385932652"/>
    <d v="2013-12-01T21:17:32"/>
    <n v="1383337052"/>
    <d v="2013-11-01T20:17:32"/>
    <d v="1900-01-29T00:00:00"/>
    <x v="28"/>
    <b v="1"/>
    <n v="109"/>
    <b v="1"/>
    <s v="music/rock"/>
    <n v="202.36666666666667"/>
    <n v="55.697247706422019"/>
    <s v="Music"/>
    <s v="Rock"/>
  </r>
  <r>
    <n v="30000"/>
    <n v="35389.129999999997"/>
    <s v="successful"/>
    <s v="US"/>
    <s v="USD"/>
    <n v="1329084231"/>
    <d v="2012-02-12T22:03:51"/>
    <n v="1326492231"/>
    <d v="2012-01-13T22:03:51"/>
    <d v="1900-01-29T00:00:00"/>
    <x v="28"/>
    <b v="1"/>
    <n v="361"/>
    <b v="1"/>
    <s v="music/rock"/>
    <n v="117.96376666666666"/>
    <n v="98.030831024930734"/>
    <s v="Music"/>
    <s v="Rock"/>
  </r>
  <r>
    <n v="12000"/>
    <n v="25577.56"/>
    <s v="successful"/>
    <s v="US"/>
    <s v="USD"/>
    <n v="1377960012"/>
    <d v="2013-08-31T14:40:12"/>
    <n v="1375368012"/>
    <d v="2013-08-01T14:40:12"/>
    <d v="1900-01-29T00:00:00"/>
    <x v="28"/>
    <b v="1"/>
    <n v="670"/>
    <b v="1"/>
    <s v="music/rock"/>
    <n v="213.14633333333336"/>
    <n v="38.175462686567165"/>
    <s v="Music"/>
    <s v="Rock"/>
  </r>
  <r>
    <n v="3300"/>
    <n v="3751"/>
    <s v="successful"/>
    <s v="US"/>
    <s v="USD"/>
    <n v="1393445620"/>
    <d v="2014-02-26T20:13:40"/>
    <n v="1390853620"/>
    <d v="2014-01-27T20:13:40"/>
    <d v="1900-01-29T00:00:00"/>
    <x v="28"/>
    <b v="1"/>
    <n v="74"/>
    <b v="1"/>
    <s v="music/rock"/>
    <n v="113.66666666666667"/>
    <n v="50.689189189189186"/>
    <s v="Music"/>
    <s v="Rock"/>
  </r>
  <r>
    <n v="2000"/>
    <n v="2025"/>
    <s v="successful"/>
    <s v="US"/>
    <s v="USD"/>
    <n v="1390983227"/>
    <d v="2014-01-29T08:13:47"/>
    <n v="1388391227"/>
    <d v="2013-12-30T08:13:47"/>
    <d v="1900-01-29T00:00:00"/>
    <x v="28"/>
    <b v="1"/>
    <n v="52"/>
    <b v="1"/>
    <s v="music/rock"/>
    <n v="101.25"/>
    <n v="38.942307692307693"/>
    <s v="Music"/>
    <s v="Rock"/>
  </r>
  <r>
    <n v="6500"/>
    <n v="8152"/>
    <s v="successful"/>
    <s v="CA"/>
    <s v="CAD"/>
    <n v="1392574692"/>
    <d v="2014-02-16T18:18:12"/>
    <n v="1389982692"/>
    <d v="2014-01-17T18:18:12"/>
    <d v="1900-01-29T00:00:00"/>
    <x v="28"/>
    <b v="1"/>
    <n v="105"/>
    <b v="1"/>
    <s v="music/rock"/>
    <n v="125.41538461538462"/>
    <n v="77.638095238095232"/>
    <s v="Music"/>
    <s v="Rock"/>
  </r>
  <r>
    <n v="9500"/>
    <n v="9545"/>
    <s v="successful"/>
    <s v="US"/>
    <s v="USD"/>
    <n v="1389474145"/>
    <d v="2014-01-11T21:02:25"/>
    <n v="1386882145"/>
    <d v="2013-12-12T21:02:25"/>
    <d v="1900-01-29T00:00:00"/>
    <x v="28"/>
    <b v="1"/>
    <n v="50"/>
    <b v="1"/>
    <s v="music/rock"/>
    <n v="100.47368421052632"/>
    <n v="190.9"/>
    <s v="Music"/>
    <s v="Rock"/>
  </r>
  <r>
    <n v="22000"/>
    <n v="22396"/>
    <s v="successful"/>
    <s v="US"/>
    <s v="USD"/>
    <n v="1374674558"/>
    <d v="2013-07-24T14:02:38"/>
    <n v="1372082558"/>
    <d v="2013-06-24T14:02:38"/>
    <d v="1900-01-29T00:00:00"/>
    <x v="28"/>
    <b v="1"/>
    <n v="159"/>
    <b v="1"/>
    <s v="music/rock"/>
    <n v="101.8"/>
    <n v="140.85534591194968"/>
    <s v="Music"/>
    <s v="Rock"/>
  </r>
  <r>
    <n v="12000"/>
    <n v="14000"/>
    <s v="successful"/>
    <s v="US"/>
    <s v="USD"/>
    <n v="1379708247"/>
    <d v="2013-09-20T20:17:27"/>
    <n v="1377116247"/>
    <d v="2013-08-21T20:17:27"/>
    <d v="1900-01-29T00:00:00"/>
    <x v="28"/>
    <b v="1"/>
    <n v="182"/>
    <b v="1"/>
    <s v="music/rock"/>
    <n v="116.66666666666667"/>
    <n v="76.92307692307692"/>
    <s v="Music"/>
    <s v="Rock"/>
  </r>
  <r>
    <n v="7500"/>
    <n v="7635"/>
    <s v="successful"/>
    <s v="US"/>
    <s v="USD"/>
    <n v="1384363459"/>
    <d v="2013-11-13T17:24:19"/>
    <n v="1381767859"/>
    <d v="2013-10-14T16:24:19"/>
    <d v="1900-01-29T00:00:00"/>
    <x v="28"/>
    <b v="1"/>
    <n v="31"/>
    <b v="1"/>
    <s v="music/rock"/>
    <n v="101.8"/>
    <n v="246.29032258064515"/>
    <s v="Music"/>
    <s v="Rock"/>
  </r>
  <r>
    <n v="4000"/>
    <n v="4140"/>
    <s v="successful"/>
    <s v="CA"/>
    <s v="CAD"/>
    <n v="1409506291"/>
    <d v="2014-08-31T17:31:31"/>
    <n v="1406914291"/>
    <d v="2014-08-01T17:31:31"/>
    <d v="1900-01-29T00:00:00"/>
    <x v="28"/>
    <b v="1"/>
    <n v="54"/>
    <b v="1"/>
    <s v="music/rock"/>
    <n v="103.49999999999999"/>
    <n v="76.666666666666671"/>
    <s v="Music"/>
    <s v="Rock"/>
  </r>
  <r>
    <n v="1500"/>
    <n v="1876"/>
    <s v="successful"/>
    <s v="US"/>
    <s v="USD"/>
    <n v="1483499645"/>
    <d v="2017-01-04T03:14:05"/>
    <n v="1480907645"/>
    <d v="2016-12-05T03:14:05"/>
    <d v="1900-01-29T00:00:00"/>
    <x v="28"/>
    <b v="0"/>
    <n v="52"/>
    <b v="1"/>
    <s v="theater/plays"/>
    <n v="125.06666666666666"/>
    <n v="36.07692307692308"/>
    <s v="Theater"/>
    <s v="Plays"/>
  </r>
  <r>
    <n v="15000"/>
    <n v="15335"/>
    <s v="successful"/>
    <s v="US"/>
    <s v="USD"/>
    <n v="1447523371"/>
    <d v="2015-11-14T17:49:31"/>
    <n v="1444927771"/>
    <d v="2015-10-15T16:49:31"/>
    <d v="1900-01-29T00:00:00"/>
    <x v="28"/>
    <b v="0"/>
    <n v="120"/>
    <b v="1"/>
    <s v="theater/plays"/>
    <n v="102.23333333333333"/>
    <n v="127.79166666666667"/>
    <s v="Theater"/>
    <s v="Plays"/>
  </r>
  <r>
    <n v="2500"/>
    <n v="2549"/>
    <s v="successful"/>
    <s v="GB"/>
    <s v="GBP"/>
    <n v="1438189200"/>
    <d v="2015-07-29T17:00:00"/>
    <n v="1435585497"/>
    <d v="2015-06-29T13:44:57"/>
    <d v="1900-01-29T00:00:00"/>
    <x v="28"/>
    <b v="0"/>
    <n v="64"/>
    <b v="1"/>
    <s v="theater/plays"/>
    <n v="101.96000000000001"/>
    <n v="39.828125"/>
    <s v="Theater"/>
    <s v="Plays"/>
  </r>
  <r>
    <n v="20000"/>
    <n v="21905"/>
    <s v="successful"/>
    <s v="US"/>
    <s v="USD"/>
    <n v="1462125358"/>
    <d v="2016-05-01T17:55:58"/>
    <n v="1459533358"/>
    <d v="2016-04-01T17:55:58"/>
    <d v="1900-01-29T00:00:00"/>
    <x v="28"/>
    <b v="0"/>
    <n v="238"/>
    <b v="1"/>
    <s v="theater/plays"/>
    <n v="109.52500000000001"/>
    <n v="92.037815126050418"/>
    <s v="Theater"/>
    <s v="Plays"/>
  </r>
  <r>
    <n v="2000"/>
    <n v="2093"/>
    <s v="successful"/>
    <s v="GB"/>
    <s v="GBP"/>
    <n v="1461860432"/>
    <d v="2016-04-28T16:20:32"/>
    <n v="1459268432"/>
    <d v="2016-03-29T16:20:32"/>
    <d v="1900-01-29T00:00:00"/>
    <x v="28"/>
    <b v="0"/>
    <n v="33"/>
    <b v="1"/>
    <s v="theater/plays"/>
    <n v="104.65"/>
    <n v="63.424242424242422"/>
    <s v="Theater"/>
    <s v="Plays"/>
  </r>
  <r>
    <n v="3500"/>
    <n v="4340"/>
    <s v="successful"/>
    <s v="US"/>
    <s v="USD"/>
    <n v="1436902359"/>
    <d v="2015-07-14T19:32:39"/>
    <n v="1434310359"/>
    <d v="2015-06-14T19:32:39"/>
    <d v="1900-01-29T00:00:00"/>
    <x v="28"/>
    <b v="0"/>
    <n v="32"/>
    <b v="1"/>
    <s v="theater/plays"/>
    <n v="124"/>
    <n v="135.625"/>
    <s v="Theater"/>
    <s v="Plays"/>
  </r>
  <r>
    <n v="2500"/>
    <n v="2500"/>
    <s v="successful"/>
    <s v="US"/>
    <s v="USD"/>
    <n v="1480559011"/>
    <d v="2016-12-01T02:23:31"/>
    <n v="1477963411"/>
    <d v="2016-11-01T01:23:31"/>
    <d v="1900-01-29T00:00:00"/>
    <x v="28"/>
    <b v="0"/>
    <n v="50"/>
    <b v="1"/>
    <s v="theater/plays"/>
    <n v="100"/>
    <n v="50"/>
    <s v="Theater"/>
    <s v="Plays"/>
  </r>
  <r>
    <n v="110000"/>
    <n v="71771"/>
    <s v="canceled"/>
    <s v="US"/>
    <s v="USD"/>
    <n v="1417690734"/>
    <d v="2014-12-04T10:58:54"/>
    <n v="1415098734"/>
    <d v="2014-11-04T10:58:54"/>
    <d v="1900-01-29T00:00:00"/>
    <x v="28"/>
    <b v="0"/>
    <n v="356"/>
    <b v="0"/>
    <s v="technology/wearables"/>
    <n v="65.24636363636364"/>
    <n v="201.60393258426967"/>
    <s v="Technology"/>
    <s v="Wearables"/>
  </r>
  <r>
    <n v="50000"/>
    <n v="5757"/>
    <s v="canceled"/>
    <s v="US"/>
    <s v="USD"/>
    <n v="1455710679"/>
    <d v="2016-02-17T12:04:39"/>
    <n v="1453118679"/>
    <d v="2016-01-18T12:04:39"/>
    <d v="1900-01-29T00:00:00"/>
    <x v="28"/>
    <b v="0"/>
    <n v="45"/>
    <b v="0"/>
    <s v="technology/wearables"/>
    <n v="11.514000000000001"/>
    <n v="127.93333333333334"/>
    <s v="Technology"/>
    <s v="Wearables"/>
  </r>
  <r>
    <n v="4600"/>
    <n v="28"/>
    <s v="canceled"/>
    <s v="US"/>
    <s v="USD"/>
    <n v="1429375922"/>
    <d v="2015-04-18T16:52:02"/>
    <n v="1426783922"/>
    <d v="2015-03-19T16:52:02"/>
    <d v="1900-01-29T00:00:00"/>
    <x v="28"/>
    <b v="0"/>
    <n v="1"/>
    <b v="0"/>
    <s v="technology/wearables"/>
    <n v="0.60869565217391308"/>
    <n v="28"/>
    <s v="Technology"/>
    <s v="Wearables"/>
  </r>
  <r>
    <n v="40000"/>
    <n v="12446"/>
    <s v="canceled"/>
    <s v="US"/>
    <s v="USD"/>
    <n v="1457024514"/>
    <d v="2016-03-03T17:01:54"/>
    <n v="1454432514"/>
    <d v="2016-02-02T17:01:54"/>
    <d v="1900-01-29T00:00:00"/>
    <x v="28"/>
    <b v="0"/>
    <n v="122"/>
    <b v="0"/>
    <s v="technology/wearables"/>
    <n v="31.114999999999998"/>
    <n v="102.01639344262296"/>
    <s v="Technology"/>
    <s v="Wearables"/>
  </r>
  <r>
    <n v="40000"/>
    <n v="6130"/>
    <s v="canceled"/>
    <s v="US"/>
    <s v="USD"/>
    <n v="1420938172"/>
    <d v="2015-01-11T01:02:52"/>
    <n v="1418346172"/>
    <d v="2014-12-12T01:02:52"/>
    <d v="1900-01-29T00:00:00"/>
    <x v="28"/>
    <b v="0"/>
    <n v="135"/>
    <b v="0"/>
    <s v="technology/wearables"/>
    <n v="15.324999999999999"/>
    <n v="45.407407407407405"/>
    <s v="Technology"/>
    <s v="Wearables"/>
  </r>
  <r>
    <n v="462000"/>
    <n v="6019"/>
    <s v="canceled"/>
    <s v="SE"/>
    <s v="SEK"/>
    <n v="1482515937"/>
    <d v="2016-12-23T17:58:57"/>
    <n v="1479923937"/>
    <d v="2016-11-23T17:58:57"/>
    <d v="1900-01-29T00:00:00"/>
    <x v="28"/>
    <b v="0"/>
    <n v="7"/>
    <b v="0"/>
    <s v="technology/wearables"/>
    <n v="1.3028138528138529"/>
    <n v="859.85714285714289"/>
    <s v="Technology"/>
    <s v="Wearables"/>
  </r>
  <r>
    <n v="35000"/>
    <n v="106"/>
    <s v="canceled"/>
    <s v="GB"/>
    <s v="GBP"/>
    <n v="1432223125"/>
    <d v="2015-05-21T15:45:25"/>
    <n v="1429631125"/>
    <d v="2015-04-21T15:45:25"/>
    <d v="1900-01-29T00:00:00"/>
    <x v="28"/>
    <b v="0"/>
    <n v="4"/>
    <b v="0"/>
    <s v="technology/wearables"/>
    <n v="0.30285714285714288"/>
    <n v="26.5"/>
    <s v="Technology"/>
    <s v="Wearables"/>
  </r>
  <r>
    <n v="50000"/>
    <n v="4920"/>
    <s v="canceled"/>
    <s v="US"/>
    <s v="USD"/>
    <n v="1476371552"/>
    <d v="2016-10-13T15:12:32"/>
    <n v="1473779552"/>
    <d v="2016-09-13T15:12:32"/>
    <d v="1900-01-29T00:00:00"/>
    <x v="28"/>
    <b v="0"/>
    <n v="90"/>
    <b v="0"/>
    <s v="technology/wearables"/>
    <n v="9.84"/>
    <n v="54.666666666666664"/>
    <s v="Technology"/>
    <s v="Wearables"/>
  </r>
  <r>
    <n v="20000"/>
    <n v="486"/>
    <s v="canceled"/>
    <s v="US"/>
    <s v="USD"/>
    <n v="1483063435"/>
    <d v="2016-12-30T02:03:55"/>
    <n v="1480471435"/>
    <d v="2016-11-30T02:03:55"/>
    <d v="1900-01-29T00:00:00"/>
    <x v="28"/>
    <b v="0"/>
    <n v="8"/>
    <b v="0"/>
    <s v="technology/wearables"/>
    <n v="2.4299999999999997"/>
    <n v="60.75"/>
    <s v="Technology"/>
    <s v="Wearables"/>
  </r>
  <r>
    <n v="48000"/>
    <n v="1705"/>
    <s v="canceled"/>
    <s v="US"/>
    <s v="USD"/>
    <n v="1432916235"/>
    <d v="2015-05-29T16:17:15"/>
    <n v="1430324235"/>
    <d v="2015-04-29T16:17:15"/>
    <d v="1900-01-29T00:00:00"/>
    <x v="28"/>
    <b v="0"/>
    <n v="41"/>
    <b v="0"/>
    <s v="technology/wearables"/>
    <n v="3.5520833333333335"/>
    <n v="41.585365853658537"/>
    <s v="Technology"/>
    <s v="Wearables"/>
  </r>
  <r>
    <n v="250000"/>
    <n v="3417"/>
    <s v="canceled"/>
    <s v="US"/>
    <s v="USD"/>
    <n v="1471435554"/>
    <d v="2016-08-17T12:05:54"/>
    <n v="1468843554"/>
    <d v="2016-07-18T12:05:54"/>
    <d v="1900-01-29T00:00:00"/>
    <x v="28"/>
    <b v="0"/>
    <n v="34"/>
    <b v="0"/>
    <s v="technology/wearables"/>
    <n v="1.3668"/>
    <n v="100.5"/>
    <s v="Technology"/>
    <s v="Wearables"/>
  </r>
  <r>
    <n v="10115"/>
    <n v="0"/>
    <s v="canceled"/>
    <s v="CH"/>
    <s v="CHF"/>
    <n v="1485480408"/>
    <d v="2017-01-27T01:26:48"/>
    <n v="1482888408"/>
    <d v="2016-12-28T01:26:48"/>
    <d v="1900-01-29T00:00:00"/>
    <x v="28"/>
    <b v="0"/>
    <n v="0"/>
    <b v="0"/>
    <s v="technology/wearables"/>
    <n v="0"/>
    <n v="0"/>
    <s v="Technology"/>
    <s v="Wearables"/>
  </r>
  <r>
    <n v="2500"/>
    <n v="0"/>
    <s v="canceled"/>
    <s v="AU"/>
    <s v="AUD"/>
    <n v="1405478025"/>
    <d v="2014-07-16T02:33:45"/>
    <n v="1402886025"/>
    <d v="2014-06-16T02:33:45"/>
    <d v="1900-01-29T00:00:00"/>
    <x v="28"/>
    <b v="0"/>
    <n v="0"/>
    <b v="0"/>
    <s v="technology/wearables"/>
    <n v="0"/>
    <n v="0"/>
    <s v="Technology"/>
    <s v="Wearables"/>
  </r>
  <r>
    <n v="133000"/>
    <n v="14303"/>
    <s v="canceled"/>
    <s v="US"/>
    <s v="USD"/>
    <n v="1457721287"/>
    <d v="2016-03-11T18:34:47"/>
    <n v="1455129287"/>
    <d v="2016-02-10T18:34:47"/>
    <d v="1900-01-29T00:00:00"/>
    <x v="28"/>
    <b v="0"/>
    <n v="276"/>
    <b v="0"/>
    <s v="technology/wearables"/>
    <n v="10.754135338345865"/>
    <n v="51.822463768115945"/>
    <s v="Technology"/>
    <s v="Wearables"/>
  </r>
  <r>
    <n v="25000"/>
    <n v="4940"/>
    <s v="canceled"/>
    <s v="US"/>
    <s v="USD"/>
    <n v="1449354502"/>
    <d v="2015-12-05T22:28:22"/>
    <n v="1446762502"/>
    <d v="2015-11-05T22:28:22"/>
    <d v="1900-01-29T00:00:00"/>
    <x v="28"/>
    <b v="0"/>
    <n v="16"/>
    <b v="0"/>
    <s v="technology/wearables"/>
    <n v="19.759999999999998"/>
    <n v="308.75"/>
    <s v="Technology"/>
    <s v="Wearables"/>
  </r>
  <r>
    <n v="50000"/>
    <n v="24691"/>
    <s v="canceled"/>
    <s v="US"/>
    <s v="USD"/>
    <n v="1488549079"/>
    <d v="2017-03-03T13:51:19"/>
    <n v="1485957079"/>
    <d v="2017-02-01T13:51:19"/>
    <d v="1900-01-29T00:00:00"/>
    <x v="28"/>
    <b v="0"/>
    <n v="140"/>
    <b v="0"/>
    <s v="technology/wearables"/>
    <n v="49.381999999999998"/>
    <n v="176.36428571428573"/>
    <s v="Technology"/>
    <s v="Wearables"/>
  </r>
  <r>
    <n v="30000"/>
    <n v="991"/>
    <s v="canceled"/>
    <s v="US"/>
    <s v="USD"/>
    <n v="1438543033"/>
    <d v="2015-08-02T19:17:13"/>
    <n v="1435951033"/>
    <d v="2015-07-03T19:17:13"/>
    <d v="1900-01-29T00:00:00"/>
    <x v="28"/>
    <b v="0"/>
    <n v="15"/>
    <b v="0"/>
    <s v="technology/wearables"/>
    <n v="3.3033333333333332"/>
    <n v="66.066666666666663"/>
    <s v="Technology"/>
    <s v="Wearables"/>
  </r>
  <r>
    <n v="1680"/>
    <n v="0"/>
    <s v="canceled"/>
    <s v="US"/>
    <s v="USD"/>
    <n v="1408112253"/>
    <d v="2014-08-15T14:17:33"/>
    <n v="1405520253"/>
    <d v="2014-07-16T14:17:33"/>
    <d v="1900-01-29T00:00:00"/>
    <x v="28"/>
    <b v="0"/>
    <n v="0"/>
    <b v="0"/>
    <s v="technology/wearables"/>
    <n v="0"/>
    <n v="0"/>
    <s v="Technology"/>
    <s v="Wearables"/>
  </r>
  <r>
    <n v="50000"/>
    <n v="100"/>
    <s v="canceled"/>
    <s v="US"/>
    <s v="USD"/>
    <n v="1437161739"/>
    <d v="2015-07-17T19:35:39"/>
    <n v="1434569739"/>
    <d v="2015-06-17T19:35:39"/>
    <d v="1900-01-29T00:00:00"/>
    <x v="28"/>
    <b v="0"/>
    <n v="1"/>
    <b v="0"/>
    <s v="technology/wearables"/>
    <n v="0.2"/>
    <n v="100"/>
    <s v="Technology"/>
    <s v="Wearables"/>
  </r>
  <r>
    <n v="4900"/>
    <n v="7219"/>
    <s v="successful"/>
    <s v="US"/>
    <s v="USD"/>
    <n v="1372297751"/>
    <d v="2013-06-27T01:49:11"/>
    <n v="1369705751"/>
    <d v="2013-05-28T01:49:11"/>
    <d v="1900-01-29T00:00:00"/>
    <x v="28"/>
    <b v="0"/>
    <n v="149"/>
    <b v="1"/>
    <s v="publishing/nonfiction"/>
    <n v="147.32653061224491"/>
    <n v="48.449664429530202"/>
    <s v="Publishing"/>
    <s v="Nonfiction"/>
  </r>
  <r>
    <n v="2500"/>
    <n v="2555"/>
    <s v="successful"/>
    <s v="US"/>
    <s v="USD"/>
    <n v="1425741525"/>
    <d v="2015-03-07T15:18:45"/>
    <n v="1423149525"/>
    <d v="2015-02-05T15:18:45"/>
    <d v="1900-01-29T00:00:00"/>
    <x v="28"/>
    <b v="0"/>
    <n v="31"/>
    <b v="1"/>
    <s v="publishing/nonfiction"/>
    <n v="102.2"/>
    <n v="82.41935483870968"/>
    <s v="Publishing"/>
    <s v="Nonfiction"/>
  </r>
  <r>
    <n v="5000"/>
    <n v="5202.5"/>
    <s v="successful"/>
    <s v="US"/>
    <s v="USD"/>
    <n v="1451089134"/>
    <d v="2015-12-26T00:18:54"/>
    <n v="1448497134"/>
    <d v="2015-11-26T00:18:54"/>
    <d v="1900-01-29T00:00:00"/>
    <x v="28"/>
    <b v="0"/>
    <n v="78"/>
    <b v="1"/>
    <s v="publishing/nonfiction"/>
    <n v="104.05"/>
    <n v="66.698717948717942"/>
    <s v="Publishing"/>
    <s v="Nonfiction"/>
  </r>
  <r>
    <n v="20000"/>
    <n v="20253"/>
    <s v="successful"/>
    <s v="US"/>
    <s v="USD"/>
    <n v="1455299144"/>
    <d v="2016-02-12T17:45:44"/>
    <n v="1452707144"/>
    <d v="2016-01-13T17:45:44"/>
    <d v="1900-01-29T00:00:00"/>
    <x v="28"/>
    <b v="0"/>
    <n v="120"/>
    <b v="1"/>
    <s v="publishing/nonfiction"/>
    <n v="101.265"/>
    <n v="168.77500000000001"/>
    <s v="Publishing"/>
    <s v="Nonfiction"/>
  </r>
  <r>
    <n v="1200"/>
    <n v="1563"/>
    <s v="successful"/>
    <s v="GB"/>
    <s v="GBP"/>
    <n v="1465672979"/>
    <d v="2016-06-11T19:22:59"/>
    <n v="1463080979"/>
    <d v="2016-05-12T19:22:59"/>
    <d v="1900-01-29T00:00:00"/>
    <x v="28"/>
    <b v="0"/>
    <n v="64"/>
    <b v="1"/>
    <s v="publishing/nonfiction"/>
    <n v="130.25"/>
    <n v="24.421875"/>
    <s v="Publishing"/>
    <s v="Nonfiction"/>
  </r>
  <r>
    <n v="2500"/>
    <n v="3067"/>
    <s v="successful"/>
    <s v="GB"/>
    <s v="GBP"/>
    <n v="1354269600"/>
    <d v="2012-11-30T10:00:00"/>
    <n v="1351663605"/>
    <d v="2012-10-31T06:06:45"/>
    <d v="1900-01-29T00:00:00"/>
    <x v="28"/>
    <b v="0"/>
    <n v="121"/>
    <b v="1"/>
    <s v="publishing/nonfiction"/>
    <n v="122.67999999999999"/>
    <n v="25.347107438016529"/>
    <s v="Publishing"/>
    <s v="Nonfiction"/>
  </r>
  <r>
    <n v="3400"/>
    <n v="6215.56"/>
    <s v="successful"/>
    <s v="US"/>
    <s v="USD"/>
    <n v="1372985760"/>
    <d v="2013-07-05T00:56:00"/>
    <n v="1370393760"/>
    <d v="2013-06-05T00:56:00"/>
    <d v="1900-01-29T00:00:00"/>
    <x v="28"/>
    <b v="0"/>
    <n v="87"/>
    <b v="1"/>
    <s v="publishing/nonfiction"/>
    <n v="182.81058823529412"/>
    <n v="71.443218390804603"/>
    <s v="Publishing"/>
    <s v="Nonfiction"/>
  </r>
  <r>
    <n v="2000"/>
    <n v="2506"/>
    <s v="successful"/>
    <s v="US"/>
    <s v="USD"/>
    <n v="1362117540"/>
    <d v="2013-03-01T05:59:00"/>
    <n v="1359587137"/>
    <d v="2013-01-30T23:05:37"/>
    <d v="1900-01-29T00:00:00"/>
    <x v="28"/>
    <b v="0"/>
    <n v="65"/>
    <b v="1"/>
    <s v="publishing/nonfiction"/>
    <n v="125.29999999999998"/>
    <n v="38.553846153846152"/>
    <s v="Publishing"/>
    <s v="Nonfiction"/>
  </r>
  <r>
    <n v="3000"/>
    <n v="3350"/>
    <s v="successful"/>
    <s v="US"/>
    <s v="USD"/>
    <n v="1309009323"/>
    <d v="2011-06-25T13:42:03"/>
    <n v="1306417323"/>
    <d v="2011-05-26T13:42:03"/>
    <d v="1900-01-29T00:00:00"/>
    <x v="28"/>
    <b v="0"/>
    <n v="49"/>
    <b v="1"/>
    <s v="publishing/nonfiction"/>
    <n v="111.66666666666667"/>
    <n v="68.367346938775512"/>
    <s v="Publishing"/>
    <s v="Nonfiction"/>
  </r>
  <r>
    <n v="6000"/>
    <n v="7559"/>
    <s v="successful"/>
    <s v="GB"/>
    <s v="GBP"/>
    <n v="1403370772"/>
    <d v="2014-06-21T17:12:52"/>
    <n v="1400778772"/>
    <d v="2014-05-22T17:12:52"/>
    <d v="1900-01-29T00:00:00"/>
    <x v="28"/>
    <b v="0"/>
    <n v="264"/>
    <b v="1"/>
    <s v="publishing/nonfiction"/>
    <n v="125.98333333333333"/>
    <n v="28.632575757575758"/>
    <s v="Publishing"/>
    <s v="Nonfiction"/>
  </r>
  <r>
    <n v="7500"/>
    <n v="7520"/>
    <s v="successful"/>
    <s v="US"/>
    <s v="USD"/>
    <n v="1426523752"/>
    <d v="2015-03-16T16:35:52"/>
    <n v="1423935352"/>
    <d v="2015-02-14T17:35:52"/>
    <d v="1900-01-29T00:00:00"/>
    <x v="28"/>
    <b v="0"/>
    <n v="92"/>
    <b v="1"/>
    <s v="music/rock"/>
    <n v="100.26666666666667"/>
    <n v="81.739130434782609"/>
    <s v="Music"/>
    <s v="Rock"/>
  </r>
  <r>
    <n v="5000"/>
    <n v="5713"/>
    <s v="successful"/>
    <s v="US"/>
    <s v="USD"/>
    <n v="1447463050"/>
    <d v="2015-11-14T01:04:10"/>
    <n v="1444867450"/>
    <d v="2015-10-15T00:04:10"/>
    <d v="1900-01-29T00:00:00"/>
    <x v="28"/>
    <b v="0"/>
    <n v="90"/>
    <b v="1"/>
    <s v="music/rock"/>
    <n v="114.26"/>
    <n v="63.477777777777774"/>
    <s v="Music"/>
    <s v="Rock"/>
  </r>
  <r>
    <n v="32360"/>
    <n v="34090.629999999997"/>
    <s v="successful"/>
    <s v="US"/>
    <s v="USD"/>
    <n v="1397225746"/>
    <d v="2014-04-11T14:15:46"/>
    <n v="1394633746"/>
    <d v="2014-03-12T14:15:46"/>
    <d v="1900-01-29T00:00:00"/>
    <x v="28"/>
    <b v="0"/>
    <n v="406"/>
    <b v="1"/>
    <s v="music/rock"/>
    <n v="105.34805315203954"/>
    <n v="83.967068965517228"/>
    <s v="Music"/>
    <s v="Rock"/>
  </r>
  <r>
    <n v="6999"/>
    <n v="7495"/>
    <s v="successful"/>
    <s v="US"/>
    <s v="USD"/>
    <n v="1431022342"/>
    <d v="2015-05-07T18:12:22"/>
    <n v="1428430342"/>
    <d v="2015-04-07T18:12:22"/>
    <d v="1900-01-29T00:00:00"/>
    <x v="28"/>
    <b v="0"/>
    <n v="70"/>
    <b v="1"/>
    <s v="music/rock"/>
    <n v="107.08672667523933"/>
    <n v="107.07142857142857"/>
    <s v="Music"/>
    <s v="Rock"/>
  </r>
  <r>
    <n v="500"/>
    <n v="620"/>
    <s v="successful"/>
    <s v="US"/>
    <s v="USD"/>
    <n v="1342115132"/>
    <d v="2012-07-12T17:45:32"/>
    <n v="1339523132"/>
    <d v="2012-06-12T17:45:32"/>
    <d v="1900-01-29T00:00:00"/>
    <x v="28"/>
    <b v="0"/>
    <n v="16"/>
    <b v="1"/>
    <s v="music/rock"/>
    <n v="124"/>
    <n v="38.75"/>
    <s v="Music"/>
    <s v="Rock"/>
  </r>
  <r>
    <n v="10000"/>
    <n v="10501"/>
    <s v="successful"/>
    <s v="US"/>
    <s v="USD"/>
    <n v="1483138233"/>
    <d v="2016-12-30T22:50:33"/>
    <n v="1480546233"/>
    <d v="2016-11-30T22:50:33"/>
    <d v="1900-01-29T00:00:00"/>
    <x v="28"/>
    <b v="0"/>
    <n v="52"/>
    <b v="1"/>
    <s v="music/rock"/>
    <n v="105.01"/>
    <n v="201.94230769230768"/>
    <s v="Music"/>
    <s v="Rock"/>
  </r>
  <r>
    <n v="1500"/>
    <n v="2842"/>
    <s v="successful"/>
    <s v="US"/>
    <s v="USD"/>
    <n v="1458874388"/>
    <d v="2016-03-25T02:53:08"/>
    <n v="1456285988"/>
    <d v="2016-02-24T03:53:08"/>
    <d v="1900-01-29T00:00:00"/>
    <x v="28"/>
    <b v="0"/>
    <n v="66"/>
    <b v="1"/>
    <s v="music/rock"/>
    <n v="189.46666666666667"/>
    <n v="43.060606060606062"/>
    <s v="Music"/>
    <s v="Rock"/>
  </r>
  <r>
    <n v="4000"/>
    <n v="6853"/>
    <s v="successful"/>
    <s v="FR"/>
    <s v="EUR"/>
    <n v="1484444119"/>
    <d v="2017-01-15T01:35:19"/>
    <n v="1481852119"/>
    <d v="2016-12-16T01:35:19"/>
    <d v="1900-01-29T00:00:00"/>
    <x v="28"/>
    <b v="0"/>
    <n v="109"/>
    <b v="1"/>
    <s v="music/rock"/>
    <n v="171.32499999999999"/>
    <n v="62.871559633027523"/>
    <s v="Music"/>
    <s v="Rock"/>
  </r>
  <r>
    <n v="3700"/>
    <n v="9342"/>
    <s v="successful"/>
    <s v="GB"/>
    <s v="GBP"/>
    <n v="1480784606"/>
    <d v="2016-12-03T17:03:26"/>
    <n v="1478189006"/>
    <d v="2016-11-03T16:03:26"/>
    <d v="1900-01-29T00:00:00"/>
    <x v="28"/>
    <b v="0"/>
    <n v="168"/>
    <b v="1"/>
    <s v="music/rock"/>
    <n v="252.48648648648651"/>
    <n v="55.607142857142854"/>
    <s v="Music"/>
    <s v="Rock"/>
  </r>
  <r>
    <n v="10000"/>
    <n v="11160"/>
    <s v="successful"/>
    <s v="US"/>
    <s v="USD"/>
    <n v="1433504876"/>
    <d v="2015-06-05T11:47:56"/>
    <n v="1430912876"/>
    <d v="2015-05-06T11:47:56"/>
    <d v="1900-01-29T00:00:00"/>
    <x v="28"/>
    <b v="0"/>
    <n v="151"/>
    <b v="1"/>
    <s v="music/rock"/>
    <n v="111.60000000000001"/>
    <n v="73.907284768211923"/>
    <s v="Music"/>
    <s v="Rock"/>
  </r>
  <r>
    <n v="5000"/>
    <n v="5355"/>
    <s v="successful"/>
    <s v="US"/>
    <s v="USD"/>
    <n v="1482988125"/>
    <d v="2016-12-29T05:08:45"/>
    <n v="1480396125"/>
    <d v="2016-11-29T05:08:45"/>
    <d v="1900-01-29T00:00:00"/>
    <x v="28"/>
    <b v="0"/>
    <n v="73"/>
    <b v="1"/>
    <s v="music/rock"/>
    <n v="107.1"/>
    <n v="73.356164383561648"/>
    <s v="Music"/>
    <s v="Rock"/>
  </r>
  <r>
    <n v="8000"/>
    <n v="8349"/>
    <s v="successful"/>
    <s v="US"/>
    <s v="USD"/>
    <n v="1367867536"/>
    <d v="2013-05-06T19:12:16"/>
    <n v="1365275536"/>
    <d v="2013-04-06T19:12:16"/>
    <d v="1900-01-29T00:00:00"/>
    <x v="28"/>
    <b v="0"/>
    <n v="148"/>
    <b v="1"/>
    <s v="music/rock"/>
    <n v="104.3625"/>
    <n v="56.412162162162161"/>
    <s v="Music"/>
    <s v="Rock"/>
  </r>
  <r>
    <n v="3500"/>
    <n v="4343"/>
    <s v="successful"/>
    <s v="US"/>
    <s v="USD"/>
    <n v="1436117922"/>
    <d v="2015-07-05T17:38:42"/>
    <n v="1433525922"/>
    <d v="2015-06-05T17:38:42"/>
    <d v="1900-01-29T00:00:00"/>
    <x v="28"/>
    <b v="0"/>
    <n v="63"/>
    <b v="1"/>
    <s v="music/rock"/>
    <n v="124.08571428571429"/>
    <n v="68.936507936507937"/>
    <s v="Music"/>
    <s v="Rock"/>
  </r>
  <r>
    <n v="400"/>
    <n v="875"/>
    <s v="successful"/>
    <s v="US"/>
    <s v="USD"/>
    <n v="1438183889"/>
    <d v="2015-07-29T15:31:29"/>
    <n v="1435591889"/>
    <d v="2015-06-29T15:31:29"/>
    <d v="1900-01-29T00:00:00"/>
    <x v="28"/>
    <b v="0"/>
    <n v="14"/>
    <b v="1"/>
    <s v="music/rock"/>
    <n v="218.75"/>
    <n v="62.5"/>
    <s v="Music"/>
    <s v="Rock"/>
  </r>
  <r>
    <n v="500"/>
    <n v="727"/>
    <s v="successful"/>
    <s v="GB"/>
    <s v="GBP"/>
    <n v="1471087957"/>
    <d v="2016-08-13T11:32:37"/>
    <n v="1468495957"/>
    <d v="2016-07-14T11:32:37"/>
    <d v="1900-01-29T00:00:00"/>
    <x v="28"/>
    <b v="0"/>
    <n v="34"/>
    <b v="1"/>
    <s v="music/rock"/>
    <n v="145.4"/>
    <n v="21.382352941176471"/>
    <s v="Music"/>
    <s v="Rock"/>
  </r>
  <r>
    <n v="10000"/>
    <n v="10235"/>
    <s v="successful"/>
    <s v="US"/>
    <s v="USD"/>
    <n v="1470068523"/>
    <d v="2016-08-01T16:22:03"/>
    <n v="1467476523"/>
    <d v="2016-07-02T16:22:03"/>
    <d v="1900-01-29T00:00:00"/>
    <x v="28"/>
    <b v="0"/>
    <n v="52"/>
    <b v="1"/>
    <s v="music/rock"/>
    <n v="102.35000000000001"/>
    <n v="196.82692307692307"/>
    <s v="Music"/>
    <s v="Rock"/>
  </r>
  <r>
    <n v="3500"/>
    <n v="3916"/>
    <s v="successful"/>
    <s v="US"/>
    <s v="USD"/>
    <n v="1484430481"/>
    <d v="2017-01-14T21:48:01"/>
    <n v="1481838481"/>
    <d v="2016-12-15T21:48:01"/>
    <d v="1900-01-29T00:00:00"/>
    <x v="28"/>
    <b v="0"/>
    <n v="82"/>
    <b v="1"/>
    <s v="music/rock"/>
    <n v="111.88571428571427"/>
    <n v="47.756097560975611"/>
    <s v="Music"/>
    <s v="Rock"/>
  </r>
  <r>
    <n v="6000"/>
    <n v="6438"/>
    <s v="successful"/>
    <s v="US"/>
    <s v="USD"/>
    <n v="1423871882"/>
    <d v="2015-02-13T23:58:02"/>
    <n v="1421279882"/>
    <d v="2015-01-14T23:58:02"/>
    <d v="1900-01-29T00:00:00"/>
    <x v="28"/>
    <b v="0"/>
    <n v="73"/>
    <b v="1"/>
    <s v="music/rock"/>
    <n v="107.3"/>
    <n v="88.191780821917803"/>
    <s v="Music"/>
    <s v="Rock"/>
  </r>
  <r>
    <n v="10000"/>
    <n v="11385"/>
    <s v="successful"/>
    <s v="US"/>
    <s v="USD"/>
    <n v="1477603140"/>
    <d v="2016-10-27T21:19:00"/>
    <n v="1475013710"/>
    <d v="2016-09-27T22:01:50"/>
    <d v="1900-01-29T00:00:00"/>
    <x v="28"/>
    <b v="0"/>
    <n v="158"/>
    <b v="1"/>
    <s v="music/rock"/>
    <n v="113.85000000000001"/>
    <n v="72.056962025316452"/>
    <s v="Music"/>
    <s v="Rock"/>
  </r>
  <r>
    <n v="4400"/>
    <n v="4826"/>
    <s v="successful"/>
    <s v="US"/>
    <s v="USD"/>
    <n v="1467752334"/>
    <d v="2016-07-05T20:58:54"/>
    <n v="1465160334"/>
    <d v="2016-06-05T20:58:54"/>
    <d v="1900-01-29T00:00:00"/>
    <x v="28"/>
    <b v="0"/>
    <n v="65"/>
    <b v="1"/>
    <s v="music/rock"/>
    <n v="109.68181818181819"/>
    <n v="74.246153846153845"/>
    <s v="Music"/>
    <s v="Rock"/>
  </r>
  <r>
    <n v="9000"/>
    <n v="11353"/>
    <s v="successful"/>
    <s v="US"/>
    <s v="USD"/>
    <n v="1412640373"/>
    <d v="2014-10-07T00:06:13"/>
    <n v="1410048373"/>
    <d v="2014-09-07T00:06:13"/>
    <d v="1900-01-29T00:00:00"/>
    <x v="28"/>
    <b v="0"/>
    <n v="184"/>
    <b v="1"/>
    <s v="music/rock"/>
    <n v="126.14444444444443"/>
    <n v="61.701086956521742"/>
    <s v="Music"/>
    <s v="Rock"/>
  </r>
  <r>
    <n v="4000"/>
    <n v="4103"/>
    <s v="successful"/>
    <s v="US"/>
    <s v="USD"/>
    <n v="1374802235"/>
    <d v="2013-07-26T01:30:35"/>
    <n v="1372210235"/>
    <d v="2013-06-26T01:30:35"/>
    <d v="1900-01-29T00:00:00"/>
    <x v="28"/>
    <b v="0"/>
    <n v="66"/>
    <b v="1"/>
    <s v="music/rock"/>
    <n v="102.57499999999999"/>
    <n v="62.166666666666664"/>
    <s v="Music"/>
    <s v="Rock"/>
  </r>
  <r>
    <n v="25000"/>
    <n v="105"/>
    <s v="failed"/>
    <s v="US"/>
    <s v="USD"/>
    <n v="1417195201"/>
    <d v="2014-11-28T17:20:01"/>
    <n v="1414599601"/>
    <d v="2014-10-29T16:20:01"/>
    <d v="1900-01-29T00:00:00"/>
    <x v="28"/>
    <b v="1"/>
    <n v="17"/>
    <b v="0"/>
    <s v="publishing/translations"/>
    <n v="0.42"/>
    <n v="6.1764705882352944"/>
    <s v="Publishing"/>
    <s v="Translations"/>
  </r>
  <r>
    <n v="1000"/>
    <n v="72"/>
    <s v="failed"/>
    <s v="GB"/>
    <s v="GBP"/>
    <n v="1447451756"/>
    <d v="2015-11-13T21:55:56"/>
    <n v="1444856156"/>
    <d v="2015-10-14T20:55:56"/>
    <d v="1900-01-29T00:00:00"/>
    <x v="28"/>
    <b v="0"/>
    <n v="6"/>
    <b v="0"/>
    <s v="publishing/translations"/>
    <n v="7.1999999999999993"/>
    <n v="12"/>
    <s v="Publishing"/>
    <s v="Translations"/>
  </r>
  <r>
    <n v="7000"/>
    <n v="320"/>
    <s v="failed"/>
    <s v="US"/>
    <s v="USD"/>
    <n v="1417656699"/>
    <d v="2014-12-04T01:31:39"/>
    <n v="1415064699"/>
    <d v="2014-11-04T01:31:39"/>
    <d v="1900-01-29T00:00:00"/>
    <x v="28"/>
    <b v="0"/>
    <n v="13"/>
    <b v="0"/>
    <s v="publishing/translations"/>
    <n v="4.5714285714285712"/>
    <n v="24.615384615384617"/>
    <s v="Publishing"/>
    <s v="Translations"/>
  </r>
  <r>
    <n v="500"/>
    <n v="1"/>
    <s v="failed"/>
    <s v="US"/>
    <s v="USD"/>
    <n v="1483423467"/>
    <d v="2017-01-03T06:04:27"/>
    <n v="1480831467"/>
    <d v="2016-12-04T06:04:27"/>
    <d v="1900-01-29T00:00:00"/>
    <x v="28"/>
    <b v="0"/>
    <n v="1"/>
    <b v="0"/>
    <s v="publishing/translations"/>
    <n v="0.2"/>
    <n v="1"/>
    <s v="Publishing"/>
    <s v="Translations"/>
  </r>
  <r>
    <n v="50000"/>
    <n v="0"/>
    <s v="failed"/>
    <s v="US"/>
    <s v="USD"/>
    <n v="1448147619"/>
    <d v="2015-11-21T23:13:39"/>
    <n v="1445552019"/>
    <d v="2015-10-22T22:13:39"/>
    <d v="1900-01-29T00:00:00"/>
    <x v="28"/>
    <b v="0"/>
    <n v="0"/>
    <b v="0"/>
    <s v="publishing/translations"/>
    <n v="0"/>
    <n v="0"/>
    <s v="Publishing"/>
    <s v="Translations"/>
  </r>
  <r>
    <n v="4500"/>
    <n v="55"/>
    <s v="failed"/>
    <s v="US"/>
    <s v="USD"/>
    <n v="1442315460"/>
    <d v="2015-09-15T11:11:00"/>
    <n v="1439696174"/>
    <d v="2015-08-16T03:36:14"/>
    <d v="1900-01-29T00:00:00"/>
    <x v="28"/>
    <b v="0"/>
    <n v="2"/>
    <b v="0"/>
    <s v="publishing/translations"/>
    <n v="1.2222222222222223"/>
    <n v="27.5"/>
    <s v="Publishing"/>
    <s v="Translations"/>
  </r>
  <r>
    <n v="3000"/>
    <n v="6"/>
    <s v="failed"/>
    <s v="ES"/>
    <s v="EUR"/>
    <n v="1456397834"/>
    <d v="2016-02-25T10:57:14"/>
    <n v="1453805834"/>
    <d v="2016-01-26T10:57:14"/>
    <d v="1900-01-29T00:00:00"/>
    <x v="28"/>
    <b v="0"/>
    <n v="1"/>
    <b v="0"/>
    <s v="publishing/translations"/>
    <n v="0.2"/>
    <n v="6"/>
    <s v="Publishing"/>
    <s v="Translations"/>
  </r>
  <r>
    <n v="6300"/>
    <n v="445"/>
    <s v="failed"/>
    <s v="US"/>
    <s v="USD"/>
    <n v="1476010619"/>
    <d v="2016-10-09T10:56:59"/>
    <n v="1473418619"/>
    <d v="2016-09-09T10:56:59"/>
    <d v="1900-01-29T00:00:00"/>
    <x v="28"/>
    <b v="0"/>
    <n v="10"/>
    <b v="0"/>
    <s v="publishing/translations"/>
    <n v="7.0634920634920633"/>
    <n v="44.5"/>
    <s v="Publishing"/>
    <s v="Translations"/>
  </r>
  <r>
    <n v="200000"/>
    <n v="200"/>
    <s v="failed"/>
    <s v="SE"/>
    <s v="SEK"/>
    <n v="1423432709"/>
    <d v="2015-02-08T21:58:29"/>
    <n v="1420840709"/>
    <d v="2015-01-09T21:58:29"/>
    <d v="1900-01-29T00:00:00"/>
    <x v="28"/>
    <b v="0"/>
    <n v="2"/>
    <b v="0"/>
    <s v="publishing/translations"/>
    <n v="0.1"/>
    <n v="100"/>
    <s v="Publishing"/>
    <s v="Translations"/>
  </r>
  <r>
    <n v="25000"/>
    <n v="26"/>
    <s v="failed"/>
    <s v="NZ"/>
    <s v="NZD"/>
    <n v="1474436704"/>
    <d v="2016-09-21T05:45:04"/>
    <n v="1471844704"/>
    <d v="2016-08-22T05:45:04"/>
    <d v="1900-01-29T00:00:00"/>
    <x v="28"/>
    <b v="0"/>
    <n v="2"/>
    <b v="0"/>
    <s v="publishing/translations"/>
    <n v="0.104"/>
    <n v="13"/>
    <s v="Publishing"/>
    <s v="Translations"/>
  </r>
  <r>
    <n v="30000"/>
    <n v="100"/>
    <s v="failed"/>
    <s v="AU"/>
    <s v="AUD"/>
    <n v="1451637531"/>
    <d v="2016-01-01T08:38:51"/>
    <n v="1449045531"/>
    <d v="2015-12-02T08:38:51"/>
    <d v="1900-01-29T00:00:00"/>
    <x v="28"/>
    <b v="0"/>
    <n v="1"/>
    <b v="0"/>
    <s v="publishing/translations"/>
    <n v="0.33333333333333337"/>
    <n v="100"/>
    <s v="Publishing"/>
    <s v="Translations"/>
  </r>
  <r>
    <n v="13000"/>
    <n v="0"/>
    <s v="failed"/>
    <s v="US"/>
    <s v="USD"/>
    <n v="1430276959"/>
    <d v="2015-04-29T03:09:19"/>
    <n v="1427684959"/>
    <d v="2015-03-30T03:09:19"/>
    <d v="1900-01-29T00:00:00"/>
    <x v="28"/>
    <b v="0"/>
    <n v="0"/>
    <b v="0"/>
    <s v="publishing/translations"/>
    <n v="0"/>
    <n v="0"/>
    <s v="Publishing"/>
    <s v="Translations"/>
  </r>
  <r>
    <n v="5000"/>
    <n v="419"/>
    <s v="failed"/>
    <s v="DE"/>
    <s v="EUR"/>
    <n v="1474230385"/>
    <d v="2016-09-18T20:26:25"/>
    <n v="1471638385"/>
    <d v="2016-08-19T20:26:25"/>
    <d v="1900-01-29T00:00:00"/>
    <x v="28"/>
    <b v="0"/>
    <n v="4"/>
    <b v="0"/>
    <s v="publishing/translations"/>
    <n v="8.3800000000000008"/>
    <n v="104.75"/>
    <s v="Publishing"/>
    <s v="Translations"/>
  </r>
  <r>
    <n v="1000"/>
    <n v="45"/>
    <s v="failed"/>
    <s v="ES"/>
    <s v="EUR"/>
    <n v="1459584417"/>
    <d v="2016-04-02T08:06:57"/>
    <n v="1456996017"/>
    <d v="2016-03-03T09:06:57"/>
    <d v="1900-01-29T00:00:00"/>
    <x v="28"/>
    <b v="0"/>
    <n v="3"/>
    <b v="0"/>
    <s v="publishing/translations"/>
    <n v="4.5"/>
    <n v="15"/>
    <s v="Publishing"/>
    <s v="Translations"/>
  </r>
  <r>
    <n v="10000"/>
    <n v="0"/>
    <s v="failed"/>
    <s v="US"/>
    <s v="USD"/>
    <n v="1428629242"/>
    <d v="2015-04-10T01:27:22"/>
    <n v="1426037242"/>
    <d v="2015-03-11T01:27:22"/>
    <d v="1900-01-29T00:00:00"/>
    <x v="28"/>
    <b v="0"/>
    <n v="0"/>
    <b v="0"/>
    <s v="publishing/translations"/>
    <n v="0"/>
    <n v="0"/>
    <s v="Publishing"/>
    <s v="Translations"/>
  </r>
  <r>
    <n v="17000"/>
    <n v="5431"/>
    <s v="failed"/>
    <s v="US"/>
    <s v="USD"/>
    <n v="1448517816"/>
    <d v="2015-11-26T06:03:36"/>
    <n v="1445922216"/>
    <d v="2015-10-27T05:03:36"/>
    <d v="1900-01-29T00:00:00"/>
    <x v="28"/>
    <b v="0"/>
    <n v="47"/>
    <b v="0"/>
    <s v="publishing/translations"/>
    <n v="31.94705882352941"/>
    <n v="115.55319148936171"/>
    <s v="Publishing"/>
    <s v="Translations"/>
  </r>
  <r>
    <n v="40000"/>
    <n v="0"/>
    <s v="failed"/>
    <s v="US"/>
    <s v="USD"/>
    <n v="1437417828"/>
    <d v="2015-07-20T18:43:48"/>
    <n v="1434825828"/>
    <d v="2015-06-20T18:43:48"/>
    <d v="1900-01-29T00:00:00"/>
    <x v="28"/>
    <b v="0"/>
    <n v="0"/>
    <b v="0"/>
    <s v="publishing/translations"/>
    <n v="0"/>
    <n v="0"/>
    <s v="Publishing"/>
    <s v="Translations"/>
  </r>
  <r>
    <n v="15000"/>
    <n v="15"/>
    <s v="failed"/>
    <s v="IT"/>
    <s v="EUR"/>
    <n v="1444589020"/>
    <d v="2015-10-11T18:43:40"/>
    <n v="1441997020"/>
    <d v="2015-09-11T18:43:40"/>
    <d v="1900-01-29T00:00:00"/>
    <x v="28"/>
    <b v="0"/>
    <n v="2"/>
    <b v="0"/>
    <s v="publishing/translations"/>
    <n v="0.1"/>
    <n v="7.5"/>
    <s v="Publishing"/>
    <s v="Translations"/>
  </r>
  <r>
    <n v="10000"/>
    <n v="77"/>
    <s v="failed"/>
    <s v="DE"/>
    <s v="EUR"/>
    <n v="1456043057"/>
    <d v="2016-02-21T08:24:17"/>
    <n v="1453451057"/>
    <d v="2016-01-22T08:24:17"/>
    <d v="1900-01-29T00:00:00"/>
    <x v="28"/>
    <b v="0"/>
    <n v="2"/>
    <b v="0"/>
    <s v="publishing/translations"/>
    <n v="0.77"/>
    <n v="38.5"/>
    <s v="Publishing"/>
    <s v="Translations"/>
  </r>
  <r>
    <n v="20000"/>
    <n v="600"/>
    <s v="failed"/>
    <s v="DK"/>
    <s v="DKK"/>
    <n v="1461765300"/>
    <d v="2016-04-27T13:55:00"/>
    <n v="1459198499"/>
    <d v="2016-03-28T20:54:59"/>
    <d v="1900-01-29T00:00:00"/>
    <x v="28"/>
    <b v="0"/>
    <n v="8"/>
    <b v="0"/>
    <s v="publishing/translations"/>
    <n v="3"/>
    <n v="75"/>
    <s v="Publishing"/>
    <s v="Translations"/>
  </r>
  <r>
    <n v="2725"/>
    <n v="180"/>
    <s v="failed"/>
    <s v="CA"/>
    <s v="CAD"/>
    <n v="1425758101"/>
    <d v="2015-03-07T19:55:01"/>
    <n v="1423166101"/>
    <d v="2015-02-05T19:55:01"/>
    <d v="1900-01-29T00:00:00"/>
    <x v="28"/>
    <b v="0"/>
    <n v="6"/>
    <b v="0"/>
    <s v="publishing/translations"/>
    <n v="6.6055045871559637"/>
    <n v="30"/>
    <s v="Publishing"/>
    <s v="Translations"/>
  </r>
  <r>
    <n v="13000"/>
    <n v="1"/>
    <s v="failed"/>
    <s v="IT"/>
    <s v="EUR"/>
    <n v="1464285463"/>
    <d v="2016-05-26T17:57:43"/>
    <n v="1461693463"/>
    <d v="2016-04-26T17:57:43"/>
    <d v="1900-01-29T00:00:00"/>
    <x v="28"/>
    <b v="0"/>
    <n v="1"/>
    <b v="0"/>
    <s v="publishing/translations"/>
    <n v="7.6923076923076927E-3"/>
    <n v="1"/>
    <s v="Publishing"/>
    <s v="Translations"/>
  </r>
  <r>
    <n v="1500"/>
    <n v="0"/>
    <s v="failed"/>
    <s v="US"/>
    <s v="USD"/>
    <n v="1464190158"/>
    <d v="2016-05-25T15:29:18"/>
    <n v="1461598158"/>
    <d v="2016-04-25T15:29:18"/>
    <d v="1900-01-29T00:00:00"/>
    <x v="28"/>
    <b v="0"/>
    <n v="0"/>
    <b v="0"/>
    <s v="publishing/translations"/>
    <n v="0"/>
    <n v="0"/>
    <s v="Publishing"/>
    <s v="Translations"/>
  </r>
  <r>
    <n v="13000"/>
    <n v="0"/>
    <s v="failed"/>
    <s v="FR"/>
    <s v="EUR"/>
    <n v="1483395209"/>
    <d v="2017-01-02T22:13:29"/>
    <n v="1480803209"/>
    <d v="2016-12-03T22:13:29"/>
    <d v="1900-01-29T00:00:00"/>
    <x v="28"/>
    <b v="0"/>
    <n v="0"/>
    <b v="0"/>
    <s v="publishing/translations"/>
    <n v="0"/>
    <n v="0"/>
    <s v="Publishing"/>
    <s v="Translations"/>
  </r>
  <r>
    <n v="130000"/>
    <n v="0"/>
    <s v="failed"/>
    <s v="DE"/>
    <s v="EUR"/>
    <n v="1434286855"/>
    <d v="2015-06-14T13:00:55"/>
    <n v="1431694855"/>
    <d v="2015-05-15T13:00:55"/>
    <d v="1900-01-29T00:00:00"/>
    <x v="28"/>
    <b v="0"/>
    <n v="0"/>
    <b v="0"/>
    <s v="publishing/translations"/>
    <n v="0"/>
    <n v="0"/>
    <s v="Publishing"/>
    <s v="Translations"/>
  </r>
  <r>
    <n v="500000"/>
    <n v="75"/>
    <s v="failed"/>
    <s v="US"/>
    <s v="USD"/>
    <n v="1467999134"/>
    <d v="2016-07-08T17:32:14"/>
    <n v="1465407134"/>
    <d v="2016-06-08T17:32:14"/>
    <d v="1900-01-29T00:00:00"/>
    <x v="28"/>
    <b v="0"/>
    <n v="3"/>
    <b v="0"/>
    <s v="publishing/translations"/>
    <n v="1.4999999999999999E-2"/>
    <n v="25"/>
    <s v="Publishing"/>
    <s v="Translations"/>
  </r>
  <r>
    <n v="100000"/>
    <n v="1"/>
    <s v="failed"/>
    <s v="US"/>
    <s v="USD"/>
    <n v="1455941197"/>
    <d v="2016-02-20T04:06:37"/>
    <n v="1453349197"/>
    <d v="2016-01-21T04:06:37"/>
    <d v="1900-01-29T00:00:00"/>
    <x v="28"/>
    <b v="0"/>
    <n v="1"/>
    <b v="0"/>
    <s v="publishing/translations"/>
    <n v="1E-3"/>
    <n v="1"/>
    <s v="Publishing"/>
    <s v="Translations"/>
  </r>
  <r>
    <n v="14000"/>
    <n v="0"/>
    <s v="canceled"/>
    <s v="US"/>
    <s v="USD"/>
    <n v="1406566363"/>
    <d v="2014-07-28T16:52:43"/>
    <n v="1403974363"/>
    <d v="2014-06-28T16:52:43"/>
    <d v="1900-01-29T00:00:00"/>
    <x v="28"/>
    <b v="0"/>
    <n v="0"/>
    <b v="0"/>
    <s v="publishing/translations"/>
    <n v="0"/>
    <n v="0"/>
    <s v="Publishing"/>
    <s v="Translations"/>
  </r>
  <r>
    <n v="5000"/>
    <n v="145"/>
    <s v="canceled"/>
    <s v="IT"/>
    <s v="EUR"/>
    <n v="1483459365"/>
    <d v="2017-01-03T16:02:45"/>
    <n v="1480867365"/>
    <d v="2016-12-04T16:02:45"/>
    <d v="1900-01-29T00:00:00"/>
    <x v="28"/>
    <b v="0"/>
    <n v="3"/>
    <b v="0"/>
    <s v="publishing/translations"/>
    <n v="2.9000000000000004"/>
    <n v="48.333333333333336"/>
    <s v="Publishing"/>
    <s v="Translations"/>
  </r>
  <r>
    <n v="6000"/>
    <n v="0"/>
    <s v="canceled"/>
    <s v="US"/>
    <s v="USD"/>
    <n v="1447281044"/>
    <d v="2015-11-11T22:30:44"/>
    <n v="1444685444"/>
    <d v="2015-10-12T21:30:44"/>
    <d v="1900-01-29T00:00:00"/>
    <x v="28"/>
    <b v="0"/>
    <n v="0"/>
    <b v="0"/>
    <s v="publishing/translations"/>
    <n v="0"/>
    <n v="0"/>
    <s v="Publishing"/>
    <s v="Translations"/>
  </r>
  <r>
    <n v="4000"/>
    <n v="4340.7"/>
    <s v="successful"/>
    <s v="US"/>
    <s v="USD"/>
    <n v="1365609271"/>
    <d v="2013-04-10T15:54:31"/>
    <n v="1363017271"/>
    <d v="2013-03-11T15:54:31"/>
    <d v="1900-01-29T00:00:00"/>
    <x v="28"/>
    <b v="1"/>
    <n v="150"/>
    <b v="1"/>
    <s v="publishing/radio &amp; podcasts"/>
    <n v="108.5175"/>
    <n v="28.937999999999999"/>
    <s v="Publishing"/>
    <s v="Radio &amp; Podcasts"/>
  </r>
  <r>
    <n v="5000"/>
    <n v="8160"/>
    <s v="successful"/>
    <s v="US"/>
    <s v="USD"/>
    <n v="1361029958"/>
    <d v="2013-02-16T15:52:38"/>
    <n v="1358437958"/>
    <d v="2013-01-17T15:52:38"/>
    <d v="1900-01-29T00:00:00"/>
    <x v="28"/>
    <b v="1"/>
    <n v="234"/>
    <b v="1"/>
    <s v="publishing/radio &amp; podcasts"/>
    <n v="163.19999999999999"/>
    <n v="34.871794871794869"/>
    <s v="Publishing"/>
    <s v="Radio &amp; Podcasts"/>
  </r>
  <r>
    <n v="44250"/>
    <n v="47978"/>
    <s v="successful"/>
    <s v="US"/>
    <s v="USD"/>
    <n v="1360938109"/>
    <d v="2013-02-15T14:21:49"/>
    <n v="1358346109"/>
    <d v="2013-01-16T14:21:49"/>
    <d v="1900-01-29T00:00:00"/>
    <x v="28"/>
    <b v="1"/>
    <n v="321"/>
    <b v="1"/>
    <s v="publishing/radio &amp; podcasts"/>
    <n v="108.42485875706214"/>
    <n v="149.46417445482865"/>
    <s v="Publishing"/>
    <s v="Radio &amp; Podcasts"/>
  </r>
  <r>
    <n v="32000"/>
    <n v="33229"/>
    <s v="successful"/>
    <s v="US"/>
    <s v="USD"/>
    <n v="1428620334"/>
    <d v="2015-04-09T22:58:54"/>
    <n v="1426028334"/>
    <d v="2015-03-10T22:58:54"/>
    <d v="1900-01-29T00:00:00"/>
    <x v="28"/>
    <b v="1"/>
    <n v="343"/>
    <b v="1"/>
    <s v="publishing/radio &amp; podcasts"/>
    <n v="103.840625"/>
    <n v="96.877551020408163"/>
    <s v="Publishing"/>
    <s v="Radio &amp; Podcasts"/>
  </r>
  <r>
    <n v="25000"/>
    <n v="34676"/>
    <s v="successful"/>
    <s v="US"/>
    <s v="USD"/>
    <n v="1381928503"/>
    <d v="2013-10-16T13:01:43"/>
    <n v="1379336503"/>
    <d v="2013-09-16T13:01:43"/>
    <d v="1900-01-29T00:00:00"/>
    <x v="28"/>
    <b v="1"/>
    <n v="336"/>
    <b v="1"/>
    <s v="publishing/radio &amp; podcasts"/>
    <n v="138.70400000000001"/>
    <n v="103.20238095238095"/>
    <s v="Publishing"/>
    <s v="Radio &amp; Podcasts"/>
  </r>
  <r>
    <n v="1500"/>
    <n v="1807.74"/>
    <s v="successful"/>
    <s v="US"/>
    <s v="USD"/>
    <n v="1330644639"/>
    <d v="2012-03-01T23:30:39"/>
    <n v="1328052639"/>
    <d v="2012-01-31T23:30:39"/>
    <d v="1900-01-29T00:00:00"/>
    <x v="28"/>
    <b v="1"/>
    <n v="47"/>
    <b v="1"/>
    <s v="publishing/radio &amp; podcasts"/>
    <n v="120.51600000000001"/>
    <n v="38.462553191489363"/>
    <s v="Publishing"/>
    <s v="Radio &amp; Podcasts"/>
  </r>
  <r>
    <n v="3000"/>
    <n v="3368"/>
    <s v="successful"/>
    <s v="US"/>
    <s v="USD"/>
    <n v="1379093292"/>
    <d v="2013-09-13T17:28:12"/>
    <n v="1376501292"/>
    <d v="2013-08-14T17:28:12"/>
    <d v="1900-01-29T00:00:00"/>
    <x v="28"/>
    <b v="1"/>
    <n v="76"/>
    <b v="1"/>
    <s v="publishing/radio &amp; podcasts"/>
    <n v="112.26666666666667"/>
    <n v="44.315789473684212"/>
    <s v="Publishing"/>
    <s v="Radio &amp; Podcasts"/>
  </r>
  <r>
    <n v="6000"/>
    <n v="39693.279999999999"/>
    <s v="successful"/>
    <s v="US"/>
    <s v="USD"/>
    <n v="1315616422"/>
    <d v="2011-09-10T01:00:22"/>
    <n v="1313024422"/>
    <d v="2011-08-11T01:00:22"/>
    <d v="1900-01-29T00:00:00"/>
    <x v="28"/>
    <b v="1"/>
    <n v="916"/>
    <b v="1"/>
    <s v="publishing/radio &amp; podcasts"/>
    <n v="661.55466666666666"/>
    <n v="43.333275109170302"/>
    <s v="Publishing"/>
    <s v="Radio &amp; Podcasts"/>
  </r>
  <r>
    <n v="5000"/>
    <n v="105"/>
    <s v="failed"/>
    <s v="CA"/>
    <s v="CAD"/>
    <n v="1383430145"/>
    <d v="2013-11-02T22:09:05"/>
    <n v="1380838145"/>
    <d v="2013-10-03T22:09:05"/>
    <d v="1900-01-29T00:00:00"/>
    <x v="28"/>
    <b v="0"/>
    <n v="6"/>
    <b v="0"/>
    <s v="publishing/fiction"/>
    <n v="2.1"/>
    <n v="17.5"/>
    <s v="Publishing"/>
    <s v="Fiction"/>
  </r>
  <r>
    <n v="20000"/>
    <n v="48"/>
    <s v="failed"/>
    <s v="US"/>
    <s v="USD"/>
    <n v="1425009761"/>
    <d v="2015-02-27T04:02:41"/>
    <n v="1422417761"/>
    <d v="2015-01-28T04:02:41"/>
    <d v="1900-01-29T00:00:00"/>
    <x v="28"/>
    <b v="0"/>
    <n v="3"/>
    <b v="0"/>
    <s v="publishing/fiction"/>
    <n v="0.24"/>
    <n v="16"/>
    <s v="Publishing"/>
    <s v="Fiction"/>
  </r>
  <r>
    <n v="10000"/>
    <n v="0"/>
    <s v="failed"/>
    <s v="US"/>
    <s v="USD"/>
    <n v="1470175271"/>
    <d v="2016-08-02T22:01:11"/>
    <n v="1467583271"/>
    <d v="2016-07-03T22:01:11"/>
    <d v="1900-01-29T00:00:00"/>
    <x v="28"/>
    <b v="0"/>
    <n v="0"/>
    <b v="0"/>
    <s v="publishing/fiction"/>
    <n v="0"/>
    <n v="0"/>
    <s v="Publishing"/>
    <s v="Fiction"/>
  </r>
  <r>
    <n v="15000"/>
    <n v="360"/>
    <s v="failed"/>
    <s v="AU"/>
    <s v="AUD"/>
    <n v="1388928660"/>
    <d v="2014-01-05T13:31:00"/>
    <n v="1386336660"/>
    <d v="2013-12-06T13:31:00"/>
    <d v="1900-01-29T00:00:00"/>
    <x v="28"/>
    <b v="0"/>
    <n v="6"/>
    <b v="0"/>
    <s v="publishing/fiction"/>
    <n v="2.4"/>
    <n v="60"/>
    <s v="Publishing"/>
    <s v="Fiction"/>
  </r>
  <r>
    <n v="5000"/>
    <n v="0"/>
    <s v="failed"/>
    <s v="US"/>
    <s v="USD"/>
    <n v="1352994052"/>
    <d v="2012-11-15T15:40:52"/>
    <n v="1350398452"/>
    <d v="2012-10-16T14:40:52"/>
    <d v="1900-01-29T00:00:00"/>
    <x v="28"/>
    <b v="0"/>
    <n v="0"/>
    <b v="0"/>
    <s v="publishing/fiction"/>
    <n v="0"/>
    <n v="0"/>
    <s v="Publishing"/>
    <s v="Fiction"/>
  </r>
  <r>
    <n v="4000"/>
    <n v="30"/>
    <s v="failed"/>
    <s v="US"/>
    <s v="USD"/>
    <n v="1308431646"/>
    <d v="2011-06-18T21:14:06"/>
    <n v="1305839646"/>
    <d v="2011-05-19T21:14:06"/>
    <d v="1900-01-29T00:00:00"/>
    <x v="28"/>
    <b v="0"/>
    <n v="2"/>
    <b v="0"/>
    <s v="publishing/fiction"/>
    <n v="0.75"/>
    <n v="15"/>
    <s v="Publishing"/>
    <s v="Fiction"/>
  </r>
  <r>
    <n v="2400"/>
    <n v="0"/>
    <s v="failed"/>
    <s v="US"/>
    <s v="USD"/>
    <n v="1371415675"/>
    <d v="2013-06-16T20:47:55"/>
    <n v="1368823675"/>
    <d v="2013-05-17T20:47:55"/>
    <d v="1900-01-29T00:00:00"/>
    <x v="28"/>
    <b v="0"/>
    <n v="0"/>
    <b v="0"/>
    <s v="publishing/fiction"/>
    <n v="0"/>
    <n v="0"/>
    <s v="Publishing"/>
    <s v="Fiction"/>
  </r>
  <r>
    <n v="5000"/>
    <n v="445"/>
    <s v="failed"/>
    <s v="US"/>
    <s v="USD"/>
    <n v="1428075480"/>
    <d v="2015-04-03T15:38:00"/>
    <n v="1425489613"/>
    <d v="2015-03-04T17:20:13"/>
    <d v="1900-01-29T00:00:00"/>
    <x v="28"/>
    <b v="0"/>
    <n v="11"/>
    <b v="0"/>
    <s v="publishing/fiction"/>
    <n v="8.9"/>
    <n v="40.454545454545453"/>
    <s v="Publishing"/>
    <s v="Fiction"/>
  </r>
  <r>
    <n v="2000"/>
    <n v="0"/>
    <s v="failed"/>
    <s v="US"/>
    <s v="USD"/>
    <n v="1314471431"/>
    <d v="2011-08-27T18:57:11"/>
    <n v="1311879431"/>
    <d v="2011-07-28T18:57:11"/>
    <d v="1900-01-29T00:00:00"/>
    <x v="28"/>
    <b v="0"/>
    <n v="0"/>
    <b v="0"/>
    <s v="publishing/fiction"/>
    <n v="0"/>
    <n v="0"/>
    <s v="Publishing"/>
    <s v="Fiction"/>
  </r>
  <r>
    <n v="2800"/>
    <n v="701"/>
    <s v="failed"/>
    <s v="US"/>
    <s v="USD"/>
    <n v="1367444557"/>
    <d v="2013-05-01T21:42:37"/>
    <n v="1364852557"/>
    <d v="2013-04-01T21:42:37"/>
    <d v="1900-01-29T00:00:00"/>
    <x v="28"/>
    <b v="0"/>
    <n v="15"/>
    <b v="0"/>
    <s v="publishing/fiction"/>
    <n v="25.035714285714285"/>
    <n v="46.733333333333334"/>
    <s v="Publishing"/>
    <s v="Fiction"/>
  </r>
  <r>
    <n v="52000"/>
    <n v="86492"/>
    <s v="successful"/>
    <s v="CA"/>
    <s v="CAD"/>
    <n v="1436364023"/>
    <d v="2015-07-08T14:00:23"/>
    <n v="1433772023"/>
    <d v="2015-06-08T14:00:23"/>
    <d v="1900-01-29T00:00:00"/>
    <x v="28"/>
    <b v="1"/>
    <n v="885"/>
    <b v="1"/>
    <s v="photography/photobooks"/>
    <n v="166.33076923076925"/>
    <n v="97.731073446327684"/>
    <s v="Photography"/>
    <s v="Photobooks"/>
  </r>
  <r>
    <n v="1500"/>
    <n v="1671"/>
    <s v="successful"/>
    <s v="GB"/>
    <s v="GBP"/>
    <n v="1406227904"/>
    <d v="2014-07-24T18:51:44"/>
    <n v="1403635904"/>
    <d v="2014-06-24T18:51:44"/>
    <d v="1900-01-29T00:00:00"/>
    <x v="28"/>
    <b v="1"/>
    <n v="43"/>
    <b v="1"/>
    <s v="photography/photobooks"/>
    <n v="111.4"/>
    <n v="38.860465116279073"/>
    <s v="Photography"/>
    <s v="Photobooks"/>
  </r>
  <r>
    <n v="16000"/>
    <n v="16165.6"/>
    <s v="successful"/>
    <s v="GB"/>
    <s v="GBP"/>
    <n v="1405761278"/>
    <d v="2014-07-19T09:14:38"/>
    <n v="1403169278"/>
    <d v="2014-06-19T09:14:38"/>
    <d v="1900-01-29T00:00:00"/>
    <x v="28"/>
    <b v="1"/>
    <n v="405"/>
    <b v="1"/>
    <s v="photography/photobooks"/>
    <n v="101.03500000000001"/>
    <n v="39.91506172839506"/>
    <s v="Photography"/>
    <s v="Photobooks"/>
  </r>
  <r>
    <n v="14000"/>
    <n v="15651"/>
    <s v="successful"/>
    <s v="US"/>
    <s v="USD"/>
    <n v="1447858804"/>
    <d v="2015-11-18T15:00:04"/>
    <n v="1445263204"/>
    <d v="2015-10-19T14:00:04"/>
    <d v="1900-01-29T00:00:00"/>
    <x v="28"/>
    <b v="1"/>
    <n v="206"/>
    <b v="1"/>
    <s v="photography/photobooks"/>
    <n v="111.79285714285714"/>
    <n v="75.975728155339809"/>
    <s v="Photography"/>
    <s v="Photobooks"/>
  </r>
  <r>
    <n v="3500"/>
    <n v="19557"/>
    <s v="successful"/>
    <s v="US"/>
    <s v="USD"/>
    <n v="1486311939"/>
    <d v="2017-02-05T16:25:39"/>
    <n v="1483719939"/>
    <d v="2017-01-06T16:25:39"/>
    <d v="1900-01-29T00:00:00"/>
    <x v="28"/>
    <b v="1"/>
    <n v="335"/>
    <b v="1"/>
    <s v="photography/photobooks"/>
    <n v="558.7714285714286"/>
    <n v="58.379104477611939"/>
    <s v="Photography"/>
    <s v="Photobooks"/>
  </r>
  <r>
    <n v="8000"/>
    <n v="12001.5"/>
    <s v="successful"/>
    <s v="GB"/>
    <s v="GBP"/>
    <n v="1405523866"/>
    <d v="2014-07-16T15:17:46"/>
    <n v="1402931866"/>
    <d v="2014-06-16T15:17:46"/>
    <d v="1900-01-29T00:00:00"/>
    <x v="28"/>
    <b v="1"/>
    <n v="215"/>
    <b v="1"/>
    <s v="photography/photobooks"/>
    <n v="150.01875000000001"/>
    <n v="55.82093023255814"/>
    <s v="Photography"/>
    <s v="Photobooks"/>
  </r>
  <r>
    <n v="300000"/>
    <n v="471567"/>
    <s v="successful"/>
    <s v="NO"/>
    <s v="NOK"/>
    <n v="1458104697"/>
    <d v="2016-03-16T05:04:57"/>
    <n v="1455516297"/>
    <d v="2016-02-15T06:04:57"/>
    <d v="1900-01-29T00:00:00"/>
    <x v="28"/>
    <b v="1"/>
    <n v="555"/>
    <b v="1"/>
    <s v="photography/photobooks"/>
    <n v="157.18899999999999"/>
    <n v="849.67027027027029"/>
    <s v="Photography"/>
    <s v="Photobooks"/>
  </r>
  <r>
    <n v="17000"/>
    <n v="18472"/>
    <s v="successful"/>
    <s v="US"/>
    <s v="USD"/>
    <n v="1475762400"/>
    <d v="2016-10-06T14:00:00"/>
    <n v="1473160292"/>
    <d v="2016-09-06T11:11:32"/>
    <d v="1900-01-29T00:00:00"/>
    <x v="28"/>
    <b v="1"/>
    <n v="116"/>
    <b v="1"/>
    <s v="photography/photobooks"/>
    <n v="108.65882352941176"/>
    <n v="159.24137931034483"/>
    <s v="Photography"/>
    <s v="Photobooks"/>
  </r>
  <r>
    <n v="15000"/>
    <n v="30805"/>
    <s v="successful"/>
    <s v="US"/>
    <s v="USD"/>
    <n v="1401565252"/>
    <d v="2014-05-31T19:40:52"/>
    <n v="1398973252"/>
    <d v="2014-05-01T19:40:52"/>
    <d v="1900-01-29T00:00:00"/>
    <x v="28"/>
    <b v="1"/>
    <n v="236"/>
    <b v="1"/>
    <s v="photography/photobooks"/>
    <n v="205.36666666666665"/>
    <n v="130.52966101694915"/>
    <s v="Photography"/>
    <s v="Photobooks"/>
  </r>
  <r>
    <n v="43500"/>
    <n v="60450.1"/>
    <s v="successful"/>
    <s v="US"/>
    <s v="USD"/>
    <n v="1413575739"/>
    <d v="2014-10-17T19:55:39"/>
    <n v="1410983739"/>
    <d v="2014-09-17T19:55:39"/>
    <d v="1900-01-29T00:00:00"/>
    <x v="28"/>
    <b v="1"/>
    <n v="452"/>
    <b v="1"/>
    <s v="photography/photobooks"/>
    <n v="138.96574712643678"/>
    <n v="133.7391592920354"/>
    <s v="Photography"/>
    <s v="Photobooks"/>
  </r>
  <r>
    <n v="3000"/>
    <n v="6210"/>
    <s v="successful"/>
    <s v="SE"/>
    <s v="SEK"/>
    <n v="1487592090"/>
    <d v="2017-02-20T12:01:30"/>
    <n v="1485000090"/>
    <d v="2017-01-21T12:01:30"/>
    <d v="1900-01-29T00:00:00"/>
    <x v="28"/>
    <b v="1"/>
    <n v="28"/>
    <b v="1"/>
    <s v="photography/photobooks"/>
    <n v="206.99999999999997"/>
    <n v="221.78571428571428"/>
    <s v="Photography"/>
    <s v="Photobooks"/>
  </r>
  <r>
    <n v="2600"/>
    <n v="4524.1499999999996"/>
    <s v="successful"/>
    <s v="US"/>
    <s v="USD"/>
    <n v="1471539138"/>
    <d v="2016-08-18T16:52:18"/>
    <n v="1468947138"/>
    <d v="2016-07-19T16:52:18"/>
    <d v="1900-01-29T00:00:00"/>
    <x v="28"/>
    <b v="1"/>
    <n v="140"/>
    <b v="1"/>
    <s v="photography/photobooks"/>
    <n v="174.00576923076923"/>
    <n v="32.315357142857138"/>
    <s v="Photography"/>
    <s v="Photobooks"/>
  </r>
  <r>
    <n v="19000"/>
    <n v="19129"/>
    <s v="successful"/>
    <s v="US"/>
    <s v="USD"/>
    <n v="1426773920"/>
    <d v="2015-03-19T14:05:20"/>
    <n v="1424185520"/>
    <d v="2015-02-17T15:05:20"/>
    <d v="1900-01-29T00:00:00"/>
    <x v="28"/>
    <b v="1"/>
    <n v="141"/>
    <b v="1"/>
    <s v="photography/photobooks"/>
    <n v="100.67894736842105"/>
    <n v="135.66666666666666"/>
    <s v="Photography"/>
    <s v="Photobooks"/>
  </r>
  <r>
    <n v="7500"/>
    <n v="31330"/>
    <s v="successful"/>
    <s v="US"/>
    <s v="USD"/>
    <n v="1441383062"/>
    <d v="2015-09-04T16:11:02"/>
    <n v="1438791062"/>
    <d v="2015-08-05T16:11:02"/>
    <d v="1900-01-29T00:00:00"/>
    <x v="28"/>
    <b v="1"/>
    <n v="369"/>
    <b v="1"/>
    <s v="photography/photobooks"/>
    <n v="417.73333333333335"/>
    <n v="84.905149051490511"/>
    <s v="Photography"/>
    <s v="Photobooks"/>
  </r>
  <r>
    <n v="12000"/>
    <n v="30037.01"/>
    <s v="successful"/>
    <s v="US"/>
    <s v="USD"/>
    <n v="1440702910"/>
    <d v="2015-08-27T19:15:10"/>
    <n v="1438110910"/>
    <d v="2015-07-28T19:15:10"/>
    <d v="1900-01-29T00:00:00"/>
    <x v="28"/>
    <b v="1"/>
    <n v="455"/>
    <b v="1"/>
    <s v="photography/photobooks"/>
    <n v="250.30841666666666"/>
    <n v="66.015406593406595"/>
    <s v="Photography"/>
    <s v="Photobooks"/>
  </r>
  <r>
    <n v="15000"/>
    <n v="17680"/>
    <s v="successful"/>
    <s v="US"/>
    <s v="USD"/>
    <n v="1416964500"/>
    <d v="2014-11-26T01:15:00"/>
    <n v="1414368616"/>
    <d v="2014-10-27T00:10:16"/>
    <d v="1900-01-29T00:00:00"/>
    <x v="28"/>
    <b v="1"/>
    <n v="98"/>
    <b v="1"/>
    <s v="photography/photobooks"/>
    <n v="117.86666666666667"/>
    <n v="180.40816326530611"/>
    <s v="Photography"/>
    <s v="Photobooks"/>
  </r>
  <r>
    <n v="18000"/>
    <n v="6"/>
    <s v="failed"/>
    <s v="US"/>
    <s v="USD"/>
    <n v="1420045538"/>
    <d v="2014-12-31T17:05:38"/>
    <n v="1417453538"/>
    <d v="2014-12-01T17:05:38"/>
    <d v="1900-01-29T00:00:00"/>
    <x v="28"/>
    <b v="0"/>
    <n v="2"/>
    <b v="0"/>
    <s v="photography/nature"/>
    <n v="3.3333333333333333E-2"/>
    <n v="3"/>
    <s v="Photography"/>
    <s v="Nature"/>
  </r>
  <r>
    <n v="2250"/>
    <n v="10"/>
    <s v="failed"/>
    <s v="US"/>
    <s v="USD"/>
    <n v="1416662034"/>
    <d v="2014-11-22T13:13:54"/>
    <n v="1414066434"/>
    <d v="2014-10-23T12:13:54"/>
    <d v="1900-01-29T00:00:00"/>
    <x v="28"/>
    <b v="0"/>
    <n v="1"/>
    <b v="0"/>
    <s v="photography/nature"/>
    <n v="0.44444444444444442"/>
    <n v="10"/>
    <s v="Photography"/>
    <s v="Nature"/>
  </r>
  <r>
    <n v="700"/>
    <n v="60"/>
    <s v="failed"/>
    <s v="US"/>
    <s v="USD"/>
    <n v="1447020620"/>
    <d v="2015-11-08T22:10:20"/>
    <n v="1444425020"/>
    <d v="2015-10-09T21:10:20"/>
    <d v="1900-01-29T00:00:00"/>
    <x v="28"/>
    <b v="0"/>
    <n v="1"/>
    <b v="0"/>
    <s v="photography/nature"/>
    <n v="8.5714285714285712"/>
    <n v="60"/>
    <s v="Photography"/>
    <s v="Nature"/>
  </r>
  <r>
    <n v="500"/>
    <n v="170"/>
    <s v="failed"/>
    <s v="US"/>
    <s v="USD"/>
    <n v="1446524159"/>
    <d v="2015-11-03T04:15:59"/>
    <n v="1443928559"/>
    <d v="2015-10-04T03:15:59"/>
    <d v="1900-01-29T00:00:00"/>
    <x v="28"/>
    <b v="0"/>
    <n v="6"/>
    <b v="0"/>
    <s v="photography/nature"/>
    <n v="34"/>
    <n v="28.333333333333332"/>
    <s v="Photography"/>
    <s v="Nature"/>
  </r>
  <r>
    <n v="750"/>
    <n v="101"/>
    <s v="failed"/>
    <s v="GB"/>
    <s v="GBP"/>
    <n v="1463050034"/>
    <d v="2016-05-12T10:47:14"/>
    <n v="1460458034"/>
    <d v="2016-04-12T10:47:14"/>
    <d v="1900-01-29T00:00:00"/>
    <x v="28"/>
    <b v="0"/>
    <n v="7"/>
    <b v="0"/>
    <s v="photography/nature"/>
    <n v="13.466666666666665"/>
    <n v="14.428571428571429"/>
    <s v="Photography"/>
    <s v="Nature"/>
  </r>
  <r>
    <n v="3500"/>
    <n v="0"/>
    <s v="failed"/>
    <s v="US"/>
    <s v="USD"/>
    <n v="1432756039"/>
    <d v="2015-05-27T19:47:19"/>
    <n v="1430164039"/>
    <d v="2015-04-27T19:47:19"/>
    <d v="1900-01-29T00:00:00"/>
    <x v="28"/>
    <b v="0"/>
    <n v="0"/>
    <b v="0"/>
    <s v="photography/nature"/>
    <n v="0"/>
    <n v="0"/>
    <s v="Photography"/>
    <s v="Nature"/>
  </r>
  <r>
    <n v="6000"/>
    <n v="0"/>
    <s v="failed"/>
    <s v="US"/>
    <s v="USD"/>
    <n v="1441176447"/>
    <d v="2015-09-02T06:47:27"/>
    <n v="1438584447"/>
    <d v="2015-08-03T06:47:27"/>
    <d v="1900-01-29T00:00:00"/>
    <x v="28"/>
    <b v="0"/>
    <n v="0"/>
    <b v="0"/>
    <s v="photography/nature"/>
    <n v="0"/>
    <n v="0"/>
    <s v="Photography"/>
    <s v="Nature"/>
  </r>
  <r>
    <n v="20000"/>
    <n v="0"/>
    <s v="failed"/>
    <s v="AU"/>
    <s v="AUD"/>
    <n v="1438495390"/>
    <d v="2015-08-02T06:03:10"/>
    <n v="1435903390"/>
    <d v="2015-07-03T06:03:10"/>
    <d v="1900-01-29T00:00:00"/>
    <x v="28"/>
    <b v="0"/>
    <n v="0"/>
    <b v="0"/>
    <s v="photography/nature"/>
    <n v="0"/>
    <n v="0"/>
    <s v="Photography"/>
    <s v="Nature"/>
  </r>
  <r>
    <n v="1500"/>
    <n v="677"/>
    <s v="failed"/>
    <s v="CA"/>
    <s v="CAD"/>
    <n v="1467603624"/>
    <d v="2016-07-04T03:40:24"/>
    <n v="1465011624"/>
    <d v="2016-06-04T03:40:24"/>
    <d v="1900-01-29T00:00:00"/>
    <x v="28"/>
    <b v="0"/>
    <n v="12"/>
    <b v="0"/>
    <s v="photography/nature"/>
    <n v="45.133333333333333"/>
    <n v="56.416666666666664"/>
    <s v="Photography"/>
    <s v="Nature"/>
  </r>
  <r>
    <n v="10000"/>
    <n v="67"/>
    <s v="canceled"/>
    <s v="US"/>
    <s v="USD"/>
    <n v="1383789603"/>
    <d v="2013-11-07T02:00:03"/>
    <n v="1381194003"/>
    <d v="2013-10-08T01:00:03"/>
    <d v="1900-01-29T00:00:00"/>
    <x v="28"/>
    <b v="0"/>
    <n v="1"/>
    <b v="0"/>
    <s v="publishing/art books"/>
    <n v="0.67"/>
    <n v="67"/>
    <s v="Publishing"/>
    <s v="Art Books"/>
  </r>
  <r>
    <n v="4000"/>
    <n v="100"/>
    <s v="canceled"/>
    <s v="US"/>
    <s v="USD"/>
    <n v="1307554261"/>
    <d v="2011-06-08T17:31:01"/>
    <n v="1304962261"/>
    <d v="2011-05-09T17:31:01"/>
    <d v="1900-01-29T00:00:00"/>
    <x v="28"/>
    <b v="0"/>
    <n v="1"/>
    <b v="0"/>
    <s v="publishing/art books"/>
    <n v="2.5"/>
    <n v="100"/>
    <s v="Publishing"/>
    <s v="Art Books"/>
  </r>
  <r>
    <n v="30000"/>
    <n v="0"/>
    <s v="canceled"/>
    <s v="US"/>
    <s v="USD"/>
    <n v="1369498714"/>
    <d v="2013-05-25T16:18:34"/>
    <n v="1366906714"/>
    <d v="2013-04-25T16:18:34"/>
    <d v="1900-01-29T00:00:00"/>
    <x v="28"/>
    <b v="0"/>
    <n v="0"/>
    <b v="0"/>
    <s v="publishing/art books"/>
    <n v="0"/>
    <n v="0"/>
    <s v="Publishing"/>
    <s v="Art Books"/>
  </r>
  <r>
    <n v="6000"/>
    <n v="2484"/>
    <s v="canceled"/>
    <s v="US"/>
    <s v="USD"/>
    <n v="1460140282"/>
    <d v="2016-04-08T18:31:22"/>
    <n v="1457551882"/>
    <d v="2016-03-09T19:31:22"/>
    <d v="1900-01-29T00:00:00"/>
    <x v="28"/>
    <b v="0"/>
    <n v="52"/>
    <b v="0"/>
    <s v="publishing/art books"/>
    <n v="41.4"/>
    <n v="47.769230769230766"/>
    <s v="Publishing"/>
    <s v="Art Books"/>
  </r>
  <r>
    <n v="12100"/>
    <n v="80"/>
    <s v="canceled"/>
    <s v="GB"/>
    <s v="GBP"/>
    <n v="1434738483"/>
    <d v="2015-06-19T18:28:03"/>
    <n v="1432146483"/>
    <d v="2015-05-20T18:28:03"/>
    <d v="1900-01-29T00:00:00"/>
    <x v="28"/>
    <b v="0"/>
    <n v="4"/>
    <b v="0"/>
    <s v="publishing/art books"/>
    <n v="0.66115702479338845"/>
    <n v="20"/>
    <s v="Publishing"/>
    <s v="Art Books"/>
  </r>
  <r>
    <n v="10000"/>
    <n v="2291"/>
    <s v="canceled"/>
    <s v="US"/>
    <s v="USD"/>
    <n v="1404909296"/>
    <d v="2014-07-09T12:34:56"/>
    <n v="1402317296"/>
    <d v="2014-06-09T12:34:56"/>
    <d v="1900-01-29T00:00:00"/>
    <x v="28"/>
    <b v="0"/>
    <n v="35"/>
    <b v="0"/>
    <s v="publishing/art books"/>
    <n v="22.91"/>
    <n v="65.457142857142856"/>
    <s v="Publishing"/>
    <s v="Art Books"/>
  </r>
  <r>
    <n v="20000"/>
    <n v="15"/>
    <s v="failed"/>
    <s v="GB"/>
    <s v="GBP"/>
    <n v="1411681391"/>
    <d v="2014-09-25T21:43:11"/>
    <n v="1409089391"/>
    <d v="2014-08-26T21:43:11"/>
    <d v="1900-01-29T00:00:00"/>
    <x v="28"/>
    <b v="0"/>
    <n v="1"/>
    <b v="0"/>
    <s v="photography/places"/>
    <n v="7.4999999999999997E-2"/>
    <n v="15"/>
    <s v="Photography"/>
    <s v="Places"/>
  </r>
  <r>
    <n v="1500"/>
    <n v="0"/>
    <s v="failed"/>
    <s v="US"/>
    <s v="USD"/>
    <n v="1428197422"/>
    <d v="2015-04-05T01:30:22"/>
    <n v="1425609022"/>
    <d v="2015-03-06T02:30:22"/>
    <d v="1900-01-29T00:00:00"/>
    <x v="28"/>
    <b v="0"/>
    <n v="0"/>
    <b v="0"/>
    <s v="photography/places"/>
    <n v="0"/>
    <n v="0"/>
    <s v="Photography"/>
    <s v="Places"/>
  </r>
  <r>
    <n v="7500"/>
    <n v="1"/>
    <s v="failed"/>
    <s v="US"/>
    <s v="USD"/>
    <n v="1418510965"/>
    <d v="2014-12-13T22:49:25"/>
    <n v="1415918965"/>
    <d v="2014-11-13T22:49:25"/>
    <d v="1900-01-29T00:00:00"/>
    <x v="28"/>
    <b v="0"/>
    <n v="1"/>
    <b v="0"/>
    <s v="photography/places"/>
    <n v="1.3333333333333334E-2"/>
    <n v="1"/>
    <s v="Photography"/>
    <s v="Places"/>
  </r>
  <r>
    <n v="516"/>
    <n v="0"/>
    <s v="failed"/>
    <s v="US"/>
    <s v="USD"/>
    <n v="1422735120"/>
    <d v="2015-01-31T20:12:00"/>
    <n v="1420091999"/>
    <d v="2015-01-01T05:59:59"/>
    <d v="1900-01-29T00:00:00"/>
    <x v="28"/>
    <b v="0"/>
    <n v="0"/>
    <b v="0"/>
    <s v="photography/places"/>
    <n v="0"/>
    <n v="0"/>
    <s v="Photography"/>
    <s v="Places"/>
  </r>
  <r>
    <n v="1200"/>
    <n v="0"/>
    <s v="failed"/>
    <s v="US"/>
    <s v="USD"/>
    <n v="1444433886"/>
    <d v="2015-10-09T23:38:06"/>
    <n v="1441841886"/>
    <d v="2015-09-09T23:38:06"/>
    <d v="1900-01-29T00:00:00"/>
    <x v="28"/>
    <b v="0"/>
    <n v="0"/>
    <b v="0"/>
    <s v="photography/places"/>
    <n v="0"/>
    <n v="0"/>
    <s v="Photography"/>
    <s v="Places"/>
  </r>
  <r>
    <n v="60000"/>
    <n v="1020"/>
    <s v="failed"/>
    <s v="IT"/>
    <s v="EUR"/>
    <n v="1443040464"/>
    <d v="2015-09-23T20:34:24"/>
    <n v="1440448464"/>
    <d v="2015-08-24T20:34:24"/>
    <d v="1900-01-29T00:00:00"/>
    <x v="28"/>
    <b v="0"/>
    <n v="2"/>
    <b v="0"/>
    <s v="photography/places"/>
    <n v="1.7000000000000002"/>
    <n v="510"/>
    <s v="Photography"/>
    <s v="Places"/>
  </r>
  <r>
    <n v="14000"/>
    <n v="4092"/>
    <s v="failed"/>
    <s v="GB"/>
    <s v="GBP"/>
    <n v="1459700741"/>
    <d v="2016-04-03T16:25:41"/>
    <n v="1457112341"/>
    <d v="2016-03-04T17:25:41"/>
    <d v="1900-01-29T00:00:00"/>
    <x v="28"/>
    <b v="0"/>
    <n v="92"/>
    <b v="0"/>
    <s v="photography/places"/>
    <n v="29.228571428571428"/>
    <n v="44.478260869565219"/>
    <s v="Photography"/>
    <s v="Places"/>
  </r>
  <r>
    <n v="22000"/>
    <n v="3"/>
    <s v="failed"/>
    <s v="US"/>
    <s v="USD"/>
    <n v="1425154655"/>
    <d v="2015-02-28T20:17:35"/>
    <n v="1422562655"/>
    <d v="2015-01-29T20:17:35"/>
    <d v="1900-01-29T00:00:00"/>
    <x v="28"/>
    <b v="0"/>
    <n v="3"/>
    <b v="0"/>
    <s v="photography/places"/>
    <n v="1.3636363636363637E-2"/>
    <n v="1"/>
    <s v="Photography"/>
    <s v="Places"/>
  </r>
  <r>
    <n v="15000"/>
    <n v="0"/>
    <s v="failed"/>
    <s v="US"/>
    <s v="USD"/>
    <n v="1474360197"/>
    <d v="2016-09-20T08:29:57"/>
    <n v="1471768197"/>
    <d v="2016-08-21T08:29:57"/>
    <d v="1900-01-29T00:00:00"/>
    <x v="28"/>
    <b v="0"/>
    <n v="0"/>
    <b v="0"/>
    <s v="photography/places"/>
    <n v="0"/>
    <n v="0"/>
    <s v="Photography"/>
    <s v="Places"/>
  </r>
  <r>
    <n v="500"/>
    <n v="0"/>
    <s v="failed"/>
    <s v="GB"/>
    <s v="GBP"/>
    <n v="1460116576"/>
    <d v="2016-04-08T11:56:16"/>
    <n v="1457528176"/>
    <d v="2016-03-09T12:56:16"/>
    <d v="1900-01-29T00:00:00"/>
    <x v="28"/>
    <b v="0"/>
    <n v="0"/>
    <b v="0"/>
    <s v="photography/places"/>
    <n v="0"/>
    <n v="0"/>
    <s v="Photography"/>
    <s v="Places"/>
  </r>
  <r>
    <n v="2500"/>
    <n v="2706.23"/>
    <s v="successful"/>
    <s v="US"/>
    <s v="USD"/>
    <n v="1304561633"/>
    <d v="2011-05-05T02:13:53"/>
    <n v="1301969633"/>
    <d v="2011-04-05T02:13:53"/>
    <d v="1900-01-29T00:00:00"/>
    <x v="28"/>
    <b v="0"/>
    <n v="56"/>
    <b v="1"/>
    <s v="music/rock"/>
    <n v="108.2492"/>
    <n v="48.325535714285714"/>
    <s v="Music"/>
    <s v="Rock"/>
  </r>
  <r>
    <n v="2000"/>
    <n v="5437"/>
    <s v="successful"/>
    <s v="US"/>
    <s v="USD"/>
    <n v="1355609510"/>
    <d v="2012-12-15T22:11:50"/>
    <n v="1353017510"/>
    <d v="2012-11-15T22:11:50"/>
    <d v="1900-01-29T00:00:00"/>
    <x v="28"/>
    <b v="0"/>
    <n v="112"/>
    <b v="1"/>
    <s v="music/rock"/>
    <n v="271.85000000000002"/>
    <n v="48.544642857142854"/>
    <s v="Music"/>
    <s v="Rock"/>
  </r>
  <r>
    <n v="500"/>
    <n v="550"/>
    <s v="successful"/>
    <s v="US"/>
    <s v="USD"/>
    <n v="1357160384"/>
    <d v="2013-01-02T20:59:44"/>
    <n v="1354568384"/>
    <d v="2012-12-03T20:59:44"/>
    <d v="1900-01-29T00:00:00"/>
    <x v="28"/>
    <b v="0"/>
    <n v="11"/>
    <b v="1"/>
    <s v="music/rock"/>
    <n v="110.00000000000001"/>
    <n v="50"/>
    <s v="Music"/>
    <s v="Rock"/>
  </r>
  <r>
    <n v="1000"/>
    <n v="1015"/>
    <s v="successful"/>
    <s v="US"/>
    <s v="USD"/>
    <n v="1342921202"/>
    <d v="2012-07-22T01:40:02"/>
    <n v="1340329202"/>
    <d v="2012-06-22T01:40:02"/>
    <d v="1900-01-29T00:00:00"/>
    <x v="28"/>
    <b v="0"/>
    <n v="26"/>
    <b v="1"/>
    <s v="music/rock"/>
    <n v="101.49999999999999"/>
    <n v="39.03846153846154"/>
    <s v="Music"/>
    <s v="Rock"/>
  </r>
  <r>
    <n v="8000"/>
    <n v="8095"/>
    <s v="successful"/>
    <s v="US"/>
    <s v="USD"/>
    <n v="1385932867"/>
    <d v="2013-12-01T21:21:07"/>
    <n v="1383337267"/>
    <d v="2013-11-01T20:21:07"/>
    <d v="1900-01-29T00:00:00"/>
    <x v="28"/>
    <b v="0"/>
    <n v="108"/>
    <b v="1"/>
    <s v="music/rock"/>
    <n v="101.18750000000001"/>
    <n v="74.953703703703709"/>
    <s v="Music"/>
    <s v="Rock"/>
  </r>
  <r>
    <n v="10000"/>
    <n v="15591"/>
    <s v="successful"/>
    <s v="US"/>
    <s v="USD"/>
    <n v="1350074261"/>
    <d v="2012-10-12T20:37:41"/>
    <n v="1347482261"/>
    <d v="2012-09-12T20:37:41"/>
    <d v="1900-01-29T00:00:00"/>
    <x v="28"/>
    <b v="0"/>
    <n v="133"/>
    <b v="1"/>
    <s v="music/rock"/>
    <n v="155.91"/>
    <n v="117.22556390977444"/>
    <s v="Music"/>
    <s v="Rock"/>
  </r>
  <r>
    <n v="1800"/>
    <n v="1800"/>
    <s v="successful"/>
    <s v="US"/>
    <s v="USD"/>
    <n v="1330789165"/>
    <d v="2012-03-03T15:39:25"/>
    <n v="1328197165"/>
    <d v="2012-02-02T15:39:25"/>
    <d v="1900-01-29T00:00:00"/>
    <x v="28"/>
    <b v="0"/>
    <n v="19"/>
    <b v="1"/>
    <s v="music/rock"/>
    <n v="100"/>
    <n v="94.736842105263165"/>
    <s v="Music"/>
    <s v="Rock"/>
  </r>
  <r>
    <n v="2500"/>
    <n v="2535"/>
    <s v="successful"/>
    <s v="US"/>
    <s v="USD"/>
    <n v="1418998744"/>
    <d v="2014-12-19T14:19:04"/>
    <n v="1416406744"/>
    <d v="2014-11-19T14:19:04"/>
    <d v="1900-01-29T00:00:00"/>
    <x v="28"/>
    <b v="0"/>
    <n v="26"/>
    <b v="1"/>
    <s v="music/pop"/>
    <n v="101.4"/>
    <n v="97.5"/>
    <s v="Music"/>
    <s v="Pop"/>
  </r>
  <r>
    <n v="5000"/>
    <n v="6235"/>
    <s v="successful"/>
    <s v="US"/>
    <s v="USD"/>
    <n v="1348516012"/>
    <d v="2012-09-24T19:46:52"/>
    <n v="1345924012"/>
    <d v="2012-08-25T19:46:52"/>
    <d v="1900-01-29T00:00:00"/>
    <x v="28"/>
    <b v="0"/>
    <n v="37"/>
    <b v="1"/>
    <s v="music/pop"/>
    <n v="124.70000000000002"/>
    <n v="168.51351351351352"/>
    <s v="Music"/>
    <s v="Pop"/>
  </r>
  <r>
    <n v="5000"/>
    <n v="5236"/>
    <s v="successful"/>
    <s v="US"/>
    <s v="USD"/>
    <n v="1339235377"/>
    <d v="2012-06-09T09:49:37"/>
    <n v="1336643377"/>
    <d v="2012-05-10T09:49:37"/>
    <d v="1900-01-29T00:00:00"/>
    <x v="28"/>
    <b v="0"/>
    <n v="46"/>
    <b v="1"/>
    <s v="music/pop"/>
    <n v="104.71999999999998"/>
    <n v="113.82608695652173"/>
    <s v="Music"/>
    <s v="Pop"/>
  </r>
  <r>
    <n v="2300"/>
    <n v="2881"/>
    <s v="successful"/>
    <s v="US"/>
    <s v="USD"/>
    <n v="1300636482"/>
    <d v="2011-03-20T15:54:42"/>
    <n v="1298048082"/>
    <d v="2011-02-18T16:54:42"/>
    <d v="1900-01-29T00:00:00"/>
    <x v="28"/>
    <b v="0"/>
    <n v="90"/>
    <b v="1"/>
    <s v="music/pop"/>
    <n v="125.26086956521738"/>
    <n v="32.011111111111113"/>
    <s v="Music"/>
    <s v="Pop"/>
  </r>
  <r>
    <n v="2000"/>
    <n v="2831"/>
    <s v="successful"/>
    <s v="US"/>
    <s v="USD"/>
    <n v="1381314437"/>
    <d v="2013-10-09T10:27:17"/>
    <n v="1378722437"/>
    <d v="2013-09-09T10:27:17"/>
    <d v="1900-01-29T00:00:00"/>
    <x v="28"/>
    <b v="0"/>
    <n v="32"/>
    <b v="1"/>
    <s v="music/pop"/>
    <n v="141.55000000000001"/>
    <n v="88.46875"/>
    <s v="Music"/>
    <s v="Pop"/>
  </r>
  <r>
    <n v="4500"/>
    <n v="4530"/>
    <s v="successful"/>
    <s v="US"/>
    <s v="USD"/>
    <n v="1385297393"/>
    <d v="2013-11-24T12:49:53"/>
    <n v="1382701793"/>
    <d v="2013-10-25T11:49:53"/>
    <d v="1900-01-29T00:00:00"/>
    <x v="28"/>
    <b v="0"/>
    <n v="70"/>
    <b v="1"/>
    <s v="music/pop"/>
    <n v="100.66666666666666"/>
    <n v="64.714285714285708"/>
    <s v="Music"/>
    <s v="Pop"/>
  </r>
  <r>
    <n v="1100"/>
    <n v="1319"/>
    <s v="successful"/>
    <s v="US"/>
    <s v="USD"/>
    <n v="1334784160"/>
    <d v="2012-04-18T21:22:40"/>
    <n v="1332192160"/>
    <d v="2012-03-19T21:22:40"/>
    <d v="1900-01-29T00:00:00"/>
    <x v="28"/>
    <b v="0"/>
    <n v="34"/>
    <b v="1"/>
    <s v="music/pop"/>
    <n v="119.90909090909089"/>
    <n v="38.794117647058826"/>
    <s v="Music"/>
    <s v="Pop"/>
  </r>
  <r>
    <n v="1500"/>
    <n v="2143"/>
    <s v="successful"/>
    <s v="US"/>
    <s v="USD"/>
    <n v="1333648820"/>
    <d v="2012-04-05T18:00:20"/>
    <n v="1331060420"/>
    <d v="2012-03-06T19:00:20"/>
    <d v="1900-01-29T00:00:00"/>
    <x v="28"/>
    <b v="0"/>
    <n v="48"/>
    <b v="1"/>
    <s v="music/pop"/>
    <n v="142.86666666666667"/>
    <n v="44.645833333333336"/>
    <s v="Music"/>
    <s v="Pop"/>
  </r>
  <r>
    <n v="7500"/>
    <n v="7525.12"/>
    <s v="successful"/>
    <s v="US"/>
    <s v="USD"/>
    <n v="1355437052"/>
    <d v="2012-12-13T22:17:32"/>
    <n v="1352845052"/>
    <d v="2012-11-13T22:17:32"/>
    <d v="1900-01-29T00:00:00"/>
    <x v="28"/>
    <b v="0"/>
    <n v="48"/>
    <b v="1"/>
    <s v="music/pop"/>
    <n v="100.33493333333334"/>
    <n v="156.77333333333334"/>
    <s v="Music"/>
    <s v="Pop"/>
  </r>
  <r>
    <n v="25000"/>
    <n v="26233.45"/>
    <s v="successful"/>
    <s v="US"/>
    <s v="USD"/>
    <n v="1337885168"/>
    <d v="2012-05-24T18:46:08"/>
    <n v="1335293168"/>
    <d v="2012-04-24T18:46:08"/>
    <d v="1900-01-29T00:00:00"/>
    <x v="28"/>
    <b v="0"/>
    <n v="221"/>
    <b v="1"/>
    <s v="music/pop"/>
    <n v="104.93380000000001"/>
    <n v="118.70339366515837"/>
    <s v="Music"/>
    <s v="Pop"/>
  </r>
  <r>
    <n v="1000"/>
    <n v="1080"/>
    <s v="successful"/>
    <s v="US"/>
    <s v="USD"/>
    <n v="1422750707"/>
    <d v="2015-02-01T00:31:47"/>
    <n v="1420158707"/>
    <d v="2015-01-02T00:31:47"/>
    <d v="1900-01-29T00:00:00"/>
    <x v="28"/>
    <b v="0"/>
    <n v="32"/>
    <b v="1"/>
    <s v="music/pop"/>
    <n v="108"/>
    <n v="33.75"/>
    <s v="Music"/>
    <s v="Pop"/>
  </r>
  <r>
    <n v="2500"/>
    <n v="4022"/>
    <s v="successful"/>
    <s v="US"/>
    <s v="USD"/>
    <n v="1364447073"/>
    <d v="2013-03-28T05:04:33"/>
    <n v="1361858673"/>
    <d v="2013-02-26T06:04:33"/>
    <d v="1900-01-29T00:00:00"/>
    <x v="28"/>
    <b v="0"/>
    <n v="98"/>
    <b v="1"/>
    <s v="music/pop"/>
    <n v="160.88"/>
    <n v="41.04081632653061"/>
    <s v="Music"/>
    <s v="Pop"/>
  </r>
  <r>
    <n v="8000"/>
    <n v="8211"/>
    <s v="successful"/>
    <s v="US"/>
    <s v="USD"/>
    <n v="1322454939"/>
    <d v="2011-11-28T04:35:39"/>
    <n v="1319859339"/>
    <d v="2011-10-29T03:35:39"/>
    <d v="1900-01-29T00:00:00"/>
    <x v="28"/>
    <b v="0"/>
    <n v="116"/>
    <b v="1"/>
    <s v="music/pop"/>
    <n v="102.6375"/>
    <n v="70.784482758620683"/>
    <s v="Music"/>
    <s v="Pop"/>
  </r>
  <r>
    <n v="2000"/>
    <n v="2013.47"/>
    <s v="successful"/>
    <s v="US"/>
    <s v="USD"/>
    <n v="1470056614"/>
    <d v="2016-08-01T13:03:34"/>
    <n v="1467464614"/>
    <d v="2016-07-02T13:03:34"/>
    <d v="1900-01-29T00:00:00"/>
    <x v="28"/>
    <b v="0"/>
    <n v="77"/>
    <b v="1"/>
    <s v="music/pop"/>
    <n v="100.67349999999999"/>
    <n v="26.148961038961041"/>
    <s v="Music"/>
    <s v="Pop"/>
  </r>
  <r>
    <n v="1700"/>
    <n v="1920"/>
    <s v="successful"/>
    <s v="US"/>
    <s v="USD"/>
    <n v="1338824730"/>
    <d v="2012-06-04T15:45:30"/>
    <n v="1336232730"/>
    <d v="2012-05-05T15:45:30"/>
    <d v="1900-01-29T00:00:00"/>
    <x v="28"/>
    <b v="0"/>
    <n v="49"/>
    <b v="1"/>
    <s v="music/pop"/>
    <n v="112.94117647058823"/>
    <n v="39.183673469387756"/>
    <s v="Music"/>
    <s v="Pop"/>
  </r>
  <r>
    <n v="2100"/>
    <n v="2690"/>
    <s v="successful"/>
    <s v="US"/>
    <s v="USD"/>
    <n v="1425675892"/>
    <d v="2015-03-06T21:04:52"/>
    <n v="1423083892"/>
    <d v="2015-02-04T21:04:52"/>
    <d v="1900-01-29T00:00:00"/>
    <x v="28"/>
    <b v="0"/>
    <n v="59"/>
    <b v="1"/>
    <s v="music/pop"/>
    <n v="128.09523809523807"/>
    <n v="45.593220338983052"/>
    <s v="Music"/>
    <s v="Pop"/>
  </r>
  <r>
    <n v="1000"/>
    <n v="1374.16"/>
    <s v="successful"/>
    <s v="US"/>
    <s v="USD"/>
    <n v="1318802580"/>
    <d v="2011-10-16T22:03:00"/>
    <n v="1316194540"/>
    <d v="2011-09-16T17:35:40"/>
    <d v="1900-01-29T00:00:00"/>
    <x v="28"/>
    <b v="0"/>
    <n v="34"/>
    <b v="1"/>
    <s v="music/pop"/>
    <n v="137.416"/>
    <n v="40.416470588235299"/>
    <s v="Music"/>
    <s v="Pop"/>
  </r>
  <r>
    <n v="1000"/>
    <n v="1175"/>
    <s v="successful"/>
    <s v="US"/>
    <s v="USD"/>
    <n v="1405188667"/>
    <d v="2014-07-12T18:11:07"/>
    <n v="1402596667"/>
    <d v="2014-06-12T18:11:07"/>
    <d v="1900-01-29T00:00:00"/>
    <x v="28"/>
    <b v="0"/>
    <n v="25"/>
    <b v="1"/>
    <s v="music/pop"/>
    <n v="117.5"/>
    <n v="47"/>
    <s v="Music"/>
    <s v="Pop"/>
  </r>
  <r>
    <n v="350"/>
    <n v="360"/>
    <s v="live"/>
    <s v="US"/>
    <s v="USD"/>
    <n v="1490331623"/>
    <d v="2017-03-24T05:00:23"/>
    <n v="1487743223"/>
    <d v="2017-02-22T06:00:23"/>
    <d v="1900-01-29T00:00:00"/>
    <x v="28"/>
    <b v="0"/>
    <n v="15"/>
    <b v="0"/>
    <s v="music/faith"/>
    <n v="102.85714285714285"/>
    <n v="24"/>
    <s v="Music"/>
    <s v="Faith"/>
  </r>
  <r>
    <n v="4000"/>
    <n v="1772"/>
    <s v="live"/>
    <s v="US"/>
    <s v="USD"/>
    <n v="1491738594"/>
    <d v="2017-04-09T11:49:54"/>
    <n v="1489150194"/>
    <d v="2017-03-10T12:49:54"/>
    <d v="1900-01-29T00:00:00"/>
    <x v="28"/>
    <b v="0"/>
    <n v="7"/>
    <b v="0"/>
    <s v="music/faith"/>
    <n v="44.3"/>
    <n v="253.14285714285714"/>
    <s v="Music"/>
    <s v="Faith"/>
  </r>
  <r>
    <n v="2400"/>
    <n v="2400"/>
    <s v="live"/>
    <s v="US"/>
    <s v="USD"/>
    <n v="1489700230"/>
    <d v="2017-03-16T21:37:10"/>
    <n v="1487111830"/>
    <d v="2017-02-14T22:37:10"/>
    <d v="1900-01-29T00:00:00"/>
    <x v="28"/>
    <b v="0"/>
    <n v="14"/>
    <b v="0"/>
    <s v="music/faith"/>
    <n v="100"/>
    <n v="171.42857142857142"/>
    <s v="Music"/>
    <s v="Faith"/>
  </r>
  <r>
    <n v="2500"/>
    <n v="635"/>
    <s v="live"/>
    <s v="US"/>
    <s v="USD"/>
    <n v="1491470442"/>
    <d v="2017-04-06T09:20:42"/>
    <n v="1488882042"/>
    <d v="2017-03-07T10:20:42"/>
    <d v="1900-01-29T00:00:00"/>
    <x v="28"/>
    <b v="0"/>
    <n v="11"/>
    <b v="0"/>
    <s v="music/faith"/>
    <n v="25.4"/>
    <n v="57.727272727272727"/>
    <s v="Music"/>
    <s v="Faith"/>
  </r>
  <r>
    <n v="10000"/>
    <n v="5"/>
    <s v="live"/>
    <s v="US"/>
    <s v="USD"/>
    <n v="1490589360"/>
    <d v="2017-03-27T04:36:00"/>
    <n v="1488038674"/>
    <d v="2017-02-25T16:04:34"/>
    <d v="1900-01-29T00:00:00"/>
    <x v="28"/>
    <b v="0"/>
    <n v="1"/>
    <b v="0"/>
    <s v="music/faith"/>
    <n v="0.05"/>
    <n v="5"/>
    <s v="Music"/>
    <s v="Faith"/>
  </r>
  <r>
    <n v="300000"/>
    <n v="0"/>
    <s v="live"/>
    <s v="US"/>
    <s v="USD"/>
    <n v="1491007211"/>
    <d v="2017-04-01T00:40:11"/>
    <n v="1488418811"/>
    <d v="2017-03-02T01:40:11"/>
    <d v="1900-01-29T00:00:00"/>
    <x v="28"/>
    <b v="0"/>
    <n v="0"/>
    <b v="0"/>
    <s v="music/faith"/>
    <n v="0"/>
    <n v="0"/>
    <s v="Music"/>
    <s v="Faith"/>
  </r>
  <r>
    <n v="5105"/>
    <n v="216"/>
    <s v="live"/>
    <s v="US"/>
    <s v="USD"/>
    <n v="1491943445"/>
    <d v="2017-04-11T20:44:05"/>
    <n v="1489351445"/>
    <d v="2017-03-12T20:44:05"/>
    <d v="1900-01-29T00:00:00"/>
    <x v="28"/>
    <b v="0"/>
    <n v="4"/>
    <b v="0"/>
    <s v="music/faith"/>
    <n v="4.2311459353574925"/>
    <n v="54"/>
    <s v="Music"/>
    <s v="Faith"/>
  </r>
  <r>
    <n v="20000"/>
    <n v="5212"/>
    <s v="live"/>
    <s v="US"/>
    <s v="USD"/>
    <n v="1491019200"/>
    <d v="2017-04-01T04:00:00"/>
    <n v="1488418990"/>
    <d v="2017-03-02T01:43:10"/>
    <d v="1900-01-29T00:00:00"/>
    <x v="28"/>
    <b v="0"/>
    <n v="79"/>
    <b v="0"/>
    <s v="music/faith"/>
    <n v="26.06"/>
    <n v="65.974683544303801"/>
    <s v="Music"/>
    <s v="Faith"/>
  </r>
  <r>
    <n v="5050"/>
    <n v="10"/>
    <s v="failed"/>
    <s v="US"/>
    <s v="USD"/>
    <n v="1421337405"/>
    <d v="2015-01-15T15:56:45"/>
    <n v="1418745405"/>
    <d v="2014-12-16T15:56:45"/>
    <d v="1900-01-29T00:00:00"/>
    <x v="28"/>
    <b v="0"/>
    <n v="2"/>
    <b v="0"/>
    <s v="music/faith"/>
    <n v="0.19801980198019803"/>
    <n v="5"/>
    <s v="Music"/>
    <s v="Faith"/>
  </r>
  <r>
    <n v="16500"/>
    <n v="1"/>
    <s v="failed"/>
    <s v="US"/>
    <s v="USD"/>
    <n v="1427745150"/>
    <d v="2015-03-30T19:52:30"/>
    <n v="1425156750"/>
    <d v="2015-02-28T20:52:30"/>
    <d v="1900-01-29T00:00:00"/>
    <x v="28"/>
    <b v="0"/>
    <n v="1"/>
    <b v="0"/>
    <s v="music/faith"/>
    <n v="6.0606060606060606E-3"/>
    <n v="1"/>
    <s v="Music"/>
    <s v="Faith"/>
  </r>
  <r>
    <n v="2000"/>
    <n v="1302"/>
    <s v="failed"/>
    <s v="US"/>
    <s v="USD"/>
    <n v="1424056873"/>
    <d v="2015-02-16T03:21:13"/>
    <n v="1421464873"/>
    <d v="2015-01-17T03:21:13"/>
    <d v="1900-01-29T00:00:00"/>
    <x v="28"/>
    <b v="0"/>
    <n v="11"/>
    <b v="0"/>
    <s v="music/faith"/>
    <n v="65.100000000000009"/>
    <n v="118.36363636363636"/>
    <s v="Music"/>
    <s v="Faith"/>
  </r>
  <r>
    <n v="5000"/>
    <n v="487"/>
    <s v="failed"/>
    <s v="US"/>
    <s v="USD"/>
    <n v="1459181895"/>
    <d v="2016-03-28T16:18:15"/>
    <n v="1456593495"/>
    <d v="2016-02-27T17:18:15"/>
    <d v="1900-01-29T00:00:00"/>
    <x v="28"/>
    <b v="0"/>
    <n v="9"/>
    <b v="0"/>
    <s v="music/faith"/>
    <n v="9.74"/>
    <n v="54.111111111111114"/>
    <s v="Music"/>
    <s v="Faith"/>
  </r>
  <r>
    <n v="3000"/>
    <n v="50"/>
    <s v="failed"/>
    <s v="US"/>
    <s v="USD"/>
    <n v="1412536412"/>
    <d v="2014-10-05T19:13:32"/>
    <n v="1409944412"/>
    <d v="2014-09-05T19:13:32"/>
    <d v="1900-01-29T00:00:00"/>
    <x v="28"/>
    <b v="0"/>
    <n v="1"/>
    <b v="0"/>
    <s v="music/faith"/>
    <n v="1.6666666666666667"/>
    <n v="50"/>
    <s v="Music"/>
    <s v="Faith"/>
  </r>
  <r>
    <n v="25000"/>
    <n v="1967"/>
    <s v="failed"/>
    <s v="US"/>
    <s v="USD"/>
    <n v="1430517761"/>
    <d v="2015-05-01T22:02:41"/>
    <n v="1427925761"/>
    <d v="2015-04-01T22:02:41"/>
    <d v="1900-01-29T00:00:00"/>
    <x v="28"/>
    <b v="0"/>
    <n v="17"/>
    <b v="0"/>
    <s v="music/faith"/>
    <n v="7.8680000000000003"/>
    <n v="115.70588235294117"/>
    <s v="Music"/>
    <s v="Faith"/>
  </r>
  <r>
    <n v="5000"/>
    <n v="11"/>
    <s v="failed"/>
    <s v="US"/>
    <s v="USD"/>
    <n v="1427772120"/>
    <d v="2015-03-31T03:22:00"/>
    <n v="1425186785"/>
    <d v="2015-03-01T05:13:05"/>
    <d v="1900-01-29T00:00:00"/>
    <x v="28"/>
    <b v="0"/>
    <n v="2"/>
    <b v="0"/>
    <s v="music/faith"/>
    <n v="0.22"/>
    <n v="5.5"/>
    <s v="Music"/>
    <s v="Faith"/>
  </r>
  <r>
    <n v="4000"/>
    <n v="35"/>
    <s v="failed"/>
    <s v="US"/>
    <s v="USD"/>
    <n v="1410958191"/>
    <d v="2014-09-17T12:49:51"/>
    <n v="1408366191"/>
    <d v="2014-08-18T12:49:51"/>
    <d v="1900-01-29T00:00:00"/>
    <x v="28"/>
    <b v="0"/>
    <n v="3"/>
    <b v="0"/>
    <s v="music/faith"/>
    <n v="0.87500000000000011"/>
    <n v="11.666666666666666"/>
    <s v="Music"/>
    <s v="Faith"/>
  </r>
  <r>
    <n v="4000"/>
    <n v="225"/>
    <s v="failed"/>
    <s v="US"/>
    <s v="USD"/>
    <n v="1415562471"/>
    <d v="2014-11-09T19:47:51"/>
    <n v="1412966871"/>
    <d v="2014-10-10T18:47:51"/>
    <d v="1900-01-29T00:00:00"/>
    <x v="28"/>
    <b v="0"/>
    <n v="8"/>
    <b v="0"/>
    <s v="music/faith"/>
    <n v="5.625"/>
    <n v="28.125"/>
    <s v="Music"/>
    <s v="Faith"/>
  </r>
  <r>
    <n v="5000"/>
    <n v="0"/>
    <s v="failed"/>
    <s v="US"/>
    <s v="USD"/>
    <n v="1449831863"/>
    <d v="2015-12-11T11:04:23"/>
    <n v="1447239863"/>
    <d v="2015-11-11T11:04:23"/>
    <d v="1900-01-29T00:00:00"/>
    <x v="28"/>
    <b v="0"/>
    <n v="0"/>
    <b v="0"/>
    <s v="music/faith"/>
    <n v="0"/>
    <n v="0"/>
    <s v="Music"/>
    <s v="Faith"/>
  </r>
  <r>
    <n v="6000"/>
    <n v="35"/>
    <s v="failed"/>
    <s v="US"/>
    <s v="USD"/>
    <n v="1414707762"/>
    <d v="2014-10-30T22:22:42"/>
    <n v="1412115762"/>
    <d v="2014-09-30T22:22:42"/>
    <d v="1900-01-29T00:00:00"/>
    <x v="28"/>
    <b v="0"/>
    <n v="4"/>
    <b v="0"/>
    <s v="music/faith"/>
    <n v="0.58333333333333337"/>
    <n v="8.75"/>
    <s v="Music"/>
    <s v="Faith"/>
  </r>
  <r>
    <n v="5500"/>
    <n v="560"/>
    <s v="failed"/>
    <s v="US"/>
    <s v="USD"/>
    <n v="1408922049"/>
    <d v="2014-08-24T23:14:09"/>
    <n v="1406330049"/>
    <d v="2014-07-25T23:14:09"/>
    <d v="1900-01-29T00:00:00"/>
    <x v="28"/>
    <b v="0"/>
    <n v="9"/>
    <b v="0"/>
    <s v="music/faith"/>
    <n v="10.181818181818182"/>
    <n v="62.222222222222221"/>
    <s v="Music"/>
    <s v="Faith"/>
  </r>
  <r>
    <n v="1250"/>
    <n v="855"/>
    <s v="failed"/>
    <s v="US"/>
    <s v="USD"/>
    <n v="1445439674"/>
    <d v="2015-10-21T15:01:14"/>
    <n v="1442847674"/>
    <d v="2015-09-21T15:01:14"/>
    <d v="1900-01-29T00:00:00"/>
    <x v="28"/>
    <b v="0"/>
    <n v="7"/>
    <b v="0"/>
    <s v="music/faith"/>
    <n v="68.400000000000006"/>
    <n v="122.14285714285714"/>
    <s v="Music"/>
    <s v="Faith"/>
  </r>
  <r>
    <n v="3000"/>
    <n v="0"/>
    <s v="failed"/>
    <s v="US"/>
    <s v="USD"/>
    <n v="1445738783"/>
    <d v="2015-10-25T02:06:23"/>
    <n v="1443146783"/>
    <d v="2015-09-25T02:06:23"/>
    <d v="1900-01-29T00:00:00"/>
    <x v="28"/>
    <b v="0"/>
    <n v="0"/>
    <b v="0"/>
    <s v="music/faith"/>
    <n v="0"/>
    <n v="0"/>
    <s v="Music"/>
    <s v="Faith"/>
  </r>
  <r>
    <n v="4500"/>
    <n v="1"/>
    <s v="failed"/>
    <s v="US"/>
    <s v="USD"/>
    <n v="1431046356"/>
    <d v="2015-05-08T00:52:36"/>
    <n v="1428454356"/>
    <d v="2015-04-08T00:52:36"/>
    <d v="1900-01-29T00:00:00"/>
    <x v="28"/>
    <b v="0"/>
    <n v="1"/>
    <b v="0"/>
    <s v="music/faith"/>
    <n v="2.2222222222222223E-2"/>
    <n v="1"/>
    <s v="Music"/>
    <s v="Faith"/>
  </r>
  <r>
    <n v="1000"/>
    <n v="110"/>
    <s v="failed"/>
    <s v="US"/>
    <s v="USD"/>
    <n v="1470598345"/>
    <d v="2016-08-07T19:32:25"/>
    <n v="1468006345"/>
    <d v="2016-07-08T19:32:25"/>
    <d v="1900-01-29T00:00:00"/>
    <x v="28"/>
    <b v="0"/>
    <n v="2"/>
    <b v="0"/>
    <s v="music/faith"/>
    <n v="11"/>
    <n v="55"/>
    <s v="Music"/>
    <s v="Faith"/>
  </r>
  <r>
    <n v="3000"/>
    <n v="22"/>
    <s v="failed"/>
    <s v="US"/>
    <s v="USD"/>
    <n v="1447018833"/>
    <d v="2015-11-08T21:40:33"/>
    <n v="1444423233"/>
    <d v="2015-10-09T20:40:33"/>
    <d v="1900-01-29T00:00:00"/>
    <x v="28"/>
    <b v="0"/>
    <n v="1"/>
    <b v="0"/>
    <s v="music/faith"/>
    <n v="0.73333333333333328"/>
    <n v="22"/>
    <s v="Music"/>
    <s v="Faith"/>
  </r>
  <r>
    <n v="4000"/>
    <n v="850"/>
    <s v="failed"/>
    <s v="US"/>
    <s v="USD"/>
    <n v="1437432392"/>
    <d v="2015-07-20T22:46:32"/>
    <n v="1434840392"/>
    <d v="2015-06-20T22:46:32"/>
    <d v="1900-01-29T00:00:00"/>
    <x v="28"/>
    <b v="0"/>
    <n v="15"/>
    <b v="0"/>
    <s v="music/faith"/>
    <n v="21.25"/>
    <n v="56.666666666666664"/>
    <s v="Music"/>
    <s v="Faith"/>
  </r>
  <r>
    <n v="5000"/>
    <n v="20"/>
    <s v="failed"/>
    <s v="US"/>
    <s v="USD"/>
    <n v="1412283542"/>
    <d v="2014-10-02T20:59:02"/>
    <n v="1409691542"/>
    <d v="2014-09-02T20:59:02"/>
    <d v="1900-01-29T00:00:00"/>
    <x v="28"/>
    <b v="0"/>
    <n v="1"/>
    <b v="0"/>
    <s v="music/faith"/>
    <n v="0.4"/>
    <n v="20"/>
    <s v="Music"/>
    <s v="Faith"/>
  </r>
  <r>
    <n v="3000"/>
    <n v="0"/>
    <s v="failed"/>
    <s v="US"/>
    <s v="USD"/>
    <n v="1437075422"/>
    <d v="2015-07-16T19:37:02"/>
    <n v="1434483422"/>
    <d v="2015-06-16T19:37:02"/>
    <d v="1900-01-29T00:00:00"/>
    <x v="28"/>
    <b v="0"/>
    <n v="0"/>
    <b v="0"/>
    <s v="music/faith"/>
    <n v="0"/>
    <n v="0"/>
    <s v="Music"/>
    <s v="Faith"/>
  </r>
  <r>
    <n v="15000"/>
    <n v="22215"/>
    <s v="successful"/>
    <s v="US"/>
    <s v="USD"/>
    <n v="1479952800"/>
    <d v="2016-11-24T02:00:00"/>
    <n v="1477368867"/>
    <d v="2016-10-25T04:14:27"/>
    <d v="1900-01-29T00:00:00"/>
    <x v="28"/>
    <b v="0"/>
    <n v="107"/>
    <b v="1"/>
    <s v="photography/photobooks"/>
    <n v="148.10000000000002"/>
    <n v="207.61682242990653"/>
    <s v="Photography"/>
    <s v="Photobooks"/>
  </r>
  <r>
    <n v="50000"/>
    <n v="64974"/>
    <s v="successful"/>
    <s v="CA"/>
    <s v="CAD"/>
    <n v="1441234143"/>
    <d v="2015-09-02T22:49:03"/>
    <n v="1438642143"/>
    <d v="2015-08-03T22:49:03"/>
    <d v="1900-01-29T00:00:00"/>
    <x v="28"/>
    <b v="0"/>
    <n v="181"/>
    <b v="1"/>
    <s v="photography/photobooks"/>
    <n v="129.94800000000001"/>
    <n v="358.97237569060775"/>
    <s v="Photography"/>
    <s v="Photobooks"/>
  </r>
  <r>
    <n v="10000"/>
    <n v="10290"/>
    <s v="successful"/>
    <s v="US"/>
    <s v="USD"/>
    <n v="1426787123"/>
    <d v="2015-03-19T17:45:23"/>
    <n v="1424198723"/>
    <d v="2015-02-17T18:45:23"/>
    <d v="1900-01-29T00:00:00"/>
    <x v="28"/>
    <b v="0"/>
    <n v="61"/>
    <b v="1"/>
    <s v="photography/photobooks"/>
    <n v="102.89999999999999"/>
    <n v="168.68852459016392"/>
    <s v="Photography"/>
    <s v="Photobooks"/>
  </r>
  <r>
    <n v="1200"/>
    <n v="3122"/>
    <s v="successful"/>
    <s v="GB"/>
    <s v="GBP"/>
    <n v="1476425082"/>
    <d v="2016-10-14T06:04:42"/>
    <n v="1473833082"/>
    <d v="2016-09-14T06:04:42"/>
    <d v="1900-01-29T00:00:00"/>
    <x v="28"/>
    <b v="0"/>
    <n v="90"/>
    <b v="1"/>
    <s v="photography/photobooks"/>
    <n v="260.16666666666663"/>
    <n v="34.68888888888889"/>
    <s v="Photography"/>
    <s v="Photobooks"/>
  </r>
  <r>
    <n v="15000"/>
    <n v="16200"/>
    <s v="successful"/>
    <s v="DK"/>
    <s v="DKK"/>
    <n v="1458579568"/>
    <d v="2016-03-21T16:59:28"/>
    <n v="1455991168"/>
    <d v="2016-02-20T17:59:28"/>
    <d v="1900-01-29T00:00:00"/>
    <x v="28"/>
    <b v="0"/>
    <n v="35"/>
    <b v="1"/>
    <s v="photography/photobooks"/>
    <n v="108"/>
    <n v="462.85714285714283"/>
    <s v="Photography"/>
    <s v="Photobooks"/>
  </r>
  <r>
    <n v="8500"/>
    <n v="9395"/>
    <s v="successful"/>
    <s v="CA"/>
    <s v="CAD"/>
    <n v="1428091353"/>
    <d v="2015-04-03T20:02:33"/>
    <n v="1425502953"/>
    <d v="2015-03-04T21:02:33"/>
    <d v="1900-01-29T00:00:00"/>
    <x v="28"/>
    <b v="0"/>
    <n v="90"/>
    <b v="1"/>
    <s v="photography/photobooks"/>
    <n v="110.52941176470587"/>
    <n v="104.38888888888889"/>
    <s v="Photography"/>
    <s v="Photobooks"/>
  </r>
  <r>
    <n v="25"/>
    <n v="30"/>
    <s v="successful"/>
    <s v="US"/>
    <s v="USD"/>
    <n v="1444071361"/>
    <d v="2015-10-05T18:56:01"/>
    <n v="1441479361"/>
    <d v="2015-09-05T18:56:01"/>
    <d v="1900-01-29T00:00:00"/>
    <x v="28"/>
    <b v="0"/>
    <n v="4"/>
    <b v="1"/>
    <s v="photography/photobooks"/>
    <n v="120"/>
    <n v="7.5"/>
    <s v="Photography"/>
    <s v="Photobooks"/>
  </r>
  <r>
    <n v="5000"/>
    <n v="5800"/>
    <s v="successful"/>
    <s v="US"/>
    <s v="USD"/>
    <n v="1485631740"/>
    <d v="2017-01-28T19:29:00"/>
    <n v="1483041083"/>
    <d v="2016-12-29T19:51:23"/>
    <d v="1900-01-29T00:00:00"/>
    <x v="28"/>
    <b v="0"/>
    <n v="14"/>
    <b v="1"/>
    <s v="photography/photobooks"/>
    <n v="115.99999999999999"/>
    <n v="414.28571428571428"/>
    <s v="Photography"/>
    <s v="Photobooks"/>
  </r>
  <r>
    <n v="100"/>
    <n v="885"/>
    <s v="successful"/>
    <s v="US"/>
    <s v="USD"/>
    <n v="1457739245"/>
    <d v="2016-03-11T23:34:05"/>
    <n v="1455147245"/>
    <d v="2016-02-10T23:34:05"/>
    <d v="1900-01-29T00:00:00"/>
    <x v="28"/>
    <b v="0"/>
    <n v="25"/>
    <b v="1"/>
    <s v="photography/photobooks"/>
    <n v="885"/>
    <n v="35.4"/>
    <s v="Photography"/>
    <s v="Photobooks"/>
  </r>
  <r>
    <n v="12000"/>
    <n v="12229"/>
    <s v="successful"/>
    <s v="US"/>
    <s v="USD"/>
    <n v="1477255840"/>
    <d v="2016-10-23T20:50:40"/>
    <n v="1474663840"/>
    <d v="2016-09-23T20:50:40"/>
    <d v="1900-01-29T00:00:00"/>
    <x v="28"/>
    <b v="0"/>
    <n v="118"/>
    <b v="1"/>
    <s v="photography/photobooks"/>
    <n v="101.90833333333333"/>
    <n v="103.63559322033899"/>
    <s v="Photography"/>
    <s v="Photobooks"/>
  </r>
  <r>
    <n v="12500"/>
    <n v="7433.48"/>
    <s v="failed"/>
    <s v="US"/>
    <s v="USD"/>
    <n v="1407972712"/>
    <d v="2014-08-13T23:31:52"/>
    <n v="1405380712"/>
    <d v="2014-07-14T23:31:52"/>
    <d v="1900-01-29T00:00:00"/>
    <x v="28"/>
    <b v="1"/>
    <n v="103"/>
    <b v="0"/>
    <s v="photography/photobooks"/>
    <n v="59.467839999999995"/>
    <n v="72.16970873786407"/>
    <s v="Photography"/>
    <s v="Photobooks"/>
  </r>
  <r>
    <n v="5000"/>
    <n v="2286"/>
    <s v="failed"/>
    <s v="US"/>
    <s v="USD"/>
    <n v="1407080884"/>
    <d v="2014-08-03T15:48:04"/>
    <n v="1404488884"/>
    <d v="2014-07-04T15:48:04"/>
    <d v="1900-01-29T00:00:00"/>
    <x v="28"/>
    <b v="1"/>
    <n v="39"/>
    <b v="0"/>
    <s v="photography/photobooks"/>
    <n v="45.72"/>
    <n v="58.615384615384613"/>
    <s v="Photography"/>
    <s v="Photobooks"/>
  </r>
  <r>
    <n v="40000"/>
    <n v="1081"/>
    <s v="failed"/>
    <s v="US"/>
    <s v="USD"/>
    <n v="1421177959"/>
    <d v="2015-01-13T19:39:19"/>
    <n v="1418585959"/>
    <d v="2014-12-14T19:39:19"/>
    <d v="1900-01-29T00:00:00"/>
    <x v="28"/>
    <b v="1"/>
    <n v="22"/>
    <b v="0"/>
    <s v="photography/photobooks"/>
    <n v="2.7025000000000001"/>
    <n v="49.136363636363633"/>
    <s v="Photography"/>
    <s v="Photobooks"/>
  </r>
  <r>
    <n v="4200"/>
    <n v="895"/>
    <s v="failed"/>
    <s v="GB"/>
    <s v="GBP"/>
    <n v="1414107040"/>
    <d v="2014-10-23T23:30:40"/>
    <n v="1411515040"/>
    <d v="2014-09-23T23:30:40"/>
    <d v="1900-01-29T00:00:00"/>
    <x v="28"/>
    <b v="1"/>
    <n v="25"/>
    <b v="0"/>
    <s v="photography/photobooks"/>
    <n v="21.30952380952381"/>
    <n v="35.799999999999997"/>
    <s v="Photography"/>
    <s v="Photobooks"/>
  </r>
  <r>
    <n v="4800"/>
    <n v="651"/>
    <s v="failed"/>
    <s v="NL"/>
    <s v="EUR"/>
    <n v="1424421253"/>
    <d v="2015-02-20T08:34:13"/>
    <n v="1421829253"/>
    <d v="2015-01-21T08:34:13"/>
    <d v="1900-01-29T00:00:00"/>
    <x v="28"/>
    <b v="1"/>
    <n v="10"/>
    <b v="0"/>
    <s v="photography/photobooks"/>
    <n v="13.5625"/>
    <n v="65.099999999999994"/>
    <s v="Photography"/>
    <s v="Photobooks"/>
  </r>
  <r>
    <n v="11000"/>
    <n v="3986"/>
    <s v="failed"/>
    <s v="US"/>
    <s v="USD"/>
    <n v="1472834180"/>
    <d v="2016-09-02T16:36:20"/>
    <n v="1470242180"/>
    <d v="2016-08-03T16:36:20"/>
    <d v="1900-01-29T00:00:00"/>
    <x v="28"/>
    <b v="1"/>
    <n v="38"/>
    <b v="0"/>
    <s v="photography/photobooks"/>
    <n v="36.236363636363642"/>
    <n v="104.89473684210526"/>
    <s v="Photography"/>
    <s v="Photobooks"/>
  </r>
  <r>
    <n v="40000"/>
    <n v="9477"/>
    <s v="failed"/>
    <s v="US"/>
    <s v="USD"/>
    <n v="1432248478"/>
    <d v="2015-05-21T22:47:58"/>
    <n v="1429656478"/>
    <d v="2015-04-21T22:47:58"/>
    <d v="1900-01-29T00:00:00"/>
    <x v="28"/>
    <b v="1"/>
    <n v="185"/>
    <b v="0"/>
    <s v="photography/photobooks"/>
    <n v="23.692499999999999"/>
    <n v="51.227027027027027"/>
    <s v="Photography"/>
    <s v="Photobooks"/>
  </r>
  <r>
    <n v="1900"/>
    <n v="905"/>
    <s v="failed"/>
    <s v="NL"/>
    <s v="EUR"/>
    <n v="1418649177"/>
    <d v="2014-12-15T13:12:57"/>
    <n v="1416057177"/>
    <d v="2014-11-15T13:12:57"/>
    <d v="1900-01-29T00:00:00"/>
    <x v="28"/>
    <b v="1"/>
    <n v="29"/>
    <b v="0"/>
    <s v="photography/photobooks"/>
    <n v="47.631578947368418"/>
    <n v="31.206896551724139"/>
    <s v="Photography"/>
    <s v="Photobooks"/>
  </r>
  <r>
    <n v="10000"/>
    <n v="1533"/>
    <s v="failed"/>
    <s v="US"/>
    <s v="USD"/>
    <n v="1428158637"/>
    <d v="2015-04-04T14:43:57"/>
    <n v="1425570237"/>
    <d v="2015-03-05T15:43:57"/>
    <d v="1900-01-29T00:00:00"/>
    <x v="28"/>
    <b v="1"/>
    <n v="24"/>
    <b v="0"/>
    <s v="photography/photobooks"/>
    <n v="15.329999999999998"/>
    <n v="63.875"/>
    <s v="Photography"/>
    <s v="Photobooks"/>
  </r>
  <r>
    <n v="5500"/>
    <n v="76"/>
    <s v="failed"/>
    <s v="GB"/>
    <s v="GBP"/>
    <n v="1414795542"/>
    <d v="2014-10-31T22:45:42"/>
    <n v="1412203542"/>
    <d v="2014-10-01T22:45:42"/>
    <d v="1900-01-29T00:00:00"/>
    <x v="28"/>
    <b v="1"/>
    <n v="4"/>
    <b v="0"/>
    <s v="photography/photobooks"/>
    <n v="1.3818181818181818"/>
    <n v="19"/>
    <s v="Photography"/>
    <s v="Photobooks"/>
  </r>
  <r>
    <n v="33000"/>
    <n v="1636"/>
    <s v="failed"/>
    <s v="US"/>
    <s v="USD"/>
    <n v="1423152678"/>
    <d v="2015-02-05T16:11:18"/>
    <n v="1420560678"/>
    <d v="2015-01-06T16:11:18"/>
    <d v="1900-01-29T00:00:00"/>
    <x v="28"/>
    <b v="1"/>
    <n v="15"/>
    <b v="0"/>
    <s v="photography/photobooks"/>
    <n v="4.957575757575758"/>
    <n v="109.06666666666666"/>
    <s v="Photography"/>
    <s v="Photobooks"/>
  </r>
  <r>
    <n v="3000"/>
    <n v="40"/>
    <s v="failed"/>
    <s v="AU"/>
    <s v="AUD"/>
    <n v="1417127040"/>
    <d v="2014-11-27T22:24:00"/>
    <n v="1414531440"/>
    <d v="2014-10-28T21:24:00"/>
    <d v="1900-01-29T00:00:00"/>
    <x v="28"/>
    <b v="1"/>
    <n v="2"/>
    <b v="0"/>
    <s v="photography/photobooks"/>
    <n v="1.3333333333333335"/>
    <n v="20"/>
    <s v="Photography"/>
    <s v="Photobooks"/>
  </r>
  <r>
    <n v="10000"/>
    <n v="6755"/>
    <s v="failed"/>
    <s v="US"/>
    <s v="USD"/>
    <n v="1481809189"/>
    <d v="2016-12-15T13:39:49"/>
    <n v="1479217189"/>
    <d v="2016-11-15T13:39:49"/>
    <d v="1900-01-29T00:00:00"/>
    <x v="28"/>
    <b v="1"/>
    <n v="140"/>
    <b v="0"/>
    <s v="photography/photobooks"/>
    <n v="67.55"/>
    <n v="48.25"/>
    <s v="Photography"/>
    <s v="Photobooks"/>
  </r>
  <r>
    <n v="46260"/>
    <n v="9460"/>
    <s v="failed"/>
    <s v="GB"/>
    <s v="GBP"/>
    <n v="1476109970"/>
    <d v="2016-10-10T14:32:50"/>
    <n v="1473517970"/>
    <d v="2016-09-10T14:32:50"/>
    <d v="1900-01-29T00:00:00"/>
    <x v="28"/>
    <b v="1"/>
    <n v="113"/>
    <b v="0"/>
    <s v="photography/photobooks"/>
    <n v="20.44963251188932"/>
    <n v="83.716814159292042"/>
    <s v="Photography"/>
    <s v="Photobooks"/>
  </r>
  <r>
    <n v="5000"/>
    <n v="553"/>
    <s v="failed"/>
    <s v="US"/>
    <s v="USD"/>
    <n v="1411868313"/>
    <d v="2014-09-28T01:38:33"/>
    <n v="1409276313"/>
    <d v="2014-08-29T01:38:33"/>
    <d v="1900-01-29T00:00:00"/>
    <x v="28"/>
    <b v="1"/>
    <n v="8"/>
    <b v="0"/>
    <s v="photography/photobooks"/>
    <n v="11.06"/>
    <n v="69.125"/>
    <s v="Photography"/>
    <s v="Photobooks"/>
  </r>
  <r>
    <n v="6500"/>
    <n v="865"/>
    <s v="failed"/>
    <s v="GB"/>
    <s v="GBP"/>
    <n v="1467531536"/>
    <d v="2016-07-03T07:38:56"/>
    <n v="1464939536"/>
    <d v="2016-06-03T07:38:56"/>
    <d v="1900-01-29T00:00:00"/>
    <x v="28"/>
    <b v="0"/>
    <n v="23"/>
    <b v="0"/>
    <s v="photography/photobooks"/>
    <n v="13.307692307692307"/>
    <n v="37.608695652173914"/>
    <s v="Photography"/>
    <s v="Photobooks"/>
  </r>
  <r>
    <n v="8750"/>
    <n v="0"/>
    <s v="failed"/>
    <s v="GB"/>
    <s v="GBP"/>
    <n v="1407532812"/>
    <d v="2014-08-08T21:20:12"/>
    <n v="1404940812"/>
    <d v="2014-07-09T21:20:12"/>
    <d v="1900-01-29T00:00:00"/>
    <x v="28"/>
    <b v="0"/>
    <n v="0"/>
    <b v="0"/>
    <s v="photography/photobooks"/>
    <n v="0"/>
    <n v="0"/>
    <s v="Photography"/>
    <s v="Photobooks"/>
  </r>
  <r>
    <n v="12000"/>
    <n v="5902"/>
    <s v="failed"/>
    <s v="GB"/>
    <s v="GBP"/>
    <n v="1425108736"/>
    <d v="2015-02-28T07:32:16"/>
    <n v="1422516736"/>
    <d v="2015-01-29T07:32:16"/>
    <d v="1900-01-29T00:00:00"/>
    <x v="28"/>
    <b v="0"/>
    <n v="140"/>
    <b v="0"/>
    <s v="photography/photobooks"/>
    <n v="49.183333333333337"/>
    <n v="42.157142857142858"/>
    <s v="Photography"/>
    <s v="Photobooks"/>
  </r>
  <r>
    <n v="15000"/>
    <n v="0"/>
    <s v="failed"/>
    <s v="US"/>
    <s v="USD"/>
    <n v="1428035850"/>
    <d v="2015-04-03T04:37:30"/>
    <n v="1425447450"/>
    <d v="2015-03-04T05:37:30"/>
    <d v="1900-01-29T00:00:00"/>
    <x v="28"/>
    <b v="0"/>
    <n v="0"/>
    <b v="0"/>
    <s v="photography/photobooks"/>
    <n v="0"/>
    <n v="0"/>
    <s v="Photography"/>
    <s v="Photobooks"/>
  </r>
  <r>
    <n v="1200"/>
    <n v="25"/>
    <s v="failed"/>
    <s v="US"/>
    <s v="USD"/>
    <n v="1406743396"/>
    <d v="2014-07-30T18:03:16"/>
    <n v="1404151396"/>
    <d v="2014-06-30T18:03:16"/>
    <d v="1900-01-29T00:00:00"/>
    <x v="28"/>
    <b v="0"/>
    <n v="4"/>
    <b v="0"/>
    <s v="photography/photobooks"/>
    <n v="2.083333333333333"/>
    <n v="6.25"/>
    <s v="Photography"/>
    <s v="Photobooks"/>
  </r>
  <r>
    <n v="26000"/>
    <n v="1707"/>
    <s v="failed"/>
    <s v="US"/>
    <s v="USD"/>
    <n v="1427850090"/>
    <d v="2015-04-01T01:01:30"/>
    <n v="1425261690"/>
    <d v="2015-03-02T02:01:30"/>
    <d v="1900-01-29T00:00:00"/>
    <x v="28"/>
    <b v="0"/>
    <n v="8"/>
    <b v="0"/>
    <s v="photography/photobooks"/>
    <n v="6.565384615384616"/>
    <n v="213.375"/>
    <s v="Photography"/>
    <s v="Photobooks"/>
  </r>
  <r>
    <n v="700"/>
    <n v="811"/>
    <s v="successful"/>
    <s v="US"/>
    <s v="USD"/>
    <n v="1351095976"/>
    <d v="2012-10-24T16:26:16"/>
    <n v="1348503976"/>
    <d v="2012-09-24T16:26:16"/>
    <d v="1900-01-29T00:00:00"/>
    <x v="28"/>
    <b v="0"/>
    <n v="33"/>
    <b v="1"/>
    <s v="music/rock"/>
    <n v="115.85714285714286"/>
    <n v="24.575757575757574"/>
    <s v="Music"/>
    <s v="Rock"/>
  </r>
  <r>
    <n v="2000"/>
    <n v="2020"/>
    <s v="successful"/>
    <s v="US"/>
    <s v="USD"/>
    <n v="1392675017"/>
    <d v="2014-02-17T22:10:17"/>
    <n v="1390083017"/>
    <d v="2014-01-18T22:10:17"/>
    <d v="1900-01-29T00:00:00"/>
    <x v="28"/>
    <b v="0"/>
    <n v="38"/>
    <b v="1"/>
    <s v="music/rock"/>
    <n v="101"/>
    <n v="53.157894736842103"/>
    <s v="Music"/>
    <s v="Rock"/>
  </r>
  <r>
    <n v="15000"/>
    <n v="15230"/>
    <s v="successful"/>
    <s v="US"/>
    <s v="USD"/>
    <n v="1393259107"/>
    <d v="2014-02-24T16:25:07"/>
    <n v="1390667107"/>
    <d v="2014-01-25T16:25:07"/>
    <d v="1900-01-29T00:00:00"/>
    <x v="28"/>
    <b v="0"/>
    <n v="226"/>
    <b v="1"/>
    <s v="music/rock"/>
    <n v="101.53333333333335"/>
    <n v="67.389380530973455"/>
    <s v="Music"/>
    <s v="Rock"/>
  </r>
  <r>
    <n v="350"/>
    <n v="500"/>
    <s v="successful"/>
    <s v="US"/>
    <s v="USD"/>
    <n v="1299243427"/>
    <d v="2011-03-04T12:57:07"/>
    <n v="1296651427"/>
    <d v="2011-02-02T12:57:07"/>
    <d v="1900-01-29T00:00:00"/>
    <x v="28"/>
    <b v="0"/>
    <n v="20"/>
    <b v="1"/>
    <s v="music/rock"/>
    <n v="142.85714285714286"/>
    <n v="25"/>
    <s v="Music"/>
    <s v="Rock"/>
  </r>
  <r>
    <n v="500"/>
    <n v="520"/>
    <s v="successful"/>
    <s v="GB"/>
    <s v="GBP"/>
    <n v="1459439471"/>
    <d v="2016-03-31T15:51:11"/>
    <n v="1456851071"/>
    <d v="2016-03-01T16:51:11"/>
    <d v="1900-01-29T00:00:00"/>
    <x v="28"/>
    <b v="0"/>
    <n v="11"/>
    <b v="1"/>
    <s v="music/rock"/>
    <n v="104"/>
    <n v="47.272727272727273"/>
    <s v="Music"/>
    <s v="Rock"/>
  </r>
  <r>
    <n v="1000"/>
    <n v="2053"/>
    <s v="successful"/>
    <s v="US"/>
    <s v="USD"/>
    <n v="1475342382"/>
    <d v="2016-10-01T17:19:42"/>
    <n v="1472750382"/>
    <d v="2016-09-01T17:19:42"/>
    <d v="1900-01-29T00:00:00"/>
    <x v="28"/>
    <b v="0"/>
    <n v="45"/>
    <b v="1"/>
    <s v="music/rock"/>
    <n v="205.29999999999998"/>
    <n v="45.62222222222222"/>
    <s v="Music"/>
    <s v="Rock"/>
  </r>
  <r>
    <n v="10000"/>
    <n v="12400.61"/>
    <s v="successful"/>
    <s v="US"/>
    <s v="USD"/>
    <n v="1298245954"/>
    <d v="2011-02-20T23:52:34"/>
    <n v="1295653954"/>
    <d v="2011-01-21T23:52:34"/>
    <d v="1900-01-29T00:00:00"/>
    <x v="28"/>
    <b v="0"/>
    <n v="134"/>
    <b v="1"/>
    <s v="music/rock"/>
    <n v="124.0061"/>
    <n v="92.541865671641801"/>
    <s v="Music"/>
    <s v="Rock"/>
  </r>
  <r>
    <n v="15000"/>
    <n v="20689"/>
    <s v="successful"/>
    <s v="US"/>
    <s v="USD"/>
    <n v="1355585777"/>
    <d v="2012-12-15T15:36:17"/>
    <n v="1352993777"/>
    <d v="2012-11-15T15:36:17"/>
    <d v="1900-01-29T00:00:00"/>
    <x v="28"/>
    <b v="0"/>
    <n v="209"/>
    <b v="1"/>
    <s v="music/rock"/>
    <n v="137.92666666666668"/>
    <n v="98.990430622009569"/>
    <s v="Music"/>
    <s v="Rock"/>
  </r>
  <r>
    <n v="300"/>
    <n v="301"/>
    <s v="successful"/>
    <s v="US"/>
    <s v="USD"/>
    <n v="1350505059"/>
    <d v="2012-10-17T20:17:39"/>
    <n v="1347913059"/>
    <d v="2012-09-17T20:17:39"/>
    <d v="1900-01-29T00:00:00"/>
    <x v="28"/>
    <b v="0"/>
    <n v="8"/>
    <b v="1"/>
    <s v="music/rock"/>
    <n v="100.33333333333334"/>
    <n v="37.625"/>
    <s v="Music"/>
    <s v="Rock"/>
  </r>
  <r>
    <n v="9000"/>
    <n v="9137"/>
    <s v="successful"/>
    <s v="US"/>
    <s v="USD"/>
    <n v="1405033300"/>
    <d v="2014-07-10T23:01:40"/>
    <n v="1402441300"/>
    <d v="2014-06-10T23:01:40"/>
    <d v="1900-01-29T00:00:00"/>
    <x v="28"/>
    <b v="0"/>
    <n v="179"/>
    <b v="1"/>
    <s v="music/rock"/>
    <n v="101.52222222222223"/>
    <n v="51.044692737430168"/>
    <s v="Music"/>
    <s v="Rock"/>
  </r>
  <r>
    <n v="15000"/>
    <n v="15318.55"/>
    <s v="successful"/>
    <s v="US"/>
    <s v="USD"/>
    <n v="1369355437"/>
    <d v="2013-05-24T00:30:37"/>
    <n v="1366763437"/>
    <d v="2013-04-24T00:30:37"/>
    <d v="1900-01-29T00:00:00"/>
    <x v="28"/>
    <b v="0"/>
    <n v="174"/>
    <b v="1"/>
    <s v="music/rock"/>
    <n v="102.12366666666665"/>
    <n v="88.037643678160919"/>
    <s v="Music"/>
    <s v="Rock"/>
  </r>
  <r>
    <n v="3000"/>
    <n v="3000"/>
    <s v="successful"/>
    <s v="US"/>
    <s v="USD"/>
    <n v="1410546413"/>
    <d v="2014-09-12T18:26:53"/>
    <n v="1407954413"/>
    <d v="2014-08-13T18:26:53"/>
    <d v="1900-01-29T00:00:00"/>
    <x v="28"/>
    <b v="0"/>
    <n v="22"/>
    <b v="1"/>
    <s v="music/rock"/>
    <n v="100"/>
    <n v="136.36363636363637"/>
    <s v="Music"/>
    <s v="Rock"/>
  </r>
  <r>
    <n v="3000"/>
    <n v="3955"/>
    <s v="successful"/>
    <s v="US"/>
    <s v="USD"/>
    <n v="1316716129"/>
    <d v="2011-09-22T18:28:49"/>
    <n v="1314124129"/>
    <d v="2011-08-23T18:28:49"/>
    <d v="1900-01-29T00:00:00"/>
    <x v="28"/>
    <b v="0"/>
    <n v="56"/>
    <b v="1"/>
    <s v="music/rock"/>
    <n v="131.83333333333334"/>
    <n v="70.625"/>
    <s v="Music"/>
    <s v="Rock"/>
  </r>
  <r>
    <n v="250000"/>
    <n v="0"/>
    <s v="failed"/>
    <s v="GB"/>
    <s v="GBP"/>
    <n v="1422256341"/>
    <d v="2015-01-26T07:12:21"/>
    <n v="1419664341"/>
    <d v="2014-12-27T07:12:21"/>
    <d v="1900-01-29T00:00:00"/>
    <x v="28"/>
    <b v="0"/>
    <n v="0"/>
    <b v="0"/>
    <s v="games/mobile games"/>
    <n v="0"/>
    <n v="0"/>
    <s v="Games"/>
    <s v="Mobile Games"/>
  </r>
  <r>
    <n v="2500"/>
    <n v="10"/>
    <s v="failed"/>
    <s v="US"/>
    <s v="USD"/>
    <n v="1402600085"/>
    <d v="2014-06-12T19:08:05"/>
    <n v="1400008085"/>
    <d v="2014-05-13T19:08:05"/>
    <d v="1900-01-29T00:00:00"/>
    <x v="28"/>
    <b v="0"/>
    <n v="2"/>
    <b v="0"/>
    <s v="games/mobile games"/>
    <n v="0.4"/>
    <n v="5"/>
    <s v="Games"/>
    <s v="Mobile Games"/>
  </r>
  <r>
    <n v="6500"/>
    <n v="2788"/>
    <s v="failed"/>
    <s v="US"/>
    <s v="USD"/>
    <n v="1399223500"/>
    <d v="2014-05-04T17:11:40"/>
    <n v="1396631500"/>
    <d v="2014-04-04T17:11:40"/>
    <d v="1900-01-29T00:00:00"/>
    <x v="28"/>
    <b v="0"/>
    <n v="48"/>
    <b v="0"/>
    <s v="games/mobile games"/>
    <n v="42.892307692307689"/>
    <n v="58.083333333333336"/>
    <s v="Games"/>
    <s v="Mobile Games"/>
  </r>
  <r>
    <n v="20000"/>
    <n v="10"/>
    <s v="failed"/>
    <s v="US"/>
    <s v="USD"/>
    <n v="1478383912"/>
    <d v="2016-11-05T22:11:52"/>
    <n v="1475791912"/>
    <d v="2016-10-06T22:11:52"/>
    <d v="1900-01-29T00:00:00"/>
    <x v="28"/>
    <b v="0"/>
    <n v="1"/>
    <b v="0"/>
    <s v="games/mobile games"/>
    <n v="0.05"/>
    <n v="10"/>
    <s v="Games"/>
    <s v="Mobile Games"/>
  </r>
  <r>
    <n v="10000"/>
    <n v="0"/>
    <s v="failed"/>
    <s v="US"/>
    <s v="USD"/>
    <n v="1483488249"/>
    <d v="2017-01-04T00:04:09"/>
    <n v="1480896249"/>
    <d v="2016-12-05T00:04:09"/>
    <d v="1900-01-29T00:00:00"/>
    <x v="28"/>
    <b v="0"/>
    <n v="0"/>
    <b v="0"/>
    <s v="games/mobile games"/>
    <n v="0"/>
    <n v="0"/>
    <s v="Games"/>
    <s v="Mobile Games"/>
  </r>
  <r>
    <n v="20000"/>
    <n v="212"/>
    <s v="failed"/>
    <s v="US"/>
    <s v="USD"/>
    <n v="1435633602"/>
    <d v="2015-06-30T03:06:42"/>
    <n v="1433041602"/>
    <d v="2015-05-31T03:06:42"/>
    <d v="1900-01-29T00:00:00"/>
    <x v="28"/>
    <b v="0"/>
    <n v="13"/>
    <b v="0"/>
    <s v="games/mobile games"/>
    <n v="1.06"/>
    <n v="16.307692307692307"/>
    <s v="Games"/>
    <s v="Mobile Games"/>
  </r>
  <r>
    <n v="280"/>
    <n v="0"/>
    <s v="failed"/>
    <s v="AU"/>
    <s v="AUD"/>
    <n v="1402901405"/>
    <d v="2014-06-16T06:50:05"/>
    <n v="1400309405"/>
    <d v="2014-05-17T06:50:05"/>
    <d v="1900-01-29T00:00:00"/>
    <x v="28"/>
    <b v="0"/>
    <n v="0"/>
    <b v="0"/>
    <s v="games/mobile games"/>
    <n v="0"/>
    <n v="0"/>
    <s v="Games"/>
    <s v="Mobile Games"/>
  </r>
  <r>
    <n v="8000"/>
    <n v="0"/>
    <s v="failed"/>
    <s v="AU"/>
    <s v="AUD"/>
    <n v="1402618355"/>
    <d v="2014-06-13T00:12:35"/>
    <n v="1400026355"/>
    <d v="2014-05-14T00:12:35"/>
    <d v="1900-01-29T00:00:00"/>
    <x v="28"/>
    <b v="0"/>
    <n v="0"/>
    <b v="0"/>
    <s v="games/mobile games"/>
    <n v="0"/>
    <n v="0"/>
    <s v="Games"/>
    <s v="Mobile Games"/>
  </r>
  <r>
    <n v="5000"/>
    <n v="6"/>
    <s v="failed"/>
    <s v="ES"/>
    <s v="EUR"/>
    <n v="1457966129"/>
    <d v="2016-03-14T14:35:29"/>
    <n v="1455377729"/>
    <d v="2016-02-13T15:35:29"/>
    <d v="1900-01-29T00:00:00"/>
    <x v="28"/>
    <b v="0"/>
    <n v="2"/>
    <b v="0"/>
    <s v="games/mobile games"/>
    <n v="0.12"/>
    <n v="3"/>
    <s v="Games"/>
    <s v="Mobile Games"/>
  </r>
  <r>
    <n v="2000"/>
    <n v="3453.69"/>
    <s v="successful"/>
    <s v="US"/>
    <s v="USD"/>
    <n v="1425955189"/>
    <d v="2015-03-10T02:39:49"/>
    <n v="1423366789"/>
    <d v="2015-02-08T03:39:49"/>
    <d v="1900-01-29T00:00:00"/>
    <x v="28"/>
    <b v="0"/>
    <n v="70"/>
    <b v="1"/>
    <s v="music/indie rock"/>
    <n v="172.68449999999999"/>
    <n v="49.338428571428572"/>
    <s v="Music"/>
    <s v="Indie Rock"/>
  </r>
  <r>
    <n v="999"/>
    <n v="1047"/>
    <s v="successful"/>
    <s v="US"/>
    <s v="USD"/>
    <n v="1333921508"/>
    <d v="2012-04-08T21:45:08"/>
    <n v="1331333108"/>
    <d v="2012-03-09T22:45:08"/>
    <d v="1900-01-29T00:00:00"/>
    <x v="28"/>
    <b v="0"/>
    <n v="32"/>
    <b v="1"/>
    <s v="music/indie rock"/>
    <n v="104.8048048048048"/>
    <n v="32.71875"/>
    <s v="Music"/>
    <s v="Indie Rock"/>
  </r>
  <r>
    <n v="1200"/>
    <n v="1225"/>
    <s v="successful"/>
    <s v="US"/>
    <s v="USD"/>
    <n v="1415832338"/>
    <d v="2014-11-12T22:45:38"/>
    <n v="1413236738"/>
    <d v="2014-10-13T21:45:38"/>
    <d v="1900-01-29T00:00:00"/>
    <x v="28"/>
    <b v="0"/>
    <n v="29"/>
    <b v="1"/>
    <s v="music/indie rock"/>
    <n v="102.08333333333333"/>
    <n v="42.241379310344826"/>
    <s v="Music"/>
    <s v="Indie Rock"/>
  </r>
  <r>
    <n v="12000"/>
    <n v="17350.13"/>
    <s v="successful"/>
    <s v="US"/>
    <s v="USD"/>
    <n v="1355597528"/>
    <d v="2012-12-15T18:52:08"/>
    <n v="1353005528"/>
    <d v="2012-11-15T18:52:08"/>
    <d v="1900-01-29T00:00:00"/>
    <x v="28"/>
    <b v="0"/>
    <n v="246"/>
    <b v="1"/>
    <s v="music/indie rock"/>
    <n v="144.58441666666667"/>
    <n v="70.5289837398374"/>
    <s v="Music"/>
    <s v="Indie Rock"/>
  </r>
  <r>
    <n v="500"/>
    <n v="683"/>
    <s v="successful"/>
    <s v="US"/>
    <s v="USD"/>
    <n v="1307459881"/>
    <d v="2011-06-07T15:18:01"/>
    <n v="1304867881"/>
    <d v="2011-05-08T15:18:01"/>
    <d v="1900-01-29T00:00:00"/>
    <x v="28"/>
    <b v="0"/>
    <n v="26"/>
    <b v="1"/>
    <s v="music/indie rock"/>
    <n v="136.60000000000002"/>
    <n v="26.26923076923077"/>
    <s v="Music"/>
    <s v="Indie Rock"/>
  </r>
  <r>
    <n v="9072"/>
    <n v="9228"/>
    <s v="successful"/>
    <s v="US"/>
    <s v="USD"/>
    <n v="1445363722"/>
    <d v="2015-10-20T17:55:22"/>
    <n v="1442771722"/>
    <d v="2015-09-20T17:55:22"/>
    <d v="1900-01-29T00:00:00"/>
    <x v="28"/>
    <b v="0"/>
    <n v="47"/>
    <b v="1"/>
    <s v="music/indie rock"/>
    <n v="101.71957671957672"/>
    <n v="196.34042553191489"/>
    <s v="Music"/>
    <s v="Indie Rock"/>
  </r>
  <r>
    <n v="451"/>
    <n v="559"/>
    <s v="successful"/>
    <s v="US"/>
    <s v="USD"/>
    <n v="1334250165"/>
    <d v="2012-04-12T17:02:45"/>
    <n v="1331658165"/>
    <d v="2012-03-13T17:02:45"/>
    <d v="1900-01-29T00:00:00"/>
    <x v="28"/>
    <b v="0"/>
    <n v="13"/>
    <b v="1"/>
    <s v="music/indie rock"/>
    <n v="123.94678492239468"/>
    <n v="43"/>
    <s v="Music"/>
    <s v="Indie Rock"/>
  </r>
  <r>
    <n v="900"/>
    <n v="1200"/>
    <s v="successful"/>
    <s v="US"/>
    <s v="USD"/>
    <n v="1427319366"/>
    <d v="2015-03-25T21:36:06"/>
    <n v="1424730966"/>
    <d v="2015-02-23T22:36:06"/>
    <d v="1900-01-29T00:00:00"/>
    <x v="28"/>
    <b v="0"/>
    <n v="42"/>
    <b v="1"/>
    <s v="music/indie rock"/>
    <n v="133.33333333333331"/>
    <n v="28.571428571428573"/>
    <s v="Music"/>
    <s v="Indie Rock"/>
  </r>
  <r>
    <n v="99000"/>
    <n v="2670"/>
    <s v="failed"/>
    <s v="GB"/>
    <s v="GBP"/>
    <n v="1432299600"/>
    <d v="2015-05-22T13:00:00"/>
    <n v="1429707729"/>
    <d v="2015-04-22T13:02:09"/>
    <d v="1900-01-29T00:00:00"/>
    <x v="28"/>
    <b v="0"/>
    <n v="25"/>
    <b v="0"/>
    <s v="technology/gadgets"/>
    <n v="2.6969696969696968"/>
    <n v="106.8"/>
    <s v="Technology"/>
    <s v="Gadgets"/>
  </r>
  <r>
    <n v="1000"/>
    <n v="12"/>
    <s v="failed"/>
    <s v="NL"/>
    <s v="EUR"/>
    <n v="1425495447"/>
    <d v="2015-03-04T18:57:27"/>
    <n v="1422903447"/>
    <d v="2015-02-02T18:57:27"/>
    <d v="1900-01-29T00:00:00"/>
    <x v="28"/>
    <b v="0"/>
    <n v="3"/>
    <b v="0"/>
    <s v="technology/gadgets"/>
    <n v="1.2"/>
    <n v="4"/>
    <s v="Technology"/>
    <s v="Gadgets"/>
  </r>
  <r>
    <n v="25000"/>
    <n v="42"/>
    <s v="failed"/>
    <s v="US"/>
    <s v="USD"/>
    <n v="1410127994"/>
    <d v="2014-09-07T22:13:14"/>
    <n v="1407535994"/>
    <d v="2014-08-08T22:13:14"/>
    <d v="1900-01-29T00:00:00"/>
    <x v="28"/>
    <b v="0"/>
    <n v="4"/>
    <b v="0"/>
    <s v="technology/gadgets"/>
    <n v="0.16800000000000001"/>
    <n v="10.5"/>
    <s v="Technology"/>
    <s v="Gadgets"/>
  </r>
  <r>
    <n v="50000"/>
    <n v="21380"/>
    <s v="failed"/>
    <s v="US"/>
    <s v="USD"/>
    <n v="1466697983"/>
    <d v="2016-06-23T16:06:23"/>
    <n v="1464105983"/>
    <d v="2016-05-24T16:06:23"/>
    <d v="1900-01-29T00:00:00"/>
    <x v="28"/>
    <b v="0"/>
    <n v="99"/>
    <b v="0"/>
    <s v="technology/gadgets"/>
    <n v="42.76"/>
    <n v="215.95959595959596"/>
    <s v="Technology"/>
    <s v="Gadgets"/>
  </r>
  <r>
    <n v="25000"/>
    <n v="433"/>
    <s v="failed"/>
    <s v="US"/>
    <s v="USD"/>
    <n v="1483048900"/>
    <d v="2016-12-29T22:01:40"/>
    <n v="1480456900"/>
    <d v="2016-11-29T22:01:40"/>
    <d v="1900-01-29T00:00:00"/>
    <x v="28"/>
    <b v="0"/>
    <n v="4"/>
    <b v="0"/>
    <s v="technology/gadgets"/>
    <n v="1.7319999999999998"/>
    <n v="108.25"/>
    <s v="Technology"/>
    <s v="Gadgets"/>
  </r>
  <r>
    <n v="35000"/>
    <n v="4939"/>
    <s v="failed"/>
    <s v="US"/>
    <s v="USD"/>
    <n v="1414059479"/>
    <d v="2014-10-23T10:17:59"/>
    <n v="1411467479"/>
    <d v="2014-09-23T10:17:59"/>
    <d v="1900-01-29T00:00:00"/>
    <x v="28"/>
    <b v="0"/>
    <n v="38"/>
    <b v="0"/>
    <s v="technology/gadgets"/>
    <n v="14.111428571428572"/>
    <n v="129.97368421052633"/>
    <s v="Technology"/>
    <s v="Gadgets"/>
  </r>
  <r>
    <n v="42500"/>
    <n v="10"/>
    <s v="failed"/>
    <s v="NZ"/>
    <s v="NZD"/>
    <n v="1407545334"/>
    <d v="2014-08-09T00:48:54"/>
    <n v="1404953334"/>
    <d v="2014-07-10T00:48:54"/>
    <d v="1900-01-29T00:00:00"/>
    <x v="28"/>
    <b v="0"/>
    <n v="1"/>
    <b v="0"/>
    <s v="technology/gadgets"/>
    <n v="2.3529411764705882E-2"/>
    <n v="10"/>
    <s v="Technology"/>
    <s v="Gadgets"/>
  </r>
  <r>
    <n v="5000"/>
    <n v="2965"/>
    <s v="failed"/>
    <s v="US"/>
    <s v="USD"/>
    <n v="1433395560"/>
    <d v="2015-06-04T05:26:00"/>
    <n v="1430803560"/>
    <d v="2015-05-05T05:26:00"/>
    <d v="1900-01-29T00:00:00"/>
    <x v="28"/>
    <b v="0"/>
    <n v="42"/>
    <b v="0"/>
    <s v="technology/gadgets"/>
    <n v="59.3"/>
    <n v="70.595238095238102"/>
    <s v="Technology"/>
    <s v="Gadgets"/>
  </r>
  <r>
    <n v="48000"/>
    <n v="637"/>
    <s v="failed"/>
    <s v="GB"/>
    <s v="GBP"/>
    <n v="1412770578"/>
    <d v="2014-10-08T12:16:18"/>
    <n v="1410178578"/>
    <d v="2014-09-08T12:16:18"/>
    <d v="1900-01-29T00:00:00"/>
    <x v="28"/>
    <b v="0"/>
    <n v="26"/>
    <b v="0"/>
    <s v="technology/gadgets"/>
    <n v="1.3270833333333334"/>
    <n v="24.5"/>
    <s v="Technology"/>
    <s v="Gadgets"/>
  </r>
  <r>
    <n v="390000"/>
    <n v="205025"/>
    <s v="failed"/>
    <s v="HK"/>
    <s v="HKD"/>
    <n v="1486708133"/>
    <d v="2017-02-10T06:28:53"/>
    <n v="1484116133"/>
    <d v="2017-01-11T06:28:53"/>
    <d v="1900-01-29T00:00:00"/>
    <x v="28"/>
    <b v="0"/>
    <n v="70"/>
    <b v="0"/>
    <s v="technology/gadgets"/>
    <n v="52.570512820512818"/>
    <n v="2928.9285714285716"/>
    <s v="Technology"/>
    <s v="Gadgets"/>
  </r>
  <r>
    <n v="500"/>
    <n v="237"/>
    <s v="failed"/>
    <s v="US"/>
    <s v="USD"/>
    <n v="1432069249"/>
    <d v="2015-05-19T21:00:49"/>
    <n v="1429477249"/>
    <d v="2015-04-19T21:00:49"/>
    <d v="1900-01-29T00:00:00"/>
    <x v="28"/>
    <b v="0"/>
    <n v="8"/>
    <b v="0"/>
    <s v="technology/gadgets"/>
    <n v="47.4"/>
    <n v="29.625"/>
    <s v="Technology"/>
    <s v="Gadgets"/>
  </r>
  <r>
    <n v="1500"/>
    <n v="2052"/>
    <s v="successful"/>
    <s v="US"/>
    <s v="USD"/>
    <n v="1342243143"/>
    <d v="2012-07-14T05:19:03"/>
    <n v="1339651143"/>
    <d v="2012-06-14T05:19:03"/>
    <d v="1900-01-29T00:00:00"/>
    <x v="28"/>
    <b v="0"/>
    <n v="38"/>
    <b v="1"/>
    <s v="music/indie rock"/>
    <n v="136.80000000000001"/>
    <n v="54"/>
    <s v="Music"/>
    <s v="Indie Rock"/>
  </r>
  <r>
    <n v="2000"/>
    <n v="2311"/>
    <s v="successful"/>
    <s v="US"/>
    <s v="USD"/>
    <n v="1386828507"/>
    <d v="2013-12-12T06:08:27"/>
    <n v="1384236507"/>
    <d v="2013-11-12T06:08:27"/>
    <d v="1900-01-29T00:00:00"/>
    <x v="28"/>
    <b v="0"/>
    <n v="64"/>
    <b v="1"/>
    <s v="music/indie rock"/>
    <n v="115.55"/>
    <n v="36.109375"/>
    <s v="Music"/>
    <s v="Indie Rock"/>
  </r>
  <r>
    <n v="2550"/>
    <n v="2630"/>
    <s v="successful"/>
    <s v="US"/>
    <s v="USD"/>
    <n v="1367940794"/>
    <d v="2013-05-07T15:33:14"/>
    <n v="1365348794"/>
    <d v="2013-04-07T15:33:14"/>
    <d v="1900-01-29T00:00:00"/>
    <x v="28"/>
    <b v="0"/>
    <n v="34"/>
    <b v="1"/>
    <s v="music/indie rock"/>
    <n v="103.1372549019608"/>
    <n v="77.352941176470594"/>
    <s v="Music"/>
    <s v="Indie Rock"/>
  </r>
  <r>
    <n v="6000"/>
    <n v="10346"/>
    <s v="successful"/>
    <s v="US"/>
    <s v="USD"/>
    <n v="1411787307"/>
    <d v="2014-09-27T03:08:27"/>
    <n v="1409195307"/>
    <d v="2014-08-28T03:08:27"/>
    <d v="1900-01-29T00:00:00"/>
    <x v="28"/>
    <b v="0"/>
    <n v="110"/>
    <b v="1"/>
    <s v="music/indie rock"/>
    <n v="172.43333333333334"/>
    <n v="94.054545454545448"/>
    <s v="Music"/>
    <s v="Indie Rock"/>
  </r>
  <r>
    <n v="10000"/>
    <n v="11070"/>
    <s v="successful"/>
    <s v="US"/>
    <s v="USD"/>
    <n v="1362955108"/>
    <d v="2013-03-10T22:38:28"/>
    <n v="1360366708"/>
    <d v="2013-02-08T23:38:28"/>
    <d v="1900-01-29T00:00:00"/>
    <x v="28"/>
    <b v="0"/>
    <n v="96"/>
    <b v="1"/>
    <s v="music/indie rock"/>
    <n v="110.7"/>
    <n v="115.3125"/>
    <s v="Music"/>
    <s v="Indie Rock"/>
  </r>
  <r>
    <n v="250000"/>
    <n v="315295.89"/>
    <s v="successful"/>
    <s v="US"/>
    <s v="USD"/>
    <n v="1400137131"/>
    <d v="2014-05-15T06:58:51"/>
    <n v="1397545131"/>
    <d v="2014-04-15T06:58:51"/>
    <d v="1900-01-29T00:00:00"/>
    <x v="28"/>
    <b v="1"/>
    <n v="4883"/>
    <b v="1"/>
    <s v="technology/hardware"/>
    <n v="126.11835600000001"/>
    <n v="64.570118779438872"/>
    <s v="Technology"/>
    <s v="Hardware"/>
  </r>
  <r>
    <n v="40000"/>
    <n v="315222.2"/>
    <s v="successful"/>
    <s v="US"/>
    <s v="USD"/>
    <n v="1398952890"/>
    <d v="2014-05-01T14:01:30"/>
    <n v="1396360890"/>
    <d v="2014-04-01T14:01:30"/>
    <d v="1900-01-29T00:00:00"/>
    <x v="28"/>
    <b v="1"/>
    <n v="1789"/>
    <b v="1"/>
    <s v="technology/hardware"/>
    <n v="788.05550000000005"/>
    <n v="176.200223588597"/>
    <s v="Technology"/>
    <s v="Hardware"/>
  </r>
  <r>
    <n v="50000"/>
    <n v="53001.3"/>
    <s v="successful"/>
    <s v="GB"/>
    <s v="GBP"/>
    <n v="1404986951"/>
    <d v="2014-07-10T10:09:11"/>
    <n v="1402394951"/>
    <d v="2014-06-10T10:09:11"/>
    <d v="1900-01-29T00:00:00"/>
    <x v="28"/>
    <b v="1"/>
    <n v="943"/>
    <b v="1"/>
    <s v="technology/hardware"/>
    <n v="106.00260000000002"/>
    <n v="56.204984093319197"/>
    <s v="Technology"/>
    <s v="Hardware"/>
  </r>
  <r>
    <n v="50000"/>
    <n v="106222"/>
    <s v="successful"/>
    <s v="US"/>
    <s v="USD"/>
    <n v="1478516737"/>
    <d v="2016-11-07T11:05:37"/>
    <n v="1475921137"/>
    <d v="2016-10-08T10:05:37"/>
    <d v="1900-01-29T00:00:00"/>
    <x v="28"/>
    <b v="1"/>
    <n v="834"/>
    <b v="1"/>
    <s v="technology/hardware"/>
    <n v="212.44399999999999"/>
    <n v="127.36450839328538"/>
    <s v="Technology"/>
    <s v="Hardware"/>
  </r>
  <r>
    <n v="30000"/>
    <n v="50251.41"/>
    <s v="successful"/>
    <s v="US"/>
    <s v="USD"/>
    <n v="1351304513"/>
    <d v="2012-10-27T02:21:53"/>
    <n v="1348712513"/>
    <d v="2012-09-27T02:21:53"/>
    <d v="1900-01-29T00:00:00"/>
    <x v="28"/>
    <b v="1"/>
    <n v="660"/>
    <b v="1"/>
    <s v="technology/hardware"/>
    <n v="167.50470000000001"/>
    <n v="76.138500000000008"/>
    <s v="Technology"/>
    <s v="Hardware"/>
  </r>
  <r>
    <n v="7000"/>
    <n v="100490.02"/>
    <s v="successful"/>
    <s v="US"/>
    <s v="USD"/>
    <n v="1364078561"/>
    <d v="2013-03-23T22:42:41"/>
    <n v="1361490161"/>
    <d v="2013-02-21T23:42:41"/>
    <d v="1900-01-29T00:00:00"/>
    <x v="28"/>
    <b v="1"/>
    <n v="1356"/>
    <b v="1"/>
    <s v="technology/hardware"/>
    <n v="1435.5717142857143"/>
    <n v="74.107684365781708"/>
    <s v="Technology"/>
    <s v="Hardware"/>
  </r>
  <r>
    <n v="70000"/>
    <n v="82532"/>
    <s v="successful"/>
    <s v="SE"/>
    <s v="SEK"/>
    <n v="1419151341"/>
    <d v="2014-12-21T08:42:21"/>
    <n v="1416559341"/>
    <d v="2014-11-21T08:42:21"/>
    <d v="1900-01-29T00:00:00"/>
    <x v="28"/>
    <b v="1"/>
    <n v="33"/>
    <b v="1"/>
    <s v="technology/hardware"/>
    <n v="117.90285714285716"/>
    <n v="2500.969696969697"/>
    <s v="Technology"/>
    <s v="Hardware"/>
  </r>
  <r>
    <n v="10000"/>
    <n v="19292.5"/>
    <s v="successful"/>
    <s v="US"/>
    <s v="USD"/>
    <n v="1400006636"/>
    <d v="2014-05-13T18:43:56"/>
    <n v="1397414636"/>
    <d v="2014-04-13T18:43:56"/>
    <d v="1900-01-29T00:00:00"/>
    <x v="28"/>
    <b v="1"/>
    <n v="306"/>
    <b v="1"/>
    <s v="technology/hardware"/>
    <n v="192.92499999999998"/>
    <n v="63.04738562091503"/>
    <s v="Technology"/>
    <s v="Hardware"/>
  </r>
  <r>
    <n v="89200"/>
    <n v="231543.12"/>
    <s v="successful"/>
    <s v="IT"/>
    <s v="EUR"/>
    <n v="1461306772"/>
    <d v="2016-04-22T06:32:52"/>
    <n v="1458714772"/>
    <d v="2016-03-23T06:32:52"/>
    <d v="1900-01-29T00:00:00"/>
    <x v="28"/>
    <b v="1"/>
    <n v="1281"/>
    <b v="1"/>
    <s v="technology/hardware"/>
    <n v="259.57748878923763"/>
    <n v="180.75185011709601"/>
    <s v="Technology"/>
    <s v="Hardware"/>
  </r>
  <r>
    <n v="100000"/>
    <n v="206743.09"/>
    <s v="successful"/>
    <s v="US"/>
    <s v="USD"/>
    <n v="1408021098"/>
    <d v="2014-08-14T12:58:18"/>
    <n v="1405429098"/>
    <d v="2014-07-15T12:58:18"/>
    <d v="1900-01-29T00:00:00"/>
    <x v="28"/>
    <b v="1"/>
    <n v="1513"/>
    <b v="1"/>
    <s v="technology/hardware"/>
    <n v="206.74309000000002"/>
    <n v="136.6444745538665"/>
    <s v="Technology"/>
    <s v="Hardware"/>
  </r>
  <r>
    <n v="20000"/>
    <n v="74026"/>
    <s v="successful"/>
    <s v="US"/>
    <s v="USD"/>
    <n v="1398959729"/>
    <d v="2014-05-01T15:55:29"/>
    <n v="1396367729"/>
    <d v="2014-04-01T15:55:29"/>
    <d v="1900-01-29T00:00:00"/>
    <x v="28"/>
    <b v="1"/>
    <n v="405"/>
    <b v="1"/>
    <s v="technology/hardware"/>
    <n v="370.13"/>
    <n v="182.78024691358024"/>
    <s v="Technology"/>
    <s v="Hardware"/>
  </r>
  <r>
    <n v="20000"/>
    <n v="115816"/>
    <s v="successful"/>
    <s v="GB"/>
    <s v="GBP"/>
    <n v="1470423668"/>
    <d v="2016-08-05T19:01:08"/>
    <n v="1467831668"/>
    <d v="2016-07-06T19:01:08"/>
    <d v="1900-01-29T00:00:00"/>
    <x v="28"/>
    <b v="1"/>
    <n v="1887"/>
    <b v="1"/>
    <s v="technology/hardware"/>
    <n v="579.08000000000004"/>
    <n v="61.375728669846318"/>
    <s v="Technology"/>
    <s v="Hardware"/>
  </r>
  <r>
    <n v="2500"/>
    <n v="16862"/>
    <s v="successful"/>
    <s v="US"/>
    <s v="USD"/>
    <n v="1353201444"/>
    <d v="2012-11-18T01:17:24"/>
    <n v="1350605844"/>
    <d v="2012-10-19T00:17:24"/>
    <d v="1900-01-29T00:00:00"/>
    <x v="28"/>
    <b v="1"/>
    <n v="238"/>
    <b v="1"/>
    <s v="technology/hardware"/>
    <n v="674.48"/>
    <n v="70.848739495798313"/>
    <s v="Technology"/>
    <s v="Hardware"/>
  </r>
  <r>
    <n v="16000"/>
    <n v="33393.339999999997"/>
    <s v="successful"/>
    <s v="US"/>
    <s v="USD"/>
    <n v="1362938851"/>
    <d v="2013-03-10T18:07:31"/>
    <n v="1360346851"/>
    <d v="2013-02-08T18:07:31"/>
    <d v="1900-01-29T00:00:00"/>
    <x v="28"/>
    <b v="1"/>
    <n v="253"/>
    <b v="1"/>
    <s v="technology/hardware"/>
    <n v="208.70837499999996"/>
    <n v="131.98948616600788"/>
    <s v="Technology"/>
    <s v="Hardware"/>
  </r>
  <r>
    <n v="4000"/>
    <n v="13864"/>
    <s v="successful"/>
    <s v="GB"/>
    <s v="GBP"/>
    <n v="1373751325"/>
    <d v="2013-07-13T21:35:25"/>
    <n v="1371159325"/>
    <d v="2013-06-13T21:35:25"/>
    <d v="1900-01-29T00:00:00"/>
    <x v="28"/>
    <b v="1"/>
    <n v="473"/>
    <b v="1"/>
    <s v="technology/hardware"/>
    <n v="346.6"/>
    <n v="29.310782241014799"/>
    <s v="Technology"/>
    <s v="Hardware"/>
  </r>
  <r>
    <n v="7500"/>
    <n v="381"/>
    <s v="failed"/>
    <s v="CA"/>
    <s v="CAD"/>
    <n v="1404926665"/>
    <d v="2014-07-09T17:24:25"/>
    <n v="1402334665"/>
    <d v="2014-06-09T17:24:25"/>
    <d v="1900-01-29T00:00:00"/>
    <x v="28"/>
    <b v="0"/>
    <n v="12"/>
    <b v="0"/>
    <s v="photography/people"/>
    <n v="5.08"/>
    <n v="31.75"/>
    <s v="Photography"/>
    <s v="People"/>
  </r>
  <r>
    <n v="180000"/>
    <n v="0"/>
    <s v="failed"/>
    <s v="HK"/>
    <s v="HKD"/>
    <n v="1480863887"/>
    <d v="2016-12-04T15:04:47"/>
    <n v="1478268287"/>
    <d v="2016-11-04T14:04:47"/>
    <d v="1900-01-29T00:00:00"/>
    <x v="28"/>
    <b v="0"/>
    <n v="0"/>
    <b v="0"/>
    <s v="photography/people"/>
    <n v="0"/>
    <n v="0"/>
    <s v="Photography"/>
    <s v="People"/>
  </r>
  <r>
    <n v="2000"/>
    <n v="1"/>
    <s v="failed"/>
    <s v="GB"/>
    <s v="GBP"/>
    <n v="1457947483"/>
    <d v="2016-03-14T09:24:43"/>
    <n v="1455359083"/>
    <d v="2016-02-13T10:24:43"/>
    <d v="1900-01-29T00:00:00"/>
    <x v="28"/>
    <b v="0"/>
    <n v="1"/>
    <b v="0"/>
    <s v="photography/people"/>
    <n v="0.05"/>
    <n v="1"/>
    <s v="Photography"/>
    <s v="People"/>
  </r>
  <r>
    <n v="5500"/>
    <n v="2336"/>
    <s v="failed"/>
    <s v="GB"/>
    <s v="GBP"/>
    <n v="1425223276"/>
    <d v="2015-03-01T15:21:16"/>
    <n v="1422631276"/>
    <d v="2015-01-30T15:21:16"/>
    <d v="1900-01-29T00:00:00"/>
    <x v="28"/>
    <b v="0"/>
    <n v="28"/>
    <b v="0"/>
    <s v="photography/people"/>
    <n v="42.472727272727276"/>
    <n v="83.428571428571431"/>
    <s v="Photography"/>
    <s v="People"/>
  </r>
  <r>
    <n v="6000"/>
    <n v="25"/>
    <s v="failed"/>
    <s v="US"/>
    <s v="USD"/>
    <n v="1440094742"/>
    <d v="2015-08-20T18:19:02"/>
    <n v="1437502742"/>
    <d v="2015-07-21T18:19:02"/>
    <d v="1900-01-29T00:00:00"/>
    <x v="28"/>
    <b v="0"/>
    <n v="1"/>
    <b v="0"/>
    <s v="photography/people"/>
    <n v="0.41666666666666669"/>
    <n v="25"/>
    <s v="Photography"/>
    <s v="People"/>
  </r>
  <r>
    <n v="5000"/>
    <n v="50"/>
    <s v="failed"/>
    <s v="US"/>
    <s v="USD"/>
    <n v="1481473208"/>
    <d v="2016-12-11T16:20:08"/>
    <n v="1478881208"/>
    <d v="2016-11-11T16:20:08"/>
    <d v="1900-01-29T00:00:00"/>
    <x v="28"/>
    <b v="0"/>
    <n v="1"/>
    <b v="0"/>
    <s v="photography/people"/>
    <n v="1"/>
    <n v="50"/>
    <s v="Photography"/>
    <s v="People"/>
  </r>
  <r>
    <n v="1500"/>
    <n v="2"/>
    <s v="failed"/>
    <s v="US"/>
    <s v="USD"/>
    <n v="1424229991"/>
    <d v="2015-02-18T03:26:31"/>
    <n v="1421637991"/>
    <d v="2015-01-19T03:26:31"/>
    <d v="1900-01-29T00:00:00"/>
    <x v="28"/>
    <b v="0"/>
    <n v="2"/>
    <b v="0"/>
    <s v="photography/people"/>
    <n v="0.13333333333333333"/>
    <n v="1"/>
    <s v="Photography"/>
    <s v="People"/>
  </r>
  <r>
    <n v="2000"/>
    <n v="0"/>
    <s v="failed"/>
    <s v="GB"/>
    <s v="GBP"/>
    <n v="1450706837"/>
    <d v="2015-12-21T14:07:17"/>
    <n v="1448114837"/>
    <d v="2015-11-21T14:07:17"/>
    <d v="1900-01-29T00:00:00"/>
    <x v="28"/>
    <b v="0"/>
    <n v="0"/>
    <b v="0"/>
    <s v="photography/people"/>
    <n v="0"/>
    <n v="0"/>
    <s v="Photography"/>
    <s v="People"/>
  </r>
  <r>
    <n v="133800"/>
    <n v="0"/>
    <s v="failed"/>
    <s v="US"/>
    <s v="USD"/>
    <n v="1405021211"/>
    <d v="2014-07-10T19:40:11"/>
    <n v="1402429211"/>
    <d v="2014-06-10T19:40:11"/>
    <d v="1900-01-29T00:00:00"/>
    <x v="28"/>
    <b v="0"/>
    <n v="0"/>
    <b v="0"/>
    <s v="photography/people"/>
    <n v="0"/>
    <n v="0"/>
    <s v="Photography"/>
    <s v="People"/>
  </r>
  <r>
    <n v="6500"/>
    <n v="0"/>
    <s v="failed"/>
    <s v="US"/>
    <s v="USD"/>
    <n v="1409091612"/>
    <d v="2014-08-26T22:20:12"/>
    <n v="1406499612"/>
    <d v="2014-07-27T22:20:12"/>
    <d v="1900-01-29T00:00:00"/>
    <x v="28"/>
    <b v="0"/>
    <n v="0"/>
    <b v="0"/>
    <s v="photography/people"/>
    <n v="0"/>
    <n v="0"/>
    <s v="Photography"/>
    <s v="People"/>
  </r>
  <r>
    <n v="31000"/>
    <n v="236"/>
    <s v="failed"/>
    <s v="GB"/>
    <s v="GBP"/>
    <n v="1415882108"/>
    <d v="2014-11-13T12:35:08"/>
    <n v="1413286508"/>
    <d v="2014-10-14T11:35:08"/>
    <d v="1900-01-29T00:00:00"/>
    <x v="28"/>
    <b v="0"/>
    <n v="7"/>
    <b v="0"/>
    <s v="photography/people"/>
    <n v="0.76129032258064511"/>
    <n v="33.714285714285715"/>
    <s v="Photography"/>
    <s v="People"/>
  </r>
  <r>
    <n v="5000"/>
    <n v="625"/>
    <s v="failed"/>
    <s v="CA"/>
    <s v="CAD"/>
    <n v="1452120613"/>
    <d v="2016-01-06T22:50:13"/>
    <n v="1449528613"/>
    <d v="2015-12-07T22:50:13"/>
    <d v="1900-01-29T00:00:00"/>
    <x v="28"/>
    <b v="0"/>
    <n v="25"/>
    <b v="0"/>
    <s v="photography/people"/>
    <n v="12.5"/>
    <n v="25"/>
    <s v="Photography"/>
    <s v="People"/>
  </r>
  <r>
    <n v="50000"/>
    <n v="108397.11"/>
    <s v="successful"/>
    <s v="US"/>
    <s v="USD"/>
    <n v="1485191143"/>
    <d v="2017-01-23T17:05:43"/>
    <n v="1482599143"/>
    <d v="2016-12-24T17:05:43"/>
    <d v="1900-01-29T00:00:00"/>
    <x v="28"/>
    <b v="1"/>
    <n v="1375"/>
    <b v="1"/>
    <s v="technology/hardware"/>
    <n v="216.79422000000002"/>
    <n v="78.834261818181815"/>
    <s v="Technology"/>
    <s v="Hardware"/>
  </r>
  <r>
    <n v="50000"/>
    <n v="117210.24000000001"/>
    <s v="successful"/>
    <s v="US"/>
    <s v="USD"/>
    <n v="1405002663"/>
    <d v="2014-07-10T14:31:03"/>
    <n v="1402410663"/>
    <d v="2014-06-10T14:31:03"/>
    <d v="1900-01-29T00:00:00"/>
    <x v="28"/>
    <b v="1"/>
    <n v="354"/>
    <b v="1"/>
    <s v="technology/hardware"/>
    <n v="234.42048"/>
    <n v="331.10237288135596"/>
    <s v="Technology"/>
    <s v="Hardware"/>
  </r>
  <r>
    <n v="30000"/>
    <n v="96015.9"/>
    <s v="successful"/>
    <s v="US"/>
    <s v="USD"/>
    <n v="1471564491"/>
    <d v="2016-08-18T23:54:51"/>
    <n v="1468972491"/>
    <d v="2016-07-19T23:54:51"/>
    <d v="1900-01-29T00:00:00"/>
    <x v="28"/>
    <b v="1"/>
    <n v="1737"/>
    <b v="1"/>
    <s v="technology/hardware"/>
    <n v="320.05299999999994"/>
    <n v="55.276856649395505"/>
    <s v="Technology"/>
    <s v="Hardware"/>
  </r>
  <r>
    <n v="5000"/>
    <n v="11745"/>
    <s v="successful"/>
    <s v="US"/>
    <s v="USD"/>
    <n v="1423165441"/>
    <d v="2015-02-05T19:44:01"/>
    <n v="1420573441"/>
    <d v="2015-01-06T19:44:01"/>
    <d v="1900-01-29T00:00:00"/>
    <x v="28"/>
    <b v="1"/>
    <n v="183"/>
    <b v="1"/>
    <s v="technology/hardware"/>
    <n v="234.90000000000003"/>
    <n v="64.180327868852459"/>
    <s v="Technology"/>
    <s v="Hardware"/>
  </r>
  <r>
    <n v="7200"/>
    <n v="8136.01"/>
    <s v="successful"/>
    <s v="US"/>
    <s v="USD"/>
    <n v="1315602163"/>
    <d v="2011-09-09T21:02:43"/>
    <n v="1313010163"/>
    <d v="2011-08-10T21:02:43"/>
    <d v="1900-01-29T00:00:00"/>
    <x v="28"/>
    <b v="1"/>
    <n v="162"/>
    <b v="1"/>
    <s v="technology/hardware"/>
    <n v="113.00013888888888"/>
    <n v="50.222283950617282"/>
    <s v="Technology"/>
    <s v="Hardware"/>
  </r>
  <r>
    <n v="10000"/>
    <n v="92154.22"/>
    <s v="successful"/>
    <s v="US"/>
    <s v="USD"/>
    <n v="1362863299"/>
    <d v="2013-03-09T21:08:19"/>
    <n v="1360271299"/>
    <d v="2013-02-07T21:08:19"/>
    <d v="1900-01-29T00:00:00"/>
    <x v="28"/>
    <b v="1"/>
    <n v="479"/>
    <b v="1"/>
    <s v="technology/hardware"/>
    <n v="921.54219999999998"/>
    <n v="192.38876826722338"/>
    <s v="Technology"/>
    <s v="Hardware"/>
  </r>
  <r>
    <n v="65000"/>
    <n v="66458.23"/>
    <s v="successful"/>
    <s v="IE"/>
    <s v="EUR"/>
    <n v="1439455609"/>
    <d v="2015-08-13T08:46:49"/>
    <n v="1436863609"/>
    <d v="2015-07-14T08:46:49"/>
    <d v="1900-01-29T00:00:00"/>
    <x v="28"/>
    <b v="1"/>
    <n v="450"/>
    <b v="1"/>
    <s v="technology/hardware"/>
    <n v="102.24343076923077"/>
    <n v="147.68495555555555"/>
    <s v="Technology"/>
    <s v="Hardware"/>
  </r>
  <r>
    <n v="40000"/>
    <n v="193963.9"/>
    <s v="successful"/>
    <s v="US"/>
    <s v="USD"/>
    <n v="1474563621"/>
    <d v="2016-09-22T17:00:21"/>
    <n v="1471971621"/>
    <d v="2016-08-23T17:00:21"/>
    <d v="1900-01-29T00:00:00"/>
    <x v="28"/>
    <b v="1"/>
    <n v="1780"/>
    <b v="1"/>
    <s v="technology/hardware"/>
    <n v="484.90975000000003"/>
    <n v="108.96848314606741"/>
    <s v="Technology"/>
    <s v="Hardware"/>
  </r>
  <r>
    <n v="100000"/>
    <n v="125137"/>
    <s v="successful"/>
    <s v="US"/>
    <s v="USD"/>
    <n v="1465652372"/>
    <d v="2016-06-11T13:39:32"/>
    <n v="1463060372"/>
    <d v="2016-05-12T13:39:32"/>
    <d v="1900-01-29T00:00:00"/>
    <x v="28"/>
    <b v="1"/>
    <n v="325"/>
    <b v="1"/>
    <s v="technology/hardware"/>
    <n v="125.13700000000001"/>
    <n v="385.03692307692307"/>
    <s v="Technology"/>
    <s v="Hardware"/>
  </r>
  <r>
    <n v="100000"/>
    <n v="161459"/>
    <s v="successful"/>
    <s v="US"/>
    <s v="USD"/>
    <n v="1434017153"/>
    <d v="2015-06-11T10:05:53"/>
    <n v="1431425153"/>
    <d v="2015-05-12T10:05:53"/>
    <d v="1900-01-29T00:00:00"/>
    <x v="28"/>
    <b v="1"/>
    <n v="353"/>
    <b v="1"/>
    <s v="technology/hardware"/>
    <n v="161.459"/>
    <n v="457.39093484419266"/>
    <s v="Technology"/>
    <s v="Hardware"/>
  </r>
  <r>
    <n v="80000"/>
    <n v="160920"/>
    <s v="successful"/>
    <s v="DE"/>
    <s v="EUR"/>
    <n v="1433996746"/>
    <d v="2015-06-11T04:25:46"/>
    <n v="1431404746"/>
    <d v="2015-05-12T04:25:46"/>
    <d v="1900-01-29T00:00:00"/>
    <x v="28"/>
    <b v="1"/>
    <n v="729"/>
    <b v="1"/>
    <s v="technology/hardware"/>
    <n v="201.14999999999998"/>
    <n v="220.74074074074073"/>
    <s v="Technology"/>
    <s v="Hardware"/>
  </r>
  <r>
    <n v="2500"/>
    <n v="9030"/>
    <s v="successful"/>
    <s v="US"/>
    <s v="USD"/>
    <n v="1409099481"/>
    <d v="2014-08-27T00:31:21"/>
    <n v="1406507481"/>
    <d v="2014-07-28T00:31:21"/>
    <d v="1900-01-29T00:00:00"/>
    <x v="28"/>
    <b v="1"/>
    <n v="94"/>
    <b v="1"/>
    <s v="technology/hardware"/>
    <n v="361.2"/>
    <n v="96.063829787234042"/>
    <s v="Technology"/>
    <s v="Hardware"/>
  </r>
  <r>
    <n v="32768"/>
    <n v="74134"/>
    <s v="successful"/>
    <s v="GB"/>
    <s v="GBP"/>
    <n v="1354233296"/>
    <d v="2012-11-29T23:54:56"/>
    <n v="1351641296"/>
    <d v="2012-10-30T23:54:56"/>
    <d v="1900-01-29T00:00:00"/>
    <x v="28"/>
    <b v="1"/>
    <n v="625"/>
    <b v="1"/>
    <s v="technology/hardware"/>
    <n v="226.239013671875"/>
    <n v="118.6144"/>
    <s v="Technology"/>
    <s v="Hardware"/>
  </r>
  <r>
    <n v="25000"/>
    <n v="76047"/>
    <s v="successful"/>
    <s v="US"/>
    <s v="USD"/>
    <n v="1481778000"/>
    <d v="2016-12-15T05:00:00"/>
    <n v="1479216874"/>
    <d v="2016-11-15T13:34:34"/>
    <d v="1900-01-29T00:00:00"/>
    <x v="28"/>
    <b v="1"/>
    <n v="531"/>
    <b v="1"/>
    <s v="technology/hardware"/>
    <n v="304.18799999999999"/>
    <n v="143.21468926553672"/>
    <s v="Technology"/>
    <s v="Hardware"/>
  </r>
  <r>
    <n v="25000"/>
    <n v="44669"/>
    <s v="successful"/>
    <s v="US"/>
    <s v="USD"/>
    <n v="1398477518"/>
    <d v="2014-04-26T01:58:38"/>
    <n v="1395885518"/>
    <d v="2014-03-27T01:58:38"/>
    <d v="1900-01-29T00:00:00"/>
    <x v="28"/>
    <b v="1"/>
    <n v="158"/>
    <b v="1"/>
    <s v="technology/hardware"/>
    <n v="178.67599999999999"/>
    <n v="282.71518987341773"/>
    <s v="Technology"/>
    <s v="Hardware"/>
  </r>
  <r>
    <n v="30000"/>
    <n v="39500.5"/>
    <s v="successful"/>
    <s v="US"/>
    <s v="USD"/>
    <n v="1399668319"/>
    <d v="2014-05-09T20:45:19"/>
    <n v="1397076319"/>
    <d v="2014-04-09T20:45:19"/>
    <d v="1900-01-29T00:00:00"/>
    <x v="28"/>
    <b v="1"/>
    <n v="848"/>
    <b v="1"/>
    <s v="technology/hardware"/>
    <n v="131.66833333333335"/>
    <n v="46.580778301886795"/>
    <s v="Technology"/>
    <s v="Hardware"/>
  </r>
  <r>
    <n v="125000"/>
    <n v="170271"/>
    <s v="successful"/>
    <s v="US"/>
    <s v="USD"/>
    <n v="1480568340"/>
    <d v="2016-12-01T04:59:00"/>
    <n v="1477996325"/>
    <d v="2016-11-01T10:32:05"/>
    <d v="1900-01-29T00:00:00"/>
    <x v="28"/>
    <b v="1"/>
    <n v="379"/>
    <b v="1"/>
    <s v="technology/hardware"/>
    <n v="136.21680000000001"/>
    <n v="449.26385224274406"/>
    <s v="Technology"/>
    <s v="Hardware"/>
  </r>
  <r>
    <n v="9500"/>
    <n v="17277"/>
    <s v="successful"/>
    <s v="US"/>
    <s v="USD"/>
    <n v="1478785027"/>
    <d v="2016-11-10T13:37:07"/>
    <n v="1476189427"/>
    <d v="2016-10-11T12:37:07"/>
    <d v="1900-01-29T00:00:00"/>
    <x v="28"/>
    <b v="0"/>
    <n v="120"/>
    <b v="1"/>
    <s v="technology/hardware"/>
    <n v="181.86315789473684"/>
    <n v="143.97499999999999"/>
    <s v="Technology"/>
    <s v="Hardware"/>
  </r>
  <r>
    <n v="15000"/>
    <n v="16232"/>
    <s v="successful"/>
    <s v="US"/>
    <s v="USD"/>
    <n v="1434212714"/>
    <d v="2015-06-13T16:25:14"/>
    <n v="1431620714"/>
    <d v="2015-05-14T16:25:14"/>
    <d v="1900-01-29T00:00:00"/>
    <x v="28"/>
    <b v="0"/>
    <n v="180"/>
    <b v="1"/>
    <s v="technology/hardware"/>
    <n v="108.21333333333334"/>
    <n v="90.177777777777777"/>
    <s v="Technology"/>
    <s v="Hardware"/>
  </r>
  <r>
    <n v="4900"/>
    <n v="40140.01"/>
    <s v="successful"/>
    <s v="US"/>
    <s v="USD"/>
    <n v="1341799647"/>
    <d v="2012-07-09T02:07:27"/>
    <n v="1339207647"/>
    <d v="2012-06-09T02:07:27"/>
    <d v="1900-01-29T00:00:00"/>
    <x v="28"/>
    <b v="0"/>
    <n v="263"/>
    <b v="1"/>
    <s v="technology/hardware"/>
    <n v="819.18387755102037"/>
    <n v="152.62361216730039"/>
    <s v="Technology"/>
    <s v="Hardware"/>
  </r>
  <r>
    <n v="10000"/>
    <n v="12110"/>
    <s v="successful"/>
    <s v="US"/>
    <s v="USD"/>
    <n v="1369282044"/>
    <d v="2013-05-23T04:07:24"/>
    <n v="1366690044"/>
    <d v="2013-04-23T04:07:24"/>
    <d v="1900-01-29T00:00:00"/>
    <x v="28"/>
    <b v="0"/>
    <n v="217"/>
    <b v="1"/>
    <s v="technology/hardware"/>
    <n v="121.10000000000001"/>
    <n v="55.806451612903224"/>
    <s v="Technology"/>
    <s v="Hardware"/>
  </r>
  <r>
    <n v="98000"/>
    <n v="100939"/>
    <s v="successful"/>
    <s v="AU"/>
    <s v="AUD"/>
    <n v="1429228800"/>
    <d v="2015-04-17T00:00:00"/>
    <n v="1426714870"/>
    <d v="2015-03-18T21:41:10"/>
    <d v="1900-01-29T00:00:00"/>
    <x v="28"/>
    <b v="0"/>
    <n v="443"/>
    <b v="1"/>
    <s v="technology/hardware"/>
    <n v="102.99897959183673"/>
    <n v="227.85327313769753"/>
    <s v="Technology"/>
    <s v="Hardware"/>
  </r>
  <r>
    <n v="85000"/>
    <n v="126082.45"/>
    <s v="successful"/>
    <s v="US"/>
    <s v="USD"/>
    <n v="1369323491"/>
    <d v="2013-05-23T15:38:11"/>
    <n v="1366731491"/>
    <d v="2013-04-23T15:38:11"/>
    <d v="1900-01-29T00:00:00"/>
    <x v="28"/>
    <b v="0"/>
    <n v="1373"/>
    <b v="1"/>
    <s v="technology/hardware"/>
    <n v="148.33229411764705"/>
    <n v="91.82989803350327"/>
    <s v="Technology"/>
    <s v="Hardware"/>
  </r>
  <r>
    <n v="8000"/>
    <n v="10429"/>
    <s v="successful"/>
    <s v="US"/>
    <s v="USD"/>
    <n v="1388017937"/>
    <d v="2013-12-26T00:32:17"/>
    <n v="1385425937"/>
    <d v="2013-11-26T00:32:17"/>
    <d v="1900-01-29T00:00:00"/>
    <x v="28"/>
    <b v="0"/>
    <n v="242"/>
    <b v="1"/>
    <s v="technology/hardware"/>
    <n v="130.36250000000001"/>
    <n v="43.095041322314053"/>
    <s v="Technology"/>
    <s v="Hardware"/>
  </r>
  <r>
    <n v="5000"/>
    <n v="5051"/>
    <s v="successful"/>
    <s v="US"/>
    <s v="USD"/>
    <n v="1448466551"/>
    <d v="2015-11-25T15:49:11"/>
    <n v="1445870951"/>
    <d v="2015-10-26T14:49:11"/>
    <d v="1900-01-29T00:00:00"/>
    <x v="28"/>
    <b v="0"/>
    <n v="121"/>
    <b v="1"/>
    <s v="technology/hardware"/>
    <n v="101.02"/>
    <n v="41.743801652892564"/>
    <s v="Technology"/>
    <s v="Hardware"/>
  </r>
  <r>
    <n v="35000"/>
    <n v="39757"/>
    <s v="successful"/>
    <s v="GB"/>
    <s v="GBP"/>
    <n v="1399033810"/>
    <d v="2014-05-02T12:30:10"/>
    <n v="1396441810"/>
    <d v="2014-04-02T12:30:10"/>
    <d v="1900-01-29T00:00:00"/>
    <x v="28"/>
    <b v="0"/>
    <n v="621"/>
    <b v="1"/>
    <s v="technology/hardware"/>
    <n v="113.59142857142857"/>
    <n v="64.020933977455712"/>
    <s v="Technology"/>
    <s v="Hardware"/>
  </r>
  <r>
    <n v="6000"/>
    <n v="10045"/>
    <s v="successful"/>
    <s v="US"/>
    <s v="USD"/>
    <n v="1417579200"/>
    <d v="2014-12-03T04:00:00"/>
    <n v="1415031043"/>
    <d v="2014-11-03T16:10:43"/>
    <d v="1900-01-29T00:00:00"/>
    <x v="28"/>
    <b v="0"/>
    <n v="101"/>
    <b v="1"/>
    <s v="technology/hardware"/>
    <n v="167.41666666666666"/>
    <n v="99.455445544554451"/>
    <s v="Technology"/>
    <s v="Hardware"/>
  </r>
  <r>
    <n v="50000"/>
    <n v="76726"/>
    <s v="successful"/>
    <s v="US"/>
    <s v="USD"/>
    <n v="1366222542"/>
    <d v="2013-04-17T18:15:42"/>
    <n v="1363630542"/>
    <d v="2013-03-18T18:15:42"/>
    <d v="1900-01-29T00:00:00"/>
    <x v="28"/>
    <b v="0"/>
    <n v="554"/>
    <b v="1"/>
    <s v="technology/hardware"/>
    <n v="153.452"/>
    <n v="138.49458483754512"/>
    <s v="Technology"/>
    <s v="Hardware"/>
  </r>
  <r>
    <n v="15000"/>
    <n v="30334.83"/>
    <s v="successful"/>
    <s v="GB"/>
    <s v="GBP"/>
    <n v="1456487532"/>
    <d v="2016-02-26T11:52:12"/>
    <n v="1453895532"/>
    <d v="2016-01-27T11:52:12"/>
    <d v="1900-01-29T00:00:00"/>
    <x v="28"/>
    <b v="0"/>
    <n v="666"/>
    <b v="1"/>
    <s v="technology/hardware"/>
    <n v="202.23220000000001"/>
    <n v="45.547792792792798"/>
    <s v="Technology"/>
    <s v="Hardware"/>
  </r>
  <r>
    <n v="5000"/>
    <n v="5396"/>
    <s v="successful"/>
    <s v="US"/>
    <s v="USD"/>
    <n v="1483208454"/>
    <d v="2016-12-31T18:20:54"/>
    <n v="1480616454"/>
    <d v="2016-12-01T18:20:54"/>
    <d v="1900-01-29T00:00:00"/>
    <x v="28"/>
    <b v="0"/>
    <n v="35"/>
    <b v="1"/>
    <s v="technology/hardware"/>
    <n v="107.91999999999999"/>
    <n v="154.17142857142858"/>
    <s v="Technology"/>
    <s v="Hardware"/>
  </r>
  <r>
    <n v="100000"/>
    <n v="114977"/>
    <s v="successful"/>
    <s v="DK"/>
    <s v="DKK"/>
    <n v="1458807098"/>
    <d v="2016-03-24T08:11:38"/>
    <n v="1456218698"/>
    <d v="2016-02-23T09:11:38"/>
    <d v="1900-01-29T00:00:00"/>
    <x v="28"/>
    <b v="0"/>
    <n v="203"/>
    <b v="1"/>
    <s v="technology/hardware"/>
    <n v="114.97699999999999"/>
    <n v="566.38916256157631"/>
    <s v="Technology"/>
    <s v="Hardware"/>
  </r>
  <r>
    <n v="40000"/>
    <n v="79686.05"/>
    <s v="successful"/>
    <s v="GB"/>
    <s v="GBP"/>
    <n v="1387958429"/>
    <d v="2013-12-25T08:00:29"/>
    <n v="1385366429"/>
    <d v="2013-11-25T08:00:29"/>
    <d v="1900-01-29T00:00:00"/>
    <x v="28"/>
    <b v="0"/>
    <n v="1556"/>
    <b v="1"/>
    <s v="technology/hardware"/>
    <n v="199.215125"/>
    <n v="51.212114395886893"/>
    <s v="Technology"/>
    <s v="Hardware"/>
  </r>
  <r>
    <n v="2000"/>
    <n v="4372"/>
    <s v="successful"/>
    <s v="US"/>
    <s v="USD"/>
    <n v="1408818683"/>
    <d v="2014-08-23T18:31:23"/>
    <n v="1406226683"/>
    <d v="2014-07-24T18:31:23"/>
    <d v="1900-01-29T00:00:00"/>
    <x v="28"/>
    <b v="0"/>
    <n v="65"/>
    <b v="1"/>
    <s v="technology/hardware"/>
    <n v="218.6"/>
    <n v="67.261538461538464"/>
    <s v="Technology"/>
    <s v="Hardware"/>
  </r>
  <r>
    <n v="25000"/>
    <n v="26305.97"/>
    <s v="successful"/>
    <s v="US"/>
    <s v="USD"/>
    <n v="1476994315"/>
    <d v="2016-10-20T20:11:55"/>
    <n v="1474402315"/>
    <d v="2016-09-20T20:11:55"/>
    <d v="1900-01-29T00:00:00"/>
    <x v="28"/>
    <b v="0"/>
    <n v="76"/>
    <b v="1"/>
    <s v="technology/hardware"/>
    <n v="105.22388000000001"/>
    <n v="346.13118421052633"/>
    <s v="Technology"/>
    <s v="Hardware"/>
  </r>
  <r>
    <n v="125000"/>
    <n v="396659"/>
    <s v="successful"/>
    <s v="DE"/>
    <s v="EUR"/>
    <n v="1467128723"/>
    <d v="2016-06-28T15:45:23"/>
    <n v="1464536723"/>
    <d v="2016-05-29T15:45:23"/>
    <d v="1900-01-29T00:00:00"/>
    <x v="28"/>
    <b v="0"/>
    <n v="1530"/>
    <b v="1"/>
    <s v="technology/hardware"/>
    <n v="317.3272"/>
    <n v="259.25424836601309"/>
    <s v="Technology"/>
    <s v="Hardware"/>
  </r>
  <r>
    <n v="71500"/>
    <n v="79173"/>
    <s v="successful"/>
    <s v="US"/>
    <s v="USD"/>
    <n v="1462629432"/>
    <d v="2016-05-07T13:57:12"/>
    <n v="1460037432"/>
    <d v="2016-04-07T13:57:12"/>
    <d v="1900-01-29T00:00:00"/>
    <x v="28"/>
    <b v="0"/>
    <n v="350"/>
    <b v="1"/>
    <s v="technology/hardware"/>
    <n v="110.73146853146854"/>
    <n v="226.20857142857142"/>
    <s v="Technology"/>
    <s v="Hardware"/>
  </r>
  <r>
    <n v="600"/>
    <n v="615"/>
    <s v="successful"/>
    <s v="US"/>
    <s v="USD"/>
    <n v="1462564182"/>
    <d v="2016-05-06T19:49:42"/>
    <n v="1459972182"/>
    <d v="2016-04-06T19:49:42"/>
    <d v="1900-01-29T00:00:00"/>
    <x v="28"/>
    <b v="0"/>
    <n v="3"/>
    <b v="1"/>
    <s v="technology/hardware"/>
    <n v="102.49999999999999"/>
    <n v="205"/>
    <s v="Technology"/>
    <s v="Hardware"/>
  </r>
  <r>
    <n v="9999"/>
    <n v="167820.6"/>
    <s v="successful"/>
    <s v="US"/>
    <s v="USD"/>
    <n v="1374769288"/>
    <d v="2013-07-25T16:21:28"/>
    <n v="1372177288"/>
    <d v="2013-06-25T16:21:28"/>
    <d v="1900-01-29T00:00:00"/>
    <x v="28"/>
    <b v="0"/>
    <n v="8200"/>
    <b v="1"/>
    <s v="technology/hardware"/>
    <n v="1678.3738373837384"/>
    <n v="20.465926829268295"/>
    <s v="Technology"/>
    <s v="Hardware"/>
  </r>
  <r>
    <n v="20000"/>
    <n v="26241"/>
    <s v="successful"/>
    <s v="ES"/>
    <s v="EUR"/>
    <n v="1482085857"/>
    <d v="2016-12-18T18:30:57"/>
    <n v="1479493857"/>
    <d v="2016-11-18T18:30:57"/>
    <d v="1900-01-29T00:00:00"/>
    <x v="28"/>
    <b v="0"/>
    <n v="48"/>
    <b v="1"/>
    <s v="technology/hardware"/>
    <n v="131.20499999999998"/>
    <n v="546.6875"/>
    <s v="Technology"/>
    <s v="Hardware"/>
  </r>
  <r>
    <n v="10000"/>
    <n v="28817"/>
    <s v="successful"/>
    <s v="GB"/>
    <s v="GBP"/>
    <n v="1435258800"/>
    <d v="2015-06-25T19:00:00"/>
    <n v="1432659793"/>
    <d v="2015-05-26T17:03:13"/>
    <d v="1900-01-29T00:00:00"/>
    <x v="28"/>
    <b v="0"/>
    <n v="607"/>
    <b v="1"/>
    <s v="technology/hardware"/>
    <n v="288.17"/>
    <n v="47.474464579901152"/>
    <s v="Technology"/>
    <s v="Hardware"/>
  </r>
  <r>
    <n v="1000"/>
    <n v="5078"/>
    <s v="successful"/>
    <s v="US"/>
    <s v="USD"/>
    <n v="1447286300"/>
    <d v="2015-11-11T23:58:20"/>
    <n v="1444690700"/>
    <d v="2015-10-12T22:58:20"/>
    <d v="1900-01-29T00:00:00"/>
    <x v="28"/>
    <b v="0"/>
    <n v="50"/>
    <b v="1"/>
    <s v="technology/hardware"/>
    <n v="507.8"/>
    <n v="101.56"/>
    <s v="Technology"/>
    <s v="Hardware"/>
  </r>
  <r>
    <n v="750"/>
    <n v="850"/>
    <s v="successful"/>
    <s v="US"/>
    <s v="USD"/>
    <n v="1338830395"/>
    <d v="2012-06-04T17:19:55"/>
    <n v="1336238395"/>
    <d v="2012-05-05T17:19:55"/>
    <d v="1900-01-29T00:00:00"/>
    <x v="28"/>
    <b v="0"/>
    <n v="25"/>
    <b v="1"/>
    <s v="music/indie rock"/>
    <n v="113.33333333333333"/>
    <n v="34"/>
    <s v="Music"/>
    <s v="Indie Rock"/>
  </r>
  <r>
    <n v="6000"/>
    <n v="7412"/>
    <s v="successful"/>
    <s v="US"/>
    <s v="USD"/>
    <n v="1342382587"/>
    <d v="2012-07-15T20:03:07"/>
    <n v="1339790587"/>
    <d v="2012-06-15T20:03:07"/>
    <d v="1900-01-29T00:00:00"/>
    <x v="28"/>
    <b v="0"/>
    <n v="83"/>
    <b v="1"/>
    <s v="music/indie rock"/>
    <n v="123.53333333333335"/>
    <n v="89.301204819277103"/>
    <s v="Music"/>
    <s v="Indie Rock"/>
  </r>
  <r>
    <n v="1500"/>
    <n v="1553"/>
    <s v="successful"/>
    <s v="US"/>
    <s v="USD"/>
    <n v="1315457658"/>
    <d v="2011-09-08T04:54:18"/>
    <n v="1312865658"/>
    <d v="2011-08-09T04:54:18"/>
    <d v="1900-01-29T00:00:00"/>
    <x v="28"/>
    <b v="0"/>
    <n v="25"/>
    <b v="1"/>
    <s v="music/indie rock"/>
    <n v="103.53333333333335"/>
    <n v="62.12"/>
    <s v="Music"/>
    <s v="Indie Rock"/>
  </r>
  <r>
    <n v="8000"/>
    <n v="9203.23"/>
    <s v="successful"/>
    <s v="US"/>
    <s v="USD"/>
    <n v="1361696955"/>
    <d v="2013-02-24T09:09:15"/>
    <n v="1359104955"/>
    <d v="2013-01-25T09:09:15"/>
    <d v="1900-01-29T00:00:00"/>
    <x v="28"/>
    <b v="0"/>
    <n v="160"/>
    <b v="1"/>
    <s v="music/indie rock"/>
    <n v="115.040375"/>
    <n v="57.520187499999999"/>
    <s v="Music"/>
    <s v="Indie Rock"/>
  </r>
  <r>
    <n v="6000"/>
    <n v="6020"/>
    <s v="successful"/>
    <s v="US"/>
    <s v="USD"/>
    <n v="1331174635"/>
    <d v="2012-03-08T02:43:55"/>
    <n v="1328582635"/>
    <d v="2012-02-07T02:43:55"/>
    <d v="1900-01-29T00:00:00"/>
    <x v="28"/>
    <b v="0"/>
    <n v="32"/>
    <b v="1"/>
    <s v="music/indie rock"/>
    <n v="100.33333333333334"/>
    <n v="188.125"/>
    <s v="Music"/>
    <s v="Indie Rock"/>
  </r>
  <r>
    <n v="1000"/>
    <n v="1360"/>
    <s v="successful"/>
    <s v="US"/>
    <s v="USD"/>
    <n v="1304628648"/>
    <d v="2011-05-05T20:50:48"/>
    <n v="1302036648"/>
    <d v="2011-04-05T20:50:48"/>
    <d v="1900-01-29T00:00:00"/>
    <x v="28"/>
    <b v="0"/>
    <n v="38"/>
    <b v="1"/>
    <s v="music/indie rock"/>
    <n v="136"/>
    <n v="35.789473684210527"/>
    <s v="Music"/>
    <s v="Indie Rock"/>
  </r>
  <r>
    <n v="7777"/>
    <n v="11364"/>
    <s v="successful"/>
    <s v="US"/>
    <s v="USD"/>
    <n v="1352488027"/>
    <d v="2012-11-09T19:07:07"/>
    <n v="1349892427"/>
    <d v="2012-10-10T18:07:07"/>
    <d v="1900-01-29T00:00:00"/>
    <x v="28"/>
    <b v="0"/>
    <n v="115"/>
    <b v="1"/>
    <s v="music/indie rock"/>
    <n v="146.12318374694613"/>
    <n v="98.817391304347822"/>
    <s v="Music"/>
    <s v="Indie Rock"/>
  </r>
  <r>
    <n v="2200"/>
    <n v="2355"/>
    <s v="successful"/>
    <s v="US"/>
    <s v="USD"/>
    <n v="1359176974"/>
    <d v="2013-01-26T05:09:34"/>
    <n v="1356584974"/>
    <d v="2012-12-27T05:09:34"/>
    <d v="1900-01-29T00:00:00"/>
    <x v="28"/>
    <b v="0"/>
    <n v="44"/>
    <b v="1"/>
    <s v="music/indie rock"/>
    <n v="107.04545454545456"/>
    <n v="53.522727272727273"/>
    <s v="Music"/>
    <s v="Indie Rock"/>
  </r>
  <r>
    <n v="4000"/>
    <n v="4261"/>
    <s v="successful"/>
    <s v="US"/>
    <s v="USD"/>
    <n v="1436115617"/>
    <d v="2015-07-05T17:00:17"/>
    <n v="1433523617"/>
    <d v="2015-06-05T17:00:17"/>
    <d v="1900-01-29T00:00:00"/>
    <x v="28"/>
    <b v="0"/>
    <n v="40"/>
    <b v="1"/>
    <s v="music/indie rock"/>
    <n v="106.52500000000001"/>
    <n v="106.52500000000001"/>
    <s v="Music"/>
    <s v="Indie Rock"/>
  </r>
  <r>
    <n v="1500"/>
    <n v="3385"/>
    <s v="successful"/>
    <s v="US"/>
    <s v="USD"/>
    <n v="1298167001"/>
    <d v="2011-02-20T01:56:41"/>
    <n v="1295575001"/>
    <d v="2011-01-21T01:56:41"/>
    <d v="1900-01-29T00:00:00"/>
    <x v="28"/>
    <b v="0"/>
    <n v="36"/>
    <b v="1"/>
    <s v="music/indie rock"/>
    <n v="225.66666666666669"/>
    <n v="94.027777777777771"/>
    <s v="Music"/>
    <s v="Indie Rock"/>
  </r>
  <r>
    <n v="1000"/>
    <n v="1346.11"/>
    <s v="successful"/>
    <s v="US"/>
    <s v="USD"/>
    <n v="1311538136"/>
    <d v="2011-07-24T20:08:56"/>
    <n v="1308946136"/>
    <d v="2011-06-24T20:08:56"/>
    <d v="1900-01-29T00:00:00"/>
    <x v="28"/>
    <b v="0"/>
    <n v="17"/>
    <b v="1"/>
    <s v="music/indie rock"/>
    <n v="134.61099999999999"/>
    <n v="79.182941176470578"/>
    <s v="Music"/>
    <s v="Indie Rock"/>
  </r>
  <r>
    <n v="2000"/>
    <n v="2015"/>
    <s v="successful"/>
    <s v="US"/>
    <s v="USD"/>
    <n v="1345086445"/>
    <d v="2012-08-16T03:07:25"/>
    <n v="1342494445"/>
    <d v="2012-07-17T03:07:25"/>
    <d v="1900-01-29T00:00:00"/>
    <x v="28"/>
    <b v="0"/>
    <n v="22"/>
    <b v="1"/>
    <s v="music/indie rock"/>
    <n v="100.75"/>
    <n v="91.590909090909093"/>
    <s v="Music"/>
    <s v="Indie Rock"/>
  </r>
  <r>
    <n v="50000"/>
    <n v="284"/>
    <s v="failed"/>
    <s v="CH"/>
    <s v="CHF"/>
    <n v="1484156948"/>
    <d v="2017-01-11T17:49:08"/>
    <n v="1481564948"/>
    <d v="2016-12-12T17:49:08"/>
    <d v="1900-01-29T00:00:00"/>
    <x v="28"/>
    <b v="0"/>
    <n v="10"/>
    <b v="0"/>
    <s v="games/video games"/>
    <n v="0.56800000000000006"/>
    <n v="28.4"/>
    <s v="Games"/>
    <s v="Video Games"/>
  </r>
  <r>
    <n v="80000"/>
    <n v="310"/>
    <s v="failed"/>
    <s v="MX"/>
    <s v="MXN"/>
    <n v="1483773169"/>
    <d v="2017-01-07T07:12:49"/>
    <n v="1481181169"/>
    <d v="2016-12-08T07:12:49"/>
    <d v="1900-01-29T00:00:00"/>
    <x v="28"/>
    <b v="0"/>
    <n v="3"/>
    <b v="0"/>
    <s v="games/video games"/>
    <n v="0.38750000000000001"/>
    <n v="103.33333333333333"/>
    <s v="Games"/>
    <s v="Video Games"/>
  </r>
  <r>
    <n v="60000"/>
    <n v="852"/>
    <s v="failed"/>
    <s v="US"/>
    <s v="USD"/>
    <n v="1438734833"/>
    <d v="2015-08-05T00:33:53"/>
    <n v="1436142833"/>
    <d v="2015-07-06T00:33:53"/>
    <d v="1900-01-29T00:00:00"/>
    <x v="28"/>
    <b v="0"/>
    <n v="27"/>
    <b v="0"/>
    <s v="games/video games"/>
    <n v="1.4200000000000002"/>
    <n v="31.555555555555557"/>
    <s v="Games"/>
    <s v="Video Games"/>
  </r>
  <r>
    <n v="20000"/>
    <n v="10"/>
    <s v="failed"/>
    <s v="US"/>
    <s v="USD"/>
    <n v="1418080887"/>
    <d v="2014-12-08T23:21:27"/>
    <n v="1415488887"/>
    <d v="2014-11-08T23:21:27"/>
    <d v="1900-01-29T00:00:00"/>
    <x v="28"/>
    <b v="0"/>
    <n v="2"/>
    <b v="0"/>
    <s v="games/video games"/>
    <n v="0.05"/>
    <n v="5"/>
    <s v="Games"/>
    <s v="Video Games"/>
  </r>
  <r>
    <n v="28000"/>
    <n v="8076"/>
    <s v="failed"/>
    <s v="GB"/>
    <s v="GBP"/>
    <n v="1426158463"/>
    <d v="2015-03-12T11:07:43"/>
    <n v="1423570063"/>
    <d v="2015-02-10T12:07:43"/>
    <d v="1900-01-29T00:00:00"/>
    <x v="28"/>
    <b v="0"/>
    <n v="236"/>
    <b v="0"/>
    <s v="games/video games"/>
    <n v="28.842857142857142"/>
    <n v="34.220338983050844"/>
    <s v="Games"/>
    <s v="Video Games"/>
  </r>
  <r>
    <n v="2000"/>
    <n v="236"/>
    <s v="failed"/>
    <s v="US"/>
    <s v="USD"/>
    <n v="1457570100"/>
    <d v="2016-03-10T00:35:00"/>
    <n v="1454978100"/>
    <d v="2016-02-09T00:35:00"/>
    <d v="1900-01-29T00:00:00"/>
    <x v="28"/>
    <b v="0"/>
    <n v="12"/>
    <b v="0"/>
    <s v="games/video games"/>
    <n v="11.799999999999999"/>
    <n v="19.666666666666668"/>
    <s v="Games"/>
    <s v="Video Games"/>
  </r>
  <r>
    <n v="500"/>
    <n v="25"/>
    <s v="failed"/>
    <s v="US"/>
    <s v="USD"/>
    <n v="1436677091"/>
    <d v="2015-07-12T04:58:11"/>
    <n v="1434085091"/>
    <d v="2015-06-12T04:58:11"/>
    <d v="1900-01-29T00:00:00"/>
    <x v="28"/>
    <b v="0"/>
    <n v="3"/>
    <b v="0"/>
    <s v="games/video games"/>
    <n v="5"/>
    <n v="8.3333333333333339"/>
    <s v="Games"/>
    <s v="Video Games"/>
  </r>
  <r>
    <n v="100000"/>
    <n v="2112.9899999999998"/>
    <s v="failed"/>
    <s v="US"/>
    <s v="USD"/>
    <n v="1391427692"/>
    <d v="2014-02-03T11:41:32"/>
    <n v="1388835692"/>
    <d v="2014-01-04T11:41:32"/>
    <d v="1900-01-29T00:00:00"/>
    <x v="28"/>
    <b v="0"/>
    <n v="99"/>
    <b v="0"/>
    <s v="games/video games"/>
    <n v="2.1129899999999995"/>
    <n v="21.34333333333333"/>
    <s v="Games"/>
    <s v="Video Games"/>
  </r>
  <r>
    <n v="6000"/>
    <n v="104"/>
    <s v="failed"/>
    <s v="US"/>
    <s v="USD"/>
    <n v="1367097391"/>
    <d v="2013-04-27T21:16:31"/>
    <n v="1364505391"/>
    <d v="2013-03-28T21:16:31"/>
    <d v="1900-01-29T00:00:00"/>
    <x v="28"/>
    <b v="0"/>
    <n v="3"/>
    <b v="0"/>
    <s v="games/video games"/>
    <n v="1.7333333333333332"/>
    <n v="34.666666666666664"/>
    <s v="Games"/>
    <s v="Video Games"/>
  </r>
  <r>
    <n v="5000"/>
    <n v="478"/>
    <s v="failed"/>
    <s v="US"/>
    <s v="USD"/>
    <n v="1349392033"/>
    <d v="2012-10-04T23:07:13"/>
    <n v="1346800033"/>
    <d v="2012-09-04T23:07:13"/>
    <d v="1900-01-29T00:00:00"/>
    <x v="28"/>
    <b v="0"/>
    <n v="22"/>
    <b v="0"/>
    <s v="games/video games"/>
    <n v="9.56"/>
    <n v="21.727272727272727"/>
    <s v="Games"/>
    <s v="Video Games"/>
  </r>
  <r>
    <n v="80000"/>
    <n v="47.69"/>
    <s v="failed"/>
    <s v="US"/>
    <s v="USD"/>
    <n v="1382184786"/>
    <d v="2013-10-19T12:13:06"/>
    <n v="1379592786"/>
    <d v="2013-09-19T12:13:06"/>
    <d v="1900-01-29T00:00:00"/>
    <x v="28"/>
    <b v="0"/>
    <n v="4"/>
    <b v="0"/>
    <s v="games/video games"/>
    <n v="5.9612499999999999E-2"/>
    <n v="11.922499999999999"/>
    <s v="Games"/>
    <s v="Video Games"/>
  </r>
  <r>
    <n v="50000"/>
    <n v="14203"/>
    <s v="failed"/>
    <s v="CA"/>
    <s v="CAD"/>
    <n v="1417804229"/>
    <d v="2014-12-05T18:30:29"/>
    <n v="1415212229"/>
    <d v="2014-11-05T18:30:29"/>
    <d v="1900-01-29T00:00:00"/>
    <x v="28"/>
    <b v="0"/>
    <n v="534"/>
    <b v="0"/>
    <s v="games/video games"/>
    <n v="28.405999999999999"/>
    <n v="26.59737827715356"/>
    <s v="Games"/>
    <s v="Video Games"/>
  </r>
  <r>
    <n v="1000"/>
    <n v="128"/>
    <s v="failed"/>
    <s v="GB"/>
    <s v="GBP"/>
    <n v="1383959939"/>
    <d v="2013-11-09T01:18:59"/>
    <n v="1381364339"/>
    <d v="2013-10-10T00:18:59"/>
    <d v="1900-01-29T00:00:00"/>
    <x v="28"/>
    <b v="0"/>
    <n v="12"/>
    <b v="0"/>
    <s v="games/video games"/>
    <n v="12.8"/>
    <n v="10.666666666666666"/>
    <s v="Games"/>
    <s v="Video Games"/>
  </r>
  <r>
    <n v="30000"/>
    <n v="1626"/>
    <s v="failed"/>
    <s v="US"/>
    <s v="USD"/>
    <n v="1478196008"/>
    <d v="2016-11-03T18:00:08"/>
    <n v="1475604008"/>
    <d v="2016-10-04T18:00:08"/>
    <d v="1900-01-29T00:00:00"/>
    <x v="28"/>
    <b v="0"/>
    <n v="56"/>
    <b v="0"/>
    <s v="games/video games"/>
    <n v="5.42"/>
    <n v="29.035714285714285"/>
    <s v="Games"/>
    <s v="Video Games"/>
  </r>
  <r>
    <n v="500000"/>
    <n v="560"/>
    <s v="failed"/>
    <s v="US"/>
    <s v="USD"/>
    <n v="1357934424"/>
    <d v="2013-01-11T20:00:24"/>
    <n v="1355342424"/>
    <d v="2012-12-12T20:00:24"/>
    <d v="1900-01-29T00:00:00"/>
    <x v="28"/>
    <b v="0"/>
    <n v="11"/>
    <b v="0"/>
    <s v="games/video games"/>
    <n v="0.11199999999999999"/>
    <n v="50.909090909090907"/>
    <s v="Games"/>
    <s v="Video Games"/>
  </r>
  <r>
    <n v="15000"/>
    <n v="0"/>
    <s v="failed"/>
    <s v="US"/>
    <s v="USD"/>
    <n v="1415947159"/>
    <d v="2014-11-14T06:39:19"/>
    <n v="1413351559"/>
    <d v="2014-10-15T05:39:19"/>
    <d v="1900-01-29T00:00:00"/>
    <x v="28"/>
    <b v="0"/>
    <n v="0"/>
    <b v="0"/>
    <s v="games/video games"/>
    <n v="0"/>
    <n v="0"/>
    <s v="Games"/>
    <s v="Video Games"/>
  </r>
  <r>
    <n v="15000"/>
    <n v="4565"/>
    <s v="failed"/>
    <s v="US"/>
    <s v="USD"/>
    <n v="1385534514"/>
    <d v="2013-11-27T06:41:54"/>
    <n v="1382938914"/>
    <d v="2013-10-28T05:41:54"/>
    <d v="1900-01-29T00:00:00"/>
    <x v="28"/>
    <b v="0"/>
    <n v="89"/>
    <b v="0"/>
    <s v="games/video games"/>
    <n v="30.433333333333334"/>
    <n v="51.292134831460672"/>
    <s v="Games"/>
    <s v="Video Games"/>
  </r>
  <r>
    <n v="100"/>
    <n v="2"/>
    <s v="failed"/>
    <s v="GB"/>
    <s v="GBP"/>
    <n v="1427992582"/>
    <d v="2015-04-02T16:36:22"/>
    <n v="1425404182"/>
    <d v="2015-03-03T17:36:22"/>
    <d v="1900-01-29T00:00:00"/>
    <x v="28"/>
    <b v="0"/>
    <n v="2"/>
    <b v="0"/>
    <s v="games/video games"/>
    <n v="2"/>
    <n v="1"/>
    <s v="Games"/>
    <s v="Video Games"/>
  </r>
  <r>
    <n v="50000"/>
    <n v="405"/>
    <s v="failed"/>
    <s v="NO"/>
    <s v="NOK"/>
    <n v="1468392599"/>
    <d v="2016-07-13T06:49:59"/>
    <n v="1465800599"/>
    <d v="2016-06-13T06:49:59"/>
    <d v="1900-01-29T00:00:00"/>
    <x v="28"/>
    <b v="0"/>
    <n v="4"/>
    <b v="0"/>
    <s v="games/video games"/>
    <n v="0.80999999999999994"/>
    <n v="101.25"/>
    <s v="Games"/>
    <s v="Video Games"/>
  </r>
  <r>
    <n v="45000"/>
    <n v="118"/>
    <s v="failed"/>
    <s v="US"/>
    <s v="USD"/>
    <n v="1467231614"/>
    <d v="2016-06-29T20:20:14"/>
    <n v="1464639614"/>
    <d v="2016-05-30T20:20:14"/>
    <d v="1900-01-29T00:00:00"/>
    <x v="28"/>
    <b v="0"/>
    <n v="6"/>
    <b v="0"/>
    <s v="games/video games"/>
    <n v="0.26222222222222225"/>
    <n v="19.666666666666668"/>
    <s v="Games"/>
    <s v="Video Games"/>
  </r>
  <r>
    <n v="30000"/>
    <n v="50"/>
    <s v="failed"/>
    <s v="US"/>
    <s v="USD"/>
    <n v="1394909909"/>
    <d v="2014-03-15T18:58:29"/>
    <n v="1392321509"/>
    <d v="2014-02-13T19:58:29"/>
    <d v="1900-01-29T00:00:00"/>
    <x v="28"/>
    <b v="0"/>
    <n v="4"/>
    <b v="0"/>
    <s v="games/video games"/>
    <n v="0.16666666666666669"/>
    <n v="12.5"/>
    <s v="Games"/>
    <s v="Video Games"/>
  </r>
  <r>
    <n v="5000"/>
    <n v="115"/>
    <s v="failed"/>
    <s v="GB"/>
    <s v="GBP"/>
    <n v="1459443385"/>
    <d v="2016-03-31T16:56:25"/>
    <n v="1456854985"/>
    <d v="2016-03-01T17:56:25"/>
    <d v="1900-01-29T00:00:00"/>
    <x v="28"/>
    <b v="0"/>
    <n v="5"/>
    <b v="0"/>
    <s v="games/video games"/>
    <n v="2.2999999999999998"/>
    <n v="23"/>
    <s v="Games"/>
    <s v="Video Games"/>
  </r>
  <r>
    <n v="3600"/>
    <n v="26"/>
    <s v="failed"/>
    <s v="US"/>
    <s v="USD"/>
    <n v="1310837574"/>
    <d v="2011-07-16T17:32:54"/>
    <n v="1308245574"/>
    <d v="2011-06-16T17:32:54"/>
    <d v="1900-01-29T00:00:00"/>
    <x v="28"/>
    <b v="0"/>
    <n v="2"/>
    <b v="0"/>
    <s v="games/video games"/>
    <n v="0.72222222222222221"/>
    <n v="13"/>
    <s v="Games"/>
    <s v="Video Games"/>
  </r>
  <r>
    <n v="10000"/>
    <n v="85"/>
    <s v="failed"/>
    <s v="US"/>
    <s v="USD"/>
    <n v="1337447105"/>
    <d v="2012-05-19T17:05:05"/>
    <n v="1334855105"/>
    <d v="2012-04-19T17:05:05"/>
    <d v="1900-01-29T00:00:00"/>
    <x v="28"/>
    <b v="0"/>
    <n v="16"/>
    <b v="0"/>
    <s v="games/video games"/>
    <n v="0.85000000000000009"/>
    <n v="5.3125"/>
    <s v="Games"/>
    <s v="Video Games"/>
  </r>
  <r>
    <n v="400"/>
    <n v="463"/>
    <s v="successful"/>
    <s v="US"/>
    <s v="USD"/>
    <n v="1443040059"/>
    <d v="2015-09-23T20:27:39"/>
    <n v="1440448059"/>
    <d v="2015-08-24T20:27:39"/>
    <d v="1900-01-29T00:00:00"/>
    <x v="28"/>
    <b v="0"/>
    <n v="13"/>
    <b v="1"/>
    <s v="music/rock"/>
    <n v="115.75"/>
    <n v="35.615384615384613"/>
    <s v="Music"/>
    <s v="Rock"/>
  </r>
  <r>
    <n v="2500"/>
    <n v="3466"/>
    <s v="successful"/>
    <s v="FR"/>
    <s v="EUR"/>
    <n v="1460127635"/>
    <d v="2016-04-08T15:00:35"/>
    <n v="1457539235"/>
    <d v="2016-03-09T16:00:35"/>
    <d v="1900-01-29T00:00:00"/>
    <x v="28"/>
    <b v="0"/>
    <n v="117"/>
    <b v="1"/>
    <s v="music/rock"/>
    <n v="138.64000000000001"/>
    <n v="29.623931623931625"/>
    <s v="Music"/>
    <s v="Rock"/>
  </r>
  <r>
    <n v="1000"/>
    <n v="1000"/>
    <s v="successful"/>
    <s v="US"/>
    <s v="USD"/>
    <n v="1429365320"/>
    <d v="2015-04-18T13:55:20"/>
    <n v="1426773320"/>
    <d v="2015-03-19T13:55:20"/>
    <d v="1900-01-29T00:00:00"/>
    <x v="28"/>
    <b v="0"/>
    <n v="13"/>
    <b v="1"/>
    <s v="music/rock"/>
    <n v="100"/>
    <n v="76.92307692307692"/>
    <s v="Music"/>
    <s v="Rock"/>
  </r>
  <r>
    <n v="4000"/>
    <n v="4119"/>
    <s v="successful"/>
    <s v="GB"/>
    <s v="GBP"/>
    <n v="1462453307"/>
    <d v="2016-05-05T13:01:47"/>
    <n v="1459861307"/>
    <d v="2016-04-05T13:01:47"/>
    <d v="1900-01-29T00:00:00"/>
    <x v="28"/>
    <b v="0"/>
    <n v="63"/>
    <b v="1"/>
    <s v="music/rock"/>
    <n v="102.97499999999999"/>
    <n v="65.38095238095238"/>
    <s v="Music"/>
    <s v="Rock"/>
  </r>
  <r>
    <n v="5000"/>
    <n v="6301"/>
    <s v="successful"/>
    <s v="US"/>
    <s v="USD"/>
    <n v="1430579509"/>
    <d v="2015-05-02T15:11:49"/>
    <n v="1427987509"/>
    <d v="2015-04-02T15:11:49"/>
    <d v="1900-01-29T00:00:00"/>
    <x v="28"/>
    <b v="0"/>
    <n v="71"/>
    <b v="1"/>
    <s v="music/rock"/>
    <n v="126.02"/>
    <n v="88.74647887323944"/>
    <s v="Music"/>
    <s v="Rock"/>
  </r>
  <r>
    <n v="25000"/>
    <n v="34660"/>
    <s v="successful"/>
    <s v="US"/>
    <s v="USD"/>
    <n v="1484752597"/>
    <d v="2017-01-18T15:16:37"/>
    <n v="1482160597"/>
    <d v="2016-12-19T15:16:37"/>
    <d v="1900-01-29T00:00:00"/>
    <x v="28"/>
    <b v="0"/>
    <n v="859"/>
    <b v="1"/>
    <s v="music/rock"/>
    <n v="138.64000000000001"/>
    <n v="40.349243306169967"/>
    <s v="Music"/>
    <s v="Rock"/>
  </r>
  <r>
    <n v="1000"/>
    <n v="1614"/>
    <s v="successful"/>
    <s v="US"/>
    <s v="USD"/>
    <n v="1428725192"/>
    <d v="2015-04-11T04:06:32"/>
    <n v="1426133192"/>
    <d v="2015-03-12T04:06:32"/>
    <d v="1900-01-29T00:00:00"/>
    <x v="28"/>
    <b v="0"/>
    <n v="21"/>
    <b v="1"/>
    <s v="music/rock"/>
    <n v="161.4"/>
    <n v="76.857142857142861"/>
    <s v="Music"/>
    <s v="Rock"/>
  </r>
  <r>
    <n v="1800"/>
    <n v="8807"/>
    <s v="successful"/>
    <s v="US"/>
    <s v="USD"/>
    <n v="1486616400"/>
    <d v="2017-02-09T05:00:00"/>
    <n v="1484037977"/>
    <d v="2017-01-10T08:46:17"/>
    <d v="1900-01-29T00:00:00"/>
    <x v="28"/>
    <b v="0"/>
    <n v="279"/>
    <b v="1"/>
    <s v="games/tabletop games"/>
    <n v="489.27777777777777"/>
    <n v="31.566308243727597"/>
    <s v="Games"/>
    <s v="Tabletop Games"/>
  </r>
  <r>
    <n v="10000"/>
    <n v="53737"/>
    <s v="successful"/>
    <s v="US"/>
    <s v="USD"/>
    <n v="1459012290"/>
    <d v="2016-03-26T17:11:30"/>
    <n v="1456423890"/>
    <d v="2016-02-25T18:11:30"/>
    <d v="1900-01-29T00:00:00"/>
    <x v="28"/>
    <b v="0"/>
    <n v="878"/>
    <b v="1"/>
    <s v="games/tabletop games"/>
    <n v="537.37"/>
    <n v="61.203872437357631"/>
    <s v="Games"/>
    <s v="Tabletop Games"/>
  </r>
  <r>
    <n v="4600"/>
    <n v="5535"/>
    <s v="successful"/>
    <s v="US"/>
    <s v="USD"/>
    <n v="1439317900"/>
    <d v="2015-08-11T18:31:40"/>
    <n v="1436725900"/>
    <d v="2015-07-12T18:31:40"/>
    <d v="1900-01-29T00:00:00"/>
    <x v="28"/>
    <b v="0"/>
    <n v="115"/>
    <b v="1"/>
    <s v="games/tabletop games"/>
    <n v="120.32608695652173"/>
    <n v="48.130434782608695"/>
    <s v="Games"/>
    <s v="Tabletop Games"/>
  </r>
  <r>
    <n v="30000"/>
    <n v="285309.33"/>
    <s v="successful"/>
    <s v="US"/>
    <s v="USD"/>
    <n v="1425132059"/>
    <d v="2015-02-28T14:00:59"/>
    <n v="1422540059"/>
    <d v="2015-01-29T14:00:59"/>
    <d v="1900-01-29T00:00:00"/>
    <x v="28"/>
    <b v="0"/>
    <n v="4330"/>
    <b v="1"/>
    <s v="games/tabletop games"/>
    <n v="951.03109999999992"/>
    <n v="65.891300230946882"/>
    <s v="Games"/>
    <s v="Tabletop Games"/>
  </r>
  <r>
    <n v="40000"/>
    <n v="53157"/>
    <s v="successful"/>
    <s v="US"/>
    <s v="USD"/>
    <n v="1447507200"/>
    <d v="2015-11-14T13:20:00"/>
    <n v="1444911600"/>
    <d v="2015-10-15T12:20:00"/>
    <d v="1900-01-29T00:00:00"/>
    <x v="28"/>
    <b v="0"/>
    <n v="651"/>
    <b v="1"/>
    <s v="games/tabletop games"/>
    <n v="132.89249999999998"/>
    <n v="81.654377880184327"/>
    <s v="Games"/>
    <s v="Tabletop Games"/>
  </r>
  <r>
    <n v="9000"/>
    <n v="13228"/>
    <s v="successful"/>
    <s v="IE"/>
    <s v="EUR"/>
    <n v="1444903198"/>
    <d v="2015-10-15T09:59:58"/>
    <n v="1442311198"/>
    <d v="2015-09-15T09:59:58"/>
    <d v="1900-01-29T00:00:00"/>
    <x v="28"/>
    <b v="1"/>
    <n v="251"/>
    <b v="1"/>
    <s v="games/tabletop games"/>
    <n v="146.97777777777779"/>
    <n v="52.701195219123505"/>
    <s v="Games"/>
    <s v="Tabletop Games"/>
  </r>
  <r>
    <n v="4000"/>
    <n v="28167.25"/>
    <s v="successful"/>
    <s v="US"/>
    <s v="USD"/>
    <n v="1351801368"/>
    <d v="2012-11-01T20:22:48"/>
    <n v="1349209368"/>
    <d v="2012-10-02T20:22:48"/>
    <d v="1900-01-29T00:00:00"/>
    <x v="28"/>
    <b v="0"/>
    <n v="721"/>
    <b v="1"/>
    <s v="music/electronic music"/>
    <n v="704.18124999999998"/>
    <n v="39.066920943134534"/>
    <s v="Music"/>
    <s v="Electronic Music"/>
  </r>
  <r>
    <n v="2000"/>
    <n v="2191"/>
    <s v="successful"/>
    <s v="CA"/>
    <s v="CAD"/>
    <n v="1443127082"/>
    <d v="2015-09-24T20:38:02"/>
    <n v="1440535082"/>
    <d v="2015-08-25T20:38:02"/>
    <d v="1900-01-29T00:00:00"/>
    <x v="28"/>
    <b v="0"/>
    <n v="50"/>
    <b v="1"/>
    <s v="music/electronic music"/>
    <n v="109.55"/>
    <n v="43.82"/>
    <s v="Music"/>
    <s v="Electronic Music"/>
  </r>
  <r>
    <n v="1500"/>
    <n v="1993"/>
    <s v="successful"/>
    <s v="US"/>
    <s v="USD"/>
    <n v="1362814119"/>
    <d v="2013-03-09T07:28:39"/>
    <n v="1360222119"/>
    <d v="2013-02-07T07:28:39"/>
    <d v="1900-01-29T00:00:00"/>
    <x v="28"/>
    <b v="0"/>
    <n v="73"/>
    <b v="1"/>
    <s v="music/electronic music"/>
    <n v="132.86666666666667"/>
    <n v="27.301369863013697"/>
    <s v="Music"/>
    <s v="Electronic Music"/>
  </r>
  <r>
    <n v="750"/>
    <n v="1140"/>
    <s v="successful"/>
    <s v="US"/>
    <s v="USD"/>
    <n v="1338579789"/>
    <d v="2012-06-01T19:43:09"/>
    <n v="1335987789"/>
    <d v="2012-05-02T19:43:09"/>
    <d v="1900-01-29T00:00:00"/>
    <x v="28"/>
    <b v="0"/>
    <n v="27"/>
    <b v="1"/>
    <s v="music/electronic music"/>
    <n v="152"/>
    <n v="42.222222222222221"/>
    <s v="Music"/>
    <s v="Electronic Music"/>
  </r>
  <r>
    <n v="2000"/>
    <n v="2000"/>
    <s v="successful"/>
    <s v="US"/>
    <s v="USD"/>
    <n v="1384580373"/>
    <d v="2013-11-16T05:39:33"/>
    <n v="1381984773"/>
    <d v="2013-10-17T04:39:33"/>
    <d v="1900-01-29T00:00:00"/>
    <x v="28"/>
    <b v="0"/>
    <n v="7"/>
    <b v="1"/>
    <s v="music/electronic music"/>
    <n v="100"/>
    <n v="285.71428571428572"/>
    <s v="Music"/>
    <s v="Electronic Music"/>
  </r>
  <r>
    <n v="5"/>
    <n v="10"/>
    <s v="successful"/>
    <s v="US"/>
    <s v="USD"/>
    <n v="1431719379"/>
    <d v="2015-05-15T19:49:39"/>
    <n v="1429127379"/>
    <d v="2015-04-15T19:49:39"/>
    <d v="1900-01-29T00:00:00"/>
    <x v="28"/>
    <b v="0"/>
    <n v="1"/>
    <b v="1"/>
    <s v="music/electronic music"/>
    <n v="200"/>
    <n v="10"/>
    <s v="Music"/>
    <s v="Electronic Music"/>
  </r>
  <r>
    <n v="600"/>
    <n v="1755.01"/>
    <s v="successful"/>
    <s v="US"/>
    <s v="USD"/>
    <n v="1391713248"/>
    <d v="2014-02-06T19:00:48"/>
    <n v="1389121248"/>
    <d v="2014-01-07T19:00:48"/>
    <d v="1900-01-29T00:00:00"/>
    <x v="28"/>
    <b v="0"/>
    <n v="24"/>
    <b v="1"/>
    <s v="music/electronic music"/>
    <n v="292.50166666666667"/>
    <n v="73.125416666666666"/>
    <s v="Music"/>
    <s v="Electronic Music"/>
  </r>
  <r>
    <n v="1000"/>
    <n v="1015"/>
    <s v="successful"/>
    <s v="US"/>
    <s v="USD"/>
    <n v="1440004512"/>
    <d v="2015-08-19T17:15:12"/>
    <n v="1437412512"/>
    <d v="2015-07-20T17:15:12"/>
    <d v="1900-01-29T00:00:00"/>
    <x v="28"/>
    <b v="0"/>
    <n v="19"/>
    <b v="1"/>
    <s v="music/electronic music"/>
    <n v="101.49999999999999"/>
    <n v="53.421052631578945"/>
    <s v="Music"/>
    <s v="Electronic Music"/>
  </r>
  <r>
    <n v="3500"/>
    <n v="3540"/>
    <s v="successful"/>
    <s v="US"/>
    <s v="USD"/>
    <n v="1374888436"/>
    <d v="2013-07-27T01:27:16"/>
    <n v="1372296436"/>
    <d v="2013-06-27T01:27:16"/>
    <d v="1900-01-29T00:00:00"/>
    <x v="28"/>
    <b v="0"/>
    <n v="69"/>
    <b v="1"/>
    <s v="music/electronic music"/>
    <n v="101.14285714285714"/>
    <n v="51.304347826086953"/>
    <s v="Music"/>
    <s v="Electronic Music"/>
  </r>
  <r>
    <n v="500"/>
    <n v="813"/>
    <s v="successful"/>
    <s v="US"/>
    <s v="USD"/>
    <n v="1327776847"/>
    <d v="2012-01-28T18:54:07"/>
    <n v="1325184847"/>
    <d v="2011-12-29T18:54:07"/>
    <d v="1900-01-29T00:00:00"/>
    <x v="28"/>
    <b v="0"/>
    <n v="30"/>
    <b v="1"/>
    <s v="games/tabletop games"/>
    <n v="162.6"/>
    <n v="27.1"/>
    <s v="Games"/>
    <s v="Tabletop Games"/>
  </r>
  <r>
    <n v="19500"/>
    <n v="20631"/>
    <s v="successful"/>
    <s v="CA"/>
    <s v="CAD"/>
    <n v="1435418568"/>
    <d v="2015-06-27T15:22:48"/>
    <n v="1432826568"/>
    <d v="2015-05-28T15:22:48"/>
    <d v="1900-01-29T00:00:00"/>
    <x v="28"/>
    <b v="0"/>
    <n v="100"/>
    <b v="1"/>
    <s v="games/tabletop games"/>
    <n v="105.80000000000001"/>
    <n v="206.31"/>
    <s v="Games"/>
    <s v="Tabletop Games"/>
  </r>
  <r>
    <n v="21000"/>
    <n v="198415.01"/>
    <s v="successful"/>
    <s v="GB"/>
    <s v="GBP"/>
    <n v="1411326015"/>
    <d v="2014-09-21T19:00:15"/>
    <n v="1408734015"/>
    <d v="2014-08-22T19:00:15"/>
    <d v="1900-01-29T00:00:00"/>
    <x v="28"/>
    <b v="0"/>
    <n v="1204"/>
    <b v="1"/>
    <s v="games/tabletop games"/>
    <n v="944.83338095238094"/>
    <n v="164.79651993355483"/>
    <s v="Games"/>
    <s v="Tabletop Games"/>
  </r>
  <r>
    <n v="13000"/>
    <n v="20459"/>
    <s v="successful"/>
    <s v="GB"/>
    <s v="GBP"/>
    <n v="1384374155"/>
    <d v="2013-11-13T20:22:35"/>
    <n v="1381778555"/>
    <d v="2013-10-14T19:22:35"/>
    <d v="1900-01-29T00:00:00"/>
    <x v="28"/>
    <b v="0"/>
    <n v="301"/>
    <b v="1"/>
    <s v="games/tabletop games"/>
    <n v="157.37692307692308"/>
    <n v="67.970099667774093"/>
    <s v="Games"/>
    <s v="Tabletop Games"/>
  </r>
  <r>
    <n v="1000"/>
    <n v="11744.9"/>
    <s v="successful"/>
    <s v="DE"/>
    <s v="EUR"/>
    <n v="1439707236"/>
    <d v="2015-08-16T06:40:36"/>
    <n v="1437115236"/>
    <d v="2015-07-17T06:40:36"/>
    <d v="1900-01-29T00:00:00"/>
    <x v="28"/>
    <b v="0"/>
    <n v="144"/>
    <b v="1"/>
    <s v="games/tabletop games"/>
    <n v="1174.49"/>
    <n v="81.561805555555551"/>
    <s v="Games"/>
    <s v="Tabletop Games"/>
  </r>
  <r>
    <n v="8500"/>
    <n v="10706"/>
    <s v="successful"/>
    <s v="US"/>
    <s v="USD"/>
    <n v="1398460127"/>
    <d v="2014-04-25T21:08:47"/>
    <n v="1395868127"/>
    <d v="2014-03-26T21:08:47"/>
    <d v="1900-01-29T00:00:00"/>
    <x v="28"/>
    <b v="0"/>
    <n v="498"/>
    <b v="1"/>
    <s v="games/tabletop games"/>
    <n v="125.95294117647057"/>
    <n v="21.497991967871485"/>
    <s v="Games"/>
    <s v="Tabletop Games"/>
  </r>
  <r>
    <n v="100"/>
    <n v="1165"/>
    <s v="successful"/>
    <s v="US"/>
    <s v="USD"/>
    <n v="1483645647"/>
    <d v="2017-01-05T19:47:27"/>
    <n v="1481053647"/>
    <d v="2016-12-06T19:47:27"/>
    <d v="1900-01-29T00:00:00"/>
    <x v="28"/>
    <b v="0"/>
    <n v="28"/>
    <b v="1"/>
    <s v="games/tabletop games"/>
    <n v="1165"/>
    <n v="41.607142857142854"/>
    <s v="Games"/>
    <s v="Tabletop Games"/>
  </r>
  <r>
    <n v="2800"/>
    <n v="15039"/>
    <s v="successful"/>
    <s v="US"/>
    <s v="USD"/>
    <n v="1454338123"/>
    <d v="2016-02-01T14:48:43"/>
    <n v="1451746123"/>
    <d v="2016-01-02T14:48:43"/>
    <d v="1900-01-29T00:00:00"/>
    <x v="28"/>
    <b v="0"/>
    <n v="680"/>
    <b v="1"/>
    <s v="games/tabletop games"/>
    <n v="537.10714285714289"/>
    <n v="22.116176470588236"/>
    <s v="Games"/>
    <s v="Tabletop Games"/>
  </r>
  <r>
    <n v="4000"/>
    <n v="5496"/>
    <s v="successful"/>
    <s v="DE"/>
    <s v="EUR"/>
    <n v="1489157716"/>
    <d v="2017-03-10T14:55:16"/>
    <n v="1486565716"/>
    <d v="2017-02-08T14:55:16"/>
    <d v="1900-01-29T00:00:00"/>
    <x v="28"/>
    <b v="0"/>
    <n v="79"/>
    <b v="1"/>
    <s v="games/tabletop games"/>
    <n v="137.4"/>
    <n v="69.569620253164558"/>
    <s v="Games"/>
    <s v="Tabletop Games"/>
  </r>
  <r>
    <n v="5000"/>
    <n v="13534"/>
    <s v="successful"/>
    <s v="US"/>
    <s v="USD"/>
    <n v="1461354544"/>
    <d v="2016-04-22T19:49:04"/>
    <n v="1458762544"/>
    <d v="2016-03-23T19:49:04"/>
    <d v="1900-01-29T00:00:00"/>
    <x v="28"/>
    <b v="0"/>
    <n v="96"/>
    <b v="1"/>
    <s v="games/tabletop games"/>
    <n v="270.68"/>
    <n v="140.97916666666666"/>
    <s v="Games"/>
    <s v="Tabletop Games"/>
  </r>
  <r>
    <n v="1000"/>
    <n v="8064"/>
    <s v="successful"/>
    <s v="GB"/>
    <s v="GBP"/>
    <n v="1488484300"/>
    <d v="2017-03-02T19:51:40"/>
    <n v="1485892300"/>
    <d v="2017-01-31T19:51:40"/>
    <d v="1900-01-29T00:00:00"/>
    <x v="28"/>
    <b v="0"/>
    <n v="163"/>
    <b v="1"/>
    <s v="games/tabletop games"/>
    <n v="806.4"/>
    <n v="49.472392638036808"/>
    <s v="Games"/>
    <s v="Tabletop Games"/>
  </r>
  <r>
    <n v="2500"/>
    <n v="2503"/>
    <s v="successful"/>
    <s v="GB"/>
    <s v="GBP"/>
    <n v="1441393210"/>
    <d v="2015-09-04T19:00:10"/>
    <n v="1438801210"/>
    <d v="2015-08-05T19:00:10"/>
    <d v="1900-01-29T00:00:00"/>
    <x v="28"/>
    <b v="0"/>
    <n v="57"/>
    <b v="1"/>
    <s v="games/tabletop games"/>
    <n v="100.12"/>
    <n v="43.912280701754383"/>
    <s v="Games"/>
    <s v="Tabletop Games"/>
  </r>
  <r>
    <n v="7000"/>
    <n v="7505"/>
    <s v="successful"/>
    <s v="GB"/>
    <s v="GBP"/>
    <n v="1481749278"/>
    <d v="2016-12-14T21:01:18"/>
    <n v="1479157278"/>
    <d v="2016-11-14T21:01:18"/>
    <d v="1900-01-29T00:00:00"/>
    <x v="28"/>
    <b v="0"/>
    <n v="128"/>
    <b v="1"/>
    <s v="games/tabletop games"/>
    <n v="107.21428571428571"/>
    <n v="58.6328125"/>
    <s v="Games"/>
    <s v="Tabletop Games"/>
  </r>
  <r>
    <n v="3500"/>
    <n v="5907"/>
    <s v="successful"/>
    <s v="US"/>
    <s v="USD"/>
    <n v="1364917965"/>
    <d v="2013-04-02T15:52:45"/>
    <n v="1362329565"/>
    <d v="2013-03-03T16:52:45"/>
    <d v="1900-01-29T00:00:00"/>
    <x v="28"/>
    <b v="0"/>
    <n v="180"/>
    <b v="1"/>
    <s v="games/tabletop games"/>
    <n v="168.77142857142857"/>
    <n v="32.81666666666667"/>
    <s v="Games"/>
    <s v="Tabletop Games"/>
  </r>
  <r>
    <n v="25000"/>
    <n v="243778"/>
    <s v="successful"/>
    <s v="US"/>
    <s v="USD"/>
    <n v="1480727273"/>
    <d v="2016-12-03T01:07:53"/>
    <n v="1478131673"/>
    <d v="2016-11-03T00:07:53"/>
    <d v="1900-01-29T00:00:00"/>
    <x v="28"/>
    <b v="0"/>
    <n v="571"/>
    <b v="1"/>
    <s v="games/tabletop games"/>
    <n v="975.11200000000008"/>
    <n v="426.93169877408059"/>
    <s v="Games"/>
    <s v="Tabletop Games"/>
  </r>
  <r>
    <n v="8000"/>
    <n v="9015"/>
    <s v="successful"/>
    <s v="US"/>
    <s v="USD"/>
    <n v="1447862947"/>
    <d v="2015-11-18T16:09:07"/>
    <n v="1445267347"/>
    <d v="2015-10-19T15:09:07"/>
    <d v="1900-01-29T00:00:00"/>
    <x v="28"/>
    <b v="0"/>
    <n v="84"/>
    <b v="1"/>
    <s v="games/tabletop games"/>
    <n v="112.6875"/>
    <n v="107.32142857142857"/>
    <s v="Games"/>
    <s v="Tabletop Games"/>
  </r>
  <r>
    <n v="3950"/>
    <n v="11323"/>
    <s v="successful"/>
    <s v="US"/>
    <s v="USD"/>
    <n v="1462661451"/>
    <d v="2016-05-07T22:50:51"/>
    <n v="1460069451"/>
    <d v="2016-04-07T22:50:51"/>
    <d v="1900-01-29T00:00:00"/>
    <x v="28"/>
    <b v="0"/>
    <n v="271"/>
    <b v="1"/>
    <s v="games/tabletop games"/>
    <n v="286.65822784810126"/>
    <n v="41.782287822878232"/>
    <s v="Games"/>
    <s v="Tabletop Games"/>
  </r>
  <r>
    <n v="2200"/>
    <n v="3223"/>
    <s v="successful"/>
    <s v="US"/>
    <s v="USD"/>
    <n v="1434045687"/>
    <d v="2015-06-11T18:01:27"/>
    <n v="1431453687"/>
    <d v="2015-05-12T18:01:27"/>
    <d v="1900-01-29T00:00:00"/>
    <x v="28"/>
    <b v="0"/>
    <n v="205"/>
    <b v="1"/>
    <s v="games/tabletop games"/>
    <n v="146.5"/>
    <n v="15.721951219512196"/>
    <s v="Games"/>
    <s v="Tabletop Games"/>
  </r>
  <r>
    <n v="28000"/>
    <n v="28728"/>
    <s v="successful"/>
    <s v="US"/>
    <s v="USD"/>
    <n v="1489283915"/>
    <d v="2017-03-12T01:58:35"/>
    <n v="1486691915"/>
    <d v="2017-02-10T01:58:35"/>
    <d v="1900-01-29T00:00:00"/>
    <x v="28"/>
    <b v="0"/>
    <n v="194"/>
    <b v="1"/>
    <s v="games/tabletop games"/>
    <n v="102.60000000000001"/>
    <n v="148.08247422680412"/>
    <s v="Games"/>
    <s v="Tabletop Games"/>
  </r>
  <r>
    <n v="20000"/>
    <n v="56618"/>
    <s v="successful"/>
    <s v="US"/>
    <s v="USD"/>
    <n v="1481328004"/>
    <d v="2016-12-10T00:00:04"/>
    <n v="1478736004"/>
    <d v="2016-11-10T00:00:04"/>
    <d v="1900-01-29T00:00:00"/>
    <x v="28"/>
    <b v="0"/>
    <n v="1328"/>
    <b v="1"/>
    <s v="games/tabletop games"/>
    <n v="283.09000000000003"/>
    <n v="42.63403614457831"/>
    <s v="Games"/>
    <s v="Tabletop Games"/>
  </r>
  <r>
    <n v="1000"/>
    <n v="13566"/>
    <s v="successful"/>
    <s v="US"/>
    <s v="USD"/>
    <n v="1449506836"/>
    <d v="2015-12-07T16:47:16"/>
    <n v="1446914836"/>
    <d v="2015-11-07T16:47:16"/>
    <d v="1900-01-29T00:00:00"/>
    <x v="28"/>
    <b v="0"/>
    <n v="944"/>
    <b v="1"/>
    <s v="games/tabletop games"/>
    <n v="1356.6000000000001"/>
    <n v="14.370762711864407"/>
    <s v="Games"/>
    <s v="Tabletop Games"/>
  </r>
  <r>
    <n v="2500"/>
    <n v="2990"/>
    <s v="successful"/>
    <s v="US"/>
    <s v="USD"/>
    <n v="1393156857"/>
    <d v="2014-02-23T12:00:57"/>
    <n v="1390564857"/>
    <d v="2014-01-24T12:00:57"/>
    <d v="1900-01-29T00:00:00"/>
    <x v="28"/>
    <b v="0"/>
    <n v="99"/>
    <b v="1"/>
    <s v="games/tabletop games"/>
    <n v="119.6"/>
    <n v="30.202020202020201"/>
    <s v="Games"/>
    <s v="Tabletop Games"/>
  </r>
  <r>
    <n v="650"/>
    <n v="2650.5"/>
    <s v="successful"/>
    <s v="GB"/>
    <s v="GBP"/>
    <n v="1419259679"/>
    <d v="2014-12-22T14:47:59"/>
    <n v="1416667679"/>
    <d v="2014-11-22T14:47:59"/>
    <d v="1900-01-29T00:00:00"/>
    <x v="28"/>
    <b v="0"/>
    <n v="79"/>
    <b v="1"/>
    <s v="games/tabletop games"/>
    <n v="407.76923076923077"/>
    <n v="33.550632911392405"/>
    <s v="Games"/>
    <s v="Tabletop Games"/>
  </r>
  <r>
    <n v="4589"/>
    <n v="4856"/>
    <s v="successful"/>
    <s v="US"/>
    <s v="USD"/>
    <n v="1388936289"/>
    <d v="2014-01-05T15:38:09"/>
    <n v="1386344289"/>
    <d v="2013-12-06T15:38:09"/>
    <d v="1900-01-29T00:00:00"/>
    <x v="28"/>
    <b v="0"/>
    <n v="75"/>
    <b v="1"/>
    <s v="games/tabletop games"/>
    <n v="105.81826105905425"/>
    <n v="64.74666666666667"/>
    <s v="Games"/>
    <s v="Tabletop Games"/>
  </r>
  <r>
    <n v="8500"/>
    <n v="11992"/>
    <s v="successful"/>
    <s v="US"/>
    <s v="USD"/>
    <n v="1330359423"/>
    <d v="2012-02-27T16:17:03"/>
    <n v="1327767423"/>
    <d v="2012-01-28T16:17:03"/>
    <d v="1900-01-29T00:00:00"/>
    <x v="28"/>
    <b v="0"/>
    <n v="207"/>
    <b v="1"/>
    <s v="games/tabletop games"/>
    <n v="141.08235294117648"/>
    <n v="57.932367149758456"/>
    <s v="Games"/>
    <s v="Tabletop Games"/>
  </r>
  <r>
    <n v="9800"/>
    <n v="39550.5"/>
    <s v="successful"/>
    <s v="US"/>
    <s v="USD"/>
    <n v="1442501991"/>
    <d v="2015-09-17T14:59:51"/>
    <n v="1439909991"/>
    <d v="2015-08-18T14:59:51"/>
    <d v="1900-01-29T00:00:00"/>
    <x v="28"/>
    <b v="0"/>
    <n v="480"/>
    <b v="1"/>
    <s v="games/tabletop games"/>
    <n v="403.57653061224488"/>
    <n v="82.396874999999994"/>
    <s v="Games"/>
    <s v="Tabletop Games"/>
  </r>
  <r>
    <n v="3000"/>
    <n v="3641"/>
    <s v="successful"/>
    <s v="US"/>
    <s v="USD"/>
    <n v="1340944043"/>
    <d v="2012-06-29T04:27:23"/>
    <n v="1338352043"/>
    <d v="2012-05-30T04:27:23"/>
    <d v="1900-01-29T00:00:00"/>
    <x v="28"/>
    <b v="0"/>
    <n v="79"/>
    <b v="1"/>
    <s v="music/rock"/>
    <n v="121.36666666666667"/>
    <n v="46.088607594936711"/>
    <s v="Music"/>
    <s v="Rock"/>
  </r>
  <r>
    <n v="2000"/>
    <n v="2145.0100000000002"/>
    <s v="successful"/>
    <s v="US"/>
    <s v="USD"/>
    <n v="1334767476"/>
    <d v="2012-04-18T16:44:36"/>
    <n v="1332175476"/>
    <d v="2012-03-19T16:44:36"/>
    <d v="1900-01-29T00:00:00"/>
    <x v="28"/>
    <b v="0"/>
    <n v="46"/>
    <b v="1"/>
    <s v="music/rock"/>
    <n v="107.2505"/>
    <n v="46.630652173913049"/>
    <s v="Music"/>
    <s v="Rock"/>
  </r>
  <r>
    <n v="5000"/>
    <n v="7304.04"/>
    <s v="successful"/>
    <s v="US"/>
    <s v="USD"/>
    <n v="1358702480"/>
    <d v="2013-01-20T17:21:20"/>
    <n v="1356110480"/>
    <d v="2012-12-21T17:21:20"/>
    <d v="1900-01-29T00:00:00"/>
    <x v="28"/>
    <b v="0"/>
    <n v="112"/>
    <b v="1"/>
    <s v="music/rock"/>
    <n v="146.08079999999998"/>
    <n v="65.214642857142863"/>
    <s v="Music"/>
    <s v="Rock"/>
  </r>
  <r>
    <n v="1200"/>
    <n v="1503"/>
    <s v="successful"/>
    <s v="US"/>
    <s v="USD"/>
    <n v="1359240856"/>
    <d v="2013-01-26T22:54:16"/>
    <n v="1356648856"/>
    <d v="2012-12-27T22:54:16"/>
    <d v="1900-01-29T00:00:00"/>
    <x v="28"/>
    <b v="0"/>
    <n v="34"/>
    <b v="1"/>
    <s v="music/rock"/>
    <n v="125.25"/>
    <n v="44.205882352941174"/>
    <s v="Music"/>
    <s v="Rock"/>
  </r>
  <r>
    <n v="30000"/>
    <n v="31522"/>
    <s v="successful"/>
    <s v="US"/>
    <s v="USD"/>
    <n v="1395861033"/>
    <d v="2014-03-26T19:10:33"/>
    <n v="1393272633"/>
    <d v="2014-02-24T20:10:33"/>
    <d v="1900-01-29T00:00:00"/>
    <x v="28"/>
    <b v="0"/>
    <n v="288"/>
    <b v="1"/>
    <s v="music/rock"/>
    <n v="105.07333333333332"/>
    <n v="109.45138888888889"/>
    <s v="Music"/>
    <s v="Rock"/>
  </r>
  <r>
    <n v="5000"/>
    <n v="6680.22"/>
    <s v="successful"/>
    <s v="US"/>
    <s v="USD"/>
    <n v="1371785496"/>
    <d v="2013-06-21T03:31:36"/>
    <n v="1369193496"/>
    <d v="2013-05-22T03:31:36"/>
    <d v="1900-01-29T00:00:00"/>
    <x v="28"/>
    <b v="1"/>
    <n v="211"/>
    <b v="1"/>
    <s v="music/indie rock"/>
    <n v="133.6044"/>
    <n v="31.659810426540286"/>
    <s v="Music"/>
    <s v="Indie Rock"/>
  </r>
  <r>
    <n v="3500"/>
    <n v="3736.55"/>
    <s v="successful"/>
    <s v="US"/>
    <s v="USD"/>
    <n v="1331352129"/>
    <d v="2012-03-10T04:02:09"/>
    <n v="1328760129"/>
    <d v="2012-02-09T04:02:09"/>
    <d v="1900-01-29T00:00:00"/>
    <x v="28"/>
    <b v="1"/>
    <n v="73"/>
    <b v="1"/>
    <s v="music/indie rock"/>
    <n v="106.75857142857143"/>
    <n v="51.185616438356163"/>
    <s v="Music"/>
    <s v="Indie Rock"/>
  </r>
  <r>
    <n v="1964.47"/>
    <n v="2095.2600000000002"/>
    <s v="successful"/>
    <s v="US"/>
    <s v="USD"/>
    <n v="1336245328"/>
    <d v="2012-05-05T19:15:28"/>
    <n v="1333653333"/>
    <d v="2012-04-05T19:15:33"/>
    <d v="1900-01-29T00:00:00"/>
    <x v="28"/>
    <b v="1"/>
    <n v="75"/>
    <b v="1"/>
    <s v="music/indie rock"/>
    <n v="106.65777537961894"/>
    <n v="27.936800000000002"/>
    <s v="Music"/>
    <s v="Indie Rock"/>
  </r>
  <r>
    <n v="18500"/>
    <n v="79335.360000000001"/>
    <s v="successful"/>
    <s v="US"/>
    <s v="USD"/>
    <n v="1363889015"/>
    <d v="2013-03-21T18:03:35"/>
    <n v="1361300615"/>
    <d v="2013-02-19T19:03:35"/>
    <d v="1900-01-29T00:00:00"/>
    <x v="28"/>
    <b v="1"/>
    <n v="1224"/>
    <b v="1"/>
    <s v="music/indie rock"/>
    <n v="428.83978378378379"/>
    <n v="64.816470588235291"/>
    <s v="Music"/>
    <s v="Indie Rock"/>
  </r>
  <r>
    <n v="9000"/>
    <n v="9370"/>
    <s v="successful"/>
    <s v="US"/>
    <s v="USD"/>
    <n v="1399421189"/>
    <d v="2014-05-07T00:06:29"/>
    <n v="1396829189"/>
    <d v="2014-04-07T00:06:29"/>
    <d v="1900-01-29T00:00:00"/>
    <x v="28"/>
    <b v="1"/>
    <n v="104"/>
    <b v="1"/>
    <s v="music/indie rock"/>
    <n v="104.11111111111111"/>
    <n v="90.09615384615384"/>
    <s v="Music"/>
    <s v="Indie Rock"/>
  </r>
  <r>
    <n v="5000"/>
    <n v="8792.02"/>
    <s v="successful"/>
    <s v="US"/>
    <s v="USD"/>
    <n v="1336086026"/>
    <d v="2012-05-03T23:00:26"/>
    <n v="1333494026"/>
    <d v="2012-04-03T23:00:26"/>
    <d v="1900-01-29T00:00:00"/>
    <x v="28"/>
    <b v="1"/>
    <n v="157"/>
    <b v="1"/>
    <s v="music/indie rock"/>
    <n v="175.84040000000002"/>
    <n v="56.000127388535034"/>
    <s v="Music"/>
    <s v="Indie Rock"/>
  </r>
  <r>
    <n v="1200"/>
    <n v="1883.64"/>
    <s v="successful"/>
    <s v="US"/>
    <s v="USD"/>
    <n v="1339074857"/>
    <d v="2012-06-07T13:14:17"/>
    <n v="1336482857"/>
    <d v="2012-05-08T13:14:17"/>
    <d v="1900-01-29T00:00:00"/>
    <x v="28"/>
    <b v="1"/>
    <n v="50"/>
    <b v="1"/>
    <s v="music/indie rock"/>
    <n v="156.97"/>
    <n v="37.672800000000002"/>
    <s v="Music"/>
    <s v="Indie Rock"/>
  </r>
  <r>
    <n v="2500"/>
    <n v="2565"/>
    <s v="successful"/>
    <s v="US"/>
    <s v="USD"/>
    <n v="1336238743"/>
    <d v="2012-05-05T17:25:43"/>
    <n v="1333646743"/>
    <d v="2012-04-05T17:25:43"/>
    <d v="1900-01-29T00:00:00"/>
    <x v="28"/>
    <b v="1"/>
    <n v="64"/>
    <b v="1"/>
    <s v="music/indie rock"/>
    <n v="102.60000000000001"/>
    <n v="40.078125"/>
    <s v="Music"/>
    <s v="Indie Rock"/>
  </r>
  <r>
    <n v="3000"/>
    <n v="3231"/>
    <s v="successful"/>
    <s v="US"/>
    <s v="USD"/>
    <n v="1387072685"/>
    <d v="2013-12-15T01:58:05"/>
    <n v="1384480685"/>
    <d v="2013-11-15T01:58:05"/>
    <d v="1900-01-29T00:00:00"/>
    <x v="28"/>
    <b v="1"/>
    <n v="77"/>
    <b v="1"/>
    <s v="music/indie rock"/>
    <n v="107.69999999999999"/>
    <n v="41.961038961038959"/>
    <s v="Music"/>
    <s v="Indie Rock"/>
  </r>
  <r>
    <n v="10557"/>
    <n v="4130"/>
    <s v="live"/>
    <s v="AT"/>
    <s v="EUR"/>
    <n v="1491282901"/>
    <d v="2017-04-04T05:15:01"/>
    <n v="1488694501"/>
    <d v="2017-03-05T06:15:01"/>
    <d v="1900-01-29T00:00:00"/>
    <x v="28"/>
    <b v="0"/>
    <n v="64"/>
    <b v="0"/>
    <s v="food/small batch"/>
    <n v="39.120962394619681"/>
    <n v="64.53125"/>
    <s v="Food"/>
    <s v="Small Batch"/>
  </r>
  <r>
    <n v="2700"/>
    <n v="85"/>
    <s v="live"/>
    <s v="US"/>
    <s v="USD"/>
    <n v="1491769769"/>
    <d v="2017-04-09T20:29:29"/>
    <n v="1489181369"/>
    <d v="2017-03-10T21:29:29"/>
    <d v="1900-01-29T00:00:00"/>
    <x v="28"/>
    <b v="0"/>
    <n v="4"/>
    <b v="0"/>
    <s v="food/small batch"/>
    <n v="3.1481481481481479"/>
    <n v="21.25"/>
    <s v="Food"/>
    <s v="Small Batch"/>
  </r>
  <r>
    <n v="7500"/>
    <n v="1555"/>
    <s v="live"/>
    <s v="GB"/>
    <s v="GBP"/>
    <n v="1490559285"/>
    <d v="2017-03-26T20:14:45"/>
    <n v="1487970885"/>
    <d v="2017-02-24T21:14:45"/>
    <d v="1900-01-29T00:00:00"/>
    <x v="28"/>
    <b v="0"/>
    <n v="61"/>
    <b v="0"/>
    <s v="food/small batch"/>
    <n v="20.733333333333334"/>
    <n v="25.491803278688526"/>
    <s v="Food"/>
    <s v="Small Batch"/>
  </r>
  <r>
    <n v="10000"/>
    <n v="25445"/>
    <s v="successful"/>
    <s v="US"/>
    <s v="USD"/>
    <n v="1434307537"/>
    <d v="2015-06-14T18:45:37"/>
    <n v="1431715537"/>
    <d v="2015-05-15T18:45:37"/>
    <d v="1900-01-29T00:00:00"/>
    <x v="28"/>
    <b v="1"/>
    <n v="537"/>
    <b v="1"/>
    <s v="food/small batch"/>
    <n v="254.45000000000002"/>
    <n v="47.383612662942269"/>
    <s v="Food"/>
    <s v="Small Batch"/>
  </r>
  <r>
    <n v="25000"/>
    <n v="26480"/>
    <s v="successful"/>
    <s v="US"/>
    <s v="USD"/>
    <n v="1405609146"/>
    <d v="2014-07-17T14:59:06"/>
    <n v="1403017146"/>
    <d v="2014-06-17T14:59:06"/>
    <d v="1900-01-29T00:00:00"/>
    <x v="28"/>
    <b v="1"/>
    <n v="125"/>
    <b v="1"/>
    <s v="food/small batch"/>
    <n v="105.91999999999999"/>
    <n v="211.84"/>
    <s v="Food"/>
    <s v="Small Batch"/>
  </r>
  <r>
    <n v="8000"/>
    <n v="11545.1"/>
    <s v="successful"/>
    <s v="US"/>
    <s v="USD"/>
    <n v="1408320490"/>
    <d v="2014-08-18T00:08:10"/>
    <n v="1405728490"/>
    <d v="2014-07-19T00:08:10"/>
    <d v="1900-01-29T00:00:00"/>
    <x v="28"/>
    <b v="1"/>
    <n v="283"/>
    <b v="1"/>
    <s v="food/small batch"/>
    <n v="144.31375"/>
    <n v="40.795406360424032"/>
    <s v="Food"/>
    <s v="Small Batch"/>
  </r>
  <r>
    <n v="25000"/>
    <n v="26577"/>
    <s v="successful"/>
    <s v="US"/>
    <s v="USD"/>
    <n v="1423235071"/>
    <d v="2015-02-06T15:04:31"/>
    <n v="1420643071"/>
    <d v="2015-01-07T15:04:31"/>
    <d v="1900-01-29T00:00:00"/>
    <x v="28"/>
    <b v="1"/>
    <n v="352"/>
    <b v="1"/>
    <s v="food/small batch"/>
    <n v="106.30800000000001"/>
    <n v="75.502840909090907"/>
    <s v="Food"/>
    <s v="Small Batch"/>
  </r>
  <r>
    <n v="4000"/>
    <n v="4078"/>
    <s v="successful"/>
    <s v="US"/>
    <s v="USD"/>
    <n v="1415208840"/>
    <d v="2014-11-05T17:34:00"/>
    <n v="1412611498"/>
    <d v="2014-10-06T16:04:58"/>
    <d v="1900-01-29T00:00:00"/>
    <x v="28"/>
    <b v="1"/>
    <n v="67"/>
    <b v="1"/>
    <s v="food/small batch"/>
    <n v="101.95"/>
    <n v="60.865671641791046"/>
    <s v="Food"/>
    <s v="Small Batch"/>
  </r>
  <r>
    <n v="25000"/>
    <n v="25568"/>
    <s v="successful"/>
    <s v="US"/>
    <s v="USD"/>
    <n v="1402494243"/>
    <d v="2014-06-11T13:44:03"/>
    <n v="1399902243"/>
    <d v="2014-05-12T13:44:03"/>
    <d v="1900-01-29T00:00:00"/>
    <x v="28"/>
    <b v="1"/>
    <n v="221"/>
    <b v="1"/>
    <s v="food/small batch"/>
    <n v="102.27200000000001"/>
    <n v="115.69230769230769"/>
    <s v="Food"/>
    <s v="Small Batch"/>
  </r>
  <r>
    <n v="12000"/>
    <n v="13279"/>
    <s v="successful"/>
    <s v="US"/>
    <s v="USD"/>
    <n v="1403796143"/>
    <d v="2014-06-26T15:22:23"/>
    <n v="1401204143"/>
    <d v="2014-05-27T15:22:23"/>
    <d v="1900-01-29T00:00:00"/>
    <x v="28"/>
    <b v="1"/>
    <n v="179"/>
    <b v="1"/>
    <s v="food/small batch"/>
    <n v="110.65833333333333"/>
    <n v="74.184357541899445"/>
    <s v="Food"/>
    <s v="Small Batch"/>
  </r>
  <r>
    <n v="15000"/>
    <n v="15171.5"/>
    <s v="successful"/>
    <s v="US"/>
    <s v="USD"/>
    <n v="1404077484"/>
    <d v="2014-06-29T21:31:24"/>
    <n v="1401485484"/>
    <d v="2014-05-30T21:31:24"/>
    <d v="1900-01-29T00:00:00"/>
    <x v="28"/>
    <b v="1"/>
    <n v="123"/>
    <b v="1"/>
    <s v="food/small batch"/>
    <n v="101.14333333333335"/>
    <n v="123.34552845528455"/>
    <s v="Food"/>
    <s v="Small Batch"/>
  </r>
  <r>
    <n v="40000"/>
    <n v="42311"/>
    <s v="successful"/>
    <s v="US"/>
    <s v="USD"/>
    <n v="1477841138"/>
    <d v="2016-10-30T15:25:38"/>
    <n v="1475249138"/>
    <d v="2016-09-30T15:25:38"/>
    <d v="1900-01-29T00:00:00"/>
    <x v="28"/>
    <b v="1"/>
    <n v="403"/>
    <b v="1"/>
    <s v="food/small batch"/>
    <n v="105.77749999999999"/>
    <n v="104.99007444168734"/>
    <s v="Food"/>
    <s v="Small Batch"/>
  </r>
  <r>
    <n v="5000"/>
    <n v="0"/>
    <s v="canceled"/>
    <s v="US"/>
    <s v="USD"/>
    <n v="1436729504"/>
    <d v="2015-07-12T19:31:44"/>
    <n v="1434137504"/>
    <d v="2015-06-12T19:31:44"/>
    <d v="1900-01-29T00:00:00"/>
    <x v="28"/>
    <b v="0"/>
    <n v="0"/>
    <b v="0"/>
    <s v="technology/web"/>
    <n v="0"/>
    <n v="0"/>
    <s v="Technology"/>
    <s v="Web"/>
  </r>
  <r>
    <n v="1000"/>
    <n v="1"/>
    <s v="canceled"/>
    <s v="CA"/>
    <s v="CAD"/>
    <n v="1466789269"/>
    <d v="2016-06-24T17:27:49"/>
    <n v="1464197269"/>
    <d v="2016-05-25T17:27:49"/>
    <d v="1900-01-29T00:00:00"/>
    <x v="28"/>
    <b v="0"/>
    <n v="1"/>
    <b v="0"/>
    <s v="technology/web"/>
    <n v="0.1"/>
    <n v="1"/>
    <s v="Technology"/>
    <s v="Web"/>
  </r>
  <r>
    <n v="1000"/>
    <n v="15"/>
    <s v="canceled"/>
    <s v="US"/>
    <s v="USD"/>
    <n v="1472135676"/>
    <d v="2016-08-25T14:34:36"/>
    <n v="1469543676"/>
    <d v="2016-07-26T14:34:36"/>
    <d v="1900-01-29T00:00:00"/>
    <x v="28"/>
    <b v="0"/>
    <n v="1"/>
    <b v="0"/>
    <s v="technology/web"/>
    <n v="1.5"/>
    <n v="15"/>
    <s v="Technology"/>
    <s v="Web"/>
  </r>
  <r>
    <n v="50000"/>
    <n v="0"/>
    <s v="canceled"/>
    <s v="IE"/>
    <s v="EUR"/>
    <n v="1483474370"/>
    <d v="2017-01-03T20:12:50"/>
    <n v="1480882370"/>
    <d v="2016-12-04T20:12:50"/>
    <d v="1900-01-29T00:00:00"/>
    <x v="28"/>
    <b v="0"/>
    <n v="0"/>
    <b v="0"/>
    <s v="technology/web"/>
    <n v="0"/>
    <n v="0"/>
    <s v="Technology"/>
    <s v="Web"/>
  </r>
  <r>
    <n v="18900"/>
    <n v="108"/>
    <s v="canceled"/>
    <s v="NZ"/>
    <s v="NZD"/>
    <n v="1430360739"/>
    <d v="2015-04-30T02:25:39"/>
    <n v="1427768739"/>
    <d v="2015-03-31T02:25:39"/>
    <d v="1900-01-29T00:00:00"/>
    <x v="28"/>
    <b v="0"/>
    <n v="7"/>
    <b v="0"/>
    <s v="technology/web"/>
    <n v="0.5714285714285714"/>
    <n v="15.428571428571429"/>
    <s v="Technology"/>
    <s v="Web"/>
  </r>
  <r>
    <n v="8000"/>
    <n v="55"/>
    <s v="canceled"/>
    <s v="AU"/>
    <s v="AUD"/>
    <n v="1430604136"/>
    <d v="2015-05-02T22:02:16"/>
    <n v="1428012136"/>
    <d v="2015-04-02T22:02:16"/>
    <d v="1900-01-29T00:00:00"/>
    <x v="28"/>
    <b v="0"/>
    <n v="2"/>
    <b v="0"/>
    <s v="technology/web"/>
    <n v="0.6875"/>
    <n v="27.5"/>
    <s v="Technology"/>
    <s v="Web"/>
  </r>
  <r>
    <n v="10000"/>
    <n v="0"/>
    <s v="canceled"/>
    <s v="NL"/>
    <s v="EUR"/>
    <n v="1433530104"/>
    <d v="2015-06-05T18:48:24"/>
    <n v="1430938104"/>
    <d v="2015-05-06T18:48:24"/>
    <d v="1900-01-29T00:00:00"/>
    <x v="28"/>
    <b v="0"/>
    <n v="0"/>
    <b v="0"/>
    <s v="technology/web"/>
    <n v="0"/>
    <n v="0"/>
    <s v="Technology"/>
    <s v="Web"/>
  </r>
  <r>
    <n v="27000"/>
    <n v="0"/>
    <s v="canceled"/>
    <s v="GB"/>
    <s v="GBP"/>
    <n v="1445093578"/>
    <d v="2015-10-17T14:52:58"/>
    <n v="1442501578"/>
    <d v="2015-09-17T14:52:58"/>
    <d v="1900-01-29T00:00:00"/>
    <x v="28"/>
    <b v="0"/>
    <n v="0"/>
    <b v="0"/>
    <s v="technology/web"/>
    <n v="0"/>
    <n v="0"/>
    <s v="Technology"/>
    <s v="Web"/>
  </r>
  <r>
    <n v="5000"/>
    <n v="2"/>
    <s v="canceled"/>
    <s v="CA"/>
    <s v="CAD"/>
    <n v="1454864280"/>
    <d v="2016-02-07T16:58:00"/>
    <n v="1452272280"/>
    <d v="2016-01-08T16:58:00"/>
    <d v="1900-01-29T00:00:00"/>
    <x v="28"/>
    <b v="0"/>
    <n v="1"/>
    <b v="0"/>
    <s v="technology/web"/>
    <n v="0.04"/>
    <n v="2"/>
    <s v="Technology"/>
    <s v="Web"/>
  </r>
  <r>
    <n v="420"/>
    <n v="120"/>
    <s v="canceled"/>
    <s v="US"/>
    <s v="USD"/>
    <n v="1418315470"/>
    <d v="2014-12-11T16:31:10"/>
    <n v="1415723470"/>
    <d v="2014-11-11T16:31:10"/>
    <d v="1900-01-29T00:00:00"/>
    <x v="28"/>
    <b v="0"/>
    <n v="2"/>
    <b v="0"/>
    <s v="technology/web"/>
    <n v="28.571428571428569"/>
    <n v="60"/>
    <s v="Technology"/>
    <s v="Web"/>
  </r>
  <r>
    <n v="25000"/>
    <n v="2630"/>
    <s v="canceled"/>
    <s v="GB"/>
    <s v="GBP"/>
    <n v="1445431533"/>
    <d v="2015-10-21T12:45:33"/>
    <n v="1442839533"/>
    <d v="2015-09-21T12:45:33"/>
    <d v="1900-01-29T00:00:00"/>
    <x v="28"/>
    <b v="0"/>
    <n v="27"/>
    <b v="0"/>
    <s v="technology/web"/>
    <n v="10.52"/>
    <n v="97.407407407407405"/>
    <s v="Technology"/>
    <s v="Web"/>
  </r>
  <r>
    <n v="25000"/>
    <n v="0"/>
    <s v="canceled"/>
    <s v="US"/>
    <s v="USD"/>
    <n v="1455132611"/>
    <d v="2016-02-10T19:30:11"/>
    <n v="1452540611"/>
    <d v="2016-01-11T19:30:11"/>
    <d v="1900-01-29T00:00:00"/>
    <x v="28"/>
    <b v="0"/>
    <n v="0"/>
    <b v="0"/>
    <s v="technology/web"/>
    <n v="0"/>
    <n v="0"/>
    <s v="Technology"/>
    <s v="Web"/>
  </r>
  <r>
    <n v="25000"/>
    <n v="82"/>
    <s v="canceled"/>
    <s v="US"/>
    <s v="USD"/>
    <n v="1418877141"/>
    <d v="2014-12-18T04:32:21"/>
    <n v="1416285141"/>
    <d v="2014-11-18T04:32:21"/>
    <d v="1900-01-29T00:00:00"/>
    <x v="28"/>
    <b v="0"/>
    <n v="4"/>
    <b v="0"/>
    <s v="technology/web"/>
    <n v="0.32800000000000001"/>
    <n v="20.5"/>
    <s v="Technology"/>
    <s v="Web"/>
  </r>
  <r>
    <n v="2000"/>
    <n v="0"/>
    <s v="canceled"/>
    <s v="US"/>
    <s v="USD"/>
    <n v="1435257596"/>
    <d v="2015-06-25T18:39:56"/>
    <n v="1432665596"/>
    <d v="2015-05-26T18:39:56"/>
    <d v="1900-01-29T00:00:00"/>
    <x v="28"/>
    <b v="0"/>
    <n v="0"/>
    <b v="0"/>
    <s v="technology/web"/>
    <n v="0"/>
    <n v="0"/>
    <s v="Technology"/>
    <s v="Web"/>
  </r>
  <r>
    <n v="5500"/>
    <n v="180"/>
    <s v="canceled"/>
    <s v="AU"/>
    <s v="AUD"/>
    <n v="1429839571"/>
    <d v="2015-04-24T01:39:31"/>
    <n v="1427247571"/>
    <d v="2015-03-25T01:39:31"/>
    <d v="1900-01-29T00:00:00"/>
    <x v="28"/>
    <b v="0"/>
    <n v="6"/>
    <b v="0"/>
    <s v="technology/web"/>
    <n v="3.2727272727272729"/>
    <n v="30"/>
    <s v="Technology"/>
    <s v="Web"/>
  </r>
  <r>
    <n v="850000"/>
    <n v="50"/>
    <s v="canceled"/>
    <s v="SE"/>
    <s v="SEK"/>
    <n v="1440863624"/>
    <d v="2015-08-29T15:53:44"/>
    <n v="1438271624"/>
    <d v="2015-07-30T15:53:44"/>
    <d v="1900-01-29T00:00:00"/>
    <x v="28"/>
    <b v="0"/>
    <n v="1"/>
    <b v="0"/>
    <s v="technology/web"/>
    <n v="5.8823529411764705E-3"/>
    <n v="50"/>
    <s v="Technology"/>
    <s v="Web"/>
  </r>
  <r>
    <n v="22000"/>
    <n v="10"/>
    <s v="canceled"/>
    <s v="US"/>
    <s v="USD"/>
    <n v="1423772060"/>
    <d v="2015-02-12T20:14:20"/>
    <n v="1421180060"/>
    <d v="2015-01-13T20:14:20"/>
    <d v="1900-01-29T00:00:00"/>
    <x v="28"/>
    <b v="0"/>
    <n v="1"/>
    <b v="0"/>
    <s v="technology/web"/>
    <n v="4.5454545454545456E-2"/>
    <n v="10"/>
    <s v="Technology"/>
    <s v="Web"/>
  </r>
  <r>
    <n v="10000"/>
    <n v="0"/>
    <s v="canceled"/>
    <s v="US"/>
    <s v="USD"/>
    <n v="1473451437"/>
    <d v="2016-09-09T20:03:57"/>
    <n v="1470859437"/>
    <d v="2016-08-10T20:03:57"/>
    <d v="1900-01-29T00:00:00"/>
    <x v="28"/>
    <b v="0"/>
    <n v="0"/>
    <b v="0"/>
    <s v="technology/web"/>
    <n v="0"/>
    <n v="0"/>
    <s v="Technology"/>
    <s v="Web"/>
  </r>
  <r>
    <n v="3000"/>
    <n v="326.33"/>
    <s v="canceled"/>
    <s v="US"/>
    <s v="USD"/>
    <n v="1449785566"/>
    <d v="2015-12-10T22:12:46"/>
    <n v="1447193566"/>
    <d v="2015-11-10T22:12:46"/>
    <d v="1900-01-29T00:00:00"/>
    <x v="28"/>
    <b v="0"/>
    <n v="4"/>
    <b v="0"/>
    <s v="technology/web"/>
    <n v="10.877666666666666"/>
    <n v="81.582499999999996"/>
    <s v="Technology"/>
    <s v="Web"/>
  </r>
  <r>
    <n v="2500"/>
    <n v="0"/>
    <s v="canceled"/>
    <s v="CA"/>
    <s v="CAD"/>
    <n v="1480110783"/>
    <d v="2016-11-25T21:53:03"/>
    <n v="1477515183"/>
    <d v="2016-10-26T20:53:03"/>
    <d v="1900-01-29T00:00:00"/>
    <x v="28"/>
    <b v="0"/>
    <n v="0"/>
    <b v="0"/>
    <s v="technology/web"/>
    <n v="0"/>
    <n v="0"/>
    <s v="Technology"/>
    <s v="Web"/>
  </r>
  <r>
    <n v="15000"/>
    <n v="55"/>
    <s v="canceled"/>
    <s v="US"/>
    <s v="USD"/>
    <n v="1443726142"/>
    <d v="2015-10-01T19:02:22"/>
    <n v="1441134142"/>
    <d v="2015-09-01T19:02:22"/>
    <d v="1900-01-29T00:00:00"/>
    <x v="28"/>
    <b v="0"/>
    <n v="3"/>
    <b v="0"/>
    <s v="technology/web"/>
    <n v="0.36666666666666664"/>
    <n v="18.333333333333332"/>
    <s v="Technology"/>
    <s v="Web"/>
  </r>
  <r>
    <n v="86350"/>
    <n v="1571"/>
    <s v="canceled"/>
    <s v="US"/>
    <s v="USD"/>
    <n v="1428704848"/>
    <d v="2015-04-10T22:27:28"/>
    <n v="1426112848"/>
    <d v="2015-03-11T22:27:28"/>
    <d v="1900-01-29T00:00:00"/>
    <x v="28"/>
    <b v="0"/>
    <n v="7"/>
    <b v="0"/>
    <s v="technology/web"/>
    <n v="1.8193398957730169"/>
    <n v="224.42857142857142"/>
    <s v="Technology"/>
    <s v="Web"/>
  </r>
  <r>
    <n v="10000"/>
    <n v="435"/>
    <s v="canceled"/>
    <s v="NZ"/>
    <s v="NZD"/>
    <n v="1424568107"/>
    <d v="2015-02-22T01:21:47"/>
    <n v="1421976107"/>
    <d v="2015-01-23T01:21:47"/>
    <d v="1900-01-29T00:00:00"/>
    <x v="28"/>
    <b v="0"/>
    <n v="3"/>
    <b v="0"/>
    <s v="technology/web"/>
    <n v="4.3499999999999996"/>
    <n v="145"/>
    <s v="Technology"/>
    <s v="Web"/>
  </r>
  <r>
    <n v="1000"/>
    <n v="8"/>
    <s v="canceled"/>
    <s v="US"/>
    <s v="USD"/>
    <n v="1415932643"/>
    <d v="2014-11-14T02:37:23"/>
    <n v="1413337043"/>
    <d v="2014-10-15T01:37:23"/>
    <d v="1900-01-29T00:00:00"/>
    <x v="28"/>
    <b v="0"/>
    <n v="8"/>
    <b v="0"/>
    <s v="technology/web"/>
    <n v="0.8"/>
    <n v="1"/>
    <s v="Technology"/>
    <s v="Web"/>
  </r>
  <r>
    <n v="65000"/>
    <n v="788"/>
    <s v="canceled"/>
    <s v="US"/>
    <s v="USD"/>
    <n v="1438793432"/>
    <d v="2015-08-05T16:50:32"/>
    <n v="1436201432"/>
    <d v="2015-07-06T16:50:32"/>
    <d v="1900-01-29T00:00:00"/>
    <x v="28"/>
    <b v="0"/>
    <n v="7"/>
    <b v="0"/>
    <s v="technology/web"/>
    <n v="1.2123076923076923"/>
    <n v="112.57142857142857"/>
    <s v="Technology"/>
    <s v="Web"/>
  </r>
  <r>
    <n v="37000"/>
    <n v="463"/>
    <s v="canceled"/>
    <s v="US"/>
    <s v="USD"/>
    <n v="1421350140"/>
    <d v="2015-01-15T19:29:00"/>
    <n v="1418761759"/>
    <d v="2014-12-16T20:29:19"/>
    <d v="1900-01-29T00:00:00"/>
    <x v="28"/>
    <b v="0"/>
    <n v="8"/>
    <b v="0"/>
    <s v="technology/web"/>
    <n v="1.2513513513513512"/>
    <n v="57.875"/>
    <s v="Technology"/>
    <s v="Web"/>
  </r>
  <r>
    <n v="20000"/>
    <n v="25"/>
    <s v="canceled"/>
    <s v="US"/>
    <s v="USD"/>
    <n v="1427825044"/>
    <d v="2015-03-31T18:04:04"/>
    <n v="1425236644"/>
    <d v="2015-03-01T19:04:04"/>
    <d v="1900-01-29T00:00:00"/>
    <x v="28"/>
    <b v="0"/>
    <n v="1"/>
    <b v="0"/>
    <s v="technology/web"/>
    <n v="0.125"/>
    <n v="25"/>
    <s v="Technology"/>
    <s v="Web"/>
  </r>
  <r>
    <n v="4200"/>
    <n v="0"/>
    <s v="canceled"/>
    <s v="US"/>
    <s v="USD"/>
    <n v="1446087223"/>
    <d v="2015-10-29T02:53:43"/>
    <n v="1443495223"/>
    <d v="2015-09-29T02:53:43"/>
    <d v="1900-01-29T00:00:00"/>
    <x v="28"/>
    <b v="0"/>
    <n v="0"/>
    <b v="0"/>
    <s v="technology/web"/>
    <n v="0"/>
    <n v="0"/>
    <s v="Technology"/>
    <s v="Web"/>
  </r>
  <r>
    <n v="100000"/>
    <n v="50"/>
    <s v="canceled"/>
    <s v="US"/>
    <s v="USD"/>
    <n v="1439048017"/>
    <d v="2015-08-08T15:33:37"/>
    <n v="1436456017"/>
    <d v="2015-07-09T15:33:37"/>
    <d v="1900-01-29T00:00:00"/>
    <x v="28"/>
    <b v="0"/>
    <n v="1"/>
    <b v="0"/>
    <s v="technology/web"/>
    <n v="0.05"/>
    <n v="50"/>
    <s v="Technology"/>
    <s v="Web"/>
  </r>
  <r>
    <n v="5000"/>
    <n v="3"/>
    <s v="canceled"/>
    <s v="IE"/>
    <s v="EUR"/>
    <n v="1424940093"/>
    <d v="2015-02-26T08:41:33"/>
    <n v="1422348093"/>
    <d v="2015-01-27T08:41:33"/>
    <d v="1900-01-29T00:00:00"/>
    <x v="28"/>
    <b v="0"/>
    <n v="2"/>
    <b v="0"/>
    <s v="technology/web"/>
    <n v="0.06"/>
    <n v="1.5"/>
    <s v="Technology"/>
    <s v="Web"/>
  </r>
  <r>
    <n v="5000"/>
    <n v="10"/>
    <s v="canceled"/>
    <s v="CH"/>
    <s v="CHF"/>
    <n v="1444940558"/>
    <d v="2015-10-15T20:22:38"/>
    <n v="1442348558"/>
    <d v="2015-09-15T20:22:38"/>
    <d v="1900-01-29T00:00:00"/>
    <x v="28"/>
    <b v="0"/>
    <n v="1"/>
    <b v="0"/>
    <s v="technology/web"/>
    <n v="0.2"/>
    <n v="10"/>
    <s v="Technology"/>
    <s v="Web"/>
  </r>
  <r>
    <n v="124000"/>
    <n v="0"/>
    <s v="canceled"/>
    <s v="US"/>
    <s v="USD"/>
    <n v="1420233256"/>
    <d v="2015-01-02T21:14:16"/>
    <n v="1417641256"/>
    <d v="2014-12-03T21:14:16"/>
    <d v="1900-01-29T00:00:00"/>
    <x v="28"/>
    <b v="0"/>
    <n v="0"/>
    <b v="0"/>
    <s v="technology/web"/>
    <n v="0"/>
    <n v="0"/>
    <s v="Technology"/>
    <s v="Web"/>
  </r>
  <r>
    <n v="4000"/>
    <n v="0"/>
    <s v="canceled"/>
    <s v="US"/>
    <s v="USD"/>
    <n v="1435874384"/>
    <d v="2015-07-02T21:59:44"/>
    <n v="1433282384"/>
    <d v="2015-06-02T21:59:44"/>
    <d v="1900-01-29T00:00:00"/>
    <x v="28"/>
    <b v="0"/>
    <n v="0"/>
    <b v="0"/>
    <s v="technology/web"/>
    <n v="0"/>
    <n v="0"/>
    <s v="Technology"/>
    <s v="Web"/>
  </r>
  <r>
    <n v="50000"/>
    <n v="0"/>
    <s v="canceled"/>
    <s v="AU"/>
    <s v="AUD"/>
    <n v="1460615164"/>
    <d v="2016-04-14T06:26:04"/>
    <n v="1458023164"/>
    <d v="2016-03-15T06:26:04"/>
    <d v="1900-01-29T00:00:00"/>
    <x v="28"/>
    <b v="0"/>
    <n v="0"/>
    <b v="0"/>
    <s v="technology/web"/>
    <n v="0"/>
    <n v="0"/>
    <s v="Technology"/>
    <s v="Web"/>
  </r>
  <r>
    <n v="12000"/>
    <n v="52"/>
    <s v="failed"/>
    <s v="US"/>
    <s v="USD"/>
    <n v="1431533931"/>
    <d v="2015-05-13T16:18:51"/>
    <n v="1428941931"/>
    <d v="2015-04-13T16:18:51"/>
    <d v="1900-01-29T00:00:00"/>
    <x v="28"/>
    <b v="0"/>
    <n v="1"/>
    <b v="0"/>
    <s v="food/food trucks"/>
    <n v="0.43333333333333329"/>
    <n v="52"/>
    <s v="Food"/>
    <s v="Food Trucks"/>
  </r>
  <r>
    <n v="15000"/>
    <n v="0"/>
    <s v="failed"/>
    <s v="US"/>
    <s v="USD"/>
    <n v="1451782607"/>
    <d v="2016-01-03T00:56:47"/>
    <n v="1449190607"/>
    <d v="2015-12-04T00:56:47"/>
    <d v="1900-01-29T00:00:00"/>
    <x v="28"/>
    <b v="0"/>
    <n v="0"/>
    <b v="0"/>
    <s v="food/food trucks"/>
    <n v="0"/>
    <n v="0"/>
    <s v="Food"/>
    <s v="Food Trucks"/>
  </r>
  <r>
    <n v="15000"/>
    <n v="30"/>
    <s v="failed"/>
    <s v="US"/>
    <s v="USD"/>
    <n v="1415247757"/>
    <d v="2014-11-06T04:22:37"/>
    <n v="1412652157"/>
    <d v="2014-10-07T03:22:37"/>
    <d v="1900-01-29T00:00:00"/>
    <x v="28"/>
    <b v="0"/>
    <n v="2"/>
    <b v="0"/>
    <s v="food/food trucks"/>
    <n v="0.2"/>
    <n v="15"/>
    <s v="Food"/>
    <s v="Food Trucks"/>
  </r>
  <r>
    <n v="25000"/>
    <n v="460"/>
    <s v="failed"/>
    <s v="US"/>
    <s v="USD"/>
    <n v="1439931675"/>
    <d v="2015-08-18T21:01:15"/>
    <n v="1437339675"/>
    <d v="2015-07-19T21:01:15"/>
    <d v="1900-01-29T00:00:00"/>
    <x v="28"/>
    <b v="0"/>
    <n v="6"/>
    <b v="0"/>
    <s v="food/food trucks"/>
    <n v="1.8399999999999999"/>
    <n v="76.666666666666671"/>
    <s v="Food"/>
    <s v="Food Trucks"/>
  </r>
  <r>
    <n v="15000"/>
    <n v="0"/>
    <s v="failed"/>
    <s v="AU"/>
    <s v="AUD"/>
    <n v="1441619275"/>
    <d v="2015-09-07T09:47:55"/>
    <n v="1439027275"/>
    <d v="2015-08-08T09:47:55"/>
    <d v="1900-01-29T00:00:00"/>
    <x v="28"/>
    <b v="0"/>
    <n v="0"/>
    <b v="0"/>
    <s v="food/food trucks"/>
    <n v="0"/>
    <n v="0"/>
    <s v="Food"/>
    <s v="Food Trucks"/>
  </r>
  <r>
    <n v="25000"/>
    <n v="151"/>
    <s v="failed"/>
    <s v="US"/>
    <s v="USD"/>
    <n v="1440524082"/>
    <d v="2015-08-25T17:34:42"/>
    <n v="1437932082"/>
    <d v="2015-07-26T17:34:42"/>
    <d v="1900-01-29T00:00:00"/>
    <x v="28"/>
    <b v="0"/>
    <n v="3"/>
    <b v="0"/>
    <s v="food/food trucks"/>
    <n v="0.60399999999999998"/>
    <n v="50.333333333333336"/>
    <s v="Food"/>
    <s v="Food Trucks"/>
  </r>
  <r>
    <n v="3000"/>
    <n v="25"/>
    <s v="failed"/>
    <s v="US"/>
    <s v="USD"/>
    <n v="1401579000"/>
    <d v="2014-05-31T23:30:00"/>
    <n v="1398911882"/>
    <d v="2014-05-01T02:38:02"/>
    <d v="1900-01-29T00:00:00"/>
    <x v="28"/>
    <b v="0"/>
    <n v="3"/>
    <b v="0"/>
    <s v="food/food trucks"/>
    <n v="0.83333333333333337"/>
    <n v="8.3333333333333339"/>
    <s v="Food"/>
    <s v="Food Trucks"/>
  </r>
  <r>
    <n v="60000"/>
    <n v="335"/>
    <s v="failed"/>
    <s v="US"/>
    <s v="USD"/>
    <n v="1468615346"/>
    <d v="2016-07-15T20:42:26"/>
    <n v="1466023346"/>
    <d v="2016-06-15T20:42:26"/>
    <d v="1900-01-29T00:00:00"/>
    <x v="28"/>
    <b v="0"/>
    <n v="6"/>
    <b v="0"/>
    <s v="food/food trucks"/>
    <n v="0.55833333333333335"/>
    <n v="55.833333333333336"/>
    <s v="Food"/>
    <s v="Food Trucks"/>
  </r>
  <r>
    <n v="1000"/>
    <n v="0"/>
    <s v="failed"/>
    <s v="US"/>
    <s v="USD"/>
    <n v="1407705187"/>
    <d v="2014-08-10T21:13:07"/>
    <n v="1405113187"/>
    <d v="2014-07-11T21:13:07"/>
    <d v="1900-01-29T00:00:00"/>
    <x v="28"/>
    <b v="0"/>
    <n v="0"/>
    <b v="0"/>
    <s v="food/food trucks"/>
    <n v="0"/>
    <n v="0"/>
    <s v="Food"/>
    <s v="Food Trucks"/>
  </r>
  <r>
    <n v="6000"/>
    <n v="1"/>
    <s v="failed"/>
    <s v="US"/>
    <s v="USD"/>
    <n v="1424536196"/>
    <d v="2015-02-21T16:29:56"/>
    <n v="1421944196"/>
    <d v="2015-01-22T16:29:56"/>
    <d v="1900-01-29T00:00:00"/>
    <x v="28"/>
    <b v="0"/>
    <n v="1"/>
    <b v="0"/>
    <s v="food/food trucks"/>
    <n v="1.6666666666666666E-2"/>
    <n v="1"/>
    <s v="Food"/>
    <s v="Food Trucks"/>
  </r>
  <r>
    <n v="500"/>
    <n v="1"/>
    <s v="failed"/>
    <s v="US"/>
    <s v="USD"/>
    <n v="1426091036"/>
    <d v="2015-03-11T16:23:56"/>
    <n v="1423502636"/>
    <d v="2015-02-09T17:23:56"/>
    <d v="1900-01-29T00:00:00"/>
    <x v="28"/>
    <b v="0"/>
    <n v="1"/>
    <b v="0"/>
    <s v="food/food trucks"/>
    <n v="0.2"/>
    <n v="1"/>
    <s v="Food"/>
    <s v="Food Trucks"/>
  </r>
  <r>
    <n v="60000"/>
    <n v="8"/>
    <s v="failed"/>
    <s v="US"/>
    <s v="USD"/>
    <n v="1420044890"/>
    <d v="2014-12-31T16:54:50"/>
    <n v="1417452890"/>
    <d v="2014-12-01T16:54:50"/>
    <d v="1900-01-29T00:00:00"/>
    <x v="28"/>
    <b v="0"/>
    <n v="1"/>
    <b v="0"/>
    <s v="food/food trucks"/>
    <n v="1.3333333333333334E-2"/>
    <n v="8"/>
    <s v="Food"/>
    <s v="Food Trucks"/>
  </r>
  <r>
    <n v="25000"/>
    <n v="310"/>
    <s v="failed"/>
    <s v="US"/>
    <s v="USD"/>
    <n v="1414445108"/>
    <d v="2014-10-27T21:25:08"/>
    <n v="1411853108"/>
    <d v="2014-09-27T21:25:08"/>
    <d v="1900-01-29T00:00:00"/>
    <x v="28"/>
    <b v="0"/>
    <n v="9"/>
    <b v="0"/>
    <s v="food/food trucks"/>
    <n v="1.24"/>
    <n v="34.444444444444443"/>
    <s v="Food"/>
    <s v="Food Trucks"/>
  </r>
  <r>
    <n v="35000"/>
    <n v="1"/>
    <s v="failed"/>
    <s v="US"/>
    <s v="USD"/>
    <n v="1426182551"/>
    <d v="2015-03-12T17:49:11"/>
    <n v="1423594151"/>
    <d v="2015-02-10T18:49:11"/>
    <d v="1900-01-29T00:00:00"/>
    <x v="28"/>
    <b v="0"/>
    <n v="1"/>
    <b v="0"/>
    <s v="food/food trucks"/>
    <n v="2.8571428571428571E-3"/>
    <n v="1"/>
    <s v="Food"/>
    <s v="Food Trucks"/>
  </r>
  <r>
    <n v="3000"/>
    <n v="21"/>
    <s v="failed"/>
    <s v="US"/>
    <s v="USD"/>
    <n v="1455246504"/>
    <d v="2016-02-12T03:08:24"/>
    <n v="1452654504"/>
    <d v="2016-01-13T03:08:24"/>
    <d v="1900-01-29T00:00:00"/>
    <x v="28"/>
    <b v="0"/>
    <n v="2"/>
    <b v="0"/>
    <s v="food/food trucks"/>
    <n v="0.70000000000000007"/>
    <n v="10.5"/>
    <s v="Food"/>
    <s v="Food Trucks"/>
  </r>
  <r>
    <n v="14000"/>
    <n v="2"/>
    <s v="failed"/>
    <s v="US"/>
    <s v="USD"/>
    <n v="1425791697"/>
    <d v="2015-03-08T05:14:57"/>
    <n v="1423199697"/>
    <d v="2015-02-06T05:14:57"/>
    <d v="1900-01-29T00:00:00"/>
    <x v="28"/>
    <b v="0"/>
    <n v="2"/>
    <b v="0"/>
    <s v="food/food trucks"/>
    <n v="1.4285714285714287E-2"/>
    <n v="1"/>
    <s v="Food"/>
    <s v="Food Trucks"/>
  </r>
  <r>
    <n v="10000"/>
    <n v="0"/>
    <s v="failed"/>
    <s v="US"/>
    <s v="USD"/>
    <n v="1456608943"/>
    <d v="2016-02-27T21:35:43"/>
    <n v="1454016943"/>
    <d v="2016-01-28T21:35:43"/>
    <d v="1900-01-29T00:00:00"/>
    <x v="28"/>
    <b v="0"/>
    <n v="0"/>
    <b v="0"/>
    <s v="food/food trucks"/>
    <n v="0"/>
    <n v="0"/>
    <s v="Food"/>
    <s v="Food Trucks"/>
  </r>
  <r>
    <n v="250000"/>
    <n v="1224"/>
    <s v="failed"/>
    <s v="SE"/>
    <s v="SEK"/>
    <n v="1444027186"/>
    <d v="2015-10-05T06:39:46"/>
    <n v="1441435186"/>
    <d v="2015-09-05T06:39:46"/>
    <d v="1900-01-29T00:00:00"/>
    <x v="28"/>
    <b v="0"/>
    <n v="4"/>
    <b v="0"/>
    <s v="food/food trucks"/>
    <n v="0.48960000000000004"/>
    <n v="306"/>
    <s v="Food"/>
    <s v="Food Trucks"/>
  </r>
  <r>
    <n v="10000"/>
    <n v="0"/>
    <s v="failed"/>
    <s v="US"/>
    <s v="USD"/>
    <n v="1445197129"/>
    <d v="2015-10-18T19:38:49"/>
    <n v="1442605129"/>
    <d v="2015-09-18T19:38:49"/>
    <d v="1900-01-29T00:00:00"/>
    <x v="28"/>
    <b v="0"/>
    <n v="0"/>
    <b v="0"/>
    <s v="food/food trucks"/>
    <n v="0"/>
    <n v="0"/>
    <s v="Food"/>
    <s v="Food Trucks"/>
  </r>
  <r>
    <n v="5000"/>
    <n v="10"/>
    <s v="failed"/>
    <s v="BE"/>
    <s v="EUR"/>
    <n v="1455399313"/>
    <d v="2016-02-13T21:35:13"/>
    <n v="1452807313"/>
    <d v="2016-01-14T21:35:13"/>
    <d v="1900-01-29T00:00:00"/>
    <x v="28"/>
    <b v="0"/>
    <n v="2"/>
    <b v="0"/>
    <s v="food/food trucks"/>
    <n v="0.2"/>
    <n v="5"/>
    <s v="Food"/>
    <s v="Food Trucks"/>
  </r>
  <r>
    <n v="24000"/>
    <n v="30226"/>
    <s v="successful"/>
    <s v="US"/>
    <s v="USD"/>
    <n v="1426777228"/>
    <d v="2015-03-19T15:00:28"/>
    <n v="1424188828"/>
    <d v="2015-02-17T16:00:28"/>
    <d v="1900-01-29T00:00:00"/>
    <x v="28"/>
    <b v="0"/>
    <n v="372"/>
    <b v="1"/>
    <s v="food/small batch"/>
    <n v="125.94166666666666"/>
    <n v="81.252688172043008"/>
    <s v="Food"/>
    <s v="Small Batch"/>
  </r>
  <r>
    <n v="20000"/>
    <n v="40502.99"/>
    <s v="successful"/>
    <s v="US"/>
    <s v="USD"/>
    <n v="1408114822"/>
    <d v="2014-08-15T15:00:22"/>
    <n v="1405522822"/>
    <d v="2014-07-16T15:00:22"/>
    <d v="1900-01-29T00:00:00"/>
    <x v="28"/>
    <b v="0"/>
    <n v="311"/>
    <b v="1"/>
    <s v="food/small batch"/>
    <n v="202.51495"/>
    <n v="130.23469453376205"/>
    <s v="Food"/>
    <s v="Small Batch"/>
  </r>
  <r>
    <n v="3000"/>
    <n v="3258"/>
    <s v="successful"/>
    <s v="US"/>
    <s v="USD"/>
    <n v="1464199591"/>
    <d v="2016-05-25T18:06:31"/>
    <n v="1461607591"/>
    <d v="2016-04-25T18:06:31"/>
    <d v="1900-01-29T00:00:00"/>
    <x v="28"/>
    <b v="0"/>
    <n v="61"/>
    <b v="1"/>
    <s v="food/small batch"/>
    <n v="108.60000000000001"/>
    <n v="53.409836065573771"/>
    <s v="Food"/>
    <s v="Small Batch"/>
  </r>
  <r>
    <n v="5000"/>
    <n v="8640"/>
    <s v="successful"/>
    <s v="US"/>
    <s v="USD"/>
    <n v="1443242021"/>
    <d v="2015-09-26T04:33:41"/>
    <n v="1440650021"/>
    <d v="2015-08-27T04:33:41"/>
    <d v="1900-01-29T00:00:00"/>
    <x v="28"/>
    <b v="0"/>
    <n v="115"/>
    <b v="1"/>
    <s v="food/small batch"/>
    <n v="172.8"/>
    <n v="75.130434782608702"/>
    <s v="Food"/>
    <s v="Small Batch"/>
  </r>
  <r>
    <n v="5000"/>
    <n v="8399"/>
    <s v="successful"/>
    <s v="US"/>
    <s v="USD"/>
    <n v="1480174071"/>
    <d v="2016-11-26T15:27:51"/>
    <n v="1477578471"/>
    <d v="2016-10-27T14:27:51"/>
    <d v="1900-01-29T00:00:00"/>
    <x v="28"/>
    <b v="0"/>
    <n v="111"/>
    <b v="1"/>
    <s v="food/small batch"/>
    <n v="167.98"/>
    <n v="75.666666666666671"/>
    <s v="Food"/>
    <s v="Small Batch"/>
  </r>
  <r>
    <n v="10000"/>
    <n v="10800"/>
    <s v="successful"/>
    <s v="US"/>
    <s v="USD"/>
    <n v="1417321515"/>
    <d v="2014-11-30T04:25:15"/>
    <n v="1414725915"/>
    <d v="2014-10-31T03:25:15"/>
    <d v="1900-01-29T00:00:00"/>
    <x v="28"/>
    <b v="0"/>
    <n v="120"/>
    <b v="1"/>
    <s v="food/small batch"/>
    <n v="108"/>
    <n v="90"/>
    <s v="Food"/>
    <s v="Small Batch"/>
  </r>
  <r>
    <n v="3000"/>
    <n v="4641"/>
    <s v="successful"/>
    <s v="US"/>
    <s v="USD"/>
    <n v="1486053409"/>
    <d v="2017-02-02T16:36:49"/>
    <n v="1483461409"/>
    <d v="2017-01-03T16:36:49"/>
    <d v="1900-01-29T00:00:00"/>
    <x v="28"/>
    <b v="0"/>
    <n v="67"/>
    <b v="1"/>
    <s v="food/small batch"/>
    <n v="154.69999999999999"/>
    <n v="69.268656716417908"/>
    <s v="Food"/>
    <s v="Small Batch"/>
  </r>
  <r>
    <n v="1500"/>
    <n v="2713"/>
    <s v="successful"/>
    <s v="US"/>
    <s v="USD"/>
    <n v="1488063839"/>
    <d v="2017-02-25T23:03:59"/>
    <n v="1485471839"/>
    <d v="2017-01-26T23:03:59"/>
    <d v="1900-01-29T00:00:00"/>
    <x v="28"/>
    <b v="0"/>
    <n v="67"/>
    <b v="1"/>
    <s v="food/small batch"/>
    <n v="180.86666666666667"/>
    <n v="40.492537313432834"/>
    <s v="Food"/>
    <s v="Small Batch"/>
  </r>
  <r>
    <n v="23000"/>
    <n v="23530"/>
    <s v="successful"/>
    <s v="US"/>
    <s v="USD"/>
    <n v="1458826056"/>
    <d v="2016-03-24T13:27:36"/>
    <n v="1456237656"/>
    <d v="2016-02-23T14:27:36"/>
    <d v="1900-01-29T00:00:00"/>
    <x v="28"/>
    <b v="0"/>
    <n v="124"/>
    <b v="1"/>
    <s v="food/small batch"/>
    <n v="102.30434782608695"/>
    <n v="189.75806451612902"/>
    <s v="Food"/>
    <s v="Small Batch"/>
  </r>
  <r>
    <n v="700"/>
    <n v="1261"/>
    <s v="successful"/>
    <s v="US"/>
    <s v="USD"/>
    <n v="1348420548"/>
    <d v="2012-09-23T17:15:48"/>
    <n v="1345828548"/>
    <d v="2012-08-24T17:15:48"/>
    <d v="1900-01-29T00:00:00"/>
    <x v="28"/>
    <b v="0"/>
    <n v="48"/>
    <b v="1"/>
    <s v="music/indie rock"/>
    <n v="180.14285714285714"/>
    <n v="26.270833333333332"/>
    <s v="Music"/>
    <s v="Indie Rock"/>
  </r>
  <r>
    <n v="2500"/>
    <n v="2500"/>
    <s v="successful"/>
    <s v="US"/>
    <s v="USD"/>
    <n v="1368066453"/>
    <d v="2013-05-09T02:27:33"/>
    <n v="1365474453"/>
    <d v="2013-04-09T02:27:33"/>
    <d v="1900-01-29T00:00:00"/>
    <x v="28"/>
    <b v="0"/>
    <n v="52"/>
    <b v="1"/>
    <s v="music/indie rock"/>
    <n v="100"/>
    <n v="48.07692307692308"/>
    <s v="Music"/>
    <s v="Indie Rock"/>
  </r>
  <r>
    <n v="1000"/>
    <n v="1031.6400000000001"/>
    <s v="successful"/>
    <s v="US"/>
    <s v="USD"/>
    <n v="1337824055"/>
    <d v="2012-05-24T01:47:35"/>
    <n v="1335232055"/>
    <d v="2012-04-24T01:47:35"/>
    <d v="1900-01-29T00:00:00"/>
    <x v="28"/>
    <b v="0"/>
    <n v="36"/>
    <b v="1"/>
    <s v="music/indie rock"/>
    <n v="103.16400000000002"/>
    <n v="28.65666666666667"/>
    <s v="Music"/>
    <s v="Indie Rock"/>
  </r>
  <r>
    <n v="2000"/>
    <n v="2000"/>
    <s v="successful"/>
    <s v="US"/>
    <s v="USD"/>
    <n v="1352573869"/>
    <d v="2012-11-10T18:57:49"/>
    <n v="1349978269"/>
    <d v="2012-10-11T17:57:49"/>
    <d v="1900-01-29T00:00:00"/>
    <x v="28"/>
    <b v="0"/>
    <n v="47"/>
    <b v="1"/>
    <s v="music/indie rock"/>
    <n v="100"/>
    <n v="42.553191489361701"/>
    <s v="Music"/>
    <s v="Indie Rock"/>
  </r>
  <r>
    <n v="8000"/>
    <n v="10200"/>
    <s v="successful"/>
    <s v="US"/>
    <s v="USD"/>
    <n v="1358117313"/>
    <d v="2013-01-13T22:48:33"/>
    <n v="1355525313"/>
    <d v="2012-12-14T22:48:33"/>
    <d v="1900-01-29T00:00:00"/>
    <x v="28"/>
    <b v="0"/>
    <n v="79"/>
    <b v="1"/>
    <s v="music/indie rock"/>
    <n v="127.49999999999999"/>
    <n v="129.1139240506329"/>
    <s v="Music"/>
    <s v="Indie Rock"/>
  </r>
  <r>
    <n v="4000"/>
    <n v="4516.4399999999996"/>
    <s v="successful"/>
    <s v="US"/>
    <s v="USD"/>
    <n v="1335799808"/>
    <d v="2012-04-30T15:30:08"/>
    <n v="1333207808"/>
    <d v="2012-03-31T15:30:08"/>
    <d v="1900-01-29T00:00:00"/>
    <x v="28"/>
    <b v="0"/>
    <n v="95"/>
    <b v="1"/>
    <s v="music/indie rock"/>
    <n v="112.91099999999999"/>
    <n v="47.541473684210523"/>
    <s v="Music"/>
    <s v="Indie Rock"/>
  </r>
  <r>
    <n v="3500"/>
    <n v="4176.1099999999997"/>
    <s v="successful"/>
    <s v="US"/>
    <s v="USD"/>
    <n v="1316124003"/>
    <d v="2011-09-15T22:00:03"/>
    <n v="1313532003"/>
    <d v="2011-08-16T22:00:03"/>
    <d v="1900-01-29T00:00:00"/>
    <x v="28"/>
    <b v="0"/>
    <n v="90"/>
    <b v="1"/>
    <s v="music/indie rock"/>
    <n v="119.31742857142855"/>
    <n v="46.401222222222216"/>
    <s v="Music"/>
    <s v="Indie Rock"/>
  </r>
  <r>
    <n v="300"/>
    <n v="797"/>
    <s v="successful"/>
    <s v="US"/>
    <s v="USD"/>
    <n v="1335113976"/>
    <d v="2012-04-22T16:59:36"/>
    <n v="1332521976"/>
    <d v="2012-03-23T16:59:36"/>
    <d v="1900-01-29T00:00:00"/>
    <x v="28"/>
    <b v="0"/>
    <n v="30"/>
    <b v="1"/>
    <s v="music/indie rock"/>
    <n v="265.66666666666669"/>
    <n v="26.566666666666666"/>
    <s v="Music"/>
    <s v="Indie Rock"/>
  </r>
  <r>
    <n v="1500"/>
    <n v="1500.76"/>
    <s v="successful"/>
    <s v="US"/>
    <s v="USD"/>
    <n v="1338083997"/>
    <d v="2012-05-27T01:59:57"/>
    <n v="1335491997"/>
    <d v="2012-04-27T01:59:57"/>
    <d v="1900-01-29T00:00:00"/>
    <x v="28"/>
    <b v="0"/>
    <n v="38"/>
    <b v="1"/>
    <s v="music/indie rock"/>
    <n v="100.05066666666667"/>
    <n v="39.493684210526318"/>
    <s v="Music"/>
    <s v="Indie Rock"/>
  </r>
  <r>
    <n v="3000"/>
    <n v="3201"/>
    <s v="successful"/>
    <s v="US"/>
    <s v="USD"/>
    <n v="1321459908"/>
    <d v="2011-11-16T16:11:48"/>
    <n v="1318864308"/>
    <d v="2011-10-17T15:11:48"/>
    <d v="1900-01-29T00:00:00"/>
    <x v="28"/>
    <b v="0"/>
    <n v="65"/>
    <b v="1"/>
    <s v="music/indie rock"/>
    <n v="106.69999999999999"/>
    <n v="49.246153846153845"/>
    <s v="Music"/>
    <s v="Indie Rock"/>
  </r>
  <r>
    <n v="3500"/>
    <n v="4678.5"/>
    <s v="successful"/>
    <s v="US"/>
    <s v="USD"/>
    <n v="1368117239"/>
    <d v="2013-05-09T16:33:59"/>
    <n v="1365525239"/>
    <d v="2013-04-09T16:33:59"/>
    <d v="1900-01-29T00:00:00"/>
    <x v="28"/>
    <b v="0"/>
    <n v="75"/>
    <b v="1"/>
    <s v="music/indie rock"/>
    <n v="133.67142857142858"/>
    <n v="62.38"/>
    <s v="Music"/>
    <s v="Indie Rock"/>
  </r>
  <r>
    <n v="1500"/>
    <n v="1515.08"/>
    <s v="successful"/>
    <s v="US"/>
    <s v="USD"/>
    <n v="1337786944"/>
    <d v="2012-05-23T15:29:04"/>
    <n v="1335194944"/>
    <d v="2012-04-23T15:29:04"/>
    <d v="1900-01-29T00:00:00"/>
    <x v="28"/>
    <b v="0"/>
    <n v="39"/>
    <b v="1"/>
    <s v="music/indie rock"/>
    <n v="101.00533333333333"/>
    <n v="38.848205128205123"/>
    <s v="Music"/>
    <s v="Indie Rock"/>
  </r>
  <r>
    <n v="1500"/>
    <n v="1913.05"/>
    <s v="successful"/>
    <s v="US"/>
    <s v="USD"/>
    <n v="1339022575"/>
    <d v="2012-06-06T22:42:55"/>
    <n v="1336430575"/>
    <d v="2012-05-07T22:42:55"/>
    <d v="1900-01-29T00:00:00"/>
    <x v="28"/>
    <b v="0"/>
    <n v="42"/>
    <b v="1"/>
    <s v="music/indie rock"/>
    <n v="127.53666666666665"/>
    <n v="45.548809523809524"/>
    <s v="Music"/>
    <s v="Indie Rock"/>
  </r>
  <r>
    <n v="4000"/>
    <n v="4510.8599999999997"/>
    <s v="successful"/>
    <s v="US"/>
    <s v="USD"/>
    <n v="1312578338"/>
    <d v="2011-08-05T21:05:38"/>
    <n v="1309986338"/>
    <d v="2011-07-06T21:05:38"/>
    <d v="1900-01-29T00:00:00"/>
    <x v="28"/>
    <b v="0"/>
    <n v="56"/>
    <b v="1"/>
    <s v="music/indie rock"/>
    <n v="112.7715"/>
    <n v="80.551071428571419"/>
    <s v="Music"/>
    <s v="Indie Rock"/>
  </r>
  <r>
    <n v="600"/>
    <n v="680"/>
    <s v="successful"/>
    <s v="US"/>
    <s v="USD"/>
    <n v="1340476375"/>
    <d v="2012-06-23T18:32:55"/>
    <n v="1337884375"/>
    <d v="2012-05-24T18:32:55"/>
    <d v="1900-01-29T00:00:00"/>
    <x v="28"/>
    <b v="0"/>
    <n v="29"/>
    <b v="1"/>
    <s v="music/indie rock"/>
    <n v="113.33333333333333"/>
    <n v="23.448275862068964"/>
    <s v="Music"/>
    <s v="Indie Rock"/>
  </r>
  <r>
    <n v="11000"/>
    <n v="281"/>
    <s v="failed"/>
    <s v="CA"/>
    <s v="CAD"/>
    <n v="1443379104"/>
    <d v="2015-09-27T18:38:24"/>
    <n v="1440787104"/>
    <d v="2015-08-28T18:38:24"/>
    <d v="1900-01-29T00:00:00"/>
    <x v="28"/>
    <b v="0"/>
    <n v="7"/>
    <b v="0"/>
    <s v="food/restaurants"/>
    <n v="2.5545454545454547"/>
    <n v="40.142857142857146"/>
    <s v="Food"/>
    <s v="Restaurants"/>
  </r>
  <r>
    <n v="10000"/>
    <n v="0"/>
    <s v="failed"/>
    <s v="US"/>
    <s v="USD"/>
    <n v="1465333560"/>
    <d v="2016-06-07T21:06:00"/>
    <n v="1462743308"/>
    <d v="2016-05-08T21:35:08"/>
    <d v="1900-01-29T00:00:00"/>
    <x v="28"/>
    <b v="0"/>
    <n v="0"/>
    <b v="0"/>
    <s v="food/restaurants"/>
    <n v="0"/>
    <n v="0"/>
    <s v="Food"/>
    <s v="Restaurants"/>
  </r>
  <r>
    <n v="35000"/>
    <n v="0"/>
    <s v="failed"/>
    <s v="US"/>
    <s v="USD"/>
    <n v="1416014534"/>
    <d v="2014-11-15T01:22:14"/>
    <n v="1413418934"/>
    <d v="2014-10-16T00:22:14"/>
    <d v="1900-01-29T00:00:00"/>
    <x v="28"/>
    <b v="0"/>
    <n v="0"/>
    <b v="0"/>
    <s v="food/restaurants"/>
    <n v="0"/>
    <n v="0"/>
    <s v="Food"/>
    <s v="Restaurants"/>
  </r>
  <r>
    <n v="7000"/>
    <n v="0"/>
    <s v="failed"/>
    <s v="US"/>
    <s v="USD"/>
    <n v="1426292416"/>
    <d v="2015-03-14T00:20:16"/>
    <n v="1423704016"/>
    <d v="2015-02-12T01:20:16"/>
    <d v="1900-01-29T00:00:00"/>
    <x v="28"/>
    <b v="0"/>
    <n v="0"/>
    <b v="0"/>
    <s v="food/restaurants"/>
    <n v="0"/>
    <n v="0"/>
    <s v="Food"/>
    <s v="Restaurants"/>
  </r>
  <r>
    <n v="42850"/>
    <n v="0"/>
    <s v="failed"/>
    <s v="US"/>
    <s v="USD"/>
    <n v="1431308704"/>
    <d v="2015-05-11T01:45:04"/>
    <n v="1428716704"/>
    <d v="2015-04-11T01:45:04"/>
    <d v="1900-01-29T00:00:00"/>
    <x v="28"/>
    <b v="0"/>
    <n v="0"/>
    <b v="0"/>
    <s v="food/restaurants"/>
    <n v="0"/>
    <n v="0"/>
    <s v="Food"/>
    <s v="Restaurants"/>
  </r>
  <r>
    <n v="20000"/>
    <n v="0"/>
    <s v="failed"/>
    <s v="US"/>
    <s v="USD"/>
    <n v="1408056634"/>
    <d v="2014-08-14T22:50:34"/>
    <n v="1405464634"/>
    <d v="2014-07-15T22:50:34"/>
    <d v="1900-01-29T00:00:00"/>
    <x v="28"/>
    <b v="0"/>
    <n v="0"/>
    <b v="0"/>
    <s v="food/restaurants"/>
    <n v="0"/>
    <n v="0"/>
    <s v="Food"/>
    <s v="Restaurants"/>
  </r>
  <r>
    <n v="100000"/>
    <n v="0"/>
    <s v="failed"/>
    <s v="GB"/>
    <s v="GBP"/>
    <n v="1454323413"/>
    <d v="2016-02-01T10:43:33"/>
    <n v="1451731413"/>
    <d v="2016-01-02T10:43:33"/>
    <d v="1900-01-29T00:00:00"/>
    <x v="28"/>
    <b v="0"/>
    <n v="0"/>
    <b v="0"/>
    <s v="food/restaurants"/>
    <n v="0"/>
    <n v="0"/>
    <s v="Food"/>
    <s v="Restaurants"/>
  </r>
  <r>
    <n v="5000"/>
    <n v="930"/>
    <s v="failed"/>
    <s v="US"/>
    <s v="USD"/>
    <n v="1424635753"/>
    <d v="2015-02-22T20:09:13"/>
    <n v="1422043753"/>
    <d v="2015-01-23T20:09:13"/>
    <d v="1900-01-29T00:00:00"/>
    <x v="28"/>
    <b v="0"/>
    <n v="12"/>
    <b v="0"/>
    <s v="food/restaurants"/>
    <n v="18.600000000000001"/>
    <n v="77.5"/>
    <s v="Food"/>
    <s v="Restaurants"/>
  </r>
  <r>
    <n v="22000"/>
    <n v="0"/>
    <s v="failed"/>
    <s v="US"/>
    <s v="USD"/>
    <n v="1417279252"/>
    <d v="2014-11-29T16:40:52"/>
    <n v="1414683652"/>
    <d v="2014-10-30T15:40:52"/>
    <d v="1900-01-29T00:00:00"/>
    <x v="28"/>
    <b v="0"/>
    <n v="0"/>
    <b v="0"/>
    <s v="food/restaurants"/>
    <n v="0"/>
    <n v="0"/>
    <s v="Food"/>
    <s v="Restaurants"/>
  </r>
  <r>
    <n v="18000"/>
    <n v="1767"/>
    <s v="failed"/>
    <s v="CA"/>
    <s v="CAD"/>
    <n v="1426788930"/>
    <d v="2015-03-19T18:15:30"/>
    <n v="1424200530"/>
    <d v="2015-02-17T19:15:30"/>
    <d v="1900-01-29T00:00:00"/>
    <x v="28"/>
    <b v="0"/>
    <n v="33"/>
    <b v="0"/>
    <s v="food/restaurants"/>
    <n v="9.8166666666666664"/>
    <n v="53.545454545454547"/>
    <s v="Food"/>
    <s v="Restaurants"/>
  </r>
  <r>
    <n v="5000"/>
    <n v="0"/>
    <s v="failed"/>
    <s v="US"/>
    <s v="USD"/>
    <n v="1415899228"/>
    <d v="2014-11-13T17:20:28"/>
    <n v="1413303628"/>
    <d v="2014-10-14T16:20:28"/>
    <d v="1900-01-29T00:00:00"/>
    <x v="28"/>
    <b v="0"/>
    <n v="0"/>
    <b v="0"/>
    <s v="food/restaurants"/>
    <n v="0"/>
    <n v="0"/>
    <s v="Food"/>
    <s v="Restaurants"/>
  </r>
  <r>
    <n v="150000"/>
    <n v="65"/>
    <s v="failed"/>
    <s v="US"/>
    <s v="USD"/>
    <n v="1405741404"/>
    <d v="2014-07-19T03:43:24"/>
    <n v="1403149404"/>
    <d v="2014-06-19T03:43:24"/>
    <d v="1900-01-29T00:00:00"/>
    <x v="28"/>
    <b v="0"/>
    <n v="4"/>
    <b v="0"/>
    <s v="food/restaurants"/>
    <n v="4.3333333333333335E-2"/>
    <n v="16.25"/>
    <s v="Food"/>
    <s v="Restaurants"/>
  </r>
  <r>
    <n v="8000"/>
    <n v="8026"/>
    <s v="successful"/>
    <s v="US"/>
    <s v="USD"/>
    <n v="1340914571"/>
    <d v="2012-06-28T20:16:11"/>
    <n v="1338322571"/>
    <d v="2012-05-29T20:16:11"/>
    <d v="1900-01-29T00:00:00"/>
    <x v="28"/>
    <b v="0"/>
    <n v="80"/>
    <b v="1"/>
    <s v="music/classical music"/>
    <n v="100.325"/>
    <n v="100.325"/>
    <s v="Music"/>
    <s v="Classical Music"/>
  </r>
  <r>
    <n v="4000"/>
    <n v="5045"/>
    <s v="successful"/>
    <s v="US"/>
    <s v="USD"/>
    <n v="1345148566"/>
    <d v="2012-08-16T20:22:46"/>
    <n v="1342556566"/>
    <d v="2012-07-17T20:22:46"/>
    <d v="1900-01-29T00:00:00"/>
    <x v="28"/>
    <b v="0"/>
    <n v="60"/>
    <b v="1"/>
    <s v="music/classical music"/>
    <n v="126.125"/>
    <n v="84.083333333333329"/>
    <s v="Music"/>
    <s v="Classical Music"/>
  </r>
  <r>
    <n v="7500"/>
    <n v="8300"/>
    <s v="successful"/>
    <s v="US"/>
    <s v="USD"/>
    <n v="1362160868"/>
    <d v="2013-03-01T18:01:08"/>
    <n v="1359568911"/>
    <d v="2013-01-30T18:01:51"/>
    <d v="1900-01-29T00:00:00"/>
    <x v="28"/>
    <b v="0"/>
    <n v="136"/>
    <b v="1"/>
    <s v="music/classical music"/>
    <n v="110.66666666666667"/>
    <n v="61.029411764705884"/>
    <s v="Music"/>
    <s v="Classical Music"/>
  </r>
  <r>
    <n v="5000"/>
    <n v="5041"/>
    <s v="successful"/>
    <s v="US"/>
    <s v="USD"/>
    <n v="1341750569"/>
    <d v="2012-07-08T12:29:29"/>
    <n v="1339158569"/>
    <d v="2012-06-08T12:29:29"/>
    <d v="1900-01-29T00:00:00"/>
    <x v="28"/>
    <b v="0"/>
    <n v="57"/>
    <b v="1"/>
    <s v="music/classical music"/>
    <n v="100.82"/>
    <n v="88.438596491228068"/>
    <s v="Music"/>
    <s v="Classical Music"/>
  </r>
  <r>
    <n v="5500"/>
    <n v="6592"/>
    <s v="successful"/>
    <s v="US"/>
    <s v="USD"/>
    <n v="1333560803"/>
    <d v="2012-04-04T17:33:23"/>
    <n v="1330972403"/>
    <d v="2012-03-05T18:33:23"/>
    <d v="1900-01-29T00:00:00"/>
    <x v="28"/>
    <b v="0"/>
    <n v="134"/>
    <b v="1"/>
    <s v="music/classical music"/>
    <n v="119.85454545454546"/>
    <n v="49.194029850746269"/>
    <s v="Music"/>
    <s v="Classical Music"/>
  </r>
  <r>
    <n v="3000"/>
    <n v="3195"/>
    <s v="successful"/>
    <s v="US"/>
    <s v="USD"/>
    <n v="1488741981"/>
    <d v="2017-03-05T19:26:21"/>
    <n v="1486149981"/>
    <d v="2017-02-03T19:26:21"/>
    <d v="1900-01-29T00:00:00"/>
    <x v="28"/>
    <b v="0"/>
    <n v="18"/>
    <b v="1"/>
    <s v="music/classical music"/>
    <n v="106.5"/>
    <n v="177.5"/>
    <s v="Music"/>
    <s v="Classical Music"/>
  </r>
  <r>
    <n v="900"/>
    <n v="1066"/>
    <s v="successful"/>
    <s v="GB"/>
    <s v="GBP"/>
    <n v="1400176386"/>
    <d v="2014-05-15T17:53:06"/>
    <n v="1397584386"/>
    <d v="2014-04-15T17:53:06"/>
    <d v="1900-01-29T00:00:00"/>
    <x v="28"/>
    <b v="0"/>
    <n v="36"/>
    <b v="1"/>
    <s v="music/classical music"/>
    <n v="118.44444444444444"/>
    <n v="29.611111111111111"/>
    <s v="Music"/>
    <s v="Classical Music"/>
  </r>
  <r>
    <n v="3000"/>
    <n v="3003"/>
    <s v="successful"/>
    <s v="GB"/>
    <s v="GBP"/>
    <n v="1425682174"/>
    <d v="2015-03-06T22:49:34"/>
    <n v="1423090174"/>
    <d v="2015-02-04T22:49:34"/>
    <d v="1900-01-29T00:00:00"/>
    <x v="28"/>
    <b v="0"/>
    <n v="21"/>
    <b v="1"/>
    <s v="music/classical music"/>
    <n v="100.1"/>
    <n v="143"/>
    <s v="Music"/>
    <s v="Classical Music"/>
  </r>
  <r>
    <n v="100000"/>
    <n v="0"/>
    <s v="canceled"/>
    <s v="CA"/>
    <s v="CAD"/>
    <n v="1444740089"/>
    <d v="2015-10-13T12:41:29"/>
    <n v="1442148089"/>
    <d v="2015-09-13T12:41:29"/>
    <d v="1900-01-29T00:00:00"/>
    <x v="28"/>
    <b v="0"/>
    <n v="0"/>
    <b v="0"/>
    <s v="food/food trucks"/>
    <n v="0"/>
    <n v="0"/>
    <s v="Food"/>
    <s v="Food Trucks"/>
  </r>
  <r>
    <n v="40000"/>
    <n v="0"/>
    <s v="canceled"/>
    <s v="CA"/>
    <s v="CAD"/>
    <n v="1406854699"/>
    <d v="2014-08-01T00:58:19"/>
    <n v="1404262699"/>
    <d v="2014-07-02T00:58:19"/>
    <d v="1900-01-29T00:00:00"/>
    <x v="28"/>
    <b v="0"/>
    <n v="0"/>
    <b v="0"/>
    <s v="food/food trucks"/>
    <n v="0"/>
    <n v="0"/>
    <s v="Food"/>
    <s v="Food Trucks"/>
  </r>
  <r>
    <n v="35000"/>
    <n v="0"/>
    <s v="canceled"/>
    <s v="US"/>
    <s v="USD"/>
    <n v="1408663948"/>
    <d v="2014-08-21T23:32:28"/>
    <n v="1406071948"/>
    <d v="2014-07-22T23:32:28"/>
    <d v="1900-01-29T00:00:00"/>
    <x v="28"/>
    <b v="0"/>
    <n v="0"/>
    <b v="0"/>
    <s v="food/food trucks"/>
    <n v="0"/>
    <n v="0"/>
    <s v="Food"/>
    <s v="Food Trucks"/>
  </r>
  <r>
    <n v="45000"/>
    <n v="120"/>
    <s v="canceled"/>
    <s v="US"/>
    <s v="USD"/>
    <n v="1429823138"/>
    <d v="2015-04-23T21:05:38"/>
    <n v="1427231138"/>
    <d v="2015-03-24T21:05:38"/>
    <d v="1900-01-29T00:00:00"/>
    <x v="28"/>
    <b v="0"/>
    <n v="2"/>
    <b v="0"/>
    <s v="food/food trucks"/>
    <n v="0.26666666666666666"/>
    <n v="60"/>
    <s v="Food"/>
    <s v="Food Trucks"/>
  </r>
  <r>
    <n v="10000"/>
    <n v="50"/>
    <s v="canceled"/>
    <s v="GB"/>
    <s v="GBP"/>
    <n v="1472745594"/>
    <d v="2016-09-01T15:59:54"/>
    <n v="1470153594"/>
    <d v="2016-08-02T15:59:54"/>
    <d v="1900-01-29T00:00:00"/>
    <x v="28"/>
    <b v="0"/>
    <n v="1"/>
    <b v="0"/>
    <s v="food/food trucks"/>
    <n v="0.5"/>
    <n v="50"/>
    <s v="Food"/>
    <s v="Food Trucks"/>
  </r>
  <r>
    <n v="6500"/>
    <n v="145"/>
    <s v="canceled"/>
    <s v="US"/>
    <s v="USD"/>
    <n v="1442457112"/>
    <d v="2015-09-17T02:31:52"/>
    <n v="1439865112"/>
    <d v="2015-08-18T02:31:52"/>
    <d v="1900-01-29T00:00:00"/>
    <x v="28"/>
    <b v="0"/>
    <n v="2"/>
    <b v="0"/>
    <s v="food/food trucks"/>
    <n v="2.2307692307692308"/>
    <n v="72.5"/>
    <s v="Food"/>
    <s v="Food Trucks"/>
  </r>
  <r>
    <n v="7000"/>
    <n v="59"/>
    <s v="canceled"/>
    <s v="US"/>
    <s v="USD"/>
    <n v="1486590035"/>
    <d v="2017-02-08T21:40:35"/>
    <n v="1483998035"/>
    <d v="2017-01-09T21:40:35"/>
    <d v="1900-01-29T00:00:00"/>
    <x v="28"/>
    <b v="0"/>
    <n v="2"/>
    <b v="0"/>
    <s v="food/food trucks"/>
    <n v="0.84285714285714297"/>
    <n v="29.5"/>
    <s v="Food"/>
    <s v="Food Trucks"/>
  </r>
  <r>
    <n v="30000"/>
    <n v="0"/>
    <s v="canceled"/>
    <s v="US"/>
    <s v="USD"/>
    <n v="1428893517"/>
    <d v="2015-04-13T02:51:57"/>
    <n v="1426301517"/>
    <d v="2015-03-14T02:51:57"/>
    <d v="1900-01-29T00:00:00"/>
    <x v="28"/>
    <b v="0"/>
    <n v="0"/>
    <b v="0"/>
    <s v="food/food trucks"/>
    <n v="0"/>
    <n v="0"/>
    <s v="Food"/>
    <s v="Food Trucks"/>
  </r>
  <r>
    <n v="85000"/>
    <n v="0"/>
    <s v="canceled"/>
    <s v="US"/>
    <s v="USD"/>
    <n v="1421030194"/>
    <d v="2015-01-12T02:36:34"/>
    <n v="1418438194"/>
    <d v="2014-12-13T02:36:34"/>
    <d v="1900-01-29T00:00:00"/>
    <x v="28"/>
    <b v="0"/>
    <n v="0"/>
    <b v="0"/>
    <s v="food/food trucks"/>
    <n v="0"/>
    <n v="0"/>
    <s v="Food"/>
    <s v="Food Trucks"/>
  </r>
  <r>
    <n v="8500"/>
    <n v="51"/>
    <s v="canceled"/>
    <s v="US"/>
    <s v="USD"/>
    <n v="1431745200"/>
    <d v="2015-05-16T03:00:00"/>
    <n v="1429170603"/>
    <d v="2015-04-16T07:50:03"/>
    <d v="1900-01-29T00:00:00"/>
    <x v="28"/>
    <b v="0"/>
    <n v="2"/>
    <b v="0"/>
    <s v="food/food trucks"/>
    <n v="0.6"/>
    <n v="25.5"/>
    <s v="Food"/>
    <s v="Food Trucks"/>
  </r>
  <r>
    <n v="5000"/>
    <n v="530"/>
    <s v="failed"/>
    <s v="US"/>
    <s v="USD"/>
    <n v="1447689898"/>
    <d v="2015-11-16T16:04:58"/>
    <n v="1445094298"/>
    <d v="2015-10-17T15:04:58"/>
    <d v="1900-01-29T00:00:00"/>
    <x v="28"/>
    <b v="0"/>
    <n v="11"/>
    <b v="0"/>
    <s v="food/food trucks"/>
    <n v="10.6"/>
    <n v="48.18181818181818"/>
    <s v="Food"/>
    <s v="Food Trucks"/>
  </r>
  <r>
    <n v="90000"/>
    <n v="1"/>
    <s v="failed"/>
    <s v="US"/>
    <s v="USD"/>
    <n v="1477784634"/>
    <d v="2016-10-29T23:43:54"/>
    <n v="1475192634"/>
    <d v="2016-09-29T23:43:54"/>
    <d v="1900-01-29T00:00:00"/>
    <x v="28"/>
    <b v="0"/>
    <n v="1"/>
    <b v="0"/>
    <s v="food/food trucks"/>
    <n v="1.1111111111111111E-3"/>
    <n v="1"/>
    <s v="Food"/>
    <s v="Food Trucks"/>
  </r>
  <r>
    <n v="10000"/>
    <n v="0"/>
    <s v="failed"/>
    <s v="US"/>
    <s v="USD"/>
    <n v="1434341369"/>
    <d v="2015-06-15T04:09:29"/>
    <n v="1431749369"/>
    <d v="2015-05-16T04:09:29"/>
    <d v="1900-01-29T00:00:00"/>
    <x v="28"/>
    <b v="0"/>
    <n v="0"/>
    <b v="0"/>
    <s v="food/food trucks"/>
    <n v="0"/>
    <n v="0"/>
    <s v="Food"/>
    <s v="Food Trucks"/>
  </r>
  <r>
    <n v="30000"/>
    <n v="50"/>
    <s v="failed"/>
    <s v="US"/>
    <s v="USD"/>
    <n v="1404601632"/>
    <d v="2014-07-05T23:07:12"/>
    <n v="1402009632"/>
    <d v="2014-06-05T23:07:12"/>
    <d v="1900-01-29T00:00:00"/>
    <x v="28"/>
    <b v="0"/>
    <n v="1"/>
    <b v="0"/>
    <s v="food/food trucks"/>
    <n v="0.16666666666666669"/>
    <n v="50"/>
    <s v="Food"/>
    <s v="Food Trucks"/>
  </r>
  <r>
    <n v="3000"/>
    <n v="5"/>
    <s v="failed"/>
    <s v="GB"/>
    <s v="GBP"/>
    <n v="1451030136"/>
    <d v="2015-12-25T07:55:36"/>
    <n v="1448438136"/>
    <d v="2015-11-25T07:55:36"/>
    <d v="1900-01-29T00:00:00"/>
    <x v="28"/>
    <b v="0"/>
    <n v="1"/>
    <b v="0"/>
    <s v="food/food trucks"/>
    <n v="0.16666666666666669"/>
    <n v="5"/>
    <s v="Food"/>
    <s v="Food Trucks"/>
  </r>
  <r>
    <n v="50000"/>
    <n v="1217"/>
    <s v="failed"/>
    <s v="US"/>
    <s v="USD"/>
    <n v="1451491953"/>
    <d v="2015-12-30T16:12:33"/>
    <n v="1448899953"/>
    <d v="2015-11-30T16:12:33"/>
    <d v="1900-01-29T00:00:00"/>
    <x v="28"/>
    <b v="0"/>
    <n v="6"/>
    <b v="0"/>
    <s v="food/food trucks"/>
    <n v="2.4340000000000002"/>
    <n v="202.83333333333334"/>
    <s v="Food"/>
    <s v="Food Trucks"/>
  </r>
  <r>
    <n v="50000"/>
    <n v="5"/>
    <s v="failed"/>
    <s v="DK"/>
    <s v="DKK"/>
    <n v="1458733927"/>
    <d v="2016-03-23T11:52:07"/>
    <n v="1456145527"/>
    <d v="2016-02-22T12:52:07"/>
    <d v="1900-01-29T00:00:00"/>
    <x v="28"/>
    <b v="0"/>
    <n v="1"/>
    <b v="0"/>
    <s v="food/food trucks"/>
    <n v="0.01"/>
    <n v="5"/>
    <s v="Food"/>
    <s v="Food Trucks"/>
  </r>
  <r>
    <n v="30000"/>
    <n v="50"/>
    <s v="failed"/>
    <s v="US"/>
    <s v="USD"/>
    <n v="1412536421"/>
    <d v="2014-10-05T19:13:41"/>
    <n v="1409944421"/>
    <d v="2014-09-05T19:13:41"/>
    <d v="1900-01-29T00:00:00"/>
    <x v="28"/>
    <b v="0"/>
    <n v="1"/>
    <b v="0"/>
    <s v="food/food trucks"/>
    <n v="0.16666666666666669"/>
    <n v="50"/>
    <s v="Food"/>
    <s v="Food Trucks"/>
  </r>
  <r>
    <n v="10000"/>
    <n v="0"/>
    <s v="failed"/>
    <s v="US"/>
    <s v="USD"/>
    <n v="1429993026"/>
    <d v="2015-04-25T20:17:06"/>
    <n v="1427401026"/>
    <d v="2015-03-26T20:17:06"/>
    <d v="1900-01-29T00:00:00"/>
    <x v="28"/>
    <b v="0"/>
    <n v="0"/>
    <b v="0"/>
    <s v="food/food trucks"/>
    <n v="0"/>
    <n v="0"/>
    <s v="Food"/>
    <s v="Food Trucks"/>
  </r>
  <r>
    <n v="80000"/>
    <n v="1"/>
    <s v="failed"/>
    <s v="US"/>
    <s v="USD"/>
    <n v="1407453228"/>
    <d v="2014-08-07T23:13:48"/>
    <n v="1404861228"/>
    <d v="2014-07-08T23:13:48"/>
    <d v="1900-01-29T00:00:00"/>
    <x v="28"/>
    <b v="0"/>
    <n v="1"/>
    <b v="0"/>
    <s v="food/food trucks"/>
    <n v="1.25E-3"/>
    <n v="1"/>
    <s v="Food"/>
    <s v="Food Trucks"/>
  </r>
  <r>
    <n v="15000"/>
    <n v="1825"/>
    <s v="failed"/>
    <s v="US"/>
    <s v="USD"/>
    <n v="1487915500"/>
    <d v="2017-02-24T05:51:40"/>
    <n v="1485323500"/>
    <d v="2017-01-25T05:51:40"/>
    <d v="1900-01-29T00:00:00"/>
    <x v="28"/>
    <b v="0"/>
    <n v="19"/>
    <b v="0"/>
    <s v="food/food trucks"/>
    <n v="12.166666666666668"/>
    <n v="96.05263157894737"/>
    <s v="Food"/>
    <s v="Food Trucks"/>
  </r>
  <r>
    <n v="35000"/>
    <n v="8256"/>
    <s v="failed"/>
    <s v="CA"/>
    <s v="CAD"/>
    <n v="1407427009"/>
    <d v="2014-08-07T15:56:49"/>
    <n v="1404835009"/>
    <d v="2014-07-08T15:56:49"/>
    <d v="1900-01-29T00:00:00"/>
    <x v="28"/>
    <b v="0"/>
    <n v="27"/>
    <b v="0"/>
    <s v="food/food trucks"/>
    <n v="23.588571428571427"/>
    <n v="305.77777777777777"/>
    <s v="Food"/>
    <s v="Food Trucks"/>
  </r>
  <r>
    <n v="1500"/>
    <n v="85"/>
    <s v="failed"/>
    <s v="GB"/>
    <s v="GBP"/>
    <n v="1466323917"/>
    <d v="2016-06-19T08:11:57"/>
    <n v="1463731917"/>
    <d v="2016-05-20T08:11:57"/>
    <d v="1900-01-29T00:00:00"/>
    <x v="28"/>
    <b v="0"/>
    <n v="7"/>
    <b v="0"/>
    <s v="food/food trucks"/>
    <n v="5.6666666666666661"/>
    <n v="12.142857142857142"/>
    <s v="Food"/>
    <s v="Food Trucks"/>
  </r>
  <r>
    <n v="3000"/>
    <n v="1170"/>
    <s v="failed"/>
    <s v="US"/>
    <s v="USD"/>
    <n v="1443039001"/>
    <d v="2015-09-23T20:10:01"/>
    <n v="1440447001"/>
    <d v="2015-08-24T20:10:01"/>
    <d v="1900-01-29T00:00:00"/>
    <x v="28"/>
    <b v="0"/>
    <n v="14"/>
    <b v="0"/>
    <s v="food/food trucks"/>
    <n v="39"/>
    <n v="83.571428571428569"/>
    <s v="Food"/>
    <s v="Food Trucks"/>
  </r>
  <r>
    <n v="20000"/>
    <n v="20843.599999999999"/>
    <s v="successful"/>
    <s v="US"/>
    <s v="USD"/>
    <n v="1335662023"/>
    <d v="2012-04-29T01:13:43"/>
    <n v="1333070023"/>
    <d v="2012-03-30T01:13:43"/>
    <d v="1900-01-29T00:00:00"/>
    <x v="28"/>
    <b v="1"/>
    <n v="321"/>
    <b v="1"/>
    <s v="technology/space exploration"/>
    <n v="104.21799999999999"/>
    <n v="64.933333333333323"/>
    <s v="Technology"/>
    <s v="Space Exploration"/>
  </r>
  <r>
    <n v="100000"/>
    <n v="107421.57"/>
    <s v="successful"/>
    <s v="US"/>
    <s v="USD"/>
    <n v="1466168390"/>
    <d v="2016-06-17T12:59:50"/>
    <n v="1463576390"/>
    <d v="2016-05-18T12:59:50"/>
    <d v="1900-01-29T00:00:00"/>
    <x v="28"/>
    <b v="1"/>
    <n v="1762"/>
    <b v="1"/>
    <s v="technology/space exploration"/>
    <n v="107.42157000000002"/>
    <n v="60.965703745743475"/>
    <s v="Technology"/>
    <s v="Space Exploration"/>
  </r>
  <r>
    <n v="35000"/>
    <n v="106330.39"/>
    <s v="successful"/>
    <s v="US"/>
    <s v="USD"/>
    <n v="1342330951"/>
    <d v="2012-07-15T05:42:31"/>
    <n v="1339738951"/>
    <d v="2012-06-15T05:42:31"/>
    <d v="1900-01-29T00:00:00"/>
    <x v="28"/>
    <b v="1"/>
    <n v="676"/>
    <b v="1"/>
    <s v="technology/space exploration"/>
    <n v="303.80111428571428"/>
    <n v="157.29347633136095"/>
    <s v="Technology"/>
    <s v="Space Exploration"/>
  </r>
  <r>
    <n v="7500"/>
    <n v="7576"/>
    <s v="successful"/>
    <s v="US"/>
    <s v="USD"/>
    <n v="1348256294"/>
    <d v="2012-09-21T19:38:14"/>
    <n v="1345664294"/>
    <d v="2012-08-22T19:38:14"/>
    <d v="1900-01-29T00:00:00"/>
    <x v="28"/>
    <b v="1"/>
    <n v="28"/>
    <b v="1"/>
    <s v="technology/space exploration"/>
    <n v="101.01333333333334"/>
    <n v="270.57142857142856"/>
    <s v="Technology"/>
    <s v="Space Exploration"/>
  </r>
  <r>
    <n v="25000"/>
    <n v="28633.5"/>
    <s v="successful"/>
    <s v="US"/>
    <s v="USD"/>
    <n v="1440546729"/>
    <d v="2015-08-25T23:52:09"/>
    <n v="1437954729"/>
    <d v="2015-07-26T23:52:09"/>
    <d v="1900-01-29T00:00:00"/>
    <x v="28"/>
    <b v="1"/>
    <n v="238"/>
    <b v="1"/>
    <s v="technology/space exploration"/>
    <n v="114.53400000000001"/>
    <n v="120.30882352941177"/>
    <s v="Technology"/>
    <s v="Space Exploration"/>
  </r>
  <r>
    <n v="500"/>
    <n v="4388"/>
    <s v="successful"/>
    <s v="US"/>
    <s v="USD"/>
    <n v="1413838751"/>
    <d v="2014-10-20T20:59:11"/>
    <n v="1411246751"/>
    <d v="2014-09-20T20:59:11"/>
    <d v="1900-01-29T00:00:00"/>
    <x v="28"/>
    <b v="1"/>
    <n v="159"/>
    <b v="1"/>
    <s v="technology/space exploration"/>
    <n v="877.6"/>
    <n v="27.59748427672956"/>
    <s v="Technology"/>
    <s v="Space Exploration"/>
  </r>
  <r>
    <n v="15000"/>
    <n v="21882"/>
    <s v="successful"/>
    <s v="US"/>
    <s v="USD"/>
    <n v="1432230988"/>
    <d v="2015-05-21T17:56:28"/>
    <n v="1429638988"/>
    <d v="2015-04-21T17:56:28"/>
    <d v="1900-01-29T00:00:00"/>
    <x v="28"/>
    <b v="1"/>
    <n v="465"/>
    <b v="1"/>
    <s v="technology/space exploration"/>
    <n v="145.88"/>
    <n v="47.058064516129029"/>
    <s v="Technology"/>
    <s v="Space Exploration"/>
  </r>
  <r>
    <n v="2500"/>
    <n v="2800"/>
    <s v="successful"/>
    <s v="US"/>
    <s v="USD"/>
    <n v="1433343869"/>
    <d v="2015-06-03T15:04:29"/>
    <n v="1430751869"/>
    <d v="2015-05-04T15:04:29"/>
    <d v="1900-01-29T00:00:00"/>
    <x v="28"/>
    <b v="0"/>
    <n v="50"/>
    <b v="1"/>
    <s v="technology/space exploration"/>
    <n v="112.00000000000001"/>
    <n v="56"/>
    <s v="Technology"/>
    <s v="Space Exploration"/>
  </r>
  <r>
    <n v="150"/>
    <n v="970"/>
    <s v="successful"/>
    <s v="US"/>
    <s v="USD"/>
    <n v="1448571261"/>
    <d v="2015-11-26T20:54:21"/>
    <n v="1445975661"/>
    <d v="2015-10-27T19:54:21"/>
    <d v="1900-01-29T00:00:00"/>
    <x v="28"/>
    <b v="0"/>
    <n v="45"/>
    <b v="1"/>
    <s v="technology/space exploration"/>
    <n v="646.66666666666663"/>
    <n v="21.555555555555557"/>
    <s v="Technology"/>
    <s v="Space Exploration"/>
  </r>
  <r>
    <n v="5000"/>
    <n v="6387"/>
    <s v="successful"/>
    <s v="GB"/>
    <s v="GBP"/>
    <n v="1431608122"/>
    <d v="2015-05-14T12:55:22"/>
    <n v="1429016122"/>
    <d v="2015-04-14T12:55:22"/>
    <d v="1900-01-29T00:00:00"/>
    <x v="28"/>
    <b v="0"/>
    <n v="100"/>
    <b v="1"/>
    <s v="technology/space exploration"/>
    <n v="127.74000000000001"/>
    <n v="63.87"/>
    <s v="Technology"/>
    <s v="Space Exploration"/>
  </r>
  <r>
    <n v="5000"/>
    <n v="17731"/>
    <s v="successful"/>
    <s v="US"/>
    <s v="USD"/>
    <n v="1393542000"/>
    <d v="2014-02-27T23:00:00"/>
    <n v="1390938332"/>
    <d v="2014-01-28T19:45:32"/>
    <d v="1900-01-29T00:00:00"/>
    <x v="28"/>
    <b v="0"/>
    <n v="199"/>
    <b v="1"/>
    <s v="technology/space exploration"/>
    <n v="354.62"/>
    <n v="89.100502512562812"/>
    <s v="Technology"/>
    <s v="Space Exploration"/>
  </r>
  <r>
    <n v="930"/>
    <n v="986"/>
    <s v="successful"/>
    <s v="US"/>
    <s v="USD"/>
    <n v="1475163921"/>
    <d v="2016-09-29T15:45:21"/>
    <n v="1472571921"/>
    <d v="2016-08-30T15:45:21"/>
    <d v="1900-01-29T00:00:00"/>
    <x v="28"/>
    <b v="0"/>
    <n v="25"/>
    <b v="1"/>
    <s v="technology/space exploration"/>
    <n v="106.02150537634409"/>
    <n v="39.44"/>
    <s v="Technology"/>
    <s v="Space Exploration"/>
  </r>
  <r>
    <n v="347"/>
    <n v="353"/>
    <s v="successful"/>
    <s v="US"/>
    <s v="USD"/>
    <n v="1421358895"/>
    <d v="2015-01-15T21:54:55"/>
    <n v="1418766895"/>
    <d v="2014-12-16T21:54:55"/>
    <d v="1900-01-29T00:00:00"/>
    <x v="28"/>
    <b v="0"/>
    <n v="14"/>
    <b v="1"/>
    <s v="technology/space exploration"/>
    <n v="101.72910662824208"/>
    <n v="25.214285714285715"/>
    <s v="Technology"/>
    <s v="Space Exploration"/>
  </r>
  <r>
    <n v="300"/>
    <n v="492"/>
    <s v="successful"/>
    <s v="GB"/>
    <s v="GBP"/>
    <n v="1424378748"/>
    <d v="2015-02-19T20:45:48"/>
    <n v="1421786748"/>
    <d v="2015-01-20T20:45:48"/>
    <d v="1900-01-29T00:00:00"/>
    <x v="28"/>
    <b v="0"/>
    <n v="49"/>
    <b v="1"/>
    <s v="technology/space exploration"/>
    <n v="164"/>
    <n v="10.040816326530612"/>
    <s v="Technology"/>
    <s v="Space Exploration"/>
  </r>
  <r>
    <n v="500000"/>
    <n v="0"/>
    <s v="failed"/>
    <s v="DE"/>
    <s v="EUR"/>
    <n v="1468565820"/>
    <d v="2016-07-15T06:57:00"/>
    <n v="1465970108"/>
    <d v="2016-06-15T05:55:08"/>
    <d v="1900-01-29T00:00:00"/>
    <x v="28"/>
    <b v="0"/>
    <n v="0"/>
    <b v="0"/>
    <s v="technology/space exploration"/>
    <n v="0"/>
    <n v="0"/>
    <s v="Technology"/>
    <s v="Space Exploration"/>
  </r>
  <r>
    <n v="100000"/>
    <n v="2053"/>
    <s v="canceled"/>
    <s v="US"/>
    <s v="USD"/>
    <n v="1489172435"/>
    <d v="2017-03-10T19:00:35"/>
    <n v="1486580435"/>
    <d v="2017-02-08T19:00:35"/>
    <d v="1900-01-29T00:00:00"/>
    <x v="28"/>
    <b v="1"/>
    <n v="52"/>
    <b v="0"/>
    <s v="technology/space exploration"/>
    <n v="2.0529999999999999"/>
    <n v="39.480769230769234"/>
    <s v="Technology"/>
    <s v="Space Exploration"/>
  </r>
  <r>
    <n v="20000"/>
    <n v="2100"/>
    <s v="canceled"/>
    <s v="AU"/>
    <s v="AUD"/>
    <n v="1415481203"/>
    <d v="2014-11-08T21:13:23"/>
    <n v="1412885603"/>
    <d v="2014-10-09T20:13:23"/>
    <d v="1900-01-29T00:00:00"/>
    <x v="28"/>
    <b v="1"/>
    <n v="23"/>
    <b v="0"/>
    <s v="technology/space exploration"/>
    <n v="10.5"/>
    <n v="91.304347826086953"/>
    <s v="Technology"/>
    <s v="Space Exploration"/>
  </r>
  <r>
    <n v="500000"/>
    <n v="42086.42"/>
    <s v="canceled"/>
    <s v="US"/>
    <s v="USD"/>
    <n v="1441783869"/>
    <d v="2015-09-09T07:31:09"/>
    <n v="1439191869"/>
    <d v="2015-08-10T07:31:09"/>
    <d v="1900-01-29T00:00:00"/>
    <x v="28"/>
    <b v="1"/>
    <n v="535"/>
    <b v="0"/>
    <s v="technology/space exploration"/>
    <n v="8.4172840000000004"/>
    <n v="78.666205607476627"/>
    <s v="Technology"/>
    <s v="Space Exploration"/>
  </r>
  <r>
    <n v="2500"/>
    <n v="36"/>
    <s v="canceled"/>
    <s v="CA"/>
    <s v="CAD"/>
    <n v="1439533019"/>
    <d v="2015-08-14T06:16:59"/>
    <n v="1436941019"/>
    <d v="2015-07-15T06:16:59"/>
    <d v="1900-01-29T00:00:00"/>
    <x v="28"/>
    <b v="0"/>
    <n v="3"/>
    <b v="0"/>
    <s v="technology/space exploration"/>
    <n v="1.44"/>
    <n v="12"/>
    <s v="Technology"/>
    <s v="Space Exploration"/>
  </r>
  <r>
    <n v="12000"/>
    <n v="106"/>
    <s v="canceled"/>
    <s v="US"/>
    <s v="USD"/>
    <n v="1457543360"/>
    <d v="2016-03-09T17:09:20"/>
    <n v="1454951360"/>
    <d v="2016-02-08T17:09:20"/>
    <d v="1900-01-29T00:00:00"/>
    <x v="28"/>
    <b v="0"/>
    <n v="6"/>
    <b v="0"/>
    <s v="technology/space exploration"/>
    <n v="0.88333333333333341"/>
    <n v="17.666666666666668"/>
    <s v="Technology"/>
    <s v="Space Exploration"/>
  </r>
  <r>
    <n v="60000"/>
    <n v="358"/>
    <s v="canceled"/>
    <s v="US"/>
    <s v="USD"/>
    <n v="1482332343"/>
    <d v="2016-12-21T14:59:03"/>
    <n v="1479740343"/>
    <d v="2016-11-21T14:59:03"/>
    <d v="1900-01-29T00:00:00"/>
    <x v="28"/>
    <b v="0"/>
    <n v="5"/>
    <b v="0"/>
    <s v="technology/space exploration"/>
    <n v="0.59666666666666668"/>
    <n v="71.599999999999994"/>
    <s v="Technology"/>
    <s v="Space Exploration"/>
  </r>
  <r>
    <n v="100000"/>
    <n v="885"/>
    <s v="canceled"/>
    <s v="AU"/>
    <s v="AUD"/>
    <n v="1418183325"/>
    <d v="2014-12-10T03:48:45"/>
    <n v="1415591325"/>
    <d v="2014-11-10T03:48:45"/>
    <d v="1900-01-29T00:00:00"/>
    <x v="28"/>
    <b v="0"/>
    <n v="11"/>
    <b v="0"/>
    <s v="technology/space exploration"/>
    <n v="0.88500000000000001"/>
    <n v="80.454545454545453"/>
    <s v="Technology"/>
    <s v="Space Exploration"/>
  </r>
  <r>
    <n v="98000"/>
    <n v="91"/>
    <s v="canceled"/>
    <s v="US"/>
    <s v="USD"/>
    <n v="1469913194"/>
    <d v="2016-07-30T21:13:14"/>
    <n v="1467321194"/>
    <d v="2016-06-30T21:13:14"/>
    <d v="1900-01-29T00:00:00"/>
    <x v="28"/>
    <b v="0"/>
    <n v="4"/>
    <b v="0"/>
    <s v="technology/space exploration"/>
    <n v="9.285714285714286E-2"/>
    <n v="22.75"/>
    <s v="Technology"/>
    <s v="Space Exploration"/>
  </r>
  <r>
    <n v="49000"/>
    <n v="1333"/>
    <s v="canceled"/>
    <s v="US"/>
    <s v="USD"/>
    <n v="1429321210"/>
    <d v="2015-04-18T01:40:10"/>
    <n v="1426729210"/>
    <d v="2015-03-19T01:40:10"/>
    <d v="1900-01-29T00:00:00"/>
    <x v="28"/>
    <b v="0"/>
    <n v="10"/>
    <b v="0"/>
    <s v="technology/space exploration"/>
    <n v="2.7204081632653061"/>
    <n v="133.30000000000001"/>
    <s v="Technology"/>
    <s v="Space Exploration"/>
  </r>
  <r>
    <n v="5000"/>
    <n v="5145"/>
    <s v="successful"/>
    <s v="US"/>
    <s v="USD"/>
    <n v="1382742010"/>
    <d v="2013-10-25T23:00:10"/>
    <n v="1380150010"/>
    <d v="2013-09-25T23:00:10"/>
    <d v="1900-01-29T00:00:00"/>
    <x v="28"/>
    <b v="0"/>
    <n v="60"/>
    <b v="1"/>
    <s v="technology/makerspaces"/>
    <n v="102.89999999999999"/>
    <n v="85.75"/>
    <s v="Technology"/>
    <s v="Makerspaces"/>
  </r>
  <r>
    <n v="20000"/>
    <n v="21360"/>
    <s v="successful"/>
    <s v="US"/>
    <s v="USD"/>
    <n v="1440179713"/>
    <d v="2015-08-21T17:55:13"/>
    <n v="1437587713"/>
    <d v="2015-07-22T17:55:13"/>
    <d v="1900-01-29T00:00:00"/>
    <x v="28"/>
    <b v="0"/>
    <n v="80"/>
    <b v="1"/>
    <s v="technology/makerspaces"/>
    <n v="106.80000000000001"/>
    <n v="267"/>
    <s v="Technology"/>
    <s v="Makerspaces"/>
  </r>
  <r>
    <n v="1500"/>
    <n v="1660"/>
    <s v="successful"/>
    <s v="US"/>
    <s v="USD"/>
    <n v="1455142416"/>
    <d v="2016-02-10T22:13:36"/>
    <n v="1452550416"/>
    <d v="2016-01-11T22:13:36"/>
    <d v="1900-01-29T00:00:00"/>
    <x v="28"/>
    <b v="0"/>
    <n v="18"/>
    <b v="1"/>
    <s v="technology/makerspaces"/>
    <n v="110.66666666666667"/>
    <n v="92.222222222222229"/>
    <s v="Technology"/>
    <s v="Makerspaces"/>
  </r>
  <r>
    <n v="25000"/>
    <n v="2836"/>
    <s v="failed"/>
    <s v="US"/>
    <s v="USD"/>
    <n v="1419017880"/>
    <d v="2014-12-19T19:38:00"/>
    <n v="1416419916"/>
    <d v="2014-11-19T17:58:36"/>
    <d v="1900-01-29T00:00:00"/>
    <x v="28"/>
    <b v="1"/>
    <n v="84"/>
    <b v="0"/>
    <s v="technology/makerspaces"/>
    <n v="11.343999999999999"/>
    <n v="33.761904761904759"/>
    <s v="Technology"/>
    <s v="Makerspaces"/>
  </r>
  <r>
    <n v="25000"/>
    <n v="1897"/>
    <s v="failed"/>
    <s v="US"/>
    <s v="USD"/>
    <n v="1415655289"/>
    <d v="2014-11-10T21:34:49"/>
    <n v="1413059689"/>
    <d v="2014-10-11T20:34:49"/>
    <d v="1900-01-29T00:00:00"/>
    <x v="28"/>
    <b v="1"/>
    <n v="29"/>
    <b v="0"/>
    <s v="technology/makerspaces"/>
    <n v="7.5880000000000001"/>
    <n v="65.41379310344827"/>
    <s v="Technology"/>
    <s v="Makerspaces"/>
  </r>
  <r>
    <n v="2100"/>
    <n v="1058"/>
    <s v="failed"/>
    <s v="CA"/>
    <s v="CAD"/>
    <n v="1463929174"/>
    <d v="2016-05-22T14:59:34"/>
    <n v="1461337174"/>
    <d v="2016-04-22T14:59:34"/>
    <d v="1900-01-29T00:00:00"/>
    <x v="28"/>
    <b v="0"/>
    <n v="9"/>
    <b v="0"/>
    <s v="technology/makerspaces"/>
    <n v="50.38095238095238"/>
    <n v="117.55555555555556"/>
    <s v="Technology"/>
    <s v="Makerspaces"/>
  </r>
  <r>
    <n v="19500"/>
    <n v="3415"/>
    <s v="failed"/>
    <s v="US"/>
    <s v="USD"/>
    <n v="1404348143"/>
    <d v="2014-07-03T00:42:23"/>
    <n v="1401756143"/>
    <d v="2014-06-03T00:42:23"/>
    <d v="1900-01-29T00:00:00"/>
    <x v="28"/>
    <b v="0"/>
    <n v="27"/>
    <b v="0"/>
    <s v="technology/makerspaces"/>
    <n v="17.512820512820511"/>
    <n v="126.48148148148148"/>
    <s v="Technology"/>
    <s v="Makerspaces"/>
  </r>
  <r>
    <n v="8000000"/>
    <n v="1100"/>
    <s v="failed"/>
    <s v="ES"/>
    <s v="EUR"/>
    <n v="1443121765"/>
    <d v="2015-09-24T19:09:25"/>
    <n v="1440529765"/>
    <d v="2015-08-25T19:09:25"/>
    <d v="1900-01-29T00:00:00"/>
    <x v="28"/>
    <b v="0"/>
    <n v="2"/>
    <b v="0"/>
    <s v="technology/makerspaces"/>
    <n v="1.375E-2"/>
    <n v="550"/>
    <s v="Technology"/>
    <s v="Makerspaces"/>
  </r>
  <r>
    <n v="40000"/>
    <n v="132"/>
    <s v="failed"/>
    <s v="US"/>
    <s v="USD"/>
    <n v="1425081694"/>
    <d v="2015-02-28T00:01:34"/>
    <n v="1422489694"/>
    <d v="2015-01-29T00:01:34"/>
    <d v="1900-01-29T00:00:00"/>
    <x v="28"/>
    <b v="0"/>
    <n v="3"/>
    <b v="0"/>
    <s v="technology/makerspaces"/>
    <n v="0.33"/>
    <n v="44"/>
    <s v="Technology"/>
    <s v="Makerspaces"/>
  </r>
  <r>
    <n v="32000"/>
    <n v="276"/>
    <s v="failed"/>
    <s v="ES"/>
    <s v="EUR"/>
    <n v="1459915491"/>
    <d v="2016-04-06T04:04:51"/>
    <n v="1457327091"/>
    <d v="2016-03-07T05:04:51"/>
    <d v="1900-01-29T00:00:00"/>
    <x v="28"/>
    <b v="0"/>
    <n v="4"/>
    <b v="0"/>
    <s v="technology/makerspaces"/>
    <n v="0.86250000000000004"/>
    <n v="69"/>
    <s v="Technology"/>
    <s v="Makerspaces"/>
  </r>
  <r>
    <n v="15000"/>
    <n v="36"/>
    <s v="failed"/>
    <s v="US"/>
    <s v="USD"/>
    <n v="1425233240"/>
    <d v="2015-03-01T18:07:20"/>
    <n v="1422641240"/>
    <d v="2015-01-30T18:07:20"/>
    <d v="1900-01-29T00:00:00"/>
    <x v="28"/>
    <b v="0"/>
    <n v="3"/>
    <b v="0"/>
    <s v="food/food trucks"/>
    <n v="0.24"/>
    <n v="12"/>
    <s v="Food"/>
    <s v="Food Trucks"/>
  </r>
  <r>
    <n v="15000"/>
    <n v="0"/>
    <s v="failed"/>
    <s v="US"/>
    <s v="USD"/>
    <n v="1435591318"/>
    <d v="2015-06-29T15:21:58"/>
    <n v="1432999318"/>
    <d v="2015-05-30T15:21:58"/>
    <d v="1900-01-29T00:00:00"/>
    <x v="28"/>
    <b v="0"/>
    <n v="0"/>
    <b v="0"/>
    <s v="food/food trucks"/>
    <n v="0"/>
    <n v="0"/>
    <s v="Food"/>
    <s v="Food Trucks"/>
  </r>
  <r>
    <n v="35000"/>
    <n v="1"/>
    <s v="failed"/>
    <s v="US"/>
    <s v="USD"/>
    <n v="1469919890"/>
    <d v="2016-07-30T23:04:50"/>
    <n v="1467327890"/>
    <d v="2016-06-30T23:04:50"/>
    <d v="1900-01-29T00:00:00"/>
    <x v="28"/>
    <b v="0"/>
    <n v="1"/>
    <b v="0"/>
    <s v="food/food trucks"/>
    <n v="2.8571428571428571E-3"/>
    <n v="1"/>
    <s v="Food"/>
    <s v="Food Trucks"/>
  </r>
  <r>
    <n v="3500"/>
    <n v="25"/>
    <s v="failed"/>
    <s v="US"/>
    <s v="USD"/>
    <n v="1427266860"/>
    <d v="2015-03-25T07:01:00"/>
    <n v="1424678460"/>
    <d v="2015-02-23T08:01:00"/>
    <d v="1900-01-29T00:00:00"/>
    <x v="28"/>
    <b v="0"/>
    <n v="1"/>
    <b v="0"/>
    <s v="food/food trucks"/>
    <n v="0.7142857142857143"/>
    <n v="25"/>
    <s v="Food"/>
    <s v="Food Trucks"/>
  </r>
  <r>
    <n v="5000"/>
    <n v="40"/>
    <s v="failed"/>
    <s v="US"/>
    <s v="USD"/>
    <n v="1407899966"/>
    <d v="2014-08-13T03:19:26"/>
    <n v="1405307966"/>
    <d v="2014-07-14T03:19:26"/>
    <d v="1900-01-29T00:00:00"/>
    <x v="28"/>
    <b v="0"/>
    <n v="3"/>
    <b v="0"/>
    <s v="food/food trucks"/>
    <n v="0.8"/>
    <n v="13.333333333333334"/>
    <s v="Food"/>
    <s v="Food Trucks"/>
  </r>
  <r>
    <n v="30000"/>
    <n v="1"/>
    <s v="failed"/>
    <s v="US"/>
    <s v="USD"/>
    <n v="1411701739"/>
    <d v="2014-09-26T03:22:19"/>
    <n v="1409109739"/>
    <d v="2014-08-27T03:22:19"/>
    <d v="1900-01-29T00:00:00"/>
    <x v="28"/>
    <b v="0"/>
    <n v="1"/>
    <b v="0"/>
    <s v="food/food trucks"/>
    <n v="3.3333333333333335E-3"/>
    <n v="1"/>
    <s v="Food"/>
    <s v="Food Trucks"/>
  </r>
  <r>
    <n v="8000"/>
    <n v="26.01"/>
    <s v="failed"/>
    <s v="US"/>
    <s v="USD"/>
    <n v="1403904808"/>
    <d v="2014-06-27T21:33:28"/>
    <n v="1401312808"/>
    <d v="2014-05-28T21:33:28"/>
    <d v="1900-01-29T00:00:00"/>
    <x v="28"/>
    <b v="0"/>
    <n v="2"/>
    <b v="0"/>
    <s v="food/food trucks"/>
    <n v="0.325125"/>
    <n v="13.005000000000001"/>
    <s v="Food"/>
    <s v="Food Trucks"/>
  </r>
  <r>
    <n v="2"/>
    <n v="0"/>
    <s v="failed"/>
    <s v="CA"/>
    <s v="CAD"/>
    <n v="1407533463"/>
    <d v="2014-08-08T21:31:03"/>
    <n v="1404941463"/>
    <d v="2014-07-09T21:31:03"/>
    <d v="1900-01-29T00:00:00"/>
    <x v="28"/>
    <b v="0"/>
    <n v="0"/>
    <b v="0"/>
    <s v="food/food trucks"/>
    <n v="0"/>
    <n v="0"/>
    <s v="Food"/>
    <s v="Food Trucks"/>
  </r>
  <r>
    <n v="9999"/>
    <n v="70"/>
    <s v="failed"/>
    <s v="US"/>
    <s v="USD"/>
    <n v="1411073972"/>
    <d v="2014-09-18T20:59:32"/>
    <n v="1408481972"/>
    <d v="2014-08-19T20:59:32"/>
    <d v="1900-01-29T00:00:00"/>
    <x v="28"/>
    <b v="0"/>
    <n v="4"/>
    <b v="0"/>
    <s v="food/food trucks"/>
    <n v="0.7000700070007001"/>
    <n v="17.5"/>
    <s v="Food"/>
    <s v="Food Trucks"/>
  </r>
  <r>
    <n v="10000"/>
    <n v="3441"/>
    <s v="live"/>
    <s v="US"/>
    <s v="USD"/>
    <n v="1491416077"/>
    <d v="2017-04-05T18:14:37"/>
    <n v="1488827677"/>
    <d v="2017-03-06T19:14:37"/>
    <d v="1900-01-29T00:00:00"/>
    <x v="28"/>
    <b v="1"/>
    <n v="26"/>
    <b v="0"/>
    <s v="theater/spaces"/>
    <n v="34.410000000000004"/>
    <n v="132.34615384615384"/>
    <s v="Theater"/>
    <s v="Spaces"/>
  </r>
  <r>
    <n v="8000"/>
    <n v="28067.57"/>
    <s v="successful"/>
    <s v="US"/>
    <s v="USD"/>
    <n v="1369637940"/>
    <d v="2013-05-27T06:59:00"/>
    <n v="1367088443"/>
    <d v="2013-04-27T18:47:23"/>
    <d v="1900-01-29T00:00:00"/>
    <x v="28"/>
    <b v="1"/>
    <n v="394"/>
    <b v="1"/>
    <s v="theater/spaces"/>
    <n v="350.84462500000001"/>
    <n v="71.237487309644663"/>
    <s v="Theater"/>
    <s v="Spaces"/>
  </r>
  <r>
    <n v="3910"/>
    <n v="3938"/>
    <s v="successful"/>
    <s v="GB"/>
    <s v="GBP"/>
    <n v="1403301660"/>
    <d v="2014-06-20T22:01:00"/>
    <n v="1400694790"/>
    <d v="2014-05-21T17:53:10"/>
    <d v="1900-01-29T00:00:00"/>
    <x v="28"/>
    <b v="1"/>
    <n v="73"/>
    <b v="1"/>
    <s v="theater/spaces"/>
    <n v="100.7161125319693"/>
    <n v="53.945205479452056"/>
    <s v="Theater"/>
    <s v="Spaces"/>
  </r>
  <r>
    <n v="10000"/>
    <n v="11998.01"/>
    <s v="successful"/>
    <s v="DE"/>
    <s v="EUR"/>
    <n v="1444291193"/>
    <d v="2015-10-08T07:59:53"/>
    <n v="1441699193"/>
    <d v="2015-09-08T07:59:53"/>
    <d v="1900-01-29T00:00:00"/>
    <x v="28"/>
    <b v="1"/>
    <n v="187"/>
    <b v="1"/>
    <s v="theater/spaces"/>
    <n v="119.98010000000001"/>
    <n v="64.160481283422456"/>
    <s v="Theater"/>
    <s v="Spaces"/>
  </r>
  <r>
    <n v="25000"/>
    <n v="29531"/>
    <s v="successful"/>
    <s v="US"/>
    <s v="USD"/>
    <n v="1478866253"/>
    <d v="2016-11-11T12:10:53"/>
    <n v="1476270653"/>
    <d v="2016-10-12T11:10:53"/>
    <d v="1900-01-29T00:00:00"/>
    <x v="28"/>
    <b v="0"/>
    <n v="173"/>
    <b v="1"/>
    <s v="theater/spaces"/>
    <n v="118.12400000000001"/>
    <n v="170.69942196531792"/>
    <s v="Theater"/>
    <s v="Spaces"/>
  </r>
  <r>
    <n v="750"/>
    <n v="10965"/>
    <s v="successful"/>
    <s v="GB"/>
    <s v="GBP"/>
    <n v="1378494000"/>
    <d v="2013-09-06T19:00:00"/>
    <n v="1375880598"/>
    <d v="2013-08-07T13:03:18"/>
    <d v="1900-01-29T00:00:00"/>
    <x v="28"/>
    <b v="0"/>
    <n v="269"/>
    <b v="1"/>
    <s v="technology/hardware"/>
    <n v="1462"/>
    <n v="40.762081784386616"/>
    <s v="Technology"/>
    <s v="Hardware"/>
  </r>
  <r>
    <n v="100000"/>
    <n v="105745"/>
    <s v="successful"/>
    <s v="US"/>
    <s v="USD"/>
    <n v="1461333311"/>
    <d v="2016-04-22T13:55:11"/>
    <n v="1458741311"/>
    <d v="2016-03-23T13:55:11"/>
    <d v="1900-01-29T00:00:00"/>
    <x v="28"/>
    <b v="0"/>
    <n v="404"/>
    <b v="1"/>
    <s v="technology/hardware"/>
    <n v="105.745"/>
    <n v="261.74504950495049"/>
    <s v="Technology"/>
    <s v="Hardware"/>
  </r>
  <r>
    <n v="7500"/>
    <n v="7833"/>
    <s v="successful"/>
    <s v="US"/>
    <s v="USD"/>
    <n v="1430459197"/>
    <d v="2015-05-01T05:46:37"/>
    <n v="1427867197"/>
    <d v="2015-04-01T05:46:37"/>
    <d v="1900-01-29T00:00:00"/>
    <x v="28"/>
    <b v="0"/>
    <n v="23"/>
    <b v="1"/>
    <s v="technology/hardware"/>
    <n v="104.44"/>
    <n v="340.56521739130437"/>
    <s v="Technology"/>
    <s v="Hardware"/>
  </r>
  <r>
    <n v="1"/>
    <n v="22603"/>
    <s v="successful"/>
    <s v="US"/>
    <s v="USD"/>
    <n v="1476395940"/>
    <d v="2016-10-13T21:59:00"/>
    <n v="1473782592"/>
    <d v="2016-09-13T16:03:12"/>
    <d v="1900-01-29T00:00:00"/>
    <x v="28"/>
    <b v="0"/>
    <n v="163"/>
    <b v="1"/>
    <s v="technology/hardware"/>
    <n v="2260300"/>
    <n v="138.66871165644173"/>
    <s v="Technology"/>
    <s v="Hardware"/>
  </r>
  <r>
    <n v="750"/>
    <n v="7336.01"/>
    <s v="successful"/>
    <s v="GB"/>
    <s v="GBP"/>
    <n v="1363204800"/>
    <d v="2013-03-13T20:00:00"/>
    <n v="1360551250"/>
    <d v="2013-02-11T02:54:10"/>
    <d v="1900-01-29T00:00:00"/>
    <x v="28"/>
    <b v="0"/>
    <n v="339"/>
    <b v="1"/>
    <s v="technology/hardware"/>
    <n v="978.13466666666682"/>
    <n v="21.640147492625371"/>
    <s v="Technology"/>
    <s v="Hardware"/>
  </r>
  <r>
    <n v="8000"/>
    <n v="9832"/>
    <s v="successful"/>
    <s v="CA"/>
    <s v="CAD"/>
    <n v="1398268773"/>
    <d v="2014-04-23T15:59:33"/>
    <n v="1395676773"/>
    <d v="2014-03-24T15:59:33"/>
    <d v="1900-01-29T00:00:00"/>
    <x v="28"/>
    <b v="0"/>
    <n v="58"/>
    <b v="1"/>
    <s v="technology/hardware"/>
    <n v="122.9"/>
    <n v="169.51724137931035"/>
    <s v="Technology"/>
    <s v="Hardware"/>
  </r>
  <r>
    <n v="5999"/>
    <n v="0"/>
    <s v="failed"/>
    <s v="US"/>
    <s v="USD"/>
    <n v="1476863607"/>
    <d v="2016-10-19T07:53:27"/>
    <n v="1474271607"/>
    <d v="2016-09-19T07:53:27"/>
    <d v="1900-01-29T00:00:00"/>
    <x v="28"/>
    <b v="0"/>
    <n v="0"/>
    <b v="0"/>
    <s v="publishing/children's books"/>
    <n v="0"/>
    <n v="0"/>
    <s v="Publishing"/>
    <s v="Children'S Books"/>
  </r>
  <r>
    <n v="16000"/>
    <n v="835"/>
    <s v="failed"/>
    <s v="US"/>
    <s v="USD"/>
    <n v="1330478998"/>
    <d v="2012-02-29T01:29:58"/>
    <n v="1327886998"/>
    <d v="2012-01-30T01:29:58"/>
    <d v="1900-01-29T00:00:00"/>
    <x v="28"/>
    <b v="0"/>
    <n v="22"/>
    <b v="0"/>
    <s v="publishing/children's books"/>
    <n v="5.21875"/>
    <n v="37.954545454545453"/>
    <s v="Publishing"/>
    <s v="Children'S Books"/>
  </r>
  <r>
    <n v="3000"/>
    <n v="801"/>
    <s v="failed"/>
    <s v="US"/>
    <s v="USD"/>
    <n v="1409337911"/>
    <d v="2014-08-29T18:45:11"/>
    <n v="1406745911"/>
    <d v="2014-07-30T18:45:11"/>
    <d v="1900-01-29T00:00:00"/>
    <x v="28"/>
    <b v="0"/>
    <n v="19"/>
    <b v="0"/>
    <s v="publishing/children's books"/>
    <n v="26.700000000000003"/>
    <n v="42.157894736842103"/>
    <s v="Publishing"/>
    <s v="Children'S Books"/>
  </r>
  <r>
    <n v="5000"/>
    <n v="53"/>
    <s v="failed"/>
    <s v="US"/>
    <s v="USD"/>
    <n v="1472835802"/>
    <d v="2016-09-02T17:03:22"/>
    <n v="1470243802"/>
    <d v="2016-08-03T17:03:22"/>
    <d v="1900-01-29T00:00:00"/>
    <x v="28"/>
    <b v="0"/>
    <n v="4"/>
    <b v="0"/>
    <s v="publishing/children's books"/>
    <n v="1.06"/>
    <n v="13.25"/>
    <s v="Publishing"/>
    <s v="Children'S Books"/>
  </r>
  <r>
    <n v="10000"/>
    <n v="110"/>
    <s v="failed"/>
    <s v="US"/>
    <s v="USD"/>
    <n v="1428171037"/>
    <d v="2015-04-04T18:10:37"/>
    <n v="1425582637"/>
    <d v="2015-03-05T19:10:37"/>
    <d v="1900-01-29T00:00:00"/>
    <x v="28"/>
    <b v="0"/>
    <n v="2"/>
    <b v="0"/>
    <s v="publishing/children's books"/>
    <n v="1.0999999999999999"/>
    <n v="55"/>
    <s v="Publishing"/>
    <s v="Children'S Books"/>
  </r>
  <r>
    <n v="2000"/>
    <n v="380"/>
    <s v="failed"/>
    <s v="US"/>
    <s v="USD"/>
    <n v="1346017023"/>
    <d v="2012-08-26T21:37:03"/>
    <n v="1343425023"/>
    <d v="2012-07-27T21:37:03"/>
    <d v="1900-01-29T00:00:00"/>
    <x v="28"/>
    <b v="0"/>
    <n v="8"/>
    <b v="0"/>
    <s v="publishing/children's books"/>
    <n v="19"/>
    <n v="47.5"/>
    <s v="Publishing"/>
    <s v="Children'S Books"/>
  </r>
  <r>
    <n v="10000"/>
    <n v="0"/>
    <s v="failed"/>
    <s v="US"/>
    <s v="USD"/>
    <n v="1410448551"/>
    <d v="2014-09-11T15:15:51"/>
    <n v="1407856551"/>
    <d v="2014-08-12T15:15:51"/>
    <d v="1900-01-29T00:00:00"/>
    <x v="28"/>
    <b v="0"/>
    <n v="0"/>
    <b v="0"/>
    <s v="publishing/children's books"/>
    <n v="0"/>
    <n v="0"/>
    <s v="Publishing"/>
    <s v="Children'S Books"/>
  </r>
  <r>
    <n v="500"/>
    <n v="260"/>
    <s v="failed"/>
    <s v="IE"/>
    <s v="EUR"/>
    <n v="1428519527"/>
    <d v="2015-04-08T18:58:47"/>
    <n v="1425927527"/>
    <d v="2015-03-09T18:58:47"/>
    <d v="1900-01-29T00:00:00"/>
    <x v="28"/>
    <b v="0"/>
    <n v="15"/>
    <b v="0"/>
    <s v="publishing/children's books"/>
    <n v="52"/>
    <n v="17.333333333333332"/>
    <s v="Publishing"/>
    <s v="Children'S Books"/>
  </r>
  <r>
    <n v="10000"/>
    <n v="1048"/>
    <s v="failed"/>
    <s v="US"/>
    <s v="USD"/>
    <n v="1389476201"/>
    <d v="2014-01-11T21:36:41"/>
    <n v="1386884201"/>
    <d v="2013-12-12T21:36:41"/>
    <d v="1900-01-29T00:00:00"/>
    <x v="28"/>
    <b v="0"/>
    <n v="33"/>
    <b v="0"/>
    <s v="publishing/children's books"/>
    <n v="10.48"/>
    <n v="31.757575757575758"/>
    <s v="Publishing"/>
    <s v="Children'S Books"/>
  </r>
  <r>
    <n v="5000"/>
    <n v="0"/>
    <s v="failed"/>
    <s v="GB"/>
    <s v="GBP"/>
    <n v="1371726258"/>
    <d v="2013-06-20T11:04:18"/>
    <n v="1369134258"/>
    <d v="2013-05-21T11:04:18"/>
    <d v="1900-01-29T00:00:00"/>
    <x v="28"/>
    <b v="0"/>
    <n v="0"/>
    <b v="0"/>
    <s v="publishing/children's books"/>
    <n v="0"/>
    <n v="0"/>
    <s v="Publishing"/>
    <s v="Children'S Books"/>
  </r>
  <r>
    <n v="5000"/>
    <n v="36"/>
    <s v="failed"/>
    <s v="US"/>
    <s v="USD"/>
    <n v="1357176693"/>
    <d v="2013-01-03T01:31:33"/>
    <n v="1354584693"/>
    <d v="2012-12-04T01:31:33"/>
    <d v="1900-01-29T00:00:00"/>
    <x v="28"/>
    <b v="0"/>
    <n v="4"/>
    <b v="0"/>
    <s v="publishing/children's books"/>
    <n v="0.72"/>
    <n v="9"/>
    <s v="Publishing"/>
    <s v="Children'S Books"/>
  </r>
  <r>
    <n v="5000"/>
    <n v="100"/>
    <s v="failed"/>
    <s v="US"/>
    <s v="USD"/>
    <n v="1313078518"/>
    <d v="2011-08-11T16:01:58"/>
    <n v="1310486518"/>
    <d v="2011-07-12T16:01:58"/>
    <d v="1900-01-29T00:00:00"/>
    <x v="28"/>
    <b v="0"/>
    <n v="4"/>
    <b v="0"/>
    <s v="publishing/children's books"/>
    <n v="2"/>
    <n v="25"/>
    <s v="Publishing"/>
    <s v="Children'S Books"/>
  </r>
  <r>
    <n v="7000"/>
    <n v="1002"/>
    <s v="failed"/>
    <s v="US"/>
    <s v="USD"/>
    <n v="1333028723"/>
    <d v="2012-03-29T13:45:23"/>
    <n v="1330440323"/>
    <d v="2012-02-28T14:45:23"/>
    <d v="1900-01-29T00:00:00"/>
    <x v="28"/>
    <b v="0"/>
    <n v="34"/>
    <b v="0"/>
    <s v="publishing/children's books"/>
    <n v="14.314285714285715"/>
    <n v="29.470588235294116"/>
    <s v="Publishing"/>
    <s v="Children'S Books"/>
  </r>
  <r>
    <n v="20000"/>
    <n v="2082.25"/>
    <s v="failed"/>
    <s v="US"/>
    <s v="USD"/>
    <n v="1395158130"/>
    <d v="2014-03-18T15:55:30"/>
    <n v="1392569730"/>
    <d v="2014-02-16T16:55:30"/>
    <d v="1900-01-29T00:00:00"/>
    <x v="28"/>
    <b v="0"/>
    <n v="33"/>
    <b v="0"/>
    <s v="publishing/children's books"/>
    <n v="10.411249999999999"/>
    <n v="63.098484848484851"/>
    <s v="Publishing"/>
    <s v="Children'S Books"/>
  </r>
  <r>
    <n v="4000"/>
    <n v="570"/>
    <s v="failed"/>
    <s v="US"/>
    <s v="USD"/>
    <n v="1362711728"/>
    <d v="2013-03-08T03:02:08"/>
    <n v="1360119728"/>
    <d v="2013-02-06T03:02:08"/>
    <d v="1900-01-29T00:00:00"/>
    <x v="28"/>
    <b v="0"/>
    <n v="13"/>
    <b v="0"/>
    <s v="publishing/children's books"/>
    <n v="14.249999999999998"/>
    <n v="43.846153846153847"/>
    <s v="Publishing"/>
    <s v="Children'S Books"/>
  </r>
  <r>
    <n v="5000"/>
    <n v="150"/>
    <s v="failed"/>
    <s v="US"/>
    <s v="USD"/>
    <n v="1323994754"/>
    <d v="2011-12-16T00:19:14"/>
    <n v="1321402754"/>
    <d v="2011-11-16T00:19:14"/>
    <d v="1900-01-29T00:00:00"/>
    <x v="28"/>
    <b v="0"/>
    <n v="2"/>
    <b v="0"/>
    <s v="publishing/children's books"/>
    <n v="3"/>
    <n v="75"/>
    <s v="Publishing"/>
    <s v="Children'S Books"/>
  </r>
  <r>
    <n v="3000"/>
    <n v="10"/>
    <s v="failed"/>
    <s v="US"/>
    <s v="USD"/>
    <n v="1437149004"/>
    <d v="2015-07-17T16:03:24"/>
    <n v="1434557004"/>
    <d v="2015-06-17T16:03:24"/>
    <d v="1900-01-29T00:00:00"/>
    <x v="28"/>
    <b v="0"/>
    <n v="1"/>
    <b v="0"/>
    <s v="publishing/children's books"/>
    <n v="0.33333333333333337"/>
    <n v="10"/>
    <s v="Publishing"/>
    <s v="Children'S Books"/>
  </r>
  <r>
    <n v="5500"/>
    <n v="1405"/>
    <s v="failed"/>
    <s v="US"/>
    <s v="USD"/>
    <n v="1409009306"/>
    <d v="2014-08-25T23:28:26"/>
    <n v="1406417306"/>
    <d v="2014-07-26T23:28:26"/>
    <d v="1900-01-29T00:00:00"/>
    <x v="28"/>
    <b v="0"/>
    <n v="15"/>
    <b v="0"/>
    <s v="publishing/children's books"/>
    <n v="25.545454545454543"/>
    <n v="93.666666666666671"/>
    <s v="Publishing"/>
    <s v="Children'S Books"/>
  </r>
  <r>
    <n v="2500"/>
    <n v="53"/>
    <s v="failed"/>
    <s v="US"/>
    <s v="USD"/>
    <n v="1448204621"/>
    <d v="2015-11-22T15:03:41"/>
    <n v="1445609021"/>
    <d v="2015-10-23T14:03:41"/>
    <d v="1900-01-29T00:00:00"/>
    <x v="28"/>
    <b v="0"/>
    <n v="1"/>
    <b v="0"/>
    <s v="publishing/children's books"/>
    <n v="2.12"/>
    <n v="53"/>
    <s v="Publishing"/>
    <s v="Children'S Books"/>
  </r>
  <r>
    <n v="100000"/>
    <n v="0"/>
    <s v="failed"/>
    <s v="IT"/>
    <s v="EUR"/>
    <n v="1489142688"/>
    <d v="2017-03-10T10:44:48"/>
    <n v="1486550688"/>
    <d v="2017-02-08T10:44:48"/>
    <d v="1900-01-29T00:00:00"/>
    <x v="28"/>
    <b v="0"/>
    <n v="0"/>
    <b v="0"/>
    <s v="publishing/children's books"/>
    <n v="0"/>
    <n v="0"/>
    <s v="Publishing"/>
    <s v="Children'S Books"/>
  </r>
  <r>
    <n v="1000"/>
    <n v="1197"/>
    <s v="successful"/>
    <s v="US"/>
    <s v="USD"/>
    <n v="1405658752"/>
    <d v="2014-07-18T04:45:52"/>
    <n v="1403066752"/>
    <d v="2014-06-18T04:45:52"/>
    <d v="1900-01-29T00:00:00"/>
    <x v="28"/>
    <b v="0"/>
    <n v="38"/>
    <b v="1"/>
    <s v="theater/plays"/>
    <n v="119.7"/>
    <n v="31.5"/>
    <s v="Theater"/>
    <s v="Plays"/>
  </r>
  <r>
    <n v="2000"/>
    <n v="2050"/>
    <s v="successful"/>
    <s v="US"/>
    <s v="USD"/>
    <n v="1469811043"/>
    <d v="2016-07-29T16:50:43"/>
    <n v="1467219043"/>
    <d v="2016-06-29T16:50:43"/>
    <d v="1900-01-29T00:00:00"/>
    <x v="28"/>
    <b v="0"/>
    <n v="20"/>
    <b v="1"/>
    <s v="theater/plays"/>
    <n v="102.49999999999999"/>
    <n v="102.5"/>
    <s v="Theater"/>
    <s v="Plays"/>
  </r>
  <r>
    <n v="3000"/>
    <n v="3160"/>
    <s v="successful"/>
    <s v="US"/>
    <s v="USD"/>
    <n v="1423693903"/>
    <d v="2015-02-11T22:31:43"/>
    <n v="1421101903"/>
    <d v="2015-01-12T22:31:43"/>
    <d v="1900-01-29T00:00:00"/>
    <x v="28"/>
    <b v="0"/>
    <n v="66"/>
    <b v="1"/>
    <s v="theater/plays"/>
    <n v="105.33333333333333"/>
    <n v="47.878787878787875"/>
    <s v="Theater"/>
    <s v="Plays"/>
  </r>
  <r>
    <n v="10000"/>
    <n v="11056.75"/>
    <s v="successful"/>
    <s v="AU"/>
    <s v="AUD"/>
    <n v="1437473005"/>
    <d v="2015-07-21T10:03:25"/>
    <n v="1434881005"/>
    <d v="2015-06-21T10:03:25"/>
    <d v="1900-01-29T00:00:00"/>
    <x v="28"/>
    <b v="0"/>
    <n v="73"/>
    <b v="1"/>
    <s v="theater/plays"/>
    <n v="110.5675"/>
    <n v="151.4623287671233"/>
    <s v="Theater"/>
    <s v="Plays"/>
  </r>
  <r>
    <n v="800"/>
    <n v="924"/>
    <s v="successful"/>
    <s v="GB"/>
    <s v="GBP"/>
    <n v="1404564028"/>
    <d v="2014-07-05T12:40:28"/>
    <n v="1401972028"/>
    <d v="2014-06-05T12:40:28"/>
    <d v="1900-01-29T00:00:00"/>
    <x v="28"/>
    <b v="0"/>
    <n v="21"/>
    <b v="1"/>
    <s v="theater/plays"/>
    <n v="115.5"/>
    <n v="44"/>
    <s v="Theater"/>
    <s v="Plays"/>
  </r>
  <r>
    <n v="8000"/>
    <n v="8211.61"/>
    <s v="successful"/>
    <s v="GB"/>
    <s v="GBP"/>
    <n v="1404858840"/>
    <d v="2014-07-08T22:34:00"/>
    <n v="1402266840"/>
    <d v="2014-06-08T22:34:00"/>
    <d v="1900-01-29T00:00:00"/>
    <x v="28"/>
    <b v="0"/>
    <n v="94"/>
    <b v="1"/>
    <s v="theater/plays"/>
    <n v="102.64512500000001"/>
    <n v="87.357553191489373"/>
    <s v="Theater"/>
    <s v="Plays"/>
  </r>
  <r>
    <n v="3000"/>
    <n v="3055"/>
    <s v="successful"/>
    <s v="GB"/>
    <s v="GBP"/>
    <n v="1438875107"/>
    <d v="2015-08-06T15:31:47"/>
    <n v="1436283107"/>
    <d v="2015-07-07T15:31:47"/>
    <d v="1900-01-29T00:00:00"/>
    <x v="28"/>
    <b v="0"/>
    <n v="90"/>
    <b v="1"/>
    <s v="theater/plays"/>
    <n v="101.83333333333333"/>
    <n v="33.944444444444443"/>
    <s v="Theater"/>
    <s v="Plays"/>
  </r>
  <r>
    <n v="1000"/>
    <n v="1150"/>
    <s v="successful"/>
    <s v="GB"/>
    <s v="GBP"/>
    <n v="1411987990"/>
    <d v="2014-09-29T10:53:10"/>
    <n v="1409395990"/>
    <d v="2014-08-30T10:53:10"/>
    <d v="1900-01-29T00:00:00"/>
    <x v="28"/>
    <b v="0"/>
    <n v="23"/>
    <b v="1"/>
    <s v="theater/plays"/>
    <n v="114.99999999999999"/>
    <n v="50"/>
    <s v="Theater"/>
    <s v="Plays"/>
  </r>
  <r>
    <n v="5000"/>
    <n v="6300"/>
    <s v="successful"/>
    <s v="US"/>
    <s v="USD"/>
    <n v="1435611438"/>
    <d v="2015-06-29T20:57:18"/>
    <n v="1433019438"/>
    <d v="2015-05-30T20:57:18"/>
    <d v="1900-01-29T00:00:00"/>
    <x v="28"/>
    <b v="0"/>
    <n v="93"/>
    <b v="1"/>
    <s v="theater/plays"/>
    <n v="126"/>
    <n v="67.741935483870961"/>
    <s v="Theater"/>
    <s v="Plays"/>
  </r>
  <r>
    <n v="4500"/>
    <n v="4511"/>
    <s v="successful"/>
    <s v="US"/>
    <s v="USD"/>
    <n v="1440274735"/>
    <d v="2015-08-22T20:18:55"/>
    <n v="1437682735"/>
    <d v="2015-07-23T20:18:55"/>
    <d v="1900-01-29T00:00:00"/>
    <x v="28"/>
    <b v="0"/>
    <n v="69"/>
    <b v="1"/>
    <s v="theater/plays"/>
    <n v="100.24444444444444"/>
    <n v="65.376811594202906"/>
    <s v="Theater"/>
    <s v="Plays"/>
  </r>
  <r>
    <n v="10000"/>
    <n v="10027"/>
    <s v="successful"/>
    <s v="GB"/>
    <s v="GBP"/>
    <n v="1424692503"/>
    <d v="2015-02-23T11:55:03"/>
    <n v="1422100503"/>
    <d v="2015-01-24T11:55:03"/>
    <d v="1900-01-29T00:00:00"/>
    <x v="28"/>
    <b v="0"/>
    <n v="108"/>
    <b v="1"/>
    <s v="theater/plays"/>
    <n v="100.27"/>
    <n v="92.842592592592595"/>
    <s v="Theater"/>
    <s v="Plays"/>
  </r>
  <r>
    <n v="1500"/>
    <n v="1616"/>
    <s v="successful"/>
    <s v="GB"/>
    <s v="GBP"/>
    <n v="1431164115"/>
    <d v="2015-05-09T09:35:15"/>
    <n v="1428572115"/>
    <d v="2015-04-09T09:35:15"/>
    <d v="1900-01-29T00:00:00"/>
    <x v="28"/>
    <b v="0"/>
    <n v="64"/>
    <b v="1"/>
    <s v="theater/plays"/>
    <n v="107.73333333333332"/>
    <n v="25.25"/>
    <s v="Theater"/>
    <s v="Plays"/>
  </r>
  <r>
    <n v="250"/>
    <n v="605"/>
    <s v="successful"/>
    <s v="CA"/>
    <s v="CAD"/>
    <n v="1470595109"/>
    <d v="2016-08-07T18:38:29"/>
    <n v="1468003109"/>
    <d v="2016-07-08T18:38:29"/>
    <d v="1900-01-29T00:00:00"/>
    <x v="28"/>
    <b v="0"/>
    <n v="14"/>
    <b v="1"/>
    <s v="theater/plays"/>
    <n v="242"/>
    <n v="43.214285714285715"/>
    <s v="Theater"/>
    <s v="Plays"/>
  </r>
  <r>
    <n v="3000"/>
    <n v="4247"/>
    <s v="successful"/>
    <s v="GB"/>
    <s v="GBP"/>
    <n v="1438531200"/>
    <d v="2015-08-02T16:00:00"/>
    <n v="1435921992"/>
    <d v="2015-07-03T11:13:12"/>
    <d v="1900-01-29T00:00:00"/>
    <x v="28"/>
    <b v="0"/>
    <n v="169"/>
    <b v="1"/>
    <s v="theater/plays"/>
    <n v="141.56666666666666"/>
    <n v="25.130177514792898"/>
    <s v="Theater"/>
    <s v="Plays"/>
  </r>
  <r>
    <n v="5000"/>
    <n v="5240"/>
    <s v="successful"/>
    <s v="GB"/>
    <s v="GBP"/>
    <n v="1434285409"/>
    <d v="2015-06-14T12:36:49"/>
    <n v="1431693409"/>
    <d v="2015-05-15T12:36:49"/>
    <d v="1900-01-29T00:00:00"/>
    <x v="28"/>
    <b v="0"/>
    <n v="104"/>
    <b v="1"/>
    <s v="theater/plays"/>
    <n v="104.80000000000001"/>
    <n v="50.384615384615387"/>
    <s v="Theater"/>
    <s v="Plays"/>
  </r>
  <r>
    <n v="1000"/>
    <n v="1000"/>
    <s v="successful"/>
    <s v="GB"/>
    <s v="GBP"/>
    <n v="1411510135"/>
    <d v="2014-09-23T22:08:55"/>
    <n v="1408918135"/>
    <d v="2014-08-24T22:08:55"/>
    <d v="1900-01-29T00:00:00"/>
    <x v="28"/>
    <b v="0"/>
    <n v="35"/>
    <b v="1"/>
    <s v="theater/plays"/>
    <n v="100"/>
    <n v="28.571428571428573"/>
    <s v="Theater"/>
    <s v="Plays"/>
  </r>
  <r>
    <n v="6000"/>
    <n v="6000"/>
    <s v="successful"/>
    <s v="US"/>
    <s v="USD"/>
    <n v="1427469892"/>
    <d v="2015-03-27T15:24:52"/>
    <n v="1424881492"/>
    <d v="2015-02-25T16:24:52"/>
    <d v="1900-01-29T00:00:00"/>
    <x v="28"/>
    <b v="0"/>
    <n v="94"/>
    <b v="1"/>
    <s v="theater/plays"/>
    <n v="100"/>
    <n v="63.829787234042556"/>
    <s v="Theater"/>
    <s v="Plays"/>
  </r>
  <r>
    <n v="3000"/>
    <n v="3100"/>
    <s v="successful"/>
    <s v="GB"/>
    <s v="GBP"/>
    <n v="1449255686"/>
    <d v="2015-12-04T19:01:26"/>
    <n v="1446663686"/>
    <d v="2015-11-04T19:01:26"/>
    <d v="1900-01-29T00:00:00"/>
    <x v="28"/>
    <b v="0"/>
    <n v="51"/>
    <b v="1"/>
    <s v="theater/plays"/>
    <n v="103.33333333333334"/>
    <n v="60.784313725490193"/>
    <s v="Theater"/>
    <s v="Plays"/>
  </r>
  <r>
    <n v="2000"/>
    <n v="2405"/>
    <s v="successful"/>
    <s v="US"/>
    <s v="USD"/>
    <n v="1464971400"/>
    <d v="2016-06-03T16:30:00"/>
    <n v="1462379066"/>
    <d v="2016-05-04T16:24:26"/>
    <d v="1900-01-29T00:00:00"/>
    <x v="28"/>
    <b v="0"/>
    <n v="23"/>
    <b v="1"/>
    <s v="theater/plays"/>
    <n v="120.24999999999999"/>
    <n v="104.56521739130434"/>
    <s v="Theater"/>
    <s v="Plays"/>
  </r>
  <r>
    <n v="3000"/>
    <n v="3320"/>
    <s v="successful"/>
    <s v="US"/>
    <s v="USD"/>
    <n v="1437076070"/>
    <d v="2015-07-16T19:47:50"/>
    <n v="1434484070"/>
    <d v="2015-06-16T19:47:50"/>
    <d v="1900-01-29T00:00:00"/>
    <x v="28"/>
    <b v="0"/>
    <n v="52"/>
    <b v="1"/>
    <s v="theater/plays"/>
    <n v="110.66666666666667"/>
    <n v="63.846153846153847"/>
    <s v="Theater"/>
    <s v="Plays"/>
  </r>
  <r>
    <n v="1000"/>
    <n v="1870.99"/>
    <s v="successful"/>
    <s v="GB"/>
    <s v="GBP"/>
    <n v="1449273600"/>
    <d v="2015-12-05T00:00:00"/>
    <n v="1446742417"/>
    <d v="2015-11-05T16:53:37"/>
    <d v="1900-01-29T00:00:00"/>
    <x v="28"/>
    <b v="0"/>
    <n v="93"/>
    <b v="1"/>
    <s v="theater/plays"/>
    <n v="187.09899999999999"/>
    <n v="20.118172043010752"/>
    <s v="Theater"/>
    <s v="Plays"/>
  </r>
  <r>
    <n v="550"/>
    <n v="30"/>
    <s v="failed"/>
    <s v="AT"/>
    <s v="EUR"/>
    <n v="1483535180"/>
    <d v="2017-01-04T13:06:20"/>
    <n v="1480943180"/>
    <d v="2016-12-05T13:06:20"/>
    <d v="1900-01-29T00:00:00"/>
    <x v="28"/>
    <b v="0"/>
    <n v="1"/>
    <b v="0"/>
    <s v="theater/plays"/>
    <n v="5.4545454545454541"/>
    <n v="30"/>
    <s v="Theater"/>
    <s v="Plays"/>
  </r>
  <r>
    <n v="35000"/>
    <n v="70"/>
    <s v="failed"/>
    <s v="US"/>
    <s v="USD"/>
    <n v="1432913659"/>
    <d v="2015-05-29T15:34:19"/>
    <n v="1430321659"/>
    <d v="2015-04-29T15:34:19"/>
    <d v="1900-01-29T00:00:00"/>
    <x v="28"/>
    <b v="0"/>
    <n v="3"/>
    <b v="0"/>
    <s v="theater/plays"/>
    <n v="0.2"/>
    <n v="23.333333333333332"/>
    <s v="Theater"/>
    <s v="Plays"/>
  </r>
  <r>
    <n v="500"/>
    <n v="5"/>
    <s v="failed"/>
    <s v="GB"/>
    <s v="GBP"/>
    <n v="1461406600"/>
    <d v="2016-04-23T10:16:40"/>
    <n v="1458814600"/>
    <d v="2016-03-24T10:16:40"/>
    <d v="1900-01-29T00:00:00"/>
    <x v="28"/>
    <b v="0"/>
    <n v="1"/>
    <b v="0"/>
    <s v="theater/plays"/>
    <n v="1"/>
    <n v="5"/>
    <s v="Theater"/>
    <s v="Plays"/>
  </r>
  <r>
    <n v="8000"/>
    <n v="311"/>
    <s v="failed"/>
    <s v="US"/>
    <s v="USD"/>
    <n v="1409962211"/>
    <d v="2014-09-06T00:10:11"/>
    <n v="1407370211"/>
    <d v="2014-08-07T00:10:11"/>
    <d v="1900-01-29T00:00:00"/>
    <x v="28"/>
    <b v="0"/>
    <n v="13"/>
    <b v="0"/>
    <s v="theater/plays"/>
    <n v="3.8875000000000002"/>
    <n v="23.923076923076923"/>
    <s v="Theater"/>
    <s v="Plays"/>
  </r>
  <r>
    <n v="5000"/>
    <n v="95"/>
    <s v="failed"/>
    <s v="US"/>
    <s v="USD"/>
    <n v="1403312703"/>
    <d v="2014-06-21T01:05:03"/>
    <n v="1400720703"/>
    <d v="2014-05-22T01:05:03"/>
    <d v="1900-01-29T00:00:00"/>
    <x v="28"/>
    <b v="0"/>
    <n v="6"/>
    <b v="0"/>
    <s v="theater/plays"/>
    <n v="1.9"/>
    <n v="15.833333333333334"/>
    <s v="Theater"/>
    <s v="Plays"/>
  </r>
  <r>
    <n v="12700"/>
    <n v="55"/>
    <s v="failed"/>
    <s v="US"/>
    <s v="USD"/>
    <n v="1403636229"/>
    <d v="2014-06-24T18:57:09"/>
    <n v="1401044229"/>
    <d v="2014-05-25T18:57:09"/>
    <d v="1900-01-29T00:00:00"/>
    <x v="28"/>
    <b v="0"/>
    <n v="3"/>
    <b v="0"/>
    <s v="theater/plays"/>
    <n v="0.43307086614173229"/>
    <n v="18.333333333333332"/>
    <s v="Theater"/>
    <s v="Plays"/>
  </r>
  <r>
    <n v="2500"/>
    <n v="40"/>
    <s v="failed"/>
    <s v="GB"/>
    <s v="GBP"/>
    <n v="1437139080"/>
    <d v="2015-07-17T13:18:00"/>
    <n v="1434552207"/>
    <d v="2015-06-17T14:43:27"/>
    <d v="1900-01-29T00:00:00"/>
    <x v="28"/>
    <b v="0"/>
    <n v="3"/>
    <b v="0"/>
    <s v="theater/plays"/>
    <n v="1.6"/>
    <n v="13.333333333333334"/>
    <s v="Theater"/>
    <s v="Plays"/>
  </r>
  <r>
    <n v="5000"/>
    <n v="45"/>
    <s v="failed"/>
    <s v="US"/>
    <s v="USD"/>
    <n v="1476482400"/>
    <d v="2016-10-14T22:00:00"/>
    <n v="1473893721"/>
    <d v="2016-09-14T22:55:21"/>
    <d v="1900-01-29T00:00:00"/>
    <x v="28"/>
    <b v="0"/>
    <n v="2"/>
    <b v="0"/>
    <s v="theater/plays"/>
    <n v="0.89999999999999991"/>
    <n v="22.5"/>
    <s v="Theater"/>
    <s v="Plays"/>
  </r>
  <r>
    <n v="15000"/>
    <n v="6301.76"/>
    <s v="failed"/>
    <s v="US"/>
    <s v="USD"/>
    <n v="1475697054"/>
    <d v="2016-10-05T19:50:54"/>
    <n v="1473105054"/>
    <d v="2016-09-05T19:50:54"/>
    <d v="1900-01-29T00:00:00"/>
    <x v="28"/>
    <b v="0"/>
    <n v="60"/>
    <b v="0"/>
    <s v="theater/plays"/>
    <n v="42.011733333333332"/>
    <n v="105.02933333333334"/>
    <s v="Theater"/>
    <s v="Plays"/>
  </r>
  <r>
    <n v="20000"/>
    <n v="177"/>
    <s v="failed"/>
    <s v="US"/>
    <s v="USD"/>
    <n v="1468937681"/>
    <d v="2016-07-19T14:14:41"/>
    <n v="1466345681"/>
    <d v="2016-06-19T14:14:41"/>
    <d v="1900-01-29T00:00:00"/>
    <x v="28"/>
    <b v="0"/>
    <n v="5"/>
    <b v="0"/>
    <s v="theater/plays"/>
    <n v="0.88500000000000001"/>
    <n v="35.4"/>
    <s v="Theater"/>
    <s v="Plays"/>
  </r>
  <r>
    <n v="5000"/>
    <n v="750"/>
    <s v="failed"/>
    <s v="US"/>
    <s v="USD"/>
    <n v="1400301165"/>
    <d v="2014-05-17T04:32:45"/>
    <n v="1397709165"/>
    <d v="2014-04-17T04:32:45"/>
    <d v="1900-01-29T00:00:00"/>
    <x v="28"/>
    <b v="0"/>
    <n v="9"/>
    <b v="0"/>
    <s v="theater/plays"/>
    <n v="15"/>
    <n v="83.333333333333329"/>
    <s v="Theater"/>
    <s v="Plays"/>
  </r>
  <r>
    <n v="2500"/>
    <n v="953"/>
    <s v="failed"/>
    <s v="US"/>
    <s v="USD"/>
    <n v="1422473831"/>
    <d v="2015-01-28T19:37:11"/>
    <n v="1419881831"/>
    <d v="2014-12-29T19:37:11"/>
    <d v="1900-01-29T00:00:00"/>
    <x v="28"/>
    <b v="0"/>
    <n v="8"/>
    <b v="0"/>
    <s v="theater/plays"/>
    <n v="38.119999999999997"/>
    <n v="119.125"/>
    <s v="Theater"/>
    <s v="Plays"/>
  </r>
  <r>
    <n v="5000"/>
    <n v="271"/>
    <s v="failed"/>
    <s v="US"/>
    <s v="USD"/>
    <n v="1484684186"/>
    <d v="2017-01-17T20:16:26"/>
    <n v="1482092186"/>
    <d v="2016-12-18T20:16:26"/>
    <d v="1900-01-29T00:00:00"/>
    <x v="28"/>
    <b v="0"/>
    <n v="3"/>
    <b v="0"/>
    <s v="theater/plays"/>
    <n v="5.42"/>
    <n v="90.333333333333329"/>
    <s v="Theater"/>
    <s v="Plays"/>
  </r>
  <r>
    <n v="20000"/>
    <n v="7"/>
    <s v="failed"/>
    <s v="US"/>
    <s v="USD"/>
    <n v="1462417493"/>
    <d v="2016-05-05T03:04:53"/>
    <n v="1459825493"/>
    <d v="2016-04-05T03:04:53"/>
    <d v="1900-01-29T00:00:00"/>
    <x v="28"/>
    <b v="0"/>
    <n v="3"/>
    <b v="0"/>
    <s v="theater/plays"/>
    <n v="3.4999999999999996E-2"/>
    <n v="2.3333333333333335"/>
    <s v="Theater"/>
    <s v="Plays"/>
  </r>
  <r>
    <n v="150000"/>
    <n v="0"/>
    <s v="failed"/>
    <s v="US"/>
    <s v="USD"/>
    <n v="1437069079"/>
    <d v="2015-07-16T17:51:19"/>
    <n v="1434477079"/>
    <d v="2015-06-16T17:51:19"/>
    <d v="1900-01-29T00:00:00"/>
    <x v="28"/>
    <b v="0"/>
    <n v="0"/>
    <b v="0"/>
    <s v="theater/plays"/>
    <n v="0"/>
    <n v="0"/>
    <s v="Theater"/>
    <s v="Plays"/>
  </r>
  <r>
    <n v="11200"/>
    <n v="29"/>
    <s v="failed"/>
    <s v="US"/>
    <s v="USD"/>
    <n v="1453310661"/>
    <d v="2016-01-20T17:24:21"/>
    <n v="1450718661"/>
    <d v="2015-12-21T17:24:21"/>
    <d v="1900-01-29T00:00:00"/>
    <x v="28"/>
    <b v="0"/>
    <n v="1"/>
    <b v="0"/>
    <s v="theater/plays"/>
    <n v="0.2589285714285714"/>
    <n v="29"/>
    <s v="Theater"/>
    <s v="Plays"/>
  </r>
  <r>
    <n v="750"/>
    <n v="252"/>
    <s v="failed"/>
    <s v="US"/>
    <s v="USD"/>
    <n v="1462112318"/>
    <d v="2016-05-01T14:18:38"/>
    <n v="1459520318"/>
    <d v="2016-04-01T14:18:38"/>
    <d v="1900-01-29T00:00:00"/>
    <x v="28"/>
    <b v="0"/>
    <n v="4"/>
    <b v="0"/>
    <s v="theater/plays"/>
    <n v="33.6"/>
    <n v="63"/>
    <s v="Theater"/>
    <s v="Plays"/>
  </r>
  <r>
    <n v="45000"/>
    <n v="185"/>
    <s v="failed"/>
    <s v="US"/>
    <s v="USD"/>
    <n v="1417800435"/>
    <d v="2014-12-05T17:27:15"/>
    <n v="1415208435"/>
    <d v="2014-11-05T17:27:15"/>
    <d v="1900-01-29T00:00:00"/>
    <x v="28"/>
    <b v="0"/>
    <n v="4"/>
    <b v="0"/>
    <s v="theater/plays"/>
    <n v="0.41111111111111115"/>
    <n v="46.25"/>
    <s v="Theater"/>
    <s v="Plays"/>
  </r>
  <r>
    <n v="400"/>
    <n v="130"/>
    <s v="failed"/>
    <s v="US"/>
    <s v="USD"/>
    <n v="1426294201"/>
    <d v="2015-03-14T00:50:01"/>
    <n v="1423705801"/>
    <d v="2015-02-12T01:50:01"/>
    <d v="1900-01-29T00:00:00"/>
    <x v="28"/>
    <b v="0"/>
    <n v="5"/>
    <b v="0"/>
    <s v="theater/plays"/>
    <n v="32.5"/>
    <n v="26"/>
    <s v="Theater"/>
    <s v="Plays"/>
  </r>
  <r>
    <n v="3000"/>
    <n v="5"/>
    <s v="failed"/>
    <s v="US"/>
    <s v="USD"/>
    <n v="1420971324"/>
    <d v="2015-01-11T10:15:24"/>
    <n v="1418379324"/>
    <d v="2014-12-12T10:15:24"/>
    <d v="1900-01-29T00:00:00"/>
    <x v="28"/>
    <b v="0"/>
    <n v="1"/>
    <b v="0"/>
    <s v="theater/plays"/>
    <n v="0.16666666666666669"/>
    <n v="5"/>
    <s v="Theater"/>
    <s v="Plays"/>
  </r>
  <r>
    <n v="3000"/>
    <n v="1142"/>
    <s v="failed"/>
    <s v="US"/>
    <s v="USD"/>
    <n v="1409344985"/>
    <d v="2014-08-29T20:43:05"/>
    <n v="1406752985"/>
    <d v="2014-07-30T20:43:05"/>
    <d v="1900-01-29T00:00:00"/>
    <x v="28"/>
    <b v="0"/>
    <n v="14"/>
    <b v="0"/>
    <s v="theater/plays"/>
    <n v="38.066666666666663"/>
    <n v="81.571428571428569"/>
    <s v="Theater"/>
    <s v="Plays"/>
  </r>
  <r>
    <n v="12000"/>
    <n v="550"/>
    <s v="failed"/>
    <s v="US"/>
    <s v="USD"/>
    <n v="1444577345"/>
    <d v="2015-10-11T15:29:05"/>
    <n v="1441985458"/>
    <d v="2015-09-11T15:30:58"/>
    <d v="1900-01-29T00:00:00"/>
    <x v="28"/>
    <b v="0"/>
    <n v="3"/>
    <b v="0"/>
    <s v="theater/plays"/>
    <n v="4.583333333333333"/>
    <n v="183.33333333333334"/>
    <s v="Theater"/>
    <s v="Plays"/>
  </r>
  <r>
    <n v="7500"/>
    <n v="316"/>
    <s v="failed"/>
    <s v="US"/>
    <s v="USD"/>
    <n v="1446307053"/>
    <d v="2015-10-31T15:57:33"/>
    <n v="1443715053"/>
    <d v="2015-10-01T15:57:33"/>
    <d v="1900-01-29T00:00:00"/>
    <x v="28"/>
    <b v="0"/>
    <n v="12"/>
    <b v="0"/>
    <s v="theater/plays"/>
    <n v="4.2133333333333338"/>
    <n v="26.333333333333332"/>
    <s v="Theater"/>
    <s v="Plays"/>
  </r>
  <r>
    <n v="5500"/>
    <n v="3405"/>
    <s v="failed"/>
    <s v="US"/>
    <s v="USD"/>
    <n v="1407562632"/>
    <d v="2014-08-09T05:37:12"/>
    <n v="1404970632"/>
    <d v="2014-07-10T05:37:12"/>
    <d v="1900-01-29T00:00:00"/>
    <x v="28"/>
    <b v="0"/>
    <n v="7"/>
    <b v="0"/>
    <s v="theater/plays"/>
    <n v="61.909090909090914"/>
    <n v="486.42857142857144"/>
    <s v="Theater"/>
    <s v="Plays"/>
  </r>
  <r>
    <n v="150000"/>
    <n v="25"/>
    <s v="failed"/>
    <s v="US"/>
    <s v="USD"/>
    <n v="1440412396"/>
    <d v="2015-08-24T10:33:16"/>
    <n v="1437820396"/>
    <d v="2015-07-25T10:33:16"/>
    <d v="1900-01-29T00:00:00"/>
    <x v="28"/>
    <b v="0"/>
    <n v="1"/>
    <b v="0"/>
    <s v="theater/plays"/>
    <n v="1.6666666666666666E-2"/>
    <n v="25"/>
    <s v="Theater"/>
    <s v="Plays"/>
  </r>
  <r>
    <n v="9600"/>
    <n v="264"/>
    <s v="failed"/>
    <s v="US"/>
    <s v="USD"/>
    <n v="1465407219"/>
    <d v="2016-06-08T17:33:39"/>
    <n v="1462815219"/>
    <d v="2016-05-09T17:33:39"/>
    <d v="1900-01-29T00:00:00"/>
    <x v="28"/>
    <b v="0"/>
    <n v="5"/>
    <b v="0"/>
    <s v="theater/plays"/>
    <n v="2.75"/>
    <n v="52.8"/>
    <s v="Theater"/>
    <s v="Plays"/>
  </r>
  <r>
    <n v="14440"/>
    <n v="2030"/>
    <s v="failed"/>
    <s v="US"/>
    <s v="USD"/>
    <n v="1452827374"/>
    <d v="2016-01-15T03:09:34"/>
    <n v="1450235374"/>
    <d v="2015-12-16T03:09:34"/>
    <d v="1900-01-29T00:00:00"/>
    <x v="28"/>
    <b v="0"/>
    <n v="26"/>
    <b v="0"/>
    <s v="theater/plays"/>
    <n v="14.058171745152354"/>
    <n v="78.07692307692308"/>
    <s v="Theater"/>
    <s v="Plays"/>
  </r>
  <r>
    <n v="1000"/>
    <n v="611"/>
    <s v="failed"/>
    <s v="GB"/>
    <s v="GBP"/>
    <n v="1458117190"/>
    <d v="2016-03-16T08:33:10"/>
    <n v="1455528790"/>
    <d v="2016-02-15T09:33:10"/>
    <d v="1900-01-29T00:00:00"/>
    <x v="28"/>
    <b v="0"/>
    <n v="3"/>
    <b v="0"/>
    <s v="theater/plays"/>
    <n v="61.1"/>
    <n v="203.66666666666666"/>
    <s v="Theater"/>
    <s v="Plays"/>
  </r>
  <r>
    <n v="600"/>
    <n v="51"/>
    <s v="failed"/>
    <s v="US"/>
    <s v="USD"/>
    <n v="1407250329"/>
    <d v="2014-08-05T14:52:09"/>
    <n v="1404658329"/>
    <d v="2014-07-06T14:52:09"/>
    <d v="1900-01-29T00:00:00"/>
    <x v="28"/>
    <b v="0"/>
    <n v="6"/>
    <b v="0"/>
    <s v="theater/plays"/>
    <n v="8.5"/>
    <n v="8.5"/>
    <s v="Theater"/>
    <s v="Plays"/>
  </r>
  <r>
    <n v="2500"/>
    <n v="671"/>
    <s v="failed"/>
    <s v="CA"/>
    <s v="CAD"/>
    <n v="1427306470"/>
    <d v="2015-03-25T18:01:10"/>
    <n v="1424718070"/>
    <d v="2015-02-23T19:01:10"/>
    <d v="1900-01-29T00:00:00"/>
    <x v="28"/>
    <b v="0"/>
    <n v="13"/>
    <b v="0"/>
    <s v="theater/plays"/>
    <n v="26.840000000000003"/>
    <n v="51.615384615384613"/>
    <s v="Theater"/>
    <s v="Plays"/>
  </r>
  <r>
    <n v="100"/>
    <n v="129"/>
    <s v="successful"/>
    <s v="US"/>
    <s v="USD"/>
    <n v="1411679804"/>
    <d v="2014-09-25T21:16:44"/>
    <n v="1409087804"/>
    <d v="2014-08-26T21:16:44"/>
    <d v="1900-01-29T00:00:00"/>
    <x v="28"/>
    <b v="0"/>
    <n v="3"/>
    <b v="1"/>
    <s v="theater/musical"/>
    <n v="129"/>
    <n v="43"/>
    <s v="Theater"/>
    <s v="Musical"/>
  </r>
  <r>
    <n v="25000"/>
    <n v="25800"/>
    <s v="successful"/>
    <s v="US"/>
    <s v="USD"/>
    <n v="1431143940"/>
    <d v="2015-05-09T03:59:00"/>
    <n v="1428585710"/>
    <d v="2015-04-09T13:21:50"/>
    <d v="1900-01-29T00:00:00"/>
    <x v="28"/>
    <b v="0"/>
    <n v="147"/>
    <b v="1"/>
    <s v="theater/musical"/>
    <n v="103.2"/>
    <n v="175.51020408163265"/>
    <s v="Theater"/>
    <s v="Musical"/>
  </r>
  <r>
    <n v="45000"/>
    <n v="46100.69"/>
    <s v="successful"/>
    <s v="US"/>
    <s v="USD"/>
    <n v="1410444068"/>
    <d v="2014-09-11T14:01:08"/>
    <n v="1407852068"/>
    <d v="2014-08-12T14:01:08"/>
    <d v="1900-01-29T00:00:00"/>
    <x v="28"/>
    <b v="0"/>
    <n v="199"/>
    <b v="1"/>
    <s v="theater/musical"/>
    <n v="102.44597777777777"/>
    <n v="231.66175879396985"/>
    <s v="Theater"/>
    <s v="Musical"/>
  </r>
  <r>
    <n v="1000"/>
    <n v="1000"/>
    <s v="successful"/>
    <s v="US"/>
    <s v="USD"/>
    <n v="1457135846"/>
    <d v="2016-03-04T23:57:26"/>
    <n v="1454543846"/>
    <d v="2016-02-03T23:57:26"/>
    <d v="1900-01-29T00:00:00"/>
    <x v="28"/>
    <b v="0"/>
    <n v="24"/>
    <b v="1"/>
    <s v="theater/musical"/>
    <n v="100"/>
    <n v="41.666666666666664"/>
    <s v="Theater"/>
    <s v="Musical"/>
  </r>
  <r>
    <n v="8000"/>
    <n v="8165.55"/>
    <s v="successful"/>
    <s v="US"/>
    <s v="USD"/>
    <n v="1401024758"/>
    <d v="2014-05-25T13:32:38"/>
    <n v="1398432758"/>
    <d v="2014-04-25T13:32:38"/>
    <d v="1900-01-29T00:00:00"/>
    <x v="28"/>
    <b v="0"/>
    <n v="32"/>
    <b v="1"/>
    <s v="theater/musical"/>
    <n v="102.06937499999999"/>
    <n v="255.17343750000001"/>
    <s v="Theater"/>
    <s v="Musical"/>
  </r>
  <r>
    <n v="10000"/>
    <n v="10092"/>
    <s v="successful"/>
    <s v="GB"/>
    <s v="GBP"/>
    <n v="1431007264"/>
    <d v="2015-05-07T14:01:04"/>
    <n v="1428415264"/>
    <d v="2015-04-07T14:01:04"/>
    <d v="1900-01-29T00:00:00"/>
    <x v="28"/>
    <b v="0"/>
    <n v="62"/>
    <b v="1"/>
    <s v="theater/musical"/>
    <n v="100.92000000000002"/>
    <n v="162.7741935483871"/>
    <s v="Theater"/>
    <s v="Musical"/>
  </r>
  <r>
    <n v="2500"/>
    <n v="2569"/>
    <s v="successful"/>
    <s v="US"/>
    <s v="USD"/>
    <n v="1465081053"/>
    <d v="2016-06-04T22:57:33"/>
    <n v="1462489053"/>
    <d v="2016-05-05T22:57:33"/>
    <d v="1900-01-29T00:00:00"/>
    <x v="28"/>
    <b v="0"/>
    <n v="54"/>
    <b v="1"/>
    <s v="theater/musical"/>
    <n v="102.76"/>
    <n v="47.574074074074076"/>
    <s v="Theater"/>
    <s v="Musical"/>
  </r>
  <r>
    <n v="2500"/>
    <n v="2700"/>
    <s v="successful"/>
    <s v="CA"/>
    <s v="CAD"/>
    <n v="1402845364"/>
    <d v="2014-06-15T15:16:04"/>
    <n v="1400253364"/>
    <d v="2014-05-16T15:16:04"/>
    <d v="1900-01-29T00:00:00"/>
    <x v="28"/>
    <b v="0"/>
    <n v="37"/>
    <b v="1"/>
    <s v="theater/musical"/>
    <n v="108"/>
    <n v="72.972972972972968"/>
    <s v="Theater"/>
    <s v="Musical"/>
  </r>
  <r>
    <n v="1500"/>
    <n v="2000"/>
    <s v="successful"/>
    <s v="GB"/>
    <s v="GBP"/>
    <n v="1405249113"/>
    <d v="2014-07-13T10:58:33"/>
    <n v="1402657113"/>
    <d v="2014-06-13T10:58:33"/>
    <d v="1900-01-29T00:00:00"/>
    <x v="28"/>
    <b v="0"/>
    <n v="55"/>
    <b v="1"/>
    <s v="theater/musical"/>
    <n v="133.33333333333331"/>
    <n v="36.363636363636367"/>
    <s v="Theater"/>
    <s v="Musical"/>
  </r>
  <r>
    <n v="4000"/>
    <n v="4055"/>
    <s v="successful"/>
    <s v="US"/>
    <s v="USD"/>
    <n v="1422636814"/>
    <d v="2015-01-30T16:53:34"/>
    <n v="1420044814"/>
    <d v="2014-12-31T16:53:34"/>
    <d v="1900-01-29T00:00:00"/>
    <x v="28"/>
    <b v="0"/>
    <n v="32"/>
    <b v="1"/>
    <s v="theater/musical"/>
    <n v="101.375"/>
    <n v="126.71875"/>
    <s v="Theater"/>
    <s v="Musical"/>
  </r>
  <r>
    <n v="25000"/>
    <n v="1"/>
    <s v="failed"/>
    <s v="US"/>
    <s v="USD"/>
    <n v="1425250955"/>
    <d v="2015-03-01T23:02:35"/>
    <n v="1422658955"/>
    <d v="2015-01-30T23:02:35"/>
    <d v="1900-01-29T00:00:00"/>
    <x v="28"/>
    <b v="0"/>
    <n v="1"/>
    <b v="0"/>
    <s v="theater/spaces"/>
    <n v="4.0000000000000001E-3"/>
    <n v="1"/>
    <s v="Theater"/>
    <s v="Spaces"/>
  </r>
  <r>
    <n v="3000"/>
    <n v="0"/>
    <s v="failed"/>
    <s v="US"/>
    <s v="USD"/>
    <n v="1428894380"/>
    <d v="2015-04-13T03:06:20"/>
    <n v="1426302380"/>
    <d v="2015-03-14T03:06:20"/>
    <d v="1900-01-29T00:00:00"/>
    <x v="28"/>
    <b v="0"/>
    <n v="0"/>
    <b v="0"/>
    <s v="theater/spaces"/>
    <n v="0"/>
    <n v="0"/>
    <s v="Theater"/>
    <s v="Spaces"/>
  </r>
  <r>
    <n v="10000"/>
    <n v="100"/>
    <s v="failed"/>
    <s v="US"/>
    <s v="USD"/>
    <n v="1433714198"/>
    <d v="2015-06-07T21:56:38"/>
    <n v="1431122198"/>
    <d v="2015-05-08T21:56:38"/>
    <d v="1900-01-29T00:00:00"/>
    <x v="28"/>
    <b v="0"/>
    <n v="1"/>
    <b v="0"/>
    <s v="theater/spaces"/>
    <n v="1"/>
    <n v="100"/>
    <s v="Theater"/>
    <s v="Spaces"/>
  </r>
  <r>
    <n v="50000"/>
    <n v="0"/>
    <s v="failed"/>
    <s v="US"/>
    <s v="USD"/>
    <n v="1432437660"/>
    <d v="2015-05-24T03:21:00"/>
    <n v="1429845660"/>
    <d v="2015-04-24T03:21:00"/>
    <d v="1900-01-29T00:00:00"/>
    <x v="28"/>
    <b v="0"/>
    <n v="0"/>
    <b v="0"/>
    <s v="theater/spaces"/>
    <n v="0"/>
    <n v="0"/>
    <s v="Theater"/>
    <s v="Spaces"/>
  </r>
  <r>
    <n v="2000"/>
    <n v="2"/>
    <s v="failed"/>
    <s v="GB"/>
    <s v="GBP"/>
    <n v="1471265092"/>
    <d v="2016-08-15T12:44:52"/>
    <n v="1468673092"/>
    <d v="2016-07-16T12:44:52"/>
    <d v="1900-01-29T00:00:00"/>
    <x v="28"/>
    <b v="0"/>
    <n v="2"/>
    <b v="0"/>
    <s v="theater/spaces"/>
    <n v="0.1"/>
    <n v="1"/>
    <s v="Theater"/>
    <s v="Spaces"/>
  </r>
  <r>
    <n v="1000"/>
    <n v="25"/>
    <s v="failed"/>
    <s v="US"/>
    <s v="USD"/>
    <n v="1447965917"/>
    <d v="2015-11-19T20:45:17"/>
    <n v="1445370317"/>
    <d v="2015-10-20T19:45:17"/>
    <d v="1900-01-29T00:00:00"/>
    <x v="28"/>
    <b v="0"/>
    <n v="2"/>
    <b v="0"/>
    <s v="theater/spaces"/>
    <n v="2.5"/>
    <n v="12.5"/>
    <s v="Theater"/>
    <s v="Spaces"/>
  </r>
  <r>
    <n v="5000000"/>
    <n v="0"/>
    <s v="failed"/>
    <s v="US"/>
    <s v="USD"/>
    <n v="1453538752"/>
    <d v="2016-01-23T08:45:52"/>
    <n v="1450946752"/>
    <d v="2015-12-24T08:45:52"/>
    <d v="1900-01-29T00:00:00"/>
    <x v="28"/>
    <b v="0"/>
    <n v="0"/>
    <b v="0"/>
    <s v="theater/spaces"/>
    <n v="0"/>
    <n v="0"/>
    <s v="Theater"/>
    <s v="Spaces"/>
  </r>
  <r>
    <n v="400000"/>
    <n v="605"/>
    <s v="canceled"/>
    <s v="US"/>
    <s v="USD"/>
    <n v="1444330821"/>
    <d v="2015-10-08T19:00:21"/>
    <n v="1441738821"/>
    <d v="2015-09-08T19:00:21"/>
    <d v="1900-01-29T00:00:00"/>
    <x v="28"/>
    <b v="0"/>
    <n v="3"/>
    <b v="0"/>
    <s v="theater/spaces"/>
    <n v="0.15125"/>
    <n v="201.66666666666666"/>
    <s v="Theater"/>
    <s v="Spaces"/>
  </r>
  <r>
    <n v="1200"/>
    <n v="715"/>
    <s v="canceled"/>
    <s v="US"/>
    <s v="USD"/>
    <n v="1434476849"/>
    <d v="2015-06-16T17:47:29"/>
    <n v="1431884849"/>
    <d v="2015-05-17T17:47:29"/>
    <d v="1900-01-29T00:00:00"/>
    <x v="28"/>
    <b v="0"/>
    <n v="11"/>
    <b v="0"/>
    <s v="theater/spaces"/>
    <n v="59.583333333333336"/>
    <n v="65"/>
    <s v="Theater"/>
    <s v="Spaces"/>
  </r>
  <r>
    <n v="7900"/>
    <n v="1322"/>
    <s v="canceled"/>
    <s v="US"/>
    <s v="USD"/>
    <n v="1462402850"/>
    <d v="2016-05-04T23:00:50"/>
    <n v="1459810850"/>
    <d v="2016-04-04T23:00:50"/>
    <d v="1900-01-29T00:00:00"/>
    <x v="28"/>
    <b v="0"/>
    <n v="20"/>
    <b v="0"/>
    <s v="theater/spaces"/>
    <n v="16.734177215189874"/>
    <n v="66.099999999999994"/>
    <s v="Theater"/>
    <s v="Spaces"/>
  </r>
  <r>
    <n v="10000"/>
    <n v="0"/>
    <s v="canceled"/>
    <s v="GB"/>
    <s v="GBP"/>
    <n v="1465258325"/>
    <d v="2016-06-07T00:12:05"/>
    <n v="1462666325"/>
    <d v="2016-05-08T00:12:05"/>
    <d v="1900-01-29T00:00:00"/>
    <x v="28"/>
    <b v="0"/>
    <n v="0"/>
    <b v="0"/>
    <s v="theater/spaces"/>
    <n v="0"/>
    <n v="0"/>
    <s v="Theater"/>
    <s v="Spaces"/>
  </r>
  <r>
    <n v="30000000"/>
    <n v="0"/>
    <s v="canceled"/>
    <s v="US"/>
    <s v="USD"/>
    <n v="1410459023"/>
    <d v="2014-09-11T18:10:23"/>
    <n v="1407867023"/>
    <d v="2014-08-12T18:10:23"/>
    <d v="1900-01-29T00:00:00"/>
    <x v="28"/>
    <b v="0"/>
    <n v="0"/>
    <b v="0"/>
    <s v="theater/spaces"/>
    <n v="0"/>
    <n v="0"/>
    <s v="Theater"/>
    <s v="Spaces"/>
  </r>
  <r>
    <n v="10000"/>
    <n v="10685"/>
    <s v="successful"/>
    <s v="US"/>
    <s v="USD"/>
    <n v="1435835824"/>
    <d v="2015-07-02T11:17:04"/>
    <n v="1433243824"/>
    <d v="2015-06-02T11:17:04"/>
    <d v="1900-01-29T00:00:00"/>
    <x v="28"/>
    <b v="0"/>
    <n v="98"/>
    <b v="1"/>
    <s v="theater/plays"/>
    <n v="106.85"/>
    <n v="109.03061224489795"/>
    <s v="Theater"/>
    <s v="Plays"/>
  </r>
  <r>
    <n v="5000"/>
    <n v="5035.6899999999996"/>
    <s v="successful"/>
    <s v="US"/>
    <s v="USD"/>
    <n v="1407360720"/>
    <d v="2014-08-06T21:32:00"/>
    <n v="1404769819"/>
    <d v="2014-07-07T21:50:19"/>
    <d v="1900-01-29T00:00:00"/>
    <x v="28"/>
    <b v="0"/>
    <n v="196"/>
    <b v="1"/>
    <s v="theater/plays"/>
    <n v="100.71379999999999"/>
    <n v="25.692295918367346"/>
    <s v="Theater"/>
    <s v="Plays"/>
  </r>
  <r>
    <n v="1500"/>
    <n v="1635"/>
    <s v="successful"/>
    <s v="US"/>
    <s v="USD"/>
    <n v="1436290233"/>
    <d v="2015-07-07T17:30:33"/>
    <n v="1433698233"/>
    <d v="2015-06-07T17:30:33"/>
    <d v="1900-01-29T00:00:00"/>
    <x v="28"/>
    <b v="0"/>
    <n v="39"/>
    <b v="1"/>
    <s v="theater/plays"/>
    <n v="109.00000000000001"/>
    <n v="41.92307692307692"/>
    <s v="Theater"/>
    <s v="Plays"/>
  </r>
  <r>
    <n v="10000"/>
    <n v="11363"/>
    <s v="successful"/>
    <s v="US"/>
    <s v="USD"/>
    <n v="1442425412"/>
    <d v="2015-09-16T17:43:32"/>
    <n v="1439833412"/>
    <d v="2015-08-17T17:43:32"/>
    <d v="1900-01-29T00:00:00"/>
    <x v="28"/>
    <b v="0"/>
    <n v="128"/>
    <b v="1"/>
    <s v="theater/plays"/>
    <n v="113.63000000000001"/>
    <n v="88.7734375"/>
    <s v="Theater"/>
    <s v="Plays"/>
  </r>
  <r>
    <n v="5000"/>
    <n v="5696"/>
    <s v="successful"/>
    <s v="US"/>
    <s v="USD"/>
    <n v="1425872692"/>
    <d v="2015-03-09T03:44:52"/>
    <n v="1423284292"/>
    <d v="2015-02-07T04:44:52"/>
    <d v="1900-01-29T00:00:00"/>
    <x v="28"/>
    <b v="0"/>
    <n v="71"/>
    <b v="1"/>
    <s v="theater/plays"/>
    <n v="113.92"/>
    <n v="80.225352112676063"/>
    <s v="Theater"/>
    <s v="Plays"/>
  </r>
  <r>
    <n v="1000"/>
    <n v="1625"/>
    <s v="successful"/>
    <s v="CA"/>
    <s v="CAD"/>
    <n v="1430693460"/>
    <d v="2015-05-03T22:51:00"/>
    <n v="1428087153"/>
    <d v="2015-04-03T18:52:33"/>
    <d v="1900-01-29T00:00:00"/>
    <x v="28"/>
    <b v="0"/>
    <n v="17"/>
    <b v="1"/>
    <s v="theater/plays"/>
    <n v="162.5"/>
    <n v="95.588235294117652"/>
    <s v="Theater"/>
    <s v="Plays"/>
  </r>
  <r>
    <n v="6000"/>
    <n v="6360"/>
    <s v="successful"/>
    <s v="US"/>
    <s v="USD"/>
    <n v="1405699451"/>
    <d v="2014-07-18T16:04:11"/>
    <n v="1403107451"/>
    <d v="2014-06-18T16:04:11"/>
    <d v="1900-01-29T00:00:00"/>
    <x v="28"/>
    <b v="0"/>
    <n v="91"/>
    <b v="1"/>
    <s v="theater/plays"/>
    <n v="106"/>
    <n v="69.890109890109883"/>
    <s v="Theater"/>
    <s v="Plays"/>
  </r>
  <r>
    <n v="3200"/>
    <n v="3205"/>
    <s v="successful"/>
    <s v="US"/>
    <s v="USD"/>
    <n v="1409500078"/>
    <d v="2014-08-31T15:47:58"/>
    <n v="1406908078"/>
    <d v="2014-08-01T15:47:58"/>
    <d v="1900-01-29T00:00:00"/>
    <x v="28"/>
    <b v="0"/>
    <n v="43"/>
    <b v="1"/>
    <s v="theater/plays"/>
    <n v="100.15624999999999"/>
    <n v="74.534883720930239"/>
    <s v="Theater"/>
    <s v="Plays"/>
  </r>
  <r>
    <n v="5000"/>
    <n v="5103"/>
    <s v="successful"/>
    <s v="GB"/>
    <s v="GBP"/>
    <n v="1455208143"/>
    <d v="2016-02-11T16:29:03"/>
    <n v="1452616143"/>
    <d v="2016-01-12T16:29:03"/>
    <d v="1900-01-29T00:00:00"/>
    <x v="28"/>
    <b v="1"/>
    <n v="59"/>
    <b v="1"/>
    <s v="theater/spaces"/>
    <n v="102.06"/>
    <n v="86.491525423728817"/>
    <s v="Theater"/>
    <s v="Spaces"/>
  </r>
  <r>
    <n v="25000"/>
    <n v="25088"/>
    <s v="successful"/>
    <s v="US"/>
    <s v="USD"/>
    <n v="1472020881"/>
    <d v="2016-08-24T06:41:21"/>
    <n v="1469428881"/>
    <d v="2016-07-25T06:41:21"/>
    <d v="1900-01-29T00:00:00"/>
    <x v="28"/>
    <b v="1"/>
    <n v="218"/>
    <b v="1"/>
    <s v="theater/spaces"/>
    <n v="100.352"/>
    <n v="115.08256880733946"/>
    <s v="Theater"/>
    <s v="Spaces"/>
  </r>
  <r>
    <n v="1000"/>
    <n v="1000"/>
    <s v="successful"/>
    <s v="GB"/>
    <s v="GBP"/>
    <n v="1466412081"/>
    <d v="2016-06-20T08:41:21"/>
    <n v="1463820081"/>
    <d v="2016-05-21T08:41:21"/>
    <d v="1900-01-29T00:00:00"/>
    <x v="28"/>
    <b v="0"/>
    <n v="28"/>
    <b v="1"/>
    <s v="theater/spaces"/>
    <n v="100"/>
    <n v="35.714285714285715"/>
    <s v="Theater"/>
    <s v="Spaces"/>
  </r>
  <r>
    <n v="3000"/>
    <n v="3135"/>
    <s v="successful"/>
    <s v="US"/>
    <s v="USD"/>
    <n v="1476037510"/>
    <d v="2016-10-09T18:25:10"/>
    <n v="1473445510"/>
    <d v="2016-09-09T18:25:10"/>
    <d v="1900-01-29T00:00:00"/>
    <x v="28"/>
    <b v="0"/>
    <n v="64"/>
    <b v="1"/>
    <s v="theater/spaces"/>
    <n v="104.5"/>
    <n v="48.984375"/>
    <s v="Theater"/>
    <s v="Spaces"/>
  </r>
  <r>
    <n v="1000"/>
    <n v="1003"/>
    <s v="successful"/>
    <s v="US"/>
    <s v="USD"/>
    <n v="1455998867"/>
    <d v="2016-02-20T20:07:47"/>
    <n v="1453406867"/>
    <d v="2016-01-21T20:07:47"/>
    <d v="1900-01-29T00:00:00"/>
    <x v="28"/>
    <b v="0"/>
    <n v="22"/>
    <b v="1"/>
    <s v="theater/spaces"/>
    <n v="100.29999999999998"/>
    <n v="45.590909090909093"/>
    <s v="Theater"/>
    <s v="Spaces"/>
  </r>
  <r>
    <n v="300"/>
    <n v="1373.24"/>
    <s v="successful"/>
    <s v="GB"/>
    <s v="GBP"/>
    <n v="1412335772"/>
    <d v="2014-10-03T11:29:32"/>
    <n v="1409743772"/>
    <d v="2014-09-03T11:29:32"/>
    <d v="1900-01-29T00:00:00"/>
    <x v="28"/>
    <b v="0"/>
    <n v="59"/>
    <b v="1"/>
    <s v="theater/spaces"/>
    <n v="457.74666666666673"/>
    <n v="23.275254237288134"/>
    <s v="Theater"/>
    <s v="Spaces"/>
  </r>
  <r>
    <n v="15000"/>
    <n v="15744"/>
    <s v="successful"/>
    <s v="US"/>
    <s v="USD"/>
    <n v="1484841471"/>
    <d v="2017-01-19T15:57:51"/>
    <n v="1482249471"/>
    <d v="2016-12-20T15:57:51"/>
    <d v="1900-01-29T00:00:00"/>
    <x v="28"/>
    <b v="0"/>
    <n v="249"/>
    <b v="1"/>
    <s v="theater/spaces"/>
    <n v="104.96000000000001"/>
    <n v="63.2289156626506"/>
    <s v="Theater"/>
    <s v="Spaces"/>
  </r>
  <r>
    <n v="7214"/>
    <n v="22991.01"/>
    <s v="successful"/>
    <s v="US"/>
    <s v="USD"/>
    <n v="1468445382"/>
    <d v="2016-07-13T21:29:42"/>
    <n v="1465853382"/>
    <d v="2016-06-13T21:29:42"/>
    <d v="1900-01-29T00:00:00"/>
    <x v="28"/>
    <b v="0"/>
    <n v="175"/>
    <b v="1"/>
    <s v="theater/spaces"/>
    <n v="318.69988910451895"/>
    <n v="131.37719999999999"/>
    <s v="Theater"/>
    <s v="Spaces"/>
  </r>
  <r>
    <n v="7000"/>
    <n v="7595.43"/>
    <s v="successful"/>
    <s v="US"/>
    <s v="USD"/>
    <n v="1356552252"/>
    <d v="2012-12-26T20:04:12"/>
    <n v="1353960252"/>
    <d v="2012-11-26T20:04:12"/>
    <d v="1900-01-29T00:00:00"/>
    <x v="28"/>
    <b v="0"/>
    <n v="104"/>
    <b v="1"/>
    <s v="theater/spaces"/>
    <n v="108.50614285714286"/>
    <n v="73.032980769230775"/>
    <s v="Theater"/>
    <s v="Spaces"/>
  </r>
  <r>
    <n v="40000"/>
    <n v="45126"/>
    <s v="successful"/>
    <s v="US"/>
    <s v="USD"/>
    <n v="1416089324"/>
    <d v="2014-11-15T22:08:44"/>
    <n v="1413493724"/>
    <d v="2014-10-16T21:08:44"/>
    <d v="1900-01-29T00:00:00"/>
    <x v="28"/>
    <b v="0"/>
    <n v="277"/>
    <b v="1"/>
    <s v="theater/spaces"/>
    <n v="112.815"/>
    <n v="162.90974729241879"/>
    <s v="Theater"/>
    <s v="Spaces"/>
  </r>
  <r>
    <n v="10600"/>
    <n v="12772.6"/>
    <s v="successful"/>
    <s v="US"/>
    <s v="USD"/>
    <n v="1412611905"/>
    <d v="2014-10-06T16:11:45"/>
    <n v="1410019905"/>
    <d v="2014-09-06T16:11:45"/>
    <d v="1900-01-29T00:00:00"/>
    <x v="28"/>
    <b v="0"/>
    <n v="118"/>
    <b v="1"/>
    <s v="theater/spaces"/>
    <n v="120.49622641509434"/>
    <n v="108.24237288135593"/>
    <s v="Theater"/>
    <s v="Spaces"/>
  </r>
  <r>
    <n v="8000"/>
    <n v="8620"/>
    <s v="successful"/>
    <s v="CA"/>
    <s v="CAD"/>
    <n v="1418580591"/>
    <d v="2014-12-14T18:09:51"/>
    <n v="1415988591"/>
    <d v="2014-11-14T18:09:51"/>
    <d v="1900-01-29T00:00:00"/>
    <x v="28"/>
    <b v="0"/>
    <n v="97"/>
    <b v="1"/>
    <s v="theater/spaces"/>
    <n v="107.74999999999999"/>
    <n v="88.865979381443296"/>
    <s v="Theater"/>
    <s v="Spaces"/>
  </r>
  <r>
    <n v="3000"/>
    <n v="3035"/>
    <s v="successful"/>
    <s v="US"/>
    <s v="USD"/>
    <n v="1453352719"/>
    <d v="2016-01-21T05:05:19"/>
    <n v="1450760719"/>
    <d v="2015-12-22T05:05:19"/>
    <d v="1900-01-29T00:00:00"/>
    <x v="28"/>
    <b v="0"/>
    <n v="26"/>
    <b v="1"/>
    <s v="theater/spaces"/>
    <n v="101.16666666666667"/>
    <n v="116.73076923076923"/>
    <s v="Theater"/>
    <s v="Spaces"/>
  </r>
  <r>
    <n v="25000"/>
    <n v="29939"/>
    <s v="successful"/>
    <s v="US"/>
    <s v="USD"/>
    <n v="1417012840"/>
    <d v="2014-11-26T14:40:40"/>
    <n v="1414417240"/>
    <d v="2014-10-27T13:40:40"/>
    <d v="1900-01-29T00:00:00"/>
    <x v="28"/>
    <b v="0"/>
    <n v="128"/>
    <b v="1"/>
    <s v="theater/spaces"/>
    <n v="119.756"/>
    <n v="233.8984375"/>
    <s v="Theater"/>
    <s v="Spaces"/>
  </r>
  <r>
    <n v="10000"/>
    <n v="15696"/>
    <s v="successful"/>
    <s v="US"/>
    <s v="USD"/>
    <n v="1434917049"/>
    <d v="2015-06-21T20:04:09"/>
    <n v="1432325049"/>
    <d v="2015-05-22T20:04:09"/>
    <d v="1900-01-29T00:00:00"/>
    <x v="28"/>
    <b v="0"/>
    <n v="107"/>
    <b v="1"/>
    <s v="theater/spaces"/>
    <n v="156.96"/>
    <n v="146.69158878504672"/>
    <s v="Theater"/>
    <s v="Spaces"/>
  </r>
  <r>
    <n v="22000"/>
    <n v="23285"/>
    <s v="successful"/>
    <s v="US"/>
    <s v="USD"/>
    <n v="1408566243"/>
    <d v="2014-08-20T20:24:03"/>
    <n v="1405974243"/>
    <d v="2014-07-21T20:24:03"/>
    <d v="1900-01-29T00:00:00"/>
    <x v="28"/>
    <b v="0"/>
    <n v="159"/>
    <b v="1"/>
    <s v="theater/spaces"/>
    <n v="105.84090909090908"/>
    <n v="146.44654088050314"/>
    <s v="Theater"/>
    <s v="Spaces"/>
  </r>
  <r>
    <n v="5000"/>
    <n v="12321"/>
    <s v="successful"/>
    <s v="US"/>
    <s v="USD"/>
    <n v="1349567475"/>
    <d v="2012-10-06T23:51:15"/>
    <n v="1346975475"/>
    <d v="2012-09-06T23:51:15"/>
    <d v="1900-01-29T00:00:00"/>
    <x v="28"/>
    <b v="0"/>
    <n v="182"/>
    <b v="1"/>
    <s v="theater/spaces"/>
    <n v="246.42"/>
    <n v="67.697802197802204"/>
    <s v="Theater"/>
    <s v="Spaces"/>
  </r>
  <r>
    <n v="40000"/>
    <n v="52576"/>
    <s v="successful"/>
    <s v="US"/>
    <s v="USD"/>
    <n v="1426866851"/>
    <d v="2015-03-20T15:54:11"/>
    <n v="1424278451"/>
    <d v="2015-02-18T16:54:11"/>
    <d v="1900-01-29T00:00:00"/>
    <x v="28"/>
    <b v="0"/>
    <n v="320"/>
    <b v="1"/>
    <s v="theater/spaces"/>
    <n v="131.44"/>
    <n v="164.3"/>
    <s v="Theater"/>
    <s v="Spaces"/>
  </r>
  <r>
    <n v="5000"/>
    <n v="8401"/>
    <s v="successful"/>
    <s v="US"/>
    <s v="USD"/>
    <n v="1471242025"/>
    <d v="2016-08-15T06:20:25"/>
    <n v="1468650025"/>
    <d v="2016-07-16T06:20:25"/>
    <d v="1900-01-29T00:00:00"/>
    <x v="28"/>
    <b v="0"/>
    <n v="99"/>
    <b v="1"/>
    <s v="theater/spaces"/>
    <n v="168.01999999999998"/>
    <n v="84.858585858585855"/>
    <s v="Theater"/>
    <s v="Spaces"/>
  </r>
  <r>
    <n v="1750"/>
    <n v="1867"/>
    <s v="successful"/>
    <s v="US"/>
    <s v="USD"/>
    <n v="1442426171"/>
    <d v="2015-09-16T17:56:11"/>
    <n v="1439834171"/>
    <d v="2015-08-17T17:56:11"/>
    <d v="1900-01-29T00:00:00"/>
    <x v="28"/>
    <b v="0"/>
    <n v="41"/>
    <b v="1"/>
    <s v="theater/spaces"/>
    <n v="106.6857142857143"/>
    <n v="45.536585365853661"/>
    <s v="Theater"/>
    <s v="Spaces"/>
  </r>
  <r>
    <n v="1000"/>
    <n v="1272"/>
    <s v="successful"/>
    <s v="US"/>
    <s v="USD"/>
    <n v="1441933459"/>
    <d v="2015-09-11T01:04:19"/>
    <n v="1439341459"/>
    <d v="2015-08-12T01:04:19"/>
    <d v="1900-01-29T00:00:00"/>
    <x v="28"/>
    <b v="0"/>
    <n v="25"/>
    <b v="1"/>
    <s v="theater/spaces"/>
    <n v="127.2"/>
    <n v="50.88"/>
    <s v="Theater"/>
    <s v="Spaces"/>
  </r>
  <r>
    <n v="3000"/>
    <n v="4396"/>
    <s v="successful"/>
    <s v="US"/>
    <s v="USD"/>
    <n v="1471487925"/>
    <d v="2016-08-18T02:38:45"/>
    <n v="1468895925"/>
    <d v="2016-07-19T02:38:45"/>
    <d v="1900-01-29T00:00:00"/>
    <x v="28"/>
    <b v="0"/>
    <n v="23"/>
    <b v="1"/>
    <s v="theater/spaces"/>
    <n v="146.53333333333333"/>
    <n v="191.13043478260869"/>
    <s v="Theater"/>
    <s v="Spaces"/>
  </r>
  <r>
    <n v="25000"/>
    <n v="27196.71"/>
    <s v="successful"/>
    <s v="US"/>
    <s v="USD"/>
    <n v="1367674009"/>
    <d v="2013-05-04T13:26:49"/>
    <n v="1365082009"/>
    <d v="2013-04-04T13:26:49"/>
    <d v="1900-01-29T00:00:00"/>
    <x v="28"/>
    <b v="0"/>
    <n v="307"/>
    <b v="1"/>
    <s v="theater/spaces"/>
    <n v="108.78684000000001"/>
    <n v="88.588631921824103"/>
    <s v="Theater"/>
    <s v="Spaces"/>
  </r>
  <r>
    <n v="8300"/>
    <n v="9170"/>
    <s v="successful"/>
    <s v="US"/>
    <s v="USD"/>
    <n v="1453323048"/>
    <d v="2016-01-20T20:50:48"/>
    <n v="1450731048"/>
    <d v="2015-12-21T20:50:48"/>
    <d v="1900-01-29T00:00:00"/>
    <x v="28"/>
    <b v="0"/>
    <n v="95"/>
    <b v="1"/>
    <s v="theater/spaces"/>
    <n v="110.48192771084338"/>
    <n v="96.526315789473685"/>
    <s v="Theater"/>
    <s v="Spaces"/>
  </r>
  <r>
    <n v="1500"/>
    <n v="1920"/>
    <s v="successful"/>
    <s v="GB"/>
    <s v="GBP"/>
    <n v="1444149047"/>
    <d v="2015-10-06T16:30:47"/>
    <n v="1441557047"/>
    <d v="2015-09-06T16:30:47"/>
    <d v="1900-01-29T00:00:00"/>
    <x v="28"/>
    <b v="0"/>
    <n v="37"/>
    <b v="1"/>
    <s v="theater/spaces"/>
    <n v="128"/>
    <n v="51.891891891891895"/>
    <s v="Theater"/>
    <s v="Spaces"/>
  </r>
  <r>
    <n v="4000"/>
    <n v="5308.26"/>
    <s v="successful"/>
    <s v="US"/>
    <s v="USD"/>
    <n v="1408679055"/>
    <d v="2014-08-22T03:44:15"/>
    <n v="1406087055"/>
    <d v="2014-07-23T03:44:15"/>
    <d v="1900-01-29T00:00:00"/>
    <x v="28"/>
    <b v="0"/>
    <n v="64"/>
    <b v="1"/>
    <s v="theater/spaces"/>
    <n v="132.70650000000001"/>
    <n v="82.941562500000003"/>
    <s v="Theater"/>
    <s v="Spaces"/>
  </r>
  <r>
    <n v="7900"/>
    <n v="15077"/>
    <s v="successful"/>
    <s v="US"/>
    <s v="USD"/>
    <n v="1410324720"/>
    <d v="2014-09-10T04:52:00"/>
    <n v="1407784586"/>
    <d v="2014-08-11T19:16:26"/>
    <d v="1900-01-29T00:00:00"/>
    <x v="28"/>
    <b v="0"/>
    <n v="58"/>
    <b v="1"/>
    <s v="theater/spaces"/>
    <n v="190.84810126582278"/>
    <n v="259.94827586206895"/>
    <s v="Theater"/>
    <s v="Spaces"/>
  </r>
  <r>
    <n v="3750"/>
    <n v="4000"/>
    <s v="successful"/>
    <s v="US"/>
    <s v="USD"/>
    <n v="1434241255"/>
    <d v="2015-06-14T00:20:55"/>
    <n v="1431649255"/>
    <d v="2015-05-15T00:20:55"/>
    <d v="1900-01-29T00:00:00"/>
    <x v="28"/>
    <b v="0"/>
    <n v="54"/>
    <b v="1"/>
    <s v="theater/spaces"/>
    <n v="106.66666666666667"/>
    <n v="74.074074074074076"/>
    <s v="Theater"/>
    <s v="Spaces"/>
  </r>
  <r>
    <n v="600"/>
    <n v="636"/>
    <s v="successful"/>
    <s v="US"/>
    <s v="USD"/>
    <n v="1462420960"/>
    <d v="2016-05-05T04:02:40"/>
    <n v="1459828960"/>
    <d v="2016-04-05T04:02:40"/>
    <d v="1900-01-29T00:00:00"/>
    <x v="28"/>
    <b v="0"/>
    <n v="9"/>
    <b v="1"/>
    <s v="theater/spaces"/>
    <n v="106"/>
    <n v="70.666666666666671"/>
    <s v="Theater"/>
    <s v="Spaces"/>
  </r>
  <r>
    <n v="3500"/>
    <n v="827"/>
    <s v="failed"/>
    <s v="GB"/>
    <s v="GBP"/>
    <n v="1486547945"/>
    <d v="2017-02-08T09:59:05"/>
    <n v="1483955945"/>
    <d v="2017-01-09T09:59:05"/>
    <d v="1900-01-29T00:00:00"/>
    <x v="28"/>
    <b v="1"/>
    <n v="35"/>
    <b v="0"/>
    <s v="theater/spaces"/>
    <n v="23.62857142857143"/>
    <n v="23.62857142857143"/>
    <s v="Theater"/>
    <s v="Spaces"/>
  </r>
  <r>
    <n v="50000"/>
    <n v="75"/>
    <s v="failed"/>
    <s v="US"/>
    <s v="USD"/>
    <n v="1432828740"/>
    <d v="2015-05-28T15:59:00"/>
    <n v="1430237094"/>
    <d v="2015-04-28T16:04:54"/>
    <d v="1900-01-29T00:00:00"/>
    <x v="28"/>
    <b v="0"/>
    <n v="2"/>
    <b v="0"/>
    <s v="theater/spaces"/>
    <n v="0.15"/>
    <n v="37.5"/>
    <s v="Theater"/>
    <s v="Spaces"/>
  </r>
  <r>
    <n v="50000"/>
    <n v="0"/>
    <s v="failed"/>
    <s v="GB"/>
    <s v="GBP"/>
    <n v="1459694211"/>
    <d v="2016-04-03T14:36:51"/>
    <n v="1457105811"/>
    <d v="2016-03-04T15:36:51"/>
    <d v="1900-01-29T00:00:00"/>
    <x v="28"/>
    <b v="0"/>
    <n v="0"/>
    <b v="0"/>
    <s v="theater/spaces"/>
    <n v="0"/>
    <n v="0"/>
    <s v="Theater"/>
    <s v="Spaces"/>
  </r>
  <r>
    <n v="15000"/>
    <n v="451"/>
    <s v="failed"/>
    <s v="US"/>
    <s v="USD"/>
    <n v="1407536846"/>
    <d v="2014-08-08T22:27:26"/>
    <n v="1404944846"/>
    <d v="2014-07-09T22:27:26"/>
    <d v="1900-01-29T00:00:00"/>
    <x v="28"/>
    <b v="0"/>
    <n v="11"/>
    <b v="0"/>
    <s v="theater/spaces"/>
    <n v="3.0066666666666664"/>
    <n v="41"/>
    <s v="Theater"/>
    <s v="Spaces"/>
  </r>
  <r>
    <n v="220000"/>
    <n v="335"/>
    <s v="failed"/>
    <s v="US"/>
    <s v="USD"/>
    <n v="1443422134"/>
    <d v="2015-09-28T06:35:34"/>
    <n v="1440830134"/>
    <d v="2015-08-29T06:35:34"/>
    <d v="1900-01-29T00:00:00"/>
    <x v="28"/>
    <b v="0"/>
    <n v="6"/>
    <b v="0"/>
    <s v="theater/spaces"/>
    <n v="0.15227272727272728"/>
    <n v="55.833333333333336"/>
    <s v="Theater"/>
    <s v="Spaces"/>
  </r>
  <r>
    <n v="1000000"/>
    <n v="0"/>
    <s v="failed"/>
    <s v="US"/>
    <s v="USD"/>
    <n v="1407955748"/>
    <d v="2014-08-13T18:49:08"/>
    <n v="1405363748"/>
    <d v="2014-07-14T18:49:08"/>
    <d v="1900-01-29T00:00:00"/>
    <x v="28"/>
    <b v="0"/>
    <n v="0"/>
    <b v="0"/>
    <s v="theater/spaces"/>
    <n v="0"/>
    <n v="0"/>
    <s v="Theater"/>
    <s v="Spaces"/>
  </r>
  <r>
    <n v="350000"/>
    <n v="41950"/>
    <s v="failed"/>
    <s v="AU"/>
    <s v="AUD"/>
    <n v="1468128537"/>
    <d v="2016-07-10T05:28:57"/>
    <n v="1465536537"/>
    <d v="2016-06-10T05:28:57"/>
    <d v="1900-01-29T00:00:00"/>
    <x v="28"/>
    <b v="0"/>
    <n v="15"/>
    <b v="0"/>
    <s v="theater/spaces"/>
    <n v="11.985714285714286"/>
    <n v="2796.6666666666665"/>
    <s v="Theater"/>
    <s v="Spaces"/>
  </r>
  <r>
    <n v="8000"/>
    <n v="200"/>
    <s v="failed"/>
    <s v="NZ"/>
    <s v="NZD"/>
    <n v="1441837879"/>
    <d v="2015-09-09T22:31:19"/>
    <n v="1439245879"/>
    <d v="2015-08-10T22:31:19"/>
    <d v="1900-01-29T00:00:00"/>
    <x v="28"/>
    <b v="0"/>
    <n v="1"/>
    <b v="0"/>
    <s v="theater/spaces"/>
    <n v="2.5"/>
    <n v="200"/>
    <s v="Theater"/>
    <s v="Spaces"/>
  </r>
  <r>
    <n v="250000"/>
    <n v="175"/>
    <s v="failed"/>
    <s v="US"/>
    <s v="USD"/>
    <n v="1445013352"/>
    <d v="2015-10-16T16:35:52"/>
    <n v="1442421352"/>
    <d v="2015-09-16T16:35:52"/>
    <d v="1900-01-29T00:00:00"/>
    <x v="28"/>
    <b v="0"/>
    <n v="2"/>
    <b v="0"/>
    <s v="theater/spaces"/>
    <n v="6.9999999999999993E-2"/>
    <n v="87.5"/>
    <s v="Theater"/>
    <s v="Spaces"/>
  </r>
  <r>
    <n v="1000"/>
    <n v="141"/>
    <s v="failed"/>
    <s v="US"/>
    <s v="USD"/>
    <n v="1418587234"/>
    <d v="2014-12-14T20:00:34"/>
    <n v="1415995234"/>
    <d v="2014-11-14T20:00:34"/>
    <d v="1900-01-29T00:00:00"/>
    <x v="28"/>
    <b v="0"/>
    <n v="7"/>
    <b v="0"/>
    <s v="theater/spaces"/>
    <n v="14.099999999999998"/>
    <n v="20.142857142857142"/>
    <s v="Theater"/>
    <s v="Spaces"/>
  </r>
  <r>
    <n v="25000"/>
    <n v="22"/>
    <s v="failed"/>
    <s v="FR"/>
    <s v="EUR"/>
    <n v="1457617359"/>
    <d v="2016-03-10T13:42:39"/>
    <n v="1455025359"/>
    <d v="2016-02-09T13:42:39"/>
    <d v="1900-01-29T00:00:00"/>
    <x v="28"/>
    <b v="0"/>
    <n v="3"/>
    <b v="0"/>
    <s v="theater/spaces"/>
    <n v="8.8000000000000009E-2"/>
    <n v="7.333333333333333"/>
    <s v="Theater"/>
    <s v="Spaces"/>
  </r>
  <r>
    <n v="22000"/>
    <n v="105"/>
    <s v="failed"/>
    <s v="CA"/>
    <s v="CAD"/>
    <n v="1488495478"/>
    <d v="2017-03-02T22:57:58"/>
    <n v="1485903478"/>
    <d v="2017-01-31T22:57:58"/>
    <d v="1900-01-29T00:00:00"/>
    <x v="28"/>
    <b v="0"/>
    <n v="2"/>
    <b v="0"/>
    <s v="theater/spaces"/>
    <n v="0.47727272727272729"/>
    <n v="52.5"/>
    <s v="Theater"/>
    <s v="Spaces"/>
  </r>
  <r>
    <n v="60000"/>
    <n v="71"/>
    <s v="failed"/>
    <s v="US"/>
    <s v="USD"/>
    <n v="1424920795"/>
    <d v="2015-02-26T03:19:55"/>
    <n v="1422328795"/>
    <d v="2015-01-27T03:19:55"/>
    <d v="1900-01-29T00:00:00"/>
    <x v="28"/>
    <b v="0"/>
    <n v="3"/>
    <b v="0"/>
    <s v="theater/spaces"/>
    <n v="0.11833333333333333"/>
    <n v="23.666666666666668"/>
    <s v="Theater"/>
    <s v="Spaces"/>
  </r>
  <r>
    <n v="1333666"/>
    <n v="11226"/>
    <s v="failed"/>
    <s v="US"/>
    <s v="USD"/>
    <n v="1427040435"/>
    <d v="2015-03-22T16:07:15"/>
    <n v="1424452035"/>
    <d v="2015-02-20T17:07:15"/>
    <d v="1900-01-29T00:00:00"/>
    <x v="28"/>
    <b v="0"/>
    <n v="27"/>
    <b v="0"/>
    <s v="theater/spaces"/>
    <n v="0.8417399858735245"/>
    <n v="415.77777777777777"/>
    <s v="Theater"/>
    <s v="Spaces"/>
  </r>
  <r>
    <n v="1000000"/>
    <n v="2103"/>
    <s v="failed"/>
    <s v="US"/>
    <s v="USD"/>
    <n v="1442722891"/>
    <d v="2015-09-20T04:21:31"/>
    <n v="1440130891"/>
    <d v="2015-08-21T04:21:31"/>
    <d v="1900-01-29T00:00:00"/>
    <x v="28"/>
    <b v="0"/>
    <n v="5"/>
    <b v="0"/>
    <s v="theater/spaces"/>
    <n v="0.21029999999999999"/>
    <n v="420.6"/>
    <s v="Theater"/>
    <s v="Spaces"/>
  </r>
  <r>
    <n v="9000"/>
    <n v="0"/>
    <s v="failed"/>
    <s v="US"/>
    <s v="USD"/>
    <n v="1447628946"/>
    <d v="2015-11-15T23:09:06"/>
    <n v="1445033346"/>
    <d v="2015-10-16T22:09:06"/>
    <d v="1900-01-29T00:00:00"/>
    <x v="28"/>
    <b v="0"/>
    <n v="0"/>
    <b v="0"/>
    <s v="theater/spaces"/>
    <n v="0"/>
    <n v="0"/>
    <s v="Theater"/>
    <s v="Spaces"/>
  </r>
  <r>
    <n v="20000"/>
    <n v="56"/>
    <s v="failed"/>
    <s v="US"/>
    <s v="USD"/>
    <n v="1409547600"/>
    <d v="2014-09-01T05:00:00"/>
    <n v="1406986278"/>
    <d v="2014-08-02T13:31:18"/>
    <d v="1900-01-29T00:00:00"/>
    <x v="28"/>
    <b v="0"/>
    <n v="3"/>
    <b v="0"/>
    <s v="theater/spaces"/>
    <n v="0.27999999999999997"/>
    <n v="18.666666666666668"/>
    <s v="Theater"/>
    <s v="Spaces"/>
  </r>
  <r>
    <n v="25000"/>
    <n v="610"/>
    <s v="failed"/>
    <s v="US"/>
    <s v="USD"/>
    <n v="1443561159"/>
    <d v="2015-09-29T21:12:39"/>
    <n v="1440969159"/>
    <d v="2015-08-30T21:12:39"/>
    <d v="1900-01-29T00:00:00"/>
    <x v="28"/>
    <b v="0"/>
    <n v="9"/>
    <b v="0"/>
    <s v="theater/spaces"/>
    <n v="2.44"/>
    <n v="67.777777777777771"/>
    <s v="Theater"/>
    <s v="Spaces"/>
  </r>
  <r>
    <n v="5000"/>
    <n v="796"/>
    <s v="failed"/>
    <s v="US"/>
    <s v="USD"/>
    <n v="1471214743"/>
    <d v="2016-08-14T22:45:43"/>
    <n v="1468622743"/>
    <d v="2016-07-15T22:45:43"/>
    <d v="1900-01-29T00:00:00"/>
    <x v="28"/>
    <b v="0"/>
    <n v="9"/>
    <b v="0"/>
    <s v="theater/spaces"/>
    <n v="15.920000000000002"/>
    <n v="88.444444444444443"/>
    <s v="Theater"/>
    <s v="Spaces"/>
  </r>
  <r>
    <n v="20000"/>
    <n v="795"/>
    <s v="failed"/>
    <s v="US"/>
    <s v="USD"/>
    <n v="1432151326"/>
    <d v="2015-05-20T19:48:46"/>
    <n v="1429559326"/>
    <d v="2015-04-20T19:48:46"/>
    <d v="1900-01-29T00:00:00"/>
    <x v="28"/>
    <b v="0"/>
    <n v="14"/>
    <b v="0"/>
    <s v="theater/spaces"/>
    <n v="3.9750000000000001"/>
    <n v="56.785714285714285"/>
    <s v="Theater"/>
    <s v="Spaces"/>
  </r>
  <r>
    <n v="2000"/>
    <n v="278"/>
    <s v="failed"/>
    <s v="US"/>
    <s v="USD"/>
    <n v="1455251591"/>
    <d v="2016-02-12T04:33:11"/>
    <n v="1452659591"/>
    <d v="2016-01-13T04:33:11"/>
    <d v="1900-01-29T00:00:00"/>
    <x v="28"/>
    <b v="0"/>
    <n v="5"/>
    <b v="0"/>
    <s v="theater/spaces"/>
    <n v="13.900000000000002"/>
    <n v="55.6"/>
    <s v="Theater"/>
    <s v="Spaces"/>
  </r>
  <r>
    <n v="12000"/>
    <n v="1827"/>
    <s v="failed"/>
    <s v="US"/>
    <s v="USD"/>
    <n v="1413816975"/>
    <d v="2014-10-20T14:56:15"/>
    <n v="1411224975"/>
    <d v="2014-09-20T14:56:15"/>
    <d v="1900-01-29T00:00:00"/>
    <x v="28"/>
    <b v="0"/>
    <n v="13"/>
    <b v="0"/>
    <s v="theater/spaces"/>
    <n v="15.225"/>
    <n v="140.53846153846155"/>
    <s v="Theater"/>
    <s v="Spaces"/>
  </r>
  <r>
    <n v="2500"/>
    <n v="300"/>
    <s v="failed"/>
    <s v="FR"/>
    <s v="EUR"/>
    <n v="1437033360"/>
    <d v="2015-07-16T07:56:00"/>
    <n v="1434445937"/>
    <d v="2015-06-16T09:12:17"/>
    <d v="1900-01-29T00:00:00"/>
    <x v="28"/>
    <b v="0"/>
    <n v="12"/>
    <b v="0"/>
    <s v="theater/spaces"/>
    <n v="12"/>
    <n v="25"/>
    <s v="Theater"/>
    <s v="Spaces"/>
  </r>
  <r>
    <n v="109225"/>
    <n v="4635"/>
    <s v="failed"/>
    <s v="US"/>
    <s v="USD"/>
    <n v="1429291982"/>
    <d v="2015-04-17T17:33:02"/>
    <n v="1426699982"/>
    <d v="2015-03-18T17:33:02"/>
    <d v="1900-01-29T00:00:00"/>
    <x v="28"/>
    <b v="0"/>
    <n v="37"/>
    <b v="0"/>
    <s v="theater/spaces"/>
    <n v="4.2435339894712749"/>
    <n v="125.27027027027027"/>
    <s v="Theater"/>
    <s v="Spaces"/>
  </r>
  <r>
    <n v="10000"/>
    <n v="300"/>
    <s v="failed"/>
    <s v="SE"/>
    <s v="SEK"/>
    <n v="1465123427"/>
    <d v="2016-06-05T10:43:47"/>
    <n v="1462531427"/>
    <d v="2016-05-06T10:43:47"/>
    <d v="1900-01-29T00:00:00"/>
    <x v="28"/>
    <b v="0"/>
    <n v="1"/>
    <b v="0"/>
    <s v="theater/spaces"/>
    <n v="3"/>
    <n v="300"/>
    <s v="Theater"/>
    <s v="Spaces"/>
  </r>
  <r>
    <n v="10000"/>
    <n v="5"/>
    <s v="failed"/>
    <s v="US"/>
    <s v="USD"/>
    <n v="1427414732"/>
    <d v="2015-03-27T00:05:32"/>
    <n v="1424826332"/>
    <d v="2015-02-25T01:05:32"/>
    <d v="1900-01-29T00:00:00"/>
    <x v="28"/>
    <b v="0"/>
    <n v="1"/>
    <b v="0"/>
    <s v="theater/spaces"/>
    <n v="0.05"/>
    <n v="5"/>
    <s v="Theater"/>
    <s v="Spaces"/>
  </r>
  <r>
    <n v="125000"/>
    <n v="85192"/>
    <s v="canceled"/>
    <s v="US"/>
    <s v="USD"/>
    <n v="1468108198"/>
    <d v="2016-07-09T23:49:58"/>
    <n v="1465516198"/>
    <d v="2016-06-09T23:49:58"/>
    <d v="1900-01-29T00:00:00"/>
    <x v="28"/>
    <b v="0"/>
    <n v="348"/>
    <b v="0"/>
    <s v="theater/spaces"/>
    <n v="68.153599999999997"/>
    <n v="244.80459770114942"/>
    <s v="Theater"/>
    <s v="Spaces"/>
  </r>
  <r>
    <n v="1500000"/>
    <n v="0"/>
    <s v="canceled"/>
    <s v="US"/>
    <s v="USD"/>
    <n v="1452142672"/>
    <d v="2016-01-07T04:57:52"/>
    <n v="1449550672"/>
    <d v="2015-12-08T04:57:52"/>
    <d v="1900-01-29T00:00:00"/>
    <x v="28"/>
    <b v="0"/>
    <n v="0"/>
    <b v="0"/>
    <s v="theater/spaces"/>
    <n v="0"/>
    <n v="0"/>
    <s v="Theater"/>
    <s v="Spaces"/>
  </r>
  <r>
    <n v="100000"/>
    <n v="0"/>
    <s v="canceled"/>
    <s v="US"/>
    <s v="USD"/>
    <n v="1425242029"/>
    <d v="2015-03-01T20:33:49"/>
    <n v="1422650029"/>
    <d v="2015-01-30T20:33:49"/>
    <d v="1900-01-29T00:00:00"/>
    <x v="28"/>
    <b v="0"/>
    <n v="0"/>
    <b v="0"/>
    <s v="theater/spaces"/>
    <n v="0"/>
    <n v="0"/>
    <s v="Theater"/>
    <s v="Spaces"/>
  </r>
  <r>
    <n v="15000"/>
    <n v="16291"/>
    <s v="live"/>
    <s v="US"/>
    <s v="USD"/>
    <n v="1489690141"/>
    <d v="2017-03-16T18:49:01"/>
    <n v="1487101741"/>
    <d v="2017-02-14T19:49:01"/>
    <d v="1900-01-29T00:00:00"/>
    <x v="28"/>
    <b v="0"/>
    <n v="117"/>
    <b v="0"/>
    <s v="theater/plays"/>
    <n v="108.60666666666667"/>
    <n v="139.23931623931625"/>
    <s v="Theater"/>
    <s v="Plays"/>
  </r>
  <r>
    <n v="4100"/>
    <n v="645"/>
    <s v="live"/>
    <s v="US"/>
    <s v="USD"/>
    <n v="1491656045"/>
    <d v="2017-04-08T12:54:05"/>
    <n v="1489067645"/>
    <d v="2017-03-09T13:54:05"/>
    <d v="1900-01-29T00:00:00"/>
    <x v="28"/>
    <b v="0"/>
    <n v="12"/>
    <b v="0"/>
    <s v="theater/plays"/>
    <n v="15.731707317073171"/>
    <n v="53.75"/>
    <s v="Theater"/>
    <s v="Plays"/>
  </r>
  <r>
    <n v="500"/>
    <n v="540"/>
    <s v="live"/>
    <s v="GB"/>
    <s v="GBP"/>
    <n v="1490358834"/>
    <d v="2017-03-24T12:33:54"/>
    <n v="1487770434"/>
    <d v="2017-02-22T13:33:54"/>
    <d v="1900-01-29T00:00:00"/>
    <x v="28"/>
    <b v="0"/>
    <n v="16"/>
    <b v="0"/>
    <s v="theater/plays"/>
    <n v="108"/>
    <n v="33.75"/>
    <s v="Theater"/>
    <s v="Plays"/>
  </r>
  <r>
    <n v="10000"/>
    <n v="96"/>
    <s v="live"/>
    <s v="FR"/>
    <s v="EUR"/>
    <n v="1491581703"/>
    <d v="2017-04-07T16:15:03"/>
    <n v="1488993303"/>
    <d v="2017-03-08T17:15:03"/>
    <d v="1900-01-29T00:00:00"/>
    <x v="28"/>
    <b v="0"/>
    <n v="4"/>
    <b v="0"/>
    <s v="theater/plays"/>
    <n v="0.96"/>
    <n v="24"/>
    <s v="Theater"/>
    <s v="Plays"/>
  </r>
  <r>
    <n v="2750"/>
    <n v="45"/>
    <s v="live"/>
    <s v="GB"/>
    <s v="GBP"/>
    <n v="1489922339"/>
    <d v="2017-03-19T11:18:59"/>
    <n v="1487333939"/>
    <d v="2017-02-17T12:18:59"/>
    <d v="1900-01-29T00:00:00"/>
    <x v="28"/>
    <b v="0"/>
    <n v="3"/>
    <b v="0"/>
    <s v="theater/plays"/>
    <n v="1.6363636363636365"/>
    <n v="15"/>
    <s v="Theater"/>
    <s v="Plays"/>
  </r>
  <r>
    <n v="3500"/>
    <n v="3514"/>
    <s v="successful"/>
    <s v="US"/>
    <s v="USD"/>
    <n v="1410379774"/>
    <d v="2014-09-10T20:09:34"/>
    <n v="1407787774"/>
    <d v="2014-08-11T20:09:34"/>
    <d v="1900-01-29T00:00:00"/>
    <x v="28"/>
    <b v="1"/>
    <n v="34"/>
    <b v="1"/>
    <s v="theater/plays"/>
    <n v="100.4"/>
    <n v="103.35294117647059"/>
    <s v="Theater"/>
    <s v="Plays"/>
  </r>
  <r>
    <n v="2200"/>
    <n v="2331"/>
    <s v="successful"/>
    <s v="GB"/>
    <s v="GBP"/>
    <n v="1383425367"/>
    <d v="2013-11-02T20:49:27"/>
    <n v="1380833367"/>
    <d v="2013-10-03T20:49:27"/>
    <d v="1900-01-29T00:00:00"/>
    <x v="28"/>
    <b v="1"/>
    <n v="67"/>
    <b v="1"/>
    <s v="theater/plays"/>
    <n v="105.95454545454545"/>
    <n v="34.791044776119406"/>
    <s v="Theater"/>
    <s v="Plays"/>
  </r>
  <r>
    <n v="7000"/>
    <n v="7905"/>
    <s v="successful"/>
    <s v="US"/>
    <s v="USD"/>
    <n v="1333310458"/>
    <d v="2012-04-01T20:00:58"/>
    <n v="1330722058"/>
    <d v="2012-03-02T21:00:58"/>
    <d v="1900-01-29T00:00:00"/>
    <x v="28"/>
    <b v="1"/>
    <n v="123"/>
    <b v="1"/>
    <s v="theater/plays"/>
    <n v="112.92857142857142"/>
    <n v="64.268292682926827"/>
    <s v="Theater"/>
    <s v="Plays"/>
  </r>
  <r>
    <n v="5000"/>
    <n v="9425.23"/>
    <s v="successful"/>
    <s v="GB"/>
    <s v="GBP"/>
    <n v="1356004725"/>
    <d v="2012-12-20T11:58:45"/>
    <n v="1353412725"/>
    <d v="2012-11-20T11:58:45"/>
    <d v="1900-01-29T00:00:00"/>
    <x v="28"/>
    <b v="1"/>
    <n v="302"/>
    <b v="1"/>
    <s v="theater/plays"/>
    <n v="188.50460000000001"/>
    <n v="31.209370860927152"/>
    <s v="Theater"/>
    <s v="Plays"/>
  </r>
  <r>
    <n v="5000"/>
    <n v="5700"/>
    <s v="successful"/>
    <s v="US"/>
    <s v="USD"/>
    <n v="1374523752"/>
    <d v="2013-07-22T20:09:12"/>
    <n v="1371931752"/>
    <d v="2013-06-22T20:09:12"/>
    <d v="1900-01-29T00:00:00"/>
    <x v="28"/>
    <b v="1"/>
    <n v="69"/>
    <b v="1"/>
    <s v="theater/plays"/>
    <n v="113.99999999999999"/>
    <n v="82.608695652173907"/>
    <s v="Theater"/>
    <s v="Plays"/>
  </r>
  <r>
    <n v="2000"/>
    <n v="2102"/>
    <s v="successful"/>
    <s v="GB"/>
    <s v="GBP"/>
    <n v="1413377522"/>
    <d v="2014-10-15T12:52:02"/>
    <n v="1410785522"/>
    <d v="2014-09-15T12:52:02"/>
    <d v="1900-01-29T00:00:00"/>
    <x v="28"/>
    <b v="1"/>
    <n v="74"/>
    <b v="1"/>
    <s v="theater/plays"/>
    <n v="105.1"/>
    <n v="28.405405405405407"/>
    <s v="Theater"/>
    <s v="Plays"/>
  </r>
  <r>
    <n v="13000"/>
    <n v="14450"/>
    <s v="successful"/>
    <s v="US"/>
    <s v="USD"/>
    <n v="1402855525"/>
    <d v="2014-06-15T18:05:25"/>
    <n v="1400263525"/>
    <d v="2014-05-16T18:05:25"/>
    <d v="1900-01-29T00:00:00"/>
    <x v="28"/>
    <b v="1"/>
    <n v="72"/>
    <b v="1"/>
    <s v="theater/plays"/>
    <n v="111.15384615384616"/>
    <n v="200.69444444444446"/>
    <s v="Theater"/>
    <s v="Plays"/>
  </r>
  <r>
    <n v="8000"/>
    <n v="8241"/>
    <s v="successful"/>
    <s v="US"/>
    <s v="USD"/>
    <n v="1386910740"/>
    <d v="2013-12-13T04:59:00"/>
    <n v="1384364561"/>
    <d v="2013-11-13T17:42:41"/>
    <d v="1900-01-29T00:00:00"/>
    <x v="28"/>
    <b v="1"/>
    <n v="82"/>
    <b v="1"/>
    <s v="theater/plays"/>
    <n v="103.01249999999999"/>
    <n v="100.5"/>
    <s v="Theater"/>
    <s v="Plays"/>
  </r>
  <r>
    <n v="7000"/>
    <n v="7617"/>
    <s v="successful"/>
    <s v="GB"/>
    <s v="GBP"/>
    <n v="1462545358"/>
    <d v="2016-05-06T14:35:58"/>
    <n v="1459953358"/>
    <d v="2016-04-06T14:35:58"/>
    <d v="1900-01-29T00:00:00"/>
    <x v="28"/>
    <b v="1"/>
    <n v="117"/>
    <b v="1"/>
    <s v="theater/plays"/>
    <n v="108.8142857142857"/>
    <n v="65.102564102564102"/>
    <s v="Theater"/>
    <s v="Plays"/>
  </r>
  <r>
    <n v="2000"/>
    <n v="2300"/>
    <s v="successful"/>
    <s v="US"/>
    <s v="USD"/>
    <n v="1329240668"/>
    <d v="2012-02-14T17:31:08"/>
    <n v="1326648668"/>
    <d v="2012-01-15T17:31:08"/>
    <d v="1900-01-29T00:00:00"/>
    <x v="28"/>
    <b v="1"/>
    <n v="29"/>
    <b v="1"/>
    <s v="theater/plays"/>
    <n v="114.99999999999999"/>
    <n v="79.310344827586206"/>
    <s v="Theater"/>
    <s v="Plays"/>
  </r>
  <r>
    <n v="10000"/>
    <n v="10300"/>
    <s v="successful"/>
    <s v="US"/>
    <s v="USD"/>
    <n v="1411765492"/>
    <d v="2014-09-26T21:04:52"/>
    <n v="1409173492"/>
    <d v="2014-08-27T21:04:52"/>
    <d v="1900-01-29T00:00:00"/>
    <x v="28"/>
    <b v="1"/>
    <n v="74"/>
    <b v="1"/>
    <s v="theater/plays"/>
    <n v="103"/>
    <n v="139.18918918918919"/>
    <s v="Theater"/>
    <s v="Plays"/>
  </r>
  <r>
    <n v="2500"/>
    <n v="2935"/>
    <s v="successful"/>
    <s v="US"/>
    <s v="USD"/>
    <n v="1403366409"/>
    <d v="2014-06-21T16:00:09"/>
    <n v="1400774409"/>
    <d v="2014-05-22T16:00:09"/>
    <d v="1900-01-29T00:00:00"/>
    <x v="28"/>
    <b v="1"/>
    <n v="51"/>
    <b v="1"/>
    <s v="theater/plays"/>
    <n v="117.39999999999999"/>
    <n v="57.549019607843135"/>
    <s v="Theater"/>
    <s v="Plays"/>
  </r>
  <r>
    <n v="1500"/>
    <n v="2576"/>
    <s v="successful"/>
    <s v="GB"/>
    <s v="GBP"/>
    <n v="1405521075"/>
    <d v="2014-07-16T14:31:15"/>
    <n v="1402929075"/>
    <d v="2014-06-16T14:31:15"/>
    <d v="1900-01-29T00:00:00"/>
    <x v="28"/>
    <b v="1"/>
    <n v="78"/>
    <b v="1"/>
    <s v="theater/plays"/>
    <n v="171.73333333333335"/>
    <n v="33.025641025641029"/>
    <s v="Theater"/>
    <s v="Plays"/>
  </r>
  <r>
    <n v="1200"/>
    <n v="1437"/>
    <s v="successful"/>
    <s v="GB"/>
    <s v="GBP"/>
    <n v="1403258049"/>
    <d v="2014-06-20T09:54:09"/>
    <n v="1400666049"/>
    <d v="2014-05-21T09:54:09"/>
    <d v="1900-01-29T00:00:00"/>
    <x v="28"/>
    <b v="1"/>
    <n v="45"/>
    <b v="1"/>
    <s v="theater/plays"/>
    <n v="119.75"/>
    <n v="31.933333333333334"/>
    <s v="Theater"/>
    <s v="Plays"/>
  </r>
  <r>
    <n v="4300"/>
    <n v="4610"/>
    <s v="successful"/>
    <s v="US"/>
    <s v="USD"/>
    <n v="1404258631"/>
    <d v="2014-07-01T23:50:31"/>
    <n v="1401666631"/>
    <d v="2014-06-01T23:50:31"/>
    <d v="1900-01-29T00:00:00"/>
    <x v="28"/>
    <b v="1"/>
    <n v="46"/>
    <b v="1"/>
    <s v="theater/plays"/>
    <n v="107.20930232558139"/>
    <n v="100.21739130434783"/>
    <s v="Theater"/>
    <s v="Plays"/>
  </r>
  <r>
    <n v="3200"/>
    <n v="3270"/>
    <s v="successful"/>
    <s v="GB"/>
    <s v="GBP"/>
    <n v="1410901200"/>
    <d v="2014-09-16T21:00:00"/>
    <n v="1408313438"/>
    <d v="2014-08-17T22:10:38"/>
    <d v="1900-01-29T00:00:00"/>
    <x v="28"/>
    <b v="1"/>
    <n v="70"/>
    <b v="1"/>
    <s v="theater/plays"/>
    <n v="102.18750000000001"/>
    <n v="46.714285714285715"/>
    <s v="Theater"/>
    <s v="Plays"/>
  </r>
  <r>
    <n v="55000"/>
    <n v="6780"/>
    <s v="failed"/>
    <s v="SE"/>
    <s v="SEK"/>
    <n v="1432455532"/>
    <d v="2015-05-24T08:18:52"/>
    <n v="1429863532"/>
    <d v="2015-04-24T08:18:52"/>
    <d v="1900-01-29T00:00:00"/>
    <x v="28"/>
    <b v="0"/>
    <n v="19"/>
    <b v="0"/>
    <s v="theater/musical"/>
    <n v="12.327272727272726"/>
    <n v="356.84210526315792"/>
    <s v="Theater"/>
    <s v="Musical"/>
  </r>
  <r>
    <n v="4000"/>
    <n v="0"/>
    <s v="failed"/>
    <s v="CA"/>
    <s v="CAD"/>
    <n v="1481258275"/>
    <d v="2016-12-09T04:37:55"/>
    <n v="1478662675"/>
    <d v="2016-11-09T03:37:55"/>
    <d v="1900-01-29T00:00:00"/>
    <x v="28"/>
    <b v="0"/>
    <n v="0"/>
    <b v="0"/>
    <s v="theater/musical"/>
    <n v="0"/>
    <n v="0"/>
    <s v="Theater"/>
    <s v="Musical"/>
  </r>
  <r>
    <n v="11000"/>
    <n v="0"/>
    <s v="failed"/>
    <s v="US"/>
    <s v="USD"/>
    <n v="1437960598"/>
    <d v="2015-07-27T01:29:58"/>
    <n v="1435368598"/>
    <d v="2015-06-27T01:29:58"/>
    <d v="1900-01-29T00:00:00"/>
    <x v="28"/>
    <b v="0"/>
    <n v="0"/>
    <b v="0"/>
    <s v="theater/musical"/>
    <n v="0"/>
    <n v="0"/>
    <s v="Theater"/>
    <s v="Musical"/>
  </r>
  <r>
    <n v="3500"/>
    <n v="2070"/>
    <s v="failed"/>
    <s v="US"/>
    <s v="USD"/>
    <n v="1423750542"/>
    <d v="2015-02-12T14:15:42"/>
    <n v="1421158542"/>
    <d v="2015-01-13T14:15:42"/>
    <d v="1900-01-29T00:00:00"/>
    <x v="28"/>
    <b v="0"/>
    <n v="39"/>
    <b v="0"/>
    <s v="theater/musical"/>
    <n v="59.142857142857139"/>
    <n v="53.07692307692308"/>
    <s v="Theater"/>
    <s v="Musical"/>
  </r>
  <r>
    <n v="10000"/>
    <n v="1145"/>
    <s v="failed"/>
    <s v="NO"/>
    <s v="NOK"/>
    <n v="1423050618"/>
    <d v="2015-02-04T11:50:18"/>
    <n v="1420458618"/>
    <d v="2015-01-05T11:50:18"/>
    <d v="1900-01-29T00:00:00"/>
    <x v="28"/>
    <b v="0"/>
    <n v="4"/>
    <b v="0"/>
    <s v="theater/musical"/>
    <n v="11.450000000000001"/>
    <n v="286.25"/>
    <s v="Theater"/>
    <s v="Musical"/>
  </r>
  <r>
    <n v="5000"/>
    <n v="2608"/>
    <s v="failed"/>
    <s v="US"/>
    <s v="USD"/>
    <n v="1410037200"/>
    <d v="2014-09-06T21:00:00"/>
    <n v="1407435418"/>
    <d v="2014-08-07T18:16:58"/>
    <d v="1900-01-29T00:00:00"/>
    <x v="28"/>
    <b v="0"/>
    <n v="53"/>
    <b v="0"/>
    <s v="theater/musical"/>
    <n v="52.16"/>
    <n v="49.20754716981132"/>
    <s v="Theater"/>
    <s v="Musical"/>
  </r>
  <r>
    <n v="50000"/>
    <n v="1"/>
    <s v="failed"/>
    <s v="US"/>
    <s v="USD"/>
    <n v="1461994440"/>
    <d v="2016-04-30T05:34:00"/>
    <n v="1459410101"/>
    <d v="2016-03-31T07:41:41"/>
    <d v="1900-01-29T00:00:00"/>
    <x v="28"/>
    <b v="0"/>
    <n v="1"/>
    <b v="0"/>
    <s v="theater/musical"/>
    <n v="2E-3"/>
    <n v="1"/>
    <s v="Theater"/>
    <s v="Musical"/>
  </r>
  <r>
    <n v="1000"/>
    <n v="250"/>
    <s v="failed"/>
    <s v="US"/>
    <s v="USD"/>
    <n v="1443224622"/>
    <d v="2015-09-25T23:43:42"/>
    <n v="1440632622"/>
    <d v="2015-08-26T23:43:42"/>
    <d v="1900-01-29T00:00:00"/>
    <x v="28"/>
    <b v="0"/>
    <n v="6"/>
    <b v="0"/>
    <s v="theater/musical"/>
    <n v="25"/>
    <n v="41.666666666666664"/>
    <s v="Theater"/>
    <s v="Musical"/>
  </r>
  <r>
    <n v="500"/>
    <n v="0"/>
    <s v="failed"/>
    <s v="US"/>
    <s v="USD"/>
    <n v="1437149640"/>
    <d v="2015-07-17T16:14:00"/>
    <n v="1434558479"/>
    <d v="2015-06-17T16:27:59"/>
    <d v="1900-01-29T00:00:00"/>
    <x v="28"/>
    <b v="0"/>
    <n v="0"/>
    <b v="0"/>
    <s v="theater/musical"/>
    <n v="0"/>
    <n v="0"/>
    <s v="Theater"/>
    <s v="Musical"/>
  </r>
  <r>
    <n v="8000"/>
    <n v="273"/>
    <s v="failed"/>
    <s v="GB"/>
    <s v="GBP"/>
    <n v="1430470772"/>
    <d v="2015-05-01T08:59:32"/>
    <n v="1427878772"/>
    <d v="2015-04-01T08:59:32"/>
    <d v="1900-01-29T00:00:00"/>
    <x v="28"/>
    <b v="0"/>
    <n v="12"/>
    <b v="0"/>
    <s v="theater/musical"/>
    <n v="3.4125000000000001"/>
    <n v="22.75"/>
    <s v="Theater"/>
    <s v="Musical"/>
  </r>
  <r>
    <n v="5000"/>
    <n v="0"/>
    <s v="failed"/>
    <s v="US"/>
    <s v="USD"/>
    <n v="1442644651"/>
    <d v="2015-09-19T06:37:31"/>
    <n v="1440052651"/>
    <d v="2015-08-20T06:37:31"/>
    <d v="1900-01-29T00:00:00"/>
    <x v="28"/>
    <b v="0"/>
    <n v="0"/>
    <b v="0"/>
    <s v="theater/musical"/>
    <n v="0"/>
    <n v="0"/>
    <s v="Theater"/>
    <s v="Musical"/>
  </r>
  <r>
    <n v="4000"/>
    <n v="5050"/>
    <s v="successful"/>
    <s v="US"/>
    <s v="USD"/>
    <n v="1407524751"/>
    <d v="2014-08-08T19:05:51"/>
    <n v="1404932751"/>
    <d v="2014-07-09T19:05:51"/>
    <d v="1900-01-29T00:00:00"/>
    <x v="28"/>
    <b v="1"/>
    <n v="94"/>
    <b v="1"/>
    <s v="theater/plays"/>
    <n v="126.25"/>
    <n v="53.723404255319146"/>
    <s v="Theater"/>
    <s v="Plays"/>
  </r>
  <r>
    <n v="4500"/>
    <n v="5221"/>
    <s v="successful"/>
    <s v="US"/>
    <s v="USD"/>
    <n v="1478264784"/>
    <d v="2016-11-04T13:06:24"/>
    <n v="1475672784"/>
    <d v="2016-10-05T13:06:24"/>
    <d v="1900-01-29T00:00:00"/>
    <x v="28"/>
    <b v="1"/>
    <n v="104"/>
    <b v="1"/>
    <s v="theater/plays"/>
    <n v="116.02222222222223"/>
    <n v="50.20192307692308"/>
    <s v="Theater"/>
    <s v="Plays"/>
  </r>
  <r>
    <n v="3100"/>
    <n v="3395"/>
    <s v="successful"/>
    <s v="US"/>
    <s v="USD"/>
    <n v="1440100976"/>
    <d v="2015-08-20T20:02:56"/>
    <n v="1437508976"/>
    <d v="2015-07-21T20:02:56"/>
    <d v="1900-01-29T00:00:00"/>
    <x v="28"/>
    <b v="1"/>
    <n v="74"/>
    <b v="1"/>
    <s v="theater/plays"/>
    <n v="109.51612903225806"/>
    <n v="45.878378378378379"/>
    <s v="Theater"/>
    <s v="Plays"/>
  </r>
  <r>
    <n v="1200"/>
    <n v="1250"/>
    <s v="successful"/>
    <s v="GB"/>
    <s v="GBP"/>
    <n v="1446213612"/>
    <d v="2015-10-30T14:00:12"/>
    <n v="1443621612"/>
    <d v="2015-09-30T14:00:12"/>
    <d v="1900-01-29T00:00:00"/>
    <x v="28"/>
    <b v="1"/>
    <n v="21"/>
    <b v="1"/>
    <s v="theater/plays"/>
    <n v="104.16666666666667"/>
    <n v="59.523809523809526"/>
    <s v="Theater"/>
    <s v="Plays"/>
  </r>
  <r>
    <n v="1200"/>
    <n v="1500"/>
    <s v="successful"/>
    <s v="GB"/>
    <s v="GBP"/>
    <n v="1484687436"/>
    <d v="2017-01-17T21:10:36"/>
    <n v="1482095436"/>
    <d v="2016-12-18T21:10:36"/>
    <d v="1900-01-29T00:00:00"/>
    <x v="28"/>
    <b v="0"/>
    <n v="30"/>
    <b v="1"/>
    <s v="theater/plays"/>
    <n v="125"/>
    <n v="50"/>
    <s v="Theater"/>
    <s v="Plays"/>
  </r>
  <r>
    <n v="20000"/>
    <n v="21573"/>
    <s v="successful"/>
    <s v="US"/>
    <s v="USD"/>
    <n v="1416470398"/>
    <d v="2014-11-20T07:59:58"/>
    <n v="1413874798"/>
    <d v="2014-10-21T06:59:58"/>
    <d v="1900-01-29T00:00:00"/>
    <x v="28"/>
    <b v="1"/>
    <n v="202"/>
    <b v="1"/>
    <s v="theater/plays"/>
    <n v="107.86500000000001"/>
    <n v="106.79702970297029"/>
    <s v="Theater"/>
    <s v="Plays"/>
  </r>
  <r>
    <n v="1000"/>
    <n v="1610"/>
    <s v="successful"/>
    <s v="US"/>
    <s v="USD"/>
    <n v="1460846347"/>
    <d v="2016-04-16T22:39:07"/>
    <n v="1458254347"/>
    <d v="2016-03-17T22:39:07"/>
    <d v="1900-01-29T00:00:00"/>
    <x v="28"/>
    <b v="0"/>
    <n v="28"/>
    <b v="1"/>
    <s v="theater/plays"/>
    <n v="161"/>
    <n v="57.5"/>
    <s v="Theater"/>
    <s v="Plays"/>
  </r>
  <r>
    <n v="5000"/>
    <n v="5940"/>
    <s v="successful"/>
    <s v="US"/>
    <s v="USD"/>
    <n v="1488482355"/>
    <d v="2017-03-02T19:19:15"/>
    <n v="1485890355"/>
    <d v="2017-01-31T19:19:15"/>
    <d v="1900-01-29T00:00:00"/>
    <x v="28"/>
    <b v="0"/>
    <n v="61"/>
    <b v="1"/>
    <s v="theater/plays"/>
    <n v="118.8"/>
    <n v="97.377049180327873"/>
    <s v="Theater"/>
    <s v="Plays"/>
  </r>
  <r>
    <n v="15000"/>
    <n v="15481"/>
    <s v="successful"/>
    <s v="US"/>
    <s v="USD"/>
    <n v="1467361251"/>
    <d v="2016-07-01T08:20:51"/>
    <n v="1464769251"/>
    <d v="2016-06-01T08:20:51"/>
    <d v="1900-01-29T00:00:00"/>
    <x v="28"/>
    <b v="1"/>
    <n v="181"/>
    <b v="1"/>
    <s v="theater/plays"/>
    <n v="103.20666666666666"/>
    <n v="85.530386740331494"/>
    <s v="Theater"/>
    <s v="Plays"/>
  </r>
  <r>
    <n v="20000"/>
    <n v="20120"/>
    <s v="successful"/>
    <s v="US"/>
    <s v="USD"/>
    <n v="1482962433"/>
    <d v="2016-12-28T22:00:33"/>
    <n v="1480370433"/>
    <d v="2016-11-28T22:00:33"/>
    <d v="1900-01-29T00:00:00"/>
    <x v="28"/>
    <b v="0"/>
    <n v="110"/>
    <b v="1"/>
    <s v="theater/plays"/>
    <n v="100.6"/>
    <n v="182.90909090909091"/>
    <s v="Theater"/>
    <s v="Plays"/>
  </r>
  <r>
    <n v="2800"/>
    <n v="3145"/>
    <s v="successful"/>
    <s v="GB"/>
    <s v="GBP"/>
    <n v="1435752898"/>
    <d v="2015-07-01T12:14:58"/>
    <n v="1433160898"/>
    <d v="2015-06-01T12:14:58"/>
    <d v="1900-01-29T00:00:00"/>
    <x v="28"/>
    <b v="1"/>
    <n v="79"/>
    <b v="1"/>
    <s v="theater/plays"/>
    <n v="112.32142857142857"/>
    <n v="39.810126582278478"/>
    <s v="Theater"/>
    <s v="Plays"/>
  </r>
  <r>
    <n v="10000"/>
    <n v="12730.42"/>
    <s v="successful"/>
    <s v="US"/>
    <s v="USD"/>
    <n v="1411150092"/>
    <d v="2014-09-19T18:08:12"/>
    <n v="1408558092"/>
    <d v="2014-08-20T18:08:12"/>
    <d v="1900-01-29T00:00:00"/>
    <x v="28"/>
    <b v="1"/>
    <n v="183"/>
    <b v="1"/>
    <s v="theater/plays"/>
    <n v="127.30419999999999"/>
    <n v="69.56513661202186"/>
    <s v="Theater"/>
    <s v="Plays"/>
  </r>
  <r>
    <n v="1600"/>
    <n v="1647"/>
    <s v="successful"/>
    <s v="GB"/>
    <s v="GBP"/>
    <n v="1480613982"/>
    <d v="2016-12-01T17:39:42"/>
    <n v="1478018382"/>
    <d v="2016-11-01T16:39:42"/>
    <d v="1900-01-29T00:00:00"/>
    <x v="28"/>
    <b v="0"/>
    <n v="69"/>
    <b v="1"/>
    <s v="theater/plays"/>
    <n v="102.9375"/>
    <n v="23.869565217391305"/>
    <s v="Theater"/>
    <s v="Plays"/>
  </r>
  <r>
    <n v="2500"/>
    <n v="2646.5"/>
    <s v="successful"/>
    <s v="GB"/>
    <s v="GBP"/>
    <n v="1436696712"/>
    <d v="2015-07-12T10:25:12"/>
    <n v="1434104712"/>
    <d v="2015-06-12T10:25:12"/>
    <d v="1900-01-29T00:00:00"/>
    <x v="28"/>
    <b v="1"/>
    <n v="57"/>
    <b v="1"/>
    <s v="theater/plays"/>
    <n v="105.86"/>
    <n v="46.429824561403507"/>
    <s v="Theater"/>
    <s v="Plays"/>
  </r>
  <r>
    <n v="12000"/>
    <n v="12095"/>
    <s v="successful"/>
    <s v="US"/>
    <s v="USD"/>
    <n v="1428178757"/>
    <d v="2015-04-04T20:19:17"/>
    <n v="1425590357"/>
    <d v="2015-03-05T21:19:17"/>
    <d v="1900-01-29T00:00:00"/>
    <x v="28"/>
    <b v="1"/>
    <n v="200"/>
    <b v="1"/>
    <s v="theater/plays"/>
    <n v="100.79166666666666"/>
    <n v="60.475000000000001"/>
    <s v="Theater"/>
    <s v="Plays"/>
  </r>
  <r>
    <n v="5500"/>
    <n v="5771"/>
    <s v="successful"/>
    <s v="US"/>
    <s v="USD"/>
    <n v="1434822914"/>
    <d v="2015-06-20T17:55:14"/>
    <n v="1432230914"/>
    <d v="2015-05-21T17:55:14"/>
    <d v="1900-01-29T00:00:00"/>
    <x v="28"/>
    <b v="1"/>
    <n v="88"/>
    <b v="1"/>
    <s v="theater/plays"/>
    <n v="104.92727272727274"/>
    <n v="65.579545454545453"/>
    <s v="Theater"/>
    <s v="Plays"/>
  </r>
  <r>
    <n v="25000"/>
    <n v="25388"/>
    <s v="successful"/>
    <s v="US"/>
    <s v="USD"/>
    <n v="1415213324"/>
    <d v="2014-11-05T18:48:44"/>
    <n v="1412617724"/>
    <d v="2014-10-06T17:48:44"/>
    <d v="1900-01-29T00:00:00"/>
    <x v="28"/>
    <b v="1"/>
    <n v="213"/>
    <b v="1"/>
    <s v="theater/plays"/>
    <n v="101.55199999999999"/>
    <n v="119.1924882629108"/>
    <s v="Theater"/>
    <s v="Plays"/>
  </r>
  <r>
    <n v="1500"/>
    <n v="1661"/>
    <s v="successful"/>
    <s v="US"/>
    <s v="USD"/>
    <n v="1434907966"/>
    <d v="2015-06-21T17:32:46"/>
    <n v="1432315966"/>
    <d v="2015-05-22T17:32:46"/>
    <d v="1900-01-29T00:00:00"/>
    <x v="28"/>
    <b v="1"/>
    <n v="20"/>
    <b v="1"/>
    <s v="theater/plays"/>
    <n v="110.73333333333333"/>
    <n v="83.05"/>
    <s v="Theater"/>
    <s v="Plays"/>
  </r>
  <r>
    <n v="2250"/>
    <n v="2876"/>
    <s v="successful"/>
    <s v="GB"/>
    <s v="GBP"/>
    <n v="1473247240"/>
    <d v="2016-09-07T11:20:40"/>
    <n v="1470655240"/>
    <d v="2016-08-08T11:20:40"/>
    <d v="1900-01-29T00:00:00"/>
    <x v="28"/>
    <b v="1"/>
    <n v="50"/>
    <b v="1"/>
    <s v="theater/plays"/>
    <n v="127.82222222222221"/>
    <n v="57.52"/>
    <s v="Theater"/>
    <s v="Plays"/>
  </r>
  <r>
    <n v="13000"/>
    <n v="13163.5"/>
    <s v="successful"/>
    <s v="GB"/>
    <s v="GBP"/>
    <n v="1427331809"/>
    <d v="2015-03-26T01:03:29"/>
    <n v="1424743409"/>
    <d v="2015-02-24T02:03:29"/>
    <d v="1900-01-29T00:00:00"/>
    <x v="28"/>
    <b v="1"/>
    <n v="186"/>
    <b v="1"/>
    <s v="theater/plays"/>
    <n v="101.25769230769231"/>
    <n v="70.771505376344081"/>
    <s v="Theater"/>
    <s v="Plays"/>
  </r>
  <r>
    <n v="300"/>
    <n v="525"/>
    <s v="successful"/>
    <s v="GB"/>
    <s v="GBP"/>
    <n v="1412706375"/>
    <d v="2014-10-07T18:26:15"/>
    <n v="1410114375"/>
    <d v="2014-09-07T18:26:15"/>
    <d v="1900-01-29T00:00:00"/>
    <x v="28"/>
    <b v="1"/>
    <n v="18"/>
    <b v="1"/>
    <s v="theater/plays"/>
    <n v="175"/>
    <n v="29.166666666666668"/>
    <s v="Theater"/>
    <s v="Plays"/>
  </r>
  <r>
    <n v="2000"/>
    <n v="2125.9899999999998"/>
    <s v="successful"/>
    <s v="GB"/>
    <s v="GBP"/>
    <n v="1487769952"/>
    <d v="2017-02-22T13:25:52"/>
    <n v="1485177952"/>
    <d v="2017-01-23T13:25:52"/>
    <d v="1900-01-29T00:00:00"/>
    <x v="28"/>
    <b v="0"/>
    <n v="41"/>
    <b v="1"/>
    <s v="theater/plays"/>
    <n v="106.29949999999999"/>
    <n v="51.853414634146333"/>
    <s v="Theater"/>
    <s v="Plays"/>
  </r>
  <r>
    <n v="7000"/>
    <n v="7365"/>
    <s v="successful"/>
    <s v="US"/>
    <s v="USD"/>
    <n v="1420751861"/>
    <d v="2015-01-08T21:17:41"/>
    <n v="1418159861"/>
    <d v="2014-12-09T21:17:41"/>
    <d v="1900-01-29T00:00:00"/>
    <x v="28"/>
    <b v="1"/>
    <n v="75"/>
    <b v="1"/>
    <s v="theater/plays"/>
    <n v="105.21428571428571"/>
    <n v="98.2"/>
    <s v="Theater"/>
    <s v="Plays"/>
  </r>
  <r>
    <n v="23000"/>
    <n v="24418.6"/>
    <s v="successful"/>
    <s v="US"/>
    <s v="USD"/>
    <n v="1475294340"/>
    <d v="2016-10-01T03:59:00"/>
    <n v="1472753745"/>
    <d v="2016-09-01T18:15:45"/>
    <d v="1900-01-29T00:00:00"/>
    <x v="28"/>
    <b v="1"/>
    <n v="97"/>
    <b v="1"/>
    <s v="theater/plays"/>
    <n v="106.16782608695652"/>
    <n v="251.7381443298969"/>
    <s v="Theater"/>
    <s v="Plays"/>
  </r>
  <r>
    <n v="3300"/>
    <n v="3315"/>
    <s v="successful"/>
    <s v="US"/>
    <s v="USD"/>
    <n v="1437067476"/>
    <d v="2015-07-16T17:24:36"/>
    <n v="1434475476"/>
    <d v="2015-06-16T17:24:36"/>
    <d v="1900-01-29T00:00:00"/>
    <x v="28"/>
    <b v="1"/>
    <n v="49"/>
    <b v="1"/>
    <s v="theater/plays"/>
    <n v="100.45454545454547"/>
    <n v="67.65306122448979"/>
    <s v="Theater"/>
    <s v="Plays"/>
  </r>
  <r>
    <n v="2700"/>
    <n v="4428"/>
    <s v="successful"/>
    <s v="IE"/>
    <s v="EUR"/>
    <n v="1449162000"/>
    <d v="2015-12-03T17:00:00"/>
    <n v="1446570315"/>
    <d v="2015-11-03T17:05:15"/>
    <d v="1900-01-29T00:00:00"/>
    <x v="28"/>
    <b v="1"/>
    <n v="63"/>
    <b v="1"/>
    <s v="theater/plays"/>
    <n v="164"/>
    <n v="70.285714285714292"/>
    <s v="Theater"/>
    <s v="Plays"/>
  </r>
  <r>
    <n v="15000"/>
    <n v="15315"/>
    <s v="successful"/>
    <s v="US"/>
    <s v="USD"/>
    <n v="1437156660"/>
    <d v="2015-07-17T18:11:00"/>
    <n v="1434564660"/>
    <d v="2015-06-17T18:11:00"/>
    <d v="1900-01-29T00:00:00"/>
    <x v="28"/>
    <b v="1"/>
    <n v="288"/>
    <b v="1"/>
    <s v="theater/plays"/>
    <n v="102.1"/>
    <n v="53.177083333333336"/>
    <s v="Theater"/>
    <s v="Plays"/>
  </r>
  <r>
    <n v="1800"/>
    <n v="1830"/>
    <s v="successful"/>
    <s v="GB"/>
    <s v="GBP"/>
    <n v="1436705265"/>
    <d v="2015-07-12T12:47:45"/>
    <n v="1434113265"/>
    <d v="2015-06-12T12:47:45"/>
    <d v="1900-01-29T00:00:00"/>
    <x v="28"/>
    <b v="1"/>
    <n v="30"/>
    <b v="1"/>
    <s v="theater/plays"/>
    <n v="101.66666666666666"/>
    <n v="61"/>
    <s v="Theater"/>
    <s v="Plays"/>
  </r>
  <r>
    <n v="1500"/>
    <n v="1950"/>
    <s v="successful"/>
    <s v="GB"/>
    <s v="GBP"/>
    <n v="1414927775"/>
    <d v="2014-11-02T11:29:35"/>
    <n v="1412332175"/>
    <d v="2014-10-03T10:29:35"/>
    <d v="1900-01-29T00:00:00"/>
    <x v="28"/>
    <b v="1"/>
    <n v="51"/>
    <b v="1"/>
    <s v="theater/plays"/>
    <n v="130"/>
    <n v="38.235294117647058"/>
    <s v="Theater"/>
    <s v="Plays"/>
  </r>
  <r>
    <n v="10000"/>
    <n v="15443"/>
    <s v="successful"/>
    <s v="US"/>
    <s v="USD"/>
    <n v="1446814809"/>
    <d v="2015-11-06T13:00:09"/>
    <n v="1444219209"/>
    <d v="2015-10-07T12:00:09"/>
    <d v="1900-01-29T00:00:00"/>
    <x v="28"/>
    <b v="1"/>
    <n v="145"/>
    <b v="1"/>
    <s v="theater/plays"/>
    <n v="154.43"/>
    <n v="106.50344827586207"/>
    <s v="Theater"/>
    <s v="Plays"/>
  </r>
  <r>
    <n v="5000"/>
    <n v="5430"/>
    <s v="successful"/>
    <s v="GB"/>
    <s v="GBP"/>
    <n v="1416331406"/>
    <d v="2014-11-18T17:23:26"/>
    <n v="1413735806"/>
    <d v="2014-10-19T16:23:26"/>
    <d v="1900-01-29T00:00:00"/>
    <x v="28"/>
    <b v="1"/>
    <n v="100"/>
    <b v="1"/>
    <s v="theater/plays"/>
    <n v="108.60000000000001"/>
    <n v="54.3"/>
    <s v="Theater"/>
    <s v="Plays"/>
  </r>
  <r>
    <n v="2500"/>
    <n v="2585"/>
    <s v="successful"/>
    <s v="GB"/>
    <s v="GBP"/>
    <n v="1433017303"/>
    <d v="2015-05-30T20:21:43"/>
    <n v="1430425303"/>
    <d v="2015-04-30T20:21:43"/>
    <d v="1900-01-29T00:00:00"/>
    <x v="28"/>
    <b v="1"/>
    <n v="34"/>
    <b v="1"/>
    <s v="theater/plays"/>
    <n v="103.4"/>
    <n v="76.029411764705884"/>
    <s v="Theater"/>
    <s v="Plays"/>
  </r>
  <r>
    <n v="5800"/>
    <n v="6628"/>
    <s v="successful"/>
    <s v="US"/>
    <s v="USD"/>
    <n v="1459474059"/>
    <d v="2016-04-01T01:27:39"/>
    <n v="1456885659"/>
    <d v="2016-03-02T02:27:39"/>
    <d v="1900-01-29T00:00:00"/>
    <x v="28"/>
    <b v="0"/>
    <n v="63"/>
    <b v="1"/>
    <s v="theater/plays"/>
    <n v="114.27586206896552"/>
    <n v="105.2063492063492"/>
    <s v="Theater"/>
    <s v="Plays"/>
  </r>
  <r>
    <n v="5000"/>
    <n v="6080"/>
    <s v="successful"/>
    <s v="US"/>
    <s v="USD"/>
    <n v="1441153705"/>
    <d v="2015-09-02T00:28:25"/>
    <n v="1438561705"/>
    <d v="2015-08-03T00:28:25"/>
    <d v="1900-01-29T00:00:00"/>
    <x v="28"/>
    <b v="0"/>
    <n v="47"/>
    <b v="1"/>
    <s v="theater/plays"/>
    <n v="121.6"/>
    <n v="129.36170212765958"/>
    <s v="Theater"/>
    <s v="Plays"/>
  </r>
  <r>
    <n v="15000"/>
    <n v="15265"/>
    <s v="successful"/>
    <s v="US"/>
    <s v="USD"/>
    <n v="1471291782"/>
    <d v="2016-08-15T20:09:42"/>
    <n v="1468699782"/>
    <d v="2016-07-16T20:09:42"/>
    <d v="1900-01-29T00:00:00"/>
    <x v="28"/>
    <b v="0"/>
    <n v="122"/>
    <b v="1"/>
    <s v="theater/plays"/>
    <n v="101.76666666666667"/>
    <n v="125.12295081967213"/>
    <s v="Theater"/>
    <s v="Plays"/>
  </r>
  <r>
    <n v="2000"/>
    <n v="2424"/>
    <s v="successful"/>
    <s v="GB"/>
    <s v="GBP"/>
    <n v="1489234891"/>
    <d v="2017-03-11T12:21:31"/>
    <n v="1486642891"/>
    <d v="2017-02-09T12:21:31"/>
    <d v="1900-01-29T00:00:00"/>
    <x v="28"/>
    <b v="0"/>
    <n v="72"/>
    <b v="1"/>
    <s v="theater/plays"/>
    <n v="121.2"/>
    <n v="33.666666666666664"/>
    <s v="Theater"/>
    <s v="Plays"/>
  </r>
  <r>
    <n v="4500"/>
    <n v="7670"/>
    <s v="successful"/>
    <s v="NZ"/>
    <s v="NZD"/>
    <n v="1488622352"/>
    <d v="2017-03-04T10:12:32"/>
    <n v="1486030352"/>
    <d v="2017-02-02T10:12:32"/>
    <d v="1900-01-29T00:00:00"/>
    <x v="28"/>
    <b v="0"/>
    <n v="91"/>
    <b v="1"/>
    <s v="theater/plays"/>
    <n v="170.44444444444446"/>
    <n v="84.285714285714292"/>
    <s v="Theater"/>
    <s v="Plays"/>
  </r>
  <r>
    <n v="600"/>
    <n v="710"/>
    <s v="successful"/>
    <s v="GB"/>
    <s v="GBP"/>
    <n v="1434459554"/>
    <d v="2015-06-16T12:59:14"/>
    <n v="1431867554"/>
    <d v="2015-05-17T12:59:14"/>
    <d v="1900-01-29T00:00:00"/>
    <x v="28"/>
    <b v="0"/>
    <n v="24"/>
    <b v="1"/>
    <s v="theater/plays"/>
    <n v="118.33333333333333"/>
    <n v="29.583333333333332"/>
    <s v="Theater"/>
    <s v="Plays"/>
  </r>
  <r>
    <n v="700"/>
    <n v="720.01"/>
    <s v="successful"/>
    <s v="GB"/>
    <s v="GBP"/>
    <n v="1474886229"/>
    <d v="2016-09-26T10:37:09"/>
    <n v="1472294229"/>
    <d v="2016-08-27T10:37:09"/>
    <d v="1900-01-29T00:00:00"/>
    <x v="28"/>
    <b v="0"/>
    <n v="27"/>
    <b v="1"/>
    <s v="theater/plays"/>
    <n v="102.85857142857142"/>
    <n v="26.667037037037037"/>
    <s v="Theater"/>
    <s v="Plays"/>
  </r>
  <r>
    <n v="3000"/>
    <n v="3486"/>
    <s v="successful"/>
    <s v="US"/>
    <s v="USD"/>
    <n v="1444860063"/>
    <d v="2015-10-14T22:01:03"/>
    <n v="1442268063"/>
    <d v="2015-09-14T22:01:03"/>
    <d v="1900-01-29T00:00:00"/>
    <x v="28"/>
    <b v="0"/>
    <n v="63"/>
    <b v="1"/>
    <s v="theater/plays"/>
    <n v="116.19999999999999"/>
    <n v="55.333333333333336"/>
    <s v="Theater"/>
    <s v="Plays"/>
  </r>
  <r>
    <n v="8400"/>
    <n v="8685"/>
    <s v="successful"/>
    <s v="ES"/>
    <s v="EUR"/>
    <n v="1481099176"/>
    <d v="2016-12-07T08:26:16"/>
    <n v="1478507176"/>
    <d v="2016-11-07T08:26:16"/>
    <d v="1900-01-29T00:00:00"/>
    <x v="28"/>
    <b v="0"/>
    <n v="50"/>
    <b v="1"/>
    <s v="theater/plays"/>
    <n v="103.39285714285715"/>
    <n v="173.7"/>
    <s v="Theater"/>
    <s v="Plays"/>
  </r>
  <r>
    <n v="15000"/>
    <n v="15677.5"/>
    <s v="successful"/>
    <s v="US"/>
    <s v="USD"/>
    <n v="1482418752"/>
    <d v="2016-12-22T14:59:12"/>
    <n v="1479826752"/>
    <d v="2016-11-22T14:59:12"/>
    <d v="1900-01-29T00:00:00"/>
    <x v="28"/>
    <b v="0"/>
    <n v="175"/>
    <b v="1"/>
    <s v="theater/plays"/>
    <n v="104.51666666666665"/>
    <n v="89.585714285714289"/>
    <s v="Theater"/>
    <s v="Plays"/>
  </r>
  <r>
    <n v="4000"/>
    <n v="4081"/>
    <s v="successful"/>
    <s v="US"/>
    <s v="USD"/>
    <n v="1438374748"/>
    <d v="2015-07-31T20:32:28"/>
    <n v="1435782748"/>
    <d v="2015-07-01T20:32:28"/>
    <d v="1900-01-29T00:00:00"/>
    <x v="28"/>
    <b v="0"/>
    <n v="20"/>
    <b v="1"/>
    <s v="theater/plays"/>
    <n v="102.02500000000001"/>
    <n v="204.05"/>
    <s v="Theater"/>
    <s v="Plays"/>
  </r>
  <r>
    <n v="1000"/>
    <n v="1066.8"/>
    <s v="successful"/>
    <s v="US"/>
    <s v="USD"/>
    <n v="1463275339"/>
    <d v="2016-05-15T01:22:19"/>
    <n v="1460683339"/>
    <d v="2016-04-15T01:22:19"/>
    <d v="1900-01-29T00:00:00"/>
    <x v="28"/>
    <b v="0"/>
    <n v="20"/>
    <b v="1"/>
    <s v="theater/plays"/>
    <n v="106.67999999999999"/>
    <n v="53.339999999999996"/>
    <s v="Theater"/>
    <s v="Plays"/>
  </r>
  <r>
    <n v="6500"/>
    <n v="6505"/>
    <s v="successful"/>
    <s v="US"/>
    <s v="USD"/>
    <n v="1444169825"/>
    <d v="2015-10-06T22:17:05"/>
    <n v="1441577825"/>
    <d v="2015-09-06T22:17:05"/>
    <d v="1900-01-29T00:00:00"/>
    <x v="28"/>
    <b v="0"/>
    <n v="31"/>
    <b v="1"/>
    <s v="theater/plays"/>
    <n v="100.07692307692308"/>
    <n v="209.83870967741936"/>
    <s v="Theater"/>
    <s v="Plays"/>
  </r>
  <r>
    <n v="2500"/>
    <n v="2746"/>
    <s v="successful"/>
    <s v="US"/>
    <s v="USD"/>
    <n v="1445065210"/>
    <d v="2015-10-17T07:00:10"/>
    <n v="1442473210"/>
    <d v="2015-09-17T07:00:10"/>
    <d v="1900-01-29T00:00:00"/>
    <x v="28"/>
    <b v="0"/>
    <n v="45"/>
    <b v="1"/>
    <s v="theater/plays"/>
    <n v="109.84"/>
    <n v="61.022222222222226"/>
    <s v="Theater"/>
    <s v="Plays"/>
  </r>
  <r>
    <n v="4000"/>
    <n v="4400"/>
    <s v="successful"/>
    <s v="GB"/>
    <s v="GBP"/>
    <n v="1462519041"/>
    <d v="2016-05-06T07:17:21"/>
    <n v="1459927041"/>
    <d v="2016-04-06T07:17:21"/>
    <d v="1900-01-29T00:00:00"/>
    <x v="28"/>
    <b v="0"/>
    <n v="89"/>
    <b v="1"/>
    <s v="theater/plays"/>
    <n v="110.00000000000001"/>
    <n v="49.438202247191015"/>
    <s v="Theater"/>
    <s v="Plays"/>
  </r>
  <r>
    <n v="1050"/>
    <n v="1115"/>
    <s v="successful"/>
    <s v="US"/>
    <s v="USD"/>
    <n v="1465347424"/>
    <d v="2016-06-08T00:57:04"/>
    <n v="1462755424"/>
    <d v="2016-05-09T00:57:04"/>
    <d v="1900-01-29T00:00:00"/>
    <x v="28"/>
    <b v="0"/>
    <n v="18"/>
    <b v="1"/>
    <s v="theater/plays"/>
    <n v="106.19047619047619"/>
    <n v="61.944444444444443"/>
    <s v="Theater"/>
    <s v="Plays"/>
  </r>
  <r>
    <n v="2500"/>
    <n v="2525"/>
    <s v="successful"/>
    <s v="US"/>
    <s v="USD"/>
    <n v="1466557557"/>
    <d v="2016-06-22T01:05:57"/>
    <n v="1463965557"/>
    <d v="2016-05-23T01:05:57"/>
    <d v="1900-01-29T00:00:00"/>
    <x v="28"/>
    <b v="0"/>
    <n v="38"/>
    <b v="1"/>
    <s v="theater/plays"/>
    <n v="101"/>
    <n v="66.44736842105263"/>
    <s v="Theater"/>
    <s v="Plays"/>
  </r>
  <r>
    <n v="1000"/>
    <n v="1259"/>
    <s v="successful"/>
    <s v="GB"/>
    <s v="GBP"/>
    <n v="1474793208"/>
    <d v="2016-09-25T08:46:48"/>
    <n v="1472201208"/>
    <d v="2016-08-26T08:46:48"/>
    <d v="1900-01-29T00:00:00"/>
    <x v="28"/>
    <b v="0"/>
    <n v="49"/>
    <b v="1"/>
    <s v="theater/plays"/>
    <n v="125.89999999999999"/>
    <n v="25.693877551020407"/>
    <s v="Theater"/>
    <s v="Plays"/>
  </r>
  <r>
    <n v="8000"/>
    <n v="8110"/>
    <s v="successful"/>
    <s v="US"/>
    <s v="USD"/>
    <n v="1425830905"/>
    <d v="2015-03-08T16:08:25"/>
    <n v="1423242505"/>
    <d v="2015-02-06T17:08:25"/>
    <d v="1900-01-29T00:00:00"/>
    <x v="28"/>
    <b v="0"/>
    <n v="57"/>
    <b v="1"/>
    <s v="theater/plays"/>
    <n v="101.375"/>
    <n v="142.28070175438597"/>
    <s v="Theater"/>
    <s v="Plays"/>
  </r>
  <r>
    <n v="800"/>
    <n v="810"/>
    <s v="successful"/>
    <s v="GB"/>
    <s v="GBP"/>
    <n v="1462697966"/>
    <d v="2016-05-08T08:59:26"/>
    <n v="1460105966"/>
    <d v="2016-04-08T08:59:26"/>
    <d v="1900-01-29T00:00:00"/>
    <x v="28"/>
    <b v="0"/>
    <n v="33"/>
    <b v="1"/>
    <s v="theater/plays"/>
    <n v="101.25"/>
    <n v="24.545454545454547"/>
    <s v="Theater"/>
    <s v="Plays"/>
  </r>
  <r>
    <n v="1500"/>
    <n v="1594"/>
    <s v="successful"/>
    <s v="GB"/>
    <s v="GBP"/>
    <n v="1427919468"/>
    <d v="2015-04-01T20:17:48"/>
    <n v="1425331068"/>
    <d v="2015-03-02T21:17:48"/>
    <d v="1900-01-29T00:00:00"/>
    <x v="28"/>
    <b v="0"/>
    <n v="69"/>
    <b v="1"/>
    <s v="theater/plays"/>
    <n v="106.26666666666667"/>
    <n v="23.10144927536232"/>
    <s v="Theater"/>
    <s v="Plays"/>
  </r>
  <r>
    <n v="6000"/>
    <n v="6000"/>
    <s v="successful"/>
    <s v="US"/>
    <s v="USD"/>
    <n v="1405802330"/>
    <d v="2014-07-19T20:38:50"/>
    <n v="1403210330"/>
    <d v="2014-06-19T20:38:50"/>
    <d v="1900-01-29T00:00:00"/>
    <x v="28"/>
    <b v="0"/>
    <n v="83"/>
    <b v="1"/>
    <s v="theater/plays"/>
    <n v="100"/>
    <n v="72.289156626506028"/>
    <s v="Theater"/>
    <s v="Plays"/>
  </r>
  <r>
    <n v="3871"/>
    <n v="5366"/>
    <s v="successful"/>
    <s v="US"/>
    <s v="USD"/>
    <n v="1438259422"/>
    <d v="2015-07-30T12:30:22"/>
    <n v="1435667422"/>
    <d v="2015-06-30T12:30:22"/>
    <d v="1900-01-29T00:00:00"/>
    <x v="28"/>
    <b v="0"/>
    <n v="46"/>
    <b v="1"/>
    <s v="theater/plays"/>
    <n v="138.62051149573753"/>
    <n v="116.65217391304348"/>
    <s v="Theater"/>
    <s v="Plays"/>
  </r>
  <r>
    <n v="8000"/>
    <n v="8348"/>
    <s v="successful"/>
    <s v="US"/>
    <s v="USD"/>
    <n v="1469721518"/>
    <d v="2016-07-28T15:58:38"/>
    <n v="1467129518"/>
    <d v="2016-06-28T15:58:38"/>
    <d v="1900-01-29T00:00:00"/>
    <x v="28"/>
    <b v="0"/>
    <n v="47"/>
    <b v="1"/>
    <s v="theater/plays"/>
    <n v="104.35000000000001"/>
    <n v="177.61702127659575"/>
    <s v="Theater"/>
    <s v="Plays"/>
  </r>
  <r>
    <n v="4500"/>
    <n v="4565"/>
    <s v="successful"/>
    <s v="US"/>
    <s v="USD"/>
    <n v="1409374093"/>
    <d v="2014-08-30T04:48:13"/>
    <n v="1406782093"/>
    <d v="2014-07-31T04:48:13"/>
    <d v="1900-01-29T00:00:00"/>
    <x v="28"/>
    <b v="0"/>
    <n v="40"/>
    <b v="1"/>
    <s v="theater/plays"/>
    <n v="101.44444444444444"/>
    <n v="114.125"/>
    <s v="Theater"/>
    <s v="Plays"/>
  </r>
  <r>
    <n v="1500"/>
    <n v="1521"/>
    <s v="successful"/>
    <s v="GB"/>
    <s v="GBP"/>
    <n v="1468611272"/>
    <d v="2016-07-15T19:34:32"/>
    <n v="1466019272"/>
    <d v="2016-06-15T19:34:32"/>
    <d v="1900-01-29T00:00:00"/>
    <x v="28"/>
    <b v="0"/>
    <n v="27"/>
    <b v="1"/>
    <s v="theater/plays"/>
    <n v="101.4"/>
    <n v="56.333333333333336"/>
    <s v="Theater"/>
    <s v="Plays"/>
  </r>
  <r>
    <n v="2000"/>
    <n v="2020"/>
    <s v="successful"/>
    <s v="GB"/>
    <s v="GBP"/>
    <n v="1406887310"/>
    <d v="2014-08-01T10:01:50"/>
    <n v="1404295310"/>
    <d v="2014-07-02T10:01:50"/>
    <d v="1900-01-29T00:00:00"/>
    <x v="28"/>
    <b v="0"/>
    <n v="21"/>
    <b v="1"/>
    <s v="theater/plays"/>
    <n v="101"/>
    <n v="96.19047619047619"/>
    <s v="Theater"/>
    <s v="Plays"/>
  </r>
  <r>
    <n v="10000"/>
    <n v="10299"/>
    <s v="successful"/>
    <s v="US"/>
    <s v="USD"/>
    <n v="1416385679"/>
    <d v="2014-11-19T08:27:59"/>
    <n v="1413790079"/>
    <d v="2014-10-20T07:27:59"/>
    <d v="1900-01-29T00:00:00"/>
    <x v="28"/>
    <b v="0"/>
    <n v="162"/>
    <b v="1"/>
    <s v="theater/plays"/>
    <n v="102.99000000000001"/>
    <n v="63.574074074074076"/>
    <s v="Theater"/>
    <s v="Plays"/>
  </r>
  <r>
    <n v="2500"/>
    <n v="2600"/>
    <s v="successful"/>
    <s v="US"/>
    <s v="USD"/>
    <n v="1449973592"/>
    <d v="2015-12-13T02:26:32"/>
    <n v="1447381592"/>
    <d v="2015-11-13T02:26:32"/>
    <d v="1900-01-29T00:00:00"/>
    <x v="28"/>
    <b v="0"/>
    <n v="3"/>
    <b v="1"/>
    <s v="theater/plays"/>
    <n v="104"/>
    <n v="866.66666666666663"/>
    <s v="Theater"/>
    <s v="Plays"/>
  </r>
  <r>
    <n v="500"/>
    <n v="1105"/>
    <s v="successful"/>
    <s v="US"/>
    <s v="USD"/>
    <n v="1431481037"/>
    <d v="2015-05-13T01:37:17"/>
    <n v="1428889037"/>
    <d v="2015-04-13T01:37:17"/>
    <d v="1900-01-29T00:00:00"/>
    <x v="28"/>
    <b v="0"/>
    <n v="18"/>
    <b v="1"/>
    <s v="theater/plays"/>
    <n v="221"/>
    <n v="61.388888888888886"/>
    <s v="Theater"/>
    <s v="Plays"/>
  </r>
  <r>
    <n v="3500"/>
    <n v="3730"/>
    <s v="successful"/>
    <s v="CA"/>
    <s v="CAD"/>
    <n v="1446053616"/>
    <d v="2015-10-28T17:33:36"/>
    <n v="1443461616"/>
    <d v="2015-09-28T17:33:36"/>
    <d v="1900-01-29T00:00:00"/>
    <x v="28"/>
    <b v="0"/>
    <n v="52"/>
    <b v="1"/>
    <s v="theater/plays"/>
    <n v="106.57142857142856"/>
    <n v="71.730769230769226"/>
    <s v="Theater"/>
    <s v="Plays"/>
  </r>
  <r>
    <n v="8000"/>
    <n v="8084"/>
    <s v="successful"/>
    <s v="GB"/>
    <s v="GBP"/>
    <n v="1426870560"/>
    <d v="2015-03-20T16:56:00"/>
    <n v="1424280899"/>
    <d v="2015-02-18T17:34:59"/>
    <d v="1900-01-29T00:00:00"/>
    <x v="28"/>
    <b v="0"/>
    <n v="77"/>
    <b v="1"/>
    <s v="theater/plays"/>
    <n v="101.05"/>
    <n v="104.98701298701299"/>
    <s v="Theater"/>
    <s v="Plays"/>
  </r>
  <r>
    <n v="4000"/>
    <n v="4090"/>
    <s v="successful"/>
    <s v="US"/>
    <s v="USD"/>
    <n v="1426044383"/>
    <d v="2015-03-11T03:26:23"/>
    <n v="1423455983"/>
    <d v="2015-02-09T04:26:23"/>
    <d v="1900-01-29T00:00:00"/>
    <x v="28"/>
    <b v="0"/>
    <n v="48"/>
    <b v="1"/>
    <s v="theater/plays"/>
    <n v="102.25"/>
    <n v="85.208333333333329"/>
    <s v="Theater"/>
    <s v="Plays"/>
  </r>
  <r>
    <n v="2000"/>
    <n v="2000"/>
    <s v="successful"/>
    <s v="US"/>
    <s v="USD"/>
    <n v="1418244552"/>
    <d v="2014-12-10T20:49:12"/>
    <n v="1415652552"/>
    <d v="2014-11-10T20:49:12"/>
    <d v="1900-01-29T00:00:00"/>
    <x v="28"/>
    <b v="0"/>
    <n v="15"/>
    <b v="1"/>
    <s v="theater/plays"/>
    <n v="100"/>
    <n v="133.33333333333334"/>
    <s v="Theater"/>
    <s v="Plays"/>
  </r>
  <r>
    <n v="2000"/>
    <n v="2100"/>
    <s v="successful"/>
    <s v="US"/>
    <s v="USD"/>
    <n v="1417620506"/>
    <d v="2014-12-03T15:28:26"/>
    <n v="1415028506"/>
    <d v="2014-11-03T15:28:26"/>
    <d v="1900-01-29T00:00:00"/>
    <x v="28"/>
    <b v="0"/>
    <n v="41"/>
    <b v="1"/>
    <s v="theater/plays"/>
    <n v="105"/>
    <n v="51.219512195121951"/>
    <s v="Theater"/>
    <s v="Plays"/>
  </r>
  <r>
    <n v="1500"/>
    <n v="1557"/>
    <s v="successful"/>
    <s v="GB"/>
    <s v="GBP"/>
    <n v="1434625441"/>
    <d v="2015-06-18T11:04:01"/>
    <n v="1432033441"/>
    <d v="2015-05-19T11:04:01"/>
    <d v="1900-01-29T00:00:00"/>
    <x v="28"/>
    <b v="0"/>
    <n v="45"/>
    <b v="1"/>
    <s v="theater/plays"/>
    <n v="103.8"/>
    <n v="34.6"/>
    <s v="Theater"/>
    <s v="Plays"/>
  </r>
  <r>
    <n v="10000"/>
    <n v="11450"/>
    <s v="successful"/>
    <s v="US"/>
    <s v="USD"/>
    <n v="1464960682"/>
    <d v="2016-06-03T13:31:22"/>
    <n v="1462368682"/>
    <d v="2016-05-04T13:31:22"/>
    <d v="1900-01-29T00:00:00"/>
    <x v="28"/>
    <b v="0"/>
    <n v="62"/>
    <b v="1"/>
    <s v="theater/plays"/>
    <n v="114.5"/>
    <n v="184.67741935483872"/>
    <s v="Theater"/>
    <s v="Plays"/>
  </r>
  <r>
    <n v="550"/>
    <n v="783"/>
    <s v="successful"/>
    <s v="GB"/>
    <s v="GBP"/>
    <n v="1406470645"/>
    <d v="2014-07-27T14:17:25"/>
    <n v="1403878645"/>
    <d v="2014-06-27T14:17:25"/>
    <d v="1900-01-29T00:00:00"/>
    <x v="28"/>
    <b v="0"/>
    <n v="27"/>
    <b v="1"/>
    <s v="theater/plays"/>
    <n v="142.36363636363635"/>
    <n v="29"/>
    <s v="Theater"/>
    <s v="Plays"/>
  </r>
  <r>
    <n v="1200"/>
    <n v="1245"/>
    <s v="successful"/>
    <s v="GB"/>
    <s v="GBP"/>
    <n v="1424556325"/>
    <d v="2015-02-21T22:05:25"/>
    <n v="1421964325"/>
    <d v="2015-01-22T22:05:25"/>
    <d v="1900-01-29T00:00:00"/>
    <x v="28"/>
    <b v="0"/>
    <n v="46"/>
    <b v="1"/>
    <s v="theater/plays"/>
    <n v="103.75000000000001"/>
    <n v="27.065217391304348"/>
    <s v="Theater"/>
    <s v="Plays"/>
  </r>
  <r>
    <n v="2900"/>
    <n v="2954"/>
    <s v="successful"/>
    <s v="GB"/>
    <s v="GBP"/>
    <n v="1438968146"/>
    <d v="2015-08-07T17:22:26"/>
    <n v="1436376146"/>
    <d v="2015-07-08T17:22:26"/>
    <d v="1900-01-29T00:00:00"/>
    <x v="28"/>
    <b v="0"/>
    <n v="66"/>
    <b v="1"/>
    <s v="theater/plays"/>
    <n v="101.86206896551724"/>
    <n v="44.757575757575758"/>
    <s v="Theater"/>
    <s v="Plays"/>
  </r>
  <r>
    <n v="15000"/>
    <n v="16465"/>
    <s v="successful"/>
    <s v="US"/>
    <s v="USD"/>
    <n v="1447295460"/>
    <d v="2015-11-12T02:31:00"/>
    <n v="1444747843"/>
    <d v="2015-10-13T14:50:43"/>
    <d v="1900-01-29T00:00:00"/>
    <x v="28"/>
    <b v="0"/>
    <n v="165"/>
    <b v="1"/>
    <s v="theater/plays"/>
    <n v="109.76666666666665"/>
    <n v="99.787878787878782"/>
    <s v="Theater"/>
    <s v="Plays"/>
  </r>
  <r>
    <n v="2000"/>
    <n v="2000"/>
    <s v="successful"/>
    <s v="GB"/>
    <s v="GBP"/>
    <n v="1435230324"/>
    <d v="2015-06-25T11:05:24"/>
    <n v="1432638324"/>
    <d v="2015-05-26T11:05:24"/>
    <d v="1900-01-29T00:00:00"/>
    <x v="28"/>
    <b v="0"/>
    <n v="17"/>
    <b v="1"/>
    <s v="theater/plays"/>
    <n v="100"/>
    <n v="117.64705882352941"/>
    <s v="Theater"/>
    <s v="Plays"/>
  </r>
  <r>
    <n v="2000"/>
    <n v="2142"/>
    <s v="successful"/>
    <s v="GB"/>
    <s v="GBP"/>
    <n v="1404641289"/>
    <d v="2014-07-06T10:08:09"/>
    <n v="1402049289"/>
    <d v="2014-06-06T10:08:09"/>
    <d v="1900-01-29T00:00:00"/>
    <x v="28"/>
    <b v="0"/>
    <n v="67"/>
    <b v="1"/>
    <s v="theater/plays"/>
    <n v="107.1"/>
    <n v="31.970149253731343"/>
    <s v="Theater"/>
    <s v="Plays"/>
  </r>
  <r>
    <n v="500"/>
    <n v="1055"/>
    <s v="successful"/>
    <s v="US"/>
    <s v="USD"/>
    <n v="1405727304"/>
    <d v="2014-07-18T23:48:24"/>
    <n v="1403135304"/>
    <d v="2014-06-18T23:48:24"/>
    <d v="1900-01-29T00:00:00"/>
    <x v="28"/>
    <b v="0"/>
    <n v="18"/>
    <b v="1"/>
    <s v="theater/plays"/>
    <n v="211"/>
    <n v="58.611111111111114"/>
    <s v="Theater"/>
    <s v="Plays"/>
  </r>
  <r>
    <n v="3000"/>
    <n v="3000"/>
    <s v="successful"/>
    <s v="GB"/>
    <s v="GBP"/>
    <n v="1411858862"/>
    <d v="2014-09-27T23:01:02"/>
    <n v="1409266862"/>
    <d v="2014-08-28T23:01:02"/>
    <d v="1900-01-29T00:00:00"/>
    <x v="28"/>
    <b v="0"/>
    <n v="26"/>
    <b v="1"/>
    <s v="theater/plays"/>
    <n v="100"/>
    <n v="115.38461538461539"/>
    <s v="Theater"/>
    <s v="Plays"/>
  </r>
  <r>
    <n v="3000"/>
    <n v="3105"/>
    <s v="successful"/>
    <s v="US"/>
    <s v="USD"/>
    <n v="1480579140"/>
    <d v="2016-12-01T07:59:00"/>
    <n v="1478030325"/>
    <d v="2016-11-01T19:58:45"/>
    <d v="1900-01-29T00:00:00"/>
    <x v="28"/>
    <b v="0"/>
    <n v="44"/>
    <b v="1"/>
    <s v="theater/plays"/>
    <n v="103.49999999999999"/>
    <n v="70.568181818181813"/>
    <s v="Theater"/>
    <s v="Plays"/>
  </r>
  <r>
    <n v="4000"/>
    <n v="4035"/>
    <s v="successful"/>
    <s v="US"/>
    <s v="USD"/>
    <n v="1400875307"/>
    <d v="2014-05-23T20:01:47"/>
    <n v="1398283307"/>
    <d v="2014-04-23T20:01:47"/>
    <d v="1900-01-29T00:00:00"/>
    <x v="28"/>
    <b v="0"/>
    <n v="56"/>
    <b v="1"/>
    <s v="theater/plays"/>
    <n v="100.875"/>
    <n v="72.053571428571431"/>
    <s v="Theater"/>
    <s v="Plays"/>
  </r>
  <r>
    <n v="10000"/>
    <n v="10115"/>
    <s v="successful"/>
    <s v="US"/>
    <s v="USD"/>
    <n v="1425495563"/>
    <d v="2015-03-04T18:59:23"/>
    <n v="1422903563"/>
    <d v="2015-02-02T18:59:23"/>
    <d v="1900-01-29T00:00:00"/>
    <x v="28"/>
    <b v="0"/>
    <n v="98"/>
    <b v="1"/>
    <s v="theater/plays"/>
    <n v="101.15"/>
    <n v="103.21428571428571"/>
    <s v="Theater"/>
    <s v="Plays"/>
  </r>
  <r>
    <n v="250"/>
    <n v="350"/>
    <s v="successful"/>
    <s v="US"/>
    <s v="USD"/>
    <n v="1429912341"/>
    <d v="2015-04-24T21:52:21"/>
    <n v="1427320341"/>
    <d v="2015-03-25T21:52:21"/>
    <d v="1900-01-29T00:00:00"/>
    <x v="28"/>
    <b v="0"/>
    <n v="10"/>
    <b v="1"/>
    <s v="theater/plays"/>
    <n v="140"/>
    <n v="35"/>
    <s v="Theater"/>
    <s v="Plays"/>
  </r>
  <r>
    <n v="1500"/>
    <n v="1500"/>
    <s v="successful"/>
    <s v="GB"/>
    <s v="GBP"/>
    <n v="1404314952"/>
    <d v="2014-07-02T15:29:12"/>
    <n v="1401722952"/>
    <d v="2014-06-02T15:29:12"/>
    <d v="1900-01-29T00:00:00"/>
    <x v="28"/>
    <b v="0"/>
    <n v="29"/>
    <b v="1"/>
    <s v="theater/plays"/>
    <n v="100"/>
    <n v="51.724137931034484"/>
    <s v="Theater"/>
    <s v="Plays"/>
  </r>
  <r>
    <n v="2000"/>
    <n v="2170.9899999999998"/>
    <s v="successful"/>
    <s v="GB"/>
    <s v="GBP"/>
    <n v="1406760101"/>
    <d v="2014-07-30T22:41:41"/>
    <n v="1404168101"/>
    <d v="2014-06-30T22:41:41"/>
    <d v="1900-01-29T00:00:00"/>
    <x v="28"/>
    <b v="0"/>
    <n v="72"/>
    <b v="1"/>
    <s v="theater/plays"/>
    <n v="108.54949999999999"/>
    <n v="30.152638888888887"/>
    <s v="Theater"/>
    <s v="Plays"/>
  </r>
  <r>
    <n v="2000"/>
    <n v="2000"/>
    <s v="successful"/>
    <s v="US"/>
    <s v="USD"/>
    <n v="1408383153"/>
    <d v="2014-08-18T17:32:33"/>
    <n v="1405791153"/>
    <d v="2014-07-19T17:32:33"/>
    <d v="1900-01-29T00:00:00"/>
    <x v="28"/>
    <b v="0"/>
    <n v="21"/>
    <b v="1"/>
    <s v="theater/plays"/>
    <n v="100"/>
    <n v="95.238095238095241"/>
    <s v="Theater"/>
    <s v="Plays"/>
  </r>
  <r>
    <n v="10000"/>
    <n v="10555"/>
    <s v="successful"/>
    <s v="US"/>
    <s v="USD"/>
    <n v="1404983269"/>
    <d v="2014-07-10T09:07:49"/>
    <n v="1402391269"/>
    <d v="2014-06-10T09:07:49"/>
    <d v="1900-01-29T00:00:00"/>
    <x v="28"/>
    <b v="0"/>
    <n v="168"/>
    <b v="1"/>
    <s v="theater/plays"/>
    <n v="105.55000000000001"/>
    <n v="62.827380952380949"/>
    <s v="Theater"/>
    <s v="Plays"/>
  </r>
  <r>
    <n v="3000"/>
    <n v="3030"/>
    <s v="successful"/>
    <s v="US"/>
    <s v="USD"/>
    <n v="1440003820"/>
    <d v="2015-08-19T17:03:40"/>
    <n v="1437411820"/>
    <d v="2015-07-20T17:03:40"/>
    <d v="1900-01-29T00:00:00"/>
    <x v="28"/>
    <b v="0"/>
    <n v="36"/>
    <b v="1"/>
    <s v="theater/plays"/>
    <n v="101"/>
    <n v="84.166666666666671"/>
    <s v="Theater"/>
    <s v="Plays"/>
  </r>
  <r>
    <n v="250"/>
    <n v="250"/>
    <s v="successful"/>
    <s v="US"/>
    <s v="USD"/>
    <n v="1433016672"/>
    <d v="2015-05-30T20:11:12"/>
    <n v="1430424672"/>
    <d v="2015-04-30T20:11:12"/>
    <d v="1900-01-29T00:00:00"/>
    <x v="28"/>
    <b v="0"/>
    <n v="8"/>
    <b v="1"/>
    <s v="theater/plays"/>
    <n v="100"/>
    <n v="31.25"/>
    <s v="Theater"/>
    <s v="Plays"/>
  </r>
  <r>
    <n v="1000"/>
    <n v="1855"/>
    <s v="successful"/>
    <s v="US"/>
    <s v="USD"/>
    <n v="1410266146"/>
    <d v="2014-09-09T12:35:46"/>
    <n v="1407674146"/>
    <d v="2014-08-10T12:35:46"/>
    <d v="1900-01-29T00:00:00"/>
    <x v="28"/>
    <b v="0"/>
    <n v="45"/>
    <b v="1"/>
    <s v="theater/plays"/>
    <n v="185.5"/>
    <n v="41.222222222222221"/>
    <s v="Theater"/>
    <s v="Plays"/>
  </r>
  <r>
    <n v="2100"/>
    <n v="2305"/>
    <s v="successful"/>
    <s v="US"/>
    <s v="USD"/>
    <n v="1418784689"/>
    <d v="2014-12-17T02:51:29"/>
    <n v="1416192689"/>
    <d v="2014-11-17T02:51:29"/>
    <d v="1900-01-29T00:00:00"/>
    <x v="28"/>
    <b v="0"/>
    <n v="45"/>
    <b v="1"/>
    <s v="theater/plays"/>
    <n v="109.76190476190477"/>
    <n v="51.222222222222221"/>
    <s v="Theater"/>
    <s v="Plays"/>
  </r>
  <r>
    <n v="700"/>
    <n v="705"/>
    <s v="successful"/>
    <s v="GB"/>
    <s v="GBP"/>
    <n v="1406825159"/>
    <d v="2014-07-31T16:45:59"/>
    <n v="1404233159"/>
    <d v="2014-07-01T16:45:59"/>
    <d v="1900-01-29T00:00:00"/>
    <x v="28"/>
    <b v="0"/>
    <n v="21"/>
    <b v="1"/>
    <s v="theater/plays"/>
    <n v="100.71428571428571"/>
    <n v="33.571428571428569"/>
    <s v="Theater"/>
    <s v="Plays"/>
  </r>
  <r>
    <n v="10000"/>
    <n v="10065"/>
    <s v="successful"/>
    <s v="US"/>
    <s v="USD"/>
    <n v="1476381627"/>
    <d v="2016-10-13T18:00:27"/>
    <n v="1473789627"/>
    <d v="2016-09-13T18:00:27"/>
    <d v="1900-01-29T00:00:00"/>
    <x v="28"/>
    <b v="0"/>
    <n v="69"/>
    <b v="1"/>
    <s v="theater/plays"/>
    <n v="100.64999999999999"/>
    <n v="145.86956521739131"/>
    <s v="Theater"/>
    <s v="Plays"/>
  </r>
  <r>
    <n v="500"/>
    <n v="631"/>
    <s v="successful"/>
    <s v="GB"/>
    <s v="GBP"/>
    <n v="1463743860"/>
    <d v="2016-05-20T11:31:00"/>
    <n v="1461151860"/>
    <d v="2016-04-20T11:31:00"/>
    <d v="1900-01-29T00:00:00"/>
    <x v="28"/>
    <b v="0"/>
    <n v="36"/>
    <b v="1"/>
    <s v="theater/plays"/>
    <n v="126.2"/>
    <n v="17.527777777777779"/>
    <s v="Theater"/>
    <s v="Plays"/>
  </r>
  <r>
    <n v="5000"/>
    <n v="5116.18"/>
    <s v="successful"/>
    <s v="US"/>
    <s v="USD"/>
    <n v="1471921637"/>
    <d v="2016-08-23T03:07:17"/>
    <n v="1469329637"/>
    <d v="2016-07-24T03:07:17"/>
    <d v="1900-01-29T00:00:00"/>
    <x v="28"/>
    <b v="0"/>
    <n v="93"/>
    <b v="1"/>
    <s v="theater/plays"/>
    <n v="102.3236"/>
    <n v="55.012688172043013"/>
    <s v="Theater"/>
    <s v="Plays"/>
  </r>
  <r>
    <n v="3000"/>
    <n v="3030"/>
    <s v="successful"/>
    <s v="US"/>
    <s v="USD"/>
    <n v="1426864032"/>
    <d v="2015-03-20T15:07:12"/>
    <n v="1424275632"/>
    <d v="2015-02-18T16:07:12"/>
    <d v="1900-01-29T00:00:00"/>
    <x v="28"/>
    <b v="0"/>
    <n v="47"/>
    <b v="1"/>
    <s v="theater/plays"/>
    <n v="101"/>
    <n v="64.468085106382972"/>
    <s v="Theater"/>
    <s v="Plays"/>
  </r>
  <r>
    <n v="2800"/>
    <n v="3175"/>
    <s v="successful"/>
    <s v="US"/>
    <s v="USD"/>
    <n v="1461857045"/>
    <d v="2016-04-28T15:24:05"/>
    <n v="1459265045"/>
    <d v="2016-03-29T15:24:05"/>
    <d v="1900-01-29T00:00:00"/>
    <x v="28"/>
    <b v="0"/>
    <n v="63"/>
    <b v="1"/>
    <s v="theater/plays"/>
    <n v="113.39285714285714"/>
    <n v="50.396825396825399"/>
    <s v="Theater"/>
    <s v="Plays"/>
  </r>
  <r>
    <n v="2000"/>
    <n v="2020"/>
    <s v="successful"/>
    <s v="GB"/>
    <s v="GBP"/>
    <n v="1469016131"/>
    <d v="2016-07-20T12:02:11"/>
    <n v="1466424131"/>
    <d v="2016-06-20T12:02:11"/>
    <d v="1900-01-29T00:00:00"/>
    <x v="28"/>
    <b v="0"/>
    <n v="39"/>
    <b v="1"/>
    <s v="theater/plays"/>
    <n v="101"/>
    <n v="51.794871794871796"/>
    <s v="Theater"/>
    <s v="Plays"/>
  </r>
  <r>
    <n v="1500"/>
    <n v="1918"/>
    <s v="successful"/>
    <s v="GB"/>
    <s v="GBP"/>
    <n v="1403382680"/>
    <d v="2014-06-21T20:31:20"/>
    <n v="1400790680"/>
    <d v="2014-05-22T20:31:20"/>
    <d v="1900-01-29T00:00:00"/>
    <x v="28"/>
    <b v="0"/>
    <n v="56"/>
    <b v="1"/>
    <s v="theater/plays"/>
    <n v="127.86666666666666"/>
    <n v="34.25"/>
    <s v="Theater"/>
    <s v="Plays"/>
  </r>
  <r>
    <n v="3000"/>
    <n v="4150"/>
    <s v="successful"/>
    <s v="GB"/>
    <s v="GBP"/>
    <n v="1404671466"/>
    <d v="2014-07-06T18:31:06"/>
    <n v="1402079466"/>
    <d v="2014-06-06T18:31:06"/>
    <d v="1900-01-29T00:00:00"/>
    <x v="28"/>
    <b v="0"/>
    <n v="80"/>
    <b v="1"/>
    <s v="theater/plays"/>
    <n v="138.33333333333334"/>
    <n v="51.875"/>
    <s v="Theater"/>
    <s v="Plays"/>
  </r>
  <r>
    <n v="3350"/>
    <n v="5358"/>
    <s v="successful"/>
    <s v="US"/>
    <s v="USD"/>
    <n v="1404403381"/>
    <d v="2014-07-03T16:03:01"/>
    <n v="1401811381"/>
    <d v="2014-06-03T16:03:01"/>
    <d v="1900-01-29T00:00:00"/>
    <x v="28"/>
    <b v="0"/>
    <n v="133"/>
    <b v="1"/>
    <s v="theater/plays"/>
    <n v="159.9402985074627"/>
    <n v="40.285714285714285"/>
    <s v="Theater"/>
    <s v="Plays"/>
  </r>
  <r>
    <n v="2500"/>
    <n v="2856"/>
    <s v="successful"/>
    <s v="US"/>
    <s v="USD"/>
    <n v="1466014499"/>
    <d v="2016-06-15T18:14:59"/>
    <n v="1463422499"/>
    <d v="2016-05-16T18:14:59"/>
    <d v="1900-01-29T00:00:00"/>
    <x v="28"/>
    <b v="0"/>
    <n v="44"/>
    <b v="1"/>
    <s v="theater/plays"/>
    <n v="114.24000000000001"/>
    <n v="64.909090909090907"/>
    <s v="Theater"/>
    <s v="Plays"/>
  </r>
  <r>
    <n v="1650"/>
    <n v="1660"/>
    <s v="successful"/>
    <s v="US"/>
    <s v="USD"/>
    <n v="1454431080"/>
    <d v="2016-02-02T16:38:00"/>
    <n v="1451839080"/>
    <d v="2016-01-03T16:38:00"/>
    <d v="1900-01-29T00:00:00"/>
    <x v="28"/>
    <b v="0"/>
    <n v="30"/>
    <b v="1"/>
    <s v="theater/plays"/>
    <n v="100.60606060606061"/>
    <n v="55.333333333333336"/>
    <s v="Theater"/>
    <s v="Plays"/>
  </r>
  <r>
    <n v="2000"/>
    <n v="2555"/>
    <s v="successful"/>
    <s v="GB"/>
    <s v="GBP"/>
    <n v="1435185252"/>
    <d v="2015-06-24T22:34:12"/>
    <n v="1432593252"/>
    <d v="2015-05-25T22:34:12"/>
    <d v="1900-01-29T00:00:00"/>
    <x v="28"/>
    <b v="0"/>
    <n v="66"/>
    <b v="1"/>
    <s v="theater/plays"/>
    <n v="127.75000000000001"/>
    <n v="38.712121212121211"/>
    <s v="Theater"/>
    <s v="Plays"/>
  </r>
  <r>
    <n v="5000"/>
    <n v="5635"/>
    <s v="successful"/>
    <s v="GB"/>
    <s v="GBP"/>
    <n v="1400965200"/>
    <d v="2014-05-24T21:00:00"/>
    <n v="1398352531"/>
    <d v="2014-04-24T15:15:31"/>
    <d v="1900-01-29T00:00:00"/>
    <x v="28"/>
    <b v="0"/>
    <n v="72"/>
    <b v="1"/>
    <s v="theater/plays"/>
    <n v="112.7"/>
    <n v="78.263888888888886"/>
    <s v="Theater"/>
    <s v="Plays"/>
  </r>
  <r>
    <n v="1000"/>
    <n v="1275"/>
    <s v="successful"/>
    <s v="US"/>
    <s v="USD"/>
    <n v="1460574924"/>
    <d v="2016-04-13T19:15:24"/>
    <n v="1457982924"/>
    <d v="2016-03-14T19:15:24"/>
    <d v="1900-01-29T00:00:00"/>
    <x v="28"/>
    <b v="0"/>
    <n v="27"/>
    <b v="1"/>
    <s v="theater/plays"/>
    <n v="127.49999999999999"/>
    <n v="47.222222222222221"/>
    <s v="Theater"/>
    <s v="Plays"/>
  </r>
  <r>
    <n v="2500"/>
    <n v="2689"/>
    <s v="successful"/>
    <s v="GB"/>
    <s v="GBP"/>
    <n v="1469359728"/>
    <d v="2016-07-24T11:28:48"/>
    <n v="1466767728"/>
    <d v="2016-06-24T11:28:48"/>
    <d v="1900-01-29T00:00:00"/>
    <x v="28"/>
    <b v="0"/>
    <n v="38"/>
    <b v="1"/>
    <s v="theater/plays"/>
    <n v="107.55999999999999"/>
    <n v="70.763157894736835"/>
    <s v="Theater"/>
    <s v="Plays"/>
  </r>
  <r>
    <n v="1000"/>
    <n v="1000"/>
    <s v="successful"/>
    <s v="US"/>
    <s v="USD"/>
    <n v="1447959491"/>
    <d v="2015-11-19T18:58:11"/>
    <n v="1445363891"/>
    <d v="2015-10-20T17:58:11"/>
    <d v="1900-01-29T00:00:00"/>
    <x v="28"/>
    <b v="0"/>
    <n v="8"/>
    <b v="1"/>
    <s v="theater/plays"/>
    <n v="100"/>
    <n v="125"/>
    <s v="Theater"/>
    <s v="Plays"/>
  </r>
  <r>
    <n v="10000"/>
    <n v="10440"/>
    <s v="successful"/>
    <s v="US"/>
    <s v="USD"/>
    <n v="1464732537"/>
    <d v="2016-05-31T22:08:57"/>
    <n v="1462140537"/>
    <d v="2016-05-01T22:08:57"/>
    <d v="1900-01-29T00:00:00"/>
    <x v="28"/>
    <b v="0"/>
    <n v="72"/>
    <b v="1"/>
    <s v="theater/plays"/>
    <n v="104.4"/>
    <n v="145"/>
    <s v="Theater"/>
    <s v="Plays"/>
  </r>
  <r>
    <n v="3000"/>
    <n v="3080"/>
    <s v="successful"/>
    <s v="US"/>
    <s v="USD"/>
    <n v="1433097171"/>
    <d v="2015-05-31T18:32:51"/>
    <n v="1430505171"/>
    <d v="2015-05-01T18:32:51"/>
    <d v="1900-01-29T00:00:00"/>
    <x v="28"/>
    <b v="0"/>
    <n v="46"/>
    <b v="1"/>
    <s v="theater/plays"/>
    <n v="102.66666666666666"/>
    <n v="66.956521739130437"/>
    <s v="Theater"/>
    <s v="Plays"/>
  </r>
  <r>
    <n v="4000"/>
    <n v="4000"/>
    <s v="successful"/>
    <s v="GB"/>
    <s v="GBP"/>
    <n v="1404471600"/>
    <d v="2014-07-04T11:00:00"/>
    <n v="1401910634"/>
    <d v="2014-06-04T19:37:14"/>
    <d v="1900-01-29T00:00:00"/>
    <x v="28"/>
    <b v="0"/>
    <n v="13"/>
    <b v="1"/>
    <s v="theater/plays"/>
    <n v="100"/>
    <n v="307.69230769230768"/>
    <s v="Theater"/>
    <s v="Plays"/>
  </r>
  <r>
    <n v="2000"/>
    <n v="2027"/>
    <s v="successful"/>
    <s v="GB"/>
    <s v="GBP"/>
    <n v="1425478950"/>
    <d v="2015-03-04T14:22:30"/>
    <n v="1422886950"/>
    <d v="2015-02-02T14:22:30"/>
    <d v="1900-01-29T00:00:00"/>
    <x v="28"/>
    <b v="0"/>
    <n v="28"/>
    <b v="1"/>
    <s v="theater/plays"/>
    <n v="101.35000000000001"/>
    <n v="72.392857142857139"/>
    <s v="Theater"/>
    <s v="Plays"/>
  </r>
  <r>
    <n v="350"/>
    <n v="593"/>
    <s v="successful"/>
    <s v="US"/>
    <s v="USD"/>
    <n v="1411980020"/>
    <d v="2014-09-29T08:40:20"/>
    <n v="1409388020"/>
    <d v="2014-08-30T08:40:20"/>
    <d v="1900-01-29T00:00:00"/>
    <x v="28"/>
    <b v="0"/>
    <n v="13"/>
    <b v="1"/>
    <s v="theater/plays"/>
    <n v="169.42857142857144"/>
    <n v="45.615384615384613"/>
    <s v="Theater"/>
    <s v="Plays"/>
  </r>
  <r>
    <n v="1000"/>
    <n v="1280"/>
    <s v="successful"/>
    <s v="US"/>
    <s v="USD"/>
    <n v="1467301334"/>
    <d v="2016-06-30T15:42:14"/>
    <n v="1464709334"/>
    <d v="2016-05-31T15:42:14"/>
    <d v="1900-01-29T00:00:00"/>
    <x v="28"/>
    <b v="0"/>
    <n v="26"/>
    <b v="1"/>
    <s v="theater/plays"/>
    <n v="128"/>
    <n v="49.230769230769234"/>
    <s v="Theater"/>
    <s v="Plays"/>
  </r>
  <r>
    <n v="500"/>
    <n v="631"/>
    <s v="successful"/>
    <s v="US"/>
    <s v="USD"/>
    <n v="1447269367"/>
    <d v="2015-11-11T19:16:07"/>
    <n v="1444673767"/>
    <d v="2015-10-12T18:16:07"/>
    <d v="1900-01-29T00:00:00"/>
    <x v="28"/>
    <b v="0"/>
    <n v="8"/>
    <b v="1"/>
    <s v="theater/plays"/>
    <n v="126.2"/>
    <n v="78.875"/>
    <s v="Theater"/>
    <s v="Plays"/>
  </r>
  <r>
    <n v="150"/>
    <n v="230"/>
    <s v="successful"/>
    <s v="GB"/>
    <s v="GBP"/>
    <n v="1450612740"/>
    <d v="2015-12-20T11:59:00"/>
    <n v="1448040425"/>
    <d v="2015-11-20T17:27:05"/>
    <d v="1900-01-29T00:00:00"/>
    <x v="28"/>
    <b v="0"/>
    <n v="17"/>
    <b v="1"/>
    <s v="theater/plays"/>
    <n v="153.33333333333334"/>
    <n v="13.529411764705882"/>
    <s v="Theater"/>
    <s v="Plays"/>
  </r>
  <r>
    <n v="300"/>
    <n v="369"/>
    <s v="successful"/>
    <s v="GB"/>
    <s v="GBP"/>
    <n v="1466899491"/>
    <d v="2016-06-26T00:04:51"/>
    <n v="1464307491"/>
    <d v="2016-05-27T00:04:51"/>
    <d v="1900-01-29T00:00:00"/>
    <x v="28"/>
    <b v="0"/>
    <n v="8"/>
    <b v="1"/>
    <s v="theater/plays"/>
    <n v="123"/>
    <n v="46.125"/>
    <s v="Theater"/>
    <s v="Plays"/>
  </r>
  <r>
    <n v="1500"/>
    <n v="1570"/>
    <s v="successful"/>
    <s v="DE"/>
    <s v="EUR"/>
    <n v="1435255659"/>
    <d v="2015-06-25T18:07:39"/>
    <n v="1432663659"/>
    <d v="2015-05-26T18:07:39"/>
    <d v="1900-01-29T00:00:00"/>
    <x v="28"/>
    <b v="0"/>
    <n v="29"/>
    <b v="1"/>
    <s v="theater/plays"/>
    <n v="104.66666666666666"/>
    <n v="54.137931034482762"/>
    <s v="Theater"/>
    <s v="Plays"/>
  </r>
  <r>
    <n v="2500"/>
    <n v="2500"/>
    <s v="successful"/>
    <s v="US"/>
    <s v="USD"/>
    <n v="1425758257"/>
    <d v="2015-03-07T19:57:37"/>
    <n v="1423166257"/>
    <d v="2015-02-05T19:57:37"/>
    <d v="1900-01-29T00:00:00"/>
    <x v="28"/>
    <b v="0"/>
    <n v="24"/>
    <b v="1"/>
    <s v="theater/plays"/>
    <n v="100"/>
    <n v="104.16666666666667"/>
    <s v="Theater"/>
    <s v="Plays"/>
  </r>
  <r>
    <n v="250"/>
    <n v="251"/>
    <s v="successful"/>
    <s v="US"/>
    <s v="USD"/>
    <n v="1428780159"/>
    <d v="2015-04-11T19:22:39"/>
    <n v="1426188159"/>
    <d v="2015-03-12T19:22:39"/>
    <d v="1900-01-29T00:00:00"/>
    <x v="28"/>
    <b v="0"/>
    <n v="8"/>
    <b v="1"/>
    <s v="theater/plays"/>
    <n v="100.4"/>
    <n v="31.375"/>
    <s v="Theater"/>
    <s v="Plays"/>
  </r>
  <r>
    <n v="2500"/>
    <n v="2620"/>
    <s v="successful"/>
    <s v="GB"/>
    <s v="GBP"/>
    <n v="1462224398"/>
    <d v="2016-05-02T21:26:38"/>
    <n v="1459632398"/>
    <d v="2016-04-02T21:26:38"/>
    <d v="1900-01-29T00:00:00"/>
    <x v="28"/>
    <b v="0"/>
    <n v="64"/>
    <b v="1"/>
    <s v="theater/plays"/>
    <n v="104.80000000000001"/>
    <n v="40.9375"/>
    <s v="Theater"/>
    <s v="Plays"/>
  </r>
  <r>
    <n v="773"/>
    <n v="773"/>
    <s v="successful"/>
    <s v="GB"/>
    <s v="GBP"/>
    <n v="1403964324"/>
    <d v="2014-06-28T14:05:24"/>
    <n v="1401372324"/>
    <d v="2014-05-29T14:05:24"/>
    <d v="1900-01-29T00:00:00"/>
    <x v="28"/>
    <b v="0"/>
    <n v="20"/>
    <b v="1"/>
    <s v="theater/plays"/>
    <n v="100"/>
    <n v="38.65"/>
    <s v="Theater"/>
    <s v="Plays"/>
  </r>
  <r>
    <n v="5000"/>
    <n v="5671.11"/>
    <s v="successful"/>
    <s v="US"/>
    <s v="USD"/>
    <n v="1423674000"/>
    <d v="2015-02-11T17:00:00"/>
    <n v="1421025159"/>
    <d v="2015-01-12T01:12:39"/>
    <d v="1900-01-29T00:00:00"/>
    <x v="28"/>
    <b v="0"/>
    <n v="53"/>
    <b v="1"/>
    <s v="theater/plays"/>
    <n v="113.42219999999999"/>
    <n v="107.00207547169811"/>
    <s v="Theater"/>
    <s v="Plays"/>
  </r>
  <r>
    <n v="2400"/>
    <n v="2400"/>
    <s v="successful"/>
    <s v="IT"/>
    <s v="EUR"/>
    <n v="1479382594"/>
    <d v="2016-11-17T11:36:34"/>
    <n v="1476786994"/>
    <d v="2016-10-18T10:36:34"/>
    <d v="1900-01-29T00:00:00"/>
    <x v="28"/>
    <b v="0"/>
    <n v="14"/>
    <b v="1"/>
    <s v="theater/plays"/>
    <n v="100"/>
    <n v="171.42857142857142"/>
    <s v="Theater"/>
    <s v="Plays"/>
  </r>
  <r>
    <n v="900"/>
    <n v="1175"/>
    <s v="successful"/>
    <s v="US"/>
    <s v="USD"/>
    <n v="1420048208"/>
    <d v="2014-12-31T17:50:08"/>
    <n v="1417456208"/>
    <d v="2014-12-01T17:50:08"/>
    <d v="1900-01-29T00:00:00"/>
    <x v="28"/>
    <b v="0"/>
    <n v="12"/>
    <b v="1"/>
    <s v="theater/plays"/>
    <n v="130.55555555555557"/>
    <n v="97.916666666666671"/>
    <s v="Theater"/>
    <s v="Plays"/>
  </r>
  <r>
    <n v="2000"/>
    <n v="2095"/>
    <s v="successful"/>
    <s v="GB"/>
    <s v="GBP"/>
    <n v="1422015083"/>
    <d v="2015-01-23T12:11:23"/>
    <n v="1419423083"/>
    <d v="2014-12-24T12:11:23"/>
    <d v="1900-01-29T00:00:00"/>
    <x v="28"/>
    <b v="0"/>
    <n v="38"/>
    <b v="1"/>
    <s v="theater/plays"/>
    <n v="104.75000000000001"/>
    <n v="55.131578947368418"/>
    <s v="Theater"/>
    <s v="Plays"/>
  </r>
  <r>
    <n v="1000"/>
    <n v="1088"/>
    <s v="successful"/>
    <s v="GB"/>
    <s v="GBP"/>
    <n v="1433964444"/>
    <d v="2015-06-10T19:27:24"/>
    <n v="1431372444"/>
    <d v="2015-05-11T19:27:24"/>
    <d v="1900-01-29T00:00:00"/>
    <x v="28"/>
    <b v="0"/>
    <n v="41"/>
    <b v="1"/>
    <s v="theater/plays"/>
    <n v="108.80000000000001"/>
    <n v="26.536585365853657"/>
    <s v="Theater"/>
    <s v="Plays"/>
  </r>
  <r>
    <n v="1000"/>
    <n v="1110"/>
    <s v="successful"/>
    <s v="US"/>
    <s v="USD"/>
    <n v="1410975994"/>
    <d v="2014-09-17T17:46:34"/>
    <n v="1408383994"/>
    <d v="2014-08-18T17:46:34"/>
    <d v="1900-01-29T00:00:00"/>
    <x v="28"/>
    <b v="0"/>
    <n v="19"/>
    <b v="1"/>
    <s v="theater/plays"/>
    <n v="111.00000000000001"/>
    <n v="58.421052631578945"/>
    <s v="Theater"/>
    <s v="Plays"/>
  </r>
  <r>
    <n v="5000"/>
    <n v="5024"/>
    <s v="successful"/>
    <s v="US"/>
    <s v="USD"/>
    <n v="1420734696"/>
    <d v="2015-01-08T16:31:36"/>
    <n v="1418142696"/>
    <d v="2014-12-09T16:31:36"/>
    <d v="1900-01-29T00:00:00"/>
    <x v="28"/>
    <b v="0"/>
    <n v="41"/>
    <b v="1"/>
    <s v="theater/plays"/>
    <n v="100.47999999999999"/>
    <n v="122.53658536585365"/>
    <s v="Theater"/>
    <s v="Plays"/>
  </r>
  <r>
    <n v="1500"/>
    <n v="1831"/>
    <s v="successful"/>
    <s v="GB"/>
    <s v="GBP"/>
    <n v="1414701413"/>
    <d v="2014-10-30T20:36:53"/>
    <n v="1412109413"/>
    <d v="2014-09-30T20:36:53"/>
    <d v="1900-01-29T00:00:00"/>
    <x v="28"/>
    <b v="0"/>
    <n v="25"/>
    <b v="1"/>
    <s v="theater/plays"/>
    <n v="122.06666666666666"/>
    <n v="73.239999999999995"/>
    <s v="Theater"/>
    <s v="Plays"/>
  </r>
  <r>
    <n v="500"/>
    <n v="500"/>
    <s v="successful"/>
    <s v="GB"/>
    <s v="GBP"/>
    <n v="1434894082"/>
    <d v="2015-06-21T13:41:22"/>
    <n v="1432302082"/>
    <d v="2015-05-22T13:41:22"/>
    <d v="1900-01-29T00:00:00"/>
    <x v="28"/>
    <b v="0"/>
    <n v="9"/>
    <b v="1"/>
    <s v="theater/plays"/>
    <n v="100"/>
    <n v="55.555555555555557"/>
    <s v="Theater"/>
    <s v="Plays"/>
  </r>
  <r>
    <n v="3000"/>
    <n v="3084"/>
    <s v="successful"/>
    <s v="GB"/>
    <s v="GBP"/>
    <n v="1415440846"/>
    <d v="2014-11-08T10:00:46"/>
    <n v="1412845246"/>
    <d v="2014-10-09T09:00:46"/>
    <d v="1900-01-29T00:00:00"/>
    <x v="28"/>
    <b v="0"/>
    <n v="78"/>
    <b v="1"/>
    <s v="theater/plays"/>
    <n v="102.8"/>
    <n v="39.53846153846154"/>
    <s v="Theater"/>
    <s v="Plays"/>
  </r>
  <r>
    <n v="5800"/>
    <n v="6155"/>
    <s v="successful"/>
    <s v="US"/>
    <s v="USD"/>
    <n v="1415921848"/>
    <d v="2014-11-13T23:37:28"/>
    <n v="1413326248"/>
    <d v="2014-10-14T22:37:28"/>
    <d v="1900-01-29T00:00:00"/>
    <x v="28"/>
    <b v="0"/>
    <n v="45"/>
    <b v="1"/>
    <s v="theater/plays"/>
    <n v="106.12068965517241"/>
    <n v="136.77777777777777"/>
    <s v="Theater"/>
    <s v="Plays"/>
  </r>
  <r>
    <n v="1500"/>
    <n v="1500.2"/>
    <s v="successful"/>
    <s v="GB"/>
    <s v="GBP"/>
    <n v="1462037777"/>
    <d v="2016-04-30T17:36:17"/>
    <n v="1459445777"/>
    <d v="2016-03-31T17:36:17"/>
    <d v="1900-01-29T00:00:00"/>
    <x v="28"/>
    <b v="0"/>
    <n v="37"/>
    <b v="1"/>
    <s v="theater/plays"/>
    <n v="100.01333333333334"/>
    <n v="40.545945945945945"/>
    <s v="Theater"/>
    <s v="Plays"/>
  </r>
  <r>
    <n v="500"/>
    <n v="500"/>
    <s v="successful"/>
    <s v="GB"/>
    <s v="GBP"/>
    <n v="1459444656"/>
    <d v="2016-03-31T17:17:36"/>
    <n v="1456856256"/>
    <d v="2016-03-01T18:17:36"/>
    <d v="1900-01-29T00:00:00"/>
    <x v="28"/>
    <b v="0"/>
    <n v="14"/>
    <b v="1"/>
    <s v="theater/plays"/>
    <n v="100"/>
    <n v="35.714285714285715"/>
    <s v="Theater"/>
    <s v="Plays"/>
  </r>
  <r>
    <n v="3000"/>
    <n v="3465"/>
    <s v="successful"/>
    <s v="GB"/>
    <s v="GBP"/>
    <n v="1436772944"/>
    <d v="2015-07-13T07:35:44"/>
    <n v="1434180944"/>
    <d v="2015-06-13T07:35:44"/>
    <d v="1900-01-29T00:00:00"/>
    <x v="28"/>
    <b v="0"/>
    <n v="112"/>
    <b v="1"/>
    <s v="theater/plays"/>
    <n v="115.5"/>
    <n v="30.9375"/>
    <s v="Theater"/>
    <s v="Plays"/>
  </r>
  <r>
    <n v="3400"/>
    <n v="4050"/>
    <s v="successful"/>
    <s v="US"/>
    <s v="USD"/>
    <n v="1419181890"/>
    <d v="2014-12-21T17:11:30"/>
    <n v="1416589890"/>
    <d v="2014-11-21T17:11:30"/>
    <d v="1900-01-29T00:00:00"/>
    <x v="28"/>
    <b v="0"/>
    <n v="23"/>
    <b v="1"/>
    <s v="theater/plays"/>
    <n v="119.11764705882352"/>
    <n v="176.08695652173913"/>
    <s v="Theater"/>
    <s v="Plays"/>
  </r>
  <r>
    <n v="5000"/>
    <n v="5003"/>
    <s v="successful"/>
    <s v="GB"/>
    <s v="GBP"/>
    <n v="1413792034"/>
    <d v="2014-10-20T08:00:34"/>
    <n v="1411200034"/>
    <d v="2014-09-20T08:00:34"/>
    <d v="1900-01-29T00:00:00"/>
    <x v="28"/>
    <b v="0"/>
    <n v="73"/>
    <b v="1"/>
    <s v="theater/plays"/>
    <n v="100.05999999999999"/>
    <n v="68.534246575342465"/>
    <s v="Theater"/>
    <s v="Plays"/>
  </r>
  <r>
    <n v="2000"/>
    <n v="2087"/>
    <s v="successful"/>
    <s v="GB"/>
    <s v="GBP"/>
    <n v="1421452682"/>
    <d v="2015-01-16T23:58:02"/>
    <n v="1418860682"/>
    <d v="2014-12-17T23:58:02"/>
    <d v="1900-01-29T00:00:00"/>
    <x v="28"/>
    <b v="0"/>
    <n v="53"/>
    <b v="1"/>
    <s v="theater/plays"/>
    <n v="104.35000000000001"/>
    <n v="39.377358490566039"/>
    <s v="Theater"/>
    <s v="Plays"/>
  </r>
  <r>
    <n v="1500"/>
    <n v="2560"/>
    <s v="successful"/>
    <s v="US"/>
    <s v="USD"/>
    <n v="1446759880"/>
    <d v="2015-11-05T21:44:40"/>
    <n v="1444164280"/>
    <d v="2015-10-06T20:44:40"/>
    <d v="1900-01-29T00:00:00"/>
    <x v="28"/>
    <b v="0"/>
    <n v="57"/>
    <b v="1"/>
    <s v="theater/plays"/>
    <n v="170.66666666666669"/>
    <n v="44.912280701754383"/>
    <s v="Theater"/>
    <s v="Plays"/>
  </r>
  <r>
    <n v="250"/>
    <n v="460"/>
    <s v="successful"/>
    <s v="GB"/>
    <s v="GBP"/>
    <n v="1455390126"/>
    <d v="2016-02-13T19:02:06"/>
    <n v="1452798126"/>
    <d v="2016-01-14T19:02:06"/>
    <d v="1900-01-29T00:00:00"/>
    <x v="28"/>
    <b v="0"/>
    <n v="15"/>
    <b v="1"/>
    <s v="theater/plays"/>
    <n v="184"/>
    <n v="30.666666666666668"/>
    <s v="Theater"/>
    <s v="Plays"/>
  </r>
  <r>
    <n v="3000"/>
    <n v="3908"/>
    <s v="successful"/>
    <s v="GB"/>
    <s v="GBP"/>
    <n v="1471185057"/>
    <d v="2016-08-14T14:30:57"/>
    <n v="1468593057"/>
    <d v="2016-07-15T14:30:57"/>
    <d v="1900-01-29T00:00:00"/>
    <x v="28"/>
    <b v="0"/>
    <n v="64"/>
    <b v="1"/>
    <s v="theater/plays"/>
    <n v="130.26666666666665"/>
    <n v="61.0625"/>
    <s v="Theater"/>
    <s v="Plays"/>
  </r>
  <r>
    <n v="1960"/>
    <n v="3005"/>
    <s v="successful"/>
    <s v="GB"/>
    <s v="GBP"/>
    <n v="1459378085"/>
    <d v="2016-03-30T22:48:05"/>
    <n v="1456789685"/>
    <d v="2016-02-29T23:48:05"/>
    <d v="1900-01-29T00:00:00"/>
    <x v="28"/>
    <b v="0"/>
    <n v="21"/>
    <b v="1"/>
    <s v="theater/plays"/>
    <n v="153.31632653061226"/>
    <n v="143.0952380952381"/>
    <s v="Theater"/>
    <s v="Plays"/>
  </r>
  <r>
    <n v="1000"/>
    <n v="1623"/>
    <s v="successful"/>
    <s v="GB"/>
    <s v="GBP"/>
    <n v="1439806936"/>
    <d v="2015-08-17T10:22:16"/>
    <n v="1437214936"/>
    <d v="2015-07-18T10:22:16"/>
    <d v="1900-01-29T00:00:00"/>
    <x v="28"/>
    <b v="0"/>
    <n v="31"/>
    <b v="1"/>
    <s v="theater/plays"/>
    <n v="162.30000000000001"/>
    <n v="52.354838709677416"/>
    <s v="Theater"/>
    <s v="Plays"/>
  </r>
  <r>
    <n v="2500"/>
    <n v="3400"/>
    <s v="successful"/>
    <s v="GB"/>
    <s v="GBP"/>
    <n v="1428483201"/>
    <d v="2015-04-08T08:53:21"/>
    <n v="1425891201"/>
    <d v="2015-03-09T08:53:21"/>
    <d v="1900-01-29T00:00:00"/>
    <x v="28"/>
    <b v="0"/>
    <n v="51"/>
    <b v="1"/>
    <s v="theater/plays"/>
    <n v="136"/>
    <n v="66.666666666666671"/>
    <s v="Theater"/>
    <s v="Plays"/>
  </r>
  <r>
    <n v="1250"/>
    <n v="1250"/>
    <s v="successful"/>
    <s v="US"/>
    <s v="USD"/>
    <n v="1403964574"/>
    <d v="2014-06-28T14:09:34"/>
    <n v="1401372574"/>
    <d v="2014-05-29T14:09:34"/>
    <d v="1900-01-29T00:00:00"/>
    <x v="28"/>
    <b v="0"/>
    <n v="20"/>
    <b v="1"/>
    <s v="theater/plays"/>
    <n v="100"/>
    <n v="62.5"/>
    <s v="Theater"/>
    <s v="Plays"/>
  </r>
  <r>
    <n v="2500"/>
    <n v="2520"/>
    <s v="successful"/>
    <s v="US"/>
    <s v="USD"/>
    <n v="1434675616"/>
    <d v="2015-06-19T01:00:16"/>
    <n v="1432083616"/>
    <d v="2015-05-20T01:00:16"/>
    <d v="1900-01-29T00:00:00"/>
    <x v="28"/>
    <b v="0"/>
    <n v="71"/>
    <b v="1"/>
    <s v="theater/plays"/>
    <n v="100.8"/>
    <n v="35.492957746478872"/>
    <s v="Theater"/>
    <s v="Plays"/>
  </r>
  <r>
    <n v="2500"/>
    <n v="2670"/>
    <s v="successful"/>
    <s v="GB"/>
    <s v="GBP"/>
    <n v="1449756896"/>
    <d v="2015-12-10T14:14:56"/>
    <n v="1447164896"/>
    <d v="2015-11-10T14:14:56"/>
    <d v="1900-01-29T00:00:00"/>
    <x v="28"/>
    <b v="0"/>
    <n v="72"/>
    <b v="1"/>
    <s v="theater/plays"/>
    <n v="106.80000000000001"/>
    <n v="37.083333333333336"/>
    <s v="Theater"/>
    <s v="Plays"/>
  </r>
  <r>
    <n v="2500"/>
    <n v="3120"/>
    <s v="successful"/>
    <s v="GB"/>
    <s v="GBP"/>
    <n v="1426801664"/>
    <d v="2015-03-19T21:47:44"/>
    <n v="1424213264"/>
    <d v="2015-02-17T22:47:44"/>
    <d v="1900-01-29T00:00:00"/>
    <x v="28"/>
    <b v="0"/>
    <n v="45"/>
    <b v="1"/>
    <s v="theater/plays"/>
    <n v="124.8"/>
    <n v="69.333333333333329"/>
    <s v="Theater"/>
    <s v="Plays"/>
  </r>
  <r>
    <n v="2000"/>
    <n v="2020"/>
    <s v="successful"/>
    <s v="GB"/>
    <s v="GBP"/>
    <n v="1433343850"/>
    <d v="2015-06-03T15:04:10"/>
    <n v="1430751850"/>
    <d v="2015-05-04T15:04:10"/>
    <d v="1900-01-29T00:00:00"/>
    <x v="28"/>
    <b v="0"/>
    <n v="56"/>
    <b v="1"/>
    <s v="theater/plays"/>
    <n v="101"/>
    <n v="36.071428571428569"/>
    <s v="Theater"/>
    <s v="Plays"/>
  </r>
  <r>
    <n v="3000"/>
    <n v="3080"/>
    <s v="successful"/>
    <s v="GB"/>
    <s v="GBP"/>
    <n v="1435851577"/>
    <d v="2015-07-02T15:39:37"/>
    <n v="1433259577"/>
    <d v="2015-06-02T15:39:37"/>
    <d v="1900-01-29T00:00:00"/>
    <x v="28"/>
    <b v="0"/>
    <n v="78"/>
    <b v="1"/>
    <s v="theater/plays"/>
    <n v="102.66666666666666"/>
    <n v="39.487179487179489"/>
    <s v="Theater"/>
    <s v="Plays"/>
  </r>
  <r>
    <n v="3000"/>
    <n v="1"/>
    <s v="failed"/>
    <s v="GB"/>
    <s v="GBP"/>
    <n v="1417295990"/>
    <d v="2014-11-29T21:19:50"/>
    <n v="1414700390"/>
    <d v="2014-10-30T20:19:50"/>
    <d v="1900-01-29T00:00:00"/>
    <x v="28"/>
    <b v="0"/>
    <n v="1"/>
    <b v="0"/>
    <s v="theater/musical"/>
    <n v="3.3333333333333333E-2"/>
    <n v="1"/>
    <s v="Theater"/>
    <s v="Musical"/>
  </r>
  <r>
    <n v="3500"/>
    <n v="1276"/>
    <s v="failed"/>
    <s v="US"/>
    <s v="USD"/>
    <n v="1461186676"/>
    <d v="2016-04-20T21:11:16"/>
    <n v="1458594676"/>
    <d v="2016-03-21T21:11:16"/>
    <d v="1900-01-29T00:00:00"/>
    <x v="28"/>
    <b v="0"/>
    <n v="10"/>
    <b v="0"/>
    <s v="theater/musical"/>
    <n v="36.457142857142856"/>
    <n v="127.6"/>
    <s v="Theater"/>
    <s v="Musical"/>
  </r>
  <r>
    <n v="3000"/>
    <n v="926"/>
    <s v="failed"/>
    <s v="US"/>
    <s v="USD"/>
    <n v="1420130935"/>
    <d v="2015-01-01T16:48:55"/>
    <n v="1417538935"/>
    <d v="2014-12-02T16:48:55"/>
    <d v="1900-01-29T00:00:00"/>
    <x v="28"/>
    <b v="0"/>
    <n v="14"/>
    <b v="0"/>
    <s v="theater/musical"/>
    <n v="30.866666666666664"/>
    <n v="66.142857142857139"/>
    <s v="Theater"/>
    <s v="Musical"/>
  </r>
  <r>
    <n v="1000"/>
    <n v="55"/>
    <s v="failed"/>
    <s v="US"/>
    <s v="USD"/>
    <n v="1431283530"/>
    <d v="2015-05-10T18:45:30"/>
    <n v="1428691530"/>
    <d v="2015-04-10T18:45:30"/>
    <d v="1900-01-29T00:00:00"/>
    <x v="28"/>
    <b v="0"/>
    <n v="3"/>
    <b v="0"/>
    <s v="theater/musical"/>
    <n v="5.5"/>
    <n v="18.333333333333332"/>
    <s v="Theater"/>
    <s v="Musical"/>
  </r>
  <r>
    <n v="40000"/>
    <n v="40153"/>
    <s v="successful"/>
    <s v="US"/>
    <s v="USD"/>
    <n v="1412492445"/>
    <d v="2014-10-05T07:00:45"/>
    <n v="1409900445"/>
    <d v="2014-09-05T07:00:45"/>
    <d v="1900-01-29T00:00:00"/>
    <x v="28"/>
    <b v="0"/>
    <n v="73"/>
    <b v="1"/>
    <s v="theater/plays"/>
    <n v="100.38249999999999"/>
    <n v="550.04109589041093"/>
    <s v="Theater"/>
    <s v="Plays"/>
  </r>
  <r>
    <n v="2000"/>
    <n v="2010"/>
    <s v="successful"/>
    <s v="GB"/>
    <s v="GBP"/>
    <n v="1438764207"/>
    <d v="2015-08-05T08:43:27"/>
    <n v="1436172207"/>
    <d v="2015-07-06T08:43:27"/>
    <d v="1900-01-29T00:00:00"/>
    <x v="28"/>
    <b v="0"/>
    <n v="33"/>
    <b v="1"/>
    <s v="theater/plays"/>
    <n v="100.49999999999999"/>
    <n v="60.909090909090907"/>
    <s v="Theater"/>
    <s v="Plays"/>
  </r>
  <r>
    <n v="5000"/>
    <n v="5813"/>
    <s v="successful"/>
    <s v="US"/>
    <s v="USD"/>
    <n v="1437202740"/>
    <d v="2015-07-18T06:59:00"/>
    <n v="1434654998"/>
    <d v="2015-06-18T19:16:38"/>
    <d v="1900-01-29T00:00:00"/>
    <x v="28"/>
    <b v="0"/>
    <n v="79"/>
    <b v="1"/>
    <s v="theater/plays"/>
    <n v="116.26"/>
    <n v="73.582278481012665"/>
    <s v="Theater"/>
    <s v="Plays"/>
  </r>
  <r>
    <n v="5000"/>
    <n v="5291"/>
    <s v="successful"/>
    <s v="CH"/>
    <s v="CHF"/>
    <n v="1485989940"/>
    <d v="2017-02-01T22:59:00"/>
    <n v="1483393836"/>
    <d v="2017-01-02T21:50:36"/>
    <d v="1900-01-29T00:00:00"/>
    <x v="28"/>
    <b v="0"/>
    <n v="46"/>
    <b v="1"/>
    <s v="theater/plays"/>
    <n v="105.82000000000001"/>
    <n v="115.02173913043478"/>
    <s v="Theater"/>
    <s v="Plays"/>
  </r>
  <r>
    <n v="8000"/>
    <n v="8114"/>
    <s v="successful"/>
    <s v="CA"/>
    <s v="CAD"/>
    <n v="1427775414"/>
    <d v="2015-03-31T04:16:54"/>
    <n v="1425187014"/>
    <d v="2015-03-01T05:16:54"/>
    <d v="1900-01-29T00:00:00"/>
    <x v="28"/>
    <b v="0"/>
    <n v="40"/>
    <b v="1"/>
    <s v="theater/plays"/>
    <n v="101.42500000000001"/>
    <n v="202.85"/>
    <s v="Theater"/>
    <s v="Plays"/>
  </r>
  <r>
    <n v="3000"/>
    <n v="3095.11"/>
    <s v="successful"/>
    <s v="GB"/>
    <s v="GBP"/>
    <n v="1437261419"/>
    <d v="2015-07-18T23:16:59"/>
    <n v="1434669419"/>
    <d v="2015-06-18T23:16:59"/>
    <d v="1900-01-29T00:00:00"/>
    <x v="28"/>
    <b v="0"/>
    <n v="58"/>
    <b v="1"/>
    <s v="theater/plays"/>
    <n v="103.17033333333335"/>
    <n v="53.363965517241382"/>
    <s v="Theater"/>
    <s v="Plays"/>
  </r>
  <r>
    <n v="1000"/>
    <n v="1382"/>
    <s v="successful"/>
    <s v="GB"/>
    <s v="GBP"/>
    <n v="1434039137"/>
    <d v="2015-06-11T16:12:17"/>
    <n v="1431447137"/>
    <d v="2015-05-12T16:12:17"/>
    <d v="1900-01-29T00:00:00"/>
    <x v="28"/>
    <b v="0"/>
    <n v="17"/>
    <b v="1"/>
    <s v="theater/plays"/>
    <n v="138.19999999999999"/>
    <n v="81.294117647058826"/>
    <s v="Theater"/>
    <s v="Plays"/>
  </r>
  <r>
    <n v="3000"/>
    <n v="3046"/>
    <s v="successful"/>
    <s v="GB"/>
    <s v="GBP"/>
    <n v="1411771384"/>
    <d v="2014-09-26T22:43:04"/>
    <n v="1409179384"/>
    <d v="2014-08-27T22:43:04"/>
    <d v="1900-01-29T00:00:00"/>
    <x v="28"/>
    <b v="0"/>
    <n v="57"/>
    <b v="1"/>
    <s v="theater/plays"/>
    <n v="101.53333333333335"/>
    <n v="53.438596491228068"/>
    <s v="Theater"/>
    <s v="Plays"/>
  </r>
  <r>
    <n v="3500"/>
    <n v="3880"/>
    <s v="successful"/>
    <s v="US"/>
    <s v="USD"/>
    <n v="1476931696"/>
    <d v="2016-10-20T02:48:16"/>
    <n v="1474339696"/>
    <d v="2016-09-20T02:48:16"/>
    <d v="1900-01-29T00:00:00"/>
    <x v="28"/>
    <b v="0"/>
    <n v="66"/>
    <b v="1"/>
    <s v="theater/plays"/>
    <n v="110.85714285714286"/>
    <n v="58.787878787878789"/>
    <s v="Theater"/>
    <s v="Plays"/>
  </r>
  <r>
    <n v="750"/>
    <n v="1043"/>
    <s v="successful"/>
    <s v="US"/>
    <s v="USD"/>
    <n v="1441167586"/>
    <d v="2015-09-02T04:19:46"/>
    <n v="1438575586"/>
    <d v="2015-08-03T04:19:46"/>
    <d v="1900-01-29T00:00:00"/>
    <x v="28"/>
    <b v="0"/>
    <n v="23"/>
    <b v="1"/>
    <s v="theater/plays"/>
    <n v="139.06666666666666"/>
    <n v="45.347826086956523"/>
    <s v="Theater"/>
    <s v="Plays"/>
  </r>
  <r>
    <n v="5000"/>
    <n v="5012.25"/>
    <s v="successful"/>
    <s v="US"/>
    <s v="USD"/>
    <n v="1403846055"/>
    <d v="2014-06-27T05:14:15"/>
    <n v="1401254055"/>
    <d v="2014-05-28T05:14:15"/>
    <d v="1900-01-29T00:00:00"/>
    <x v="28"/>
    <b v="0"/>
    <n v="25"/>
    <b v="1"/>
    <s v="theater/plays"/>
    <n v="100.245"/>
    <n v="200.49"/>
    <s v="Theater"/>
    <s v="Plays"/>
  </r>
  <r>
    <n v="3000"/>
    <n v="3275"/>
    <s v="successful"/>
    <s v="GB"/>
    <s v="GBP"/>
    <n v="1407524004"/>
    <d v="2014-08-08T18:53:24"/>
    <n v="1404932004"/>
    <d v="2014-07-09T18:53:24"/>
    <d v="1900-01-29T00:00:00"/>
    <x v="28"/>
    <b v="0"/>
    <n v="39"/>
    <b v="1"/>
    <s v="theater/plays"/>
    <n v="109.16666666666666"/>
    <n v="83.974358974358978"/>
    <s v="Theater"/>
    <s v="Plays"/>
  </r>
  <r>
    <n v="1500"/>
    <n v="1800"/>
    <s v="successful"/>
    <s v="US"/>
    <s v="USD"/>
    <n v="1417101683"/>
    <d v="2014-11-27T15:21:23"/>
    <n v="1414506083"/>
    <d v="2014-10-28T14:21:23"/>
    <d v="1900-01-29T00:00:00"/>
    <x v="28"/>
    <b v="0"/>
    <n v="31"/>
    <b v="1"/>
    <s v="theater/plays"/>
    <n v="120"/>
    <n v="58.064516129032256"/>
    <s v="Theater"/>
    <s v="Plays"/>
  </r>
  <r>
    <n v="5000"/>
    <n v="5526"/>
    <s v="successful"/>
    <s v="US"/>
    <s v="USD"/>
    <n v="1456946487"/>
    <d v="2016-03-02T19:21:27"/>
    <n v="1454354487"/>
    <d v="2016-02-01T19:21:27"/>
    <d v="1900-01-29T00:00:00"/>
    <x v="28"/>
    <b v="0"/>
    <n v="136"/>
    <b v="1"/>
    <s v="theater/plays"/>
    <n v="110.52"/>
    <n v="40.632352941176471"/>
    <s v="Theater"/>
    <s v="Plays"/>
  </r>
  <r>
    <n v="2500"/>
    <n v="2520"/>
    <s v="successful"/>
    <s v="US"/>
    <s v="USD"/>
    <n v="1413383216"/>
    <d v="2014-10-15T14:26:56"/>
    <n v="1410791216"/>
    <d v="2014-09-15T14:26:56"/>
    <d v="1900-01-29T00:00:00"/>
    <x v="28"/>
    <b v="0"/>
    <n v="40"/>
    <b v="1"/>
    <s v="theater/plays"/>
    <n v="100.8"/>
    <n v="63"/>
    <s v="Theater"/>
    <s v="Plays"/>
  </r>
  <r>
    <n v="500"/>
    <n v="606"/>
    <s v="successful"/>
    <s v="US"/>
    <s v="USD"/>
    <n v="1412092800"/>
    <d v="2014-09-30T16:00:00"/>
    <n v="1409493800"/>
    <d v="2014-08-31T14:03:20"/>
    <d v="1900-01-29T00:00:00"/>
    <x v="28"/>
    <b v="0"/>
    <n v="18"/>
    <b v="1"/>
    <s v="theater/plays"/>
    <n v="121.2"/>
    <n v="33.666666666666664"/>
    <s v="Theater"/>
    <s v="Plays"/>
  </r>
  <r>
    <n v="1500"/>
    <n v="1505"/>
    <s v="successful"/>
    <s v="GB"/>
    <s v="GBP"/>
    <n v="1433422793"/>
    <d v="2015-06-04T12:59:53"/>
    <n v="1430830793"/>
    <d v="2015-05-05T12:59:53"/>
    <d v="1900-01-29T00:00:00"/>
    <x v="28"/>
    <b v="0"/>
    <n v="39"/>
    <b v="1"/>
    <s v="theater/plays"/>
    <n v="100.33333333333334"/>
    <n v="38.589743589743591"/>
    <s v="Theater"/>
    <s v="Plays"/>
  </r>
  <r>
    <n v="1000"/>
    <n v="1082.5"/>
    <s v="successful"/>
    <s v="GB"/>
    <s v="GBP"/>
    <n v="1403715546"/>
    <d v="2014-06-25T16:59:06"/>
    <n v="1401123546"/>
    <d v="2014-05-26T16:59:06"/>
    <d v="1900-01-29T00:00:00"/>
    <x v="28"/>
    <b v="0"/>
    <n v="35"/>
    <b v="1"/>
    <s v="theater/plays"/>
    <n v="108.25"/>
    <n v="30.928571428571427"/>
    <s v="Theater"/>
    <s v="Plays"/>
  </r>
  <r>
    <n v="800"/>
    <n v="1246"/>
    <s v="successful"/>
    <s v="US"/>
    <s v="USD"/>
    <n v="1453411109"/>
    <d v="2016-01-21T21:18:29"/>
    <n v="1450819109"/>
    <d v="2015-12-22T21:18:29"/>
    <d v="1900-01-29T00:00:00"/>
    <x v="28"/>
    <b v="0"/>
    <n v="24"/>
    <b v="1"/>
    <s v="theater/plays"/>
    <n v="155.75"/>
    <n v="51.916666666666664"/>
    <s v="Theater"/>
    <s v="Plays"/>
  </r>
  <r>
    <n v="500"/>
    <n v="1197"/>
    <s v="successful"/>
    <s v="GB"/>
    <s v="GBP"/>
    <n v="1425057075"/>
    <d v="2015-02-27T17:11:15"/>
    <n v="1422465075"/>
    <d v="2015-01-28T17:11:15"/>
    <d v="1900-01-29T00:00:00"/>
    <x v="28"/>
    <b v="0"/>
    <n v="46"/>
    <b v="1"/>
    <s v="theater/plays"/>
    <n v="239.4"/>
    <n v="26.021739130434781"/>
    <s v="Theater"/>
    <s v="Plays"/>
  </r>
  <r>
    <n v="200"/>
    <n v="420"/>
    <s v="successful"/>
    <s v="GB"/>
    <s v="GBP"/>
    <n v="1434994266"/>
    <d v="2015-06-22T17:31:06"/>
    <n v="1432402266"/>
    <d v="2015-05-23T17:31:06"/>
    <d v="1900-01-29T00:00:00"/>
    <x v="28"/>
    <b v="0"/>
    <n v="4"/>
    <b v="1"/>
    <s v="theater/plays"/>
    <n v="210"/>
    <n v="105"/>
    <s v="Theater"/>
    <s v="Plays"/>
  </r>
  <r>
    <n v="1500"/>
    <n v="1668"/>
    <s v="successful"/>
    <s v="CA"/>
    <s v="CAD"/>
    <n v="1455231540"/>
    <d v="2016-02-11T22:59:00"/>
    <n v="1452614847"/>
    <d v="2016-01-12T16:07:27"/>
    <d v="1900-01-29T00:00:00"/>
    <x v="28"/>
    <b v="0"/>
    <n v="35"/>
    <b v="1"/>
    <s v="theater/plays"/>
    <n v="111.20000000000002"/>
    <n v="47.657142857142858"/>
    <s v="Theater"/>
    <s v="Plays"/>
  </r>
  <r>
    <n v="4500"/>
    <n v="4592"/>
    <s v="successful"/>
    <s v="GB"/>
    <s v="GBP"/>
    <n v="1417374262"/>
    <d v="2014-11-30T19:04:22"/>
    <n v="1414778662"/>
    <d v="2014-10-31T18:04:22"/>
    <d v="1900-01-29T00:00:00"/>
    <x v="28"/>
    <b v="0"/>
    <n v="63"/>
    <b v="1"/>
    <s v="theater/plays"/>
    <n v="102.04444444444445"/>
    <n v="72.888888888888886"/>
    <s v="Theater"/>
    <s v="Plays"/>
  </r>
  <r>
    <n v="20000"/>
    <n v="1862"/>
    <s v="failed"/>
    <s v="US"/>
    <s v="USD"/>
    <n v="1439957176"/>
    <d v="2015-08-19T04:06:16"/>
    <n v="1437365176"/>
    <d v="2015-07-20T04:06:16"/>
    <d v="1900-01-29T00:00:00"/>
    <x v="28"/>
    <b v="0"/>
    <n v="31"/>
    <b v="0"/>
    <s v="theater/plays"/>
    <n v="9.31"/>
    <n v="60.064516129032256"/>
    <s v="Theater"/>
    <s v="Plays"/>
  </r>
  <r>
    <n v="1000"/>
    <n v="100"/>
    <s v="failed"/>
    <s v="US"/>
    <s v="USD"/>
    <n v="1439828159"/>
    <d v="2015-08-17T16:15:59"/>
    <n v="1437236159"/>
    <d v="2015-07-18T16:15:59"/>
    <d v="1900-01-29T00:00:00"/>
    <x v="28"/>
    <b v="0"/>
    <n v="1"/>
    <b v="0"/>
    <s v="theater/plays"/>
    <n v="10"/>
    <n v="100"/>
    <s v="Theater"/>
    <s v="Plays"/>
  </r>
  <r>
    <n v="150"/>
    <n v="20"/>
    <s v="failed"/>
    <s v="GB"/>
    <s v="GBP"/>
    <n v="1432831089"/>
    <d v="2015-05-28T16:38:09"/>
    <n v="1430239089"/>
    <d v="2015-04-28T16:38:09"/>
    <d v="1900-01-29T00:00:00"/>
    <x v="28"/>
    <b v="0"/>
    <n v="2"/>
    <b v="0"/>
    <s v="theater/plays"/>
    <n v="13.333333333333334"/>
    <n v="10"/>
    <s v="Theater"/>
    <s v="Plays"/>
  </r>
  <r>
    <n v="2000"/>
    <n v="358"/>
    <s v="failed"/>
    <s v="US"/>
    <s v="USD"/>
    <n v="1407808438"/>
    <d v="2014-08-12T01:53:58"/>
    <n v="1405217355"/>
    <d v="2014-07-13T02:09:15"/>
    <d v="1900-01-29T00:00:00"/>
    <x v="28"/>
    <b v="0"/>
    <n v="14"/>
    <b v="0"/>
    <s v="theater/plays"/>
    <n v="17.899999999999999"/>
    <n v="25.571428571428573"/>
    <s v="Theater"/>
    <s v="Plays"/>
  </r>
  <r>
    <n v="20000"/>
    <n v="0"/>
    <s v="failed"/>
    <s v="US"/>
    <s v="USD"/>
    <n v="1450389950"/>
    <d v="2015-12-17T22:05:50"/>
    <n v="1447797950"/>
    <d v="2015-11-17T22:05:50"/>
    <d v="1900-01-29T00:00:00"/>
    <x v="28"/>
    <b v="0"/>
    <n v="0"/>
    <b v="0"/>
    <s v="theater/plays"/>
    <n v="0"/>
    <n v="0"/>
    <s v="Theater"/>
    <s v="Plays"/>
  </r>
  <r>
    <n v="5000"/>
    <n v="100"/>
    <s v="failed"/>
    <s v="US"/>
    <s v="USD"/>
    <n v="1409980144"/>
    <d v="2014-09-06T05:09:04"/>
    <n v="1407388144"/>
    <d v="2014-08-07T05:09:04"/>
    <d v="1900-01-29T00:00:00"/>
    <x v="28"/>
    <b v="0"/>
    <n v="4"/>
    <b v="0"/>
    <s v="theater/plays"/>
    <n v="2"/>
    <n v="25"/>
    <s v="Theater"/>
    <s v="Plays"/>
  </r>
  <r>
    <n v="2200"/>
    <n v="0"/>
    <s v="failed"/>
    <s v="US"/>
    <s v="USD"/>
    <n v="1404406964"/>
    <d v="2014-07-03T17:02:44"/>
    <n v="1401814964"/>
    <d v="2014-06-03T17:02:44"/>
    <d v="1900-01-29T00:00:00"/>
    <x v="28"/>
    <b v="0"/>
    <n v="0"/>
    <b v="0"/>
    <s v="theater/plays"/>
    <n v="0"/>
    <n v="0"/>
    <s v="Theater"/>
    <s v="Plays"/>
  </r>
  <r>
    <n v="100"/>
    <n v="10"/>
    <s v="failed"/>
    <s v="US"/>
    <s v="USD"/>
    <n v="1407689102"/>
    <d v="2014-08-10T16:45:02"/>
    <n v="1405097102"/>
    <d v="2014-07-11T16:45:02"/>
    <d v="1900-01-29T00:00:00"/>
    <x v="28"/>
    <b v="0"/>
    <n v="1"/>
    <b v="0"/>
    <s v="theater/plays"/>
    <n v="10"/>
    <n v="10"/>
    <s v="Theater"/>
    <s v="Plays"/>
  </r>
  <r>
    <n v="8500"/>
    <n v="202"/>
    <s v="failed"/>
    <s v="US"/>
    <s v="USD"/>
    <n v="1475918439"/>
    <d v="2016-10-08T09:20:39"/>
    <n v="1473326439"/>
    <d v="2016-09-08T09:20:39"/>
    <d v="1900-01-29T00:00:00"/>
    <x v="28"/>
    <b v="0"/>
    <n v="1"/>
    <b v="0"/>
    <s v="theater/plays"/>
    <n v="2.3764705882352941"/>
    <n v="202"/>
    <s v="Theater"/>
    <s v="Plays"/>
  </r>
  <r>
    <n v="5000"/>
    <n v="5167"/>
    <s v="successful"/>
    <s v="US"/>
    <s v="USD"/>
    <n v="1433289600"/>
    <d v="2015-06-03T00:00:00"/>
    <n v="1430768800"/>
    <d v="2015-05-04T19:46:40"/>
    <d v="1900-01-29T00:00:00"/>
    <x v="28"/>
    <b v="0"/>
    <n v="30"/>
    <b v="1"/>
    <s v="theater/musical"/>
    <n v="103.34"/>
    <n v="172.23333333333332"/>
    <s v="Theater"/>
    <s v="Musical"/>
  </r>
  <r>
    <n v="550"/>
    <n v="713"/>
    <s v="successful"/>
    <s v="GB"/>
    <s v="GBP"/>
    <n v="1460753307"/>
    <d v="2016-04-15T20:48:27"/>
    <n v="1458161307"/>
    <d v="2016-03-16T20:48:27"/>
    <d v="1900-01-29T00:00:00"/>
    <x v="28"/>
    <b v="0"/>
    <n v="28"/>
    <b v="1"/>
    <s v="theater/musical"/>
    <n v="129.63636363636363"/>
    <n v="25.464285714285715"/>
    <s v="Theater"/>
    <s v="Musical"/>
  </r>
  <r>
    <n v="4500"/>
    <n v="4550"/>
    <s v="successful"/>
    <s v="US"/>
    <s v="USD"/>
    <n v="1402515198"/>
    <d v="2014-06-11T19:33:18"/>
    <n v="1399923198"/>
    <d v="2014-05-12T19:33:18"/>
    <d v="1900-01-29T00:00:00"/>
    <x v="28"/>
    <b v="0"/>
    <n v="17"/>
    <b v="1"/>
    <s v="theater/musical"/>
    <n v="101.11111111111111"/>
    <n v="267.64705882352939"/>
    <s v="Theater"/>
    <s v="Musical"/>
  </r>
  <r>
    <n v="5000"/>
    <n v="5000"/>
    <s v="successful"/>
    <s v="US"/>
    <s v="USD"/>
    <n v="1427907626"/>
    <d v="2015-04-01T17:00:26"/>
    <n v="1425319226"/>
    <d v="2015-03-02T18:00:26"/>
    <d v="1900-01-29T00:00:00"/>
    <x v="28"/>
    <b v="0"/>
    <n v="77"/>
    <b v="1"/>
    <s v="theater/musical"/>
    <n v="100"/>
    <n v="64.935064935064929"/>
    <s v="Theater"/>
    <s v="Musical"/>
  </r>
  <r>
    <n v="7000"/>
    <n v="7942"/>
    <s v="successful"/>
    <s v="US"/>
    <s v="USD"/>
    <n v="1406745482"/>
    <d v="2014-07-30T18:38:02"/>
    <n v="1404153482"/>
    <d v="2014-06-30T18:38:02"/>
    <d v="1900-01-29T00:00:00"/>
    <x v="28"/>
    <b v="0"/>
    <n v="107"/>
    <b v="1"/>
    <s v="theater/musical"/>
    <n v="113.45714285714286"/>
    <n v="74.224299065420567"/>
    <s v="Theater"/>
    <s v="Musical"/>
  </r>
  <r>
    <n v="4000"/>
    <n v="4306.1099999999997"/>
    <s v="successful"/>
    <s v="US"/>
    <s v="USD"/>
    <n v="1402594090"/>
    <d v="2014-06-12T17:28:10"/>
    <n v="1400002090"/>
    <d v="2014-05-13T17:28:10"/>
    <d v="1900-01-29T00:00:00"/>
    <x v="28"/>
    <b v="0"/>
    <n v="58"/>
    <b v="1"/>
    <s v="theater/musical"/>
    <n v="107.65274999999998"/>
    <n v="74.243275862068955"/>
    <s v="Theater"/>
    <s v="Musical"/>
  </r>
  <r>
    <n v="1100"/>
    <n v="1100"/>
    <s v="successful"/>
    <s v="US"/>
    <s v="USD"/>
    <n v="1460730079"/>
    <d v="2016-04-15T14:21:19"/>
    <n v="1458138079"/>
    <d v="2016-03-16T14:21:19"/>
    <d v="1900-01-29T00:00:00"/>
    <x v="28"/>
    <b v="0"/>
    <n v="15"/>
    <b v="1"/>
    <s v="theater/musical"/>
    <n v="100"/>
    <n v="73.333333333333329"/>
    <s v="Theater"/>
    <s v="Musical"/>
  </r>
  <r>
    <n v="2000"/>
    <n v="2000"/>
    <s v="successful"/>
    <s v="GB"/>
    <s v="GBP"/>
    <n v="1434234010"/>
    <d v="2015-06-13T22:20:10"/>
    <n v="1431642010"/>
    <d v="2015-05-14T22:20:10"/>
    <d v="1900-01-29T00:00:00"/>
    <x v="28"/>
    <b v="0"/>
    <n v="20"/>
    <b v="1"/>
    <s v="theater/musical"/>
    <n v="100"/>
    <n v="100"/>
    <s v="Theater"/>
    <s v="Musical"/>
  </r>
  <r>
    <n v="15000"/>
    <n v="15597"/>
    <s v="successful"/>
    <s v="US"/>
    <s v="USD"/>
    <n v="1459010340"/>
    <d v="2016-03-26T16:39:00"/>
    <n v="1456421940"/>
    <d v="2016-02-25T17:39:00"/>
    <d v="1900-01-29T00:00:00"/>
    <x v="28"/>
    <b v="0"/>
    <n v="115"/>
    <b v="1"/>
    <s v="theater/musical"/>
    <n v="103.98"/>
    <n v="135.62608695652173"/>
    <s v="Theater"/>
    <s v="Musical"/>
  </r>
  <r>
    <n v="1000"/>
    <n v="1150"/>
    <s v="successful"/>
    <s v="CA"/>
    <s v="CAD"/>
    <n v="1468193532"/>
    <d v="2016-07-10T23:32:12"/>
    <n v="1465601532"/>
    <d v="2016-06-10T23:32:12"/>
    <d v="1900-01-29T00:00:00"/>
    <x v="28"/>
    <b v="0"/>
    <n v="10"/>
    <b v="1"/>
    <s v="theater/musical"/>
    <n v="114.99999999999999"/>
    <n v="115"/>
    <s v="Theater"/>
    <s v="Musical"/>
  </r>
  <r>
    <n v="6000"/>
    <n v="6658"/>
    <s v="successful"/>
    <s v="US"/>
    <s v="USD"/>
    <n v="1464310475"/>
    <d v="2016-05-27T00:54:35"/>
    <n v="1461718475"/>
    <d v="2016-04-27T00:54:35"/>
    <d v="1900-01-29T00:00:00"/>
    <x v="28"/>
    <b v="0"/>
    <n v="71"/>
    <b v="1"/>
    <s v="theater/musical"/>
    <n v="110.96666666666665"/>
    <n v="93.774647887323937"/>
    <s v="Theater"/>
    <s v="Musical"/>
  </r>
  <r>
    <n v="15000"/>
    <n v="0"/>
    <s v="failed"/>
    <s v="US"/>
    <s v="USD"/>
    <n v="1479834023"/>
    <d v="2016-11-22T17:00:23"/>
    <n v="1477238423"/>
    <d v="2016-10-23T16:00:23"/>
    <d v="1900-01-29T00:00:00"/>
    <x v="28"/>
    <b v="0"/>
    <n v="0"/>
    <b v="0"/>
    <s v="theater/musical"/>
    <n v="0"/>
    <n v="0"/>
    <s v="Theater"/>
    <s v="Musical"/>
  </r>
  <r>
    <n v="12500"/>
    <n v="35"/>
    <s v="failed"/>
    <s v="US"/>
    <s v="USD"/>
    <n v="1436957022"/>
    <d v="2015-07-15T10:43:42"/>
    <n v="1434365022"/>
    <d v="2015-06-15T10:43:42"/>
    <d v="1900-01-29T00:00:00"/>
    <x v="28"/>
    <b v="0"/>
    <n v="2"/>
    <b v="0"/>
    <s v="theater/musical"/>
    <n v="0.27999999999999997"/>
    <n v="17.5"/>
    <s v="Theater"/>
    <s v="Musical"/>
  </r>
  <r>
    <n v="5000"/>
    <n v="50"/>
    <s v="failed"/>
    <s v="GB"/>
    <s v="GBP"/>
    <n v="1433685354"/>
    <d v="2015-06-07T13:55:54"/>
    <n v="1431093354"/>
    <d v="2015-05-08T13:55:54"/>
    <d v="1900-01-29T00:00:00"/>
    <x v="28"/>
    <b v="0"/>
    <n v="1"/>
    <b v="0"/>
    <s v="theater/musical"/>
    <n v="1"/>
    <n v="50"/>
    <s v="Theater"/>
    <s v="Musical"/>
  </r>
  <r>
    <n v="6000"/>
    <n v="5380"/>
    <s v="failed"/>
    <s v="US"/>
    <s v="USD"/>
    <n v="1429564165"/>
    <d v="2015-04-20T21:09:25"/>
    <n v="1426972165"/>
    <d v="2015-03-21T21:09:25"/>
    <d v="1900-01-29T00:00:00"/>
    <x v="28"/>
    <b v="0"/>
    <n v="37"/>
    <b v="0"/>
    <s v="theater/musical"/>
    <n v="89.666666666666657"/>
    <n v="145.40540540540542"/>
    <s v="Theater"/>
    <s v="Musical"/>
  </r>
  <r>
    <n v="70000"/>
    <n v="1025"/>
    <s v="failed"/>
    <s v="US"/>
    <s v="USD"/>
    <n v="1407691248"/>
    <d v="2014-08-10T17:20:48"/>
    <n v="1405099248"/>
    <d v="2014-07-11T17:20:48"/>
    <d v="1900-01-29T00:00:00"/>
    <x v="28"/>
    <b v="0"/>
    <n v="5"/>
    <b v="0"/>
    <s v="theater/musical"/>
    <n v="1.4642857142857144"/>
    <n v="205"/>
    <s v="Theater"/>
    <s v="Musical"/>
  </r>
  <r>
    <n v="10000"/>
    <n v="402"/>
    <s v="failed"/>
    <s v="US"/>
    <s v="USD"/>
    <n v="1457734843"/>
    <d v="2016-03-11T22:20:43"/>
    <n v="1455142843"/>
    <d v="2016-02-10T22:20:43"/>
    <d v="1900-01-29T00:00:00"/>
    <x v="28"/>
    <b v="0"/>
    <n v="4"/>
    <b v="0"/>
    <s v="theater/musical"/>
    <n v="4.0199999999999996"/>
    <n v="100.5"/>
    <s v="Theater"/>
    <s v="Musical"/>
  </r>
  <r>
    <n v="3000"/>
    <n v="0"/>
    <s v="failed"/>
    <s v="US"/>
    <s v="USD"/>
    <n v="1445482906"/>
    <d v="2015-10-22T03:01:46"/>
    <n v="1442890906"/>
    <d v="2015-09-22T03:01:46"/>
    <d v="1900-01-29T00:00:00"/>
    <x v="28"/>
    <b v="0"/>
    <n v="0"/>
    <b v="0"/>
    <s v="theater/musical"/>
    <n v="0"/>
    <n v="0"/>
    <s v="Theater"/>
    <s v="Musical"/>
  </r>
  <r>
    <n v="12000"/>
    <n v="2358"/>
    <s v="failed"/>
    <s v="US"/>
    <s v="USD"/>
    <n v="1457133568"/>
    <d v="2016-03-04T23:19:28"/>
    <n v="1454541568"/>
    <d v="2016-02-03T23:19:28"/>
    <d v="1900-01-29T00:00:00"/>
    <x v="28"/>
    <b v="0"/>
    <n v="40"/>
    <b v="0"/>
    <s v="theater/musical"/>
    <n v="19.650000000000002"/>
    <n v="58.95"/>
    <s v="Theater"/>
    <s v="Musical"/>
  </r>
  <r>
    <n v="1500"/>
    <n v="1826"/>
    <s v="successful"/>
    <s v="US"/>
    <s v="USD"/>
    <n v="1426965758"/>
    <d v="2015-03-21T19:22:38"/>
    <n v="1424377358"/>
    <d v="2015-02-19T20:22:38"/>
    <d v="1900-01-29T00:00:00"/>
    <x v="28"/>
    <b v="0"/>
    <n v="26"/>
    <b v="1"/>
    <s v="theater/plays"/>
    <n v="121.73333333333333"/>
    <n v="70.230769230769226"/>
    <s v="Theater"/>
    <s v="Plays"/>
  </r>
  <r>
    <n v="1500"/>
    <n v="1788.57"/>
    <s v="successful"/>
    <s v="US"/>
    <s v="USD"/>
    <n v="1405614823"/>
    <d v="2014-07-17T16:33:43"/>
    <n v="1403022823"/>
    <d v="2014-06-17T16:33:43"/>
    <d v="1900-01-29T00:00:00"/>
    <x v="28"/>
    <b v="0"/>
    <n v="37"/>
    <b v="1"/>
    <s v="theater/plays"/>
    <n v="119.238"/>
    <n v="48.339729729729726"/>
    <s v="Theater"/>
    <s v="Plays"/>
  </r>
  <r>
    <n v="250"/>
    <n v="570"/>
    <s v="successful"/>
    <s v="US"/>
    <s v="USD"/>
    <n v="1426187582"/>
    <d v="2015-03-12T19:13:02"/>
    <n v="1423599182"/>
    <d v="2015-02-10T20:13:02"/>
    <d v="1900-01-29T00:00:00"/>
    <x v="28"/>
    <b v="0"/>
    <n v="10"/>
    <b v="1"/>
    <s v="theater/plays"/>
    <n v="227.99999999999997"/>
    <n v="57"/>
    <s v="Theater"/>
    <s v="Plays"/>
  </r>
  <r>
    <n v="300"/>
    <n v="430"/>
    <s v="successful"/>
    <s v="GB"/>
    <s v="GBP"/>
    <n v="1436110717"/>
    <d v="2015-07-05T15:38:37"/>
    <n v="1433518717"/>
    <d v="2015-06-05T15:38:37"/>
    <d v="1900-01-29T00:00:00"/>
    <x v="28"/>
    <b v="0"/>
    <n v="20"/>
    <b v="1"/>
    <s v="theater/plays"/>
    <n v="143.33333333333334"/>
    <n v="21.5"/>
    <s v="Theater"/>
    <s v="Plays"/>
  </r>
  <r>
    <n v="600"/>
    <n v="715"/>
    <s v="successful"/>
    <s v="GB"/>
    <s v="GBP"/>
    <n v="1430993394"/>
    <d v="2015-05-07T10:09:54"/>
    <n v="1428401394"/>
    <d v="2015-04-07T10:09:54"/>
    <d v="1900-01-29T00:00:00"/>
    <x v="28"/>
    <b v="0"/>
    <n v="26"/>
    <b v="1"/>
    <s v="theater/plays"/>
    <n v="119.16666666666667"/>
    <n v="27.5"/>
    <s v="Theater"/>
    <s v="Plays"/>
  </r>
  <r>
    <n v="3000"/>
    <n v="3271"/>
    <s v="successful"/>
    <s v="GB"/>
    <s v="GBP"/>
    <n v="1434624067"/>
    <d v="2015-06-18T10:41:07"/>
    <n v="1432032067"/>
    <d v="2015-05-19T10:41:07"/>
    <d v="1900-01-29T00:00:00"/>
    <x v="28"/>
    <b v="0"/>
    <n v="57"/>
    <b v="1"/>
    <s v="theater/plays"/>
    <n v="109.03333333333333"/>
    <n v="57.385964912280699"/>
    <s v="Theater"/>
    <s v="Plays"/>
  </r>
  <r>
    <n v="100000"/>
    <n v="100824"/>
    <s v="successful"/>
    <s v="SE"/>
    <s v="SEK"/>
    <n v="1432314209"/>
    <d v="2015-05-22T17:03:29"/>
    <n v="1429722209"/>
    <d v="2015-04-22T17:03:29"/>
    <d v="1900-01-29T00:00:00"/>
    <x v="28"/>
    <b v="0"/>
    <n v="100"/>
    <b v="1"/>
    <s v="theater/plays"/>
    <n v="100.824"/>
    <n v="1008.24"/>
    <s v="Theater"/>
    <s v="Plays"/>
  </r>
  <r>
    <n v="5000"/>
    <n v="1097"/>
    <s v="failed"/>
    <s v="GB"/>
    <s v="GBP"/>
    <n v="1399809052"/>
    <d v="2014-05-11T11:50:52"/>
    <n v="1397217052"/>
    <d v="2014-04-11T11:50:52"/>
    <d v="1900-01-29T00:00:00"/>
    <x v="28"/>
    <b v="1"/>
    <n v="23"/>
    <b v="0"/>
    <s v="theater/plays"/>
    <n v="21.94"/>
    <n v="47.695652173913047"/>
    <s v="Theater"/>
    <s v="Plays"/>
  </r>
  <r>
    <n v="40000"/>
    <n v="842"/>
    <s v="failed"/>
    <s v="US"/>
    <s v="USD"/>
    <n v="1443711774"/>
    <d v="2015-10-01T15:02:54"/>
    <n v="1441119774"/>
    <d v="2015-09-01T15:02:54"/>
    <d v="1900-01-29T00:00:00"/>
    <x v="28"/>
    <b v="1"/>
    <n v="12"/>
    <b v="0"/>
    <s v="theater/plays"/>
    <n v="2.105"/>
    <n v="70.166666666666671"/>
    <s v="Theater"/>
    <s v="Plays"/>
  </r>
  <r>
    <n v="13000"/>
    <n v="2129"/>
    <s v="failed"/>
    <s v="US"/>
    <s v="USD"/>
    <n v="1445196989"/>
    <d v="2015-10-18T19:36:29"/>
    <n v="1442604989"/>
    <d v="2015-09-18T19:36:29"/>
    <d v="1900-01-29T00:00:00"/>
    <x v="28"/>
    <b v="1"/>
    <n v="43"/>
    <b v="0"/>
    <s v="theater/plays"/>
    <n v="16.376923076923077"/>
    <n v="49.511627906976742"/>
    <s v="Theater"/>
    <s v="Plays"/>
  </r>
  <r>
    <n v="30000"/>
    <n v="2113"/>
    <s v="failed"/>
    <s v="DE"/>
    <s v="EUR"/>
    <n v="1434047084"/>
    <d v="2015-06-11T18:24:44"/>
    <n v="1431455084"/>
    <d v="2015-05-12T18:24:44"/>
    <d v="1900-01-29T00:00:00"/>
    <x v="28"/>
    <b v="1"/>
    <n v="28"/>
    <b v="0"/>
    <s v="theater/plays"/>
    <n v="7.043333333333333"/>
    <n v="75.464285714285708"/>
    <s v="Theater"/>
    <s v="Plays"/>
  </r>
  <r>
    <n v="1000"/>
    <n v="38"/>
    <s v="failed"/>
    <s v="US"/>
    <s v="USD"/>
    <n v="1420081143"/>
    <d v="2015-01-01T02:59:03"/>
    <n v="1417489143"/>
    <d v="2014-12-02T02:59:03"/>
    <d v="1900-01-29T00:00:00"/>
    <x v="28"/>
    <b v="1"/>
    <n v="4"/>
    <b v="0"/>
    <s v="theater/plays"/>
    <n v="3.8"/>
    <n v="9.5"/>
    <s v="Theater"/>
    <s v="Plays"/>
  </r>
  <r>
    <n v="2500"/>
    <n v="852"/>
    <s v="failed"/>
    <s v="GB"/>
    <s v="GBP"/>
    <n v="1437129179"/>
    <d v="2015-07-17T10:32:59"/>
    <n v="1434537179"/>
    <d v="2015-06-17T10:32:59"/>
    <d v="1900-01-29T00:00:00"/>
    <x v="28"/>
    <b v="1"/>
    <n v="24"/>
    <b v="0"/>
    <s v="theater/plays"/>
    <n v="34.08"/>
    <n v="35.5"/>
    <s v="Theater"/>
    <s v="Plays"/>
  </r>
  <r>
    <n v="11000"/>
    <n v="1788"/>
    <s v="failed"/>
    <s v="US"/>
    <s v="USD"/>
    <n v="1431206058"/>
    <d v="2015-05-09T21:14:18"/>
    <n v="1428614058"/>
    <d v="2015-04-09T21:14:18"/>
    <d v="1900-01-29T00:00:00"/>
    <x v="28"/>
    <b v="0"/>
    <n v="20"/>
    <b v="0"/>
    <s v="theater/plays"/>
    <n v="16.254545454545454"/>
    <n v="89.4"/>
    <s v="Theater"/>
    <s v="Plays"/>
  </r>
  <r>
    <n v="1000"/>
    <n v="25"/>
    <s v="failed"/>
    <s v="US"/>
    <s v="USD"/>
    <n v="1427408271"/>
    <d v="2015-03-26T22:17:51"/>
    <n v="1424819871"/>
    <d v="2015-02-24T23:17:51"/>
    <d v="1900-01-29T00:00:00"/>
    <x v="28"/>
    <b v="0"/>
    <n v="1"/>
    <b v="0"/>
    <s v="theater/plays"/>
    <n v="2.5"/>
    <n v="25"/>
    <s v="Theater"/>
    <s v="Plays"/>
  </r>
  <r>
    <n v="5000"/>
    <n v="1"/>
    <s v="failed"/>
    <s v="US"/>
    <s v="USD"/>
    <n v="1425833403"/>
    <d v="2015-03-08T16:50:03"/>
    <n v="1423245003"/>
    <d v="2015-02-06T17:50:03"/>
    <d v="1900-01-29T00:00:00"/>
    <x v="28"/>
    <b v="0"/>
    <n v="1"/>
    <b v="0"/>
    <s v="theater/plays"/>
    <n v="0.02"/>
    <n v="1"/>
    <s v="Theater"/>
    <s v="Plays"/>
  </r>
  <r>
    <n v="6000"/>
    <n v="1060"/>
    <s v="failed"/>
    <s v="US"/>
    <s v="USD"/>
    <n v="1407858710"/>
    <d v="2014-08-12T15:51:50"/>
    <n v="1405266710"/>
    <d v="2014-07-13T15:51:50"/>
    <d v="1900-01-29T00:00:00"/>
    <x v="28"/>
    <b v="0"/>
    <n v="13"/>
    <b v="0"/>
    <s v="theater/plays"/>
    <n v="17.666666666666668"/>
    <n v="81.538461538461533"/>
    <s v="Theater"/>
    <s v="Plays"/>
  </r>
  <r>
    <n v="5000"/>
    <n v="60"/>
    <s v="failed"/>
    <s v="US"/>
    <s v="USD"/>
    <n v="1447799054"/>
    <d v="2015-11-17T22:24:14"/>
    <n v="1445203454"/>
    <d v="2015-10-18T21:24:14"/>
    <d v="1900-01-29T00:00:00"/>
    <x v="28"/>
    <b v="0"/>
    <n v="3"/>
    <b v="0"/>
    <s v="theater/plays"/>
    <n v="1.2"/>
    <n v="20"/>
    <s v="Theater"/>
    <s v="Plays"/>
  </r>
  <r>
    <n v="2000"/>
    <n v="251"/>
    <s v="failed"/>
    <s v="US"/>
    <s v="USD"/>
    <n v="1466278339"/>
    <d v="2016-06-18T19:32:19"/>
    <n v="1463686339"/>
    <d v="2016-05-19T19:32:19"/>
    <d v="1900-01-29T00:00:00"/>
    <x v="28"/>
    <b v="0"/>
    <n v="5"/>
    <b v="0"/>
    <s v="theater/plays"/>
    <n v="12.55"/>
    <n v="50.2"/>
    <s v="Theater"/>
    <s v="Plays"/>
  </r>
  <r>
    <n v="13111"/>
    <n v="452"/>
    <s v="canceled"/>
    <s v="US"/>
    <s v="USD"/>
    <n v="1426302660"/>
    <d v="2015-03-14T03:11:00"/>
    <n v="1423761792"/>
    <d v="2015-02-12T17:23:12"/>
    <d v="1900-01-29T00:00:00"/>
    <x v="28"/>
    <b v="0"/>
    <n v="15"/>
    <b v="0"/>
    <s v="theater/musical"/>
    <n v="3.4474868431088401"/>
    <n v="30.133333333333333"/>
    <s v="Theater"/>
    <s v="Musical"/>
  </r>
  <r>
    <n v="10000"/>
    <n v="1500"/>
    <s v="canceled"/>
    <s v="US"/>
    <s v="USD"/>
    <n v="1404360478"/>
    <d v="2014-07-03T04:07:58"/>
    <n v="1401768478"/>
    <d v="2014-06-03T04:07:58"/>
    <d v="1900-01-29T00:00:00"/>
    <x v="28"/>
    <b v="0"/>
    <n v="10"/>
    <b v="0"/>
    <s v="theater/musical"/>
    <n v="15"/>
    <n v="150"/>
    <s v="Theater"/>
    <s v="Musical"/>
  </r>
  <r>
    <n v="5500"/>
    <n v="0"/>
    <s v="canceled"/>
    <s v="US"/>
    <s v="USD"/>
    <n v="1444322535"/>
    <d v="2015-10-08T16:42:15"/>
    <n v="1441730535"/>
    <d v="2015-09-08T16:42:15"/>
    <d v="1900-01-29T00:00:00"/>
    <x v="28"/>
    <b v="0"/>
    <n v="0"/>
    <b v="0"/>
    <s v="theater/musical"/>
    <n v="0"/>
    <n v="0"/>
    <s v="Theater"/>
    <s v="Musical"/>
  </r>
  <r>
    <n v="3900"/>
    <n v="2059"/>
    <s v="canceled"/>
    <s v="GB"/>
    <s v="GBP"/>
    <n v="1454425128"/>
    <d v="2016-02-02T14:58:48"/>
    <n v="1451833128"/>
    <d v="2016-01-03T14:58:48"/>
    <d v="1900-01-29T00:00:00"/>
    <x v="28"/>
    <b v="0"/>
    <n v="46"/>
    <b v="0"/>
    <s v="theater/musical"/>
    <n v="52.794871794871788"/>
    <n v="44.760869565217391"/>
    <s v="Theater"/>
    <s v="Musical"/>
  </r>
  <r>
    <n v="25000"/>
    <n v="1241"/>
    <s v="canceled"/>
    <s v="US"/>
    <s v="USD"/>
    <n v="1481213752"/>
    <d v="2016-12-08T16:15:52"/>
    <n v="1478621752"/>
    <d v="2016-11-08T16:15:52"/>
    <d v="1900-01-29T00:00:00"/>
    <x v="28"/>
    <b v="0"/>
    <n v="14"/>
    <b v="0"/>
    <s v="theater/musical"/>
    <n v="4.9639999999999995"/>
    <n v="88.642857142857139"/>
    <s v="Theater"/>
    <s v="Musical"/>
  </r>
  <r>
    <n v="15000"/>
    <n v="0"/>
    <s v="canceled"/>
    <s v="GB"/>
    <s v="GBP"/>
    <n v="1422218396"/>
    <d v="2015-01-25T20:39:56"/>
    <n v="1419626396"/>
    <d v="2014-12-26T20:39:56"/>
    <d v="1900-01-29T00:00:00"/>
    <x v="28"/>
    <b v="0"/>
    <n v="0"/>
    <b v="0"/>
    <s v="theater/musical"/>
    <n v="0"/>
    <n v="0"/>
    <s v="Theater"/>
    <s v="Musical"/>
  </r>
  <r>
    <n v="500"/>
    <n v="25"/>
    <s v="canceled"/>
    <s v="US"/>
    <s v="USD"/>
    <n v="1487550399"/>
    <d v="2017-02-20T00:26:39"/>
    <n v="1484958399"/>
    <d v="2017-01-21T00:26:39"/>
    <d v="1900-01-29T00:00:00"/>
    <x v="28"/>
    <b v="0"/>
    <n v="1"/>
    <b v="0"/>
    <s v="theater/musical"/>
    <n v="5"/>
    <n v="25"/>
    <s v="Theater"/>
    <s v="Musical"/>
  </r>
  <r>
    <n v="15000"/>
    <n v="0"/>
    <s v="canceled"/>
    <s v="GB"/>
    <s v="GBP"/>
    <n v="1409668069"/>
    <d v="2014-09-02T14:27:49"/>
    <n v="1407076069"/>
    <d v="2014-08-03T14:27:49"/>
    <d v="1900-01-29T00:00:00"/>
    <x v="28"/>
    <b v="0"/>
    <n v="0"/>
    <b v="0"/>
    <s v="theater/musical"/>
    <n v="0"/>
    <n v="0"/>
    <s v="Theater"/>
    <s v="Musical"/>
  </r>
  <r>
    <n v="375000"/>
    <n v="0"/>
    <s v="canceled"/>
    <s v="US"/>
    <s v="USD"/>
    <n v="1462834191"/>
    <d v="2016-05-09T22:49:51"/>
    <n v="1460242191"/>
    <d v="2016-04-09T22:49:51"/>
    <d v="1900-01-29T00:00:00"/>
    <x v="28"/>
    <b v="0"/>
    <n v="0"/>
    <b v="0"/>
    <s v="theater/musical"/>
    <n v="0"/>
    <n v="0"/>
    <s v="Theater"/>
    <s v="Musical"/>
  </r>
  <r>
    <n v="10000"/>
    <n v="0"/>
    <s v="canceled"/>
    <s v="AU"/>
    <s v="AUD"/>
    <n v="1418275702"/>
    <d v="2014-12-11T05:28:22"/>
    <n v="1415683702"/>
    <d v="2014-11-11T05:28:22"/>
    <d v="1900-01-29T00:00:00"/>
    <x v="28"/>
    <b v="0"/>
    <n v="0"/>
    <b v="0"/>
    <s v="theater/musical"/>
    <n v="0"/>
    <n v="0"/>
    <s v="Theater"/>
    <s v="Musical"/>
  </r>
  <r>
    <n v="2000"/>
    <n v="542"/>
    <s v="failed"/>
    <s v="GB"/>
    <s v="GBP"/>
    <n v="1488114358"/>
    <d v="2017-02-26T13:05:58"/>
    <n v="1485522358"/>
    <d v="2017-01-27T13:05:58"/>
    <d v="1900-01-29T00:00:00"/>
    <x v="28"/>
    <b v="0"/>
    <n v="14"/>
    <b v="0"/>
    <s v="theater/plays"/>
    <n v="27.1"/>
    <n v="38.714285714285715"/>
    <s v="Theater"/>
    <s v="Plays"/>
  </r>
  <r>
    <n v="800"/>
    <n v="260"/>
    <s v="failed"/>
    <s v="US"/>
    <s v="USD"/>
    <n v="1427086740"/>
    <d v="2015-03-23T04:59:00"/>
    <n v="1424488244"/>
    <d v="2015-02-21T03:10:44"/>
    <d v="1900-01-29T00:00:00"/>
    <x v="28"/>
    <b v="0"/>
    <n v="7"/>
    <b v="0"/>
    <s v="theater/plays"/>
    <n v="32.5"/>
    <n v="37.142857142857146"/>
    <s v="Theater"/>
    <s v="Plays"/>
  </r>
  <r>
    <n v="2500"/>
    <n v="440"/>
    <s v="failed"/>
    <s v="NZ"/>
    <s v="NZD"/>
    <n v="1420750683"/>
    <d v="2015-01-08T20:58:03"/>
    <n v="1418158683"/>
    <d v="2014-12-09T20:58:03"/>
    <d v="1900-01-29T00:00:00"/>
    <x v="28"/>
    <b v="0"/>
    <n v="10"/>
    <b v="0"/>
    <s v="theater/plays"/>
    <n v="17.599999999999998"/>
    <n v="44"/>
    <s v="Theater"/>
    <s v="Plays"/>
  </r>
  <r>
    <n v="2500"/>
    <n v="135"/>
    <s v="failed"/>
    <s v="US"/>
    <s v="USD"/>
    <n v="1433988791"/>
    <d v="2015-06-11T02:13:11"/>
    <n v="1431396791"/>
    <d v="2015-05-12T02:13:11"/>
    <d v="1900-01-29T00:00:00"/>
    <x v="28"/>
    <b v="0"/>
    <n v="5"/>
    <b v="0"/>
    <s v="theater/plays"/>
    <n v="5.4"/>
    <n v="27"/>
    <s v="Theater"/>
    <s v="Plays"/>
  </r>
  <r>
    <n v="60000"/>
    <n v="135"/>
    <s v="failed"/>
    <s v="US"/>
    <s v="USD"/>
    <n v="1410424642"/>
    <d v="2014-09-11T08:37:22"/>
    <n v="1407832642"/>
    <d v="2014-08-12T08:37:22"/>
    <d v="1900-01-29T00:00:00"/>
    <x v="28"/>
    <b v="0"/>
    <n v="4"/>
    <b v="0"/>
    <s v="theater/plays"/>
    <n v="0.22499999999999998"/>
    <n v="33.75"/>
    <s v="Theater"/>
    <s v="Plays"/>
  </r>
  <r>
    <n v="6000"/>
    <n v="185"/>
    <s v="failed"/>
    <s v="US"/>
    <s v="USD"/>
    <n v="1441649397"/>
    <d v="2015-09-07T18:09:57"/>
    <n v="1439057397"/>
    <d v="2015-08-08T18:09:57"/>
    <d v="1900-01-29T00:00:00"/>
    <x v="28"/>
    <b v="0"/>
    <n v="3"/>
    <b v="0"/>
    <s v="theater/plays"/>
    <n v="3.0833333333333335"/>
    <n v="61.666666666666664"/>
    <s v="Theater"/>
    <s v="Plays"/>
  </r>
  <r>
    <n v="8000"/>
    <n v="2993"/>
    <s v="failed"/>
    <s v="US"/>
    <s v="USD"/>
    <n v="1417033777"/>
    <d v="2014-11-26T20:29:37"/>
    <n v="1414438177"/>
    <d v="2014-10-27T19:29:37"/>
    <d v="1900-01-29T00:00:00"/>
    <x v="28"/>
    <b v="0"/>
    <n v="36"/>
    <b v="0"/>
    <s v="theater/plays"/>
    <n v="37.412500000000001"/>
    <n v="83.138888888888886"/>
    <s v="Theater"/>
    <s v="Plays"/>
  </r>
  <r>
    <n v="10000"/>
    <n v="1000"/>
    <s v="failed"/>
    <s v="US"/>
    <s v="USD"/>
    <n v="1448863449"/>
    <d v="2015-11-30T06:04:09"/>
    <n v="1446267849"/>
    <d v="2015-10-31T05:04:09"/>
    <d v="1900-01-29T00:00:00"/>
    <x v="28"/>
    <b v="0"/>
    <n v="7"/>
    <b v="0"/>
    <s v="theater/plays"/>
    <n v="10"/>
    <n v="142.85714285714286"/>
    <s v="Theater"/>
    <s v="Plays"/>
  </r>
  <r>
    <n v="1500"/>
    <n v="5"/>
    <s v="failed"/>
    <s v="GB"/>
    <s v="GBP"/>
    <n v="1464824309"/>
    <d v="2016-06-01T23:38:29"/>
    <n v="1462232309"/>
    <d v="2016-05-02T23:38:29"/>
    <d v="1900-01-29T00:00:00"/>
    <x v="28"/>
    <b v="0"/>
    <n v="1"/>
    <b v="0"/>
    <s v="theater/plays"/>
    <n v="0.33333333333333337"/>
    <n v="5"/>
    <s v="Theater"/>
    <s v="Plays"/>
  </r>
  <r>
    <n v="2000"/>
    <n v="0"/>
    <s v="failed"/>
    <s v="DK"/>
    <s v="DKK"/>
    <n v="1464952752"/>
    <d v="2016-06-03T11:19:12"/>
    <n v="1462360752"/>
    <d v="2016-05-04T11:19:12"/>
    <d v="1900-01-29T00:00:00"/>
    <x v="28"/>
    <b v="0"/>
    <n v="0"/>
    <b v="0"/>
    <s v="theater/plays"/>
    <n v="0"/>
    <n v="0"/>
    <s v="Theater"/>
    <s v="Plays"/>
  </r>
  <r>
    <n v="3500"/>
    <n v="10"/>
    <s v="failed"/>
    <s v="GB"/>
    <s v="GBP"/>
    <n v="1410439161"/>
    <d v="2014-09-11T12:39:21"/>
    <n v="1407847161"/>
    <d v="2014-08-12T12:39:21"/>
    <d v="1900-01-29T00:00:00"/>
    <x v="28"/>
    <b v="0"/>
    <n v="1"/>
    <b v="0"/>
    <s v="theater/plays"/>
    <n v="0.2857142857142857"/>
    <n v="10"/>
    <s v="Theater"/>
    <s v="Plays"/>
  </r>
  <r>
    <n v="2500"/>
    <n v="135"/>
    <s v="failed"/>
    <s v="GB"/>
    <s v="GBP"/>
    <n v="1479032260"/>
    <d v="2016-11-13T10:17:40"/>
    <n v="1476436660"/>
    <d v="2016-10-14T09:17:40"/>
    <d v="1900-01-29T00:00:00"/>
    <x v="28"/>
    <b v="0"/>
    <n v="3"/>
    <b v="0"/>
    <s v="theater/plays"/>
    <n v="5.4"/>
    <n v="45"/>
    <s v="Theater"/>
    <s v="Plays"/>
  </r>
  <r>
    <n v="15000"/>
    <n v="2290"/>
    <s v="failed"/>
    <s v="US"/>
    <s v="USD"/>
    <n v="1403823722"/>
    <d v="2014-06-26T23:02:02"/>
    <n v="1401231722"/>
    <d v="2014-05-27T23:02:02"/>
    <d v="1900-01-29T00:00:00"/>
    <x v="28"/>
    <b v="0"/>
    <n v="40"/>
    <b v="0"/>
    <s v="theater/plays"/>
    <n v="15.266666666666667"/>
    <n v="57.25"/>
    <s v="Theater"/>
    <s v="Plays"/>
  </r>
  <r>
    <n v="150"/>
    <n v="15"/>
    <s v="failed"/>
    <s v="US"/>
    <s v="USD"/>
    <n v="1406753639"/>
    <d v="2014-07-30T20:53:59"/>
    <n v="1404161639"/>
    <d v="2014-06-30T20:53:59"/>
    <d v="1900-01-29T00:00:00"/>
    <x v="28"/>
    <b v="0"/>
    <n v="3"/>
    <b v="0"/>
    <s v="theater/plays"/>
    <n v="10"/>
    <n v="5"/>
    <s v="Theater"/>
    <s v="Plays"/>
  </r>
  <r>
    <n v="5000"/>
    <n v="15"/>
    <s v="failed"/>
    <s v="AU"/>
    <s v="AUD"/>
    <n v="1419645748"/>
    <d v="2014-12-27T02:02:28"/>
    <n v="1417053748"/>
    <d v="2014-11-27T02:02:28"/>
    <d v="1900-01-29T00:00:00"/>
    <x v="28"/>
    <b v="0"/>
    <n v="1"/>
    <b v="0"/>
    <s v="theater/plays"/>
    <n v="0.3"/>
    <n v="15"/>
    <s v="Theater"/>
    <s v="Plays"/>
  </r>
  <r>
    <n v="2500"/>
    <n v="25"/>
    <s v="failed"/>
    <s v="GB"/>
    <s v="GBP"/>
    <n v="1407565504"/>
    <d v="2014-08-09T06:25:04"/>
    <n v="1404973504"/>
    <d v="2014-07-10T06:25:04"/>
    <d v="1900-01-29T00:00:00"/>
    <x v="28"/>
    <b v="0"/>
    <n v="2"/>
    <b v="0"/>
    <s v="theater/plays"/>
    <n v="1"/>
    <n v="12.5"/>
    <s v="Theater"/>
    <s v="Plays"/>
  </r>
  <r>
    <n v="20000"/>
    <n v="453"/>
    <s v="failed"/>
    <s v="US"/>
    <s v="USD"/>
    <n v="1474228265"/>
    <d v="2016-09-18T19:51:05"/>
    <n v="1471636265"/>
    <d v="2016-08-19T19:51:05"/>
    <d v="1900-01-29T00:00:00"/>
    <x v="28"/>
    <b v="0"/>
    <n v="14"/>
    <b v="0"/>
    <s v="theater/plays"/>
    <n v="2.2650000000000001"/>
    <n v="32.357142857142854"/>
    <s v="Theater"/>
    <s v="Plays"/>
  </r>
  <r>
    <n v="12000"/>
    <n v="1"/>
    <s v="failed"/>
    <s v="US"/>
    <s v="USD"/>
    <n v="1458097364"/>
    <d v="2016-03-16T03:02:44"/>
    <n v="1455508964"/>
    <d v="2016-02-15T04:02:44"/>
    <d v="1900-01-29T00:00:00"/>
    <x v="28"/>
    <b v="0"/>
    <n v="1"/>
    <b v="0"/>
    <s v="theater/plays"/>
    <n v="8.3333333333333332E-3"/>
    <n v="1"/>
    <s v="Theater"/>
    <s v="Plays"/>
  </r>
  <r>
    <n v="7000"/>
    <n v="1102"/>
    <s v="failed"/>
    <s v="US"/>
    <s v="USD"/>
    <n v="1468716180"/>
    <d v="2016-07-17T00:43:00"/>
    <n v="1466205262"/>
    <d v="2016-06-17T23:14:22"/>
    <d v="1900-01-29T00:00:00"/>
    <x v="28"/>
    <b v="0"/>
    <n v="12"/>
    <b v="0"/>
    <s v="theater/plays"/>
    <n v="15.742857142857142"/>
    <n v="91.833333333333329"/>
    <s v="Theater"/>
    <s v="Plays"/>
  </r>
  <r>
    <n v="20000"/>
    <n v="0"/>
    <s v="failed"/>
    <s v="US"/>
    <s v="USD"/>
    <n v="1480576720"/>
    <d v="2016-12-01T07:18:40"/>
    <n v="1477981120"/>
    <d v="2016-11-01T06:18:40"/>
    <d v="1900-01-29T00:00:00"/>
    <x v="28"/>
    <b v="0"/>
    <n v="0"/>
    <b v="0"/>
    <s v="theater/plays"/>
    <n v="0"/>
    <n v="0"/>
    <s v="Theater"/>
    <s v="Plays"/>
  </r>
  <r>
    <n v="5000"/>
    <n v="0"/>
    <s v="failed"/>
    <s v="US"/>
    <s v="USD"/>
    <n v="1440690875"/>
    <d v="2015-08-27T15:54:35"/>
    <n v="1438098875"/>
    <d v="2015-07-28T15:54:35"/>
    <d v="1900-01-29T00:00:00"/>
    <x v="28"/>
    <b v="0"/>
    <n v="0"/>
    <b v="0"/>
    <s v="theater/plays"/>
    <n v="0"/>
    <n v="0"/>
    <s v="Theater"/>
    <s v="Plays"/>
  </r>
  <r>
    <n v="2000"/>
    <n v="5"/>
    <s v="failed"/>
    <s v="US"/>
    <s v="USD"/>
    <n v="1431717268"/>
    <d v="2015-05-15T19:14:28"/>
    <n v="1429125268"/>
    <d v="2015-04-15T19:14:28"/>
    <d v="1900-01-29T00:00:00"/>
    <x v="28"/>
    <b v="0"/>
    <n v="1"/>
    <b v="0"/>
    <s v="theater/plays"/>
    <n v="0.25"/>
    <n v="5"/>
    <s v="Theater"/>
    <s v="Plays"/>
  </r>
  <r>
    <n v="3000"/>
    <n v="101"/>
    <s v="failed"/>
    <s v="US"/>
    <s v="USD"/>
    <n v="1475378744"/>
    <d v="2016-10-02T03:25:44"/>
    <n v="1472786744"/>
    <d v="2016-09-02T03:25:44"/>
    <d v="1900-01-29T00:00:00"/>
    <x v="28"/>
    <b v="0"/>
    <n v="2"/>
    <b v="0"/>
    <s v="theater/plays"/>
    <n v="3.3666666666666663"/>
    <n v="50.5"/>
    <s v="Theater"/>
    <s v="Plays"/>
  </r>
  <r>
    <n v="10000"/>
    <n v="1577"/>
    <s v="failed"/>
    <s v="AU"/>
    <s v="AUD"/>
    <n v="1423623221"/>
    <d v="2015-02-11T02:53:41"/>
    <n v="1421031221"/>
    <d v="2015-01-12T02:53:41"/>
    <d v="1900-01-29T00:00:00"/>
    <x v="28"/>
    <b v="0"/>
    <n v="32"/>
    <b v="0"/>
    <s v="theater/plays"/>
    <n v="15.770000000000001"/>
    <n v="49.28125"/>
    <s v="Theater"/>
    <s v="Plays"/>
  </r>
  <r>
    <n v="17600"/>
    <n v="0"/>
    <s v="failed"/>
    <s v="US"/>
    <s v="USD"/>
    <n v="1469834940"/>
    <d v="2016-07-29T23:29:00"/>
    <n v="1467162586"/>
    <d v="2016-06-29T01:09:46"/>
    <d v="1900-01-29T00:00:00"/>
    <x v="28"/>
    <b v="0"/>
    <n v="0"/>
    <b v="0"/>
    <s v="theater/plays"/>
    <n v="0"/>
    <n v="0"/>
    <s v="Theater"/>
    <s v="Plays"/>
  </r>
  <r>
    <n v="1750"/>
    <n v="425"/>
    <s v="failed"/>
    <s v="US"/>
    <s v="USD"/>
    <n v="1448745741"/>
    <d v="2015-11-28T21:22:21"/>
    <n v="1446150141"/>
    <d v="2015-10-29T20:22:21"/>
    <d v="1900-01-29T00:00:00"/>
    <x v="28"/>
    <b v="0"/>
    <n v="8"/>
    <b v="0"/>
    <s v="theater/plays"/>
    <n v="24.285714285714285"/>
    <n v="53.125"/>
    <s v="Theater"/>
    <s v="Plays"/>
  </r>
  <r>
    <n v="1200"/>
    <n v="292"/>
    <s v="failed"/>
    <s v="US"/>
    <s v="USD"/>
    <n v="1411930556"/>
    <d v="2014-09-28T18:55:56"/>
    <n v="1409338556"/>
    <d v="2014-08-29T18:55:56"/>
    <d v="1900-01-29T00:00:00"/>
    <x v="28"/>
    <b v="0"/>
    <n v="12"/>
    <b v="0"/>
    <s v="theater/plays"/>
    <n v="24.333333333333336"/>
    <n v="24.333333333333332"/>
    <s v="Theater"/>
    <s v="Plays"/>
  </r>
  <r>
    <n v="3000"/>
    <n v="45"/>
    <s v="failed"/>
    <s v="US"/>
    <s v="USD"/>
    <n v="1451852256"/>
    <d v="2016-01-03T20:17:36"/>
    <n v="1449260256"/>
    <d v="2015-12-04T20:17:36"/>
    <d v="1900-01-29T00:00:00"/>
    <x v="28"/>
    <b v="0"/>
    <n v="4"/>
    <b v="0"/>
    <s v="theater/plays"/>
    <n v="1.5"/>
    <n v="11.25"/>
    <s v="Theater"/>
    <s v="Plays"/>
  </r>
  <r>
    <n v="10000"/>
    <n v="0"/>
    <s v="failed"/>
    <s v="CA"/>
    <s v="CAD"/>
    <n v="1447821717"/>
    <d v="2015-11-18T04:41:57"/>
    <n v="1445226117"/>
    <d v="2015-10-19T03:41:57"/>
    <d v="1900-01-29T00:00:00"/>
    <x v="28"/>
    <b v="0"/>
    <n v="0"/>
    <b v="0"/>
    <s v="theater/plays"/>
    <n v="0"/>
    <n v="0"/>
    <s v="Theater"/>
    <s v="Plays"/>
  </r>
  <r>
    <n v="1700"/>
    <n v="410"/>
    <s v="failed"/>
    <s v="US"/>
    <s v="USD"/>
    <n v="1488783507"/>
    <d v="2017-03-06T06:58:27"/>
    <n v="1486191507"/>
    <d v="2017-02-04T06:58:27"/>
    <d v="1900-01-29T00:00:00"/>
    <x v="28"/>
    <b v="0"/>
    <n v="10"/>
    <b v="0"/>
    <s v="theater/plays"/>
    <n v="24.117647058823529"/>
    <n v="41"/>
    <s v="Theater"/>
    <s v="Plays"/>
  </r>
  <r>
    <n v="15000"/>
    <n v="11"/>
    <s v="failed"/>
    <s v="US"/>
    <s v="USD"/>
    <n v="1460925811"/>
    <d v="2016-04-17T20:43:31"/>
    <n v="1458333811"/>
    <d v="2016-03-18T20:43:31"/>
    <d v="1900-01-29T00:00:00"/>
    <x v="28"/>
    <b v="0"/>
    <n v="2"/>
    <b v="0"/>
    <s v="theater/plays"/>
    <n v="7.3333333333333334E-2"/>
    <n v="5.5"/>
    <s v="Theater"/>
    <s v="Plays"/>
  </r>
  <r>
    <n v="14000"/>
    <n v="136"/>
    <s v="failed"/>
    <s v="US"/>
    <s v="USD"/>
    <n v="1405947126"/>
    <d v="2014-07-21T12:52:06"/>
    <n v="1403355126"/>
    <d v="2014-06-21T12:52:06"/>
    <d v="1900-01-29T00:00:00"/>
    <x v="28"/>
    <b v="0"/>
    <n v="6"/>
    <b v="0"/>
    <s v="theater/plays"/>
    <n v="0.97142857142857131"/>
    <n v="22.666666666666668"/>
    <s v="Theater"/>
    <s v="Plays"/>
  </r>
  <r>
    <n v="5000"/>
    <n v="3905"/>
    <s v="failed"/>
    <s v="US"/>
    <s v="USD"/>
    <n v="1462766400"/>
    <d v="2016-05-09T04:00:00"/>
    <n v="1460219110"/>
    <d v="2016-04-09T16:25:10"/>
    <d v="1900-01-29T00:00:00"/>
    <x v="28"/>
    <b v="0"/>
    <n v="37"/>
    <b v="0"/>
    <s v="theater/plays"/>
    <n v="78.100000000000009"/>
    <n v="105.54054054054055"/>
    <s v="Theater"/>
    <s v="Plays"/>
  </r>
  <r>
    <n v="1000"/>
    <n v="320"/>
    <s v="failed"/>
    <s v="GB"/>
    <s v="GBP"/>
    <n v="1464872848"/>
    <d v="2016-06-02T13:07:28"/>
    <n v="1462280848"/>
    <d v="2016-05-03T13:07:28"/>
    <d v="1900-01-29T00:00:00"/>
    <x v="28"/>
    <b v="0"/>
    <n v="11"/>
    <b v="0"/>
    <s v="theater/plays"/>
    <n v="32"/>
    <n v="29.09090909090909"/>
    <s v="Theater"/>
    <s v="Plays"/>
  </r>
  <r>
    <n v="678"/>
    <n v="0"/>
    <s v="failed"/>
    <s v="US"/>
    <s v="USD"/>
    <n v="1468442898"/>
    <d v="2016-07-13T20:48:18"/>
    <n v="1465850898"/>
    <d v="2016-06-13T20:48:18"/>
    <d v="1900-01-29T00:00:00"/>
    <x v="28"/>
    <b v="0"/>
    <n v="0"/>
    <b v="0"/>
    <s v="theater/plays"/>
    <n v="0"/>
    <n v="0"/>
    <s v="Theater"/>
    <s v="Plays"/>
  </r>
  <r>
    <n v="90000"/>
    <n v="1305"/>
    <s v="failed"/>
    <s v="US"/>
    <s v="USD"/>
    <n v="1469213732"/>
    <d v="2016-07-22T18:55:32"/>
    <n v="1466621732"/>
    <d v="2016-06-22T18:55:32"/>
    <d v="1900-01-29T00:00:00"/>
    <x v="28"/>
    <b v="0"/>
    <n v="6"/>
    <b v="0"/>
    <s v="theater/plays"/>
    <n v="1.4500000000000002"/>
    <n v="217.5"/>
    <s v="Theater"/>
    <s v="Plays"/>
  </r>
  <r>
    <n v="2500"/>
    <n v="450"/>
    <s v="failed"/>
    <s v="US"/>
    <s v="USD"/>
    <n v="1404570147"/>
    <d v="2014-07-05T14:22:27"/>
    <n v="1401978147"/>
    <d v="2014-06-05T14:22:27"/>
    <d v="1900-01-29T00:00:00"/>
    <x v="28"/>
    <b v="0"/>
    <n v="7"/>
    <b v="0"/>
    <s v="theater/plays"/>
    <n v="18"/>
    <n v="64.285714285714292"/>
    <s v="Theater"/>
    <s v="Plays"/>
  </r>
  <r>
    <n v="3000"/>
    <n v="0"/>
    <s v="failed"/>
    <s v="US"/>
    <s v="USD"/>
    <n v="1447009181"/>
    <d v="2015-11-08T18:59:41"/>
    <n v="1444413581"/>
    <d v="2015-10-09T17:59:41"/>
    <d v="1900-01-29T00:00:00"/>
    <x v="28"/>
    <b v="0"/>
    <n v="0"/>
    <b v="0"/>
    <s v="theater/plays"/>
    <n v="0"/>
    <n v="0"/>
    <s v="Theater"/>
    <s v="Plays"/>
  </r>
  <r>
    <n v="1650"/>
    <n v="69"/>
    <s v="failed"/>
    <s v="GB"/>
    <s v="GBP"/>
    <n v="1456934893"/>
    <d v="2016-03-02T16:08:13"/>
    <n v="1454342893"/>
    <d v="2016-02-01T16:08:13"/>
    <d v="1900-01-29T00:00:00"/>
    <x v="28"/>
    <b v="0"/>
    <n v="3"/>
    <b v="0"/>
    <s v="theater/plays"/>
    <n v="4.1818181818181817"/>
    <n v="23"/>
    <s v="Theater"/>
    <s v="Plays"/>
  </r>
  <r>
    <n v="500"/>
    <n v="100"/>
    <s v="failed"/>
    <s v="US"/>
    <s v="USD"/>
    <n v="1433086082"/>
    <d v="2015-05-31T15:28:02"/>
    <n v="1430494082"/>
    <d v="2015-05-01T15:28:02"/>
    <d v="1900-01-29T00:00:00"/>
    <x v="28"/>
    <b v="0"/>
    <n v="1"/>
    <b v="0"/>
    <s v="theater/plays"/>
    <n v="20"/>
    <n v="100"/>
    <s v="Theater"/>
    <s v="Plays"/>
  </r>
  <r>
    <n v="50000"/>
    <n v="3"/>
    <s v="failed"/>
    <s v="US"/>
    <s v="USD"/>
    <n v="1431549912"/>
    <d v="2015-05-13T20:45:12"/>
    <n v="1428957912"/>
    <d v="2015-04-13T20:45:12"/>
    <d v="1900-01-29T00:00:00"/>
    <x v="28"/>
    <b v="0"/>
    <n v="1"/>
    <b v="0"/>
    <s v="theater/plays"/>
    <n v="6.0000000000000001E-3"/>
    <n v="3"/>
    <s v="Theater"/>
    <s v="Plays"/>
  </r>
  <r>
    <n v="2000"/>
    <n v="5"/>
    <s v="failed"/>
    <s v="US"/>
    <s v="USD"/>
    <n v="1405761690"/>
    <d v="2014-07-19T09:21:30"/>
    <n v="1403169690"/>
    <d v="2014-06-19T09:21:30"/>
    <d v="1900-01-29T00:00:00"/>
    <x v="28"/>
    <b v="0"/>
    <n v="1"/>
    <b v="0"/>
    <s v="theater/plays"/>
    <n v="0.25"/>
    <n v="5"/>
    <s v="Theater"/>
    <s v="Plays"/>
  </r>
  <r>
    <n v="200"/>
    <n v="70"/>
    <s v="failed"/>
    <s v="GB"/>
    <s v="GBP"/>
    <n v="1423913220"/>
    <d v="2015-02-14T11:27:00"/>
    <n v="1421339077"/>
    <d v="2015-01-15T16:24:37"/>
    <d v="1900-01-29T00:00:00"/>
    <x v="28"/>
    <b v="0"/>
    <n v="4"/>
    <b v="0"/>
    <s v="theater/plays"/>
    <n v="35"/>
    <n v="17.5"/>
    <s v="Theater"/>
    <s v="Plays"/>
  </r>
  <r>
    <n v="3000"/>
    <n v="0"/>
    <s v="failed"/>
    <s v="GB"/>
    <s v="GBP"/>
    <n v="1428222221"/>
    <d v="2015-04-05T08:23:41"/>
    <n v="1425633821"/>
    <d v="2015-03-06T09:23:41"/>
    <d v="1900-01-29T00:00:00"/>
    <x v="28"/>
    <b v="0"/>
    <n v="0"/>
    <b v="0"/>
    <s v="theater/plays"/>
    <n v="0"/>
    <n v="0"/>
    <s v="Theater"/>
    <s v="Plays"/>
  </r>
  <r>
    <n v="1250"/>
    <n v="715"/>
    <s v="failed"/>
    <s v="US"/>
    <s v="USD"/>
    <n v="1427580426"/>
    <d v="2015-03-28T22:07:06"/>
    <n v="1424992026"/>
    <d v="2015-02-26T23:07:06"/>
    <d v="1900-01-29T00:00:00"/>
    <x v="28"/>
    <b v="0"/>
    <n v="12"/>
    <b v="0"/>
    <s v="theater/plays"/>
    <n v="57.199999999999996"/>
    <n v="59.583333333333336"/>
    <s v="Theater"/>
    <s v="Plays"/>
  </r>
  <r>
    <n v="1250"/>
    <n v="23"/>
    <s v="failed"/>
    <s v="US"/>
    <s v="USD"/>
    <n v="1411779761"/>
    <d v="2014-09-27T01:02:41"/>
    <n v="1409187761"/>
    <d v="2014-08-28T01:02:41"/>
    <d v="1900-01-29T00:00:00"/>
    <x v="28"/>
    <b v="0"/>
    <n v="4"/>
    <b v="0"/>
    <s v="theater/plays"/>
    <n v="1.8399999999999999"/>
    <n v="5.75"/>
    <s v="Theater"/>
    <s v="Plays"/>
  </r>
  <r>
    <n v="2000"/>
    <n v="201"/>
    <s v="failed"/>
    <s v="US"/>
    <s v="USD"/>
    <n v="1424009147"/>
    <d v="2015-02-15T14:05:47"/>
    <n v="1421417147"/>
    <d v="2015-01-16T14:05:47"/>
    <d v="1900-01-29T00:00:00"/>
    <x v="28"/>
    <b v="0"/>
    <n v="2"/>
    <b v="0"/>
    <s v="theater/plays"/>
    <n v="10.050000000000001"/>
    <n v="100.5"/>
    <s v="Theater"/>
    <s v="Plays"/>
  </r>
  <r>
    <n v="500"/>
    <n v="1"/>
    <s v="failed"/>
    <s v="US"/>
    <s v="USD"/>
    <n v="1412740457"/>
    <d v="2014-10-08T03:54:17"/>
    <n v="1410148457"/>
    <d v="2014-09-08T03:54:17"/>
    <d v="1900-01-29T00:00:00"/>
    <x v="28"/>
    <b v="0"/>
    <n v="1"/>
    <b v="0"/>
    <s v="theater/plays"/>
    <n v="0.2"/>
    <n v="1"/>
    <s v="Theater"/>
    <s v="Plays"/>
  </r>
  <r>
    <n v="1000"/>
    <n v="60"/>
    <s v="failed"/>
    <s v="GB"/>
    <s v="GBP"/>
    <n v="1437606507"/>
    <d v="2015-07-22T23:08:27"/>
    <n v="1435014507"/>
    <d v="2015-06-22T23:08:27"/>
    <d v="1900-01-29T00:00:00"/>
    <x v="28"/>
    <b v="0"/>
    <n v="4"/>
    <b v="0"/>
    <s v="theater/plays"/>
    <n v="6"/>
    <n v="15"/>
    <s v="Theater"/>
    <s v="Plays"/>
  </r>
  <r>
    <n v="250"/>
    <n v="19"/>
    <s v="failed"/>
    <s v="GB"/>
    <s v="GBP"/>
    <n v="1422450278"/>
    <d v="2015-01-28T13:04:38"/>
    <n v="1419858278"/>
    <d v="2014-12-29T13:04:38"/>
    <d v="1900-01-29T00:00:00"/>
    <x v="28"/>
    <b v="0"/>
    <n v="4"/>
    <b v="0"/>
    <s v="theater/plays"/>
    <n v="7.6"/>
    <n v="4.75"/>
    <s v="Theater"/>
    <s v="Plays"/>
  </r>
  <r>
    <n v="575"/>
    <n v="0"/>
    <s v="failed"/>
    <s v="GB"/>
    <s v="GBP"/>
    <n v="1430571849"/>
    <d v="2015-05-02T13:04:09"/>
    <n v="1427979849"/>
    <d v="2015-04-02T13:04:09"/>
    <d v="1900-01-29T00:00:00"/>
    <x v="28"/>
    <b v="0"/>
    <n v="0"/>
    <b v="0"/>
    <s v="theater/plays"/>
    <n v="0"/>
    <n v="0"/>
    <s v="Theater"/>
    <s v="Plays"/>
  </r>
  <r>
    <n v="2000"/>
    <n v="26"/>
    <s v="failed"/>
    <s v="US"/>
    <s v="USD"/>
    <n v="1424070823"/>
    <d v="2015-02-16T07:13:43"/>
    <n v="1421478823"/>
    <d v="2015-01-17T07:13:43"/>
    <d v="1900-01-29T00:00:00"/>
    <x v="28"/>
    <b v="0"/>
    <n v="2"/>
    <b v="0"/>
    <s v="theater/plays"/>
    <n v="1.3"/>
    <n v="13"/>
    <s v="Theater"/>
    <s v="Plays"/>
  </r>
  <r>
    <n v="7000"/>
    <n v="1"/>
    <s v="failed"/>
    <s v="US"/>
    <s v="USD"/>
    <n v="1437331463"/>
    <d v="2015-07-19T18:44:23"/>
    <n v="1434739463"/>
    <d v="2015-06-19T18:44:23"/>
    <d v="1900-01-29T00:00:00"/>
    <x v="28"/>
    <b v="0"/>
    <n v="1"/>
    <b v="0"/>
    <s v="theater/plays"/>
    <n v="1.4285714285714287E-2"/>
    <n v="1"/>
    <s v="Theater"/>
    <s v="Plays"/>
  </r>
  <r>
    <n v="500"/>
    <n v="70"/>
    <s v="failed"/>
    <s v="GB"/>
    <s v="GBP"/>
    <n v="1410987400"/>
    <d v="2014-09-17T20:56:40"/>
    <n v="1408395400"/>
    <d v="2014-08-18T20:56:40"/>
    <d v="1900-01-29T00:00:00"/>
    <x v="28"/>
    <b v="0"/>
    <n v="7"/>
    <b v="0"/>
    <s v="theater/plays"/>
    <n v="14.000000000000002"/>
    <n v="10"/>
    <s v="Theater"/>
    <s v="Plays"/>
  </r>
  <r>
    <n v="10000"/>
    <n v="105"/>
    <s v="failed"/>
    <s v="US"/>
    <s v="USD"/>
    <n v="1409846874"/>
    <d v="2014-09-04T16:07:54"/>
    <n v="1407254874"/>
    <d v="2014-08-05T16:07:54"/>
    <d v="1900-01-29T00:00:00"/>
    <x v="28"/>
    <b v="0"/>
    <n v="2"/>
    <b v="0"/>
    <s v="theater/plays"/>
    <n v="1.05"/>
    <n v="52.5"/>
    <s v="Theater"/>
    <s v="Plays"/>
  </r>
  <r>
    <n v="1500"/>
    <n v="130"/>
    <s v="failed"/>
    <s v="GB"/>
    <s v="GBP"/>
    <n v="1475877108"/>
    <d v="2016-10-07T21:51:48"/>
    <n v="1473285108"/>
    <d v="2016-09-07T21:51:48"/>
    <d v="1900-01-29T00:00:00"/>
    <x v="28"/>
    <b v="0"/>
    <n v="4"/>
    <b v="0"/>
    <s v="theater/plays"/>
    <n v="8.6666666666666679"/>
    <n v="32.5"/>
    <s v="Theater"/>
    <s v="Plays"/>
  </r>
  <r>
    <n v="600"/>
    <n v="100"/>
    <s v="failed"/>
    <s v="US"/>
    <s v="USD"/>
    <n v="1427168099"/>
    <d v="2015-03-24T03:34:59"/>
    <n v="1424579699"/>
    <d v="2015-02-22T04:34:59"/>
    <d v="1900-01-29T00:00:00"/>
    <x v="28"/>
    <b v="0"/>
    <n v="3"/>
    <b v="0"/>
    <s v="theater/plays"/>
    <n v="16.666666666666664"/>
    <n v="33.333333333333336"/>
    <s v="Theater"/>
    <s v="Plays"/>
  </r>
  <r>
    <n v="800"/>
    <n v="10"/>
    <s v="failed"/>
    <s v="US"/>
    <s v="USD"/>
    <n v="1441037097"/>
    <d v="2015-08-31T16:04:57"/>
    <n v="1438445097"/>
    <d v="2015-08-01T16:04:57"/>
    <d v="1900-01-29T00:00:00"/>
    <x v="28"/>
    <b v="0"/>
    <n v="1"/>
    <b v="0"/>
    <s v="theater/plays"/>
    <n v="1.25"/>
    <n v="10"/>
    <s v="Theater"/>
    <s v="Plays"/>
  </r>
  <r>
    <n v="2000"/>
    <n v="561"/>
    <s v="failed"/>
    <s v="US"/>
    <s v="USD"/>
    <n v="1402007500"/>
    <d v="2014-06-05T22:31:40"/>
    <n v="1399415500"/>
    <d v="2014-05-06T22:31:40"/>
    <d v="1900-01-29T00:00:00"/>
    <x v="28"/>
    <b v="0"/>
    <n v="11"/>
    <b v="0"/>
    <s v="theater/plays"/>
    <n v="28.050000000000004"/>
    <n v="51"/>
    <s v="Theater"/>
    <s v="Plays"/>
  </r>
  <r>
    <n v="20000"/>
    <n v="0"/>
    <s v="failed"/>
    <s v="US"/>
    <s v="USD"/>
    <n v="1450053370"/>
    <d v="2015-12-14T00:36:10"/>
    <n v="1447461370"/>
    <d v="2015-11-14T00:36:10"/>
    <d v="1900-01-29T00:00:00"/>
    <x v="28"/>
    <b v="0"/>
    <n v="0"/>
    <b v="0"/>
    <s v="theater/plays"/>
    <n v="0"/>
    <n v="0"/>
    <s v="Theater"/>
    <s v="Plays"/>
  </r>
  <r>
    <n v="13500"/>
    <n v="200"/>
    <s v="failed"/>
    <s v="US"/>
    <s v="USD"/>
    <n v="1428097450"/>
    <d v="2015-04-03T21:44:10"/>
    <n v="1425509050"/>
    <d v="2015-03-04T22:44:10"/>
    <d v="1900-01-29T00:00:00"/>
    <x v="28"/>
    <b v="0"/>
    <n v="2"/>
    <b v="0"/>
    <s v="theater/plays"/>
    <n v="1.4814814814814816"/>
    <n v="100"/>
    <s v="Theater"/>
    <s v="Plays"/>
  </r>
  <r>
    <n v="10000"/>
    <n v="3685"/>
    <s v="failed"/>
    <s v="US"/>
    <s v="USD"/>
    <n v="1413925887"/>
    <d v="2014-10-21T21:11:27"/>
    <n v="1411333887"/>
    <d v="2014-09-21T21:11:27"/>
    <d v="1900-01-29T00:00:00"/>
    <x v="28"/>
    <b v="0"/>
    <n v="25"/>
    <b v="0"/>
    <s v="theater/plays"/>
    <n v="36.85"/>
    <n v="147.4"/>
    <s v="Theater"/>
    <s v="Plays"/>
  </r>
  <r>
    <n v="600"/>
    <n v="225"/>
    <s v="failed"/>
    <s v="US"/>
    <s v="USD"/>
    <n v="1428642000"/>
    <d v="2015-04-10T05:00:00"/>
    <n v="1426050982"/>
    <d v="2015-03-11T05:16:22"/>
    <d v="1900-01-29T00:00:00"/>
    <x v="28"/>
    <b v="0"/>
    <n v="4"/>
    <b v="0"/>
    <s v="theater/plays"/>
    <n v="37.5"/>
    <n v="56.25"/>
    <s v="Theater"/>
    <s v="Plays"/>
  </r>
  <r>
    <n v="5000"/>
    <n v="1"/>
    <s v="failed"/>
    <s v="AU"/>
    <s v="AUD"/>
    <n v="1408596589"/>
    <d v="2014-08-21T04:49:49"/>
    <n v="1406004589"/>
    <d v="2014-07-22T04:49:49"/>
    <d v="1900-01-29T00:00:00"/>
    <x v="28"/>
    <b v="0"/>
    <n v="1"/>
    <b v="0"/>
    <s v="theater/plays"/>
    <n v="0.02"/>
    <n v="1"/>
    <s v="Theater"/>
    <s v="Plays"/>
  </r>
  <r>
    <n v="5600"/>
    <n v="460"/>
    <s v="failed"/>
    <s v="US"/>
    <s v="USD"/>
    <n v="1413992210"/>
    <d v="2014-10-22T15:36:50"/>
    <n v="1411400210"/>
    <d v="2014-09-22T15:36:50"/>
    <d v="1900-01-29T00:00:00"/>
    <x v="28"/>
    <b v="0"/>
    <n v="12"/>
    <b v="0"/>
    <s v="theater/plays"/>
    <n v="8.2142857142857135"/>
    <n v="38.333333333333336"/>
    <s v="Theater"/>
    <s v="Plays"/>
  </r>
  <r>
    <n v="20000"/>
    <n v="16"/>
    <s v="failed"/>
    <s v="US"/>
    <s v="USD"/>
    <n v="1436914815"/>
    <d v="2015-07-14T23:00:15"/>
    <n v="1434322815"/>
    <d v="2015-06-14T23:00:15"/>
    <d v="1900-01-29T00:00:00"/>
    <x v="28"/>
    <b v="0"/>
    <n v="1"/>
    <b v="0"/>
    <s v="theater/plays"/>
    <n v="0.08"/>
    <n v="16"/>
    <s v="Theater"/>
    <s v="Plays"/>
  </r>
  <r>
    <n v="1500"/>
    <n v="1"/>
    <s v="failed"/>
    <s v="US"/>
    <s v="USD"/>
    <n v="1414077391"/>
    <d v="2014-10-23T15:16:31"/>
    <n v="1411485391"/>
    <d v="2014-09-23T15:16:31"/>
    <d v="1900-01-29T00:00:00"/>
    <x v="28"/>
    <b v="0"/>
    <n v="1"/>
    <b v="0"/>
    <s v="theater/plays"/>
    <n v="6.6666666666666666E-2"/>
    <n v="1"/>
    <s v="Theater"/>
    <s v="Plays"/>
  </r>
  <r>
    <n v="500"/>
    <n v="110"/>
    <s v="failed"/>
    <s v="GB"/>
    <s v="GBP"/>
    <n v="1416081600"/>
    <d v="2014-11-15T20:00:00"/>
    <n v="1413477228"/>
    <d v="2014-10-16T16:33:48"/>
    <d v="1900-01-29T00:00:00"/>
    <x v="28"/>
    <b v="0"/>
    <n v="2"/>
    <b v="0"/>
    <s v="theater/plays"/>
    <n v="22"/>
    <n v="55"/>
    <s v="Theater"/>
    <s v="Plays"/>
  </r>
  <r>
    <n v="5000"/>
    <n v="881"/>
    <s v="failed"/>
    <s v="GB"/>
    <s v="GBP"/>
    <n v="1403192031"/>
    <d v="2014-06-19T15:33:51"/>
    <n v="1400600031"/>
    <d v="2014-05-20T15:33:51"/>
    <d v="1900-01-29T00:00:00"/>
    <x v="28"/>
    <b v="0"/>
    <n v="21"/>
    <b v="0"/>
    <s v="theater/plays"/>
    <n v="17.62"/>
    <n v="41.952380952380949"/>
    <s v="Theater"/>
    <s v="Plays"/>
  </r>
  <r>
    <n v="20000"/>
    <n v="490"/>
    <s v="failed"/>
    <s v="US"/>
    <s v="USD"/>
    <n v="1467481468"/>
    <d v="2016-07-02T17:44:28"/>
    <n v="1464889468"/>
    <d v="2016-06-02T17:44:28"/>
    <d v="1900-01-29T00:00:00"/>
    <x v="28"/>
    <b v="0"/>
    <n v="3"/>
    <b v="0"/>
    <s v="theater/plays"/>
    <n v="2.4500000000000002"/>
    <n v="163.33333333333334"/>
    <s v="Theater"/>
    <s v="Plays"/>
  </r>
  <r>
    <n v="9500"/>
    <n v="135"/>
    <s v="failed"/>
    <s v="GB"/>
    <s v="GBP"/>
    <n v="1403886084"/>
    <d v="2014-06-27T16:21:24"/>
    <n v="1401294084"/>
    <d v="2014-05-28T16:21:24"/>
    <d v="1900-01-29T00:00:00"/>
    <x v="28"/>
    <b v="0"/>
    <n v="9"/>
    <b v="0"/>
    <s v="theater/plays"/>
    <n v="1.4210526315789473"/>
    <n v="15"/>
    <s v="Theater"/>
    <s v="Plays"/>
  </r>
  <r>
    <n v="2000"/>
    <n v="385"/>
    <s v="failed"/>
    <s v="AU"/>
    <s v="AUD"/>
    <n v="1430316426"/>
    <d v="2015-04-29T14:07:06"/>
    <n v="1427724426"/>
    <d v="2015-03-30T14:07:06"/>
    <d v="1900-01-29T00:00:00"/>
    <x v="28"/>
    <b v="0"/>
    <n v="6"/>
    <b v="0"/>
    <s v="theater/plays"/>
    <n v="19.25"/>
    <n v="64.166666666666671"/>
    <s v="Theater"/>
    <s v="Plays"/>
  </r>
  <r>
    <n v="4000"/>
    <n v="27"/>
    <s v="failed"/>
    <s v="US"/>
    <s v="USD"/>
    <n v="1407883811"/>
    <d v="2014-08-12T22:50:11"/>
    <n v="1405291811"/>
    <d v="2014-07-13T22:50:11"/>
    <d v="1900-01-29T00:00:00"/>
    <x v="28"/>
    <b v="0"/>
    <n v="4"/>
    <b v="0"/>
    <s v="theater/plays"/>
    <n v="0.67500000000000004"/>
    <n v="6.75"/>
    <s v="Theater"/>
    <s v="Plays"/>
  </r>
  <r>
    <n v="15000"/>
    <n v="25"/>
    <s v="failed"/>
    <s v="US"/>
    <s v="USD"/>
    <n v="1463619388"/>
    <d v="2016-05-19T00:56:28"/>
    <n v="1461027388"/>
    <d v="2016-04-19T00:56:28"/>
    <d v="1900-01-29T00:00:00"/>
    <x v="28"/>
    <b v="0"/>
    <n v="1"/>
    <b v="0"/>
    <s v="theater/plays"/>
    <n v="0.16666666666666669"/>
    <n v="25"/>
    <s v="Theater"/>
    <s v="Plays"/>
  </r>
  <r>
    <n v="3495"/>
    <n v="34.950000000000003"/>
    <s v="failed"/>
    <s v="US"/>
    <s v="USD"/>
    <n v="1484348700"/>
    <d v="2017-01-13T23:05:00"/>
    <n v="1481756855"/>
    <d v="2016-12-14T23:07:35"/>
    <d v="1900-01-29T00:00:00"/>
    <x v="28"/>
    <b v="0"/>
    <n v="1"/>
    <b v="0"/>
    <s v="theater/plays"/>
    <n v="1"/>
    <n v="34.950000000000003"/>
    <s v="Theater"/>
    <s v="Plays"/>
  </r>
  <r>
    <n v="20000"/>
    <n v="0"/>
    <s v="failed"/>
    <s v="MX"/>
    <s v="MXN"/>
    <n v="1482779931"/>
    <d v="2016-12-26T19:18:51"/>
    <n v="1480187931"/>
    <d v="2016-11-26T19:18:51"/>
    <d v="1900-01-29T00:00:00"/>
    <x v="28"/>
    <b v="0"/>
    <n v="0"/>
    <b v="0"/>
    <s v="theater/plays"/>
    <n v="0"/>
    <n v="0"/>
    <s v="Theater"/>
    <s v="Plays"/>
  </r>
  <r>
    <n v="2750"/>
    <n v="735"/>
    <s v="failed"/>
    <s v="GB"/>
    <s v="GBP"/>
    <n v="1446732975"/>
    <d v="2015-11-05T14:16:15"/>
    <n v="1444137375"/>
    <d v="2015-10-06T13:16:15"/>
    <d v="1900-01-29T00:00:00"/>
    <x v="28"/>
    <b v="0"/>
    <n v="21"/>
    <b v="0"/>
    <s v="theater/plays"/>
    <n v="26.727272727272727"/>
    <n v="35"/>
    <s v="Theater"/>
    <s v="Plays"/>
  </r>
  <r>
    <n v="15000"/>
    <n v="1335"/>
    <s v="failed"/>
    <s v="US"/>
    <s v="USD"/>
    <n v="1482339794"/>
    <d v="2016-12-21T17:03:14"/>
    <n v="1479747794"/>
    <d v="2016-11-21T17:03:14"/>
    <d v="1900-01-29T00:00:00"/>
    <x v="28"/>
    <b v="0"/>
    <n v="6"/>
    <b v="0"/>
    <s v="theater/plays"/>
    <n v="8.9"/>
    <n v="222.5"/>
    <s v="Theater"/>
    <s v="Plays"/>
  </r>
  <r>
    <n v="250"/>
    <n v="0"/>
    <s v="failed"/>
    <s v="GB"/>
    <s v="GBP"/>
    <n v="1485543242"/>
    <d v="2017-01-27T18:54:02"/>
    <n v="1482951242"/>
    <d v="2016-12-28T18:54:02"/>
    <d v="1900-01-29T00:00:00"/>
    <x v="28"/>
    <b v="0"/>
    <n v="0"/>
    <b v="0"/>
    <s v="theater/plays"/>
    <n v="0"/>
    <n v="0"/>
    <s v="Theater"/>
    <s v="Plays"/>
  </r>
  <r>
    <n v="3000"/>
    <n v="5"/>
    <s v="failed"/>
    <s v="US"/>
    <s v="USD"/>
    <n v="1466375521"/>
    <d v="2016-06-19T22:32:01"/>
    <n v="1463783521"/>
    <d v="2016-05-20T22:32:01"/>
    <d v="1900-01-29T00:00:00"/>
    <x v="28"/>
    <b v="0"/>
    <n v="1"/>
    <b v="0"/>
    <s v="theater/plays"/>
    <n v="0.16666666666666669"/>
    <n v="5"/>
    <s v="Theater"/>
    <s v="Plays"/>
  </r>
  <r>
    <n v="2224"/>
    <n v="350"/>
    <s v="failed"/>
    <s v="US"/>
    <s v="USD"/>
    <n v="1425819425"/>
    <d v="2015-03-08T12:57:05"/>
    <n v="1423231025"/>
    <d v="2015-02-06T13:57:05"/>
    <d v="1900-01-29T00:00:00"/>
    <x v="28"/>
    <b v="0"/>
    <n v="12"/>
    <b v="0"/>
    <s v="theater/plays"/>
    <n v="15.737410071942445"/>
    <n v="29.166666666666668"/>
    <s v="Theater"/>
    <s v="Plays"/>
  </r>
  <r>
    <n v="3500"/>
    <n v="759"/>
    <s v="failed"/>
    <s v="US"/>
    <s v="USD"/>
    <n v="1452795416"/>
    <d v="2016-01-14T18:16:56"/>
    <n v="1450203416"/>
    <d v="2015-12-15T18:16:56"/>
    <d v="1900-01-29T00:00:00"/>
    <x v="28"/>
    <b v="0"/>
    <n v="6"/>
    <b v="0"/>
    <s v="theater/plays"/>
    <n v="21.685714285714287"/>
    <n v="126.5"/>
    <s v="Theater"/>
    <s v="Plays"/>
  </r>
  <r>
    <n v="3000"/>
    <n v="10"/>
    <s v="failed"/>
    <s v="IT"/>
    <s v="EUR"/>
    <n v="1476008906"/>
    <d v="2016-10-09T10:28:26"/>
    <n v="1473416906"/>
    <d v="2016-09-09T10:28:26"/>
    <d v="1900-01-29T00:00:00"/>
    <x v="28"/>
    <b v="0"/>
    <n v="1"/>
    <b v="0"/>
    <s v="theater/plays"/>
    <n v="0.33333333333333337"/>
    <n v="10"/>
    <s v="Theater"/>
    <s v="Plays"/>
  </r>
  <r>
    <n v="9600"/>
    <n v="0"/>
    <s v="failed"/>
    <s v="US"/>
    <s v="USD"/>
    <n v="1468777786"/>
    <d v="2016-07-17T17:49:46"/>
    <n v="1466185786"/>
    <d v="2016-06-17T17:49:46"/>
    <d v="1900-01-29T00:00:00"/>
    <x v="28"/>
    <b v="0"/>
    <n v="0"/>
    <b v="0"/>
    <s v="theater/plays"/>
    <n v="0"/>
    <n v="0"/>
    <s v="Theater"/>
    <s v="Plays"/>
  </r>
  <r>
    <n v="2000"/>
    <n v="216"/>
    <s v="failed"/>
    <s v="GB"/>
    <s v="GBP"/>
    <n v="1421403960"/>
    <d v="2015-01-16T10:26:00"/>
    <n v="1418827324"/>
    <d v="2014-12-17T14:42:04"/>
    <d v="1900-01-29T00:00:00"/>
    <x v="28"/>
    <b v="0"/>
    <n v="3"/>
    <b v="0"/>
    <s v="theater/plays"/>
    <n v="10.8"/>
    <n v="72"/>
    <s v="Theater"/>
    <s v="Plays"/>
  </r>
  <r>
    <n v="1600"/>
    <n v="204"/>
    <s v="failed"/>
    <s v="US"/>
    <s v="USD"/>
    <n v="1421410151"/>
    <d v="2015-01-16T12:09:11"/>
    <n v="1418818151"/>
    <d v="2014-12-17T12:09:11"/>
    <d v="1900-01-29T00:00:00"/>
    <x v="28"/>
    <b v="0"/>
    <n v="8"/>
    <b v="0"/>
    <s v="theater/plays"/>
    <n v="12.75"/>
    <n v="25.5"/>
    <s v="Theater"/>
    <s v="Plays"/>
  </r>
  <r>
    <n v="30000"/>
    <n v="800"/>
    <s v="failed"/>
    <s v="MX"/>
    <s v="MXN"/>
    <n v="1482108350"/>
    <d v="2016-12-19T00:45:50"/>
    <n v="1479516350"/>
    <d v="2016-11-19T00:45:50"/>
    <d v="1900-01-29T00:00:00"/>
    <x v="28"/>
    <b v="0"/>
    <n v="1"/>
    <b v="0"/>
    <s v="theater/plays"/>
    <n v="2.666666666666667"/>
    <n v="800"/>
    <s v="Theater"/>
    <s v="Plays"/>
  </r>
  <r>
    <n v="75000"/>
    <n v="0"/>
    <s v="failed"/>
    <s v="US"/>
    <s v="USD"/>
    <n v="1465060797"/>
    <d v="2016-06-04T17:19:57"/>
    <n v="1462468797"/>
    <d v="2016-05-05T17:19:57"/>
    <d v="1900-01-29T00:00:00"/>
    <x v="28"/>
    <b v="0"/>
    <n v="0"/>
    <b v="0"/>
    <s v="theater/plays"/>
    <n v="0"/>
    <n v="0"/>
    <s v="Theater"/>
    <s v="Plays"/>
  </r>
  <r>
    <n v="600"/>
    <n v="0"/>
    <s v="failed"/>
    <s v="US"/>
    <s v="USD"/>
    <n v="1485380482"/>
    <d v="2017-01-25T21:41:22"/>
    <n v="1482788482"/>
    <d v="2016-12-26T21:41:22"/>
    <d v="1900-01-29T00:00:00"/>
    <x v="28"/>
    <b v="0"/>
    <n v="0"/>
    <b v="0"/>
    <s v="theater/plays"/>
    <n v="0"/>
    <n v="0"/>
    <s v="Theater"/>
    <s v="Plays"/>
  </r>
  <r>
    <n v="500"/>
    <n v="137"/>
    <s v="failed"/>
    <s v="US"/>
    <s v="USD"/>
    <n v="1463343673"/>
    <d v="2016-05-15T20:21:13"/>
    <n v="1460751673"/>
    <d v="2016-04-15T20:21:13"/>
    <d v="1900-01-29T00:00:00"/>
    <x v="28"/>
    <b v="0"/>
    <n v="6"/>
    <b v="0"/>
    <s v="theater/plays"/>
    <n v="27.400000000000002"/>
    <n v="22.833333333333332"/>
    <s v="Theater"/>
    <s v="Plays"/>
  </r>
  <r>
    <n v="3000"/>
    <n v="641"/>
    <s v="failed"/>
    <s v="AU"/>
    <s v="AUD"/>
    <n v="1477550434"/>
    <d v="2016-10-27T06:40:34"/>
    <n v="1474958434"/>
    <d v="2016-09-27T06:40:34"/>
    <d v="1900-01-29T00:00:00"/>
    <x v="28"/>
    <b v="0"/>
    <n v="14"/>
    <b v="0"/>
    <s v="theater/plays"/>
    <n v="21.366666666666667"/>
    <n v="45.785714285714285"/>
    <s v="Theater"/>
    <s v="Plays"/>
  </r>
  <r>
    <n v="3000"/>
    <n v="59"/>
    <s v="failed"/>
    <s v="US"/>
    <s v="USD"/>
    <n v="1488517200"/>
    <d v="2017-03-03T05:00:00"/>
    <n v="1485909937"/>
    <d v="2017-02-01T00:45:37"/>
    <d v="1900-01-29T00:00:00"/>
    <x v="28"/>
    <b v="0"/>
    <n v="1"/>
    <b v="0"/>
    <s v="theater/plays"/>
    <n v="1.9666666666666666"/>
    <n v="59"/>
    <s v="Theater"/>
    <s v="Plays"/>
  </r>
  <r>
    <n v="500"/>
    <n v="0"/>
    <s v="failed"/>
    <s v="GB"/>
    <s v="GBP"/>
    <n v="1448805404"/>
    <d v="2015-11-29T13:56:44"/>
    <n v="1446209804"/>
    <d v="2015-10-30T12:56:44"/>
    <d v="1900-01-29T00:00:00"/>
    <x v="28"/>
    <b v="0"/>
    <n v="0"/>
    <b v="0"/>
    <s v="theater/plays"/>
    <n v="0"/>
    <n v="0"/>
    <s v="Theater"/>
    <s v="Plays"/>
  </r>
  <r>
    <n v="3000"/>
    <n v="94"/>
    <s v="failed"/>
    <s v="US"/>
    <s v="USD"/>
    <n v="1424747740"/>
    <d v="2015-02-24T03:15:40"/>
    <n v="1422155740"/>
    <d v="2015-01-25T03:15:40"/>
    <d v="1900-01-29T00:00:00"/>
    <x v="28"/>
    <b v="0"/>
    <n v="6"/>
    <b v="0"/>
    <s v="theater/plays"/>
    <n v="3.1333333333333333"/>
    <n v="15.666666666666666"/>
    <s v="Theater"/>
    <s v="Plays"/>
  </r>
  <r>
    <n v="8500"/>
    <n v="11633"/>
    <s v="successful"/>
    <s v="US"/>
    <s v="USD"/>
    <n v="1437620400"/>
    <d v="2015-07-23T03:00:00"/>
    <n v="1434931811"/>
    <d v="2015-06-22T00:10:11"/>
    <d v="1900-01-30T00:00:00"/>
    <x v="29"/>
    <b v="0"/>
    <n v="182"/>
    <b v="1"/>
    <s v="film &amp; video/television"/>
    <n v="136.85882352941178"/>
    <n v="63.917582417582416"/>
    <s v="Film &amp; Video"/>
    <s v="Television"/>
  </r>
  <r>
    <n v="10000"/>
    <n v="30866"/>
    <s v="successful"/>
    <s v="US"/>
    <s v="USD"/>
    <n v="1405209600"/>
    <d v="2014-07-13T00:00:00"/>
    <n v="1402599486"/>
    <d v="2014-06-12T18:58:06"/>
    <d v="1900-01-30T00:00:00"/>
    <x v="29"/>
    <b v="0"/>
    <n v="263"/>
    <b v="1"/>
    <s v="film &amp; video/television"/>
    <n v="308.65999999999997"/>
    <n v="117.36121673003802"/>
    <s v="Film &amp; Video"/>
    <s v="Television"/>
  </r>
  <r>
    <n v="2000"/>
    <n v="2159"/>
    <s v="successful"/>
    <s v="GB"/>
    <s v="GBP"/>
    <n v="1425211200"/>
    <d v="2015-03-01T12:00:00"/>
    <n v="1422534260"/>
    <d v="2015-01-29T12:24:20"/>
    <d v="1900-01-30T00:00:00"/>
    <x v="29"/>
    <b v="0"/>
    <n v="38"/>
    <b v="1"/>
    <s v="film &amp; video/television"/>
    <n v="107.94999999999999"/>
    <n v="56.815789473684212"/>
    <s v="Film &amp; Video"/>
    <s v="Television"/>
  </r>
  <r>
    <n v="20000"/>
    <n v="20025.14"/>
    <s v="successful"/>
    <s v="US"/>
    <s v="USD"/>
    <n v="1442264400"/>
    <d v="2015-09-14T21:00:00"/>
    <n v="1439530776"/>
    <d v="2015-08-14T05:39:36"/>
    <d v="1900-01-30T00:00:00"/>
    <x v="29"/>
    <b v="0"/>
    <n v="33"/>
    <b v="1"/>
    <s v="film &amp; video/television"/>
    <n v="100.12570000000001"/>
    <n v="606.82242424242418"/>
    <s v="Film &amp; Video"/>
    <s v="Television"/>
  </r>
  <r>
    <n v="25000"/>
    <n v="1387"/>
    <s v="canceled"/>
    <s v="US"/>
    <s v="USD"/>
    <n v="1433988000"/>
    <d v="2015-06-11T02:00:00"/>
    <n v="1431353337"/>
    <d v="2015-05-11T14:08:57"/>
    <d v="1900-01-30T00:00:00"/>
    <x v="29"/>
    <b v="0"/>
    <n v="13"/>
    <b v="0"/>
    <s v="film &amp; video/science fiction"/>
    <n v="5.548"/>
    <n v="106.69230769230769"/>
    <s v="Film &amp; Video"/>
    <s v="Science Fiction"/>
  </r>
  <r>
    <n v="150000"/>
    <n v="4712"/>
    <s v="canceled"/>
    <s v="US"/>
    <s v="USD"/>
    <n v="1438405140"/>
    <d v="2015-08-01T04:59:00"/>
    <n v="1435731041"/>
    <d v="2015-07-01T06:10:41"/>
    <d v="1900-01-30T00:00:00"/>
    <x v="29"/>
    <b v="0"/>
    <n v="58"/>
    <b v="0"/>
    <s v="film &amp; video/science fiction"/>
    <n v="3.1413333333333333"/>
    <n v="81.241379310344826"/>
    <s v="Film &amp; Video"/>
    <s v="Science Fiction"/>
  </r>
  <r>
    <n v="100000"/>
    <n v="11943"/>
    <s v="failed"/>
    <s v="SE"/>
    <s v="SEK"/>
    <n v="1419780149"/>
    <d v="2014-12-28T15:22:29"/>
    <n v="1417101749"/>
    <d v="2014-11-27T15:22:29"/>
    <d v="1900-01-30T00:00:00"/>
    <x v="29"/>
    <b v="0"/>
    <n v="38"/>
    <b v="0"/>
    <s v="film &amp; video/drama"/>
    <n v="11.943"/>
    <n v="314.28947368421052"/>
    <s v="Film &amp; Video"/>
    <s v="Drama"/>
  </r>
  <r>
    <n v="24000"/>
    <n v="28067.34"/>
    <s v="successful"/>
    <s v="US"/>
    <s v="USD"/>
    <n v="1445047200"/>
    <d v="2015-10-17T02:00:00"/>
    <n v="1442443910"/>
    <d v="2015-09-16T22:51:50"/>
    <d v="1900-01-30T00:00:00"/>
    <x v="29"/>
    <b v="1"/>
    <n v="314"/>
    <b v="1"/>
    <s v="film &amp; video/documentary"/>
    <n v="116.94725"/>
    <n v="89.38643312101911"/>
    <s v="Film &amp; Video"/>
    <s v="Documentary"/>
  </r>
  <r>
    <n v="15000"/>
    <n v="26445"/>
    <s v="successful"/>
    <s v="US"/>
    <s v="USD"/>
    <n v="1351828800"/>
    <d v="2012-11-02T04:00:00"/>
    <n v="1349160018"/>
    <d v="2012-10-02T06:40:18"/>
    <d v="1900-01-30T00:00:00"/>
    <x v="29"/>
    <b v="1"/>
    <n v="290"/>
    <b v="1"/>
    <s v="film &amp; video/documentary"/>
    <n v="176.29999999999998"/>
    <n v="91.189655172413794"/>
    <s v="Film &amp; Video"/>
    <s v="Documentary"/>
  </r>
  <r>
    <n v="25000"/>
    <n v="25430.66"/>
    <s v="successful"/>
    <s v="US"/>
    <s v="USD"/>
    <n v="1303686138"/>
    <d v="2011-04-24T23:02:18"/>
    <n v="1301007738"/>
    <d v="2011-03-24T23:02:18"/>
    <d v="1900-01-30T00:00:00"/>
    <x v="29"/>
    <b v="1"/>
    <n v="298"/>
    <b v="1"/>
    <s v="film &amp; video/documentary"/>
    <n v="101.72264"/>
    <n v="85.337785234899329"/>
    <s v="Film &amp; Video"/>
    <s v="Documentary"/>
  </r>
  <r>
    <n v="75000"/>
    <n v="77710.8"/>
    <s v="successful"/>
    <s v="US"/>
    <s v="USD"/>
    <n v="1446350400"/>
    <d v="2015-11-01T04:00:00"/>
    <n v="1443739388"/>
    <d v="2015-10-01T22:43:08"/>
    <d v="1900-01-30T00:00:00"/>
    <x v="29"/>
    <b v="1"/>
    <n v="498"/>
    <b v="1"/>
    <s v="film &amp; video/documentary"/>
    <n v="103.61439999999999"/>
    <n v="156.04578313253012"/>
    <s v="Film &amp; Video"/>
    <s v="Documentary"/>
  </r>
  <r>
    <n v="40000"/>
    <n v="42642"/>
    <s v="successful"/>
    <s v="US"/>
    <s v="USD"/>
    <n v="1466171834"/>
    <d v="2016-06-17T13:57:14"/>
    <n v="1463493434"/>
    <d v="2016-05-17T13:57:14"/>
    <d v="1900-01-30T00:00:00"/>
    <x v="29"/>
    <b v="1"/>
    <n v="438"/>
    <b v="1"/>
    <s v="film &amp; video/documentary"/>
    <n v="106.60499999999999"/>
    <n v="97.356164383561648"/>
    <s v="Film &amp; Video"/>
    <s v="Documentary"/>
  </r>
  <r>
    <n v="8500"/>
    <n v="8735"/>
    <s v="successful"/>
    <s v="US"/>
    <s v="USD"/>
    <n v="1431122400"/>
    <d v="2015-05-08T22:00:00"/>
    <n v="1428428515"/>
    <d v="2015-04-07T17:41:55"/>
    <d v="1900-01-30T00:00:00"/>
    <x v="29"/>
    <b v="1"/>
    <n v="80"/>
    <b v="1"/>
    <s v="film &amp; video/documentary"/>
    <n v="102.76470588235294"/>
    <n v="109.1875"/>
    <s v="Film &amp; Video"/>
    <s v="Documentary"/>
  </r>
  <r>
    <n v="30000"/>
    <n v="30608.59"/>
    <s v="successful"/>
    <s v="US"/>
    <s v="USD"/>
    <n v="1415934000"/>
    <d v="2014-11-14T03:00:00"/>
    <n v="1413308545"/>
    <d v="2014-10-14T17:42:25"/>
    <d v="1900-01-30T00:00:00"/>
    <x v="29"/>
    <b v="1"/>
    <n v="524"/>
    <b v="1"/>
    <s v="film &amp; video/documentary"/>
    <n v="102.02863333333335"/>
    <n v="58.413339694656486"/>
    <s v="Film &amp; Video"/>
    <s v="Documentary"/>
  </r>
  <r>
    <n v="35000"/>
    <n v="40690"/>
    <s v="successful"/>
    <s v="US"/>
    <s v="USD"/>
    <n v="1417420994"/>
    <d v="2014-12-01T08:03:14"/>
    <n v="1414738994"/>
    <d v="2014-10-31T07:03:14"/>
    <d v="1900-01-30T00:00:00"/>
    <x v="29"/>
    <b v="1"/>
    <n v="165"/>
    <b v="1"/>
    <s v="film &amp; video/documentary"/>
    <n v="116.25714285714285"/>
    <n v="246.60606060606059"/>
    <s v="Film &amp; Video"/>
    <s v="Documentary"/>
  </r>
  <r>
    <n v="7000"/>
    <n v="7711.3"/>
    <s v="successful"/>
    <s v="US"/>
    <s v="USD"/>
    <n v="1403323140"/>
    <d v="2014-06-21T03:59:00"/>
    <n v="1400704672"/>
    <d v="2014-05-21T20:37:52"/>
    <d v="1900-01-30T00:00:00"/>
    <x v="29"/>
    <b v="0"/>
    <n v="113"/>
    <b v="1"/>
    <s v="film &amp; video/documentary"/>
    <n v="110.16142857142856"/>
    <n v="68.24159292035398"/>
    <s v="Film &amp; Video"/>
    <s v="Documentary"/>
  </r>
  <r>
    <n v="2450"/>
    <n v="2596"/>
    <s v="successful"/>
    <s v="GB"/>
    <s v="GBP"/>
    <n v="1472122316"/>
    <d v="2016-08-25T10:51:56"/>
    <n v="1469443916"/>
    <d v="2016-07-25T10:51:56"/>
    <d v="1900-01-30T00:00:00"/>
    <x v="29"/>
    <b v="0"/>
    <n v="48"/>
    <b v="1"/>
    <s v="film &amp; video/documentary"/>
    <n v="105.9591836734694"/>
    <n v="54.083333333333336"/>
    <s v="Film &amp; Video"/>
    <s v="Documentary"/>
  </r>
  <r>
    <n v="38000"/>
    <n v="81316"/>
    <s v="successful"/>
    <s v="US"/>
    <s v="USD"/>
    <n v="1439618400"/>
    <d v="2015-08-15T06:00:00"/>
    <n v="1436976858"/>
    <d v="2015-07-15T16:14:18"/>
    <d v="1900-01-30T00:00:00"/>
    <x v="29"/>
    <b v="0"/>
    <n v="562"/>
    <b v="1"/>
    <s v="film &amp; video/documentary"/>
    <n v="213.98947368421051"/>
    <n v="144.69039145907473"/>
    <s v="Film &amp; Video"/>
    <s v="Documentary"/>
  </r>
  <r>
    <n v="68000"/>
    <n v="123444.12"/>
    <s v="successful"/>
    <s v="US"/>
    <s v="USD"/>
    <n v="1394233140"/>
    <d v="2014-03-07T22:59:00"/>
    <n v="1391477450"/>
    <d v="2014-02-04T01:30:50"/>
    <d v="1900-01-30T00:00:00"/>
    <x v="29"/>
    <b v="0"/>
    <n v="1510"/>
    <b v="1"/>
    <s v="film &amp; video/documentary"/>
    <n v="181.53547058823528"/>
    <n v="81.75107284768211"/>
    <s v="Film &amp; Video"/>
    <s v="Documentary"/>
  </r>
  <r>
    <n v="18500"/>
    <n v="18667"/>
    <s v="successful"/>
    <s v="US"/>
    <s v="USD"/>
    <n v="1315450800"/>
    <d v="2011-09-08T03:00:00"/>
    <n v="1312823571"/>
    <d v="2011-08-08T17:12:51"/>
    <d v="1900-01-30T00:00:00"/>
    <x v="29"/>
    <b v="0"/>
    <n v="206"/>
    <b v="1"/>
    <s v="film &amp; video/documentary"/>
    <n v="100.9027027027027"/>
    <n v="90.616504854368927"/>
    <s v="Film &amp; Video"/>
    <s v="Documentary"/>
  </r>
  <r>
    <n v="50000"/>
    <n v="55223"/>
    <s v="successful"/>
    <s v="US"/>
    <s v="USD"/>
    <n v="1381424452"/>
    <d v="2013-10-10T17:00:52"/>
    <n v="1378746052"/>
    <d v="2013-09-09T17:00:52"/>
    <d v="1900-01-30T00:00:00"/>
    <x v="29"/>
    <b v="0"/>
    <n v="351"/>
    <b v="1"/>
    <s v="film &amp; video/documentary"/>
    <n v="110.446"/>
    <n v="157.33048433048432"/>
    <s v="Film &amp; Video"/>
    <s v="Documentary"/>
  </r>
  <r>
    <n v="20000"/>
    <n v="21361"/>
    <s v="successful"/>
    <s v="GB"/>
    <s v="GBP"/>
    <n v="1481716800"/>
    <d v="2016-12-14T12:00:00"/>
    <n v="1479070867"/>
    <d v="2016-11-13T21:01:07"/>
    <d v="1900-01-30T00:00:00"/>
    <x v="29"/>
    <b v="0"/>
    <n v="95"/>
    <b v="1"/>
    <s v="film &amp; video/documentary"/>
    <n v="106.80499999999999"/>
    <n v="224.85263157894738"/>
    <s v="Film &amp; Video"/>
    <s v="Documentary"/>
  </r>
  <r>
    <n v="10000"/>
    <n v="11230.25"/>
    <s v="successful"/>
    <s v="US"/>
    <s v="USD"/>
    <n v="1400297400"/>
    <d v="2014-05-17T03:30:00"/>
    <n v="1397661347"/>
    <d v="2014-04-16T15:15:47"/>
    <d v="1900-01-30T00:00:00"/>
    <x v="29"/>
    <b v="0"/>
    <n v="62"/>
    <b v="1"/>
    <s v="film &amp; video/documentary"/>
    <n v="112.30249999999999"/>
    <n v="181.13306451612902"/>
    <s v="Film &amp; Video"/>
    <s v="Documentary"/>
  </r>
  <r>
    <n v="10000"/>
    <n v="82"/>
    <s v="failed"/>
    <s v="US"/>
    <s v="USD"/>
    <n v="1417007640"/>
    <d v="2014-11-26T13:14:00"/>
    <n v="1414343571"/>
    <d v="2014-10-26T17:12:51"/>
    <d v="1900-01-30T00:00:00"/>
    <x v="29"/>
    <b v="0"/>
    <n v="5"/>
    <b v="0"/>
    <s v="film &amp; video/animation"/>
    <n v="0.82000000000000006"/>
    <n v="16.399999999999999"/>
    <s v="Film &amp; Video"/>
    <s v="Animation"/>
  </r>
  <r>
    <n v="74997"/>
    <n v="215"/>
    <s v="failed"/>
    <s v="US"/>
    <s v="USD"/>
    <n v="1325763180"/>
    <d v="2012-01-05T11:33:00"/>
    <n v="1323084816"/>
    <d v="2011-12-05T11:33:36"/>
    <d v="1900-01-30T00:00:00"/>
    <x v="29"/>
    <b v="0"/>
    <n v="3"/>
    <b v="0"/>
    <s v="film &amp; video/animation"/>
    <n v="0.28667813379201834"/>
    <n v="71.666666666666671"/>
    <s v="Film &amp; Video"/>
    <s v="Animation"/>
  </r>
  <r>
    <n v="1500"/>
    <n v="1710"/>
    <s v="successful"/>
    <s v="GB"/>
    <s v="GBP"/>
    <n v="1438966800"/>
    <d v="2015-08-07T17:00:00"/>
    <n v="1436278344"/>
    <d v="2015-07-07T14:12:24"/>
    <d v="1900-01-30T00:00:00"/>
    <x v="29"/>
    <b v="0"/>
    <n v="23"/>
    <b v="1"/>
    <s v="theater/plays"/>
    <n v="113.99999999999999"/>
    <n v="74.347826086956516"/>
    <s v="Theater"/>
    <s v="Plays"/>
  </r>
  <r>
    <n v="5000"/>
    <n v="223"/>
    <s v="failed"/>
    <s v="GB"/>
    <s v="GBP"/>
    <n v="1454936460"/>
    <d v="2016-02-08T13:01:00"/>
    <n v="1452259131"/>
    <d v="2016-01-08T13:18:51"/>
    <d v="1900-01-30T00:00:00"/>
    <x v="29"/>
    <b v="0"/>
    <n v="9"/>
    <b v="0"/>
    <s v="technology/web"/>
    <n v="4.46"/>
    <n v="24.777777777777779"/>
    <s v="Technology"/>
    <s v="Web"/>
  </r>
  <r>
    <n v="60000"/>
    <n v="12818"/>
    <s v="canceled"/>
    <s v="US"/>
    <s v="USD"/>
    <n v="1443675540"/>
    <d v="2015-10-01T04:59:00"/>
    <n v="1441022120"/>
    <d v="2015-08-31T11:55:20"/>
    <d v="1900-01-30T00:00:00"/>
    <x v="29"/>
    <b v="0"/>
    <n v="121"/>
    <b v="0"/>
    <s v="technology/web"/>
    <n v="21.363333333333333"/>
    <n v="105.93388429752066"/>
    <s v="Technology"/>
    <s v="Web"/>
  </r>
  <r>
    <n v="10000"/>
    <n v="1245"/>
    <s v="canceled"/>
    <s v="US"/>
    <s v="USD"/>
    <n v="1466204400"/>
    <d v="2016-06-17T23:00:00"/>
    <n v="1463469062"/>
    <d v="2016-05-17T07:11:02"/>
    <d v="1900-01-30T00:00:00"/>
    <x v="29"/>
    <b v="0"/>
    <n v="25"/>
    <b v="0"/>
    <s v="technology/web"/>
    <n v="12.45"/>
    <n v="49.8"/>
    <s v="Technology"/>
    <s v="Web"/>
  </r>
  <r>
    <n v="50000"/>
    <n v="10814"/>
    <s v="failed"/>
    <s v="US"/>
    <s v="USD"/>
    <n v="1420088340"/>
    <d v="2015-01-01T04:59:00"/>
    <n v="1417410964"/>
    <d v="2014-12-01T05:16:04"/>
    <d v="1900-01-30T00:00:00"/>
    <x v="29"/>
    <b v="0"/>
    <n v="215"/>
    <b v="0"/>
    <s v="technology/wearables"/>
    <n v="21.628"/>
    <n v="50.29767441860465"/>
    <s v="Technology"/>
    <s v="Wearables"/>
  </r>
  <r>
    <n v="5000"/>
    <n v="5469"/>
    <s v="successful"/>
    <s v="US"/>
    <s v="USD"/>
    <n v="1438228740"/>
    <d v="2015-07-30T03:59:00"/>
    <n v="1435606549"/>
    <d v="2015-06-29T19:35:49"/>
    <d v="1900-01-30T00:00:00"/>
    <x v="29"/>
    <b v="0"/>
    <n v="100"/>
    <b v="1"/>
    <s v="publishing/nonfiction"/>
    <n v="109.38000000000001"/>
    <n v="54.69"/>
    <s v="Publishing"/>
    <s v="Nonfiction"/>
  </r>
  <r>
    <n v="8500"/>
    <n v="10670"/>
    <s v="successful"/>
    <s v="CA"/>
    <s v="CAD"/>
    <n v="1431147600"/>
    <d v="2015-05-09T05:00:00"/>
    <n v="1428465420"/>
    <d v="2015-04-08T03:57:00"/>
    <d v="1900-01-30T00:00:00"/>
    <x v="29"/>
    <b v="0"/>
    <n v="57"/>
    <b v="1"/>
    <s v="publishing/nonfiction"/>
    <n v="125.52941176470588"/>
    <n v="187.19298245614036"/>
    <s v="Publishing"/>
    <s v="Nonfiction"/>
  </r>
  <r>
    <n v="47000"/>
    <n v="53771"/>
    <s v="successful"/>
    <s v="US"/>
    <s v="USD"/>
    <n v="1417653540"/>
    <d v="2014-12-04T00:39:00"/>
    <n v="1414975346"/>
    <d v="2014-11-03T00:42:26"/>
    <d v="1900-01-30T00:00:00"/>
    <x v="29"/>
    <b v="0"/>
    <n v="229"/>
    <b v="1"/>
    <s v="publishing/nonfiction"/>
    <n v="114.40638297872341"/>
    <n v="234.80786026200875"/>
    <s v="Publishing"/>
    <s v="Nonfiction"/>
  </r>
  <r>
    <n v="1500"/>
    <n v="1601"/>
    <s v="successful"/>
    <s v="US"/>
    <s v="USD"/>
    <n v="1417409940"/>
    <d v="2014-12-01T04:59:00"/>
    <n v="1414765794"/>
    <d v="2014-10-31T14:29:54"/>
    <d v="1900-01-30T00:00:00"/>
    <x v="29"/>
    <b v="0"/>
    <n v="41"/>
    <b v="1"/>
    <s v="publishing/nonfiction"/>
    <n v="106.73333333333332"/>
    <n v="39.048780487804876"/>
    <s v="Publishing"/>
    <s v="Nonfiction"/>
  </r>
  <r>
    <n v="7000"/>
    <n v="7003"/>
    <s v="successful"/>
    <s v="NL"/>
    <s v="EUR"/>
    <n v="1421319240"/>
    <d v="2015-01-15T10:54:00"/>
    <n v="1418649019"/>
    <d v="2014-12-15T13:10:19"/>
    <d v="1900-01-30T00:00:00"/>
    <x v="29"/>
    <b v="0"/>
    <n v="55"/>
    <b v="1"/>
    <s v="publishing/nonfiction"/>
    <n v="100.04285714285714"/>
    <n v="127.32727272727273"/>
    <s v="Publishing"/>
    <s v="Nonfiction"/>
  </r>
  <r>
    <n v="2500"/>
    <n v="2547.69"/>
    <s v="successful"/>
    <s v="US"/>
    <s v="USD"/>
    <n v="1369010460"/>
    <d v="2013-05-20T00:41:00"/>
    <n v="1366381877"/>
    <d v="2013-04-19T14:31:17"/>
    <d v="1900-01-30T00:00:00"/>
    <x v="29"/>
    <b v="0"/>
    <n v="68"/>
    <b v="1"/>
    <s v="publishing/nonfiction"/>
    <n v="101.9076"/>
    <n v="37.466029411764708"/>
    <s v="Publishing"/>
    <s v="Nonfiction"/>
  </r>
  <r>
    <n v="2000"/>
    <n v="2681"/>
    <s v="successful"/>
    <s v="US"/>
    <s v="USD"/>
    <n v="1402290000"/>
    <d v="2014-06-09T05:00:00"/>
    <n v="1399666342"/>
    <d v="2014-05-09T20:12:22"/>
    <d v="1900-01-30T00:00:00"/>
    <x v="29"/>
    <b v="0"/>
    <n v="38"/>
    <b v="1"/>
    <s v="music/rock"/>
    <n v="134.05000000000001"/>
    <n v="70.55263157894737"/>
    <s v="Music"/>
    <s v="Rock"/>
  </r>
  <r>
    <n v="4000"/>
    <n v="4187"/>
    <s v="successful"/>
    <s v="US"/>
    <s v="USD"/>
    <n v="1433376000"/>
    <d v="2015-06-04T00:00:00"/>
    <n v="1430768468"/>
    <d v="2015-05-04T19:41:08"/>
    <d v="1900-01-30T00:00:00"/>
    <x v="29"/>
    <b v="0"/>
    <n v="98"/>
    <b v="1"/>
    <s v="music/metal"/>
    <n v="104.67500000000001"/>
    <n v="42.724489795918366"/>
    <s v="Music"/>
    <s v="Metal"/>
  </r>
  <r>
    <n v="15000"/>
    <n v="330"/>
    <s v="failed"/>
    <s v="US"/>
    <s v="USD"/>
    <n v="1416614523"/>
    <d v="2014-11-22T00:02:03"/>
    <n v="1414018923"/>
    <d v="2014-10-22T23:02:03"/>
    <d v="1900-01-30T00:00:00"/>
    <x v="29"/>
    <b v="0"/>
    <n v="6"/>
    <b v="0"/>
    <s v="music/jazz"/>
    <n v="2.1999999999999997"/>
    <n v="55"/>
    <s v="Music"/>
    <s v="Jazz"/>
  </r>
  <r>
    <n v="12000"/>
    <n v="233"/>
    <s v="failed"/>
    <s v="US"/>
    <s v="USD"/>
    <n v="1479392133"/>
    <d v="2016-11-17T14:15:33"/>
    <n v="1476710133"/>
    <d v="2016-10-17T13:15:33"/>
    <d v="1900-01-30T00:00:00"/>
    <x v="29"/>
    <b v="0"/>
    <n v="7"/>
    <b v="0"/>
    <s v="technology/wearables"/>
    <n v="1.9416666666666664"/>
    <n v="33.285714285714285"/>
    <s v="Technology"/>
    <s v="Wearables"/>
  </r>
  <r>
    <n v="104219"/>
    <n v="30751"/>
    <s v="failed"/>
    <s v="ES"/>
    <s v="EUR"/>
    <n v="1471985640"/>
    <d v="2016-08-23T20:54:00"/>
    <n v="1469289685"/>
    <d v="2016-07-23T16:01:25"/>
    <d v="1900-01-30T00:00:00"/>
    <x v="29"/>
    <b v="0"/>
    <n v="179"/>
    <b v="0"/>
    <s v="technology/wearables"/>
    <n v="29.506136117214709"/>
    <n v="171.79329608938548"/>
    <s v="Technology"/>
    <s v="Wearables"/>
  </r>
  <r>
    <n v="200000"/>
    <n v="150102"/>
    <s v="canceled"/>
    <s v="US"/>
    <s v="USD"/>
    <n v="1446217183"/>
    <d v="2015-10-30T14:59:43"/>
    <n v="1443538783"/>
    <d v="2015-09-29T14:59:43"/>
    <d v="1900-01-30T00:00:00"/>
    <x v="29"/>
    <b v="0"/>
    <n v="161"/>
    <b v="0"/>
    <s v="technology/wearables"/>
    <n v="75.051000000000002"/>
    <n v="932.31055900621118"/>
    <s v="Technology"/>
    <s v="Wearables"/>
  </r>
  <r>
    <n v="12000"/>
    <n v="2152"/>
    <s v="failed"/>
    <s v="US"/>
    <s v="USD"/>
    <n v="1412393400"/>
    <d v="2014-10-04T03:30:00"/>
    <n v="1409747154"/>
    <d v="2014-09-03T12:25:54"/>
    <d v="1900-01-30T00:00:00"/>
    <x v="29"/>
    <b v="0"/>
    <n v="29"/>
    <b v="0"/>
    <s v="games/video games"/>
    <n v="17.933333333333334"/>
    <n v="74.206896551724142"/>
    <s v="Games"/>
    <s v="Video Games"/>
  </r>
  <r>
    <n v="35000"/>
    <n v="585"/>
    <s v="failed"/>
    <s v="US"/>
    <s v="USD"/>
    <n v="1416000600"/>
    <d v="2014-11-14T21:30:00"/>
    <n v="1413318600"/>
    <d v="2014-10-14T20:30:00"/>
    <d v="1900-01-30T00:00:00"/>
    <x v="29"/>
    <b v="0"/>
    <n v="23"/>
    <b v="0"/>
    <s v="games/mobile games"/>
    <n v="1.6714285714285713"/>
    <n v="25.434782608695652"/>
    <s v="Games"/>
    <s v="Mobile Games"/>
  </r>
  <r>
    <n v="6750"/>
    <n v="0"/>
    <s v="failed"/>
    <s v="US"/>
    <s v="USD"/>
    <n v="1435679100"/>
    <d v="2015-06-30T15:45:00"/>
    <n v="1433006765"/>
    <d v="2015-05-30T17:26:05"/>
    <d v="1900-01-30T00:00:00"/>
    <x v="29"/>
    <b v="0"/>
    <n v="0"/>
    <b v="0"/>
    <s v="food/food trucks"/>
    <n v="0"/>
    <n v="0"/>
    <s v="Food"/>
    <s v="Food Trucks"/>
  </r>
  <r>
    <n v="60000"/>
    <n v="35"/>
    <s v="failed"/>
    <s v="US"/>
    <s v="USD"/>
    <n v="1411662264"/>
    <d v="2014-09-25T16:24:24"/>
    <n v="1408983864"/>
    <d v="2014-08-25T16:24:24"/>
    <d v="1900-01-30T00:00:00"/>
    <x v="29"/>
    <b v="0"/>
    <n v="2"/>
    <b v="0"/>
    <s v="food/food trucks"/>
    <n v="5.8333333333333341E-2"/>
    <n v="17.5"/>
    <s v="Food"/>
    <s v="Food Trucks"/>
  </r>
  <r>
    <n v="15000"/>
    <n v="2871"/>
    <s v="failed"/>
    <s v="US"/>
    <s v="USD"/>
    <n v="1435291200"/>
    <d v="2015-06-26T04:00:00"/>
    <n v="1432640342"/>
    <d v="2015-05-26T11:39:02"/>
    <d v="1900-01-30T00:00:00"/>
    <x v="29"/>
    <b v="0"/>
    <n v="8"/>
    <b v="0"/>
    <s v="food/food trucks"/>
    <n v="19.139999999999997"/>
    <n v="358.875"/>
    <s v="Food"/>
    <s v="Food Trucks"/>
  </r>
  <r>
    <n v="60000"/>
    <n v="979"/>
    <s v="failed"/>
    <s v="US"/>
    <s v="USD"/>
    <n v="1410543495"/>
    <d v="2014-09-12T17:38:15"/>
    <n v="1407865095"/>
    <d v="2014-08-12T17:38:15"/>
    <d v="1900-01-30T00:00:00"/>
    <x v="29"/>
    <b v="0"/>
    <n v="16"/>
    <b v="0"/>
    <s v="food/food trucks"/>
    <n v="1.6316666666666666"/>
    <n v="61.1875"/>
    <s v="Food"/>
    <s v="Food Trucks"/>
  </r>
  <r>
    <n v="22000"/>
    <n v="23086"/>
    <s v="successful"/>
    <s v="GB"/>
    <s v="GBP"/>
    <n v="1486391011"/>
    <d v="2017-02-06T14:23:31"/>
    <n v="1483712611"/>
    <d v="2017-01-06T14:23:31"/>
    <d v="1900-01-30T00:00:00"/>
    <x v="29"/>
    <b v="0"/>
    <n v="375"/>
    <b v="1"/>
    <s v="photography/photobooks"/>
    <n v="104.93636363636362"/>
    <n v="61.562666666666665"/>
    <s v="Photography"/>
    <s v="Photobooks"/>
  </r>
  <r>
    <n v="15000"/>
    <n v="37994"/>
    <s v="successful"/>
    <s v="US"/>
    <s v="USD"/>
    <n v="1465797540"/>
    <d v="2016-06-13T05:59:00"/>
    <n v="1463155034"/>
    <d v="2016-05-13T15:57:14"/>
    <d v="1900-01-30T00:00:00"/>
    <x v="29"/>
    <b v="0"/>
    <n v="314"/>
    <b v="1"/>
    <s v="photography/photobooks"/>
    <n v="253.29333333333332"/>
    <n v="121"/>
    <s v="Photography"/>
    <s v="Photobooks"/>
  </r>
  <r>
    <n v="9000"/>
    <n v="15505"/>
    <s v="successful"/>
    <s v="US"/>
    <s v="USD"/>
    <n v="1446346800"/>
    <d v="2015-11-01T03:00:00"/>
    <n v="1443714800"/>
    <d v="2015-10-01T15:53:20"/>
    <d v="1900-01-30T00:00:00"/>
    <x v="29"/>
    <b v="0"/>
    <n v="89"/>
    <b v="1"/>
    <s v="photography/photobooks"/>
    <n v="172.27777777777777"/>
    <n v="174.2134831460674"/>
    <s v="Photography"/>
    <s v="Photobooks"/>
  </r>
  <r>
    <n v="4000"/>
    <n v="11215"/>
    <s v="successful"/>
    <s v="CA"/>
    <s v="CAD"/>
    <n v="1459483200"/>
    <d v="2016-04-01T04:00:00"/>
    <n v="1456852647"/>
    <d v="2016-03-01T17:17:27"/>
    <d v="1900-01-30T00:00:00"/>
    <x v="29"/>
    <b v="0"/>
    <n v="138"/>
    <b v="1"/>
    <s v="photography/photobooks"/>
    <n v="280.375"/>
    <n v="81.268115942028984"/>
    <s v="Photography"/>
    <s v="Photobooks"/>
  </r>
  <r>
    <n v="2000"/>
    <n v="0"/>
    <s v="canceled"/>
    <s v="US"/>
    <s v="USD"/>
    <n v="1407394800"/>
    <d v="2014-08-07T07:00:00"/>
    <n v="1404770616"/>
    <d v="2014-07-07T22:03:36"/>
    <d v="1900-01-30T00:00:00"/>
    <x v="29"/>
    <b v="0"/>
    <n v="0"/>
    <b v="0"/>
    <s v="music/world music"/>
    <n v="0"/>
    <n v="0"/>
    <s v="Music"/>
    <s v="World Music"/>
  </r>
  <r>
    <n v="2000"/>
    <n v="2076"/>
    <s v="successful"/>
    <s v="US"/>
    <s v="USD"/>
    <n v="1366664400"/>
    <d v="2013-04-22T21:00:00"/>
    <n v="1363981723"/>
    <d v="2013-03-22T19:48:43"/>
    <d v="1900-01-30T00:00:00"/>
    <x v="29"/>
    <b v="1"/>
    <n v="45"/>
    <b v="1"/>
    <s v="music/rock"/>
    <n v="103.8"/>
    <n v="46.133333333333333"/>
    <s v="Music"/>
    <s v="Rock"/>
  </r>
  <r>
    <n v="18800"/>
    <n v="20426"/>
    <s v="successful"/>
    <s v="US"/>
    <s v="USD"/>
    <n v="1460764800"/>
    <d v="2016-04-16T00:00:00"/>
    <n v="1458157512"/>
    <d v="2016-03-16T19:45:12"/>
    <d v="1900-01-30T00:00:00"/>
    <x v="29"/>
    <b v="1"/>
    <n v="206"/>
    <b v="1"/>
    <s v="music/rock"/>
    <n v="108.64893617021276"/>
    <n v="99.15533980582525"/>
    <s v="Music"/>
    <s v="Rock"/>
  </r>
  <r>
    <n v="15000"/>
    <n v="18542"/>
    <s v="successful"/>
    <s v="US"/>
    <s v="USD"/>
    <n v="1386565140"/>
    <d v="2013-12-09T04:59:00"/>
    <n v="1383909855"/>
    <d v="2013-11-08T11:24:15"/>
    <d v="1900-01-30T00:00:00"/>
    <x v="29"/>
    <b v="1"/>
    <n v="274"/>
    <b v="1"/>
    <s v="music/rock"/>
    <n v="123.61333333333333"/>
    <n v="67.671532846715323"/>
    <s v="Music"/>
    <s v="Rock"/>
  </r>
  <r>
    <n v="4000"/>
    <n v="4018"/>
    <s v="successful"/>
    <s v="US"/>
    <s v="USD"/>
    <n v="1470801600"/>
    <d v="2016-08-10T04:00:00"/>
    <n v="1468122163"/>
    <d v="2016-07-10T03:42:43"/>
    <d v="1900-01-30T00:00:00"/>
    <x v="29"/>
    <b v="0"/>
    <n v="61"/>
    <b v="1"/>
    <s v="theater/plays"/>
    <n v="100.44999999999999"/>
    <n v="65.868852459016395"/>
    <s v="Theater"/>
    <s v="Plays"/>
  </r>
  <r>
    <n v="3500"/>
    <n v="3800"/>
    <s v="successful"/>
    <s v="US"/>
    <s v="USD"/>
    <n v="1429772340"/>
    <d v="2015-04-23T06:59:00"/>
    <n v="1427121931"/>
    <d v="2015-03-23T14:45:31"/>
    <d v="1900-01-30T00:00:00"/>
    <x v="29"/>
    <b v="0"/>
    <n v="86"/>
    <b v="1"/>
    <s v="theater/plays"/>
    <n v="108.57142857142857"/>
    <n v="44.186046511627907"/>
    <s v="Theater"/>
    <s v="Plays"/>
  </r>
  <r>
    <n v="35000"/>
    <n v="7873"/>
    <s v="canceled"/>
    <s v="US"/>
    <s v="USD"/>
    <n v="1467432000"/>
    <d v="2016-07-02T04:00:00"/>
    <n v="1464763109"/>
    <d v="2016-06-01T06:38:29"/>
    <d v="1900-01-30T00:00:00"/>
    <x v="29"/>
    <b v="0"/>
    <n v="50"/>
    <b v="0"/>
    <s v="technology/wearables"/>
    <n v="22.494285714285713"/>
    <n v="157.46"/>
    <s v="Technology"/>
    <s v="Wearables"/>
  </r>
  <r>
    <n v="2500"/>
    <n v="2841"/>
    <s v="successful"/>
    <s v="US"/>
    <s v="USD"/>
    <n v="1456976586"/>
    <d v="2016-03-03T03:43:06"/>
    <n v="1454298186"/>
    <d v="2016-02-01T03:43:06"/>
    <d v="1900-01-30T00:00:00"/>
    <x v="29"/>
    <b v="0"/>
    <n v="104"/>
    <b v="1"/>
    <s v="music/rock"/>
    <n v="113.64000000000001"/>
    <n v="27.317307692307693"/>
    <s v="Music"/>
    <s v="Rock"/>
  </r>
  <r>
    <n v="5000"/>
    <n v="403"/>
    <s v="failed"/>
    <s v="US"/>
    <s v="USD"/>
    <n v="1419017488"/>
    <d v="2014-12-19T19:31:28"/>
    <n v="1416339088"/>
    <d v="2014-11-18T19:31:28"/>
    <d v="1900-01-30T00:00:00"/>
    <x v="29"/>
    <b v="0"/>
    <n v="5"/>
    <b v="0"/>
    <s v="publishing/translations"/>
    <n v="8.06"/>
    <n v="80.599999999999994"/>
    <s v="Publishing"/>
    <s v="Translations"/>
  </r>
  <r>
    <n v="200000"/>
    <n v="0"/>
    <s v="failed"/>
    <s v="AU"/>
    <s v="AUD"/>
    <n v="1432272300"/>
    <d v="2015-05-22T05:25:00"/>
    <n v="1429655318"/>
    <d v="2015-04-21T22:28:38"/>
    <d v="1900-01-30T00:00:00"/>
    <x v="29"/>
    <b v="0"/>
    <n v="0"/>
    <b v="0"/>
    <s v="publishing/translations"/>
    <n v="0"/>
    <n v="0"/>
    <s v="Publishing"/>
    <s v="Translations"/>
  </r>
  <r>
    <n v="18950"/>
    <n v="2"/>
    <s v="canceled"/>
    <s v="US"/>
    <s v="USD"/>
    <n v="1416355259"/>
    <d v="2014-11-19T00:00:59"/>
    <n v="1413759659"/>
    <d v="2014-10-19T23:00:59"/>
    <d v="1900-01-30T00:00:00"/>
    <x v="29"/>
    <b v="0"/>
    <n v="2"/>
    <b v="0"/>
    <s v="publishing/translations"/>
    <n v="1.0554089709762533E-2"/>
    <n v="1"/>
    <s v="Publishing"/>
    <s v="Translations"/>
  </r>
  <r>
    <n v="5000"/>
    <n v="0"/>
    <s v="canceled"/>
    <s v="US"/>
    <s v="USD"/>
    <n v="1407729600"/>
    <d v="2014-08-11T04:00:00"/>
    <n v="1405097760"/>
    <d v="2014-07-11T16:56:00"/>
    <d v="1900-01-30T00:00:00"/>
    <x v="29"/>
    <b v="0"/>
    <n v="0"/>
    <b v="0"/>
    <s v="publishing/translations"/>
    <n v="0"/>
    <n v="0"/>
    <s v="Publishing"/>
    <s v="Translations"/>
  </r>
  <r>
    <n v="30000"/>
    <n v="136924.35"/>
    <s v="successful"/>
    <s v="US"/>
    <s v="USD"/>
    <n v="1332385200"/>
    <d v="2012-03-22T03:00:00"/>
    <n v="1329759452"/>
    <d v="2012-02-20T17:37:32"/>
    <d v="1900-01-30T00:00:00"/>
    <x v="29"/>
    <b v="1"/>
    <n v="2602"/>
    <b v="1"/>
    <s v="publishing/radio &amp; podcasts"/>
    <n v="456.41449999999998"/>
    <n v="52.622732513451197"/>
    <s v="Publishing"/>
    <s v="Radio &amp; Podcasts"/>
  </r>
  <r>
    <n v="18500"/>
    <n v="20491"/>
    <s v="successful"/>
    <s v="US"/>
    <s v="USD"/>
    <n v="1403880281"/>
    <d v="2014-06-27T14:44:41"/>
    <n v="1401201881"/>
    <d v="2014-05-27T14:44:41"/>
    <d v="1900-01-30T00:00:00"/>
    <x v="29"/>
    <b v="1"/>
    <n v="211"/>
    <b v="1"/>
    <s v="photography/photobooks"/>
    <n v="110.76216216216217"/>
    <n v="97.113744075829388"/>
    <s v="Photography"/>
    <s v="Photobooks"/>
  </r>
  <r>
    <n v="15000"/>
    <n v="24297"/>
    <s v="successful"/>
    <s v="US"/>
    <s v="USD"/>
    <n v="1417845600"/>
    <d v="2014-12-06T06:00:00"/>
    <n v="1415194553"/>
    <d v="2014-11-05T13:35:53"/>
    <d v="1900-01-30T00:00:00"/>
    <x v="29"/>
    <b v="1"/>
    <n v="615"/>
    <b v="1"/>
    <s v="photography/photobooks"/>
    <n v="161.97999999999999"/>
    <n v="39.507317073170732"/>
    <s v="Photography"/>
    <s v="Photobooks"/>
  </r>
  <r>
    <n v="3000"/>
    <n v="8447"/>
    <s v="successful"/>
    <s v="US"/>
    <s v="USD"/>
    <n v="1485907200"/>
    <d v="2017-02-01T00:00:00"/>
    <n v="1483292122"/>
    <d v="2017-01-01T17:35:22"/>
    <d v="1900-01-30T00:00:00"/>
    <x v="29"/>
    <b v="1"/>
    <n v="160"/>
    <b v="1"/>
    <s v="photography/photobooks"/>
    <n v="281.56666666666666"/>
    <n v="52.793750000000003"/>
    <s v="Photography"/>
    <s v="Photobooks"/>
  </r>
  <r>
    <n v="2500"/>
    <n v="100"/>
    <s v="failed"/>
    <s v="US"/>
    <s v="USD"/>
    <n v="1411227633"/>
    <d v="2014-09-20T15:40:33"/>
    <n v="1408549233"/>
    <d v="2014-08-20T15:40:33"/>
    <d v="1900-01-30T00:00:00"/>
    <x v="29"/>
    <b v="0"/>
    <n v="1"/>
    <b v="0"/>
    <s v="photography/nature"/>
    <n v="4"/>
    <n v="100"/>
    <s v="Photography"/>
    <s v="Nature"/>
  </r>
  <r>
    <n v="10000"/>
    <n v="10"/>
    <s v="canceled"/>
    <s v="US"/>
    <s v="USD"/>
    <n v="1432843500"/>
    <d v="2015-05-28T20:05:00"/>
    <n v="1430124509"/>
    <d v="2015-04-27T08:48:29"/>
    <d v="1900-01-30T00:00:00"/>
    <x v="29"/>
    <b v="0"/>
    <n v="1"/>
    <b v="0"/>
    <s v="publishing/art books"/>
    <n v="0.1"/>
    <n v="10"/>
    <s v="Publishing"/>
    <s v="Art Books"/>
  </r>
  <r>
    <n v="4000"/>
    <n v="10610"/>
    <s v="successful"/>
    <s v="US"/>
    <s v="USD"/>
    <n v="1330671540"/>
    <d v="2012-03-02T06:59:00"/>
    <n v="1328040375"/>
    <d v="2012-01-31T20:06:15"/>
    <d v="1900-01-30T00:00:00"/>
    <x v="29"/>
    <b v="0"/>
    <n v="126"/>
    <b v="1"/>
    <s v="music/rock"/>
    <n v="265.25"/>
    <n v="84.206349206349202"/>
    <s v="Music"/>
    <s v="Rock"/>
  </r>
  <r>
    <n v="5000"/>
    <n v="8711.52"/>
    <s v="successful"/>
    <s v="US"/>
    <s v="USD"/>
    <n v="1303675296"/>
    <d v="2011-04-24T20:01:36"/>
    <n v="1300996896"/>
    <d v="2011-03-24T20:01:36"/>
    <d v="1900-01-30T00:00:00"/>
    <x v="29"/>
    <b v="0"/>
    <n v="168"/>
    <b v="1"/>
    <s v="music/pop"/>
    <n v="174.2304"/>
    <n v="51.854285714285716"/>
    <s v="Music"/>
    <s v="Pop"/>
  </r>
  <r>
    <n v="80"/>
    <n v="1003"/>
    <s v="successful"/>
    <s v="IT"/>
    <s v="EUR"/>
    <n v="1462053540"/>
    <d v="2016-04-30T21:59:00"/>
    <n v="1459355950"/>
    <d v="2016-03-30T16:39:10"/>
    <d v="1900-01-30T00:00:00"/>
    <x v="29"/>
    <b v="0"/>
    <n v="36"/>
    <b v="1"/>
    <s v="music/pop"/>
    <n v="1253.75"/>
    <n v="27.861111111111111"/>
    <s v="Music"/>
    <s v="Pop"/>
  </r>
  <r>
    <n v="5000"/>
    <n v="10085"/>
    <s v="successful"/>
    <s v="US"/>
    <s v="USD"/>
    <n v="1471503540"/>
    <d v="2016-08-18T06:59:00"/>
    <n v="1468852306"/>
    <d v="2016-07-18T14:31:46"/>
    <d v="1900-01-30T00:00:00"/>
    <x v="29"/>
    <b v="0"/>
    <n v="113"/>
    <b v="1"/>
    <s v="music/pop"/>
    <n v="201.7"/>
    <n v="89.247787610619469"/>
    <s v="Music"/>
    <s v="Pop"/>
  </r>
  <r>
    <n v="3000"/>
    <n v="280"/>
    <s v="live"/>
    <s v="GB"/>
    <s v="GBP"/>
    <n v="1491768000"/>
    <d v="2017-04-09T20:00:00"/>
    <n v="1489097112"/>
    <d v="2017-03-09T22:05:12"/>
    <d v="1900-01-30T00:00:00"/>
    <x v="29"/>
    <b v="0"/>
    <n v="8"/>
    <b v="0"/>
    <s v="music/faith"/>
    <n v="9.3333333333333339"/>
    <n v="35"/>
    <s v="Music"/>
    <s v="Faith"/>
  </r>
  <r>
    <n v="10000"/>
    <n v="1050"/>
    <s v="failed"/>
    <s v="US"/>
    <s v="USD"/>
    <n v="1409585434"/>
    <d v="2014-09-01T15:30:34"/>
    <n v="1406907034"/>
    <d v="2014-08-01T15:30:34"/>
    <d v="1900-01-30T00:00:00"/>
    <x v="29"/>
    <b v="0"/>
    <n v="2"/>
    <b v="0"/>
    <s v="music/faith"/>
    <n v="10.5"/>
    <n v="525"/>
    <s v="Music"/>
    <s v="Faith"/>
  </r>
  <r>
    <n v="5500"/>
    <n v="1417"/>
    <s v="failed"/>
    <s v="US"/>
    <s v="USD"/>
    <n v="1473950945"/>
    <d v="2016-09-15T14:49:05"/>
    <n v="1471272545"/>
    <d v="2016-08-15T14:49:05"/>
    <d v="1900-01-30T00:00:00"/>
    <x v="29"/>
    <b v="1"/>
    <n v="24"/>
    <b v="0"/>
    <s v="photography/photobooks"/>
    <n v="25.763636363636365"/>
    <n v="59.041666666666664"/>
    <s v="Photography"/>
    <s v="Photobooks"/>
  </r>
  <r>
    <n v="24000"/>
    <n v="4853"/>
    <s v="failed"/>
    <s v="US"/>
    <s v="USD"/>
    <n v="1413417600"/>
    <d v="2014-10-16T00:00:00"/>
    <n v="1410750855"/>
    <d v="2014-09-15T03:14:15"/>
    <d v="1900-01-30T00:00:00"/>
    <x v="29"/>
    <b v="1"/>
    <n v="108"/>
    <b v="0"/>
    <s v="photography/photobooks"/>
    <n v="20.220833333333331"/>
    <n v="44.935185185185183"/>
    <s v="Photography"/>
    <s v="Photobooks"/>
  </r>
  <r>
    <n v="17500"/>
    <n v="5390"/>
    <s v="failed"/>
    <s v="US"/>
    <s v="USD"/>
    <n v="1423878182"/>
    <d v="2015-02-14T01:43:02"/>
    <n v="1421199782"/>
    <d v="2015-01-14T01:43:02"/>
    <d v="1900-01-30T00:00:00"/>
    <x v="29"/>
    <b v="1"/>
    <n v="75"/>
    <b v="0"/>
    <s v="photography/photobooks"/>
    <n v="30.8"/>
    <n v="71.86666666666666"/>
    <s v="Photography"/>
    <s v="Photobooks"/>
  </r>
  <r>
    <n v="2500"/>
    <n v="4152"/>
    <s v="successful"/>
    <s v="US"/>
    <s v="USD"/>
    <n v="1275368340"/>
    <d v="2010-06-01T04:59:00"/>
    <n v="1272692732"/>
    <d v="2010-05-01T05:45:32"/>
    <d v="1900-01-30T00:00:00"/>
    <x v="29"/>
    <b v="0"/>
    <n v="89"/>
    <b v="1"/>
    <s v="music/indie rock"/>
    <n v="166.08"/>
    <n v="46.651685393258425"/>
    <s v="Music"/>
    <s v="Indie Rock"/>
  </r>
  <r>
    <n v="1000"/>
    <n v="1145"/>
    <s v="successful"/>
    <s v="US"/>
    <s v="USD"/>
    <n v="1329082983"/>
    <d v="2012-02-12T21:43:03"/>
    <n v="1326404583"/>
    <d v="2012-01-12T21:43:03"/>
    <d v="1900-01-30T00:00:00"/>
    <x v="29"/>
    <b v="0"/>
    <n v="20"/>
    <b v="1"/>
    <s v="music/indie rock"/>
    <n v="114.5"/>
    <n v="57.25"/>
    <s v="Music"/>
    <s v="Indie Rock"/>
  </r>
  <r>
    <n v="7500"/>
    <n v="8739.01"/>
    <s v="successful"/>
    <s v="US"/>
    <s v="USD"/>
    <n v="1323151140"/>
    <d v="2011-12-06T05:59:00"/>
    <n v="1320528070"/>
    <d v="2011-11-05T21:21:10"/>
    <d v="1900-01-30T00:00:00"/>
    <x v="29"/>
    <b v="0"/>
    <n v="145"/>
    <b v="1"/>
    <s v="music/indie rock"/>
    <n v="116.52013333333333"/>
    <n v="60.26903448275862"/>
    <s v="Music"/>
    <s v="Indie Rock"/>
  </r>
  <r>
    <n v="15000"/>
    <n v="17390"/>
    <s v="successful"/>
    <s v="US"/>
    <s v="USD"/>
    <n v="1372741200"/>
    <d v="2013-07-02T05:00:00"/>
    <n v="1370067231"/>
    <d v="2013-06-01T06:13:51"/>
    <d v="1900-01-30T00:00:00"/>
    <x v="29"/>
    <b v="0"/>
    <n v="114"/>
    <b v="1"/>
    <s v="music/indie rock"/>
    <n v="115.93333333333334"/>
    <n v="152.54385964912279"/>
    <s v="Music"/>
    <s v="Indie Rock"/>
  </r>
  <r>
    <n v="48000"/>
    <n v="96248.960000000006"/>
    <s v="successful"/>
    <s v="US"/>
    <s v="USD"/>
    <n v="1303446073"/>
    <d v="2011-04-22T04:21:13"/>
    <n v="1300767673"/>
    <d v="2011-03-22T04:21:13"/>
    <d v="1900-01-30T00:00:00"/>
    <x v="29"/>
    <b v="1"/>
    <n v="1876"/>
    <b v="1"/>
    <s v="technology/hardware"/>
    <n v="200.51866666666669"/>
    <n v="51.3054157782516"/>
    <s v="Technology"/>
    <s v="Hardware"/>
  </r>
  <r>
    <n v="50000"/>
    <n v="142483"/>
    <s v="successful"/>
    <s v="US"/>
    <s v="USD"/>
    <n v="1480777515"/>
    <d v="2016-12-03T15:05:15"/>
    <n v="1478095515"/>
    <d v="2016-11-02T14:05:15"/>
    <d v="1900-01-30T00:00:00"/>
    <x v="29"/>
    <b v="1"/>
    <n v="510"/>
    <b v="1"/>
    <s v="technology/hardware"/>
    <n v="284.96600000000001"/>
    <n v="279.37843137254902"/>
    <s v="Technology"/>
    <s v="Hardware"/>
  </r>
  <r>
    <n v="55000"/>
    <n v="210171"/>
    <s v="successful"/>
    <s v="DE"/>
    <s v="EUR"/>
    <n v="1434139200"/>
    <d v="2015-06-12T20:00:00"/>
    <n v="1431406916"/>
    <d v="2015-05-12T05:01:56"/>
    <d v="1900-01-30T00:00:00"/>
    <x v="29"/>
    <b v="1"/>
    <n v="1637"/>
    <b v="1"/>
    <s v="technology/hardware"/>
    <n v="382.12909090909091"/>
    <n v="128.38790470372632"/>
    <s v="Technology"/>
    <s v="Hardware"/>
  </r>
  <r>
    <n v="25000"/>
    <n v="31275.599999999999"/>
    <s v="successful"/>
    <s v="US"/>
    <s v="USD"/>
    <n v="1332561600"/>
    <d v="2012-03-24T04:00:00"/>
    <n v="1329873755"/>
    <d v="2012-02-22T01:22:35"/>
    <d v="1900-01-30T00:00:00"/>
    <x v="29"/>
    <b v="1"/>
    <n v="426"/>
    <b v="1"/>
    <s v="technology/hardware"/>
    <n v="125.10239999999999"/>
    <n v="73.416901408450698"/>
    <s v="Technology"/>
    <s v="Hardware"/>
  </r>
  <r>
    <n v="50000"/>
    <n v="64203.33"/>
    <s v="successful"/>
    <s v="US"/>
    <s v="USD"/>
    <n v="1451776791"/>
    <d v="2016-01-02T23:19:51"/>
    <n v="1449098391"/>
    <d v="2015-12-02T23:19:51"/>
    <d v="1900-01-30T00:00:00"/>
    <x v="29"/>
    <b v="0"/>
    <n v="263"/>
    <b v="1"/>
    <s v="technology/hardware"/>
    <n v="128.40666000000002"/>
    <n v="244.11912547528519"/>
    <s v="Technology"/>
    <s v="Hardware"/>
  </r>
  <r>
    <n v="4000"/>
    <n v="4028"/>
    <s v="successful"/>
    <s v="US"/>
    <s v="USD"/>
    <n v="1323838740"/>
    <d v="2011-12-14T04:59:00"/>
    <n v="1321200332"/>
    <d v="2011-11-13T16:05:32"/>
    <d v="1900-01-30T00:00:00"/>
    <x v="29"/>
    <b v="0"/>
    <n v="35"/>
    <b v="1"/>
    <s v="music/indie rock"/>
    <n v="100.69999999999999"/>
    <n v="115.08571428571429"/>
    <s v="Music"/>
    <s v="Indie Rock"/>
  </r>
  <r>
    <n v="800"/>
    <n v="1036"/>
    <s v="successful"/>
    <s v="US"/>
    <s v="USD"/>
    <n v="1369958400"/>
    <d v="2013-05-31T00:00:00"/>
    <n v="1367286434"/>
    <d v="2013-04-30T01:47:14"/>
    <d v="1900-01-30T00:00:00"/>
    <x v="29"/>
    <b v="0"/>
    <n v="37"/>
    <b v="1"/>
    <s v="music/indie rock"/>
    <n v="129.5"/>
    <n v="28"/>
    <s v="Music"/>
    <s v="Indie Rock"/>
  </r>
  <r>
    <n v="4500"/>
    <n v="5052"/>
    <s v="successful"/>
    <s v="US"/>
    <s v="USD"/>
    <n v="1406226191"/>
    <d v="2014-07-24T18:23:11"/>
    <n v="1403547791"/>
    <d v="2014-06-23T18:23:11"/>
    <d v="1900-01-30T00:00:00"/>
    <x v="29"/>
    <b v="0"/>
    <n v="58"/>
    <b v="1"/>
    <s v="music/rock"/>
    <n v="112.26666666666667"/>
    <n v="87.103448275862064"/>
    <s v="Music"/>
    <s v="Rock"/>
  </r>
  <r>
    <n v="5500"/>
    <n v="5645"/>
    <s v="successful"/>
    <s v="US"/>
    <s v="USD"/>
    <n v="1466827140"/>
    <d v="2016-06-25T03:59:00"/>
    <n v="1464196414"/>
    <d v="2016-05-25T17:13:34"/>
    <d v="1900-01-30T00:00:00"/>
    <x v="29"/>
    <b v="0"/>
    <n v="83"/>
    <b v="1"/>
    <s v="music/rock"/>
    <n v="102.63636363636364"/>
    <n v="68.01204819277109"/>
    <s v="Music"/>
    <s v="Rock"/>
  </r>
  <r>
    <n v="18000"/>
    <n v="21884.69"/>
    <s v="successful"/>
    <s v="US"/>
    <s v="USD"/>
    <n v="1486702800"/>
    <d v="2017-02-10T05:00:00"/>
    <n v="1484058261"/>
    <d v="2017-01-10T14:24:21"/>
    <d v="1900-01-30T00:00:00"/>
    <x v="29"/>
    <b v="0"/>
    <n v="340"/>
    <b v="1"/>
    <s v="music/rock"/>
    <n v="121.5816111111111"/>
    <n v="64.366735294117646"/>
    <s v="Music"/>
    <s v="Rock"/>
  </r>
  <r>
    <n v="15000"/>
    <n v="67856"/>
    <s v="successful"/>
    <s v="US"/>
    <s v="USD"/>
    <n v="1479704340"/>
    <d v="2016-11-21T04:59:00"/>
    <n v="1477043072"/>
    <d v="2016-10-21T09:44:32"/>
    <d v="1900-01-30T00:00:00"/>
    <x v="29"/>
    <b v="0"/>
    <n v="897"/>
    <b v="1"/>
    <s v="games/tabletop games"/>
    <n v="452.37333333333333"/>
    <n v="75.647714604236342"/>
    <s v="Games"/>
    <s v="Tabletop Games"/>
  </r>
  <r>
    <n v="14000"/>
    <n v="15937"/>
    <s v="successful"/>
    <s v="US"/>
    <s v="USD"/>
    <n v="1480662000"/>
    <d v="2016-12-02T07:00:00"/>
    <n v="1478000502"/>
    <d v="2016-11-01T11:41:42"/>
    <d v="1900-01-30T00:00:00"/>
    <x v="29"/>
    <b v="0"/>
    <n v="234"/>
    <b v="1"/>
    <s v="games/tabletop games"/>
    <n v="113.83571428571429"/>
    <n v="68.106837606837601"/>
    <s v="Games"/>
    <s v="Tabletop Games"/>
  </r>
  <r>
    <n v="7500"/>
    <n v="8109"/>
    <s v="successful"/>
    <s v="US"/>
    <s v="USD"/>
    <n v="1461369600"/>
    <d v="2016-04-23T00:00:00"/>
    <n v="1458748809"/>
    <d v="2016-03-23T16:00:09"/>
    <d v="1900-01-30T00:00:00"/>
    <x v="29"/>
    <b v="0"/>
    <n v="218"/>
    <b v="1"/>
    <s v="games/tabletop games"/>
    <n v="108.11999999999999"/>
    <n v="37.197247706422019"/>
    <s v="Games"/>
    <s v="Tabletop Games"/>
  </r>
  <r>
    <n v="18000"/>
    <n v="19523.310000000001"/>
    <s v="successful"/>
    <s v="US"/>
    <s v="USD"/>
    <n v="1455253140"/>
    <d v="2016-02-12T04:59:00"/>
    <n v="1452625822"/>
    <d v="2016-01-12T19:10:22"/>
    <d v="1900-01-30T00:00:00"/>
    <x v="29"/>
    <b v="0"/>
    <n v="321"/>
    <b v="1"/>
    <s v="games/tabletop games"/>
    <n v="108.46283333333334"/>
    <n v="60.820280373831778"/>
    <s v="Games"/>
    <s v="Tabletop Games"/>
  </r>
  <r>
    <n v="4000"/>
    <n v="105881"/>
    <s v="successful"/>
    <s v="US"/>
    <s v="USD"/>
    <n v="1393005600"/>
    <d v="2014-02-21T18:00:00"/>
    <n v="1390323617"/>
    <d v="2014-01-21T17:00:17"/>
    <d v="1900-01-30T00:00:00"/>
    <x v="29"/>
    <b v="0"/>
    <n v="1980"/>
    <b v="1"/>
    <s v="games/tabletop games"/>
    <n v="2647.0250000000001"/>
    <n v="53.475252525252522"/>
    <s v="Games"/>
    <s v="Tabletop Games"/>
  </r>
  <r>
    <n v="3000"/>
    <n v="3236"/>
    <s v="successful"/>
    <s v="US"/>
    <s v="USD"/>
    <n v="1397862000"/>
    <d v="2014-04-18T23:00:00"/>
    <n v="1395155478"/>
    <d v="2014-03-18T15:11:18"/>
    <d v="1900-01-30T00:00:00"/>
    <x v="29"/>
    <b v="1"/>
    <n v="79"/>
    <b v="1"/>
    <s v="music/indie rock"/>
    <n v="107.86666666666666"/>
    <n v="40.962025316455694"/>
    <s v="Music"/>
    <s v="Indie Rock"/>
  </r>
  <r>
    <n v="35000"/>
    <n v="35848"/>
    <s v="successful"/>
    <s v="US"/>
    <s v="USD"/>
    <n v="1451001600"/>
    <d v="2015-12-25T00:00:00"/>
    <n v="1448400943"/>
    <d v="2015-11-24T21:35:43"/>
    <d v="1900-01-30T00:00:00"/>
    <x v="29"/>
    <b v="1"/>
    <n v="163"/>
    <b v="1"/>
    <s v="food/small batch"/>
    <n v="102.42285714285715"/>
    <n v="219.92638036809817"/>
    <s v="Food"/>
    <s v="Small Batch"/>
  </r>
  <r>
    <n v="25000"/>
    <n v="73552"/>
    <s v="successful"/>
    <s v="US"/>
    <s v="USD"/>
    <n v="1482134340"/>
    <d v="2016-12-19T07:59:00"/>
    <n v="1479496309"/>
    <d v="2016-11-18T19:11:49"/>
    <d v="1900-01-30T00:00:00"/>
    <x v="29"/>
    <b v="1"/>
    <n v="1104"/>
    <b v="1"/>
    <s v="food/small batch"/>
    <n v="294.20799999999997"/>
    <n v="66.623188405797094"/>
    <s v="Food"/>
    <s v="Small Batch"/>
  </r>
  <r>
    <n v="16000"/>
    <n v="30"/>
    <s v="canceled"/>
    <s v="FR"/>
    <s v="EUR"/>
    <n v="1437861540"/>
    <d v="2015-07-25T21:59:00"/>
    <n v="1435160452"/>
    <d v="2015-06-24T15:40:52"/>
    <d v="1900-01-30T00:00:00"/>
    <x v="29"/>
    <b v="0"/>
    <n v="1"/>
    <b v="0"/>
    <s v="technology/web"/>
    <n v="0.1875"/>
    <n v="30"/>
    <s v="Technology"/>
    <s v="Web"/>
  </r>
  <r>
    <n v="900"/>
    <n v="1408"/>
    <s v="successful"/>
    <s v="US"/>
    <s v="USD"/>
    <n v="1416270292"/>
    <d v="2014-11-18T00:24:52"/>
    <n v="1413674692"/>
    <d v="2014-10-18T23:24:52"/>
    <d v="1900-01-30T00:00:00"/>
    <x v="29"/>
    <b v="0"/>
    <n v="26"/>
    <b v="1"/>
    <s v="music/classical music"/>
    <n v="156.44444444444446"/>
    <n v="54.153846153846153"/>
    <s v="Music"/>
    <s v="Classical Music"/>
  </r>
  <r>
    <n v="20000"/>
    <n v="20755"/>
    <s v="successful"/>
    <s v="US"/>
    <s v="USD"/>
    <n v="1417463945"/>
    <d v="2014-12-01T19:59:05"/>
    <n v="1414781945"/>
    <d v="2014-10-31T18:59:05"/>
    <d v="1900-01-30T00:00:00"/>
    <x v="29"/>
    <b v="0"/>
    <n v="78"/>
    <b v="1"/>
    <s v="music/classical music"/>
    <n v="103.77499999999999"/>
    <n v="266.08974358974359"/>
    <s v="Music"/>
    <s v="Classical Music"/>
  </r>
  <r>
    <n v="18000"/>
    <n v="20343.169999999998"/>
    <s v="successful"/>
    <s v="US"/>
    <s v="USD"/>
    <n v="1361681940"/>
    <d v="2013-02-24T04:59:00"/>
    <n v="1359029661"/>
    <d v="2013-01-24T12:14:21"/>
    <d v="1900-01-30T00:00:00"/>
    <x v="29"/>
    <b v="0"/>
    <n v="185"/>
    <b v="1"/>
    <s v="music/classical music"/>
    <n v="113.01761111111111"/>
    <n v="109.96308108108107"/>
    <s v="Music"/>
    <s v="Classical Music"/>
  </r>
  <r>
    <n v="250"/>
    <n v="391"/>
    <s v="successful"/>
    <s v="US"/>
    <s v="USD"/>
    <n v="1293937200"/>
    <d v="2011-01-02T03:00:00"/>
    <n v="1291257298"/>
    <d v="2010-12-02T02:34:58"/>
    <d v="1900-01-30T00:00:00"/>
    <x v="29"/>
    <b v="0"/>
    <n v="13"/>
    <b v="1"/>
    <s v="music/classical music"/>
    <n v="156.4"/>
    <n v="30.076923076923077"/>
    <s v="Music"/>
    <s v="Classical Music"/>
  </r>
  <r>
    <n v="3000"/>
    <n v="3684"/>
    <s v="successful"/>
    <s v="US"/>
    <s v="USD"/>
    <n v="1433131140"/>
    <d v="2015-06-01T03:59:00"/>
    <n v="1430445163"/>
    <d v="2015-05-01T01:52:43"/>
    <d v="1900-01-30T00:00:00"/>
    <x v="29"/>
    <b v="0"/>
    <n v="67"/>
    <b v="1"/>
    <s v="music/classical music"/>
    <n v="122.8"/>
    <n v="54.985074626865675"/>
    <s v="Music"/>
    <s v="Classical Music"/>
  </r>
  <r>
    <n v="2000"/>
    <n v="2147"/>
    <s v="successful"/>
    <s v="US"/>
    <s v="USD"/>
    <n v="1338219793"/>
    <d v="2012-05-28T15:43:13"/>
    <n v="1335541393"/>
    <d v="2012-04-27T15:43:13"/>
    <d v="1900-01-30T00:00:00"/>
    <x v="29"/>
    <b v="0"/>
    <n v="35"/>
    <b v="1"/>
    <s v="music/classical music"/>
    <n v="107.35"/>
    <n v="61.342857142857142"/>
    <s v="Music"/>
    <s v="Classical Music"/>
  </r>
  <r>
    <n v="10000"/>
    <n v="17176.13"/>
    <s v="successful"/>
    <s v="US"/>
    <s v="USD"/>
    <n v="1420773970"/>
    <d v="2015-01-09T03:26:10"/>
    <n v="1418095570"/>
    <d v="2014-12-09T03:26:10"/>
    <d v="1900-01-30T00:00:00"/>
    <x v="29"/>
    <b v="1"/>
    <n v="294"/>
    <b v="1"/>
    <s v="technology/space exploration"/>
    <n v="171.76130000000001"/>
    <n v="58.422210884353746"/>
    <s v="Technology"/>
    <s v="Space Exploration"/>
  </r>
  <r>
    <n v="50000"/>
    <n v="74"/>
    <s v="failed"/>
    <s v="US"/>
    <s v="USD"/>
    <n v="1424746800"/>
    <d v="2015-02-24T03:00:00"/>
    <n v="1422067870"/>
    <d v="2015-01-24T02:51:10"/>
    <d v="1900-01-30T00:00:00"/>
    <x v="29"/>
    <b v="0"/>
    <n v="14"/>
    <b v="0"/>
    <s v="food/food trucks"/>
    <n v="0.14799999999999999"/>
    <n v="5.2857142857142856"/>
    <s v="Food"/>
    <s v="Food Trucks"/>
  </r>
  <r>
    <n v="23000"/>
    <n v="6061"/>
    <s v="failed"/>
    <s v="US"/>
    <s v="USD"/>
    <n v="1438552800"/>
    <d v="2015-08-02T22:00:00"/>
    <n v="1435876423"/>
    <d v="2015-07-02T22:33:43"/>
    <d v="1900-01-30T00:00:00"/>
    <x v="29"/>
    <b v="0"/>
    <n v="52"/>
    <b v="0"/>
    <s v="food/food trucks"/>
    <n v="26.35217391304348"/>
    <n v="116.55769230769231"/>
    <s v="Food"/>
    <s v="Food Trucks"/>
  </r>
  <r>
    <n v="3400"/>
    <n v="1570"/>
    <s v="live"/>
    <s v="IE"/>
    <s v="EUR"/>
    <n v="1491586534"/>
    <d v="2017-04-07T17:35:34"/>
    <n v="1488911734"/>
    <d v="2017-03-07T18:35:34"/>
    <d v="1900-01-30T00:00:00"/>
    <x v="29"/>
    <b v="0"/>
    <n v="46"/>
    <b v="0"/>
    <s v="theater/spaces"/>
    <n v="46.176470588235297"/>
    <n v="34.130434782608695"/>
    <s v="Theater"/>
    <s v="Spaces"/>
  </r>
  <r>
    <n v="21000"/>
    <n v="1655"/>
    <s v="failed"/>
    <s v="US"/>
    <s v="USD"/>
    <n v="1434092876"/>
    <d v="2015-06-12T07:07:56"/>
    <n v="1431414476"/>
    <d v="2015-05-12T07:07:56"/>
    <d v="1900-01-30T00:00:00"/>
    <x v="29"/>
    <b v="0"/>
    <n v="36"/>
    <b v="0"/>
    <s v="publishing/children's books"/>
    <n v="7.8809523809523814"/>
    <n v="45.972222222222221"/>
    <s v="Publishing"/>
    <s v="Children'S Books"/>
  </r>
  <r>
    <n v="2000"/>
    <n v="2050"/>
    <s v="successful"/>
    <s v="US"/>
    <s v="USD"/>
    <n v="1473393600"/>
    <d v="2016-09-09T04:00:00"/>
    <n v="1470778559"/>
    <d v="2016-08-09T21:35:59"/>
    <d v="1900-01-30T00:00:00"/>
    <x v="29"/>
    <b v="0"/>
    <n v="28"/>
    <b v="1"/>
    <s v="theater/plays"/>
    <n v="102.49999999999999"/>
    <n v="73.214285714285708"/>
    <s v="Theater"/>
    <s v="Plays"/>
  </r>
  <r>
    <n v="5000"/>
    <n v="5831.74"/>
    <s v="successful"/>
    <s v="GB"/>
    <s v="GBP"/>
    <n v="1466179200"/>
    <d v="2016-06-17T16:00:00"/>
    <n v="1463466070"/>
    <d v="2016-05-17T06:21:10"/>
    <d v="1900-01-30T00:00:00"/>
    <x v="29"/>
    <b v="0"/>
    <n v="130"/>
    <b v="1"/>
    <s v="theater/plays"/>
    <n v="116.6348"/>
    <n v="44.859538461538463"/>
    <s v="Theater"/>
    <s v="Plays"/>
  </r>
  <r>
    <n v="3100"/>
    <n v="3258"/>
    <s v="successful"/>
    <s v="AU"/>
    <s v="AUD"/>
    <n v="1424516400"/>
    <d v="2015-02-21T11:00:00"/>
    <n v="1421812637"/>
    <d v="2015-01-21T03:57:17"/>
    <d v="1900-01-30T00:00:00"/>
    <x v="29"/>
    <b v="0"/>
    <n v="38"/>
    <b v="1"/>
    <s v="theater/musical"/>
    <n v="105.0967741935484"/>
    <n v="85.736842105263165"/>
    <s v="Theater"/>
    <s v="Musical"/>
  </r>
  <r>
    <n v="100000"/>
    <n v="112536"/>
    <s v="successful"/>
    <s v="US"/>
    <s v="USD"/>
    <n v="1477972740"/>
    <d v="2016-11-01T03:59:00"/>
    <n v="1475326255"/>
    <d v="2016-10-01T12:50:55"/>
    <d v="1900-01-30T00:00:00"/>
    <x v="29"/>
    <b v="0"/>
    <n v="1260"/>
    <b v="1"/>
    <s v="theater/spaces"/>
    <n v="112.53599999999999"/>
    <n v="89.314285714285717"/>
    <s v="Theater"/>
    <s v="Spaces"/>
  </r>
  <r>
    <n v="75000"/>
    <n v="8471"/>
    <s v="failed"/>
    <s v="US"/>
    <s v="USD"/>
    <n v="1448175540"/>
    <d v="2015-11-22T06:59:00"/>
    <n v="1445483246"/>
    <d v="2015-10-22T03:07:26"/>
    <d v="1900-01-30T00:00:00"/>
    <x v="29"/>
    <b v="0"/>
    <n v="72"/>
    <b v="0"/>
    <s v="theater/spaces"/>
    <n v="11.294666666666666"/>
    <n v="117.65277777777777"/>
    <s v="Theater"/>
    <s v="Spaces"/>
  </r>
  <r>
    <n v="65000"/>
    <n v="126"/>
    <s v="failed"/>
    <s v="US"/>
    <s v="USD"/>
    <n v="1420724460"/>
    <d v="2015-01-08T13:41:00"/>
    <n v="1418046247"/>
    <d v="2014-12-08T13:44:07"/>
    <d v="1900-01-30T00:00:00"/>
    <x v="29"/>
    <b v="0"/>
    <n v="3"/>
    <b v="0"/>
    <s v="theater/spaces"/>
    <n v="0.19384615384615383"/>
    <n v="42"/>
    <s v="Theater"/>
    <s v="Spaces"/>
  </r>
  <r>
    <n v="4000"/>
    <n v="910"/>
    <s v="failed"/>
    <s v="CA"/>
    <s v="CAD"/>
    <n v="1401595140"/>
    <d v="2014-06-01T03:59:00"/>
    <n v="1398980941"/>
    <d v="2014-05-01T21:49:01"/>
    <d v="1900-01-30T00:00:00"/>
    <x v="29"/>
    <b v="0"/>
    <n v="17"/>
    <b v="0"/>
    <s v="theater/spaces"/>
    <n v="22.75"/>
    <n v="53.529411764705884"/>
    <s v="Theater"/>
    <s v="Spaces"/>
  </r>
  <r>
    <n v="20000"/>
    <n v="5328"/>
    <s v="failed"/>
    <s v="US"/>
    <s v="USD"/>
    <n v="1412432220"/>
    <d v="2014-10-04T14:17:00"/>
    <n v="1409753820"/>
    <d v="2014-09-03T14:17:00"/>
    <d v="1900-01-30T00:00:00"/>
    <x v="29"/>
    <b v="0"/>
    <n v="76"/>
    <b v="0"/>
    <s v="theater/spaces"/>
    <n v="26.640000000000004"/>
    <n v="70.10526315789474"/>
    <s v="Theater"/>
    <s v="Spaces"/>
  </r>
  <r>
    <n v="10000"/>
    <n v="375"/>
    <s v="live"/>
    <s v="US"/>
    <s v="USD"/>
    <n v="1492145940"/>
    <d v="2017-04-14T04:59:00"/>
    <n v="1489504916"/>
    <d v="2017-03-14T15:21:56"/>
    <d v="1900-01-30T00:00:00"/>
    <x v="29"/>
    <b v="0"/>
    <n v="4"/>
    <b v="0"/>
    <s v="theater/plays"/>
    <n v="3.75"/>
    <n v="93.75"/>
    <s v="Theater"/>
    <s v="Plays"/>
  </r>
  <r>
    <n v="3000"/>
    <n v="10067.5"/>
    <s v="successful"/>
    <s v="US"/>
    <s v="USD"/>
    <n v="1304225940"/>
    <d v="2011-05-01T04:59:00"/>
    <n v="1301542937"/>
    <d v="2011-03-31T03:42:17"/>
    <d v="1900-01-30T00:00:00"/>
    <x v="29"/>
    <b v="1"/>
    <n v="241"/>
    <b v="1"/>
    <s v="theater/plays"/>
    <n v="335.58333333333337"/>
    <n v="41.773858921161825"/>
    <s v="Theater"/>
    <s v="Plays"/>
  </r>
  <r>
    <n v="2500"/>
    <n v="3105"/>
    <s v="successful"/>
    <s v="US"/>
    <s v="USD"/>
    <n v="1402696800"/>
    <d v="2014-06-13T22:00:00"/>
    <n v="1399948353"/>
    <d v="2014-05-13T02:32:33"/>
    <d v="1900-01-30T00:00:00"/>
    <x v="29"/>
    <b v="1"/>
    <n v="61"/>
    <b v="1"/>
    <s v="theater/plays"/>
    <n v="124.2"/>
    <n v="50.901639344262293"/>
    <s v="Theater"/>
    <s v="Plays"/>
  </r>
  <r>
    <n v="2000"/>
    <n v="2001"/>
    <s v="successful"/>
    <s v="GB"/>
    <s v="GBP"/>
    <n v="1436625000"/>
    <d v="2015-07-11T14:30:00"/>
    <n v="1433934371"/>
    <d v="2015-06-10T11:06:11"/>
    <d v="1900-01-30T00:00:00"/>
    <x v="29"/>
    <b v="1"/>
    <n v="35"/>
    <b v="1"/>
    <s v="theater/plays"/>
    <n v="100.05"/>
    <n v="57.171428571428571"/>
    <s v="Theater"/>
    <s v="Plays"/>
  </r>
  <r>
    <n v="2500"/>
    <n v="3120"/>
    <s v="successful"/>
    <s v="US"/>
    <s v="USD"/>
    <n v="1445722140"/>
    <d v="2015-10-24T21:29:00"/>
    <n v="1443016697"/>
    <d v="2015-09-23T13:58:17"/>
    <d v="1900-01-30T00:00:00"/>
    <x v="29"/>
    <b v="1"/>
    <n v="84"/>
    <b v="1"/>
    <s v="theater/plays"/>
    <n v="124.8"/>
    <n v="37.142857142857146"/>
    <s v="Theater"/>
    <s v="Plays"/>
  </r>
  <r>
    <n v="1000"/>
    <n v="1312"/>
    <s v="successful"/>
    <s v="US"/>
    <s v="USD"/>
    <n v="1462334340"/>
    <d v="2016-05-04T03:59:00"/>
    <n v="1459711917"/>
    <d v="2016-04-03T19:31:57"/>
    <d v="1900-01-30T00:00:00"/>
    <x v="29"/>
    <b v="1"/>
    <n v="26"/>
    <b v="1"/>
    <s v="theater/plays"/>
    <n v="131.20000000000002"/>
    <n v="50.46153846153846"/>
    <s v="Theater"/>
    <s v="Plays"/>
  </r>
  <r>
    <n v="12200"/>
    <n v="12571"/>
    <s v="successful"/>
    <s v="US"/>
    <s v="USD"/>
    <n v="1419220800"/>
    <d v="2014-12-22T04:00:00"/>
    <n v="1416555262"/>
    <d v="2014-11-21T07:34:22"/>
    <d v="1900-01-30T00:00:00"/>
    <x v="29"/>
    <b v="1"/>
    <n v="134"/>
    <b v="1"/>
    <s v="theater/plays"/>
    <n v="103.04098360655738"/>
    <n v="93.81343283582089"/>
    <s v="Theater"/>
    <s v="Plays"/>
  </r>
  <r>
    <n v="6000"/>
    <n v="7877"/>
    <s v="successful"/>
    <s v="US"/>
    <s v="USD"/>
    <n v="1434142800"/>
    <d v="2015-06-12T21:00:00"/>
    <n v="1431435122"/>
    <d v="2015-05-12T12:52:02"/>
    <d v="1900-01-30T00:00:00"/>
    <x v="29"/>
    <b v="1"/>
    <n v="163"/>
    <b v="1"/>
    <s v="theater/plays"/>
    <n v="131.28333333333333"/>
    <n v="48.325153374233132"/>
    <s v="Theater"/>
    <s v="Plays"/>
  </r>
  <r>
    <n v="800"/>
    <n v="838"/>
    <s v="successful"/>
    <s v="GB"/>
    <s v="GBP"/>
    <n v="1455138000"/>
    <d v="2016-02-10T21:00:00"/>
    <n v="1452448298"/>
    <d v="2016-01-10T17:51:38"/>
    <d v="1900-01-30T00:00:00"/>
    <x v="29"/>
    <b v="0"/>
    <n v="47"/>
    <b v="1"/>
    <s v="theater/plays"/>
    <n v="104.75000000000001"/>
    <n v="17.829787234042552"/>
    <s v="Theater"/>
    <s v="Plays"/>
  </r>
  <r>
    <n v="350"/>
    <n v="558"/>
    <s v="successful"/>
    <s v="GB"/>
    <s v="GBP"/>
    <n v="1476632178"/>
    <d v="2016-10-16T15:36:18"/>
    <n v="1473953778"/>
    <d v="2016-09-15T15:36:18"/>
    <d v="1900-01-30T00:00:00"/>
    <x v="29"/>
    <b v="0"/>
    <n v="31"/>
    <b v="1"/>
    <s v="theater/plays"/>
    <n v="159.42857142857144"/>
    <n v="18"/>
    <s v="Theater"/>
    <s v="Plays"/>
  </r>
  <r>
    <n v="1500"/>
    <n v="1766"/>
    <s v="successful"/>
    <s v="US"/>
    <s v="USD"/>
    <n v="1481961600"/>
    <d v="2016-12-17T08:00:00"/>
    <n v="1479283285"/>
    <d v="2016-11-16T08:01:25"/>
    <d v="1900-01-30T00:00:00"/>
    <x v="29"/>
    <b v="0"/>
    <n v="26"/>
    <b v="1"/>
    <s v="theater/plays"/>
    <n v="117.73333333333333"/>
    <n v="67.92307692307692"/>
    <s v="Theater"/>
    <s v="Plays"/>
  </r>
  <r>
    <n v="9500"/>
    <n v="9525"/>
    <s v="successful"/>
    <s v="US"/>
    <s v="USD"/>
    <n v="1402974000"/>
    <d v="2014-06-17T03:00:00"/>
    <n v="1400290255"/>
    <d v="2014-05-17T01:30:55"/>
    <d v="1900-01-30T00:00:00"/>
    <x v="29"/>
    <b v="0"/>
    <n v="71"/>
    <b v="1"/>
    <s v="theater/plays"/>
    <n v="100.26315789473684"/>
    <n v="134.1549295774648"/>
    <s v="Theater"/>
    <s v="Plays"/>
  </r>
  <r>
    <n v="3000"/>
    <n v="5739"/>
    <s v="successful"/>
    <s v="US"/>
    <s v="USD"/>
    <n v="1406876340"/>
    <d v="2014-08-01T06:59:00"/>
    <n v="1404190567"/>
    <d v="2014-07-01T04:56:07"/>
    <d v="1900-01-30T00:00:00"/>
    <x v="29"/>
    <b v="0"/>
    <n v="16"/>
    <b v="1"/>
    <s v="theater/plays"/>
    <n v="191.3"/>
    <n v="358.6875"/>
    <s v="Theater"/>
    <s v="Plays"/>
  </r>
  <r>
    <n v="2000"/>
    <n v="2804"/>
    <s v="successful"/>
    <s v="US"/>
    <s v="USD"/>
    <n v="1423720740"/>
    <d v="2015-02-12T05:59:00"/>
    <n v="1421081857"/>
    <d v="2015-01-12T16:57:37"/>
    <d v="1900-01-30T00:00:00"/>
    <x v="29"/>
    <b v="0"/>
    <n v="55"/>
    <b v="1"/>
    <s v="theater/plays"/>
    <n v="140.19999999999999"/>
    <n v="50.981818181818184"/>
    <s v="Theater"/>
    <s v="Plays"/>
  </r>
  <r>
    <n v="2000"/>
    <n v="2063"/>
    <s v="successful"/>
    <s v="GB"/>
    <s v="GBP"/>
    <n v="1443808800"/>
    <d v="2015-10-02T18:00:00"/>
    <n v="1441120910"/>
    <d v="2015-09-01T15:21:50"/>
    <d v="1900-01-30T00:00:00"/>
    <x v="29"/>
    <b v="0"/>
    <n v="46"/>
    <b v="1"/>
    <s v="theater/plays"/>
    <n v="103.15"/>
    <n v="44.847826086956523"/>
    <s v="Theater"/>
    <s v="Plays"/>
  </r>
  <r>
    <n v="10500"/>
    <n v="11045"/>
    <s v="successful"/>
    <s v="US"/>
    <s v="USD"/>
    <n v="1425528000"/>
    <d v="2015-03-05T04:00:00"/>
    <n v="1422916261"/>
    <d v="2015-02-02T22:31:01"/>
    <d v="1900-01-30T00:00:00"/>
    <x v="29"/>
    <b v="0"/>
    <n v="197"/>
    <b v="1"/>
    <s v="theater/plays"/>
    <n v="105.19047619047619"/>
    <n v="56.065989847715734"/>
    <s v="Theater"/>
    <s v="Plays"/>
  </r>
  <r>
    <n v="1000"/>
    <n v="1"/>
    <s v="failed"/>
    <s v="CA"/>
    <s v="CAD"/>
    <n v="1479773838"/>
    <d v="2016-11-22T00:17:18"/>
    <n v="1477178238"/>
    <d v="2016-10-22T23:17:18"/>
    <d v="1900-01-30T00:00:00"/>
    <x v="29"/>
    <b v="0"/>
    <n v="1"/>
    <b v="0"/>
    <s v="theater/musical"/>
    <n v="0.1"/>
    <n v="1"/>
    <s v="Theater"/>
    <s v="Musical"/>
  </r>
  <r>
    <n v="10000"/>
    <n v="481"/>
    <s v="failed"/>
    <s v="US"/>
    <s v="USD"/>
    <n v="1434497400"/>
    <d v="2015-06-16T23:30:00"/>
    <n v="1431770802"/>
    <d v="2015-05-16T10:06:42"/>
    <d v="1900-01-30T00:00:00"/>
    <x v="29"/>
    <b v="0"/>
    <n v="8"/>
    <b v="0"/>
    <s v="theater/musical"/>
    <n v="4.8099999999999996"/>
    <n v="60.125"/>
    <s v="Theater"/>
    <s v="Musical"/>
  </r>
  <r>
    <n v="4000"/>
    <n v="4030"/>
    <s v="successful"/>
    <s v="GB"/>
    <s v="GBP"/>
    <n v="1431204449"/>
    <d v="2015-05-09T20:47:29"/>
    <n v="1428526049"/>
    <d v="2015-04-08T20:47:29"/>
    <d v="1900-01-30T00:00:00"/>
    <x v="29"/>
    <b v="0"/>
    <n v="13"/>
    <b v="1"/>
    <s v="theater/plays"/>
    <n v="100.75"/>
    <n v="310"/>
    <s v="Theater"/>
    <s v="Plays"/>
  </r>
  <r>
    <n v="2000"/>
    <n v="2015"/>
    <s v="successful"/>
    <s v="US"/>
    <s v="USD"/>
    <n v="1476939300"/>
    <d v="2016-10-20T04:55:00"/>
    <n v="1474273294"/>
    <d v="2016-09-19T08:21:34"/>
    <d v="1900-01-30T00:00:00"/>
    <x v="29"/>
    <b v="0"/>
    <n v="33"/>
    <b v="1"/>
    <s v="theater/plays"/>
    <n v="100.75"/>
    <n v="61.060606060606062"/>
    <s v="Theater"/>
    <s v="Plays"/>
  </r>
  <r>
    <n v="5500"/>
    <n v="620"/>
    <s v="failed"/>
    <s v="US"/>
    <s v="USD"/>
    <n v="1420860180"/>
    <d v="2015-01-10T03:23:00"/>
    <n v="1418234646"/>
    <d v="2014-12-10T18:04:06"/>
    <d v="1900-01-30T00:00:00"/>
    <x v="29"/>
    <b v="0"/>
    <n v="12"/>
    <b v="0"/>
    <s v="theater/plays"/>
    <n v="11.272727272727273"/>
    <n v="51.666666666666664"/>
    <s v="Theater"/>
    <s v="Plays"/>
  </r>
  <r>
    <n v="500"/>
    <n v="525"/>
    <s v="successful"/>
    <s v="US"/>
    <s v="USD"/>
    <n v="1461902340"/>
    <d v="2016-04-29T03:59:00"/>
    <n v="1459220588"/>
    <d v="2016-03-29T03:03:08"/>
    <d v="1900-01-30T00:00:00"/>
    <x v="29"/>
    <b v="0"/>
    <n v="7"/>
    <b v="1"/>
    <s v="theater/musical"/>
    <n v="105"/>
    <n v="75"/>
    <s v="Theater"/>
    <s v="Musical"/>
  </r>
  <r>
    <n v="1500"/>
    <n v="1535"/>
    <s v="successful"/>
    <s v="US"/>
    <s v="USD"/>
    <n v="1400475600"/>
    <d v="2014-05-19T05:00:00"/>
    <n v="1397819938"/>
    <d v="2014-04-18T11:18:58"/>
    <d v="1900-01-30T00:00:00"/>
    <x v="29"/>
    <b v="0"/>
    <n v="26"/>
    <b v="1"/>
    <s v="theater/musical"/>
    <n v="102.33333333333334"/>
    <n v="59.03846153846154"/>
    <s v="Theater"/>
    <s v="Musical"/>
  </r>
  <r>
    <n v="5000"/>
    <n v="426"/>
    <s v="failed"/>
    <s v="US"/>
    <s v="USD"/>
    <n v="1420215216"/>
    <d v="2015-01-02T16:13:36"/>
    <n v="1417536816"/>
    <d v="2014-12-02T16:13:36"/>
    <d v="1900-01-30T00:00:00"/>
    <x v="29"/>
    <b v="0"/>
    <n v="9"/>
    <b v="0"/>
    <s v="theater/musical"/>
    <n v="8.52"/>
    <n v="47.333333333333336"/>
    <s v="Theater"/>
    <s v="Musical"/>
  </r>
  <r>
    <n v="7000"/>
    <n v="189"/>
    <s v="failed"/>
    <s v="US"/>
    <s v="USD"/>
    <n v="1412405940"/>
    <d v="2014-10-04T06:59:00"/>
    <n v="1409721542"/>
    <d v="2014-09-03T05:19:02"/>
    <d v="1900-01-30T00:00:00"/>
    <x v="29"/>
    <b v="1"/>
    <n v="8"/>
    <b v="0"/>
    <s v="theater/plays"/>
    <n v="2.7"/>
    <n v="23.625"/>
    <s v="Theater"/>
    <s v="Plays"/>
  </r>
  <r>
    <n v="18000"/>
    <n v="10"/>
    <s v="canceled"/>
    <s v="US"/>
    <s v="USD"/>
    <n v="1435636740"/>
    <d v="2015-06-30T03:59:00"/>
    <n v="1433014746"/>
    <d v="2015-05-30T19:39:06"/>
    <d v="1900-01-30T00:00:00"/>
    <x v="29"/>
    <b v="0"/>
    <n v="1"/>
    <b v="0"/>
    <s v="theater/musical"/>
    <n v="5.5555555555555552E-2"/>
    <n v="10"/>
    <s v="Theater"/>
    <s v="Musical"/>
  </r>
  <r>
    <n v="8000"/>
    <n v="118"/>
    <s v="failed"/>
    <s v="US"/>
    <s v="USD"/>
    <n v="1420413960"/>
    <d v="2015-01-04T23:26:00"/>
    <n v="1417651630"/>
    <d v="2014-12-04T00:07:10"/>
    <d v="1900-01-30T00:00:00"/>
    <x v="29"/>
    <b v="0"/>
    <n v="9"/>
    <b v="0"/>
    <s v="theater/plays"/>
    <n v="1.4749999999999999"/>
    <n v="13.111111111111111"/>
    <s v="Theater"/>
    <s v="Plays"/>
  </r>
  <r>
    <n v="15000"/>
    <n v="520"/>
    <s v="failed"/>
    <s v="US"/>
    <s v="USD"/>
    <n v="1481000340"/>
    <d v="2016-12-06T04:59:00"/>
    <n v="1478386812"/>
    <d v="2016-11-05T23:00:12"/>
    <d v="1900-01-30T00:00:00"/>
    <x v="29"/>
    <b v="0"/>
    <n v="11"/>
    <b v="0"/>
    <s v="theater/plays"/>
    <n v="3.4666666666666663"/>
    <n v="47.272727272727273"/>
    <s v="Theater"/>
    <s v="Plays"/>
  </r>
  <r>
    <n v="1000"/>
    <n v="50"/>
    <s v="failed"/>
    <s v="US"/>
    <s v="USD"/>
    <n v="1425103218"/>
    <d v="2015-02-28T06:00:18"/>
    <n v="1422424818"/>
    <d v="2015-01-28T06:00:18"/>
    <d v="1900-01-30T00:00:00"/>
    <x v="29"/>
    <b v="0"/>
    <n v="1"/>
    <b v="0"/>
    <s v="theater/plays"/>
    <n v="5"/>
    <n v="50"/>
    <s v="Theater"/>
    <s v="Plays"/>
  </r>
  <r>
    <n v="3255"/>
    <n v="397"/>
    <s v="failed"/>
    <s v="US"/>
    <s v="USD"/>
    <n v="1435441454"/>
    <d v="2015-06-27T21:44:14"/>
    <n v="1432763054"/>
    <d v="2015-05-27T21:44:14"/>
    <d v="1900-01-30T00:00:00"/>
    <x v="29"/>
    <b v="0"/>
    <n v="5"/>
    <b v="0"/>
    <s v="theater/plays"/>
    <n v="12.196620583717358"/>
    <n v="79.400000000000006"/>
    <s v="Theater"/>
    <s v="Plays"/>
  </r>
  <r>
    <n v="5000"/>
    <n v="1782"/>
    <s v="failed"/>
    <s v="US"/>
    <s v="USD"/>
    <n v="1446483000"/>
    <d v="2015-11-02T16:50:00"/>
    <n v="1443811268"/>
    <d v="2015-10-02T18:41:08"/>
    <d v="1900-01-30T00:00:00"/>
    <x v="29"/>
    <b v="0"/>
    <n v="13"/>
    <b v="0"/>
    <s v="theater/plays"/>
    <n v="35.64"/>
    <n v="137.07692307692307"/>
    <s v="Theater"/>
    <s v="Plays"/>
  </r>
  <r>
    <n v="1500"/>
    <n v="95"/>
    <s v="failed"/>
    <s v="GB"/>
    <s v="GBP"/>
    <n v="1415404800"/>
    <d v="2014-11-08T00:00:00"/>
    <n v="1412809644"/>
    <d v="2014-10-08T23:07:24"/>
    <d v="1900-01-30T00:00:00"/>
    <x v="29"/>
    <b v="0"/>
    <n v="10"/>
    <b v="0"/>
    <s v="theater/plays"/>
    <n v="6.3333333333333339"/>
    <n v="9.5"/>
    <s v="Theater"/>
    <s v="Plays"/>
  </r>
  <r>
    <n v="23900"/>
    <n v="6141.99"/>
    <s v="failed"/>
    <s v="GB"/>
    <s v="GBP"/>
    <n v="1475398800"/>
    <d v="2016-10-02T09:00:00"/>
    <n v="1472711224"/>
    <d v="2016-09-01T06:27:04"/>
    <d v="1900-01-30T00:00:00"/>
    <x v="29"/>
    <b v="0"/>
    <n v="94"/>
    <b v="0"/>
    <s v="theater/plays"/>
    <n v="25.698702928870294"/>
    <n v="65.340319148936175"/>
    <s v="Theater"/>
    <s v="Plays"/>
  </r>
  <r>
    <n v="8880"/>
    <n v="0"/>
    <s v="failed"/>
    <s v="US"/>
    <s v="USD"/>
    <n v="1475294400"/>
    <d v="2016-10-01T04:00:00"/>
    <n v="1472674285"/>
    <d v="2016-08-31T20:11:25"/>
    <d v="1900-01-30T00:00:00"/>
    <x v="29"/>
    <b v="0"/>
    <n v="0"/>
    <b v="0"/>
    <s v="theater/plays"/>
    <n v="0"/>
    <n v="0"/>
    <s v="Theater"/>
    <s v="Plays"/>
  </r>
  <r>
    <n v="5000"/>
    <n v="6025"/>
    <s v="successful"/>
    <s v="US"/>
    <s v="USD"/>
    <n v="1471834800"/>
    <d v="2016-08-22T03:00:00"/>
    <n v="1469126462"/>
    <d v="2016-07-21T18:41:02"/>
    <d v="1900-01-31T00:00:00"/>
    <x v="30"/>
    <b v="0"/>
    <n v="75"/>
    <b v="1"/>
    <s v="film &amp; video/television"/>
    <n v="120.5"/>
    <n v="80.333333333333329"/>
    <s v="Film &amp; Video"/>
    <s v="Television"/>
  </r>
  <r>
    <n v="10000"/>
    <n v="11094.23"/>
    <s v="successful"/>
    <s v="US"/>
    <s v="USD"/>
    <n v="1317538740"/>
    <d v="2011-10-02T06:59:00"/>
    <n v="1314765025"/>
    <d v="2011-08-31T04:30:25"/>
    <d v="1900-01-31T00:00:00"/>
    <x v="30"/>
    <b v="0"/>
    <n v="178"/>
    <b v="1"/>
    <s v="film &amp; video/shorts"/>
    <n v="110.9423"/>
    <n v="62.327134831460668"/>
    <s v="Film &amp; Video"/>
    <s v="Shorts"/>
  </r>
  <r>
    <n v="2800"/>
    <n v="435"/>
    <s v="failed"/>
    <s v="US"/>
    <s v="USD"/>
    <n v="1408232520"/>
    <d v="2014-08-16T23:42:00"/>
    <n v="1405393356"/>
    <d v="2014-07-15T03:02:36"/>
    <d v="1900-01-31T00:00:00"/>
    <x v="30"/>
    <b v="0"/>
    <n v="10"/>
    <b v="0"/>
    <s v="film &amp; video/drama"/>
    <n v="15.535714285714286"/>
    <n v="43.5"/>
    <s v="Film &amp; Video"/>
    <s v="Drama"/>
  </r>
  <r>
    <n v="50000"/>
    <n v="8815"/>
    <s v="failed"/>
    <s v="US"/>
    <s v="USD"/>
    <n v="1459493940"/>
    <d v="2016-04-01T06:59:00"/>
    <n v="1456732225"/>
    <d v="2016-02-29T07:50:25"/>
    <d v="1900-01-31T00:00:00"/>
    <x v="30"/>
    <b v="0"/>
    <n v="76"/>
    <b v="0"/>
    <s v="film &amp; video/drama"/>
    <n v="17.630000000000003"/>
    <n v="115.98684210526316"/>
    <s v="Film &amp; Video"/>
    <s v="Drama"/>
  </r>
  <r>
    <n v="3500"/>
    <n v="4395"/>
    <s v="successful"/>
    <s v="US"/>
    <s v="USD"/>
    <n v="1337194800"/>
    <d v="2012-05-16T19:00:00"/>
    <n v="1334429646"/>
    <d v="2012-04-14T18:54:06"/>
    <d v="1900-01-31T00:00:00"/>
    <x v="30"/>
    <b v="1"/>
    <n v="77"/>
    <b v="1"/>
    <s v="film &amp; video/documentary"/>
    <n v="125.57142857142858"/>
    <n v="57.077922077922075"/>
    <s v="Film &amp; Video"/>
    <s v="Documentary"/>
  </r>
  <r>
    <n v="35000"/>
    <n v="35640"/>
    <s v="successful"/>
    <s v="US"/>
    <s v="USD"/>
    <n v="1368763140"/>
    <d v="2013-05-17T03:59:00"/>
    <n v="1366028563"/>
    <d v="2013-04-15T12:22:43"/>
    <d v="1900-01-31T00:00:00"/>
    <x v="30"/>
    <b v="1"/>
    <n v="340"/>
    <b v="1"/>
    <s v="film &amp; video/documentary"/>
    <n v="101.82857142857142"/>
    <n v="104.82352941176471"/>
    <s v="Film &amp; Video"/>
    <s v="Documentary"/>
  </r>
  <r>
    <n v="30000"/>
    <n v="30315"/>
    <s v="successful"/>
    <s v="US"/>
    <s v="USD"/>
    <n v="1387688400"/>
    <d v="2013-12-22T05:00:00"/>
    <n v="1384920804"/>
    <d v="2013-11-20T04:13:24"/>
    <d v="1900-01-31T00:00:00"/>
    <x v="30"/>
    <b v="0"/>
    <n v="241"/>
    <b v="1"/>
    <s v="film &amp; video/documentary"/>
    <n v="101.05"/>
    <n v="125.78838174273859"/>
    <s v="Film &amp; Video"/>
    <s v="Documentary"/>
  </r>
  <r>
    <n v="8500"/>
    <n v="25"/>
    <s v="failed"/>
    <s v="US"/>
    <s v="USD"/>
    <n v="1401595200"/>
    <d v="2014-06-01T04:00:00"/>
    <n v="1398862875"/>
    <d v="2014-04-30T13:01:15"/>
    <d v="1900-01-31T00:00:00"/>
    <x v="30"/>
    <b v="0"/>
    <n v="2"/>
    <b v="0"/>
    <s v="film &amp; video/animation"/>
    <n v="0.29411764705882354"/>
    <n v="12.5"/>
    <s v="Film &amp; Video"/>
    <s v="Animation"/>
  </r>
  <r>
    <n v="28888"/>
    <n v="30177"/>
    <s v="successful"/>
    <s v="US"/>
    <s v="USD"/>
    <n v="1437933600"/>
    <d v="2015-07-26T18:00:00"/>
    <n v="1435117889"/>
    <d v="2015-06-24T03:51:29"/>
    <d v="1900-01-31T00:00:00"/>
    <x v="30"/>
    <b v="0"/>
    <n v="276"/>
    <b v="1"/>
    <s v="technology/wearables"/>
    <n v="104.46206037108834"/>
    <n v="109.33695652173913"/>
    <s v="Technology"/>
    <s v="Wearables"/>
  </r>
  <r>
    <n v="12000"/>
    <n v="90"/>
    <s v="failed"/>
    <s v="US"/>
    <s v="USD"/>
    <n v="1487397540"/>
    <d v="2017-02-18T05:59:00"/>
    <n v="1484684247"/>
    <d v="2017-01-17T20:17:27"/>
    <d v="1900-01-31T00:00:00"/>
    <x v="30"/>
    <b v="0"/>
    <n v="4"/>
    <b v="0"/>
    <s v="technology/wearables"/>
    <n v="0.75"/>
    <n v="22.5"/>
    <s v="Technology"/>
    <s v="Wearables"/>
  </r>
  <r>
    <n v="3000"/>
    <n v="3226"/>
    <s v="successful"/>
    <s v="US"/>
    <s v="USD"/>
    <n v="1335672000"/>
    <d v="2012-04-29T04:00:00"/>
    <n v="1332978688"/>
    <d v="2012-03-28T23:51:28"/>
    <d v="1900-01-31T00:00:00"/>
    <x v="30"/>
    <b v="0"/>
    <n v="71"/>
    <b v="1"/>
    <s v="music/rock"/>
    <n v="107.53333333333333"/>
    <n v="45.436619718309856"/>
    <s v="Music"/>
    <s v="Rock"/>
  </r>
  <r>
    <n v="7000"/>
    <n v="8058.55"/>
    <s v="successful"/>
    <s v="US"/>
    <s v="USD"/>
    <n v="1365489000"/>
    <d v="2013-04-09T06:30:00"/>
    <n v="1362776043"/>
    <d v="2013-03-08T20:54:03"/>
    <d v="1900-01-31T00:00:00"/>
    <x v="30"/>
    <b v="0"/>
    <n v="205"/>
    <b v="1"/>
    <s v="music/rock"/>
    <n v="115.12214285714286"/>
    <n v="39.31"/>
    <s v="Music"/>
    <s v="Rock"/>
  </r>
  <r>
    <n v="16000"/>
    <n v="520"/>
    <s v="failed"/>
    <s v="US"/>
    <s v="USD"/>
    <n v="1343016000"/>
    <d v="2012-07-23T04:00:00"/>
    <n v="1340296440"/>
    <d v="2012-06-21T16:34:00"/>
    <d v="1900-01-31T00:00:00"/>
    <x v="30"/>
    <b v="0"/>
    <n v="8"/>
    <b v="0"/>
    <s v="music/jazz"/>
    <n v="3.25"/>
    <n v="65"/>
    <s v="Music"/>
    <s v="Jazz"/>
  </r>
  <r>
    <n v="6500"/>
    <n v="375"/>
    <s v="failed"/>
    <s v="US"/>
    <s v="USD"/>
    <n v="1330577940"/>
    <d v="2012-03-01T04:59:00"/>
    <n v="1327853914"/>
    <d v="2012-01-29T16:18:34"/>
    <d v="1900-01-31T00:00:00"/>
    <x v="30"/>
    <b v="0"/>
    <n v="9"/>
    <b v="0"/>
    <s v="music/jazz"/>
    <n v="5.7692307692307692"/>
    <n v="41.666666666666664"/>
    <s v="Music"/>
    <s v="Jazz"/>
  </r>
  <r>
    <n v="5000"/>
    <n v="30"/>
    <s v="failed"/>
    <s v="US"/>
    <s v="USD"/>
    <n v="1405305000"/>
    <d v="2014-07-14T02:30:00"/>
    <n v="1402612730"/>
    <d v="2014-06-12T22:38:50"/>
    <d v="1900-01-31T00:00:00"/>
    <x v="30"/>
    <b v="0"/>
    <n v="1"/>
    <b v="0"/>
    <s v="music/jazz"/>
    <n v="0.6"/>
    <n v="30"/>
    <s v="Music"/>
    <s v="Jazz"/>
  </r>
  <r>
    <n v="25000"/>
    <n v="298"/>
    <s v="failed"/>
    <s v="US"/>
    <s v="USD"/>
    <n v="1477454340"/>
    <d v="2016-10-26T03:59:00"/>
    <n v="1474676646"/>
    <d v="2016-09-24T00:24:06"/>
    <d v="1900-01-31T00:00:00"/>
    <x v="30"/>
    <b v="0"/>
    <n v="6"/>
    <b v="0"/>
    <s v="technology/wearables"/>
    <n v="1.1919999999999999"/>
    <n v="49.666666666666664"/>
    <s v="Technology"/>
    <s v="Wearables"/>
  </r>
  <r>
    <n v="5000"/>
    <n v="6500.09"/>
    <s v="successful"/>
    <s v="US"/>
    <s v="USD"/>
    <n v="1470369540"/>
    <d v="2016-08-05T03:59:00"/>
    <n v="1467604804"/>
    <d v="2016-07-04T04:00:04"/>
    <d v="1900-01-31T00:00:00"/>
    <x v="30"/>
    <b v="0"/>
    <n v="166"/>
    <b v="1"/>
    <s v="music/electronic music"/>
    <n v="130.0018"/>
    <n v="39.157168674698795"/>
    <s v="Music"/>
    <s v="Electronic Music"/>
  </r>
  <r>
    <n v="4500"/>
    <n v="5056.22"/>
    <s v="successful"/>
    <s v="US"/>
    <s v="USD"/>
    <n v="1357545600"/>
    <d v="2013-01-07T08:00:00"/>
    <n v="1354790790"/>
    <d v="2012-12-06T10:46:30"/>
    <d v="1900-01-31T00:00:00"/>
    <x v="30"/>
    <b v="0"/>
    <n v="211"/>
    <b v="1"/>
    <s v="music/electronic music"/>
    <n v="112.36044444444444"/>
    <n v="23.963127962085309"/>
    <s v="Music"/>
    <s v="Electronic Music"/>
  </r>
  <r>
    <n v="2200"/>
    <n v="850"/>
    <s v="failed"/>
    <s v="US"/>
    <s v="USD"/>
    <n v="1385447459"/>
    <d v="2013-11-26T06:30:59"/>
    <n v="1382679059"/>
    <d v="2013-10-25T05:30:59"/>
    <d v="1900-01-31T00:00:00"/>
    <x v="30"/>
    <b v="0"/>
    <n v="21"/>
    <b v="0"/>
    <s v="games/video games"/>
    <n v="38.636363636363633"/>
    <n v="40.476190476190474"/>
    <s v="Games"/>
    <s v="Video Games"/>
  </r>
  <r>
    <n v="8750"/>
    <n v="9111"/>
    <s v="successful"/>
    <s v="US"/>
    <s v="USD"/>
    <n v="1431885600"/>
    <d v="2015-05-17T18:00:00"/>
    <n v="1429133323"/>
    <d v="2015-04-15T21:28:43"/>
    <d v="1900-01-31T00:00:00"/>
    <x v="30"/>
    <b v="0"/>
    <n v="70"/>
    <b v="1"/>
    <s v="photography/photobooks"/>
    <n v="104.12571428571428"/>
    <n v="130.15714285714284"/>
    <s v="Photography"/>
    <s v="Photobooks"/>
  </r>
  <r>
    <n v="2658"/>
    <n v="2693"/>
    <s v="successful"/>
    <s v="GB"/>
    <s v="GBP"/>
    <n v="1436380200"/>
    <d v="2015-07-08T18:30:00"/>
    <n v="1433615400"/>
    <d v="2015-06-06T18:30:00"/>
    <d v="1900-01-31T00:00:00"/>
    <x v="30"/>
    <b v="0"/>
    <n v="9"/>
    <b v="1"/>
    <s v="photography/photobooks"/>
    <n v="101.31677953348381"/>
    <n v="299.22222222222223"/>
    <s v="Photography"/>
    <s v="Photobooks"/>
  </r>
  <r>
    <n v="14000"/>
    <n v="20398"/>
    <s v="successful"/>
    <s v="US"/>
    <s v="USD"/>
    <n v="1443826980"/>
    <d v="2015-10-02T23:03:00"/>
    <n v="1441032457"/>
    <d v="2015-08-31T14:47:37"/>
    <d v="1900-01-31T00:00:00"/>
    <x v="30"/>
    <b v="0"/>
    <n v="222"/>
    <b v="1"/>
    <s v="photography/photobooks"/>
    <n v="145.70000000000002"/>
    <n v="91.882882882882882"/>
    <s v="Photography"/>
    <s v="Photobooks"/>
  </r>
  <r>
    <n v="25000"/>
    <n v="17590"/>
    <s v="canceled"/>
    <s v="GB"/>
    <s v="GBP"/>
    <n v="1475333917"/>
    <d v="2016-10-01T14:58:37"/>
    <n v="1472569117"/>
    <d v="2016-08-30T14:58:37"/>
    <d v="1900-01-31T00:00:00"/>
    <x v="30"/>
    <b v="0"/>
    <n v="46"/>
    <b v="0"/>
    <s v="technology/wearables"/>
    <n v="70.36"/>
    <n v="382.39130434782606"/>
    <s v="Technology"/>
    <s v="Wearables"/>
  </r>
  <r>
    <n v="4000"/>
    <n v="5465"/>
    <s v="successful"/>
    <s v="US"/>
    <s v="USD"/>
    <n v="1433305800"/>
    <d v="2015-06-03T04:30:00"/>
    <n v="1430604395"/>
    <d v="2015-05-02T22:06:35"/>
    <d v="1900-01-31T00:00:00"/>
    <x v="30"/>
    <b v="0"/>
    <n v="78"/>
    <b v="1"/>
    <s v="music/rock"/>
    <n v="136.625"/>
    <n v="70.064102564102569"/>
    <s v="Music"/>
    <s v="Rock"/>
  </r>
  <r>
    <n v="18500"/>
    <n v="23096"/>
    <s v="successful"/>
    <s v="US"/>
    <s v="USD"/>
    <n v="1419292800"/>
    <d v="2014-12-23T00:00:00"/>
    <n v="1416592916"/>
    <d v="2014-11-21T18:01:56"/>
    <d v="1900-01-31T00:00:00"/>
    <x v="30"/>
    <b v="1"/>
    <n v="241"/>
    <b v="1"/>
    <s v="photography/photobooks"/>
    <n v="124.84324324324325"/>
    <n v="95.834024896265561"/>
    <s v="Photography"/>
    <s v="Photobooks"/>
  </r>
  <r>
    <n v="1000"/>
    <n v="5"/>
    <s v="failed"/>
    <s v="GB"/>
    <s v="GBP"/>
    <n v="1450521990"/>
    <d v="2015-12-19T10:46:30"/>
    <n v="1447757190"/>
    <d v="2015-11-17T10:46:30"/>
    <d v="1900-01-31T00:00:00"/>
    <x v="30"/>
    <b v="0"/>
    <n v="1"/>
    <b v="0"/>
    <s v="photography/places"/>
    <n v="0.5"/>
    <n v="5"/>
    <s v="Photography"/>
    <s v="Places"/>
  </r>
  <r>
    <n v="2000"/>
    <n v="2204"/>
    <s v="successful"/>
    <s v="GB"/>
    <s v="GBP"/>
    <n v="1408039860"/>
    <d v="2014-08-14T18:11:00"/>
    <n v="1405248503"/>
    <d v="2014-07-13T10:48:23"/>
    <d v="1900-01-31T00:00:00"/>
    <x v="30"/>
    <b v="0"/>
    <n v="83"/>
    <b v="1"/>
    <s v="music/pop"/>
    <n v="110.2"/>
    <n v="26.554216867469879"/>
    <s v="Music"/>
    <s v="Pop"/>
  </r>
  <r>
    <n v="3500"/>
    <n v="4181"/>
    <s v="successful"/>
    <s v="US"/>
    <s v="USD"/>
    <n v="1298343600"/>
    <d v="2011-02-22T03:00:00"/>
    <n v="1295624113"/>
    <d v="2011-01-21T15:35:13"/>
    <d v="1900-01-31T00:00:00"/>
    <x v="30"/>
    <b v="0"/>
    <n v="93"/>
    <b v="1"/>
    <s v="music/pop"/>
    <n v="119.45714285714286"/>
    <n v="44.956989247311824"/>
    <s v="Music"/>
    <s v="Pop"/>
  </r>
  <r>
    <n v="5000"/>
    <n v="2390"/>
    <s v="live"/>
    <s v="US"/>
    <s v="USD"/>
    <n v="1490572740"/>
    <d v="2017-03-26T23:59:00"/>
    <n v="1487734667"/>
    <d v="2017-02-22T03:37:47"/>
    <d v="1900-01-31T00:00:00"/>
    <x v="30"/>
    <b v="0"/>
    <n v="15"/>
    <b v="0"/>
    <s v="music/faith"/>
    <n v="47.8"/>
    <n v="159.33333333333334"/>
    <s v="Music"/>
    <s v="Faith"/>
  </r>
  <r>
    <n v="2000"/>
    <n v="2175"/>
    <s v="successful"/>
    <s v="US"/>
    <s v="USD"/>
    <n v="1483822800"/>
    <d v="2017-01-07T21:00:00"/>
    <n v="1481058170"/>
    <d v="2016-12-06T21:02:50"/>
    <d v="1900-01-31T00:00:00"/>
    <x v="30"/>
    <b v="0"/>
    <n v="34"/>
    <b v="1"/>
    <s v="photography/photobooks"/>
    <n v="108.74999999999999"/>
    <n v="63.970588235294116"/>
    <s v="Photography"/>
    <s v="Photobooks"/>
  </r>
  <r>
    <n v="5000"/>
    <n v="1988"/>
    <s v="failed"/>
    <s v="US"/>
    <s v="USD"/>
    <n v="1422674700"/>
    <d v="2015-01-31T03:25:00"/>
    <n v="1419954240"/>
    <d v="2014-12-30T15:44:00"/>
    <d v="1900-01-31T00:00:00"/>
    <x v="30"/>
    <b v="1"/>
    <n v="33"/>
    <b v="0"/>
    <s v="photography/photobooks"/>
    <n v="39.76"/>
    <n v="60.242424242424242"/>
    <s v="Photography"/>
    <s v="Photobooks"/>
  </r>
  <r>
    <n v="17000"/>
    <n v="2355"/>
    <s v="failed"/>
    <s v="GB"/>
    <s v="GBP"/>
    <n v="1450181400"/>
    <d v="2015-12-15T12:10:00"/>
    <n v="1447429868"/>
    <d v="2015-11-13T15:51:08"/>
    <d v="1900-01-31T00:00:00"/>
    <x v="30"/>
    <b v="1"/>
    <n v="37"/>
    <b v="0"/>
    <s v="photography/photobooks"/>
    <n v="13.852941176470587"/>
    <n v="63.648648648648646"/>
    <s v="Photography"/>
    <s v="Photobooks"/>
  </r>
  <r>
    <n v="22500"/>
    <n v="8191"/>
    <s v="failed"/>
    <s v="DE"/>
    <s v="EUR"/>
    <n v="1443808800"/>
    <d v="2015-10-02T18:00:00"/>
    <n v="1441048658"/>
    <d v="2015-08-31T19:17:38"/>
    <d v="1900-01-31T00:00:00"/>
    <x v="30"/>
    <b v="1"/>
    <n v="122"/>
    <b v="0"/>
    <s v="photography/photobooks"/>
    <n v="36.404444444444444"/>
    <n v="67.139344262295083"/>
    <s v="Photography"/>
    <s v="Photobooks"/>
  </r>
  <r>
    <n v="20000"/>
    <n v="20032"/>
    <s v="successful"/>
    <s v="US"/>
    <s v="USD"/>
    <n v="1399672800"/>
    <d v="2014-05-09T22:00:00"/>
    <n v="1396906530"/>
    <d v="2014-04-07T21:35:30"/>
    <d v="1900-01-31T00:00:00"/>
    <x v="30"/>
    <b v="0"/>
    <n v="48"/>
    <b v="1"/>
    <s v="music/rock"/>
    <n v="100.16000000000001"/>
    <n v="417.33333333333331"/>
    <s v="Music"/>
    <s v="Rock"/>
  </r>
  <r>
    <n v="400"/>
    <n v="1050"/>
    <s v="successful"/>
    <s v="US"/>
    <s v="USD"/>
    <n v="1362211140"/>
    <d v="2013-03-02T07:59:00"/>
    <n v="1359421403"/>
    <d v="2013-01-29T01:03:23"/>
    <d v="1900-01-31T00:00:00"/>
    <x v="30"/>
    <b v="0"/>
    <n v="25"/>
    <b v="1"/>
    <s v="music/rock"/>
    <n v="262.5"/>
    <n v="42"/>
    <s v="Music"/>
    <s v="Rock"/>
  </r>
  <r>
    <n v="4575"/>
    <n v="5322"/>
    <s v="successful"/>
    <s v="US"/>
    <s v="USD"/>
    <n v="1344636000"/>
    <d v="2012-08-10T22:00:00"/>
    <n v="1341800110"/>
    <d v="2012-07-09T02:15:10"/>
    <d v="1900-01-31T00:00:00"/>
    <x v="30"/>
    <b v="0"/>
    <n v="105"/>
    <b v="1"/>
    <s v="music/indie rock"/>
    <n v="116.32786885245903"/>
    <n v="50.685714285714283"/>
    <s v="Music"/>
    <s v="Indie Rock"/>
  </r>
  <r>
    <n v="42000"/>
    <n v="167410.01999999999"/>
    <s v="successful"/>
    <s v="US"/>
    <s v="USD"/>
    <n v="1337799600"/>
    <d v="2012-05-23T19:00:00"/>
    <n v="1334989881"/>
    <d v="2012-04-21T06:31:21"/>
    <d v="1900-01-31T00:00:00"/>
    <x v="30"/>
    <b v="1"/>
    <n v="290"/>
    <b v="1"/>
    <s v="technology/hardware"/>
    <n v="398.59528571428569"/>
    <n v="577.27593103448271"/>
    <s v="Technology"/>
    <s v="Hardware"/>
  </r>
  <r>
    <n v="400000"/>
    <n v="1052110.8700000001"/>
    <s v="successful"/>
    <s v="US"/>
    <s v="USD"/>
    <n v="1384488000"/>
    <d v="2013-11-15T04:00:00"/>
    <n v="1381752061"/>
    <d v="2013-10-14T12:01:01"/>
    <d v="1900-01-31T00:00:00"/>
    <x v="30"/>
    <b v="1"/>
    <n v="3863"/>
    <b v="1"/>
    <s v="technology/hardware"/>
    <n v="263.02771750000005"/>
    <n v="272.35590732591254"/>
    <s v="Technology"/>
    <s v="Hardware"/>
  </r>
  <r>
    <n v="8000"/>
    <n v="33641"/>
    <s v="successful"/>
    <s v="GB"/>
    <s v="GBP"/>
    <n v="1372701600"/>
    <d v="2013-07-01T18:00:00"/>
    <n v="1369895421"/>
    <d v="2013-05-30T06:30:21"/>
    <d v="1900-01-31T00:00:00"/>
    <x v="30"/>
    <b v="1"/>
    <n v="204"/>
    <b v="1"/>
    <s v="technology/hardware"/>
    <n v="420.51249999999999"/>
    <n v="164.90686274509804"/>
    <s v="Technology"/>
    <s v="Hardware"/>
  </r>
  <r>
    <n v="3000"/>
    <n v="3250"/>
    <s v="successful"/>
    <s v="US"/>
    <s v="USD"/>
    <n v="1399186740"/>
    <d v="2014-05-04T06:59:00"/>
    <n v="1396468782"/>
    <d v="2014-04-02T19:59:42"/>
    <d v="1900-01-31T00:00:00"/>
    <x v="30"/>
    <b v="0"/>
    <n v="46"/>
    <b v="1"/>
    <s v="music/indie rock"/>
    <n v="108.33333333333333"/>
    <n v="70.652173913043484"/>
    <s v="Music"/>
    <s v="Indie Rock"/>
  </r>
  <r>
    <n v="35500"/>
    <n v="607"/>
    <s v="failed"/>
    <s v="US"/>
    <s v="USD"/>
    <n v="1379164040"/>
    <d v="2013-09-14T13:07:20"/>
    <n v="1376399240"/>
    <d v="2013-08-13T13:07:20"/>
    <d v="1900-01-31T00:00:00"/>
    <x v="30"/>
    <b v="0"/>
    <n v="24"/>
    <b v="0"/>
    <s v="games/video games"/>
    <n v="1.7098591549295776"/>
    <n v="25.291666666666668"/>
    <s v="Games"/>
    <s v="Video Games"/>
  </r>
  <r>
    <n v="390000"/>
    <n v="2716"/>
    <s v="failed"/>
    <s v="US"/>
    <s v="USD"/>
    <n v="1416125148"/>
    <d v="2014-11-16T08:05:48"/>
    <n v="1413356748"/>
    <d v="2014-10-15T07:05:48"/>
    <d v="1900-01-31T00:00:00"/>
    <x v="30"/>
    <b v="0"/>
    <n v="55"/>
    <b v="0"/>
    <s v="games/video games"/>
    <n v="0.69641025641025645"/>
    <n v="49.381818181818183"/>
    <s v="Games"/>
    <s v="Video Games"/>
  </r>
  <r>
    <n v="4200"/>
    <n v="5331"/>
    <s v="successful"/>
    <s v="US"/>
    <s v="USD"/>
    <n v="1378785540"/>
    <d v="2013-09-10T03:59:00"/>
    <n v="1376066243"/>
    <d v="2013-08-09T16:37:23"/>
    <d v="1900-01-31T00:00:00"/>
    <x v="30"/>
    <b v="0"/>
    <n v="90"/>
    <b v="1"/>
    <s v="music/rock"/>
    <n v="126.92857142857143"/>
    <n v="59.233333333333334"/>
    <s v="Music"/>
    <s v="Rock"/>
  </r>
  <r>
    <n v="400"/>
    <n v="416"/>
    <s v="successful"/>
    <s v="US"/>
    <s v="USD"/>
    <n v="1266210000"/>
    <d v="2010-02-15T05:00:00"/>
    <n v="1263474049"/>
    <d v="2010-01-14T13:00:49"/>
    <d v="1900-01-31T00:00:00"/>
    <x v="30"/>
    <b v="1"/>
    <n v="22"/>
    <b v="1"/>
    <s v="music/indie rock"/>
    <n v="104"/>
    <n v="18.90909090909091"/>
    <s v="Music"/>
    <s v="Indie Rock"/>
  </r>
  <r>
    <n v="5000"/>
    <n v="6053"/>
    <s v="successful"/>
    <s v="US"/>
    <s v="USD"/>
    <n v="1253937540"/>
    <d v="2009-09-26T03:59:00"/>
    <n v="1251214014"/>
    <d v="2009-08-25T15:26:54"/>
    <d v="1900-01-31T00:00:00"/>
    <x v="30"/>
    <b v="1"/>
    <n v="163"/>
    <b v="1"/>
    <s v="music/indie rock"/>
    <n v="121.05999999999999"/>
    <n v="37.134969325153371"/>
    <s v="Music"/>
    <s v="Indie Rock"/>
  </r>
  <r>
    <n v="2500"/>
    <n v="10680"/>
    <s v="successful"/>
    <s v="US"/>
    <s v="USD"/>
    <n v="1478923200"/>
    <d v="2016-11-12T04:00:00"/>
    <n v="1476184593"/>
    <d v="2016-10-11T11:16:33"/>
    <d v="1900-01-31T00:00:00"/>
    <x v="30"/>
    <b v="0"/>
    <n v="337"/>
    <b v="1"/>
    <s v="food/small batch"/>
    <n v="427.20000000000005"/>
    <n v="31.691394658753708"/>
    <s v="Food"/>
    <s v="Small Batch"/>
  </r>
  <r>
    <n v="1250"/>
    <n v="1361"/>
    <s v="successful"/>
    <s v="AU"/>
    <s v="AUD"/>
    <n v="1430488740"/>
    <d v="2015-05-01T13:59:00"/>
    <n v="1427747906"/>
    <d v="2015-03-30T20:38:26"/>
    <d v="1900-01-31T00:00:00"/>
    <x v="30"/>
    <b v="0"/>
    <n v="18"/>
    <b v="1"/>
    <s v="music/classical music"/>
    <n v="108.88"/>
    <n v="75.611111111111114"/>
    <s v="Music"/>
    <s v="Classical Music"/>
  </r>
  <r>
    <n v="11000"/>
    <n v="12106"/>
    <s v="successful"/>
    <s v="US"/>
    <s v="USD"/>
    <n v="1398791182"/>
    <d v="2014-04-29T17:06:22"/>
    <n v="1396026382"/>
    <d v="2014-03-28T17:06:22"/>
    <d v="1900-01-31T00:00:00"/>
    <x v="30"/>
    <b v="1"/>
    <n v="385"/>
    <b v="1"/>
    <s v="technology/space exploration"/>
    <n v="110.05454545454545"/>
    <n v="31.444155844155844"/>
    <s v="Technology"/>
    <s v="Space Exploration"/>
  </r>
  <r>
    <n v="51000"/>
    <n v="5876"/>
    <s v="canceled"/>
    <s v="US"/>
    <s v="USD"/>
    <n v="1402632000"/>
    <d v="2014-06-13T04:00:00"/>
    <n v="1399909127"/>
    <d v="2014-05-12T15:38:47"/>
    <d v="1900-01-31T00:00:00"/>
    <x v="30"/>
    <b v="0"/>
    <n v="70"/>
    <b v="0"/>
    <s v="technology/space exploration"/>
    <n v="11.52156862745098"/>
    <n v="83.942857142857136"/>
    <s v="Technology"/>
    <s v="Space Exploration"/>
  </r>
  <r>
    <n v="60000"/>
    <n v="92340.21"/>
    <s v="successful"/>
    <s v="US"/>
    <s v="USD"/>
    <n v="1407549600"/>
    <d v="2014-08-09T02:00:00"/>
    <n v="1404797428"/>
    <d v="2014-07-08T05:30:28"/>
    <d v="1900-01-31T00:00:00"/>
    <x v="30"/>
    <b v="1"/>
    <n v="1088"/>
    <b v="1"/>
    <s v="theater/spaces"/>
    <n v="153.90035000000003"/>
    <n v="84.871516544117654"/>
    <s v="Theater"/>
    <s v="Spaces"/>
  </r>
  <r>
    <n v="2468"/>
    <n v="7326.88"/>
    <s v="successful"/>
    <s v="GB"/>
    <s v="GBP"/>
    <n v="1439625059"/>
    <d v="2015-08-15T07:50:59"/>
    <n v="1436860259"/>
    <d v="2015-07-14T07:50:59"/>
    <d v="1900-01-31T00:00:00"/>
    <x v="30"/>
    <b v="0"/>
    <n v="1019"/>
    <b v="1"/>
    <s v="technology/hardware"/>
    <n v="296.87520259319291"/>
    <n v="7.1902649656526005"/>
    <s v="Technology"/>
    <s v="Hardware"/>
  </r>
  <r>
    <n v="500"/>
    <n v="140"/>
    <s v="failed"/>
    <s v="US"/>
    <s v="USD"/>
    <n v="1339816200"/>
    <d v="2012-06-16T03:10:00"/>
    <n v="1337095997"/>
    <d v="2012-05-15T15:33:17"/>
    <d v="1900-01-31T00:00:00"/>
    <x v="30"/>
    <b v="0"/>
    <n v="4"/>
    <b v="0"/>
    <s v="publishing/children's books"/>
    <n v="28.000000000000004"/>
    <n v="35"/>
    <s v="Publishing"/>
    <s v="Children'S Books"/>
  </r>
  <r>
    <n v="2500"/>
    <n v="2705"/>
    <s v="successful"/>
    <s v="US"/>
    <s v="USD"/>
    <n v="1401595140"/>
    <d v="2014-06-01T03:59:00"/>
    <n v="1398828064"/>
    <d v="2014-04-30T03:21:04"/>
    <d v="1900-01-31T00:00:00"/>
    <x v="30"/>
    <b v="0"/>
    <n v="57"/>
    <b v="1"/>
    <s v="theater/plays"/>
    <n v="108.2"/>
    <n v="47.456140350877192"/>
    <s v="Theater"/>
    <s v="Plays"/>
  </r>
  <r>
    <n v="650"/>
    <n v="760"/>
    <s v="successful"/>
    <s v="US"/>
    <s v="USD"/>
    <n v="1434159780"/>
    <d v="2015-06-13T01:43:00"/>
    <n v="1431412196"/>
    <d v="2015-05-12T06:29:56"/>
    <d v="1900-01-31T00:00:00"/>
    <x v="30"/>
    <b v="0"/>
    <n v="15"/>
    <b v="1"/>
    <s v="theater/plays"/>
    <n v="116.92307692307693"/>
    <n v="50.666666666666664"/>
    <s v="Theater"/>
    <s v="Plays"/>
  </r>
  <r>
    <n v="6000"/>
    <n v="650"/>
    <s v="failed"/>
    <s v="US"/>
    <s v="USD"/>
    <n v="1480525200"/>
    <d v="2016-11-30T17:00:00"/>
    <n v="1477781724"/>
    <d v="2016-10-29T22:55:24"/>
    <d v="1900-01-31T00:00:00"/>
    <x v="30"/>
    <b v="0"/>
    <n v="6"/>
    <b v="0"/>
    <s v="theater/plays"/>
    <n v="10.833333333333334"/>
    <n v="108.33333333333333"/>
    <s v="Theater"/>
    <s v="Plays"/>
  </r>
  <r>
    <n v="20000"/>
    <n v="1605"/>
    <s v="canceled"/>
    <s v="US"/>
    <s v="USD"/>
    <n v="1476676800"/>
    <d v="2016-10-17T04:00:00"/>
    <n v="1473957239"/>
    <d v="2016-09-15T16:33:59"/>
    <d v="1900-01-31T00:00:00"/>
    <x v="30"/>
    <b v="0"/>
    <n v="8"/>
    <b v="0"/>
    <s v="theater/spaces"/>
    <n v="8.0250000000000004"/>
    <n v="200.625"/>
    <s v="Theater"/>
    <s v="Spaces"/>
  </r>
  <r>
    <n v="3000"/>
    <n v="3035"/>
    <s v="successful"/>
    <s v="US"/>
    <s v="USD"/>
    <n v="1456811940"/>
    <d v="2016-03-01T05:59:00"/>
    <n v="1454098976"/>
    <d v="2016-01-29T20:22:56"/>
    <d v="1900-01-31T00:00:00"/>
    <x v="30"/>
    <b v="0"/>
    <n v="17"/>
    <b v="1"/>
    <s v="theater/spaces"/>
    <n v="101.16666666666667"/>
    <n v="178.52941176470588"/>
    <s v="Theater"/>
    <s v="Spaces"/>
  </r>
  <r>
    <n v="25000"/>
    <n v="5854"/>
    <s v="failed"/>
    <s v="US"/>
    <s v="USD"/>
    <n v="1468029540"/>
    <d v="2016-07-09T01:59:00"/>
    <n v="1465304483"/>
    <d v="2016-06-07T13:01:23"/>
    <d v="1900-01-31T00:00:00"/>
    <x v="30"/>
    <b v="0"/>
    <n v="45"/>
    <b v="0"/>
    <s v="theater/spaces"/>
    <n v="23.416"/>
    <n v="130.0888888888889"/>
    <s v="Theater"/>
    <s v="Spaces"/>
  </r>
  <r>
    <n v="4000"/>
    <n v="1185"/>
    <s v="failed"/>
    <s v="AU"/>
    <s v="AUD"/>
    <n v="1422928800"/>
    <d v="2015-02-03T02:00:00"/>
    <n v="1420235311"/>
    <d v="2015-01-02T21:48:31"/>
    <d v="1900-01-31T00:00:00"/>
    <x v="30"/>
    <b v="0"/>
    <n v="5"/>
    <b v="0"/>
    <s v="theater/spaces"/>
    <n v="29.625"/>
    <n v="237"/>
    <s v="Theater"/>
    <s v="Spaces"/>
  </r>
  <r>
    <n v="9500"/>
    <n v="11335.7"/>
    <s v="successful"/>
    <s v="US"/>
    <s v="USD"/>
    <n v="1403305200"/>
    <d v="2014-06-20T23:00:00"/>
    <n v="1400512658"/>
    <d v="2014-05-19T15:17:38"/>
    <d v="1900-01-31T00:00:00"/>
    <x v="30"/>
    <b v="1"/>
    <n v="226"/>
    <b v="1"/>
    <s v="theater/plays"/>
    <n v="119.32315789473684"/>
    <n v="50.157964601769912"/>
    <s v="Theater"/>
    <s v="Plays"/>
  </r>
  <r>
    <n v="23000"/>
    <n v="27541"/>
    <s v="successful"/>
    <s v="US"/>
    <s v="USD"/>
    <n v="1408068000"/>
    <d v="2014-08-15T02:00:00"/>
    <n v="1405346680"/>
    <d v="2014-07-14T14:04:40"/>
    <d v="1900-01-31T00:00:00"/>
    <x v="30"/>
    <b v="1"/>
    <n v="322"/>
    <b v="1"/>
    <s v="theater/plays"/>
    <n v="119.74347826086958"/>
    <n v="85.531055900621112"/>
    <s v="Theater"/>
    <s v="Plays"/>
  </r>
  <r>
    <n v="7000"/>
    <n v="7164"/>
    <s v="successful"/>
    <s v="US"/>
    <s v="USD"/>
    <n v="1450328340"/>
    <d v="2015-12-17T04:59:00"/>
    <n v="1447606884"/>
    <d v="2015-11-15T17:01:24"/>
    <d v="1900-01-31T00:00:00"/>
    <x v="30"/>
    <b v="1"/>
    <n v="37"/>
    <b v="1"/>
    <s v="theater/plays"/>
    <n v="102.34285714285714"/>
    <n v="193.62162162162161"/>
    <s v="Theater"/>
    <s v="Plays"/>
  </r>
  <r>
    <n v="21000"/>
    <n v="21904"/>
    <s v="successful"/>
    <s v="US"/>
    <s v="USD"/>
    <n v="1434074400"/>
    <d v="2015-06-12T02:00:00"/>
    <n v="1431354258"/>
    <d v="2015-05-11T14:24:18"/>
    <d v="1900-01-31T00:00:00"/>
    <x v="30"/>
    <b v="0"/>
    <n v="270"/>
    <b v="1"/>
    <s v="theater/plays"/>
    <n v="104.3047619047619"/>
    <n v="81.125925925925927"/>
    <s v="Theater"/>
    <s v="Plays"/>
  </r>
  <r>
    <n v="4999"/>
    <n v="5604"/>
    <s v="successful"/>
    <s v="US"/>
    <s v="USD"/>
    <n v="1488258000"/>
    <d v="2017-02-28T05:00:00"/>
    <n v="1485556626"/>
    <d v="2017-01-27T22:37:06"/>
    <d v="1900-01-31T00:00:00"/>
    <x v="30"/>
    <b v="0"/>
    <n v="81"/>
    <b v="1"/>
    <s v="theater/plays"/>
    <n v="112.10242048409683"/>
    <n v="69.18518518518519"/>
    <s v="Theater"/>
    <s v="Plays"/>
  </r>
  <r>
    <n v="500"/>
    <n v="570"/>
    <s v="successful"/>
    <s v="US"/>
    <s v="USD"/>
    <n v="1442462340"/>
    <d v="2015-09-17T03:59:00"/>
    <n v="1439743900"/>
    <d v="2015-08-16T16:51:40"/>
    <d v="1900-01-31T00:00:00"/>
    <x v="30"/>
    <b v="0"/>
    <n v="14"/>
    <b v="1"/>
    <s v="theater/plays"/>
    <n v="113.99999999999999"/>
    <n v="40.714285714285715"/>
    <s v="Theater"/>
    <s v="Plays"/>
  </r>
  <r>
    <n v="30000"/>
    <n v="30891.1"/>
    <s v="successful"/>
    <s v="US"/>
    <s v="USD"/>
    <n v="1412434136"/>
    <d v="2014-10-04T14:48:56"/>
    <n v="1409669336"/>
    <d v="2014-09-02T14:48:56"/>
    <d v="1900-01-31T00:00:00"/>
    <x v="30"/>
    <b v="0"/>
    <n v="104"/>
    <b v="1"/>
    <s v="theater/plays"/>
    <n v="102.97033333333331"/>
    <n v="297.02980769230766"/>
    <s v="Theater"/>
    <s v="Plays"/>
  </r>
  <r>
    <n v="3000"/>
    <n v="4656"/>
    <s v="successful"/>
    <s v="US"/>
    <s v="USD"/>
    <n v="1433314740"/>
    <d v="2015-06-03T06:59:00"/>
    <n v="1430600401"/>
    <d v="2015-05-02T21:00:01"/>
    <d v="1900-01-31T00:00:00"/>
    <x v="30"/>
    <b v="0"/>
    <n v="56"/>
    <b v="1"/>
    <s v="theater/plays"/>
    <n v="155.20000000000002"/>
    <n v="83.142857142857139"/>
    <s v="Theater"/>
    <s v="Plays"/>
  </r>
  <r>
    <n v="5500"/>
    <n v="5845"/>
    <s v="successful"/>
    <s v="US"/>
    <s v="USD"/>
    <n v="1439337600"/>
    <d v="2015-08-12T00:00:00"/>
    <n v="1436575280"/>
    <d v="2015-07-11T00:41:20"/>
    <d v="1900-01-31T00:00:00"/>
    <x v="30"/>
    <b v="0"/>
    <n v="104"/>
    <b v="1"/>
    <s v="theater/plays"/>
    <n v="106.27272727272728"/>
    <n v="56.20192307692308"/>
    <s v="Theater"/>
    <s v="Plays"/>
  </r>
  <r>
    <n v="10000"/>
    <n v="10133"/>
    <s v="successful"/>
    <s v="US"/>
    <s v="USD"/>
    <n v="1470887940"/>
    <d v="2016-08-11T03:59:00"/>
    <n v="1468176527"/>
    <d v="2016-07-10T18:48:47"/>
    <d v="1900-01-31T00:00:00"/>
    <x v="30"/>
    <b v="0"/>
    <n v="102"/>
    <b v="1"/>
    <s v="theater/plays"/>
    <n v="101.33000000000001"/>
    <n v="99.343137254901961"/>
    <s v="Theater"/>
    <s v="Plays"/>
  </r>
  <r>
    <n v="800"/>
    <n v="800"/>
    <s v="successful"/>
    <s v="GB"/>
    <s v="GBP"/>
    <n v="1466172000"/>
    <d v="2016-06-17T14:00:00"/>
    <n v="1463418090"/>
    <d v="2016-05-16T17:01:30"/>
    <d v="1900-01-31T00:00:00"/>
    <x v="30"/>
    <b v="0"/>
    <n v="27"/>
    <b v="1"/>
    <s v="theater/plays"/>
    <n v="100"/>
    <n v="29.62962962962963"/>
    <s v="Theater"/>
    <s v="Plays"/>
  </r>
  <r>
    <n v="1000"/>
    <n v="1130"/>
    <s v="successful"/>
    <s v="US"/>
    <s v="USD"/>
    <n v="1479592800"/>
    <d v="2016-11-19T22:00:00"/>
    <n v="1476760226"/>
    <d v="2016-10-18T03:10:26"/>
    <d v="1900-01-31T00:00:00"/>
    <x v="30"/>
    <b v="0"/>
    <n v="17"/>
    <b v="1"/>
    <s v="theater/plays"/>
    <n v="112.99999999999999"/>
    <n v="66.470588235294116"/>
    <s v="Theater"/>
    <s v="Plays"/>
  </r>
  <r>
    <n v="10000"/>
    <n v="10235"/>
    <s v="successful"/>
    <s v="US"/>
    <s v="USD"/>
    <n v="1432612740"/>
    <d v="2015-05-26T03:59:00"/>
    <n v="1429881667"/>
    <d v="2015-04-24T13:21:07"/>
    <d v="1900-01-31T00:00:00"/>
    <x v="30"/>
    <b v="0"/>
    <n v="97"/>
    <b v="1"/>
    <s v="theater/plays"/>
    <n v="102.35000000000001"/>
    <n v="105.51546391752578"/>
    <s v="Theater"/>
    <s v="Plays"/>
  </r>
  <r>
    <n v="1200"/>
    <n v="0"/>
    <s v="failed"/>
    <s v="US"/>
    <s v="USD"/>
    <n v="1404532740"/>
    <d v="2014-07-05T03:59:00"/>
    <n v="1401823952"/>
    <d v="2014-06-03T19:32:32"/>
    <d v="1900-01-31T00:00:00"/>
    <x v="30"/>
    <b v="0"/>
    <n v="0"/>
    <b v="0"/>
    <s v="theater/plays"/>
    <n v="0"/>
    <n v="0"/>
    <s v="Theater"/>
    <s v="Plays"/>
  </r>
  <r>
    <n v="2500"/>
    <n v="3000"/>
    <s v="successful"/>
    <s v="US"/>
    <s v="USD"/>
    <n v="1436817960"/>
    <d v="2015-07-13T20:06:00"/>
    <n v="1433999785"/>
    <d v="2015-06-11T05:16:25"/>
    <d v="1900-01-31T00:00:00"/>
    <x v="30"/>
    <b v="0"/>
    <n v="30"/>
    <b v="1"/>
    <s v="theater/musical"/>
    <n v="120"/>
    <n v="100"/>
    <s v="Theater"/>
    <s v="Musical"/>
  </r>
  <r>
    <n v="3550"/>
    <n v="116"/>
    <s v="failed"/>
    <s v="GB"/>
    <s v="GBP"/>
    <n v="1434395418"/>
    <d v="2015-06-15T19:10:18"/>
    <n v="1431630618"/>
    <d v="2015-05-14T19:10:18"/>
    <d v="1900-01-31T00:00:00"/>
    <x v="30"/>
    <b v="0"/>
    <n v="4"/>
    <b v="0"/>
    <s v="theater/musical"/>
    <n v="3.267605633802817"/>
    <n v="29"/>
    <s v="Theater"/>
    <s v="Musical"/>
  </r>
  <r>
    <n v="3500"/>
    <n v="3659"/>
    <s v="successful"/>
    <s v="US"/>
    <s v="USD"/>
    <n v="1451881207"/>
    <d v="2016-01-04T04:20:07"/>
    <n v="1449116407"/>
    <d v="2015-12-03T04:20:07"/>
    <d v="1900-01-31T00:00:00"/>
    <x v="30"/>
    <b v="0"/>
    <n v="46"/>
    <b v="1"/>
    <s v="theater/plays"/>
    <n v="104.54285714285714"/>
    <n v="79.543478260869563"/>
    <s v="Theater"/>
    <s v="Plays"/>
  </r>
  <r>
    <n v="800"/>
    <n v="900"/>
    <s v="successful"/>
    <s v="US"/>
    <s v="USD"/>
    <n v="1470197340"/>
    <d v="2016-08-03T04:09:00"/>
    <n v="1467497652"/>
    <d v="2016-07-02T22:14:12"/>
    <d v="1900-01-31T00:00:00"/>
    <x v="30"/>
    <b v="0"/>
    <n v="14"/>
    <b v="1"/>
    <s v="theater/plays"/>
    <n v="112.5"/>
    <n v="64.285714285714292"/>
    <s v="Theater"/>
    <s v="Plays"/>
  </r>
  <r>
    <n v="1000"/>
    <n v="153"/>
    <s v="failed"/>
    <s v="US"/>
    <s v="USD"/>
    <n v="1414354080"/>
    <d v="2014-10-26T20:08:00"/>
    <n v="1411587606"/>
    <d v="2014-09-24T19:40:06"/>
    <d v="1900-01-31T00:00:00"/>
    <x v="30"/>
    <b v="0"/>
    <n v="4"/>
    <b v="0"/>
    <s v="theater/plays"/>
    <n v="15.299999999999999"/>
    <n v="38.25"/>
    <s v="Theater"/>
    <s v="Plays"/>
  </r>
  <r>
    <n v="6000"/>
    <n v="195"/>
    <s v="failed"/>
    <s v="US"/>
    <s v="USD"/>
    <n v="1425110400"/>
    <d v="2015-02-28T08:00:00"/>
    <n v="1422388822"/>
    <d v="2015-01-27T20:00:22"/>
    <d v="1900-01-31T00:00:00"/>
    <x v="30"/>
    <b v="0"/>
    <n v="5"/>
    <b v="0"/>
    <s v="theater/plays"/>
    <n v="3.25"/>
    <n v="39"/>
    <s v="Theater"/>
    <s v="Plays"/>
  </r>
  <r>
    <n v="11140"/>
    <n v="3877"/>
    <s v="failed"/>
    <s v="US"/>
    <s v="USD"/>
    <n v="1400569140"/>
    <d v="2014-05-20T06:59:00"/>
    <n v="1397854356"/>
    <d v="2014-04-18T20:52:36"/>
    <d v="1900-01-31T00:00:00"/>
    <x v="30"/>
    <b v="0"/>
    <n v="46"/>
    <b v="0"/>
    <s v="theater/plays"/>
    <n v="34.802513464991023"/>
    <n v="84.282608695652172"/>
    <s v="Theater"/>
    <s v="Plays"/>
  </r>
  <r>
    <n v="10000"/>
    <n v="250"/>
    <s v="failed"/>
    <s v="CA"/>
    <s v="CAD"/>
    <n v="1410836400"/>
    <d v="2014-09-16T03:00:00"/>
    <n v="1408116152"/>
    <d v="2014-08-15T15:22:32"/>
    <d v="1900-01-31T00:00:00"/>
    <x v="30"/>
    <b v="0"/>
    <n v="7"/>
    <b v="0"/>
    <s v="theater/plays"/>
    <n v="2.5"/>
    <n v="35.714285714285715"/>
    <s v="Theater"/>
    <s v="Plays"/>
  </r>
  <r>
    <n v="35000"/>
    <n v="38082.69"/>
    <s v="successful"/>
    <s v="US"/>
    <s v="USD"/>
    <n v="1442345940"/>
    <d v="2015-09-15T19:39:00"/>
    <n v="1439494863"/>
    <d v="2015-08-13T19:41:03"/>
    <d v="1900-02-01T00:00:00"/>
    <x v="31"/>
    <b v="0"/>
    <n v="574"/>
    <b v="1"/>
    <s v="film &amp; video/television"/>
    <n v="108.80768571428572"/>
    <n v="66.346149825783982"/>
    <s v="Film &amp; Video"/>
    <s v="Television"/>
  </r>
  <r>
    <n v="3000"/>
    <n v="403"/>
    <s v="canceled"/>
    <s v="US"/>
    <s v="USD"/>
    <n v="1404241200"/>
    <d v="2014-07-01T19:00:00"/>
    <n v="1401354597"/>
    <d v="2014-05-29T09:09:57"/>
    <d v="1900-02-01T00:00:00"/>
    <x v="31"/>
    <b v="0"/>
    <n v="5"/>
    <b v="0"/>
    <s v="film &amp; video/science fiction"/>
    <n v="13.433333333333334"/>
    <n v="80.599999999999994"/>
    <s v="Film &amp; Video"/>
    <s v="Science Fiction"/>
  </r>
  <r>
    <n v="75000"/>
    <n v="76130.2"/>
    <s v="successful"/>
    <s v="US"/>
    <s v="USD"/>
    <n v="1319860740"/>
    <d v="2011-10-29T03:59:00"/>
    <n v="1317064599"/>
    <d v="2011-09-26T19:16:39"/>
    <d v="1900-02-01T00:00:00"/>
    <x v="31"/>
    <b v="1"/>
    <n v="493"/>
    <b v="1"/>
    <s v="film &amp; video/documentary"/>
    <n v="101.50693333333334"/>
    <n v="154.42231237322514"/>
    <s v="Film &amp; Video"/>
    <s v="Documentary"/>
  </r>
  <r>
    <n v="8500"/>
    <n v="8636"/>
    <s v="successful"/>
    <s v="US"/>
    <s v="USD"/>
    <n v="1438441308"/>
    <d v="2015-08-01T15:01:48"/>
    <n v="1435590108"/>
    <d v="2015-06-29T15:01:48"/>
    <d v="1900-02-01T00:00:00"/>
    <x v="31"/>
    <b v="1"/>
    <n v="82"/>
    <b v="1"/>
    <s v="film &amp; video/documentary"/>
    <n v="101.6"/>
    <n v="105.3170731707317"/>
    <s v="Film &amp; Video"/>
    <s v="Documentary"/>
  </r>
  <r>
    <n v="150000"/>
    <n v="169394.6"/>
    <s v="successful"/>
    <s v="US"/>
    <s v="USD"/>
    <n v="1489532220"/>
    <d v="2017-03-14T22:57:00"/>
    <n v="1486625606"/>
    <d v="2017-02-09T07:33:26"/>
    <d v="1900-02-01T00:00:00"/>
    <x v="31"/>
    <b v="1"/>
    <n v="1151"/>
    <b v="1"/>
    <s v="film &amp; video/documentary"/>
    <n v="112.92973333333333"/>
    <n v="147.17167680278018"/>
    <s v="Film &amp; Video"/>
    <s v="Documentary"/>
  </r>
  <r>
    <n v="2500"/>
    <n v="125"/>
    <s v="failed"/>
    <s v="US"/>
    <s v="USD"/>
    <n v="1385931702"/>
    <d v="2013-12-01T21:01:42"/>
    <n v="1383076902"/>
    <d v="2013-10-29T20:01:42"/>
    <d v="1900-02-01T00:00:00"/>
    <x v="31"/>
    <b v="0"/>
    <n v="2"/>
    <b v="0"/>
    <s v="film &amp; video/animation"/>
    <n v="5"/>
    <n v="62.5"/>
    <s v="Film &amp; Video"/>
    <s v="Animation"/>
  </r>
  <r>
    <n v="25000"/>
    <n v="4345"/>
    <s v="canceled"/>
    <s v="US"/>
    <s v="USD"/>
    <n v="1439644920"/>
    <d v="2015-08-15T13:22:00"/>
    <n v="1436793939"/>
    <d v="2015-07-13T13:25:39"/>
    <d v="1900-02-01T00:00:00"/>
    <x v="31"/>
    <b v="0"/>
    <n v="39"/>
    <b v="0"/>
    <s v="technology/web"/>
    <n v="17.380000000000003"/>
    <n v="111.41025641025641"/>
    <s v="Technology"/>
    <s v="Web"/>
  </r>
  <r>
    <n v="6000"/>
    <n v="9500"/>
    <s v="successful"/>
    <s v="US"/>
    <s v="USD"/>
    <n v="1407758629"/>
    <d v="2014-08-11T12:03:49"/>
    <n v="1404907429"/>
    <d v="2014-07-09T12:03:49"/>
    <d v="1900-02-01T00:00:00"/>
    <x v="31"/>
    <b v="0"/>
    <n v="139"/>
    <b v="1"/>
    <s v="publishing/nonfiction"/>
    <n v="158.33333333333331"/>
    <n v="68.345323741007192"/>
    <s v="Publishing"/>
    <s v="Nonfiction"/>
  </r>
  <r>
    <n v="4500"/>
    <n v="4500"/>
    <s v="successful"/>
    <s v="CA"/>
    <s v="CAD"/>
    <n v="1419224340"/>
    <d v="2014-12-22T04:59:00"/>
    <n v="1416363886"/>
    <d v="2014-11-19T02:24:46"/>
    <d v="1900-02-01T00:00:00"/>
    <x v="31"/>
    <b v="0"/>
    <n v="43"/>
    <b v="1"/>
    <s v="music/rock"/>
    <n v="100"/>
    <n v="104.65116279069767"/>
    <s v="Music"/>
    <s v="Rock"/>
  </r>
  <r>
    <n v="4000"/>
    <n v="6207"/>
    <s v="successful"/>
    <s v="US"/>
    <s v="USD"/>
    <n v="1461560340"/>
    <d v="2016-04-25T04:59:00"/>
    <n v="1458762717"/>
    <d v="2016-03-23T19:51:57"/>
    <d v="1900-02-01T00:00:00"/>
    <x v="31"/>
    <b v="0"/>
    <n v="133"/>
    <b v="1"/>
    <s v="music/metal"/>
    <n v="155.17499999999998"/>
    <n v="46.669172932330824"/>
    <s v="Music"/>
    <s v="Metal"/>
  </r>
  <r>
    <n v="3152"/>
    <n v="1286"/>
    <s v="failed"/>
    <s v="GB"/>
    <s v="GBP"/>
    <n v="1359978927"/>
    <d v="2013-02-04T11:55:27"/>
    <n v="1357127727"/>
    <d v="2013-01-02T11:55:27"/>
    <d v="1900-02-01T00:00:00"/>
    <x v="31"/>
    <b v="0"/>
    <n v="45"/>
    <b v="0"/>
    <s v="music/jazz"/>
    <n v="40.799492385786799"/>
    <n v="28.577777777777779"/>
    <s v="Music"/>
    <s v="Jazz"/>
  </r>
  <r>
    <n v="3780"/>
    <n v="113"/>
    <s v="failed"/>
    <s v="US"/>
    <s v="USD"/>
    <n v="1351582938"/>
    <d v="2012-10-30T07:42:18"/>
    <n v="1348731738"/>
    <d v="2012-09-27T07:42:18"/>
    <d v="1900-02-01T00:00:00"/>
    <x v="31"/>
    <b v="0"/>
    <n v="8"/>
    <b v="0"/>
    <s v="music/indie rock"/>
    <n v="2.9894179894179893"/>
    <n v="14.125"/>
    <s v="Music"/>
    <s v="Indie Rock"/>
  </r>
  <r>
    <n v="1500"/>
    <n v="302"/>
    <s v="failed"/>
    <s v="US"/>
    <s v="USD"/>
    <n v="1315341550"/>
    <d v="2011-09-06T20:39:10"/>
    <n v="1312490350"/>
    <d v="2011-08-04T20:39:10"/>
    <d v="1900-02-01T00:00:00"/>
    <x v="31"/>
    <b v="0"/>
    <n v="14"/>
    <b v="0"/>
    <s v="music/indie rock"/>
    <n v="20.133333333333333"/>
    <n v="21.571428571428573"/>
    <s v="Music"/>
    <s v="Indie Rock"/>
  </r>
  <r>
    <n v="30000"/>
    <n v="14000"/>
    <s v="failed"/>
    <s v="MX"/>
    <s v="MXN"/>
    <n v="1486624607"/>
    <d v="2017-02-09T07:16:47"/>
    <n v="1483773407"/>
    <d v="2017-01-07T07:16:47"/>
    <d v="1900-02-01T00:00:00"/>
    <x v="31"/>
    <b v="0"/>
    <n v="11"/>
    <b v="0"/>
    <s v="technology/wearables"/>
    <n v="46.666666666666664"/>
    <n v="1272.7272727272727"/>
    <s v="Technology"/>
    <s v="Wearables"/>
  </r>
  <r>
    <n v="12500"/>
    <n v="13180"/>
    <s v="successful"/>
    <s v="US"/>
    <s v="USD"/>
    <n v="1433736000"/>
    <d v="2015-06-08T04:00:00"/>
    <n v="1430945149"/>
    <d v="2015-05-06T20:45:49"/>
    <d v="1900-02-01T00:00:00"/>
    <x v="31"/>
    <b v="0"/>
    <n v="111"/>
    <b v="1"/>
    <s v="photography/photobooks"/>
    <n v="105.44"/>
    <n v="118.73873873873873"/>
    <s v="Photography"/>
    <s v="Photobooks"/>
  </r>
  <r>
    <n v="7500"/>
    <n v="8005"/>
    <s v="successful"/>
    <s v="GB"/>
    <s v="GBP"/>
    <n v="1433198520"/>
    <d v="2015-06-01T22:42:00"/>
    <n v="1430340195"/>
    <d v="2015-04-29T20:43:15"/>
    <d v="1900-02-01T00:00:00"/>
    <x v="31"/>
    <b v="0"/>
    <n v="123"/>
    <b v="1"/>
    <s v="photography/photobooks"/>
    <n v="106.73333333333332"/>
    <n v="65.081300813008127"/>
    <s v="Photography"/>
    <s v="Photobooks"/>
  </r>
  <r>
    <n v="900"/>
    <n v="1035"/>
    <s v="successful"/>
    <s v="AT"/>
    <s v="EUR"/>
    <n v="1489238940"/>
    <d v="2017-03-11T13:29:00"/>
    <n v="1486406253"/>
    <d v="2017-02-06T18:37:33"/>
    <d v="1900-02-01T00:00:00"/>
    <x v="31"/>
    <b v="0"/>
    <n v="32"/>
    <b v="1"/>
    <s v="photography/photobooks"/>
    <n v="114.99999999999999"/>
    <n v="32.34375"/>
    <s v="Photography"/>
    <s v="Photobooks"/>
  </r>
  <r>
    <n v="2500"/>
    <n v="2606"/>
    <s v="successful"/>
    <s v="US"/>
    <s v="USD"/>
    <n v="1402286340"/>
    <d v="2014-06-09T03:59:00"/>
    <n v="1399504664"/>
    <d v="2014-05-07T23:17:44"/>
    <d v="1900-02-01T00:00:00"/>
    <x v="31"/>
    <b v="1"/>
    <n v="96"/>
    <b v="1"/>
    <s v="music/rock"/>
    <n v="104.24"/>
    <n v="27.145833333333332"/>
    <s v="Music"/>
    <s v="Rock"/>
  </r>
  <r>
    <n v="15000"/>
    <n v="28300.45"/>
    <s v="successful"/>
    <s v="US"/>
    <s v="USD"/>
    <n v="1419051540"/>
    <d v="2014-12-20T04:59:00"/>
    <n v="1416244863"/>
    <d v="2014-11-17T17:21:03"/>
    <d v="1900-02-01T00:00:00"/>
    <x v="31"/>
    <b v="1"/>
    <n v="441"/>
    <b v="1"/>
    <s v="publishing/radio &amp; podcasts"/>
    <n v="188.66966666666667"/>
    <n v="64.173356009070289"/>
    <s v="Publishing"/>
    <s v="Radio &amp; Podcasts"/>
  </r>
  <r>
    <n v="2350"/>
    <n v="4135"/>
    <s v="successful"/>
    <s v="US"/>
    <s v="USD"/>
    <n v="1417402800"/>
    <d v="2014-12-01T03:00:00"/>
    <n v="1414610126"/>
    <d v="2014-10-29T19:15:26"/>
    <d v="1900-02-01T00:00:00"/>
    <x v="31"/>
    <b v="1"/>
    <n v="73"/>
    <b v="1"/>
    <s v="photography/photobooks"/>
    <n v="175.95744680851064"/>
    <n v="56.643835616438359"/>
    <s v="Photography"/>
    <s v="Photobooks"/>
  </r>
  <r>
    <n v="20000"/>
    <n v="27197.22"/>
    <s v="successful"/>
    <s v="US"/>
    <s v="USD"/>
    <n v="1483481019"/>
    <d v="2017-01-03T22:03:39"/>
    <n v="1480629819"/>
    <d v="2016-12-01T22:03:39"/>
    <d v="1900-02-01T00:00:00"/>
    <x v="31"/>
    <b v="0"/>
    <n v="284"/>
    <b v="1"/>
    <s v="photography/photobooks"/>
    <n v="135.98609999999999"/>
    <n v="95.764859154929582"/>
    <s v="Photography"/>
    <s v="Photobooks"/>
  </r>
  <r>
    <n v="3333"/>
    <n v="28"/>
    <s v="canceled"/>
    <s v="US"/>
    <s v="USD"/>
    <n v="1377734091"/>
    <d v="2013-08-28T23:54:51"/>
    <n v="1374882891"/>
    <d v="2013-07-26T23:54:51"/>
    <d v="1900-02-01T00:00:00"/>
    <x v="31"/>
    <b v="0"/>
    <n v="2"/>
    <b v="0"/>
    <s v="publishing/art books"/>
    <n v="0.84008400840084008"/>
    <n v="14"/>
    <s v="Publishing"/>
    <s v="Art Books"/>
  </r>
  <r>
    <n v="1200"/>
    <n v="1215"/>
    <s v="successful"/>
    <s v="US"/>
    <s v="USD"/>
    <n v="1388553960"/>
    <d v="2014-01-01T05:26:00"/>
    <n v="1385754986"/>
    <d v="2013-11-29T19:56:26"/>
    <d v="1900-02-01T00:00:00"/>
    <x v="31"/>
    <b v="0"/>
    <n v="23"/>
    <b v="1"/>
    <s v="music/rock"/>
    <n v="101.25"/>
    <n v="52.826086956521742"/>
    <s v="Music"/>
    <s v="Rock"/>
  </r>
  <r>
    <n v="7000"/>
    <n v="10210"/>
    <s v="successful"/>
    <s v="US"/>
    <s v="USD"/>
    <n v="1383332400"/>
    <d v="2013-11-01T19:00:00"/>
    <n v="1380470188"/>
    <d v="2013-09-29T15:56:28"/>
    <d v="1900-02-01T00:00:00"/>
    <x v="31"/>
    <b v="0"/>
    <n v="158"/>
    <b v="1"/>
    <s v="music/rock"/>
    <n v="145.85714285714286"/>
    <n v="64.620253164556956"/>
    <s v="Music"/>
    <s v="Rock"/>
  </r>
  <r>
    <n v="4000"/>
    <n v="4037"/>
    <s v="successful"/>
    <s v="US"/>
    <s v="USD"/>
    <n v="1403026882"/>
    <d v="2014-06-17T17:41:22"/>
    <n v="1400175682"/>
    <d v="2014-05-15T17:41:22"/>
    <d v="1900-02-01T00:00:00"/>
    <x v="31"/>
    <b v="0"/>
    <n v="88"/>
    <b v="1"/>
    <s v="music/rock"/>
    <n v="100.925"/>
    <n v="45.875"/>
    <s v="Music"/>
    <s v="Rock"/>
  </r>
  <r>
    <n v="10000"/>
    <n v="3125"/>
    <s v="live"/>
    <s v="US"/>
    <s v="USD"/>
    <n v="1491855300"/>
    <d v="2017-04-10T20:15:00"/>
    <n v="1488935245"/>
    <d v="2017-03-08T01:07:25"/>
    <d v="1900-02-01T00:00:00"/>
    <x v="31"/>
    <b v="0"/>
    <n v="39"/>
    <b v="0"/>
    <s v="music/faith"/>
    <n v="31.25"/>
    <n v="80.128205128205124"/>
    <s v="Music"/>
    <s v="Faith"/>
  </r>
  <r>
    <n v="30000"/>
    <n v="10042"/>
    <s v="live"/>
    <s v="US"/>
    <s v="USD"/>
    <n v="1491181200"/>
    <d v="2017-04-03T01:00:00"/>
    <n v="1488387008"/>
    <d v="2017-03-01T16:50:08"/>
    <d v="1900-02-01T00:00:00"/>
    <x v="31"/>
    <b v="0"/>
    <n v="38"/>
    <b v="0"/>
    <s v="music/faith"/>
    <n v="33.473333333333329"/>
    <n v="264.26315789473682"/>
    <s v="Music"/>
    <s v="Faith"/>
  </r>
  <r>
    <n v="35000"/>
    <n v="5422"/>
    <s v="failed"/>
    <s v="US"/>
    <s v="USD"/>
    <n v="1456062489"/>
    <d v="2016-02-21T13:48:09"/>
    <n v="1453211289"/>
    <d v="2016-01-19T13:48:09"/>
    <d v="1900-02-01T00:00:00"/>
    <x v="31"/>
    <b v="1"/>
    <n v="76"/>
    <b v="0"/>
    <s v="photography/photobooks"/>
    <n v="15.491428571428573"/>
    <n v="71.34210526315789"/>
    <s v="Photography"/>
    <s v="Photobooks"/>
  </r>
  <r>
    <n v="3350"/>
    <n v="3380"/>
    <s v="successful"/>
    <s v="US"/>
    <s v="USD"/>
    <n v="1341964080"/>
    <d v="2012-07-10T23:48:00"/>
    <n v="1339109212"/>
    <d v="2012-06-07T22:46:52"/>
    <d v="1900-02-01T00:00:00"/>
    <x v="31"/>
    <b v="0"/>
    <n v="81"/>
    <b v="1"/>
    <s v="music/indie rock"/>
    <n v="100.8955223880597"/>
    <n v="41.728395061728392"/>
    <s v="Music"/>
    <s v="Indie Rock"/>
  </r>
  <r>
    <n v="50000"/>
    <n v="513422.57"/>
    <s v="successful"/>
    <s v="US"/>
    <s v="USD"/>
    <n v="1339484400"/>
    <d v="2012-06-12T07:00:00"/>
    <n v="1336627492"/>
    <d v="2012-05-10T05:24:52"/>
    <d v="1900-02-01T00:00:00"/>
    <x v="31"/>
    <b v="1"/>
    <n v="388"/>
    <b v="1"/>
    <s v="technology/hardware"/>
    <n v="1026.8451399999999"/>
    <n v="1323.2540463917526"/>
    <s v="Technology"/>
    <s v="Hardware"/>
  </r>
  <r>
    <n v="50000"/>
    <n v="409782"/>
    <s v="successful"/>
    <s v="AT"/>
    <s v="EUR"/>
    <n v="1452553200"/>
    <d v="2016-01-11T23:00:00"/>
    <n v="1449650173"/>
    <d v="2015-12-09T08:36:13"/>
    <d v="1900-02-01T00:00:00"/>
    <x v="31"/>
    <b v="1"/>
    <n v="971"/>
    <b v="1"/>
    <s v="technology/hardware"/>
    <n v="819.56399999999996"/>
    <n v="422.02059732234807"/>
    <s v="Technology"/>
    <s v="Hardware"/>
  </r>
  <r>
    <n v="4000"/>
    <n v="5922"/>
    <s v="successful"/>
    <s v="DE"/>
    <s v="EUR"/>
    <n v="1463333701"/>
    <d v="2016-05-15T17:35:01"/>
    <n v="1460482501"/>
    <d v="2016-04-12T17:35:01"/>
    <d v="1900-02-01T00:00:00"/>
    <x v="31"/>
    <b v="0"/>
    <n v="49"/>
    <b v="1"/>
    <s v="technology/hardware"/>
    <n v="148.04999999999998"/>
    <n v="120.85714285714286"/>
    <s v="Technology"/>
    <s v="Hardware"/>
  </r>
  <r>
    <n v="495"/>
    <n v="628"/>
    <s v="successful"/>
    <s v="GB"/>
    <s v="GBP"/>
    <n v="1432499376"/>
    <d v="2015-05-24T20:29:36"/>
    <n v="1429648176"/>
    <d v="2015-04-21T20:29:36"/>
    <d v="1900-02-01T00:00:00"/>
    <x v="31"/>
    <b v="0"/>
    <n v="10"/>
    <b v="1"/>
    <s v="technology/hardware"/>
    <n v="126.86868686868686"/>
    <n v="62.8"/>
    <s v="Technology"/>
    <s v="Hardware"/>
  </r>
  <r>
    <n v="75000"/>
    <n v="21144"/>
    <s v="failed"/>
    <s v="US"/>
    <s v="USD"/>
    <n v="1482479940"/>
    <d v="2016-12-23T07:59:00"/>
    <n v="1479684783"/>
    <d v="2016-11-20T23:33:03"/>
    <d v="1900-02-01T00:00:00"/>
    <x v="31"/>
    <b v="0"/>
    <n v="57"/>
    <b v="0"/>
    <s v="games/video games"/>
    <n v="28.192"/>
    <n v="370.94736842105266"/>
    <s v="Games"/>
    <s v="Video Games"/>
  </r>
  <r>
    <n v="5000"/>
    <n v="24790"/>
    <s v="successful"/>
    <s v="US"/>
    <s v="USD"/>
    <n v="1405738800"/>
    <d v="2014-07-19T03:00:00"/>
    <n v="1402945408"/>
    <d v="2014-06-16T19:03:28"/>
    <d v="1900-02-01T00:00:00"/>
    <x v="31"/>
    <b v="0"/>
    <n v="988"/>
    <b v="1"/>
    <s v="games/tabletop games"/>
    <n v="495.8"/>
    <n v="25.091093117408906"/>
    <s v="Games"/>
    <s v="Tabletop Games"/>
  </r>
  <r>
    <n v="7500"/>
    <n v="7785"/>
    <s v="successful"/>
    <s v="US"/>
    <s v="USD"/>
    <n v="1317438000"/>
    <d v="2011-10-01T03:00:00"/>
    <n v="1314577097"/>
    <d v="2011-08-29T00:18:17"/>
    <d v="1900-02-01T00:00:00"/>
    <x v="31"/>
    <b v="0"/>
    <n v="86"/>
    <b v="1"/>
    <s v="music/indie rock"/>
    <n v="103.8"/>
    <n v="90.523255813953483"/>
    <s v="Music"/>
    <s v="Indie Rock"/>
  </r>
  <r>
    <n v="3200"/>
    <n v="3360.72"/>
    <s v="successful"/>
    <s v="US"/>
    <s v="USD"/>
    <n v="1415004770"/>
    <d v="2014-11-03T08:52:50"/>
    <n v="1412149970"/>
    <d v="2014-10-01T07:52:50"/>
    <d v="1900-02-01T00:00:00"/>
    <x v="31"/>
    <b v="0"/>
    <n v="55"/>
    <b v="1"/>
    <s v="music/indie rock"/>
    <n v="105.02249999999999"/>
    <n v="61.103999999999999"/>
    <s v="Music"/>
    <s v="Indie Rock"/>
  </r>
  <r>
    <n v="7500"/>
    <n v="7620"/>
    <s v="successful"/>
    <s v="US"/>
    <s v="USD"/>
    <n v="1419136200"/>
    <d v="2014-12-21T04:30:00"/>
    <n v="1416338557"/>
    <d v="2014-11-18T19:22:37"/>
    <d v="1900-02-01T00:00:00"/>
    <x v="31"/>
    <b v="0"/>
    <n v="43"/>
    <b v="1"/>
    <s v="music/classical music"/>
    <n v="101.6"/>
    <n v="177.2093023255814"/>
    <s v="Music"/>
    <s v="Classical Music"/>
  </r>
  <r>
    <n v="6500"/>
    <n v="6500"/>
    <s v="successful"/>
    <s v="US"/>
    <s v="USD"/>
    <n v="1429505400"/>
    <d v="2015-04-20T04:50:00"/>
    <n v="1426711505"/>
    <d v="2015-03-18T20:45:05"/>
    <d v="1900-02-01T00:00:00"/>
    <x v="31"/>
    <b v="0"/>
    <n v="48"/>
    <b v="1"/>
    <s v="music/classical music"/>
    <n v="100"/>
    <n v="135.41666666666666"/>
    <s v="Music"/>
    <s v="Classical Music"/>
  </r>
  <r>
    <n v="800"/>
    <n v="890"/>
    <s v="successful"/>
    <s v="US"/>
    <s v="USD"/>
    <n v="1321385820"/>
    <d v="2011-11-15T19:37:00"/>
    <n v="1318539484"/>
    <d v="2011-10-13T20:58:04"/>
    <d v="1900-02-01T00:00:00"/>
    <x v="31"/>
    <b v="0"/>
    <n v="25"/>
    <b v="1"/>
    <s v="music/classical music"/>
    <n v="111.25"/>
    <n v="35.6"/>
    <s v="Music"/>
    <s v="Classical Music"/>
  </r>
  <r>
    <n v="11000"/>
    <n v="306970"/>
    <s v="successful"/>
    <s v="DE"/>
    <s v="EUR"/>
    <n v="1483397940"/>
    <d v="2017-01-02T22:59:00"/>
    <n v="1480493014"/>
    <d v="2016-11-30T08:03:34"/>
    <d v="1900-02-01T00:00:00"/>
    <x v="31"/>
    <b v="1"/>
    <n v="3663"/>
    <b v="1"/>
    <s v="technology/space exploration"/>
    <n v="2790.6363636363635"/>
    <n v="83.802893802893806"/>
    <s v="Technology"/>
    <s v="Space Exploration"/>
  </r>
  <r>
    <n v="6000"/>
    <n v="1698"/>
    <s v="failed"/>
    <s v="US"/>
    <s v="USD"/>
    <n v="1416635940"/>
    <d v="2014-11-22T05:59:00"/>
    <n v="1413838540"/>
    <d v="2014-10-20T20:55:40"/>
    <d v="1900-02-01T00:00:00"/>
    <x v="31"/>
    <b v="0"/>
    <n v="20"/>
    <b v="0"/>
    <s v="food/food trucks"/>
    <n v="28.299999999999997"/>
    <n v="84.9"/>
    <s v="Food"/>
    <s v="Food Trucks"/>
  </r>
  <r>
    <n v="12000"/>
    <n v="14190"/>
    <s v="successful"/>
    <s v="US"/>
    <s v="USD"/>
    <n v="1369699200"/>
    <d v="2013-05-28T00:00:00"/>
    <n v="1366917828"/>
    <d v="2013-04-25T19:23:48"/>
    <d v="1900-02-01T00:00:00"/>
    <x v="31"/>
    <b v="0"/>
    <n v="146"/>
    <b v="1"/>
    <s v="technology/hardware"/>
    <n v="118.25000000000001"/>
    <n v="97.191780821917803"/>
    <s v="Technology"/>
    <s v="Hardware"/>
  </r>
  <r>
    <n v="2500"/>
    <n v="2669"/>
    <s v="successful"/>
    <s v="US"/>
    <s v="USD"/>
    <n v="1402341615"/>
    <d v="2014-06-09T19:20:15"/>
    <n v="1399490415"/>
    <d v="2014-05-07T19:20:15"/>
    <d v="1900-02-01T00:00:00"/>
    <x v="31"/>
    <b v="1"/>
    <n v="71"/>
    <b v="1"/>
    <s v="theater/plays"/>
    <n v="106.76"/>
    <n v="37.591549295774648"/>
    <s v="Theater"/>
    <s v="Plays"/>
  </r>
  <r>
    <n v="2000"/>
    <n v="2245"/>
    <s v="successful"/>
    <s v="US"/>
    <s v="USD"/>
    <n v="1404273600"/>
    <d v="2014-07-02T04:00:00"/>
    <n v="1401414944"/>
    <d v="2014-05-30T01:55:44"/>
    <d v="1900-02-01T00:00:00"/>
    <x v="31"/>
    <b v="1"/>
    <n v="71"/>
    <b v="1"/>
    <s v="theater/plays"/>
    <n v="112.25"/>
    <n v="31.619718309859156"/>
    <s v="Theater"/>
    <s v="Plays"/>
  </r>
  <r>
    <n v="12000"/>
    <n v="12252"/>
    <s v="successful"/>
    <s v="GB"/>
    <s v="GBP"/>
    <n v="1419984000"/>
    <d v="2014-12-31T00:00:00"/>
    <n v="1417132986"/>
    <d v="2014-11-28T00:03:06"/>
    <d v="1900-02-01T00:00:00"/>
    <x v="31"/>
    <b v="1"/>
    <n v="184"/>
    <b v="1"/>
    <s v="theater/plays"/>
    <n v="102.1"/>
    <n v="66.586956521739125"/>
    <s v="Theater"/>
    <s v="Plays"/>
  </r>
  <r>
    <n v="4000"/>
    <n v="4015.71"/>
    <s v="successful"/>
    <s v="GB"/>
    <s v="GBP"/>
    <n v="1485991860"/>
    <d v="2017-02-01T23:31:00"/>
    <n v="1483124208"/>
    <d v="2016-12-30T18:56:48"/>
    <d v="1900-02-01T00:00:00"/>
    <x v="31"/>
    <b v="0"/>
    <n v="115"/>
    <b v="1"/>
    <s v="theater/plays"/>
    <n v="100.39275000000001"/>
    <n v="34.91921739130435"/>
    <s v="Theater"/>
    <s v="Plays"/>
  </r>
  <r>
    <n v="8500"/>
    <n v="9801"/>
    <s v="successful"/>
    <s v="US"/>
    <s v="USD"/>
    <n v="1413269940"/>
    <d v="2014-10-14T06:59:00"/>
    <n v="1410421670"/>
    <d v="2014-09-11T07:47:50"/>
    <d v="1900-02-01T00:00:00"/>
    <x v="31"/>
    <b v="1"/>
    <n v="167"/>
    <b v="1"/>
    <s v="theater/plays"/>
    <n v="115.30588235294117"/>
    <n v="58.688622754491021"/>
    <s v="Theater"/>
    <s v="Plays"/>
  </r>
  <r>
    <n v="11737"/>
    <n v="11747.18"/>
    <s v="successful"/>
    <s v="US"/>
    <s v="USD"/>
    <n v="1407506040"/>
    <d v="2014-08-08T13:54:00"/>
    <n v="1404680075"/>
    <d v="2014-07-06T20:54:35"/>
    <d v="1900-02-01T00:00:00"/>
    <x v="31"/>
    <b v="0"/>
    <n v="125"/>
    <b v="1"/>
    <s v="theater/plays"/>
    <n v="100.08673425918037"/>
    <n v="93.977440000000001"/>
    <s v="Theater"/>
    <s v="Plays"/>
  </r>
  <r>
    <n v="6000"/>
    <n v="6100"/>
    <s v="successful"/>
    <s v="US"/>
    <s v="USD"/>
    <n v="1427864340"/>
    <d v="2015-04-01T04:59:00"/>
    <n v="1425020810"/>
    <d v="2015-02-27T07:06:50"/>
    <d v="1900-02-01T00:00:00"/>
    <x v="31"/>
    <b v="0"/>
    <n v="78"/>
    <b v="1"/>
    <s v="theater/plays"/>
    <n v="101.66666666666666"/>
    <n v="78.205128205128204"/>
    <s v="Theater"/>
    <s v="Plays"/>
  </r>
  <r>
    <n v="1000"/>
    <n v="1000.99"/>
    <s v="successful"/>
    <s v="US"/>
    <s v="USD"/>
    <n v="1411874580"/>
    <d v="2014-09-28T03:23:00"/>
    <n v="1409030371"/>
    <d v="2014-08-26T05:19:31"/>
    <d v="1900-02-01T00:00:00"/>
    <x v="31"/>
    <b v="0"/>
    <n v="21"/>
    <b v="1"/>
    <s v="theater/plays"/>
    <n v="100.099"/>
    <n v="47.666190476190479"/>
    <s v="Theater"/>
    <s v="Plays"/>
  </r>
  <r>
    <n v="500"/>
    <n v="520"/>
    <s v="successful"/>
    <s v="US"/>
    <s v="USD"/>
    <n v="1407686340"/>
    <d v="2014-08-10T15:59:00"/>
    <n v="1404833442"/>
    <d v="2014-07-08T15:30:42"/>
    <d v="1900-02-01T00:00:00"/>
    <x v="31"/>
    <b v="0"/>
    <n v="9"/>
    <b v="1"/>
    <s v="theater/plays"/>
    <n v="104"/>
    <n v="57.777777777777779"/>
    <s v="Theater"/>
    <s v="Plays"/>
  </r>
  <r>
    <n v="5000"/>
    <n v="5410"/>
    <s v="successful"/>
    <s v="US"/>
    <s v="USD"/>
    <n v="1479175680"/>
    <d v="2016-11-15T02:08:00"/>
    <n v="1476317247"/>
    <d v="2016-10-13T00:07:27"/>
    <d v="1900-02-01T00:00:00"/>
    <x v="31"/>
    <b v="0"/>
    <n v="57"/>
    <b v="1"/>
    <s v="theater/musical"/>
    <n v="108.2"/>
    <n v="94.912280701754383"/>
    <s v="Theater"/>
    <s v="Musical"/>
  </r>
  <r>
    <n v="22000"/>
    <n v="881"/>
    <s v="failed"/>
    <s v="US"/>
    <s v="USD"/>
    <n v="1420952340"/>
    <d v="2015-01-11T04:59:00"/>
    <n v="1418146883"/>
    <d v="2014-12-09T17:41:23"/>
    <d v="1900-02-01T00:00:00"/>
    <x v="31"/>
    <b v="0"/>
    <n v="16"/>
    <b v="0"/>
    <s v="theater/musical"/>
    <n v="4.004545454545454"/>
    <n v="55.0625"/>
    <s v="Theater"/>
    <s v="Musical"/>
  </r>
  <r>
    <n v="1000"/>
    <n v="165"/>
    <s v="failed"/>
    <s v="US"/>
    <s v="USD"/>
    <n v="1425178800"/>
    <d v="2015-03-01T03:00:00"/>
    <n v="1422374420"/>
    <d v="2015-01-27T16:00:20"/>
    <d v="1900-02-01T00:00:00"/>
    <x v="31"/>
    <b v="0"/>
    <n v="6"/>
    <b v="0"/>
    <s v="theater/plays"/>
    <n v="16.5"/>
    <n v="27.5"/>
    <s v="Theater"/>
    <s v="Plays"/>
  </r>
  <r>
    <n v="5000"/>
    <n v="240"/>
    <s v="failed"/>
    <s v="US"/>
    <s v="USD"/>
    <n v="1433093700"/>
    <d v="2015-05-31T17:35:00"/>
    <n v="1430242488"/>
    <d v="2015-04-28T17:34:48"/>
    <d v="1900-02-01T00:00:00"/>
    <x v="31"/>
    <b v="0"/>
    <n v="8"/>
    <b v="0"/>
    <s v="theater/plays"/>
    <n v="4.8"/>
    <n v="30"/>
    <s v="Theater"/>
    <s v="Plays"/>
  </r>
  <r>
    <n v="33000"/>
    <n v="2300"/>
    <s v="failed"/>
    <s v="MX"/>
    <s v="MXN"/>
    <n v="1482711309"/>
    <d v="2016-12-26T00:15:09"/>
    <n v="1479860109"/>
    <d v="2016-11-23T00:15:09"/>
    <d v="1900-02-01T00:00:00"/>
    <x v="31"/>
    <b v="0"/>
    <n v="6"/>
    <b v="0"/>
    <s v="theater/plays"/>
    <n v="6.9696969696969706"/>
    <n v="383.33333333333331"/>
    <s v="Theater"/>
    <s v="Plays"/>
  </r>
  <r>
    <n v="17000"/>
    <n v="26744.11"/>
    <s v="successful"/>
    <s v="US"/>
    <s v="USD"/>
    <n v="1488160860"/>
    <d v="2017-02-27T02:01:00"/>
    <n v="1485237096"/>
    <d v="2017-01-24T05:51:36"/>
    <d v="1900-02-02T00:00:00"/>
    <x v="32"/>
    <b v="1"/>
    <n v="305"/>
    <b v="1"/>
    <s v="film &amp; video/documentary"/>
    <n v="157.31829411764707"/>
    <n v="87.685606557377056"/>
    <s v="Film &amp; Video"/>
    <s v="Documentary"/>
  </r>
  <r>
    <n v="15000"/>
    <n v="17066"/>
    <s v="successful"/>
    <s v="CA"/>
    <s v="CAD"/>
    <n v="1418273940"/>
    <d v="2014-12-11T04:59:00"/>
    <n v="1415398197"/>
    <d v="2014-11-07T22:09:57"/>
    <d v="1900-02-02T00:00:00"/>
    <x v="32"/>
    <b v="1"/>
    <n v="158"/>
    <b v="1"/>
    <s v="film &amp; video/documentary"/>
    <n v="113.77333333333333"/>
    <n v="108.01265822784811"/>
    <s v="Film &amp; Video"/>
    <s v="Documentary"/>
  </r>
  <r>
    <n v="2800"/>
    <n v="3015.73"/>
    <s v="successful"/>
    <s v="US"/>
    <s v="USD"/>
    <n v="1304920740"/>
    <d v="2011-05-09T05:59:00"/>
    <n v="1301975637"/>
    <d v="2011-04-05T03:53:57"/>
    <d v="1900-02-02T00:00:00"/>
    <x v="32"/>
    <b v="0"/>
    <n v="35"/>
    <b v="1"/>
    <s v="film &amp; video/documentary"/>
    <n v="107.70464285714286"/>
    <n v="86.163714285714292"/>
    <s v="Film &amp; Video"/>
    <s v="Documentary"/>
  </r>
  <r>
    <n v="90000"/>
    <n v="26349"/>
    <s v="failed"/>
    <s v="IT"/>
    <s v="EUR"/>
    <n v="1466323800"/>
    <d v="2016-06-19T08:10:00"/>
    <n v="1463418120"/>
    <d v="2016-05-16T17:02:00"/>
    <d v="1900-02-02T00:00:00"/>
    <x v="32"/>
    <b v="0"/>
    <n v="310"/>
    <b v="0"/>
    <s v="technology/wearables"/>
    <n v="29.276666666666667"/>
    <n v="84.99677419354839"/>
    <s v="Technology"/>
    <s v="Wearables"/>
  </r>
  <r>
    <n v="30000"/>
    <n v="11828"/>
    <s v="failed"/>
    <s v="US"/>
    <s v="USD"/>
    <n v="1421208000"/>
    <d v="2015-01-14T04:00:00"/>
    <n v="1418315852"/>
    <d v="2014-12-11T16:37:32"/>
    <d v="1900-02-02T00:00:00"/>
    <x v="32"/>
    <b v="0"/>
    <n v="15"/>
    <b v="0"/>
    <s v="technology/wearables"/>
    <n v="39.426666666666662"/>
    <n v="788.5333333333333"/>
    <s v="Technology"/>
    <s v="Wearables"/>
  </r>
  <r>
    <n v="100000"/>
    <n v="15390"/>
    <s v="failed"/>
    <s v="US"/>
    <s v="USD"/>
    <n v="1411005600"/>
    <d v="2014-09-18T02:00:00"/>
    <n v="1408141245"/>
    <d v="2014-08-15T22:20:45"/>
    <d v="1900-02-02T00:00:00"/>
    <x v="32"/>
    <b v="0"/>
    <n v="29"/>
    <b v="0"/>
    <s v="technology/wearables"/>
    <n v="15.39"/>
    <n v="530.68965517241384"/>
    <s v="Technology"/>
    <s v="Wearables"/>
  </r>
  <r>
    <n v="1200"/>
    <n v="0"/>
    <s v="failed"/>
    <s v="CA"/>
    <s v="CAD"/>
    <n v="1408495440"/>
    <d v="2014-08-20T00:44:00"/>
    <n v="1405640302"/>
    <d v="2014-07-17T23:38:22"/>
    <d v="1900-02-02T00:00:00"/>
    <x v="32"/>
    <b v="0"/>
    <n v="0"/>
    <b v="0"/>
    <s v="technology/wearables"/>
    <n v="0"/>
    <n v="0"/>
    <s v="Technology"/>
    <s v="Wearables"/>
  </r>
  <r>
    <n v="7000"/>
    <n v="715"/>
    <s v="failed"/>
    <s v="US"/>
    <s v="USD"/>
    <n v="1417392000"/>
    <d v="2014-12-01T00:00:00"/>
    <n v="1414511307"/>
    <d v="2014-10-28T15:48:27"/>
    <d v="1900-02-02T00:00:00"/>
    <x v="32"/>
    <b v="0"/>
    <n v="16"/>
    <b v="0"/>
    <s v="technology/wearables"/>
    <n v="10.214285714285715"/>
    <n v="44.6875"/>
    <s v="Technology"/>
    <s v="Wearables"/>
  </r>
  <r>
    <n v="3759"/>
    <n v="32"/>
    <s v="failed"/>
    <s v="GB"/>
    <s v="GBP"/>
    <n v="1431298860"/>
    <d v="2015-05-10T23:01:00"/>
    <n v="1428341985"/>
    <d v="2015-04-06T17:39:45"/>
    <d v="1900-02-02T00:00:00"/>
    <x v="32"/>
    <b v="0"/>
    <n v="2"/>
    <b v="0"/>
    <s v="publishing/fiction"/>
    <n v="0.85129023676509719"/>
    <n v="16"/>
    <s v="Publishing"/>
    <s v="Fiction"/>
  </r>
  <r>
    <n v="7500"/>
    <n v="7790"/>
    <s v="successful"/>
    <s v="US"/>
    <s v="USD"/>
    <n v="1384322340"/>
    <d v="2013-11-13T05:59:00"/>
    <n v="1381430646"/>
    <d v="2013-10-10T18:44:06"/>
    <d v="1900-02-02T00:00:00"/>
    <x v="32"/>
    <b v="0"/>
    <n v="128"/>
    <b v="1"/>
    <s v="music/rock"/>
    <n v="103.86666666666666"/>
    <n v="60.859375"/>
    <s v="Music"/>
    <s v="Rock"/>
  </r>
  <r>
    <n v="5500"/>
    <n v="7206"/>
    <s v="successful"/>
    <s v="US"/>
    <s v="USD"/>
    <n v="1372651140"/>
    <d v="2013-07-01T03:59:00"/>
    <n v="1369770292"/>
    <d v="2013-05-28T19:44:52"/>
    <d v="1900-02-02T00:00:00"/>
    <x v="32"/>
    <b v="0"/>
    <n v="75"/>
    <b v="1"/>
    <s v="music/rock"/>
    <n v="131.0181818181818"/>
    <n v="96.08"/>
    <s v="Music"/>
    <s v="Rock"/>
  </r>
  <r>
    <n v="2000"/>
    <n v="131"/>
    <s v="failed"/>
    <s v="GB"/>
    <s v="GBP"/>
    <n v="1395007200"/>
    <d v="2014-03-16T22:00:00"/>
    <n v="1392021502"/>
    <d v="2014-02-10T08:38:22"/>
    <d v="1900-02-02T00:00:00"/>
    <x v="32"/>
    <b v="0"/>
    <n v="7"/>
    <b v="0"/>
    <s v="music/jazz"/>
    <n v="6.5500000000000007"/>
    <n v="18.714285714285715"/>
    <s v="Music"/>
    <s v="Jazz"/>
  </r>
  <r>
    <n v="50000"/>
    <n v="6663"/>
    <s v="failed"/>
    <s v="US"/>
    <s v="USD"/>
    <n v="1460988000"/>
    <d v="2016-04-18T14:00:00"/>
    <n v="1458050450"/>
    <d v="2016-03-15T14:00:50"/>
    <d v="1900-02-02T00:00:00"/>
    <x v="32"/>
    <b v="0"/>
    <n v="96"/>
    <b v="0"/>
    <s v="technology/wearables"/>
    <n v="13.325999999999999"/>
    <n v="69.40625"/>
    <s v="Technology"/>
    <s v="Wearables"/>
  </r>
  <r>
    <n v="70000"/>
    <n v="17561"/>
    <s v="failed"/>
    <s v="US"/>
    <s v="USD"/>
    <n v="1478926800"/>
    <d v="2016-11-12T05:00:00"/>
    <n v="1476054568"/>
    <d v="2016-10-09T23:09:28"/>
    <d v="1900-02-02T00:00:00"/>
    <x v="32"/>
    <b v="0"/>
    <n v="196"/>
    <b v="0"/>
    <s v="technology/wearables"/>
    <n v="25.087142857142858"/>
    <n v="89.59693877551021"/>
    <s v="Technology"/>
    <s v="Wearables"/>
  </r>
  <r>
    <n v="7000"/>
    <n v="7000.58"/>
    <s v="successful"/>
    <s v="GB"/>
    <s v="GBP"/>
    <n v="1459414016"/>
    <d v="2016-03-31T08:46:56"/>
    <n v="1456480016"/>
    <d v="2016-02-26T09:46:56"/>
    <d v="1900-02-02T00:00:00"/>
    <x v="32"/>
    <b v="1"/>
    <n v="122"/>
    <b v="1"/>
    <s v="music/electronic music"/>
    <n v="100.00828571428571"/>
    <n v="57.381803278688523"/>
    <s v="Music"/>
    <s v="Electronic Music"/>
  </r>
  <r>
    <n v="10000"/>
    <n v="2070.5"/>
    <s v="failed"/>
    <s v="US"/>
    <s v="USD"/>
    <n v="1404623330"/>
    <d v="2014-07-06T05:08:50"/>
    <n v="1401685730"/>
    <d v="2014-06-02T05:08:50"/>
    <d v="1900-02-02T00:00:00"/>
    <x v="32"/>
    <b v="0"/>
    <n v="25"/>
    <b v="0"/>
    <s v="food/food trucks"/>
    <n v="20.705000000000002"/>
    <n v="82.82"/>
    <s v="Food"/>
    <s v="Food Trucks"/>
  </r>
  <r>
    <n v="2800"/>
    <n v="3055"/>
    <s v="successful"/>
    <s v="US"/>
    <s v="USD"/>
    <n v="1430154720"/>
    <d v="2015-04-27T17:12:00"/>
    <n v="1427224606"/>
    <d v="2015-03-24T19:16:46"/>
    <d v="1900-02-02T00:00:00"/>
    <x v="32"/>
    <b v="0"/>
    <n v="19"/>
    <b v="1"/>
    <s v="music/rock"/>
    <n v="109.10714285714285"/>
    <n v="160.78947368421052"/>
    <s v="Music"/>
    <s v="Rock"/>
  </r>
  <r>
    <n v="15000"/>
    <n v="15186.69"/>
    <s v="successful"/>
    <s v="US"/>
    <s v="USD"/>
    <n v="1413849600"/>
    <d v="2014-10-21T00:00:00"/>
    <n v="1410967754"/>
    <d v="2014-09-17T15:29:14"/>
    <d v="1900-02-02T00:00:00"/>
    <x v="32"/>
    <b v="1"/>
    <n v="340"/>
    <b v="1"/>
    <s v="publishing/radio &amp; podcasts"/>
    <n v="101.24459999999999"/>
    <n v="44.66673529411765"/>
    <s v="Publishing"/>
    <s v="Radio &amp; Podcasts"/>
  </r>
  <r>
    <n v="3000"/>
    <n v="1"/>
    <s v="failed"/>
    <s v="US"/>
    <s v="USD"/>
    <n v="1425330960"/>
    <d v="2015-03-02T21:16:00"/>
    <n v="1422393234"/>
    <d v="2015-01-27T21:13:54"/>
    <d v="1900-02-02T00:00:00"/>
    <x v="32"/>
    <b v="0"/>
    <n v="1"/>
    <b v="0"/>
    <s v="photography/nature"/>
    <n v="3.3333333333333333E-2"/>
    <n v="1"/>
    <s v="Photography"/>
    <s v="Nature"/>
  </r>
  <r>
    <n v="2000"/>
    <n v="2340"/>
    <s v="successful"/>
    <s v="US"/>
    <s v="USD"/>
    <n v="1353905940"/>
    <d v="2012-11-26T04:59:00"/>
    <n v="1351011489"/>
    <d v="2012-10-23T16:58:09"/>
    <d v="1900-02-02T00:00:00"/>
    <x v="32"/>
    <b v="0"/>
    <n v="38"/>
    <b v="1"/>
    <s v="music/rock"/>
    <n v="117"/>
    <n v="61.578947368421055"/>
    <s v="Music"/>
    <s v="Rock"/>
  </r>
  <r>
    <n v="2000"/>
    <n v="2015"/>
    <s v="successful"/>
    <s v="US"/>
    <s v="USD"/>
    <n v="1303801140"/>
    <d v="2011-04-26T06:59:00"/>
    <n v="1300916220"/>
    <d v="2011-03-23T21:37:00"/>
    <d v="1900-02-02T00:00:00"/>
    <x v="32"/>
    <b v="0"/>
    <n v="20"/>
    <b v="1"/>
    <s v="music/pop"/>
    <n v="100.75"/>
    <n v="100.75"/>
    <s v="Music"/>
    <s v="Pop"/>
  </r>
  <r>
    <n v="12000"/>
    <n v="1405"/>
    <s v="live"/>
    <s v="US"/>
    <s v="USD"/>
    <n v="1491786000"/>
    <d v="2017-04-10T01:00:00"/>
    <n v="1488847514"/>
    <d v="2017-03-07T00:45:14"/>
    <d v="1900-02-02T00:00:00"/>
    <x v="32"/>
    <b v="0"/>
    <n v="23"/>
    <b v="0"/>
    <s v="music/faith"/>
    <n v="11.708333333333334"/>
    <n v="61.086956521739133"/>
    <s v="Music"/>
    <s v="Faith"/>
  </r>
  <r>
    <n v="2000"/>
    <n v="2035"/>
    <s v="successful"/>
    <s v="US"/>
    <s v="USD"/>
    <n v="1400561940"/>
    <d v="2014-05-20T04:59:00"/>
    <n v="1397679445"/>
    <d v="2014-04-16T20:17:25"/>
    <d v="1900-02-02T00:00:00"/>
    <x v="32"/>
    <b v="0"/>
    <n v="40"/>
    <b v="1"/>
    <s v="music/rock"/>
    <n v="101.75"/>
    <n v="50.875"/>
    <s v="Music"/>
    <s v="Rock"/>
  </r>
  <r>
    <n v="2000"/>
    <n v="2505"/>
    <s v="successful"/>
    <s v="US"/>
    <s v="USD"/>
    <n v="1425275940"/>
    <d v="2015-03-02T05:59:00"/>
    <n v="1422371381"/>
    <d v="2015-01-27T15:09:41"/>
    <d v="1900-02-02T00:00:00"/>
    <x v="32"/>
    <b v="0"/>
    <n v="21"/>
    <b v="1"/>
    <s v="music/rock"/>
    <n v="125.25"/>
    <n v="119.28571428571429"/>
    <s v="Music"/>
    <s v="Rock"/>
  </r>
  <r>
    <n v="30000"/>
    <n v="2344134.67"/>
    <s v="successful"/>
    <s v="US"/>
    <s v="USD"/>
    <n v="1364184539"/>
    <d v="2013-03-25T04:08:59"/>
    <n v="1361250539"/>
    <d v="2013-02-19T05:08:59"/>
    <d v="1900-02-02T00:00:00"/>
    <x v="32"/>
    <b v="1"/>
    <n v="26457"/>
    <b v="1"/>
    <s v="technology/hardware"/>
    <n v="7813.7822333333334"/>
    <n v="88.601680840609291"/>
    <s v="Technology"/>
    <s v="Hardware"/>
  </r>
  <r>
    <n v="3500"/>
    <n v="4219"/>
    <s v="successful"/>
    <s v="US"/>
    <s v="USD"/>
    <n v="1330916400"/>
    <d v="2012-03-05T03:00:00"/>
    <n v="1327969730"/>
    <d v="2012-01-31T00:28:50"/>
    <d v="1900-02-02T00:00:00"/>
    <x v="32"/>
    <b v="0"/>
    <n v="72"/>
    <b v="1"/>
    <s v="music/indie rock"/>
    <n v="120.54285714285714"/>
    <n v="58.597222222222221"/>
    <s v="Music"/>
    <s v="Indie Rock"/>
  </r>
  <r>
    <n v="6000"/>
    <n v="6863"/>
    <s v="successful"/>
    <s v="US"/>
    <s v="USD"/>
    <n v="1383526800"/>
    <d v="2013-11-04T01:00:00"/>
    <n v="1380650177"/>
    <d v="2013-10-01T17:56:17"/>
    <d v="1900-02-02T00:00:00"/>
    <x v="32"/>
    <b v="0"/>
    <n v="123"/>
    <b v="1"/>
    <s v="music/electronic music"/>
    <n v="114.38333333333333"/>
    <n v="55.796747967479675"/>
    <s v="Music"/>
    <s v="Electronic Music"/>
  </r>
  <r>
    <n v="2000"/>
    <n v="5414"/>
    <s v="successful"/>
    <s v="IT"/>
    <s v="EUR"/>
    <n v="1451861940"/>
    <d v="2016-01-03T22:59:00"/>
    <n v="1448902867"/>
    <d v="2015-11-30T17:01:07"/>
    <d v="1900-02-02T00:00:00"/>
    <x v="32"/>
    <b v="0"/>
    <n v="102"/>
    <b v="1"/>
    <s v="games/tabletop games"/>
    <n v="270.7"/>
    <n v="53.078431372549019"/>
    <s v="Games"/>
    <s v="Tabletop Games"/>
  </r>
  <r>
    <n v="1000"/>
    <n v="1006"/>
    <s v="successful"/>
    <s v="US"/>
    <s v="USD"/>
    <n v="1331697540"/>
    <d v="2012-03-14T03:59:00"/>
    <n v="1328749249"/>
    <d v="2012-02-09T01:00:49"/>
    <d v="1900-02-02T00:00:00"/>
    <x v="32"/>
    <b v="0"/>
    <n v="19"/>
    <b v="1"/>
    <s v="music/rock"/>
    <n v="100.6"/>
    <n v="52.94736842105263"/>
    <s v="Music"/>
    <s v="Rock"/>
  </r>
  <r>
    <n v="2300"/>
    <n v="3925"/>
    <s v="successful"/>
    <s v="US"/>
    <s v="USD"/>
    <n v="1388473200"/>
    <d v="2013-12-31T07:00:00"/>
    <n v="1385585434"/>
    <d v="2013-11-27T20:50:34"/>
    <d v="1900-02-02T00:00:00"/>
    <x v="32"/>
    <b v="1"/>
    <n v="85"/>
    <b v="1"/>
    <s v="music/indie rock"/>
    <n v="170.65217391304347"/>
    <n v="46.176470588235297"/>
    <s v="Music"/>
    <s v="Indie Rock"/>
  </r>
  <r>
    <n v="3000"/>
    <n v="0"/>
    <s v="canceled"/>
    <s v="US"/>
    <s v="USD"/>
    <n v="1427845140"/>
    <d v="2015-03-31T23:39:00"/>
    <n v="1424822556"/>
    <d v="2015-02-25T00:02:36"/>
    <d v="1900-02-02T00:00:00"/>
    <x v="32"/>
    <b v="0"/>
    <n v="0"/>
    <b v="0"/>
    <s v="technology/web"/>
    <n v="0"/>
    <n v="0"/>
    <s v="Technology"/>
    <s v="Web"/>
  </r>
  <r>
    <n v="8500"/>
    <n v="8567"/>
    <s v="successful"/>
    <s v="US"/>
    <s v="USD"/>
    <n v="1483417020"/>
    <d v="2017-01-03T04:17:00"/>
    <n v="1480480167"/>
    <d v="2016-11-30T04:29:27"/>
    <d v="1900-02-02T00:00:00"/>
    <x v="32"/>
    <b v="0"/>
    <n v="68"/>
    <b v="1"/>
    <s v="food/small batch"/>
    <n v="100.78823529411764"/>
    <n v="125.98529411764706"/>
    <s v="Food"/>
    <s v="Small Batch"/>
  </r>
  <r>
    <n v="30000"/>
    <n v="5621.38"/>
    <s v="canceled"/>
    <s v="US"/>
    <s v="USD"/>
    <n v="1470187800"/>
    <d v="2016-08-03T01:30:00"/>
    <n v="1467325053"/>
    <d v="2016-06-30T22:17:33"/>
    <d v="1900-02-02T00:00:00"/>
    <x v="32"/>
    <b v="0"/>
    <n v="59"/>
    <b v="0"/>
    <s v="technology/space exploration"/>
    <n v="18.737933333333334"/>
    <n v="95.277627118644077"/>
    <s v="Technology"/>
    <s v="Space Exploration"/>
  </r>
  <r>
    <n v="17500"/>
    <n v="18100"/>
    <s v="successful"/>
    <s v="US"/>
    <s v="USD"/>
    <n v="1449644340"/>
    <d v="2015-12-09T06:59:00"/>
    <n v="1446683797"/>
    <d v="2015-11-05T00:36:37"/>
    <d v="1900-02-02T00:00:00"/>
    <x v="32"/>
    <b v="0"/>
    <n v="104"/>
    <b v="1"/>
    <s v="technology/makerspaces"/>
    <n v="103.42857142857143"/>
    <n v="174.03846153846155"/>
    <s v="Technology"/>
    <s v="Makerspaces"/>
  </r>
  <r>
    <n v="60000"/>
    <n v="3390"/>
    <s v="failed"/>
    <s v="US"/>
    <s v="USD"/>
    <n v="1419538560"/>
    <d v="2014-12-25T20:16:00"/>
    <n v="1416600960"/>
    <d v="2014-11-21T20:16:00"/>
    <d v="1900-02-02T00:00:00"/>
    <x v="32"/>
    <b v="0"/>
    <n v="38"/>
    <b v="0"/>
    <s v="food/food trucks"/>
    <n v="5.65"/>
    <n v="89.21052631578948"/>
    <s v="Food"/>
    <s v="Food Trucks"/>
  </r>
  <r>
    <n v="12000"/>
    <n v="31754.69"/>
    <s v="successful"/>
    <s v="US"/>
    <s v="USD"/>
    <n v="1456047228"/>
    <d v="2016-02-21T09:33:48"/>
    <n v="1453109628"/>
    <d v="2016-01-18T09:33:48"/>
    <d v="1900-02-02T00:00:00"/>
    <x v="32"/>
    <b v="1"/>
    <n v="551"/>
    <b v="1"/>
    <s v="theater/spaces"/>
    <n v="264.62241666666665"/>
    <n v="57.631016333938291"/>
    <s v="Theater"/>
    <s v="Spaces"/>
  </r>
  <r>
    <n v="8000"/>
    <n v="8230"/>
    <s v="successful"/>
    <s v="US"/>
    <s v="USD"/>
    <n v="1409187600"/>
    <d v="2014-08-28T01:00:00"/>
    <n v="1406316312"/>
    <d v="2014-07-25T19:25:12"/>
    <d v="1900-02-02T00:00:00"/>
    <x v="32"/>
    <b v="0"/>
    <n v="25"/>
    <b v="1"/>
    <s v="theater/musical"/>
    <n v="102.875"/>
    <n v="329.2"/>
    <s v="Theater"/>
    <s v="Musical"/>
  </r>
  <r>
    <n v="50000"/>
    <n v="2700"/>
    <s v="live"/>
    <s v="MX"/>
    <s v="MXN"/>
    <n v="1490416380"/>
    <d v="2017-03-25T04:33:00"/>
    <n v="1487485760"/>
    <d v="2017-02-19T06:29:20"/>
    <d v="1900-02-02T00:00:00"/>
    <x v="32"/>
    <b v="0"/>
    <n v="6"/>
    <b v="0"/>
    <s v="theater/plays"/>
    <n v="5.4"/>
    <n v="450"/>
    <s v="Theater"/>
    <s v="Plays"/>
  </r>
  <r>
    <n v="15000"/>
    <n v="15126"/>
    <s v="successful"/>
    <s v="US"/>
    <s v="USD"/>
    <n v="1489352400"/>
    <d v="2017-03-12T21:00:00"/>
    <n v="1486411204"/>
    <d v="2017-02-06T20:00:04"/>
    <d v="1900-02-02T00:00:00"/>
    <x v="32"/>
    <b v="1"/>
    <n v="59"/>
    <b v="1"/>
    <s v="theater/plays"/>
    <n v="100.84"/>
    <n v="256.37288135593218"/>
    <s v="Theater"/>
    <s v="Plays"/>
  </r>
  <r>
    <n v="8000"/>
    <n v="8120"/>
    <s v="successful"/>
    <s v="GB"/>
    <s v="GBP"/>
    <n v="1434452400"/>
    <d v="2015-06-16T11:00:00"/>
    <n v="1431509397"/>
    <d v="2015-05-13T09:29:57"/>
    <d v="1900-02-02T00:00:00"/>
    <x v="32"/>
    <b v="1"/>
    <n v="70"/>
    <b v="1"/>
    <s v="theater/plays"/>
    <n v="101.49999999999999"/>
    <n v="116"/>
    <s v="Theater"/>
    <s v="Plays"/>
  </r>
  <r>
    <n v="2500"/>
    <n v="2500"/>
    <s v="successful"/>
    <s v="US"/>
    <s v="USD"/>
    <n v="1410145200"/>
    <d v="2014-09-08T03:00:00"/>
    <n v="1407197670"/>
    <d v="2014-08-05T00:14:30"/>
    <d v="1900-02-02T00:00:00"/>
    <x v="32"/>
    <b v="0"/>
    <n v="11"/>
    <b v="1"/>
    <s v="theater/plays"/>
    <n v="100"/>
    <n v="227.27272727272728"/>
    <s v="Theater"/>
    <s v="Plays"/>
  </r>
  <r>
    <n v="100000"/>
    <n v="100036"/>
    <s v="successful"/>
    <s v="US"/>
    <s v="USD"/>
    <n v="1399271911"/>
    <d v="2014-05-05T06:38:31"/>
    <n v="1396334311"/>
    <d v="2014-04-01T06:38:31"/>
    <d v="1900-02-02T00:00:00"/>
    <x v="32"/>
    <b v="0"/>
    <n v="558"/>
    <b v="1"/>
    <s v="theater/plays"/>
    <n v="100.03599999999999"/>
    <n v="179.27598566308242"/>
    <s v="Theater"/>
    <s v="Plays"/>
  </r>
  <r>
    <n v="4000"/>
    <n v="4545"/>
    <s v="successful"/>
    <s v="GB"/>
    <s v="GBP"/>
    <n v="1415191920"/>
    <d v="2014-11-05T12:52:00"/>
    <n v="1412233497"/>
    <d v="2014-10-02T07:04:57"/>
    <d v="1900-02-02T00:00:00"/>
    <x v="32"/>
    <b v="0"/>
    <n v="114"/>
    <b v="1"/>
    <s v="theater/plays"/>
    <n v="113.625"/>
    <n v="39.868421052631582"/>
    <s v="Theater"/>
    <s v="Plays"/>
  </r>
  <r>
    <n v="3000"/>
    <n v="4176"/>
    <s v="successful"/>
    <s v="US"/>
    <s v="USD"/>
    <n v="1402901940"/>
    <d v="2014-06-16T06:59:00"/>
    <n v="1399998418"/>
    <d v="2014-05-13T16:26:58"/>
    <d v="1900-02-02T00:00:00"/>
    <x v="32"/>
    <b v="0"/>
    <n v="67"/>
    <b v="1"/>
    <s v="theater/plays"/>
    <n v="139.19999999999999"/>
    <n v="62.328358208955223"/>
    <s v="Theater"/>
    <s v="Plays"/>
  </r>
  <r>
    <n v="250"/>
    <n v="825"/>
    <s v="successful"/>
    <s v="GB"/>
    <s v="GBP"/>
    <n v="1464692400"/>
    <d v="2016-05-31T11:00:00"/>
    <n v="1461769373"/>
    <d v="2016-04-27T15:02:53"/>
    <d v="1900-02-02T00:00:00"/>
    <x v="32"/>
    <b v="0"/>
    <n v="19"/>
    <b v="1"/>
    <s v="theater/plays"/>
    <n v="330"/>
    <n v="43.421052631578945"/>
    <s v="Theater"/>
    <s v="Plays"/>
  </r>
  <r>
    <n v="500"/>
    <n v="300"/>
    <s v="failed"/>
    <s v="US"/>
    <s v="USD"/>
    <n v="1448949540"/>
    <d v="2015-12-01T05:59:00"/>
    <n v="1446048367"/>
    <d v="2015-10-28T16:06:07"/>
    <d v="1900-02-02T00:00:00"/>
    <x v="32"/>
    <b v="0"/>
    <n v="5"/>
    <b v="0"/>
    <s v="theater/plays"/>
    <n v="60"/>
    <n v="60"/>
    <s v="Theater"/>
    <s v="Plays"/>
  </r>
  <r>
    <n v="10000"/>
    <n v="285"/>
    <s v="failed"/>
    <s v="CA"/>
    <s v="CAD"/>
    <n v="1403539200"/>
    <d v="2014-06-23T16:00:00"/>
    <n v="1400604056"/>
    <d v="2014-05-20T16:40:56"/>
    <d v="1900-02-02T00:00:00"/>
    <x v="32"/>
    <b v="0"/>
    <n v="5"/>
    <b v="0"/>
    <s v="theater/plays"/>
    <n v="2.85"/>
    <n v="57"/>
    <s v="Theater"/>
    <s v="Plays"/>
  </r>
  <r>
    <n v="3000"/>
    <n v="3015"/>
    <s v="successful"/>
    <s v="US"/>
    <s v="USD"/>
    <n v="1403660279"/>
    <d v="2014-06-25T01:37:59"/>
    <n v="1400636279"/>
    <d v="2014-05-21T01:37:59"/>
    <d v="1900-02-03T00:00:00"/>
    <x v="33"/>
    <b v="0"/>
    <n v="19"/>
    <b v="1"/>
    <s v="film &amp; video/television"/>
    <n v="100.49999999999999"/>
    <n v="158.68421052631578"/>
    <s v="Film &amp; Video"/>
    <s v="Television"/>
  </r>
  <r>
    <n v="12000"/>
    <n v="12870"/>
    <s v="successful"/>
    <s v="US"/>
    <s v="USD"/>
    <n v="1386640856"/>
    <d v="2013-12-10T02:00:56"/>
    <n v="1383616856"/>
    <d v="2013-11-05T02:00:56"/>
    <d v="1900-02-03T00:00:00"/>
    <x v="33"/>
    <b v="0"/>
    <n v="47"/>
    <b v="1"/>
    <s v="film &amp; video/shorts"/>
    <n v="107.25"/>
    <n v="273.82978723404256"/>
    <s v="Film &amp; Video"/>
    <s v="Shorts"/>
  </r>
  <r>
    <n v="1300"/>
    <n v="1700"/>
    <s v="successful"/>
    <s v="US"/>
    <s v="USD"/>
    <n v="1384408740"/>
    <d v="2013-11-14T05:59:00"/>
    <n v="1381445253"/>
    <d v="2013-10-10T22:47:33"/>
    <d v="1900-02-03T00:00:00"/>
    <x v="33"/>
    <b v="0"/>
    <n v="26"/>
    <b v="1"/>
    <s v="film &amp; video/shorts"/>
    <n v="130.76923076923077"/>
    <n v="65.384615384615387"/>
    <s v="Film &amp; Video"/>
    <s v="Shorts"/>
  </r>
  <r>
    <n v="100000"/>
    <n v="1867"/>
    <s v="canceled"/>
    <s v="US"/>
    <s v="USD"/>
    <n v="1476941293"/>
    <d v="2016-10-20T05:28:13"/>
    <n v="1473917293"/>
    <d v="2016-09-15T05:28:13"/>
    <d v="1900-02-03T00:00:00"/>
    <x v="33"/>
    <b v="0"/>
    <n v="6"/>
    <b v="0"/>
    <s v="film &amp; video/science fiction"/>
    <n v="1.867"/>
    <n v="311.16666666666669"/>
    <s v="Film &amp; Video"/>
    <s v="Science Fiction"/>
  </r>
  <r>
    <n v="2000000"/>
    <n v="0"/>
    <s v="failed"/>
    <s v="US"/>
    <s v="USD"/>
    <n v="1443657600"/>
    <d v="2015-10-01T00:00:00"/>
    <n v="1440716654"/>
    <d v="2015-08-27T23:04:14"/>
    <d v="1900-02-03T00:00:00"/>
    <x v="33"/>
    <b v="0"/>
    <n v="0"/>
    <b v="0"/>
    <s v="film &amp; video/drama"/>
    <n v="0"/>
    <n v="0"/>
    <s v="Film &amp; Video"/>
    <s v="Drama"/>
  </r>
  <r>
    <n v="95000"/>
    <n v="0"/>
    <s v="failed"/>
    <s v="US"/>
    <s v="USD"/>
    <n v="1426753723"/>
    <d v="2015-03-19T08:28:43"/>
    <n v="1423733323"/>
    <d v="2015-02-12T09:28:43"/>
    <d v="1900-02-03T00:00:00"/>
    <x v="33"/>
    <b v="0"/>
    <n v="0"/>
    <b v="0"/>
    <s v="film &amp; video/drama"/>
    <n v="0"/>
    <n v="0"/>
    <s v="Film &amp; Video"/>
    <s v="Drama"/>
  </r>
  <r>
    <n v="8000"/>
    <n v="1300"/>
    <s v="failed"/>
    <s v="US"/>
    <s v="USD"/>
    <n v="1444144222"/>
    <d v="2015-10-06T15:10:22"/>
    <n v="1441120222"/>
    <d v="2015-09-01T15:10:22"/>
    <d v="1900-02-03T00:00:00"/>
    <x v="33"/>
    <b v="0"/>
    <n v="17"/>
    <b v="0"/>
    <s v="film &amp; video/drama"/>
    <n v="16.25"/>
    <n v="76.470588235294116"/>
    <s v="Film &amp; Video"/>
    <s v="Drama"/>
  </r>
  <r>
    <n v="13000"/>
    <n v="14750"/>
    <s v="successful"/>
    <s v="US"/>
    <s v="USD"/>
    <n v="1324381790"/>
    <d v="2011-12-20T11:49:50"/>
    <n v="1321357790"/>
    <d v="2011-11-15T11:49:50"/>
    <d v="1900-02-03T00:00:00"/>
    <x v="33"/>
    <b v="1"/>
    <n v="202"/>
    <b v="1"/>
    <s v="film &amp; video/documentary"/>
    <n v="113.46153846153845"/>
    <n v="73.019801980198025"/>
    <s v="Film &amp; Video"/>
    <s v="Documentary"/>
  </r>
  <r>
    <n v="4000"/>
    <n v="6240"/>
    <s v="successful"/>
    <s v="US"/>
    <s v="USD"/>
    <n v="1333609140"/>
    <d v="2012-04-05T06:59:00"/>
    <n v="1330638829"/>
    <d v="2012-03-01T21:53:49"/>
    <d v="1900-02-03T00:00:00"/>
    <x v="33"/>
    <b v="1"/>
    <n v="113"/>
    <b v="1"/>
    <s v="film &amp; video/documentary"/>
    <n v="156"/>
    <n v="55.221238938053098"/>
    <s v="Film &amp; Video"/>
    <s v="Documentary"/>
  </r>
  <r>
    <n v="50000"/>
    <n v="51605.31"/>
    <s v="successful"/>
    <s v="US"/>
    <s v="USD"/>
    <n v="1340683393"/>
    <d v="2012-06-26T04:03:13"/>
    <n v="1337659393"/>
    <d v="2012-05-22T04:03:13"/>
    <d v="1900-02-03T00:00:00"/>
    <x v="33"/>
    <b v="1"/>
    <n v="447"/>
    <b v="1"/>
    <s v="film &amp; video/documentary"/>
    <n v="103.21061999999999"/>
    <n v="115.44812080536913"/>
    <s v="Film &amp; Video"/>
    <s v="Documentary"/>
  </r>
  <r>
    <n v="5000"/>
    <n v="5000"/>
    <s v="successful"/>
    <s v="US"/>
    <s v="USD"/>
    <n v="1279555200"/>
    <d v="2010-07-19T16:00:00"/>
    <n v="1276480894"/>
    <d v="2010-06-14T02:01:34"/>
    <d v="1900-02-03T00:00:00"/>
    <x v="33"/>
    <b v="1"/>
    <n v="50"/>
    <b v="1"/>
    <s v="film &amp; video/documentary"/>
    <n v="100"/>
    <n v="100"/>
    <s v="Film &amp; Video"/>
    <s v="Documentary"/>
  </r>
  <r>
    <n v="35000"/>
    <n v="35932"/>
    <s v="successful"/>
    <s v="DE"/>
    <s v="EUR"/>
    <n v="1478605386"/>
    <d v="2016-11-08T11:43:06"/>
    <n v="1475577786"/>
    <d v="2016-10-04T10:43:06"/>
    <d v="1900-02-03T00:00:00"/>
    <x v="33"/>
    <b v="1"/>
    <n v="337"/>
    <b v="1"/>
    <s v="film &amp; video/documentary"/>
    <n v="102.66285714285715"/>
    <n v="106.62314540059347"/>
    <s v="Film &amp; Video"/>
    <s v="Documentary"/>
  </r>
  <r>
    <n v="50000"/>
    <n v="52198"/>
    <s v="successful"/>
    <s v="US"/>
    <s v="USD"/>
    <n v="1482208233"/>
    <d v="2016-12-20T04:30:33"/>
    <n v="1479184233"/>
    <d v="2016-11-15T04:30:33"/>
    <d v="1900-02-03T00:00:00"/>
    <x v="33"/>
    <b v="1"/>
    <n v="736"/>
    <b v="1"/>
    <s v="film &amp; video/documentary"/>
    <n v="104.396"/>
    <n v="70.921195652173907"/>
    <s v="Film &amp; Video"/>
    <s v="Documentary"/>
  </r>
  <r>
    <n v="12500"/>
    <n v="13014"/>
    <s v="successful"/>
    <s v="US"/>
    <s v="USD"/>
    <n v="1426426322"/>
    <d v="2015-03-15T13:32:02"/>
    <n v="1423405922"/>
    <d v="2015-02-08T14:32:02"/>
    <d v="1900-02-03T00:00:00"/>
    <x v="33"/>
    <b v="0"/>
    <n v="159"/>
    <b v="1"/>
    <s v="film &amp; video/documentary"/>
    <n v="104.11200000000001"/>
    <n v="81.84905660377359"/>
    <s v="Film &amp; Video"/>
    <s v="Documentary"/>
  </r>
  <r>
    <n v="25000"/>
    <n v="26182.5"/>
    <s v="successful"/>
    <s v="US"/>
    <s v="USD"/>
    <n v="1343624400"/>
    <d v="2012-07-30T05:00:00"/>
    <n v="1340642717"/>
    <d v="2012-06-25T16:45:17"/>
    <d v="1900-02-03T00:00:00"/>
    <x v="33"/>
    <b v="0"/>
    <n v="251"/>
    <b v="1"/>
    <s v="film &amp; video/documentary"/>
    <n v="104.72999999999999"/>
    <n v="104.31274900398407"/>
    <s v="Film &amp; Video"/>
    <s v="Documentary"/>
  </r>
  <r>
    <n v="15000"/>
    <n v="55"/>
    <s v="failed"/>
    <s v="US"/>
    <s v="USD"/>
    <n v="1445874513"/>
    <d v="2015-10-26T15:48:33"/>
    <n v="1442850513"/>
    <d v="2015-09-21T15:48:33"/>
    <d v="1900-02-03T00:00:00"/>
    <x v="33"/>
    <b v="0"/>
    <n v="2"/>
    <b v="0"/>
    <s v="technology/web"/>
    <n v="0.36666666666666664"/>
    <n v="27.5"/>
    <s v="Technology"/>
    <s v="Web"/>
  </r>
  <r>
    <n v="35000"/>
    <n v="44388"/>
    <s v="successful"/>
    <s v="US"/>
    <s v="USD"/>
    <n v="1413304708"/>
    <d v="2014-10-14T16:38:28"/>
    <n v="1410280708"/>
    <d v="2014-09-09T16:38:28"/>
    <d v="1900-02-03T00:00:00"/>
    <x v="33"/>
    <b v="0"/>
    <n v="27"/>
    <b v="1"/>
    <s v="technology/wearables"/>
    <n v="126.82285714285715"/>
    <n v="1644"/>
    <s v="Technology"/>
    <s v="Wearables"/>
  </r>
  <r>
    <n v="75000"/>
    <n v="19434"/>
    <s v="failed"/>
    <s v="US"/>
    <s v="USD"/>
    <n v="1410955331"/>
    <d v="2014-09-17T12:02:11"/>
    <n v="1407931331"/>
    <d v="2014-08-13T12:02:11"/>
    <d v="1900-02-03T00:00:00"/>
    <x v="33"/>
    <b v="0"/>
    <n v="129"/>
    <b v="0"/>
    <s v="technology/wearables"/>
    <n v="25.912000000000003"/>
    <n v="150.65116279069767"/>
    <s v="Technology"/>
    <s v="Wearables"/>
  </r>
  <r>
    <n v="13000"/>
    <n v="13293.8"/>
    <s v="successful"/>
    <s v="US"/>
    <s v="USD"/>
    <n v="1370964806"/>
    <d v="2013-06-11T15:33:26"/>
    <n v="1367940806"/>
    <d v="2013-05-07T15:33:26"/>
    <d v="1900-02-03T00:00:00"/>
    <x v="33"/>
    <b v="0"/>
    <n v="94"/>
    <b v="1"/>
    <s v="publishing/nonfiction"/>
    <n v="102.25999999999999"/>
    <n v="141.42340425531913"/>
    <s v="Publishing"/>
    <s v="Nonfiction"/>
  </r>
  <r>
    <n v="17482"/>
    <n v="17482"/>
    <s v="successful"/>
    <s v="US"/>
    <s v="USD"/>
    <n v="1430712060"/>
    <d v="2015-05-04T04:01:00"/>
    <n v="1427753265"/>
    <d v="2015-03-30T22:07:45"/>
    <d v="1900-02-03T00:00:00"/>
    <x v="33"/>
    <b v="0"/>
    <n v="78"/>
    <b v="1"/>
    <s v="music/rock"/>
    <n v="100"/>
    <n v="224.12820512820514"/>
    <s v="Music"/>
    <s v="Rock"/>
  </r>
  <r>
    <n v="2500"/>
    <n v="2608"/>
    <s v="successful"/>
    <s v="CA"/>
    <s v="CAD"/>
    <n v="1381723140"/>
    <d v="2013-10-14T03:59:00"/>
    <n v="1378735983"/>
    <d v="2013-09-09T14:13:03"/>
    <d v="1900-02-03T00:00:00"/>
    <x v="33"/>
    <b v="1"/>
    <n v="39"/>
    <b v="1"/>
    <s v="music/metal"/>
    <n v="104.32"/>
    <n v="66.871794871794876"/>
    <s v="Music"/>
    <s v="Metal"/>
  </r>
  <r>
    <n v="20000"/>
    <n v="100"/>
    <s v="failed"/>
    <s v="US"/>
    <s v="USD"/>
    <n v="1355930645"/>
    <d v="2012-12-19T15:24:05"/>
    <n v="1352906645"/>
    <d v="2012-11-14T15:24:05"/>
    <d v="1900-02-03T00:00:00"/>
    <x v="33"/>
    <b v="0"/>
    <n v="1"/>
    <b v="0"/>
    <s v="music/jazz"/>
    <n v="0.5"/>
    <n v="100"/>
    <s v="Music"/>
    <s v="Jazz"/>
  </r>
  <r>
    <n v="27000"/>
    <n v="5680"/>
    <s v="failed"/>
    <s v="US"/>
    <s v="USD"/>
    <n v="1412167393"/>
    <d v="2014-10-01T12:43:13"/>
    <n v="1409143393"/>
    <d v="2014-08-27T12:43:13"/>
    <d v="1900-02-03T00:00:00"/>
    <x v="33"/>
    <b v="0"/>
    <n v="30"/>
    <b v="0"/>
    <s v="music/jazz"/>
    <n v="21.037037037037038"/>
    <n v="189.33333333333334"/>
    <s v="Music"/>
    <s v="Jazz"/>
  </r>
  <r>
    <n v="35000"/>
    <n v="377"/>
    <s v="failed"/>
    <s v="US"/>
    <s v="USD"/>
    <n v="1476717319"/>
    <d v="2016-10-17T15:15:19"/>
    <n v="1473693319"/>
    <d v="2016-09-12T15:15:19"/>
    <d v="1900-02-03T00:00:00"/>
    <x v="33"/>
    <b v="0"/>
    <n v="9"/>
    <b v="0"/>
    <s v="technology/wearables"/>
    <n v="1.077142857142857"/>
    <n v="41.888888888888886"/>
    <s v="Technology"/>
    <s v="Wearables"/>
  </r>
  <r>
    <n v="35000"/>
    <n v="28986.16"/>
    <s v="failed"/>
    <s v="US"/>
    <s v="USD"/>
    <n v="1466449140"/>
    <d v="2016-06-20T18:59:00"/>
    <n v="1463392828"/>
    <d v="2016-05-16T10:00:28"/>
    <d v="1900-02-03T00:00:00"/>
    <x v="33"/>
    <b v="0"/>
    <n v="96"/>
    <b v="0"/>
    <s v="technology/wearables"/>
    <n v="82.817599999999999"/>
    <n v="301.93916666666667"/>
    <s v="Technology"/>
    <s v="Wearables"/>
  </r>
  <r>
    <n v="125000"/>
    <n v="30"/>
    <s v="failed"/>
    <s v="US"/>
    <s v="USD"/>
    <n v="1438576057"/>
    <d v="2015-08-03T04:27:37"/>
    <n v="1435552057"/>
    <d v="2015-06-29T04:27:37"/>
    <d v="1900-02-03T00:00:00"/>
    <x v="33"/>
    <b v="0"/>
    <n v="1"/>
    <b v="0"/>
    <s v="food/food trucks"/>
    <n v="2.4E-2"/>
    <n v="30"/>
    <s v="Food"/>
    <s v="Food Trucks"/>
  </r>
  <r>
    <n v="6500"/>
    <n v="6645"/>
    <s v="successful"/>
    <s v="GB"/>
    <s v="GBP"/>
    <n v="1485886100"/>
    <d v="2017-01-31T18:08:20"/>
    <n v="1482862100"/>
    <d v="2016-12-27T18:08:20"/>
    <d v="1900-02-03T00:00:00"/>
    <x v="33"/>
    <b v="0"/>
    <n v="108"/>
    <b v="1"/>
    <s v="photography/photobooks"/>
    <n v="102.23076923076924"/>
    <n v="61.527777777777779"/>
    <s v="Photography"/>
    <s v="Photobooks"/>
  </r>
  <r>
    <n v="50000"/>
    <n v="1937"/>
    <s v="canceled"/>
    <s v="US"/>
    <s v="USD"/>
    <n v="1398042000"/>
    <d v="2014-04-21T01:00:00"/>
    <n v="1395089981"/>
    <d v="2014-03-17T20:59:41"/>
    <d v="1900-02-03T00:00:00"/>
    <x v="33"/>
    <b v="0"/>
    <n v="40"/>
    <b v="0"/>
    <s v="music/world music"/>
    <n v="3.8739999999999997"/>
    <n v="48.424999999999997"/>
    <s v="Music"/>
    <s v="World Music"/>
  </r>
  <r>
    <n v="1500"/>
    <n v="1785"/>
    <s v="successful"/>
    <s v="US"/>
    <s v="USD"/>
    <n v="1396054800"/>
    <d v="2014-03-29T01:00:00"/>
    <n v="1393034470"/>
    <d v="2014-02-22T02:01:10"/>
    <d v="1900-02-03T00:00:00"/>
    <x v="33"/>
    <b v="1"/>
    <n v="41"/>
    <b v="1"/>
    <s v="music/rock"/>
    <n v="119"/>
    <n v="43.536585365853661"/>
    <s v="Music"/>
    <s v="Rock"/>
  </r>
  <r>
    <n v="25000"/>
    <n v="38743.839999999997"/>
    <s v="successful"/>
    <s v="US"/>
    <s v="USD"/>
    <n v="1346344425"/>
    <d v="2012-08-30T16:33:45"/>
    <n v="1343320425"/>
    <d v="2012-07-26T16:33:45"/>
    <d v="1900-02-03T00:00:00"/>
    <x v="33"/>
    <b v="1"/>
    <n v="467"/>
    <b v="1"/>
    <s v="music/rock"/>
    <n v="154.97535999999999"/>
    <n v="82.963254817987149"/>
    <s v="Music"/>
    <s v="Rock"/>
  </r>
  <r>
    <n v="15000"/>
    <n v="24321.1"/>
    <s v="successful"/>
    <s v="US"/>
    <s v="USD"/>
    <n v="1375908587"/>
    <d v="2013-08-07T20:49:47"/>
    <n v="1372884587"/>
    <d v="2013-07-03T20:49:47"/>
    <d v="1900-02-03T00:00:00"/>
    <x v="33"/>
    <b v="1"/>
    <n v="389"/>
    <b v="1"/>
    <s v="music/rock"/>
    <n v="162.14066666666668"/>
    <n v="62.522107969151669"/>
    <s v="Music"/>
    <s v="Rock"/>
  </r>
  <r>
    <n v="15000"/>
    <n v="15918.65"/>
    <s v="successful"/>
    <s v="US"/>
    <s v="USD"/>
    <n v="1346765347"/>
    <d v="2012-09-04T13:29:07"/>
    <n v="1343741347"/>
    <d v="2012-07-31T13:29:07"/>
    <d v="1900-02-03T00:00:00"/>
    <x v="33"/>
    <b v="1"/>
    <n v="413"/>
    <b v="1"/>
    <s v="music/rock"/>
    <n v="106.12433333333333"/>
    <n v="38.543946731234868"/>
    <s v="Music"/>
    <s v="Rock"/>
  </r>
  <r>
    <n v="11500"/>
    <n v="12879"/>
    <s v="canceled"/>
    <s v="US"/>
    <s v="USD"/>
    <n v="1444943468"/>
    <d v="2015-10-15T21:11:08"/>
    <n v="1441919468"/>
    <d v="2015-09-10T21:11:08"/>
    <d v="1900-02-03T00:00:00"/>
    <x v="33"/>
    <b v="0"/>
    <n v="35"/>
    <b v="0"/>
    <s v="technology/wearables"/>
    <n v="111.99130434782609"/>
    <n v="367.97142857142859"/>
    <s v="Technology"/>
    <s v="Wearables"/>
  </r>
  <r>
    <n v="250000"/>
    <n v="80070"/>
    <s v="canceled"/>
    <s v="US"/>
    <s v="USD"/>
    <n v="1480536919"/>
    <d v="2016-11-30T20:15:19"/>
    <n v="1477509319"/>
    <d v="2016-10-26T19:15:19"/>
    <d v="1900-02-03T00:00:00"/>
    <x v="33"/>
    <b v="0"/>
    <n v="100"/>
    <b v="0"/>
    <s v="technology/wearables"/>
    <n v="32.027999999999999"/>
    <n v="800.7"/>
    <s v="Technology"/>
    <s v="Wearables"/>
  </r>
  <r>
    <n v="75000"/>
    <n v="1"/>
    <s v="canceled"/>
    <s v="US"/>
    <s v="USD"/>
    <n v="1456700709"/>
    <d v="2016-02-28T23:05:09"/>
    <n v="1453676709"/>
    <d v="2016-01-24T23:05:09"/>
    <d v="1900-02-03T00:00:00"/>
    <x v="33"/>
    <b v="0"/>
    <n v="1"/>
    <b v="0"/>
    <s v="technology/wearables"/>
    <n v="1.3333333333333333E-3"/>
    <n v="1"/>
    <s v="Technology"/>
    <s v="Wearables"/>
  </r>
  <r>
    <n v="15000"/>
    <n v="1332"/>
    <s v="canceled"/>
    <s v="US"/>
    <s v="USD"/>
    <n v="1461653700"/>
    <d v="2016-04-26T06:55:00"/>
    <n v="1458665146"/>
    <d v="2016-03-22T16:45:46"/>
    <d v="1900-02-03T00:00:00"/>
    <x v="33"/>
    <b v="0"/>
    <n v="44"/>
    <b v="0"/>
    <s v="technology/wearables"/>
    <n v="8.8800000000000008"/>
    <n v="30.272727272727273"/>
    <s v="Technology"/>
    <s v="Wearables"/>
  </r>
  <r>
    <n v="100000"/>
    <n v="84947"/>
    <s v="canceled"/>
    <s v="US"/>
    <s v="USD"/>
    <n v="1418849028"/>
    <d v="2014-12-17T20:43:48"/>
    <n v="1415825028"/>
    <d v="2014-11-12T20:43:48"/>
    <d v="1900-02-03T00:00:00"/>
    <x v="33"/>
    <b v="0"/>
    <n v="224"/>
    <b v="0"/>
    <s v="technology/wearables"/>
    <n v="84.946999999999989"/>
    <n v="379.22767857142856"/>
    <s v="Technology"/>
    <s v="Wearables"/>
  </r>
  <r>
    <n v="300"/>
    <n v="375"/>
    <s v="successful"/>
    <s v="US"/>
    <s v="USD"/>
    <n v="1405366359"/>
    <d v="2014-07-14T19:32:39"/>
    <n v="1402342359"/>
    <d v="2014-06-09T19:32:39"/>
    <d v="1900-02-03T00:00:00"/>
    <x v="33"/>
    <b v="0"/>
    <n v="7"/>
    <b v="1"/>
    <s v="publishing/nonfiction"/>
    <n v="125"/>
    <n v="53.571428571428569"/>
    <s v="Publishing"/>
    <s v="Nonfiction"/>
  </r>
  <r>
    <n v="1000"/>
    <n v="1336"/>
    <s v="successful"/>
    <s v="US"/>
    <s v="USD"/>
    <n v="1362960000"/>
    <d v="2013-03-11T00:00:00"/>
    <n v="1359946188"/>
    <d v="2013-02-04T02:49:48"/>
    <d v="1900-02-03T00:00:00"/>
    <x v="33"/>
    <b v="0"/>
    <n v="42"/>
    <b v="1"/>
    <s v="publishing/nonfiction"/>
    <n v="133.6"/>
    <n v="31.80952380952381"/>
    <s v="Publishing"/>
    <s v="Nonfiction"/>
  </r>
  <r>
    <n v="350"/>
    <n v="586"/>
    <s v="successful"/>
    <s v="GB"/>
    <s v="GBP"/>
    <n v="1465709400"/>
    <d v="2016-06-12T05:30:00"/>
    <n v="1462695073"/>
    <d v="2016-05-08T08:11:13"/>
    <d v="1900-02-03T00:00:00"/>
    <x v="33"/>
    <b v="0"/>
    <n v="34"/>
    <b v="1"/>
    <s v="music/rock"/>
    <n v="167.42857142857144"/>
    <n v="17.235294117647058"/>
    <s v="Music"/>
    <s v="Rock"/>
  </r>
  <r>
    <n v="37500"/>
    <n v="40055"/>
    <s v="successful"/>
    <s v="US"/>
    <s v="USD"/>
    <n v="1465272091"/>
    <d v="2016-06-07T04:01:31"/>
    <n v="1462248091"/>
    <d v="2016-05-03T04:01:31"/>
    <d v="1900-02-03T00:00:00"/>
    <x v="33"/>
    <b v="1"/>
    <n v="235"/>
    <b v="1"/>
    <s v="photography/photobooks"/>
    <n v="106.81333333333333"/>
    <n v="170.44680851063831"/>
    <s v="Photography"/>
    <s v="Photobooks"/>
  </r>
  <r>
    <n v="25000"/>
    <n v="3410"/>
    <s v="canceled"/>
    <s v="US"/>
    <s v="USD"/>
    <n v="1419384585"/>
    <d v="2014-12-24T01:29:45"/>
    <n v="1416360585"/>
    <d v="2014-11-19T01:29:45"/>
    <d v="1900-02-03T00:00:00"/>
    <x v="33"/>
    <b v="0"/>
    <n v="22"/>
    <b v="0"/>
    <s v="publishing/art books"/>
    <n v="13.639999999999999"/>
    <n v="155"/>
    <s v="Publishing"/>
    <s v="Art Books"/>
  </r>
  <r>
    <n v="10000"/>
    <n v="506"/>
    <s v="canceled"/>
    <s v="US"/>
    <s v="USD"/>
    <n v="1424211329"/>
    <d v="2015-02-17T22:15:29"/>
    <n v="1421187329"/>
    <d v="2015-01-13T22:15:29"/>
    <d v="1900-02-03T00:00:00"/>
    <x v="33"/>
    <b v="0"/>
    <n v="6"/>
    <b v="0"/>
    <s v="publishing/art books"/>
    <n v="5.0599999999999996"/>
    <n v="84.333333333333329"/>
    <s v="Publishing"/>
    <s v="Art Books"/>
  </r>
  <r>
    <n v="24500"/>
    <n v="13846"/>
    <s v="failed"/>
    <s v="US"/>
    <s v="USD"/>
    <n v="1413312194"/>
    <d v="2014-10-14T18:43:14"/>
    <n v="1410288194"/>
    <d v="2014-09-09T18:43:14"/>
    <d v="1900-02-03T00:00:00"/>
    <x v="33"/>
    <b v="1"/>
    <n v="92"/>
    <b v="0"/>
    <s v="photography/photobooks"/>
    <n v="56.51428571428572"/>
    <n v="150.5"/>
    <s v="Photography"/>
    <s v="Photobooks"/>
  </r>
  <r>
    <n v="9000"/>
    <n v="997"/>
    <s v="failed"/>
    <s v="US"/>
    <s v="USD"/>
    <n v="1423660422"/>
    <d v="2015-02-11T13:13:42"/>
    <n v="1420636422"/>
    <d v="2015-01-07T13:13:42"/>
    <d v="1900-02-03T00:00:00"/>
    <x v="33"/>
    <b v="1"/>
    <n v="18"/>
    <b v="0"/>
    <s v="photography/photobooks"/>
    <n v="11.077777777777778"/>
    <n v="55.388888888888886"/>
    <s v="Photography"/>
    <s v="Photobooks"/>
  </r>
  <r>
    <n v="20000"/>
    <n v="591"/>
    <s v="failed"/>
    <s v="GB"/>
    <s v="GBP"/>
    <n v="1412090349"/>
    <d v="2014-09-30T15:19:09"/>
    <n v="1409066349"/>
    <d v="2014-08-26T15:19:09"/>
    <d v="1900-02-03T00:00:00"/>
    <x v="33"/>
    <b v="1"/>
    <n v="8"/>
    <b v="0"/>
    <s v="photography/photobooks"/>
    <n v="2.9550000000000001"/>
    <n v="73.875"/>
    <s v="Photography"/>
    <s v="Photobooks"/>
  </r>
  <r>
    <n v="28000"/>
    <n v="11594"/>
    <s v="failed"/>
    <s v="US"/>
    <s v="USD"/>
    <n v="1486830030"/>
    <d v="2017-02-11T16:20:30"/>
    <n v="1483806030"/>
    <d v="2017-01-07T16:20:30"/>
    <d v="1900-02-03T00:00:00"/>
    <x v="33"/>
    <b v="1"/>
    <n v="96"/>
    <b v="0"/>
    <s v="photography/photobooks"/>
    <n v="41.407142857142858"/>
    <n v="120.77083333333333"/>
    <s v="Photography"/>
    <s v="Photobooks"/>
  </r>
  <r>
    <n v="3500"/>
    <n v="380"/>
    <s v="failed"/>
    <s v="CA"/>
    <s v="CAD"/>
    <n v="1425246439"/>
    <d v="2015-03-01T21:47:19"/>
    <n v="1422222439"/>
    <d v="2015-01-25T21:47:19"/>
    <d v="1900-02-03T00:00:00"/>
    <x v="33"/>
    <b v="1"/>
    <n v="9"/>
    <b v="0"/>
    <s v="photography/photobooks"/>
    <n v="10.857142857142858"/>
    <n v="42.222222222222221"/>
    <s v="Photography"/>
    <s v="Photobooks"/>
  </r>
  <r>
    <n v="110000"/>
    <n v="4"/>
    <s v="failed"/>
    <s v="GB"/>
    <s v="GBP"/>
    <n v="1478425747"/>
    <d v="2016-11-06T09:49:07"/>
    <n v="1475398147"/>
    <d v="2016-10-02T08:49:07"/>
    <d v="1900-02-03T00:00:00"/>
    <x v="33"/>
    <b v="0"/>
    <n v="2"/>
    <b v="0"/>
    <s v="games/mobile games"/>
    <n v="3.6363636363636364E-3"/>
    <n v="2"/>
    <s v="Games"/>
    <s v="Mobile Games"/>
  </r>
  <r>
    <n v="1000"/>
    <n v="1351"/>
    <s v="successful"/>
    <s v="US"/>
    <s v="USD"/>
    <n v="1354017600"/>
    <d v="2012-11-27T12:00:00"/>
    <n v="1350967535"/>
    <d v="2012-10-23T04:45:35"/>
    <d v="1900-02-03T00:00:00"/>
    <x v="33"/>
    <b v="0"/>
    <n v="26"/>
    <b v="1"/>
    <s v="music/indie rock"/>
    <n v="135.1"/>
    <n v="51.96153846153846"/>
    <s v="Music"/>
    <s v="Indie Rock"/>
  </r>
  <r>
    <n v="1000"/>
    <n v="1445"/>
    <s v="successful"/>
    <s v="US"/>
    <s v="USD"/>
    <n v="1454349600"/>
    <d v="2016-02-01T18:00:00"/>
    <n v="1451277473"/>
    <d v="2015-12-28T04:37:53"/>
    <d v="1900-02-03T00:00:00"/>
    <x v="33"/>
    <b v="0"/>
    <n v="21"/>
    <b v="1"/>
    <s v="music/indie rock"/>
    <n v="144.5"/>
    <n v="68.80952380952381"/>
    <s v="Music"/>
    <s v="Indie Rock"/>
  </r>
  <r>
    <n v="25000"/>
    <n v="260"/>
    <s v="failed"/>
    <s v="US"/>
    <s v="USD"/>
    <n v="1407869851"/>
    <d v="2014-08-12T18:57:31"/>
    <n v="1404845851"/>
    <d v="2014-07-08T18:57:31"/>
    <d v="1900-02-03T00:00:00"/>
    <x v="33"/>
    <b v="0"/>
    <n v="9"/>
    <b v="0"/>
    <s v="technology/gadgets"/>
    <n v="1.04"/>
    <n v="28.888888888888889"/>
    <s v="Technology"/>
    <s v="Gadgets"/>
  </r>
  <r>
    <n v="19000"/>
    <n v="24108"/>
    <s v="successful"/>
    <s v="GB"/>
    <s v="GBP"/>
    <n v="1410862734"/>
    <d v="2014-09-16T10:18:54"/>
    <n v="1407838734"/>
    <d v="2014-08-12T10:18:54"/>
    <d v="1900-02-03T00:00:00"/>
    <x v="33"/>
    <b v="1"/>
    <n v="205"/>
    <b v="1"/>
    <s v="technology/hardware"/>
    <n v="126.8842105263158"/>
    <n v="117.6"/>
    <s v="Technology"/>
    <s v="Hardware"/>
  </r>
  <r>
    <n v="50000"/>
    <n v="123920"/>
    <s v="successful"/>
    <s v="US"/>
    <s v="USD"/>
    <n v="1417611645"/>
    <d v="2014-12-03T13:00:45"/>
    <n v="1414584045"/>
    <d v="2014-10-29T12:00:45"/>
    <d v="1900-02-03T00:00:00"/>
    <x v="33"/>
    <b v="1"/>
    <n v="303"/>
    <b v="1"/>
    <s v="technology/hardware"/>
    <n v="247.84"/>
    <n v="408.97689768976898"/>
    <s v="Technology"/>
    <s v="Hardware"/>
  </r>
  <r>
    <n v="4000"/>
    <n v="23414"/>
    <s v="successful"/>
    <s v="US"/>
    <s v="USD"/>
    <n v="1344826800"/>
    <d v="2012-08-13T03:00:00"/>
    <n v="1341875544"/>
    <d v="2012-07-09T23:12:24"/>
    <d v="1900-02-03T00:00:00"/>
    <x v="33"/>
    <b v="1"/>
    <n v="105"/>
    <b v="1"/>
    <s v="technology/hardware"/>
    <n v="585.35"/>
    <n v="222.99047619047619"/>
    <s v="Technology"/>
    <s v="Hardware"/>
  </r>
  <r>
    <n v="50000"/>
    <n v="60095.35"/>
    <s v="successful"/>
    <s v="GB"/>
    <s v="GBP"/>
    <n v="1386025140"/>
    <d v="2013-12-02T22:59:00"/>
    <n v="1382963963"/>
    <d v="2013-10-28T12:39:23"/>
    <d v="1900-02-03T00:00:00"/>
    <x v="33"/>
    <b v="0"/>
    <n v="742"/>
    <b v="1"/>
    <s v="technology/hardware"/>
    <n v="120.19070000000001"/>
    <n v="80.991037735849048"/>
    <s v="Technology"/>
    <s v="Hardware"/>
  </r>
  <r>
    <n v="2500"/>
    <n v="3010.01"/>
    <s v="successful"/>
    <s v="US"/>
    <s v="USD"/>
    <n v="1375408194"/>
    <d v="2013-08-02T01:49:54"/>
    <n v="1372384194"/>
    <d v="2013-06-28T01:49:54"/>
    <d v="1900-02-03T00:00:00"/>
    <x v="33"/>
    <b v="0"/>
    <n v="62"/>
    <b v="1"/>
    <s v="music/indie rock"/>
    <n v="120.4004"/>
    <n v="48.54854838709678"/>
    <s v="Music"/>
    <s v="Indie Rock"/>
  </r>
  <r>
    <n v="7000"/>
    <n v="7340"/>
    <s v="successful"/>
    <s v="US"/>
    <s v="USD"/>
    <n v="1411505176"/>
    <d v="2014-09-23T20:46:16"/>
    <n v="1408481176"/>
    <d v="2014-08-19T20:46:16"/>
    <d v="1900-02-03T00:00:00"/>
    <x v="33"/>
    <b v="0"/>
    <n v="107"/>
    <b v="1"/>
    <s v="music/indie rock"/>
    <n v="104.85714285714285"/>
    <n v="68.598130841121488"/>
    <s v="Music"/>
    <s v="Indie Rock"/>
  </r>
  <r>
    <n v="42000"/>
    <n v="85"/>
    <s v="failed"/>
    <s v="US"/>
    <s v="USD"/>
    <n v="1408154663"/>
    <d v="2014-08-16T02:04:23"/>
    <n v="1405130663"/>
    <d v="2014-07-12T02:04:23"/>
    <d v="1900-02-03T00:00:00"/>
    <x v="33"/>
    <b v="0"/>
    <n v="4"/>
    <b v="0"/>
    <s v="games/video games"/>
    <n v="0.20238095238095236"/>
    <n v="21.25"/>
    <s v="Games"/>
    <s v="Video Games"/>
  </r>
  <r>
    <n v="2000"/>
    <n v="0"/>
    <s v="failed"/>
    <s v="US"/>
    <s v="USD"/>
    <n v="1280534400"/>
    <d v="2010-07-31T00:00:00"/>
    <n v="1277512556"/>
    <d v="2010-06-26T00:35:56"/>
    <d v="1900-02-03T00:00:00"/>
    <x v="33"/>
    <b v="0"/>
    <n v="0"/>
    <b v="0"/>
    <s v="games/video games"/>
    <n v="0"/>
    <n v="0"/>
    <s v="Games"/>
    <s v="Video Games"/>
  </r>
  <r>
    <n v="3000"/>
    <n v="15725"/>
    <s v="successful"/>
    <s v="CA"/>
    <s v="CAD"/>
    <n v="1412285825"/>
    <d v="2014-10-02T21:37:05"/>
    <n v="1409261825"/>
    <d v="2014-08-28T21:37:05"/>
    <d v="1900-02-03T00:00:00"/>
    <x v="33"/>
    <b v="0"/>
    <n v="356"/>
    <b v="1"/>
    <s v="games/tabletop games"/>
    <n v="524.16666666666663"/>
    <n v="44.171348314606739"/>
    <s v="Games"/>
    <s v="Tabletop Games"/>
  </r>
  <r>
    <n v="5494"/>
    <n v="22645"/>
    <s v="successful"/>
    <s v="AU"/>
    <s v="AUD"/>
    <n v="1477414800"/>
    <d v="2016-10-25T17:00:00"/>
    <n v="1474380241"/>
    <d v="2016-09-20T14:04:01"/>
    <d v="1900-02-03T00:00:00"/>
    <x v="33"/>
    <b v="0"/>
    <n v="514"/>
    <b v="1"/>
    <s v="games/tabletop games"/>
    <n v="412.17692027666544"/>
    <n v="44.056420233463037"/>
    <s v="Games"/>
    <s v="Tabletop Games"/>
  </r>
  <r>
    <n v="19000"/>
    <n v="35076"/>
    <s v="successful"/>
    <s v="US"/>
    <s v="USD"/>
    <n v="1458716340"/>
    <d v="2016-03-23T06:59:00"/>
    <n v="1455721204"/>
    <d v="2016-02-17T15:00:04"/>
    <d v="1900-02-03T00:00:00"/>
    <x v="33"/>
    <b v="0"/>
    <n v="537"/>
    <b v="1"/>
    <s v="games/tabletop games"/>
    <n v="184.61052631578946"/>
    <n v="65.318435754189949"/>
    <s v="Games"/>
    <s v="Tabletop Games"/>
  </r>
  <r>
    <n v="2500"/>
    <n v="15903.5"/>
    <s v="successful"/>
    <s v="GB"/>
    <s v="GBP"/>
    <n v="1466377200"/>
    <d v="2016-06-19T23:00:00"/>
    <n v="1463351329"/>
    <d v="2016-05-15T22:28:49"/>
    <d v="1900-02-03T00:00:00"/>
    <x v="33"/>
    <b v="0"/>
    <n v="169"/>
    <b v="1"/>
    <s v="games/tabletop games"/>
    <n v="636.14"/>
    <n v="94.103550295857985"/>
    <s v="Games"/>
    <s v="Tabletop Games"/>
  </r>
  <r>
    <n v="3300"/>
    <n v="5087"/>
    <s v="successful"/>
    <s v="US"/>
    <s v="USD"/>
    <n v="1416268800"/>
    <d v="2014-11-18T00:00:00"/>
    <n v="1413295358"/>
    <d v="2014-10-14T14:02:38"/>
    <d v="1900-02-03T00:00:00"/>
    <x v="33"/>
    <b v="0"/>
    <n v="181"/>
    <b v="1"/>
    <s v="games/tabletop games"/>
    <n v="154.15151515151516"/>
    <n v="28.104972375690608"/>
    <s v="Games"/>
    <s v="Tabletop Games"/>
  </r>
  <r>
    <n v="2500"/>
    <n v="4320"/>
    <s v="successful"/>
    <s v="US"/>
    <s v="USD"/>
    <n v="1335153600"/>
    <d v="2012-04-23T04:00:00"/>
    <n v="1332199618"/>
    <d v="2012-03-19T23:26:58"/>
    <d v="1900-02-03T00:00:00"/>
    <x v="33"/>
    <b v="0"/>
    <n v="43"/>
    <b v="1"/>
    <s v="music/rock"/>
    <n v="172.8"/>
    <n v="100.46511627906976"/>
    <s v="Music"/>
    <s v="Rock"/>
  </r>
  <r>
    <n v="7000"/>
    <n v="10435"/>
    <s v="successful"/>
    <s v="US"/>
    <s v="USD"/>
    <n v="1330018426"/>
    <d v="2012-02-23T17:33:46"/>
    <n v="1326994426"/>
    <d v="2012-01-19T17:33:46"/>
    <d v="1900-02-03T00:00:00"/>
    <x v="33"/>
    <b v="0"/>
    <n v="145"/>
    <b v="1"/>
    <s v="music/rock"/>
    <n v="149.07142857142856"/>
    <n v="71.965517241379317"/>
    <s v="Music"/>
    <s v="Rock"/>
  </r>
  <r>
    <n v="6000"/>
    <n v="6400.47"/>
    <s v="successful"/>
    <s v="US"/>
    <s v="USD"/>
    <n v="1362872537"/>
    <d v="2013-03-09T23:42:17"/>
    <n v="1359848537"/>
    <d v="2013-02-02T23:42:17"/>
    <d v="1900-02-03T00:00:00"/>
    <x v="33"/>
    <b v="1"/>
    <n v="107"/>
    <b v="1"/>
    <s v="music/indie rock"/>
    <n v="106.67450000000001"/>
    <n v="59.817476635514019"/>
    <s v="Music"/>
    <s v="Indie Rock"/>
  </r>
  <r>
    <n v="5000"/>
    <n v="5433"/>
    <s v="successful"/>
    <s v="US"/>
    <s v="USD"/>
    <n v="1396463800"/>
    <d v="2014-04-02T18:36:40"/>
    <n v="1393443400"/>
    <d v="2014-02-26T19:36:40"/>
    <d v="1900-02-03T00:00:00"/>
    <x v="33"/>
    <b v="1"/>
    <n v="89"/>
    <b v="1"/>
    <s v="music/indie rock"/>
    <n v="108.66"/>
    <n v="61.044943820224717"/>
    <s v="Music"/>
    <s v="Indie Rock"/>
  </r>
  <r>
    <n v="35000"/>
    <n v="184133.01"/>
    <s v="successful"/>
    <s v="US"/>
    <s v="USD"/>
    <n v="1409090440"/>
    <d v="2014-08-26T22:00:40"/>
    <n v="1406066440"/>
    <d v="2014-07-22T22:00:40"/>
    <d v="1900-02-03T00:00:00"/>
    <x v="33"/>
    <b v="1"/>
    <n v="3355"/>
    <b v="1"/>
    <s v="food/small batch"/>
    <n v="526.09431428571429"/>
    <n v="54.883162444113267"/>
    <s v="Food"/>
    <s v="Small Batch"/>
  </r>
  <r>
    <n v="13000"/>
    <n v="0"/>
    <s v="canceled"/>
    <s v="SE"/>
    <s v="SEK"/>
    <n v="1418934506"/>
    <d v="2014-12-18T20:28:26"/>
    <n v="1415910506"/>
    <d v="2014-11-13T20:28:26"/>
    <d v="1900-02-03T00:00:00"/>
    <x v="33"/>
    <b v="0"/>
    <n v="0"/>
    <b v="0"/>
    <s v="technology/web"/>
    <n v="0"/>
    <n v="0"/>
    <s v="Technology"/>
    <s v="Web"/>
  </r>
  <r>
    <n v="35000"/>
    <n v="35296"/>
    <s v="successful"/>
    <s v="US"/>
    <s v="USD"/>
    <n v="1489207808"/>
    <d v="2017-03-11T04:50:08"/>
    <n v="1486183808"/>
    <d v="2017-02-04T04:50:08"/>
    <d v="1900-02-03T00:00:00"/>
    <x v="33"/>
    <b v="0"/>
    <n v="130"/>
    <b v="1"/>
    <s v="food/small batch"/>
    <n v="100.84571428571429"/>
    <n v="271.50769230769231"/>
    <s v="Food"/>
    <s v="Small Batch"/>
  </r>
  <r>
    <n v="5000"/>
    <n v="5509"/>
    <s v="successful"/>
    <s v="US"/>
    <s v="USD"/>
    <n v="1465498800"/>
    <d v="2016-06-09T19:00:00"/>
    <n v="1462481718"/>
    <d v="2016-05-05T20:55:18"/>
    <d v="1900-02-03T00:00:00"/>
    <x v="33"/>
    <b v="0"/>
    <n v="80"/>
    <b v="1"/>
    <s v="food/small batch"/>
    <n v="110.17999999999999"/>
    <n v="68.862499999999997"/>
    <s v="Food"/>
    <s v="Small Batch"/>
  </r>
  <r>
    <n v="2000"/>
    <n v="2065"/>
    <s v="successful"/>
    <s v="US"/>
    <s v="USD"/>
    <n v="1318463879"/>
    <d v="2011-10-12T23:57:59"/>
    <n v="1315439879"/>
    <d v="2011-09-07T23:57:59"/>
    <d v="1900-02-03T00:00:00"/>
    <x v="33"/>
    <b v="0"/>
    <n v="41"/>
    <b v="1"/>
    <s v="music/indie rock"/>
    <n v="103.25"/>
    <n v="50.365853658536587"/>
    <s v="Music"/>
    <s v="Indie Rock"/>
  </r>
  <r>
    <n v="6000"/>
    <n v="6000"/>
    <s v="successful"/>
    <s v="US"/>
    <s v="USD"/>
    <n v="1364597692"/>
    <d v="2013-03-29T22:54:52"/>
    <n v="1361577292"/>
    <d v="2013-02-22T23:54:52"/>
    <d v="1900-02-03T00:00:00"/>
    <x v="33"/>
    <b v="0"/>
    <n v="10"/>
    <b v="1"/>
    <s v="music/indie rock"/>
    <n v="100"/>
    <n v="600"/>
    <s v="Music"/>
    <s v="Indie Rock"/>
  </r>
  <r>
    <n v="2000"/>
    <n v="3906"/>
    <s v="successful"/>
    <s v="US"/>
    <s v="USD"/>
    <n v="1424997000"/>
    <d v="2015-02-27T00:30:00"/>
    <n v="1421983138"/>
    <d v="2015-01-23T03:18:58"/>
    <d v="1900-02-03T00:00:00"/>
    <x v="33"/>
    <b v="0"/>
    <n v="61"/>
    <b v="1"/>
    <s v="music/classical music"/>
    <n v="195.3"/>
    <n v="64.032786885245898"/>
    <s v="Music"/>
    <s v="Classical Music"/>
  </r>
  <r>
    <n v="1570"/>
    <n v="1614"/>
    <s v="successful"/>
    <s v="GB"/>
    <s v="GBP"/>
    <n v="1370019600"/>
    <d v="2013-05-31T17:00:00"/>
    <n v="1366999870"/>
    <d v="2013-04-26T18:11:10"/>
    <d v="1900-02-03T00:00:00"/>
    <x v="33"/>
    <b v="0"/>
    <n v="37"/>
    <b v="1"/>
    <s v="music/classical music"/>
    <n v="102.80254777070064"/>
    <n v="43.621621621621621"/>
    <s v="Music"/>
    <s v="Classical Music"/>
  </r>
  <r>
    <n v="11500"/>
    <n v="11500"/>
    <s v="successful"/>
    <s v="CA"/>
    <s v="CAD"/>
    <n v="1425937761"/>
    <d v="2015-03-09T21:49:21"/>
    <n v="1422917361"/>
    <d v="2015-02-02T22:49:21"/>
    <d v="1900-02-03T00:00:00"/>
    <x v="33"/>
    <b v="0"/>
    <n v="84"/>
    <b v="1"/>
    <s v="technology/space exploration"/>
    <n v="100"/>
    <n v="136.9047619047619"/>
    <s v="Technology"/>
    <s v="Space Exploration"/>
  </r>
  <r>
    <n v="50000"/>
    <n v="50803"/>
    <s v="successful"/>
    <s v="US"/>
    <s v="USD"/>
    <n v="1475553540"/>
    <d v="2016-10-04T03:59:00"/>
    <n v="1472528141"/>
    <d v="2016-08-30T03:35:41"/>
    <d v="1900-02-03T00:00:00"/>
    <x v="33"/>
    <b v="1"/>
    <n v="308"/>
    <b v="1"/>
    <s v="theater/spaces"/>
    <n v="101.60599999999999"/>
    <n v="164.94480519480518"/>
    <s v="Theater"/>
    <s v="Spaces"/>
  </r>
  <r>
    <n v="15000"/>
    <n v="30274"/>
    <s v="successful"/>
    <s v="US"/>
    <s v="USD"/>
    <n v="1451485434"/>
    <d v="2015-12-30T14:23:54"/>
    <n v="1448461434"/>
    <d v="2015-11-25T14:23:54"/>
    <d v="1900-02-03T00:00:00"/>
    <x v="33"/>
    <b v="0"/>
    <n v="392"/>
    <b v="1"/>
    <s v="technology/hardware"/>
    <n v="201.82666666666668"/>
    <n v="77.229591836734699"/>
    <s v="Technology"/>
    <s v="Hardware"/>
  </r>
  <r>
    <n v="27000"/>
    <n v="45979.01"/>
    <s v="successful"/>
    <s v="US"/>
    <s v="USD"/>
    <n v="1366635575"/>
    <d v="2013-04-22T12:59:35"/>
    <n v="1363611575"/>
    <d v="2013-03-18T12:59:35"/>
    <d v="1900-02-03T00:00:00"/>
    <x v="33"/>
    <b v="0"/>
    <n v="682"/>
    <b v="1"/>
    <s v="technology/hardware"/>
    <n v="170.29262962962963"/>
    <n v="67.417903225806455"/>
    <s v="Technology"/>
    <s v="Hardware"/>
  </r>
  <r>
    <n v="10000"/>
    <n v="10000"/>
    <s v="successful"/>
    <s v="US"/>
    <s v="USD"/>
    <n v="1452174420"/>
    <d v="2016-01-07T13:47:00"/>
    <n v="1449150420"/>
    <d v="2015-12-03T13:47:00"/>
    <d v="1900-02-03T00:00:00"/>
    <x v="33"/>
    <b v="0"/>
    <n v="27"/>
    <b v="1"/>
    <s v="theater/spaces"/>
    <n v="100"/>
    <n v="370.37037037037038"/>
    <s v="Theater"/>
    <s v="Spaces"/>
  </r>
  <r>
    <n v="3000"/>
    <n v="587"/>
    <s v="failed"/>
    <s v="US"/>
    <s v="USD"/>
    <n v="1477174138"/>
    <d v="2016-10-22T22:08:58"/>
    <n v="1474150138"/>
    <d v="2016-09-17T22:08:58"/>
    <d v="1900-02-03T00:00:00"/>
    <x v="33"/>
    <b v="0"/>
    <n v="23"/>
    <b v="0"/>
    <s v="theater/spaces"/>
    <n v="19.566666666666666"/>
    <n v="25.521739130434781"/>
    <s v="Theater"/>
    <s v="Spaces"/>
  </r>
  <r>
    <n v="26500"/>
    <n v="6633"/>
    <s v="failed"/>
    <s v="US"/>
    <s v="USD"/>
    <n v="1409194810"/>
    <d v="2014-08-28T03:00:10"/>
    <n v="1406170810"/>
    <d v="2014-07-24T03:00:10"/>
    <d v="1900-02-03T00:00:00"/>
    <x v="33"/>
    <b v="0"/>
    <n v="114"/>
    <b v="0"/>
    <s v="theater/spaces"/>
    <n v="25.030188679245285"/>
    <n v="58.184210526315788"/>
    <s v="Theater"/>
    <s v="Spaces"/>
  </r>
  <r>
    <n v="5500"/>
    <n v="5600"/>
    <s v="successful"/>
    <s v="US"/>
    <s v="USD"/>
    <n v="1338591144"/>
    <d v="2012-06-01T22:52:24"/>
    <n v="1335567144"/>
    <d v="2012-04-27T22:52:24"/>
    <d v="1900-02-03T00:00:00"/>
    <x v="33"/>
    <b v="1"/>
    <n v="89"/>
    <b v="1"/>
    <s v="theater/plays"/>
    <n v="101.81818181818181"/>
    <n v="62.921348314606739"/>
    <s v="Theater"/>
    <s v="Plays"/>
  </r>
  <r>
    <n v="20000"/>
    <n v="20022"/>
    <s v="successful"/>
    <s v="US"/>
    <s v="USD"/>
    <n v="1427063747"/>
    <d v="2015-03-22T22:35:47"/>
    <n v="1424043347"/>
    <d v="2015-02-15T23:35:47"/>
    <d v="1900-02-03T00:00:00"/>
    <x v="33"/>
    <b v="1"/>
    <n v="119"/>
    <b v="1"/>
    <s v="theater/plays"/>
    <n v="100.11000000000001"/>
    <n v="168.25210084033614"/>
    <s v="Theater"/>
    <s v="Plays"/>
  </r>
  <r>
    <n v="4000"/>
    <n v="4137"/>
    <s v="successful"/>
    <s v="GB"/>
    <s v="GBP"/>
    <n v="1436114603"/>
    <d v="2015-07-05T16:43:23"/>
    <n v="1433090603"/>
    <d v="2015-05-31T16:43:23"/>
    <d v="1900-02-03T00:00:00"/>
    <x v="33"/>
    <b v="1"/>
    <n v="113"/>
    <b v="1"/>
    <s v="theater/plays"/>
    <n v="103.42499999999998"/>
    <n v="36.610619469026545"/>
    <s v="Theater"/>
    <s v="Plays"/>
  </r>
  <r>
    <n v="5000"/>
    <n v="5462"/>
    <s v="successful"/>
    <s v="US"/>
    <s v="USD"/>
    <n v="1448903318"/>
    <d v="2015-11-30T17:08:38"/>
    <n v="1445875718"/>
    <d v="2015-10-26T16:08:38"/>
    <d v="1900-02-03T00:00:00"/>
    <x v="33"/>
    <b v="1"/>
    <n v="73"/>
    <b v="1"/>
    <s v="theater/plays"/>
    <n v="109.24000000000001"/>
    <n v="74.821917808219183"/>
    <s v="Theater"/>
    <s v="Plays"/>
  </r>
  <r>
    <n v="4500"/>
    <n v="5258"/>
    <s v="successful"/>
    <s v="CA"/>
    <s v="CAD"/>
    <n v="1459483140"/>
    <d v="2016-04-01T03:59:00"/>
    <n v="1456526879"/>
    <d v="2016-02-26T22:47:59"/>
    <d v="1900-02-03T00:00:00"/>
    <x v="33"/>
    <b v="1"/>
    <n v="100"/>
    <b v="1"/>
    <s v="theater/plays"/>
    <n v="116.84444444444443"/>
    <n v="52.58"/>
    <s v="Theater"/>
    <s v="Plays"/>
  </r>
  <r>
    <n v="2000"/>
    <n v="2060"/>
    <s v="successful"/>
    <s v="US"/>
    <s v="USD"/>
    <n v="1433134800"/>
    <d v="2015-06-01T05:00:00"/>
    <n v="1430158198"/>
    <d v="2015-04-27T18:09:58"/>
    <d v="1900-02-03T00:00:00"/>
    <x v="33"/>
    <b v="0"/>
    <n v="30"/>
    <b v="1"/>
    <s v="theater/plays"/>
    <n v="103"/>
    <n v="68.666666666666671"/>
    <s v="Theater"/>
    <s v="Plays"/>
  </r>
  <r>
    <n v="1800"/>
    <n v="2086"/>
    <s v="successful"/>
    <s v="US"/>
    <s v="USD"/>
    <n v="1427553484"/>
    <d v="2015-03-28T14:38:04"/>
    <n v="1424533084"/>
    <d v="2015-02-21T15:38:04"/>
    <d v="1900-02-03T00:00:00"/>
    <x v="33"/>
    <b v="0"/>
    <n v="35"/>
    <b v="1"/>
    <s v="theater/plays"/>
    <n v="115.88888888888889"/>
    <n v="59.6"/>
    <s v="Theater"/>
    <s v="Plays"/>
  </r>
  <r>
    <n v="400"/>
    <n v="450"/>
    <s v="successful"/>
    <s v="GB"/>
    <s v="GBP"/>
    <n v="1428256277"/>
    <d v="2015-04-05T17:51:17"/>
    <n v="1425235877"/>
    <d v="2015-03-01T18:51:17"/>
    <d v="1900-02-03T00:00:00"/>
    <x v="33"/>
    <b v="0"/>
    <n v="15"/>
    <b v="1"/>
    <s v="theater/plays"/>
    <n v="112.5"/>
    <n v="30"/>
    <s v="Theater"/>
    <s v="Plays"/>
  </r>
  <r>
    <n v="5000"/>
    <n v="5226"/>
    <s v="successful"/>
    <s v="US"/>
    <s v="USD"/>
    <n v="1444149886"/>
    <d v="2015-10-06T16:44:46"/>
    <n v="1441125886"/>
    <d v="2015-09-01T16:44:46"/>
    <d v="1900-02-03T00:00:00"/>
    <x v="33"/>
    <b v="0"/>
    <n v="65"/>
    <b v="1"/>
    <s v="theater/plays"/>
    <n v="104.52"/>
    <n v="80.400000000000006"/>
    <s v="Theater"/>
    <s v="Plays"/>
  </r>
  <r>
    <n v="3500"/>
    <n v="3655"/>
    <s v="successful"/>
    <s v="LU"/>
    <s v="EUR"/>
    <n v="1448838000"/>
    <d v="2015-11-29T23:00:00"/>
    <n v="1445791811"/>
    <d v="2015-10-25T16:50:11"/>
    <d v="1900-02-03T00:00:00"/>
    <x v="33"/>
    <b v="0"/>
    <n v="51"/>
    <b v="1"/>
    <s v="theater/plays"/>
    <n v="104.42857142857143"/>
    <n v="71.666666666666671"/>
    <s v="Theater"/>
    <s v="Plays"/>
  </r>
  <r>
    <n v="3000"/>
    <n v="3133"/>
    <s v="successful"/>
    <s v="US"/>
    <s v="USD"/>
    <n v="1417305178"/>
    <d v="2014-11-29T23:52:58"/>
    <n v="1414277578"/>
    <d v="2014-10-25T22:52:58"/>
    <d v="1900-02-03T00:00:00"/>
    <x v="33"/>
    <b v="0"/>
    <n v="28"/>
    <b v="1"/>
    <s v="theater/plays"/>
    <n v="104.43333333333334"/>
    <n v="111.89285714285714"/>
    <s v="Theater"/>
    <s v="Plays"/>
  </r>
  <r>
    <n v="3800"/>
    <n v="4000.22"/>
    <s v="successful"/>
    <s v="US"/>
    <s v="USD"/>
    <n v="1445818397"/>
    <d v="2015-10-26T00:13:17"/>
    <n v="1442794397"/>
    <d v="2015-09-21T00:13:17"/>
    <d v="1900-02-03T00:00:00"/>
    <x v="33"/>
    <b v="0"/>
    <n v="35"/>
    <b v="1"/>
    <s v="theater/plays"/>
    <n v="105.26894736842105"/>
    <n v="114.29199999999999"/>
    <s v="Theater"/>
    <s v="Plays"/>
  </r>
  <r>
    <n v="5000"/>
    <n v="7810"/>
    <s v="successful"/>
    <s v="US"/>
    <s v="USD"/>
    <n v="1443711623"/>
    <d v="2015-10-01T15:00:23"/>
    <n v="1440687623"/>
    <d v="2015-08-27T15:00:23"/>
    <d v="1900-02-03T00:00:00"/>
    <x v="33"/>
    <b v="0"/>
    <n v="204"/>
    <b v="1"/>
    <s v="theater/plays"/>
    <n v="156.20000000000002"/>
    <n v="38.284313725490193"/>
    <s v="Theater"/>
    <s v="Plays"/>
  </r>
  <r>
    <n v="3000"/>
    <n v="3319"/>
    <s v="successful"/>
    <s v="US"/>
    <s v="USD"/>
    <n v="1420489560"/>
    <d v="2015-01-05T20:26:00"/>
    <n v="1417469639"/>
    <d v="2014-12-01T21:33:59"/>
    <d v="1900-02-03T00:00:00"/>
    <x v="33"/>
    <b v="0"/>
    <n v="43"/>
    <b v="1"/>
    <s v="theater/plays"/>
    <n v="110.63333333333334"/>
    <n v="77.186046511627907"/>
    <s v="Theater"/>
    <s v="Plays"/>
  </r>
  <r>
    <n v="150000"/>
    <n v="0"/>
    <s v="failed"/>
    <s v="US"/>
    <s v="USD"/>
    <n v="1442248829"/>
    <d v="2015-09-14T16:40:29"/>
    <n v="1439224829"/>
    <d v="2015-08-10T16:40:29"/>
    <d v="1900-02-03T00:00:00"/>
    <x v="33"/>
    <b v="0"/>
    <n v="0"/>
    <b v="0"/>
    <s v="theater/musical"/>
    <n v="0"/>
    <n v="0"/>
    <s v="Theater"/>
    <s v="Musical"/>
  </r>
  <r>
    <n v="2000"/>
    <n v="2050"/>
    <s v="successful"/>
    <s v="GB"/>
    <s v="GBP"/>
    <n v="1433076298"/>
    <d v="2015-05-31T12:44:58"/>
    <n v="1430052298"/>
    <d v="2015-04-26T12:44:58"/>
    <d v="1900-02-03T00:00:00"/>
    <x v="33"/>
    <b v="0"/>
    <n v="31"/>
    <b v="1"/>
    <s v="theater/plays"/>
    <n v="102.49999999999999"/>
    <n v="66.129032258064512"/>
    <s v="Theater"/>
    <s v="Plays"/>
  </r>
  <r>
    <n v="2000"/>
    <n v="2202"/>
    <s v="successful"/>
    <s v="US"/>
    <s v="USD"/>
    <n v="1404190740"/>
    <d v="2014-07-01T04:59:00"/>
    <n v="1401214581"/>
    <d v="2014-05-27T18:16:21"/>
    <d v="1900-02-03T00:00:00"/>
    <x v="33"/>
    <b v="0"/>
    <n v="30"/>
    <b v="1"/>
    <s v="theater/plays"/>
    <n v="110.1"/>
    <n v="73.400000000000006"/>
    <s v="Theater"/>
    <s v="Plays"/>
  </r>
  <r>
    <n v="10000"/>
    <n v="10265.01"/>
    <s v="successful"/>
    <s v="US"/>
    <s v="USD"/>
    <n v="1404360045"/>
    <d v="2014-07-03T04:00:45"/>
    <n v="1401336045"/>
    <d v="2014-05-29T04:00:45"/>
    <d v="1900-02-03T00:00:00"/>
    <x v="33"/>
    <b v="0"/>
    <n v="96"/>
    <b v="1"/>
    <s v="theater/musical"/>
    <n v="102.65010000000001"/>
    <n v="106.9271875"/>
    <s v="Theater"/>
    <s v="Musical"/>
  </r>
  <r>
    <n v="2500"/>
    <n v="2650"/>
    <s v="successful"/>
    <s v="US"/>
    <s v="USD"/>
    <n v="1437364740"/>
    <d v="2015-07-20T03:59:00"/>
    <n v="1434405044"/>
    <d v="2015-06-15T21:50:44"/>
    <d v="1900-02-03T00:00:00"/>
    <x v="33"/>
    <b v="0"/>
    <n v="41"/>
    <b v="1"/>
    <s v="theater/plays"/>
    <n v="106"/>
    <n v="64.634146341463421"/>
    <s v="Theater"/>
    <s v="Plays"/>
  </r>
  <r>
    <n v="100000"/>
    <n v="26"/>
    <s v="failed"/>
    <s v="US"/>
    <s v="USD"/>
    <n v="1409602178"/>
    <d v="2014-09-01T20:09:38"/>
    <n v="1406578178"/>
    <d v="2014-07-28T20:09:38"/>
    <d v="1900-02-03T00:00:00"/>
    <x v="33"/>
    <b v="0"/>
    <n v="2"/>
    <b v="0"/>
    <s v="theater/plays"/>
    <n v="2.5999999999999999E-2"/>
    <n v="13"/>
    <s v="Theater"/>
    <s v="Plays"/>
  </r>
  <r>
    <n v="7500"/>
    <n v="980"/>
    <s v="canceled"/>
    <s v="GB"/>
    <s v="GBP"/>
    <n v="1406761200"/>
    <d v="2014-07-30T23:00:00"/>
    <n v="1403724820"/>
    <d v="2014-06-25T19:33:40"/>
    <d v="1900-02-03T00:00:00"/>
    <x v="33"/>
    <b v="0"/>
    <n v="17"/>
    <b v="0"/>
    <s v="theater/musical"/>
    <n v="13.066666666666665"/>
    <n v="57.647058823529413"/>
    <s v="Theater"/>
    <s v="Musical"/>
  </r>
  <r>
    <n v="17000"/>
    <n v="3001"/>
    <s v="failed"/>
    <s v="GB"/>
    <s v="GBP"/>
    <n v="1460373187"/>
    <d v="2016-04-11T11:13:07"/>
    <n v="1457352787"/>
    <d v="2016-03-07T12:13:07"/>
    <d v="1900-02-03T00:00:00"/>
    <x v="33"/>
    <b v="0"/>
    <n v="91"/>
    <b v="0"/>
    <s v="theater/plays"/>
    <n v="17.652941176470588"/>
    <n v="32.978021978021978"/>
    <s v="Theater"/>
    <s v="Plays"/>
  </r>
  <r>
    <n v="3500"/>
    <n v="5599"/>
    <s v="successful"/>
    <s v="US"/>
    <s v="USD"/>
    <n v="1466713620"/>
    <d v="2016-06-23T20:27:00"/>
    <n v="1463588109"/>
    <d v="2016-05-18T16:15:09"/>
    <d v="1900-02-04T00:00:00"/>
    <x v="34"/>
    <b v="0"/>
    <n v="51"/>
    <b v="1"/>
    <s v="film &amp; video/television"/>
    <n v="159.97142857142856"/>
    <n v="109.78431372549019"/>
    <s v="Film &amp; Video"/>
    <s v="Television"/>
  </r>
  <r>
    <n v="3200"/>
    <n v="3400"/>
    <s v="successful"/>
    <s v="US"/>
    <s v="USD"/>
    <n v="1354923000"/>
    <d v="2012-12-07T23:30:00"/>
    <n v="1351796674"/>
    <d v="2012-11-01T19:04:34"/>
    <d v="1900-02-04T00:00:00"/>
    <x v="34"/>
    <b v="0"/>
    <n v="60"/>
    <b v="1"/>
    <s v="film &amp; video/shorts"/>
    <n v="106.25"/>
    <n v="56.666666666666664"/>
    <s v="Film &amp; Video"/>
    <s v="Shorts"/>
  </r>
  <r>
    <n v="55000"/>
    <n v="151"/>
    <s v="canceled"/>
    <s v="US"/>
    <s v="USD"/>
    <n v="1414533600"/>
    <d v="2014-10-28T22:00:00"/>
    <n v="1411411564"/>
    <d v="2014-09-22T18:46:04"/>
    <d v="1900-02-04T00:00:00"/>
    <x v="34"/>
    <b v="0"/>
    <n v="6"/>
    <b v="0"/>
    <s v="film &amp; video/science fiction"/>
    <n v="0.27454545454545454"/>
    <n v="25.166666666666668"/>
    <s v="Film &amp; Video"/>
    <s v="Science Fiction"/>
  </r>
  <r>
    <n v="20000"/>
    <n v="20128"/>
    <s v="successful"/>
    <s v="US"/>
    <s v="USD"/>
    <n v="1430452740"/>
    <d v="2015-05-01T03:59:00"/>
    <n v="1427390901"/>
    <d v="2015-03-26T17:28:21"/>
    <d v="1900-02-04T00:00:00"/>
    <x v="34"/>
    <b v="1"/>
    <n v="142"/>
    <b v="1"/>
    <s v="film &amp; video/documentary"/>
    <n v="100.64"/>
    <n v="141.74647887323943"/>
    <s v="Film &amp; Video"/>
    <s v="Documentary"/>
  </r>
  <r>
    <n v="10000"/>
    <n v="10804.45"/>
    <s v="successful"/>
    <s v="US"/>
    <s v="USD"/>
    <n v="1335562320"/>
    <d v="2012-04-27T21:32:00"/>
    <n v="1332452960"/>
    <d v="2012-03-22T21:49:20"/>
    <d v="1900-02-04T00:00:00"/>
    <x v="34"/>
    <b v="0"/>
    <n v="184"/>
    <b v="1"/>
    <s v="film &amp; video/documentary"/>
    <n v="108.04450000000001"/>
    <n v="58.719836956521746"/>
    <s v="Film &amp; Video"/>
    <s v="Documentary"/>
  </r>
  <r>
    <n v="220000"/>
    <n v="4906.59"/>
    <s v="failed"/>
    <s v="US"/>
    <s v="USD"/>
    <n v="1401767940"/>
    <d v="2014-06-03T03:59:00"/>
    <n v="1398727441"/>
    <d v="2014-04-28T23:24:01"/>
    <d v="1900-02-04T00:00:00"/>
    <x v="34"/>
    <b v="0"/>
    <n v="124"/>
    <b v="0"/>
    <s v="film &amp; video/animation"/>
    <n v="2.230268181818182"/>
    <n v="39.569274193548388"/>
    <s v="Film &amp; Video"/>
    <s v="Animation"/>
  </r>
  <r>
    <n v="20000"/>
    <n v="292097"/>
    <s v="successful"/>
    <s v="DE"/>
    <s v="EUR"/>
    <n v="1439998674"/>
    <d v="2015-08-19T15:37:54"/>
    <n v="1436888274"/>
    <d v="2015-07-14T15:37:54"/>
    <d v="1900-02-04T00:00:00"/>
    <x v="34"/>
    <b v="0"/>
    <n v="2174"/>
    <b v="1"/>
    <s v="technology/wearables"/>
    <n v="1460.4850000000001"/>
    <n v="134.3592456301748"/>
    <s v="Technology"/>
    <s v="Wearables"/>
  </r>
  <r>
    <n v="320000"/>
    <n v="23948"/>
    <s v="failed"/>
    <s v="US"/>
    <s v="USD"/>
    <n v="1406257200"/>
    <d v="2014-07-25T03:00:00"/>
    <n v="1403176891"/>
    <d v="2014-06-19T11:21:31"/>
    <d v="1900-02-04T00:00:00"/>
    <x v="34"/>
    <b v="0"/>
    <n v="135"/>
    <b v="0"/>
    <s v="technology/wearables"/>
    <n v="7.4837500000000006"/>
    <n v="177.39259259259259"/>
    <s v="Technology"/>
    <s v="Wearables"/>
  </r>
  <r>
    <n v="4000"/>
    <n v="4205"/>
    <s v="successful"/>
    <s v="US"/>
    <s v="USD"/>
    <n v="1488333600"/>
    <d v="2017-03-01T02:00:00"/>
    <n v="1485270311"/>
    <d v="2017-01-24T15:05:11"/>
    <d v="1900-02-04T00:00:00"/>
    <x v="34"/>
    <b v="0"/>
    <n v="57"/>
    <b v="1"/>
    <s v="music/rock"/>
    <n v="105.125"/>
    <n v="73.771929824561397"/>
    <s v="Music"/>
    <s v="Rock"/>
  </r>
  <r>
    <n v="1600"/>
    <n v="2150.1"/>
    <s v="successful"/>
    <s v="US"/>
    <s v="USD"/>
    <n v="1271573940"/>
    <d v="2010-04-18T06:59:00"/>
    <n v="1268459318"/>
    <d v="2010-03-13T05:48:38"/>
    <d v="1900-02-04T00:00:00"/>
    <x v="34"/>
    <b v="0"/>
    <n v="54"/>
    <b v="1"/>
    <s v="music/rock"/>
    <n v="134.38124999999999"/>
    <n v="39.816666666666663"/>
    <s v="Music"/>
    <s v="Rock"/>
  </r>
  <r>
    <n v="1000"/>
    <n v="72"/>
    <s v="failed"/>
    <s v="US"/>
    <s v="USD"/>
    <n v="1314856800"/>
    <d v="2011-09-01T06:00:00"/>
    <n v="1311789885"/>
    <d v="2011-07-27T18:04:45"/>
    <d v="1900-02-04T00:00:00"/>
    <x v="34"/>
    <b v="0"/>
    <n v="4"/>
    <b v="0"/>
    <s v="music/indie rock"/>
    <n v="7.1999999999999993"/>
    <n v="18"/>
    <s v="Music"/>
    <s v="Indie Rock"/>
  </r>
  <r>
    <n v="7500"/>
    <n v="668"/>
    <s v="failed"/>
    <s v="US"/>
    <s v="USD"/>
    <n v="1455826460"/>
    <d v="2016-02-18T20:14:20"/>
    <n v="1452716060"/>
    <d v="2016-01-13T20:14:20"/>
    <d v="1900-02-04T00:00:00"/>
    <x v="34"/>
    <b v="0"/>
    <n v="16"/>
    <b v="0"/>
    <s v="technology/wearables"/>
    <n v="8.9066666666666663"/>
    <n v="41.75"/>
    <s v="Technology"/>
    <s v="Wearables"/>
  </r>
  <r>
    <n v="3500"/>
    <n v="9121"/>
    <s v="successful"/>
    <s v="US"/>
    <s v="USD"/>
    <n v="1451530800"/>
    <d v="2015-12-31T03:00:00"/>
    <n v="1448463086"/>
    <d v="2015-11-25T14:51:26"/>
    <d v="1900-02-04T00:00:00"/>
    <x v="34"/>
    <b v="0"/>
    <n v="167"/>
    <b v="1"/>
    <s v="photography/photobooks"/>
    <n v="260.59999999999997"/>
    <n v="54.616766467065865"/>
    <s v="Photography"/>
    <s v="Photobooks"/>
  </r>
  <r>
    <n v="2500"/>
    <n v="3791"/>
    <s v="successful"/>
    <s v="US"/>
    <s v="USD"/>
    <n v="1402642740"/>
    <d v="2014-06-13T06:59:00"/>
    <n v="1399563953"/>
    <d v="2014-05-08T15:45:53"/>
    <d v="1900-02-04T00:00:00"/>
    <x v="34"/>
    <b v="1"/>
    <n v="59"/>
    <b v="1"/>
    <s v="music/rock"/>
    <n v="151.63999999999999"/>
    <n v="64.254237288135599"/>
    <s v="Music"/>
    <s v="Rock"/>
  </r>
  <r>
    <n v="100000"/>
    <n v="40404"/>
    <s v="canceled"/>
    <s v="US"/>
    <s v="USD"/>
    <n v="1446771600"/>
    <d v="2015-11-06T01:00:00"/>
    <n v="1443700648"/>
    <d v="2015-10-01T11:57:28"/>
    <d v="1900-02-04T00:00:00"/>
    <x v="34"/>
    <b v="0"/>
    <n v="248"/>
    <b v="0"/>
    <s v="technology/wearables"/>
    <n v="40.404000000000003"/>
    <n v="162.91935483870967"/>
    <s v="Technology"/>
    <s v="Wearables"/>
  </r>
  <r>
    <n v="12000"/>
    <n v="21588"/>
    <s v="successful"/>
    <s v="DE"/>
    <s v="EUR"/>
    <n v="1470506400"/>
    <d v="2016-08-06T18:00:00"/>
    <n v="1467358427"/>
    <d v="2016-07-01T07:33:47"/>
    <d v="1900-02-04T00:00:00"/>
    <x v="34"/>
    <b v="1"/>
    <n v="224"/>
    <b v="1"/>
    <s v="photography/photobooks"/>
    <n v="179.9"/>
    <n v="96.375"/>
    <s v="Photography"/>
    <s v="Photobooks"/>
  </r>
  <r>
    <n v="7000"/>
    <n v="7981"/>
    <s v="successful"/>
    <s v="US"/>
    <s v="USD"/>
    <n v="1482372000"/>
    <d v="2016-12-22T02:00:00"/>
    <n v="1479276838"/>
    <d v="2016-11-16T06:13:58"/>
    <d v="1900-02-04T00:00:00"/>
    <x v="34"/>
    <b v="0"/>
    <n v="89"/>
    <b v="1"/>
    <s v="photography/photobooks"/>
    <n v="114.01428571428571"/>
    <n v="89.674157303370791"/>
    <s v="Photography"/>
    <s v="Photobooks"/>
  </r>
  <r>
    <n v="5000"/>
    <n v="335"/>
    <s v="failed"/>
    <s v="GB"/>
    <s v="GBP"/>
    <n v="1414623471"/>
    <d v="2014-10-29T22:57:51"/>
    <n v="1411513071"/>
    <d v="2014-09-23T22:57:51"/>
    <d v="1900-02-04T00:00:00"/>
    <x v="34"/>
    <b v="1"/>
    <n v="4"/>
    <b v="0"/>
    <s v="photography/photobooks"/>
    <n v="6.7"/>
    <n v="83.75"/>
    <s v="Photography"/>
    <s v="Photobooks"/>
  </r>
  <r>
    <n v="300"/>
    <n v="300"/>
    <s v="successful"/>
    <s v="CA"/>
    <s v="CAD"/>
    <n v="1391194860"/>
    <d v="2014-01-31T19:01:00"/>
    <n v="1388084862"/>
    <d v="2013-12-26T19:07:42"/>
    <d v="1900-02-04T00:00:00"/>
    <x v="34"/>
    <b v="0"/>
    <n v="11"/>
    <b v="1"/>
    <s v="music/rock"/>
    <n v="100"/>
    <n v="27.272727272727273"/>
    <s v="Music"/>
    <s v="Rock"/>
  </r>
  <r>
    <n v="50000"/>
    <n v="152579"/>
    <s v="successful"/>
    <s v="DE"/>
    <s v="EUR"/>
    <n v="1479890743"/>
    <d v="2016-11-23T08:45:43"/>
    <n v="1476776743"/>
    <d v="2016-10-18T07:45:43"/>
    <d v="1900-02-04T00:00:00"/>
    <x v="34"/>
    <b v="1"/>
    <n v="398"/>
    <b v="1"/>
    <s v="technology/hardware"/>
    <n v="305.15800000000002"/>
    <n v="383.3643216080402"/>
    <s v="Technology"/>
    <s v="Hardware"/>
  </r>
  <r>
    <n v="1500"/>
    <n v="2885"/>
    <s v="successful"/>
    <s v="US"/>
    <s v="USD"/>
    <n v="1400108640"/>
    <d v="2014-05-14T23:04:00"/>
    <n v="1396923624"/>
    <d v="2014-04-08T02:20:24"/>
    <d v="1900-02-04T00:00:00"/>
    <x v="34"/>
    <b v="1"/>
    <n v="122"/>
    <b v="1"/>
    <s v="technology/hardware"/>
    <n v="192.33333333333334"/>
    <n v="23.647540983606557"/>
    <s v="Technology"/>
    <s v="Hardware"/>
  </r>
  <r>
    <n v="261962"/>
    <n v="500784.27"/>
    <s v="successful"/>
    <s v="US"/>
    <s v="USD"/>
    <n v="1370001600"/>
    <d v="2013-05-31T12:00:00"/>
    <n v="1366879523"/>
    <d v="2013-04-25T08:45:23"/>
    <d v="1900-02-04T00:00:00"/>
    <x v="34"/>
    <b v="0"/>
    <n v="5812"/>
    <b v="1"/>
    <s v="technology/hardware"/>
    <n v="191.16676082790633"/>
    <n v="86.163845492085343"/>
    <s v="Technology"/>
    <s v="Hardware"/>
  </r>
  <r>
    <n v="4000"/>
    <n v="4243"/>
    <s v="successful"/>
    <s v="US"/>
    <s v="USD"/>
    <n v="1434949200"/>
    <d v="2015-06-22T05:00:00"/>
    <n v="1431903495"/>
    <d v="2015-05-17T22:58:15"/>
    <d v="1900-02-04T00:00:00"/>
    <x v="34"/>
    <b v="0"/>
    <n v="47"/>
    <b v="1"/>
    <s v="music/rock"/>
    <n v="106.075"/>
    <n v="90.276595744680847"/>
    <s v="Music"/>
    <s v="Rock"/>
  </r>
  <r>
    <n v="8012"/>
    <n v="13704.33"/>
    <s v="successful"/>
    <s v="US"/>
    <s v="USD"/>
    <n v="1378180800"/>
    <d v="2013-09-03T04:00:00"/>
    <n v="1375113391"/>
    <d v="2013-07-29T15:56:31"/>
    <d v="1900-02-04T00:00:00"/>
    <x v="34"/>
    <b v="0"/>
    <n v="539"/>
    <b v="1"/>
    <s v="games/tabletop games"/>
    <n v="171.04755366949576"/>
    <n v="25.42547309833024"/>
    <s v="Games"/>
    <s v="Tabletop Games"/>
  </r>
  <r>
    <n v="10000"/>
    <n v="136009.76"/>
    <s v="successful"/>
    <s v="US"/>
    <s v="USD"/>
    <n v="1385521320"/>
    <d v="2013-11-27T03:02:00"/>
    <n v="1382449733"/>
    <d v="2013-10-22T13:48:53"/>
    <d v="1900-02-04T00:00:00"/>
    <x v="34"/>
    <b v="0"/>
    <n v="2525"/>
    <b v="1"/>
    <s v="games/tabletop games"/>
    <n v="1360.0976000000001"/>
    <n v="53.865251485148519"/>
    <s v="Games"/>
    <s v="Tabletop Games"/>
  </r>
  <r>
    <n v="2000"/>
    <n v="2144.34"/>
    <s v="successful"/>
    <s v="US"/>
    <s v="USD"/>
    <n v="1351400400"/>
    <d v="2012-10-28T05:00:00"/>
    <n v="1348285321"/>
    <d v="2012-09-22T03:42:01"/>
    <d v="1900-02-04T00:00:00"/>
    <x v="34"/>
    <b v="0"/>
    <n v="58"/>
    <b v="1"/>
    <s v="music/indie rock"/>
    <n v="107.21700000000001"/>
    <n v="36.97137931034483"/>
    <s v="Music"/>
    <s v="Indie Rock"/>
  </r>
  <r>
    <n v="1000000"/>
    <n v="335597.31"/>
    <s v="canceled"/>
    <s v="US"/>
    <s v="USD"/>
    <n v="1482307140"/>
    <d v="2016-12-21T07:59:00"/>
    <n v="1479218315"/>
    <d v="2016-11-15T13:58:35"/>
    <d v="1900-02-04T00:00:00"/>
    <x v="34"/>
    <b v="1"/>
    <n v="1501"/>
    <b v="0"/>
    <s v="technology/space exploration"/>
    <n v="33.559730999999999"/>
    <n v="223.58248500999335"/>
    <s v="Technology"/>
    <s v="Space Exploration"/>
  </r>
  <r>
    <n v="5500"/>
    <n v="7226"/>
    <s v="successful"/>
    <s v="US"/>
    <s v="USD"/>
    <n v="1373738400"/>
    <d v="2013-07-13T18:00:00"/>
    <n v="1370568560"/>
    <d v="2013-06-07T01:29:20"/>
    <d v="1900-02-04T00:00:00"/>
    <x v="34"/>
    <b v="1"/>
    <n v="143"/>
    <b v="1"/>
    <s v="theater/spaces"/>
    <n v="131.38181818181818"/>
    <n v="50.531468531468533"/>
    <s v="Theater"/>
    <s v="Spaces"/>
  </r>
  <r>
    <n v="3000"/>
    <n v="3363"/>
    <s v="successful"/>
    <s v="GB"/>
    <s v="GBP"/>
    <n v="1438772400"/>
    <d v="2015-08-05T11:00:00"/>
    <n v="1435645490"/>
    <d v="2015-06-30T06:24:50"/>
    <d v="1900-02-04T00:00:00"/>
    <x v="34"/>
    <b v="0"/>
    <n v="76"/>
    <b v="1"/>
    <s v="theater/plays"/>
    <n v="112.1"/>
    <n v="44.25"/>
    <s v="Theater"/>
    <s v="Plays"/>
  </r>
  <r>
    <n v="10000"/>
    <n v="1908"/>
    <s v="failed"/>
    <s v="US"/>
    <s v="USD"/>
    <n v="1454734740"/>
    <d v="2016-02-06T04:59:00"/>
    <n v="1451684437"/>
    <d v="2016-01-01T21:40:37"/>
    <d v="1900-02-04T00:00:00"/>
    <x v="34"/>
    <b v="0"/>
    <n v="5"/>
    <b v="0"/>
    <s v="theater/plays"/>
    <n v="19.079999999999998"/>
    <n v="381.6"/>
    <s v="Theater"/>
    <s v="Plays"/>
  </r>
  <r>
    <n v="4500"/>
    <n v="5221"/>
    <s v="successful"/>
    <s v="US"/>
    <s v="USD"/>
    <n v="1479794340"/>
    <d v="2016-11-22T05:59:00"/>
    <n v="1476715869"/>
    <d v="2016-10-17T14:51:09"/>
    <d v="1900-02-04T00:00:00"/>
    <x v="34"/>
    <b v="0"/>
    <n v="103"/>
    <b v="1"/>
    <s v="theater/spaces"/>
    <n v="116.02222222222223"/>
    <n v="50.689320388349515"/>
    <s v="Theater"/>
    <s v="Spaces"/>
  </r>
  <r>
    <n v="25000"/>
    <n v="31683"/>
    <s v="successful"/>
    <s v="US"/>
    <s v="USD"/>
    <n v="1376654340"/>
    <d v="2013-08-16T11:59:00"/>
    <n v="1373568644"/>
    <d v="2013-07-11T18:50:44"/>
    <d v="1900-02-04T00:00:00"/>
    <x v="34"/>
    <b v="0"/>
    <n v="329"/>
    <b v="1"/>
    <s v="theater/spaces"/>
    <n v="126.732"/>
    <n v="96.300911854103347"/>
    <s v="Theater"/>
    <s v="Spaces"/>
  </r>
  <r>
    <n v="500"/>
    <n v="639"/>
    <s v="live"/>
    <s v="GB"/>
    <s v="GBP"/>
    <n v="1491001140"/>
    <d v="2017-03-31T22:59:00"/>
    <n v="1487847954"/>
    <d v="2017-02-23T11:05:54"/>
    <d v="1900-02-04T00:00:00"/>
    <x v="34"/>
    <b v="0"/>
    <n v="22"/>
    <b v="0"/>
    <s v="theater/plays"/>
    <n v="127.8"/>
    <n v="29.045454545454547"/>
    <s v="Theater"/>
    <s v="Plays"/>
  </r>
  <r>
    <n v="10000"/>
    <n v="10026.49"/>
    <s v="successful"/>
    <s v="GB"/>
    <s v="GBP"/>
    <n v="1466463600"/>
    <d v="2016-06-20T23:00:00"/>
    <n v="1463337315"/>
    <d v="2016-05-15T18:35:15"/>
    <d v="1900-02-04T00:00:00"/>
    <x v="34"/>
    <b v="0"/>
    <n v="207"/>
    <b v="1"/>
    <s v="theater/plays"/>
    <n v="100.26489999999998"/>
    <n v="48.437149758454105"/>
    <s v="Theater"/>
    <s v="Plays"/>
  </r>
  <r>
    <n v="3000"/>
    <n v="3058"/>
    <s v="successful"/>
    <s v="US"/>
    <s v="USD"/>
    <n v="1446091260"/>
    <d v="2015-10-29T04:01:00"/>
    <n v="1443029206"/>
    <d v="2015-09-23T17:26:46"/>
    <d v="1900-02-04T00:00:00"/>
    <x v="34"/>
    <b v="0"/>
    <n v="55"/>
    <b v="1"/>
    <s v="theater/plays"/>
    <n v="101.93333333333334"/>
    <n v="55.6"/>
    <s v="Theater"/>
    <s v="Plays"/>
  </r>
  <r>
    <n v="1000"/>
    <n v="1046"/>
    <s v="successful"/>
    <s v="US"/>
    <s v="USD"/>
    <n v="1420088400"/>
    <d v="2015-01-01T05:00:00"/>
    <n v="1416977259"/>
    <d v="2014-11-26T04:47:39"/>
    <d v="1900-02-04T00:00:00"/>
    <x v="34"/>
    <b v="0"/>
    <n v="23"/>
    <b v="1"/>
    <s v="theater/plays"/>
    <n v="104.60000000000001"/>
    <n v="45.478260869565219"/>
    <s v="Theater"/>
    <s v="Plays"/>
  </r>
  <r>
    <n v="3200"/>
    <n v="3470"/>
    <s v="successful"/>
    <s v="CA"/>
    <s v="CAD"/>
    <n v="1432694700"/>
    <d v="2015-05-27T02:45:00"/>
    <n v="1429651266"/>
    <d v="2015-04-21T21:21:06"/>
    <d v="1900-02-04T00:00:00"/>
    <x v="34"/>
    <b v="0"/>
    <n v="74"/>
    <b v="1"/>
    <s v="theater/plays"/>
    <n v="108.43750000000001"/>
    <n v="46.891891891891895"/>
    <s v="Theater"/>
    <s v="Plays"/>
  </r>
  <r>
    <n v="2000"/>
    <n v="3015"/>
    <s v="successful"/>
    <s v="GB"/>
    <s v="GBP"/>
    <n v="1470132180"/>
    <d v="2016-08-02T10:03:00"/>
    <n v="1467040769"/>
    <d v="2016-06-27T15:19:29"/>
    <d v="1900-02-04T00:00:00"/>
    <x v="34"/>
    <b v="0"/>
    <n v="30"/>
    <b v="1"/>
    <s v="theater/musical"/>
    <n v="150.75"/>
    <n v="100.5"/>
    <s v="Theater"/>
    <s v="Musical"/>
  </r>
  <r>
    <n v="2000"/>
    <n v="2042"/>
    <s v="successful"/>
    <s v="GB"/>
    <s v="GBP"/>
    <n v="1435947758"/>
    <d v="2015-07-03T18:22:38"/>
    <n v="1432837358"/>
    <d v="2015-05-28T18:22:38"/>
    <d v="1900-02-04T00:00:00"/>
    <x v="34"/>
    <b v="0"/>
    <n v="17"/>
    <b v="1"/>
    <s v="theater/plays"/>
    <n v="102.1"/>
    <n v="120.11764705882354"/>
    <s v="Theater"/>
    <s v="Plays"/>
  </r>
  <r>
    <n v="5000"/>
    <n v="6705"/>
    <s v="successful"/>
    <s v="US"/>
    <s v="USD"/>
    <n v="1287200340"/>
    <d v="2010-10-16T03:39:00"/>
    <n v="1284042614"/>
    <d v="2010-09-09T14:30:14"/>
    <d v="1900-02-05T00:00:00"/>
    <x v="35"/>
    <b v="1"/>
    <n v="62"/>
    <b v="1"/>
    <s v="film &amp; video/documentary"/>
    <n v="134.1"/>
    <n v="108.14516129032258"/>
    <s v="Film &amp; Video"/>
    <s v="Documentary"/>
  </r>
  <r>
    <n v="45000"/>
    <n v="45535"/>
    <s v="successful"/>
    <s v="US"/>
    <s v="USD"/>
    <n v="1266876000"/>
    <d v="2010-02-22T22:00:00"/>
    <n v="1263679492"/>
    <d v="2010-01-16T22:04:52"/>
    <d v="1900-02-05T00:00:00"/>
    <x v="35"/>
    <b v="1"/>
    <n v="179"/>
    <b v="1"/>
    <s v="film &amp; video/documentary"/>
    <n v="101.18888888888888"/>
    <n v="254.38547486033519"/>
    <s v="Film &amp; Video"/>
    <s v="Documentary"/>
  </r>
  <r>
    <n v="24500"/>
    <n v="245"/>
    <s v="failed"/>
    <s v="NZ"/>
    <s v="NZD"/>
    <n v="1452942000"/>
    <d v="2016-01-16T11:00:00"/>
    <n v="1449785223"/>
    <d v="2015-12-10T22:07:03"/>
    <d v="1900-02-05T00:00:00"/>
    <x v="35"/>
    <b v="0"/>
    <n v="5"/>
    <b v="0"/>
    <s v="technology/web"/>
    <n v="1"/>
    <n v="49"/>
    <s v="Technology"/>
    <s v="Web"/>
  </r>
  <r>
    <n v="7500"/>
    <n v="20"/>
    <s v="failed"/>
    <s v="US"/>
    <s v="USD"/>
    <n v="1469980800"/>
    <d v="2016-07-31T16:00:00"/>
    <n v="1466787335"/>
    <d v="2016-06-24T16:55:35"/>
    <d v="1900-02-05T00:00:00"/>
    <x v="35"/>
    <b v="0"/>
    <n v="2"/>
    <b v="0"/>
    <s v="technology/web"/>
    <n v="0.26666666666666666"/>
    <n v="10"/>
    <s v="Technology"/>
    <s v="Web"/>
  </r>
  <r>
    <n v="75000"/>
    <n v="106084.5"/>
    <s v="successful"/>
    <s v="US"/>
    <s v="USD"/>
    <n v="1440082240"/>
    <d v="2015-08-20T14:50:40"/>
    <n v="1436885440"/>
    <d v="2015-07-14T14:50:40"/>
    <d v="1900-02-05T00:00:00"/>
    <x v="35"/>
    <b v="0"/>
    <n v="1107"/>
    <b v="1"/>
    <s v="technology/wearables"/>
    <n v="141.446"/>
    <n v="95.830623306233065"/>
    <s v="Technology"/>
    <s v="Wearables"/>
  </r>
  <r>
    <n v="200000"/>
    <n v="115297.5"/>
    <s v="failed"/>
    <s v="US"/>
    <s v="USD"/>
    <n v="1481173140"/>
    <d v="2016-12-08T04:59:00"/>
    <n v="1478016097"/>
    <d v="2016-11-01T16:01:37"/>
    <d v="1900-02-05T00:00:00"/>
    <x v="35"/>
    <b v="0"/>
    <n v="336"/>
    <b v="0"/>
    <s v="technology/wearables"/>
    <n v="57.648750000000007"/>
    <n v="343.14732142857144"/>
    <s v="Technology"/>
    <s v="Wearables"/>
  </r>
  <r>
    <n v="130000"/>
    <n v="107148.74"/>
    <s v="failed"/>
    <s v="US"/>
    <s v="USD"/>
    <n v="1385136000"/>
    <d v="2013-11-22T16:00:00"/>
    <n v="1381923548"/>
    <d v="2013-10-16T11:39:08"/>
    <d v="1900-02-05T00:00:00"/>
    <x v="35"/>
    <b v="0"/>
    <n v="890"/>
    <b v="0"/>
    <s v="technology/wearables"/>
    <n v="82.422107692307705"/>
    <n v="120.39184269662923"/>
    <s v="Technology"/>
    <s v="Wearables"/>
  </r>
  <r>
    <n v="5000"/>
    <n v="2296"/>
    <s v="failed"/>
    <s v="CA"/>
    <s v="CAD"/>
    <n v="1485147540"/>
    <d v="2017-01-23T04:59:00"/>
    <n v="1481951853"/>
    <d v="2016-12-17T05:17:33"/>
    <d v="1900-02-05T00:00:00"/>
    <x v="35"/>
    <b v="0"/>
    <n v="14"/>
    <b v="0"/>
    <s v="technology/wearables"/>
    <n v="45.92"/>
    <n v="164"/>
    <s v="Technology"/>
    <s v="Wearables"/>
  </r>
  <r>
    <n v="50000"/>
    <n v="5875"/>
    <s v="failed"/>
    <s v="US"/>
    <s v="USD"/>
    <n v="1403983314"/>
    <d v="2014-06-28T19:21:54"/>
    <n v="1400786514"/>
    <d v="2014-05-22T19:21:54"/>
    <d v="1900-02-05T00:00:00"/>
    <x v="35"/>
    <b v="0"/>
    <n v="85"/>
    <b v="0"/>
    <s v="food/food trucks"/>
    <n v="11.75"/>
    <n v="69.117647058823536"/>
    <s v="Food"/>
    <s v="Food Trucks"/>
  </r>
  <r>
    <n v="3000"/>
    <n v="4371"/>
    <s v="successful"/>
    <s v="US"/>
    <s v="USD"/>
    <n v="1428390000"/>
    <d v="2015-04-07T07:00:00"/>
    <n v="1425224391"/>
    <d v="2015-03-01T15:39:51"/>
    <d v="1900-02-05T00:00:00"/>
    <x v="35"/>
    <b v="0"/>
    <n v="42"/>
    <b v="1"/>
    <s v="theater/plays"/>
    <n v="145.70000000000002"/>
    <n v="104.07142857142857"/>
    <s v="Theater"/>
    <s v="Plays"/>
  </r>
  <r>
    <n v="5000"/>
    <n v="10210"/>
    <s v="successful"/>
    <s v="CA"/>
    <s v="CAD"/>
    <n v="1450249140"/>
    <d v="2015-12-16T06:59:00"/>
    <n v="1447055935"/>
    <d v="2015-11-09T07:58:55"/>
    <d v="1900-02-05T00:00:00"/>
    <x v="35"/>
    <b v="0"/>
    <n v="172"/>
    <b v="1"/>
    <s v="publishing/nonfiction"/>
    <n v="204.2"/>
    <n v="59.360465116279073"/>
    <s v="Publishing"/>
    <s v="Nonfiction"/>
  </r>
  <r>
    <n v="3000"/>
    <n v="807"/>
    <s v="failed"/>
    <s v="US"/>
    <s v="USD"/>
    <n v="1405227540"/>
    <d v="2014-07-13T04:59:00"/>
    <n v="1402058739"/>
    <d v="2014-06-06T12:45:39"/>
    <d v="1900-02-05T00:00:00"/>
    <x v="35"/>
    <b v="0"/>
    <n v="22"/>
    <b v="0"/>
    <s v="publishing/translations"/>
    <n v="26.900000000000002"/>
    <n v="36.68181818181818"/>
    <s v="Publishing"/>
    <s v="Translations"/>
  </r>
  <r>
    <n v="16000"/>
    <n v="16573"/>
    <s v="successful"/>
    <s v="DE"/>
    <s v="EUR"/>
    <n v="1458676860"/>
    <d v="2016-03-22T20:01:00"/>
    <n v="1455446303"/>
    <d v="2016-02-14T10:38:23"/>
    <d v="1900-02-05T00:00:00"/>
    <x v="35"/>
    <b v="1"/>
    <n v="345"/>
    <b v="1"/>
    <s v="photography/photobooks"/>
    <n v="103.58125"/>
    <n v="48.037681159420288"/>
    <s v="Photography"/>
    <s v="Photobooks"/>
  </r>
  <r>
    <n v="18000"/>
    <n v="18625"/>
    <s v="successful"/>
    <s v="US"/>
    <s v="USD"/>
    <n v="1418961600"/>
    <d v="2014-12-19T04:00:00"/>
    <n v="1415824513"/>
    <d v="2014-11-12T20:35:13"/>
    <d v="1900-02-05T00:00:00"/>
    <x v="35"/>
    <b v="1"/>
    <n v="167"/>
    <b v="1"/>
    <s v="photography/photobooks"/>
    <n v="103.47222222222223"/>
    <n v="111.52694610778443"/>
    <s v="Photography"/>
    <s v="Photobooks"/>
  </r>
  <r>
    <n v="10050"/>
    <n v="12410.5"/>
    <s v="successful"/>
    <s v="LU"/>
    <s v="EUR"/>
    <n v="1488394800"/>
    <d v="2017-03-01T19:00:00"/>
    <n v="1485213921"/>
    <d v="2017-01-23T23:25:21"/>
    <d v="1900-02-05T00:00:00"/>
    <x v="35"/>
    <b v="0"/>
    <n v="131"/>
    <b v="1"/>
    <s v="photography/photobooks"/>
    <n v="123.48756218905473"/>
    <n v="94.736641221374043"/>
    <s v="Photography"/>
    <s v="Photobooks"/>
  </r>
  <r>
    <n v="25000"/>
    <n v="15281"/>
    <s v="failed"/>
    <s v="US"/>
    <s v="USD"/>
    <n v="1439189940"/>
    <d v="2015-08-10T06:59:00"/>
    <n v="1435970682"/>
    <d v="2015-07-04T00:44:42"/>
    <d v="1900-02-05T00:00:00"/>
    <x v="35"/>
    <b v="1"/>
    <n v="139"/>
    <b v="0"/>
    <s v="photography/photobooks"/>
    <n v="61.124000000000002"/>
    <n v="109.93525179856115"/>
    <s v="Photography"/>
    <s v="Photobooks"/>
  </r>
  <r>
    <n v="5000"/>
    <n v="6181"/>
    <s v="successful"/>
    <s v="US"/>
    <s v="USD"/>
    <n v="1324789200"/>
    <d v="2011-12-25T05:00:00"/>
    <n v="1321649321"/>
    <d v="2011-11-18T20:48:41"/>
    <d v="1900-02-05T00:00:00"/>
    <x v="35"/>
    <b v="0"/>
    <n v="77"/>
    <b v="1"/>
    <s v="music/indie rock"/>
    <n v="123.61999999999999"/>
    <n v="80.272727272727266"/>
    <s v="Music"/>
    <s v="Indie Rock"/>
  </r>
  <r>
    <n v="35000"/>
    <n v="69465.33"/>
    <s v="successful"/>
    <s v="CA"/>
    <s v="CAD"/>
    <n v="1381934015"/>
    <d v="2013-10-16T14:33:35"/>
    <n v="1378737215"/>
    <d v="2013-09-09T14:33:35"/>
    <d v="1900-02-05T00:00:00"/>
    <x v="35"/>
    <b v="1"/>
    <n v="682"/>
    <b v="1"/>
    <s v="technology/hardware"/>
    <n v="198.47237142857145"/>
    <n v="101.85532258064516"/>
    <s v="Technology"/>
    <s v="Hardware"/>
  </r>
  <r>
    <n v="200000"/>
    <n v="229802.31"/>
    <s v="successful"/>
    <s v="US"/>
    <s v="USD"/>
    <n v="1447909140"/>
    <d v="2015-11-19T04:59:00"/>
    <n v="1444734146"/>
    <d v="2015-10-13T11:02:26"/>
    <d v="1900-02-05T00:00:00"/>
    <x v="35"/>
    <b v="1"/>
    <n v="813"/>
    <b v="1"/>
    <s v="technology/hardware"/>
    <n v="114.901155"/>
    <n v="282.65966789667897"/>
    <s v="Technology"/>
    <s v="Hardware"/>
  </r>
  <r>
    <n v="3000"/>
    <n v="3785"/>
    <s v="successful"/>
    <s v="US"/>
    <s v="USD"/>
    <n v="1268690100"/>
    <d v="2010-03-15T21:55:00"/>
    <n v="1265493806"/>
    <d v="2010-02-06T22:03:26"/>
    <d v="1900-02-05T00:00:00"/>
    <x v="35"/>
    <b v="1"/>
    <n v="79"/>
    <b v="1"/>
    <s v="technology/hardware"/>
    <n v="126.16666666666667"/>
    <n v="47.911392405063289"/>
    <s v="Technology"/>
    <s v="Hardware"/>
  </r>
  <r>
    <n v="3000"/>
    <n v="3465.32"/>
    <s v="successful"/>
    <s v="US"/>
    <s v="USD"/>
    <n v="1284177540"/>
    <d v="2010-09-11T03:59:00"/>
    <n v="1281028152"/>
    <d v="2010-08-05T17:09:12"/>
    <d v="1900-02-05T00:00:00"/>
    <x v="35"/>
    <b v="0"/>
    <n v="75"/>
    <b v="1"/>
    <s v="music/indie rock"/>
    <n v="115.51066666666668"/>
    <n v="46.204266666666669"/>
    <s v="Music"/>
    <s v="Indie Rock"/>
  </r>
  <r>
    <n v="20000"/>
    <n v="21935"/>
    <s v="successful"/>
    <s v="US"/>
    <s v="USD"/>
    <n v="1473213600"/>
    <d v="2016-09-07T02:00:00"/>
    <n v="1470062743"/>
    <d v="2016-08-01T14:45:43"/>
    <d v="1900-02-05T00:00:00"/>
    <x v="35"/>
    <b v="0"/>
    <n v="392"/>
    <b v="1"/>
    <s v="games/tabletop games"/>
    <n v="109.67499999999998"/>
    <n v="55.956632653061227"/>
    <s v="Games"/>
    <s v="Tabletop Games"/>
  </r>
  <r>
    <n v="25000"/>
    <n v="32006.67"/>
    <s v="successful"/>
    <s v="US"/>
    <s v="USD"/>
    <n v="1385870520"/>
    <d v="2013-12-01T04:02:00"/>
    <n v="1382742014"/>
    <d v="2013-10-25T23:00:14"/>
    <d v="1900-02-05T00:00:00"/>
    <x v="35"/>
    <b v="0"/>
    <n v="426"/>
    <b v="1"/>
    <s v="games/tabletop games"/>
    <n v="128.02668"/>
    <n v="75.133028169014082"/>
    <s v="Games"/>
    <s v="Tabletop Games"/>
  </r>
  <r>
    <n v="140000"/>
    <n v="2005"/>
    <s v="failed"/>
    <s v="NO"/>
    <s v="NOK"/>
    <n v="1486313040"/>
    <d v="2017-02-05T16:44:00"/>
    <n v="1483131966"/>
    <d v="2016-12-30T21:06:06"/>
    <d v="1900-02-05T00:00:00"/>
    <x v="35"/>
    <b v="0"/>
    <n v="4"/>
    <b v="0"/>
    <s v="food/food trucks"/>
    <n v="1.4321428571428572"/>
    <n v="501.25"/>
    <s v="Food"/>
    <s v="Food Trucks"/>
  </r>
  <r>
    <n v="2001"/>
    <n v="3397"/>
    <s v="successful"/>
    <s v="GB"/>
    <s v="GBP"/>
    <n v="1462017600"/>
    <d v="2016-04-30T12:00:00"/>
    <n v="1458820564"/>
    <d v="2016-03-24T11:56:04"/>
    <d v="1900-02-05T00:00:00"/>
    <x v="35"/>
    <b v="0"/>
    <n v="72"/>
    <b v="1"/>
    <s v="technology/space exploration"/>
    <n v="169.76511744127936"/>
    <n v="47.180555555555557"/>
    <s v="Technology"/>
    <s v="Space Exploration"/>
  </r>
  <r>
    <n v="65000"/>
    <n v="93374"/>
    <s v="successful"/>
    <s v="AU"/>
    <s v="AUD"/>
    <n v="1444525200"/>
    <d v="2015-10-11T01:00:00"/>
    <n v="1441339242"/>
    <d v="2015-09-04T04:00:42"/>
    <d v="1900-02-05T00:00:00"/>
    <x v="35"/>
    <b v="1"/>
    <n v="1251"/>
    <b v="1"/>
    <s v="technology/space exploration"/>
    <n v="143.65230769230772"/>
    <n v="74.639488409272587"/>
    <s v="Technology"/>
    <s v="Space Exploration"/>
  </r>
  <r>
    <n v="10000"/>
    <n v="15929.51"/>
    <s v="successful"/>
    <s v="US"/>
    <s v="USD"/>
    <n v="1443214800"/>
    <d v="2015-09-25T21:00:00"/>
    <n v="1440008439"/>
    <d v="2015-08-19T18:20:39"/>
    <d v="1900-02-05T00:00:00"/>
    <x v="35"/>
    <b v="0"/>
    <n v="206"/>
    <b v="1"/>
    <s v="technology/makerspaces"/>
    <n v="159.29509999999999"/>
    <n v="77.327718446601949"/>
    <s v="Technology"/>
    <s v="Makerspaces"/>
  </r>
  <r>
    <n v="100000"/>
    <n v="1183.19"/>
    <s v="failed"/>
    <s v="US"/>
    <s v="USD"/>
    <n v="1444946400"/>
    <d v="2015-10-15T22:00:00"/>
    <n v="1441723912"/>
    <d v="2015-09-08T14:51:52"/>
    <d v="1900-02-05T00:00:00"/>
    <x v="35"/>
    <b v="0"/>
    <n v="21"/>
    <b v="0"/>
    <s v="theater/spaces"/>
    <n v="1.1831900000000002"/>
    <n v="56.342380952380957"/>
    <s v="Theater"/>
    <s v="Spaces"/>
  </r>
  <r>
    <n v="12000"/>
    <n v="12256"/>
    <s v="successful"/>
    <s v="GB"/>
    <s v="GBP"/>
    <n v="1452038100"/>
    <d v="2016-01-05T23:55:00"/>
    <n v="1448823673"/>
    <d v="2015-11-29T19:01:13"/>
    <d v="1900-02-05T00:00:00"/>
    <x v="35"/>
    <b v="1"/>
    <n v="115"/>
    <b v="1"/>
    <s v="theater/plays"/>
    <n v="102.13333333333334"/>
    <n v="106.57391304347826"/>
    <s v="Theater"/>
    <s v="Plays"/>
  </r>
  <r>
    <n v="5000"/>
    <n v="5055"/>
    <s v="successful"/>
    <s v="GB"/>
    <s v="GBP"/>
    <n v="1406113200"/>
    <d v="2014-07-23T11:00:00"/>
    <n v="1402910965"/>
    <d v="2014-06-16T09:29:25"/>
    <d v="1900-02-05T00:00:00"/>
    <x v="35"/>
    <b v="0"/>
    <n v="54"/>
    <b v="1"/>
    <s v="theater/plays"/>
    <n v="101.1"/>
    <n v="93.611111111111114"/>
    <s v="Theater"/>
    <s v="Plays"/>
  </r>
  <r>
    <n v="6000"/>
    <n v="6000.66"/>
    <s v="successful"/>
    <s v="US"/>
    <s v="USD"/>
    <n v="1448074800"/>
    <d v="2015-11-21T03:00:00"/>
    <n v="1444874768"/>
    <d v="2015-10-15T02:06:08"/>
    <d v="1900-02-05T00:00:00"/>
    <x v="35"/>
    <b v="0"/>
    <n v="64"/>
    <b v="1"/>
    <s v="theater/plays"/>
    <n v="100.01100000000001"/>
    <n v="93.760312499999998"/>
    <s v="Theater"/>
    <s v="Plays"/>
  </r>
  <r>
    <n v="250"/>
    <n v="375"/>
    <s v="successful"/>
    <s v="US"/>
    <s v="USD"/>
    <n v="1468618680"/>
    <d v="2016-07-15T21:38:00"/>
    <n v="1465345902"/>
    <d v="2016-06-08T00:31:42"/>
    <d v="1900-02-05T00:00:00"/>
    <x v="35"/>
    <b v="0"/>
    <n v="9"/>
    <b v="1"/>
    <s v="theater/plays"/>
    <n v="150"/>
    <n v="41.666666666666664"/>
    <s v="Theater"/>
    <s v="Plays"/>
  </r>
  <r>
    <n v="675"/>
    <n v="1218"/>
    <s v="successful"/>
    <s v="CA"/>
    <s v="CAD"/>
    <n v="1416211140"/>
    <d v="2014-11-17T07:59:00"/>
    <n v="1413016216"/>
    <d v="2014-10-11T08:30:16"/>
    <d v="1900-02-05T00:00:00"/>
    <x v="35"/>
    <b v="0"/>
    <n v="28"/>
    <b v="1"/>
    <s v="theater/plays"/>
    <n v="180.44444444444446"/>
    <n v="43.5"/>
    <s v="Theater"/>
    <s v="Plays"/>
  </r>
  <r>
    <n v="3500"/>
    <n v="3760"/>
    <s v="successful"/>
    <s v="US"/>
    <s v="USD"/>
    <n v="1465178400"/>
    <d v="2016-06-06T02:00:00"/>
    <n v="1461985967"/>
    <d v="2016-04-30T03:12:47"/>
    <d v="1900-02-05T00:00:00"/>
    <x v="35"/>
    <b v="0"/>
    <n v="60"/>
    <b v="1"/>
    <s v="theater/plays"/>
    <n v="107.42857142857143"/>
    <n v="62.666666666666664"/>
    <s v="Theater"/>
    <s v="Plays"/>
  </r>
  <r>
    <n v="3000"/>
    <n v="3275"/>
    <s v="successful"/>
    <s v="GB"/>
    <s v="GBP"/>
    <n v="1468191540"/>
    <d v="2016-07-10T22:59:00"/>
    <n v="1464958484"/>
    <d v="2016-06-03T12:54:44"/>
    <d v="1900-02-05T00:00:00"/>
    <x v="35"/>
    <b v="0"/>
    <n v="21"/>
    <b v="1"/>
    <s v="theater/plays"/>
    <n v="109.16666666666666"/>
    <n v="155.95238095238096"/>
    <s v="Theater"/>
    <s v="Plays"/>
  </r>
  <r>
    <n v="1500"/>
    <n v="2102"/>
    <s v="successful"/>
    <s v="US"/>
    <s v="USD"/>
    <n v="1427860740"/>
    <d v="2015-04-01T03:59:00"/>
    <n v="1424727712"/>
    <d v="2015-02-23T21:41:52"/>
    <d v="1900-02-05T00:00:00"/>
    <x v="35"/>
    <b v="0"/>
    <n v="34"/>
    <b v="1"/>
    <s v="theater/plays"/>
    <n v="140.13333333333333"/>
    <n v="61.823529411764703"/>
    <s v="Theater"/>
    <s v="Plays"/>
  </r>
  <r>
    <n v="2000"/>
    <n v="641"/>
    <s v="failed"/>
    <s v="US"/>
    <s v="USD"/>
    <n v="1406988000"/>
    <d v="2014-08-02T14:00:00"/>
    <n v="1403822912"/>
    <d v="2014-06-26T22:48:32"/>
    <d v="1900-02-05T00:00:00"/>
    <x v="35"/>
    <b v="0"/>
    <n v="16"/>
    <b v="0"/>
    <s v="theater/plays"/>
    <n v="32.049999999999997"/>
    <n v="40.0625"/>
    <s v="Theater"/>
    <s v="Plays"/>
  </r>
  <r>
    <n v="10000"/>
    <n v="10119"/>
    <s v="successful"/>
    <s v="US"/>
    <s v="USD"/>
    <n v="1431716400"/>
    <d v="2015-05-15T19:00:00"/>
    <n v="1428423757"/>
    <d v="2015-04-07T16:22:37"/>
    <d v="1900-02-06T00:00:00"/>
    <x v="36"/>
    <b v="1"/>
    <n v="69"/>
    <b v="1"/>
    <s v="film &amp; video/documentary"/>
    <n v="101.19"/>
    <n v="146.65217391304347"/>
    <s v="Film &amp; Video"/>
    <s v="Documentary"/>
  </r>
  <r>
    <n v="25000"/>
    <n v="28690"/>
    <s v="successful"/>
    <s v="US"/>
    <s v="USD"/>
    <n v="1473566340"/>
    <d v="2016-09-11T03:59:00"/>
    <n v="1470274509"/>
    <d v="2016-08-04T01:35:09"/>
    <d v="1900-02-06T00:00:00"/>
    <x v="36"/>
    <b v="1"/>
    <n v="221"/>
    <b v="1"/>
    <s v="film &amp; video/documentary"/>
    <n v="114.75999999999999"/>
    <n v="129.81900452488688"/>
    <s v="Film &amp; Video"/>
    <s v="Documentary"/>
  </r>
  <r>
    <n v="7000"/>
    <n v="3598"/>
    <s v="failed"/>
    <s v="US"/>
    <s v="USD"/>
    <n v="1444539600"/>
    <d v="2015-10-11T05:00:00"/>
    <n v="1441297645"/>
    <d v="2015-09-03T16:27:25"/>
    <d v="1900-02-06T00:00:00"/>
    <x v="36"/>
    <b v="0"/>
    <n v="57"/>
    <b v="0"/>
    <s v="publishing/fiction"/>
    <n v="51.4"/>
    <n v="63.122807017543863"/>
    <s v="Publishing"/>
    <s v="Fiction"/>
  </r>
  <r>
    <n v="1000"/>
    <n v="2035.05"/>
    <s v="successful"/>
    <s v="US"/>
    <s v="USD"/>
    <n v="1341633540"/>
    <d v="2012-07-07T03:59:00"/>
    <n v="1338336588"/>
    <d v="2012-05-30T00:09:48"/>
    <d v="1900-02-06T00:00:00"/>
    <x v="36"/>
    <b v="0"/>
    <n v="34"/>
    <b v="1"/>
    <s v="music/rock"/>
    <n v="203.505"/>
    <n v="59.85441176470588"/>
    <s v="Music"/>
    <s v="Rock"/>
  </r>
  <r>
    <n v="3500"/>
    <n v="640"/>
    <s v="failed"/>
    <s v="US"/>
    <s v="USD"/>
    <n v="1425136200"/>
    <d v="2015-02-28T15:10:00"/>
    <n v="1421853518"/>
    <d v="2015-01-21T15:18:38"/>
    <d v="1900-02-06T00:00:00"/>
    <x v="36"/>
    <b v="0"/>
    <n v="11"/>
    <b v="0"/>
    <s v="music/jazz"/>
    <n v="18.285714285714285"/>
    <n v="58.18181818181818"/>
    <s v="Music"/>
    <s v="Jazz"/>
  </r>
  <r>
    <n v="2500"/>
    <n v="712"/>
    <s v="failed"/>
    <s v="US"/>
    <s v="USD"/>
    <n v="1455210353"/>
    <d v="2016-02-11T17:05:53"/>
    <n v="1451927153"/>
    <d v="2016-01-04T17:05:53"/>
    <d v="1900-02-06T00:00:00"/>
    <x v="36"/>
    <b v="0"/>
    <n v="37"/>
    <b v="0"/>
    <s v="technology/wearables"/>
    <n v="28.48"/>
    <n v="19.243243243243242"/>
    <s v="Technology"/>
    <s v="Wearables"/>
  </r>
  <r>
    <n v="6000"/>
    <n v="530"/>
    <s v="failed"/>
    <s v="US"/>
    <s v="USD"/>
    <n v="1399071173"/>
    <d v="2014-05-02T22:52:53"/>
    <n v="1395787973"/>
    <d v="2014-03-25T22:52:53"/>
    <d v="1900-02-06T00:00:00"/>
    <x v="36"/>
    <b v="0"/>
    <n v="12"/>
    <b v="0"/>
    <s v="food/food trucks"/>
    <n v="8.8333333333333339"/>
    <n v="44.166666666666664"/>
    <s v="Food"/>
    <s v="Food Trucks"/>
  </r>
  <r>
    <n v="2000"/>
    <n v="2010"/>
    <s v="successful"/>
    <s v="US"/>
    <s v="USD"/>
    <n v="1306994340"/>
    <d v="2011-06-02T05:59:00"/>
    <n v="1303706001"/>
    <d v="2011-04-25T04:33:21"/>
    <d v="1900-02-06T00:00:00"/>
    <x v="36"/>
    <b v="0"/>
    <n v="32"/>
    <b v="1"/>
    <s v="music/rock"/>
    <n v="100.49999999999999"/>
    <n v="62.8125"/>
    <s v="Music"/>
    <s v="Rock"/>
  </r>
  <r>
    <n v="6000"/>
    <n v="7934"/>
    <s v="successful"/>
    <s v="US"/>
    <s v="USD"/>
    <n v="1355840400"/>
    <d v="2012-12-18T14:20:00"/>
    <n v="1352524767"/>
    <d v="2012-11-10T05:19:27"/>
    <d v="1900-02-06T00:00:00"/>
    <x v="36"/>
    <b v="0"/>
    <n v="107"/>
    <b v="1"/>
    <s v="music/pop"/>
    <n v="132.23333333333335"/>
    <n v="74.149532710280369"/>
    <s v="Music"/>
    <s v="Pop"/>
  </r>
  <r>
    <n v="2880"/>
    <n v="1"/>
    <s v="failed"/>
    <s v="US"/>
    <s v="USD"/>
    <n v="1459642200"/>
    <d v="2016-04-03T00:10:00"/>
    <n v="1456441429"/>
    <d v="2016-02-25T23:03:49"/>
    <d v="1900-02-06T00:00:00"/>
    <x v="36"/>
    <b v="0"/>
    <n v="1"/>
    <b v="0"/>
    <s v="music/faith"/>
    <n v="3.4722222222222224E-2"/>
    <n v="1"/>
    <s v="Music"/>
    <s v="Faith"/>
  </r>
  <r>
    <n v="15000"/>
    <n v="17545"/>
    <s v="successful"/>
    <s v="US"/>
    <s v="USD"/>
    <n v="1429920000"/>
    <d v="2015-04-25T00:00:00"/>
    <n v="1426703452"/>
    <d v="2015-03-18T18:30:52"/>
    <d v="1900-02-06T00:00:00"/>
    <x v="36"/>
    <b v="0"/>
    <n v="131"/>
    <b v="1"/>
    <s v="music/rock"/>
    <n v="116.96666666666667"/>
    <n v="133.93129770992365"/>
    <s v="Music"/>
    <s v="Rock"/>
  </r>
  <r>
    <n v="2500"/>
    <n v="2710"/>
    <s v="successful"/>
    <s v="US"/>
    <s v="USD"/>
    <n v="1403326740"/>
    <d v="2014-06-21T04:59:00"/>
    <n v="1400106171"/>
    <d v="2014-05-14T22:22:51"/>
    <d v="1900-02-06T00:00:00"/>
    <x v="36"/>
    <b v="0"/>
    <n v="50"/>
    <b v="1"/>
    <s v="music/indie rock"/>
    <n v="108.4"/>
    <n v="54.2"/>
    <s v="Music"/>
    <s v="Indie Rock"/>
  </r>
  <r>
    <n v="800"/>
    <n v="805.07"/>
    <s v="successful"/>
    <s v="US"/>
    <s v="USD"/>
    <n v="1258955940"/>
    <d v="2009-11-23T05:59:00"/>
    <n v="1255730520"/>
    <d v="2009-10-16T22:02:00"/>
    <d v="1900-02-06T00:00:00"/>
    <x v="36"/>
    <b v="1"/>
    <n v="23"/>
    <b v="1"/>
    <s v="technology/hardware"/>
    <n v="100.63375000000001"/>
    <n v="35.003043478260871"/>
    <s v="Technology"/>
    <s v="Hardware"/>
  </r>
  <r>
    <n v="50000"/>
    <n v="60175"/>
    <s v="successful"/>
    <s v="NL"/>
    <s v="EUR"/>
    <n v="1420765200"/>
    <d v="2015-01-09T01:00:00"/>
    <n v="1417506853"/>
    <d v="2014-12-02T07:54:13"/>
    <d v="1900-02-06T00:00:00"/>
    <x v="36"/>
    <b v="1"/>
    <n v="508"/>
    <b v="1"/>
    <s v="technology/hardware"/>
    <n v="120.35"/>
    <n v="118.45472440944881"/>
    <s v="Technology"/>
    <s v="Hardware"/>
  </r>
  <r>
    <n v="1000"/>
    <n v="16"/>
    <s v="failed"/>
    <s v="US"/>
    <s v="USD"/>
    <n v="1303628340"/>
    <d v="2011-04-24T06:59:00"/>
    <n v="1300328399"/>
    <d v="2011-03-17T02:19:59"/>
    <d v="1900-02-06T00:00:00"/>
    <x v="36"/>
    <b v="0"/>
    <n v="3"/>
    <b v="0"/>
    <s v="games/video games"/>
    <n v="1.6"/>
    <n v="5.333333333333333"/>
    <s v="Games"/>
    <s v="Video Games"/>
  </r>
  <r>
    <n v="15000"/>
    <n v="15230.03"/>
    <s v="successful"/>
    <s v="US"/>
    <s v="USD"/>
    <n v="1414465860"/>
    <d v="2014-10-28T03:11:00"/>
    <n v="1411177456"/>
    <d v="2014-09-20T01:44:16"/>
    <d v="1900-02-06T00:00:00"/>
    <x v="36"/>
    <b v="0"/>
    <n v="102"/>
    <b v="1"/>
    <s v="food/small batch"/>
    <n v="101.53353333333335"/>
    <n v="149.31401960784314"/>
    <s v="Food"/>
    <s v="Small Batch"/>
  </r>
  <r>
    <n v="450"/>
    <n v="485"/>
    <s v="successful"/>
    <s v="US"/>
    <s v="USD"/>
    <n v="1487393940"/>
    <d v="2017-02-18T04:59:00"/>
    <n v="1484115418"/>
    <d v="2017-01-11T06:16:58"/>
    <d v="1900-02-06T00:00:00"/>
    <x v="36"/>
    <b v="0"/>
    <n v="11"/>
    <b v="1"/>
    <s v="theater/plays"/>
    <n v="107.77777777777777"/>
    <n v="44.090909090909093"/>
    <s v="Theater"/>
    <s v="Plays"/>
  </r>
  <r>
    <n v="300"/>
    <n v="0"/>
    <s v="failed"/>
    <s v="US"/>
    <s v="USD"/>
    <n v="1425258240"/>
    <d v="2015-03-02T01:04:00"/>
    <n v="1422043154"/>
    <d v="2015-01-23T19:59:14"/>
    <d v="1900-02-06T00:00:00"/>
    <x v="36"/>
    <b v="0"/>
    <n v="0"/>
    <b v="0"/>
    <s v="theater/spaces"/>
    <n v="0"/>
    <n v="0"/>
    <s v="Theater"/>
    <s v="Spaces"/>
  </r>
  <r>
    <n v="30000"/>
    <n v="110"/>
    <s v="failed"/>
    <s v="DK"/>
    <s v="DKK"/>
    <n v="1424081477"/>
    <d v="2015-02-16T10:11:17"/>
    <n v="1420798277"/>
    <d v="2015-01-09T10:11:17"/>
    <d v="1900-02-06T00:00:00"/>
    <x v="36"/>
    <b v="0"/>
    <n v="3"/>
    <b v="0"/>
    <s v="theater/musical"/>
    <n v="0.36666666666666664"/>
    <n v="36.666666666666664"/>
    <s v="Theater"/>
    <s v="Musical"/>
  </r>
  <r>
    <n v="35000"/>
    <n v="35123"/>
    <s v="successful"/>
    <s v="US"/>
    <s v="USD"/>
    <n v="1441857540"/>
    <d v="2015-09-10T03:59:00"/>
    <n v="1438617471"/>
    <d v="2015-08-03T15:57:51"/>
    <d v="1900-02-06T00:00:00"/>
    <x v="36"/>
    <b v="1"/>
    <n v="134"/>
    <b v="1"/>
    <s v="theater/plays"/>
    <n v="100.35142857142858"/>
    <n v="262.11194029850748"/>
    <s v="Theater"/>
    <s v="Plays"/>
  </r>
  <r>
    <n v="1500"/>
    <n v="2630"/>
    <s v="successful"/>
    <s v="US"/>
    <s v="USD"/>
    <n v="1465527600"/>
    <d v="2016-06-10T03:00:00"/>
    <n v="1462252542"/>
    <d v="2016-05-03T05:15:42"/>
    <d v="1900-02-06T00:00:00"/>
    <x v="36"/>
    <b v="0"/>
    <n v="54"/>
    <b v="1"/>
    <s v="theater/plays"/>
    <n v="175.33333333333334"/>
    <n v="48.703703703703702"/>
    <s v="Theater"/>
    <s v="Plays"/>
  </r>
  <r>
    <n v="500"/>
    <n v="618"/>
    <s v="successful"/>
    <s v="GB"/>
    <s v="GBP"/>
    <n v="1469998680"/>
    <d v="2016-07-31T20:58:00"/>
    <n v="1466710358"/>
    <d v="2016-06-23T19:32:38"/>
    <d v="1900-02-06T00:00:00"/>
    <x v="36"/>
    <b v="0"/>
    <n v="21"/>
    <b v="1"/>
    <s v="theater/plays"/>
    <n v="123.6"/>
    <n v="29.428571428571427"/>
    <s v="Theater"/>
    <s v="Plays"/>
  </r>
  <r>
    <n v="900"/>
    <n v="1025"/>
    <s v="successful"/>
    <s v="US"/>
    <s v="USD"/>
    <n v="1425185940"/>
    <d v="2015-03-01T04:59:00"/>
    <n v="1421900022"/>
    <d v="2015-01-22T04:13:42"/>
    <d v="1900-02-06T00:00:00"/>
    <x v="36"/>
    <b v="0"/>
    <n v="27"/>
    <b v="1"/>
    <s v="theater/plays"/>
    <n v="113.88888888888889"/>
    <n v="37.962962962962962"/>
    <s v="Theater"/>
    <s v="Plays"/>
  </r>
  <r>
    <n v="1500"/>
    <n v="10"/>
    <s v="failed"/>
    <s v="GB"/>
    <s v="GBP"/>
    <n v="1427133600"/>
    <d v="2015-03-23T18:00:00"/>
    <n v="1423847093"/>
    <d v="2015-02-13T17:04:53"/>
    <d v="1900-02-06T00:00:00"/>
    <x v="36"/>
    <b v="0"/>
    <n v="1"/>
    <b v="0"/>
    <s v="theater/plays"/>
    <n v="0.66666666666666674"/>
    <n v="10"/>
    <s v="Theater"/>
    <s v="Plays"/>
  </r>
  <r>
    <n v="2500"/>
    <n v="3000"/>
    <s v="successful"/>
    <s v="US"/>
    <s v="USD"/>
    <n v="1406350740"/>
    <d v="2014-07-26T04:59:00"/>
    <n v="1403125737"/>
    <d v="2014-06-18T21:08:57"/>
    <d v="1900-02-06T00:00:00"/>
    <x v="36"/>
    <b v="0"/>
    <n v="27"/>
    <b v="1"/>
    <s v="theater/musical"/>
    <n v="120"/>
    <n v="111.11111111111111"/>
    <s v="Theater"/>
    <s v="Musical"/>
  </r>
  <r>
    <n v="8000"/>
    <n v="8537"/>
    <s v="successful"/>
    <s v="US"/>
    <s v="USD"/>
    <n v="1406854800"/>
    <d v="2014-08-01T01:00:00"/>
    <n v="1403599778"/>
    <d v="2014-06-24T08:49:38"/>
    <d v="1900-02-06T00:00:00"/>
    <x v="36"/>
    <b v="0"/>
    <n v="94"/>
    <b v="1"/>
    <s v="theater/musical"/>
    <n v="106.71250000000001"/>
    <n v="90.819148936170208"/>
    <s v="Theater"/>
    <s v="Musical"/>
  </r>
  <r>
    <n v="2100"/>
    <n v="2119.9899999999998"/>
    <s v="successful"/>
    <s v="US"/>
    <s v="USD"/>
    <n v="1465940580"/>
    <d v="2016-06-14T21:43:00"/>
    <n v="1462603021"/>
    <d v="2016-05-07T06:37:01"/>
    <d v="1900-02-06T00:00:00"/>
    <x v="36"/>
    <b v="0"/>
    <n v="27"/>
    <b v="1"/>
    <s v="theater/plays"/>
    <n v="100.95190476190474"/>
    <n v="78.518148148148143"/>
    <s v="Theater"/>
    <s v="Plays"/>
  </r>
  <r>
    <n v="1500"/>
    <n v="1010"/>
    <s v="failed"/>
    <s v="GB"/>
    <s v="GBP"/>
    <n v="1435325100"/>
    <d v="2015-06-26T13:25:00"/>
    <n v="1432072893"/>
    <d v="2015-05-19T22:01:33"/>
    <d v="1900-02-06T00:00:00"/>
    <x v="36"/>
    <b v="0"/>
    <n v="16"/>
    <b v="0"/>
    <s v="theater/plays"/>
    <n v="67.333333333333329"/>
    <n v="63.125"/>
    <s v="Theater"/>
    <s v="Plays"/>
  </r>
  <r>
    <n v="600"/>
    <n v="600"/>
    <s v="successful"/>
    <s v="GB"/>
    <s v="GBP"/>
    <n v="1422637200"/>
    <d v="2015-01-30T17:00:00"/>
    <n v="1419271458"/>
    <d v="2014-12-22T18:04:18"/>
    <d v="1900-02-07T00:00:00"/>
    <x v="37"/>
    <b v="0"/>
    <n v="22"/>
    <b v="1"/>
    <s v="film &amp; video/television"/>
    <n v="100"/>
    <n v="27.272727272727273"/>
    <s v="Film &amp; Video"/>
    <s v="Television"/>
  </r>
  <r>
    <n v="3400"/>
    <n v="7876"/>
    <s v="successful"/>
    <s v="US"/>
    <s v="USD"/>
    <n v="1346464800"/>
    <d v="2012-09-01T02:00:00"/>
    <n v="1343096197"/>
    <d v="2012-07-24T02:16:37"/>
    <d v="1900-02-07T00:00:00"/>
    <x v="37"/>
    <b v="1"/>
    <n v="74"/>
    <b v="1"/>
    <s v="film &amp; video/documentary"/>
    <n v="231.64705882352939"/>
    <n v="106.43243243243244"/>
    <s v="Film &amp; Video"/>
    <s v="Documentary"/>
  </r>
  <r>
    <n v="15000"/>
    <n v="15700"/>
    <s v="successful"/>
    <s v="NO"/>
    <s v="NOK"/>
    <n v="1446418800"/>
    <d v="2015-11-01T23:00:00"/>
    <n v="1443036470"/>
    <d v="2015-09-23T19:27:50"/>
    <d v="1900-02-07T00:00:00"/>
    <x v="37"/>
    <b v="0"/>
    <n v="48"/>
    <b v="1"/>
    <s v="theater/plays"/>
    <n v="104.66666666666666"/>
    <n v="327.08333333333331"/>
    <s v="Theater"/>
    <s v="Plays"/>
  </r>
  <r>
    <n v="1500"/>
    <n v="2222"/>
    <s v="successful"/>
    <s v="US"/>
    <s v="USD"/>
    <n v="1335564000"/>
    <d v="2012-04-27T22:00:00"/>
    <n v="1332182049"/>
    <d v="2012-03-19T18:34:09"/>
    <d v="1900-02-07T00:00:00"/>
    <x v="37"/>
    <b v="0"/>
    <n v="35"/>
    <b v="1"/>
    <s v="music/rock"/>
    <n v="148.13333333333333"/>
    <n v="63.485714285714288"/>
    <s v="Music"/>
    <s v="Rock"/>
  </r>
  <r>
    <n v="3000"/>
    <n v="5824"/>
    <s v="successful"/>
    <s v="US"/>
    <s v="USD"/>
    <n v="1414817940"/>
    <d v="2014-11-01T04:59:00"/>
    <n v="1411489552"/>
    <d v="2014-09-23T16:25:52"/>
    <d v="1900-02-07T00:00:00"/>
    <x v="37"/>
    <b v="1"/>
    <n v="159"/>
    <b v="1"/>
    <s v="music/metal"/>
    <n v="194.13333333333333"/>
    <n v="36.628930817610062"/>
    <s v="Music"/>
    <s v="Metal"/>
  </r>
  <r>
    <n v="3300"/>
    <n v="0"/>
    <s v="failed"/>
    <s v="US"/>
    <s v="USD"/>
    <n v="1287723600"/>
    <d v="2010-10-22T05:00:00"/>
    <n v="1284409734"/>
    <d v="2010-09-13T20:28:54"/>
    <d v="1900-02-07T00:00:00"/>
    <x v="37"/>
    <b v="0"/>
    <n v="0"/>
    <b v="0"/>
    <s v="music/jazz"/>
    <n v="0"/>
    <n v="0"/>
    <s v="Music"/>
    <s v="Jazz"/>
  </r>
  <r>
    <n v="2750"/>
    <n v="40"/>
    <s v="failed"/>
    <s v="US"/>
    <s v="USD"/>
    <n v="1372622280"/>
    <d v="2013-06-30T19:58:00"/>
    <n v="1369246738"/>
    <d v="2013-05-22T18:18:58"/>
    <d v="1900-02-07T00:00:00"/>
    <x v="37"/>
    <b v="0"/>
    <n v="2"/>
    <b v="0"/>
    <s v="music/jazz"/>
    <n v="1.4545454545454546"/>
    <n v="20"/>
    <s v="Music"/>
    <s v="Jazz"/>
  </r>
  <r>
    <n v="3000"/>
    <n v="4050"/>
    <s v="successful"/>
    <s v="US"/>
    <s v="USD"/>
    <n v="1464807420"/>
    <d v="2016-06-01T18:57:00"/>
    <n v="1461427938"/>
    <d v="2016-04-23T16:12:18"/>
    <d v="1900-02-07T00:00:00"/>
    <x v="37"/>
    <b v="0"/>
    <n v="24"/>
    <b v="1"/>
    <s v="theater/plays"/>
    <n v="135"/>
    <n v="168.75"/>
    <s v="Theater"/>
    <s v="Plays"/>
  </r>
  <r>
    <n v="1500"/>
    <n v="1521"/>
    <s v="successful"/>
    <s v="US"/>
    <s v="USD"/>
    <n v="1307761200"/>
    <d v="2011-06-11T03:00:00"/>
    <n v="1304464914"/>
    <d v="2011-05-03T23:21:54"/>
    <d v="1900-02-07T00:00:00"/>
    <x v="37"/>
    <b v="0"/>
    <n v="20"/>
    <b v="1"/>
    <s v="music/rock"/>
    <n v="101.4"/>
    <n v="76.05"/>
    <s v="Music"/>
    <s v="Rock"/>
  </r>
  <r>
    <n v="650"/>
    <n v="1111"/>
    <s v="successful"/>
    <s v="US"/>
    <s v="USD"/>
    <n v="1308110340"/>
    <d v="2011-06-15T03:59:00"/>
    <n v="1304770233"/>
    <d v="2011-05-07T12:10:33"/>
    <d v="1900-02-07T00:00:00"/>
    <x v="37"/>
    <b v="0"/>
    <n v="31"/>
    <b v="1"/>
    <s v="music/indie rock"/>
    <n v="170.92307692307693"/>
    <n v="35.838709677419352"/>
    <s v="Music"/>
    <s v="Indie Rock"/>
  </r>
  <r>
    <n v="198000"/>
    <n v="508525.01"/>
    <s v="successful"/>
    <s v="US"/>
    <s v="USD"/>
    <n v="1470466800"/>
    <d v="2016-08-06T07:00:00"/>
    <n v="1467134464"/>
    <d v="2016-06-28T17:21:04"/>
    <d v="1900-02-07T00:00:00"/>
    <x v="37"/>
    <b v="1"/>
    <n v="2051"/>
    <b v="1"/>
    <s v="technology/hardware"/>
    <n v="256.83081313131316"/>
    <n v="247.94003412969283"/>
    <s v="Technology"/>
    <s v="Hardware"/>
  </r>
  <r>
    <n v="2560"/>
    <n v="4308"/>
    <s v="successful"/>
    <s v="GB"/>
    <s v="GBP"/>
    <n v="1425326400"/>
    <d v="2015-03-02T20:00:00"/>
    <n v="1421916830"/>
    <d v="2015-01-22T08:53:50"/>
    <d v="1900-02-07T00:00:00"/>
    <x v="37"/>
    <b v="0"/>
    <n v="410"/>
    <b v="1"/>
    <s v="technology/hardware"/>
    <n v="168.28125"/>
    <n v="10.507317073170732"/>
    <s v="Technology"/>
    <s v="Hardware"/>
  </r>
  <r>
    <n v="30000"/>
    <n v="43037"/>
    <s v="successful"/>
    <s v="US"/>
    <s v="USD"/>
    <n v="1454277540"/>
    <d v="2016-01-31T21:59:00"/>
    <n v="1450880854"/>
    <d v="2015-12-23T14:27:34"/>
    <d v="1900-02-07T00:00:00"/>
    <x v="37"/>
    <b v="0"/>
    <n v="375"/>
    <b v="1"/>
    <s v="technology/hardware"/>
    <n v="143.45666666666668"/>
    <n v="114.76533333333333"/>
    <s v="Technology"/>
    <s v="Hardware"/>
  </r>
  <r>
    <n v="2000"/>
    <n v="2325"/>
    <s v="successful"/>
    <s v="US"/>
    <s v="USD"/>
    <n v="1366138800"/>
    <d v="2013-04-16T19:00:00"/>
    <n v="1362710425"/>
    <d v="2013-03-08T02:40:25"/>
    <d v="1900-02-07T00:00:00"/>
    <x v="37"/>
    <b v="0"/>
    <n v="75"/>
    <b v="1"/>
    <s v="music/indie rock"/>
    <n v="116.25000000000001"/>
    <n v="31"/>
    <s v="Music"/>
    <s v="Indie Rock"/>
  </r>
  <r>
    <n v="700"/>
    <n v="725"/>
    <s v="successful"/>
    <s v="US"/>
    <s v="USD"/>
    <n v="1380599940"/>
    <d v="2013-10-01T03:59:00"/>
    <n v="1377252857"/>
    <d v="2013-08-23T10:14:17"/>
    <d v="1900-02-07T00:00:00"/>
    <x v="37"/>
    <b v="0"/>
    <n v="13"/>
    <b v="1"/>
    <s v="music/classical music"/>
    <n v="103.57142857142858"/>
    <n v="55.769230769230766"/>
    <s v="Music"/>
    <s v="Classical Music"/>
  </r>
  <r>
    <n v="150000"/>
    <n v="17155"/>
    <s v="canceled"/>
    <s v="US"/>
    <s v="USD"/>
    <n v="1489345200"/>
    <d v="2017-03-12T19:00:00"/>
    <n v="1485966688"/>
    <d v="2017-02-01T16:31:28"/>
    <d v="1900-02-07T00:00:00"/>
    <x v="37"/>
    <b v="0"/>
    <n v="152"/>
    <b v="0"/>
    <s v="technology/space exploration"/>
    <n v="11.436666666666667"/>
    <n v="112.86184210526316"/>
    <s v="Technology"/>
    <s v="Space Exploration"/>
  </r>
  <r>
    <n v="180000"/>
    <n v="20"/>
    <s v="failed"/>
    <s v="US"/>
    <s v="USD"/>
    <n v="1416944760"/>
    <d v="2014-11-25T19:46:00"/>
    <n v="1413527001"/>
    <d v="2014-10-17T06:23:21"/>
    <d v="1900-02-07T00:00:00"/>
    <x v="37"/>
    <b v="0"/>
    <n v="1"/>
    <b v="0"/>
    <s v="theater/plays"/>
    <n v="1.1111111111111112E-2"/>
    <n v="20"/>
    <s v="Theater"/>
    <s v="Plays"/>
  </r>
  <r>
    <n v="1050"/>
    <n v="1296"/>
    <s v="successful"/>
    <s v="US"/>
    <s v="USD"/>
    <n v="1471071540"/>
    <d v="2016-08-13T06:59:00"/>
    <n v="1467720388"/>
    <d v="2016-07-05T12:06:28"/>
    <d v="1900-02-07T00:00:00"/>
    <x v="37"/>
    <b v="0"/>
    <n v="30"/>
    <b v="1"/>
    <s v="theater/plays"/>
    <n v="123.42857142857142"/>
    <n v="43.2"/>
    <s v="Theater"/>
    <s v="Plays"/>
  </r>
  <r>
    <n v="9000"/>
    <n v="9110"/>
    <s v="successful"/>
    <s v="US"/>
    <s v="USD"/>
    <n v="1467680867"/>
    <d v="2016-07-05T01:07:47"/>
    <n v="1464224867"/>
    <d v="2016-05-26T01:07:47"/>
    <d v="1900-02-08T00:00:00"/>
    <x v="38"/>
    <b v="0"/>
    <n v="57"/>
    <b v="1"/>
    <s v="film &amp; video/television"/>
    <n v="101.22222222222221"/>
    <n v="159.82456140350877"/>
    <s v="Film &amp; Video"/>
    <s v="Television"/>
  </r>
  <r>
    <n v="1250"/>
    <n v="1940"/>
    <s v="successful"/>
    <s v="US"/>
    <s v="USD"/>
    <n v="1408278144"/>
    <d v="2014-08-17T12:22:24"/>
    <n v="1404822144"/>
    <d v="2014-07-08T12:22:24"/>
    <d v="1900-02-08T00:00:00"/>
    <x v="38"/>
    <b v="0"/>
    <n v="19"/>
    <b v="1"/>
    <s v="film &amp; video/television"/>
    <n v="155.20000000000002"/>
    <n v="102.10526315789474"/>
    <s v="Film &amp; Video"/>
    <s v="Television"/>
  </r>
  <r>
    <n v="1350000"/>
    <n v="81"/>
    <s v="canceled"/>
    <s v="US"/>
    <s v="USD"/>
    <n v="1437657935"/>
    <d v="2015-07-23T13:25:35"/>
    <n v="1434201935"/>
    <d v="2015-06-13T13:25:35"/>
    <d v="1900-02-08T00:00:00"/>
    <x v="38"/>
    <b v="0"/>
    <n v="4"/>
    <b v="0"/>
    <s v="film &amp; video/science fiction"/>
    <n v="6.0000000000000001E-3"/>
    <n v="20.25"/>
    <s v="Film &amp; Video"/>
    <s v="Science Fiction"/>
  </r>
  <r>
    <n v="500000"/>
    <n v="10"/>
    <s v="canceled"/>
    <s v="US"/>
    <s v="USD"/>
    <n v="1467541545"/>
    <d v="2016-07-03T10:25:45"/>
    <n v="1464085545"/>
    <d v="2016-05-24T10:25:45"/>
    <d v="1900-02-08T00:00:00"/>
    <x v="38"/>
    <b v="0"/>
    <n v="1"/>
    <b v="0"/>
    <s v="film &amp; video/science fiction"/>
    <n v="2E-3"/>
    <n v="10"/>
    <s v="Film &amp; Video"/>
    <s v="Science Fiction"/>
  </r>
  <r>
    <n v="1200"/>
    <n v="401"/>
    <s v="failed"/>
    <s v="GB"/>
    <s v="GBP"/>
    <n v="1428951600"/>
    <d v="2015-04-13T19:00:00"/>
    <n v="1425512843"/>
    <d v="2015-03-04T23:47:23"/>
    <d v="1900-02-08T00:00:00"/>
    <x v="38"/>
    <b v="0"/>
    <n v="13"/>
    <b v="0"/>
    <s v="film &amp; video/drama"/>
    <n v="33.416666666666664"/>
    <n v="30.846153846153847"/>
    <s v="Film &amp; Video"/>
    <s v="Drama"/>
  </r>
  <r>
    <n v="5000"/>
    <n v="250"/>
    <s v="failed"/>
    <s v="AU"/>
    <s v="AUD"/>
    <n v="1443782138"/>
    <d v="2015-10-02T10:35:38"/>
    <n v="1440326138"/>
    <d v="2015-08-23T10:35:38"/>
    <d v="1900-02-08T00:00:00"/>
    <x v="38"/>
    <b v="0"/>
    <n v="3"/>
    <b v="0"/>
    <s v="film &amp; video/drama"/>
    <n v="5"/>
    <n v="83.333333333333329"/>
    <s v="Film &amp; Video"/>
    <s v="Drama"/>
  </r>
  <r>
    <n v="1000"/>
    <n v="401"/>
    <s v="failed"/>
    <s v="US"/>
    <s v="USD"/>
    <n v="1434847859"/>
    <d v="2015-06-21T00:50:59"/>
    <n v="1431391859"/>
    <d v="2015-05-12T00:50:59"/>
    <d v="1900-02-08T00:00:00"/>
    <x v="38"/>
    <b v="0"/>
    <n v="5"/>
    <b v="0"/>
    <s v="film &amp; video/drama"/>
    <n v="40.1"/>
    <n v="80.2"/>
    <s v="Film &amp; Video"/>
    <s v="Drama"/>
  </r>
  <r>
    <n v="3500"/>
    <n v="3981.5"/>
    <s v="successful"/>
    <s v="US"/>
    <s v="USD"/>
    <n v="1268723160"/>
    <d v="2010-03-16T07:06:00"/>
    <n v="1265269559"/>
    <d v="2010-02-04T07:45:59"/>
    <d v="1900-02-08T00:00:00"/>
    <x v="38"/>
    <b v="1"/>
    <n v="84"/>
    <b v="1"/>
    <s v="film &amp; video/documentary"/>
    <n v="113.75714285714287"/>
    <n v="47.398809523809526"/>
    <s v="Film &amp; Video"/>
    <s v="Documentary"/>
  </r>
  <r>
    <n v="13000"/>
    <n v="15435.55"/>
    <s v="successful"/>
    <s v="US"/>
    <s v="USD"/>
    <n v="1363711335"/>
    <d v="2013-03-19T16:42:15"/>
    <n v="1360258935"/>
    <d v="2013-02-07T17:42:15"/>
    <d v="1900-02-08T00:00:00"/>
    <x v="38"/>
    <b v="1"/>
    <n v="251"/>
    <b v="1"/>
    <s v="film &amp; video/documentary"/>
    <n v="118.73499999999999"/>
    <n v="61.496215139442228"/>
    <s v="Film &amp; Video"/>
    <s v="Documentary"/>
  </r>
  <r>
    <n v="34000"/>
    <n v="43296"/>
    <s v="successful"/>
    <s v="ES"/>
    <s v="EUR"/>
    <n v="1460066954"/>
    <d v="2016-04-07T22:09:14"/>
    <n v="1456614554"/>
    <d v="2016-02-27T23:09:14"/>
    <d v="1900-02-08T00:00:00"/>
    <x v="38"/>
    <b v="1"/>
    <n v="964"/>
    <b v="1"/>
    <s v="film &amp; video/documentary"/>
    <n v="127.34117647058822"/>
    <n v="44.912863070539416"/>
    <s v="Film &amp; Video"/>
    <s v="Documentary"/>
  </r>
  <r>
    <n v="15000"/>
    <n v="26100"/>
    <s v="successful"/>
    <s v="US"/>
    <s v="USD"/>
    <n v="1429852797"/>
    <d v="2015-04-24T05:19:57"/>
    <n v="1426396797"/>
    <d v="2015-03-15T05:19:57"/>
    <d v="1900-02-08T00:00:00"/>
    <x v="38"/>
    <b v="1"/>
    <n v="303"/>
    <b v="1"/>
    <s v="film &amp; video/documentary"/>
    <n v="174"/>
    <n v="86.138613861386133"/>
    <s v="Film &amp; Video"/>
    <s v="Documentary"/>
  </r>
  <r>
    <n v="10000"/>
    <n v="10335.01"/>
    <s v="successful"/>
    <s v="US"/>
    <s v="USD"/>
    <n v="1367384340"/>
    <d v="2013-05-01T04:59:00"/>
    <n v="1363960278"/>
    <d v="2013-03-22T13:51:18"/>
    <d v="1900-02-08T00:00:00"/>
    <x v="38"/>
    <b v="0"/>
    <n v="119"/>
    <b v="1"/>
    <s v="film &amp; video/documentary"/>
    <n v="103.3501"/>
    <n v="86.84882352941176"/>
    <s v="Film &amp; Video"/>
    <s v="Documentary"/>
  </r>
  <r>
    <n v="300"/>
    <n v="376"/>
    <s v="successful"/>
    <s v="GB"/>
    <s v="GBP"/>
    <n v="1459872000"/>
    <d v="2016-04-05T16:00:00"/>
    <n v="1456408244"/>
    <d v="2016-02-25T13:50:44"/>
    <d v="1900-02-08T00:00:00"/>
    <x v="38"/>
    <b v="0"/>
    <n v="9"/>
    <b v="1"/>
    <s v="film &amp; video/documentary"/>
    <n v="125.33333333333334"/>
    <n v="41.777777777777779"/>
    <s v="Film &amp; Video"/>
    <s v="Documentary"/>
  </r>
  <r>
    <n v="6000"/>
    <n v="6086.26"/>
    <s v="successful"/>
    <s v="US"/>
    <s v="USD"/>
    <n v="1383676790"/>
    <d v="2013-11-05T18:39:50"/>
    <n v="1380217190"/>
    <d v="2013-09-26T17:39:50"/>
    <d v="1900-02-08T00:00:00"/>
    <x v="38"/>
    <b v="0"/>
    <n v="38"/>
    <b v="1"/>
    <s v="film &amp; video/documentary"/>
    <n v="101.43766666666667"/>
    <n v="160.16473684210527"/>
    <s v="Film &amp; Video"/>
    <s v="Documentary"/>
  </r>
  <r>
    <n v="97000"/>
    <n v="24651"/>
    <s v="failed"/>
    <s v="US"/>
    <s v="USD"/>
    <n v="1451389601"/>
    <d v="2015-12-29T11:46:41"/>
    <n v="1447933601"/>
    <d v="2015-11-19T11:46:41"/>
    <d v="1900-02-08T00:00:00"/>
    <x v="38"/>
    <b v="0"/>
    <n v="34"/>
    <b v="0"/>
    <s v="film &amp; video/animation"/>
    <n v="25.41340206185567"/>
    <n v="725.02941176470586"/>
    <s v="Film &amp; Video"/>
    <s v="Animation"/>
  </r>
  <r>
    <n v="3300"/>
    <n v="3902.5"/>
    <s v="successful"/>
    <s v="GB"/>
    <s v="GBP"/>
    <n v="1438624800"/>
    <d v="2015-08-03T18:00:00"/>
    <n v="1435133807"/>
    <d v="2015-06-24T08:16:47"/>
    <d v="1900-02-08T00:00:00"/>
    <x v="38"/>
    <b v="0"/>
    <n v="39"/>
    <b v="1"/>
    <s v="theater/plays"/>
    <n v="118.25757575757576"/>
    <n v="100.06410256410257"/>
    <s v="Theater"/>
    <s v="Plays"/>
  </r>
  <r>
    <n v="50000"/>
    <n v="13692"/>
    <s v="failed"/>
    <s v="FR"/>
    <s v="EUR"/>
    <n v="1447600389"/>
    <d v="2015-11-15T15:13:09"/>
    <n v="1444140789"/>
    <d v="2015-10-06T14:13:09"/>
    <d v="1900-02-08T00:00:00"/>
    <x v="38"/>
    <b v="0"/>
    <n v="34"/>
    <b v="0"/>
    <s v="technology/web"/>
    <n v="27.383999999999997"/>
    <n v="402.70588235294116"/>
    <s v="Technology"/>
    <s v="Web"/>
  </r>
  <r>
    <n v="50000"/>
    <n v="5010"/>
    <s v="failed"/>
    <s v="IT"/>
    <s v="EUR"/>
    <n v="1477731463"/>
    <d v="2016-10-29T08:57:43"/>
    <n v="1474275463"/>
    <d v="2016-09-19T08:57:43"/>
    <d v="1900-02-08T00:00:00"/>
    <x v="38"/>
    <b v="0"/>
    <n v="28"/>
    <b v="0"/>
    <s v="technology/wearables"/>
    <n v="10.02"/>
    <n v="178.92857142857142"/>
    <s v="Technology"/>
    <s v="Wearables"/>
  </r>
  <r>
    <n v="35000"/>
    <n v="298"/>
    <s v="failed"/>
    <s v="US"/>
    <s v="USD"/>
    <n v="1477949764"/>
    <d v="2016-10-31T21:36:04"/>
    <n v="1474493764"/>
    <d v="2016-09-21T21:36:04"/>
    <d v="1900-02-08T00:00:00"/>
    <x v="38"/>
    <b v="0"/>
    <n v="3"/>
    <b v="0"/>
    <s v="technology/wearables"/>
    <n v="0.85142857142857142"/>
    <n v="99.333333333333329"/>
    <s v="Technology"/>
    <s v="Wearables"/>
  </r>
  <r>
    <n v="68000"/>
    <n v="53670.6"/>
    <s v="failed"/>
    <s v="GB"/>
    <s v="GBP"/>
    <n v="1483286127"/>
    <d v="2017-01-01T15:55:27"/>
    <n v="1479830127"/>
    <d v="2016-11-22T15:55:27"/>
    <d v="1900-02-08T00:00:00"/>
    <x v="38"/>
    <b v="0"/>
    <n v="456"/>
    <b v="0"/>
    <s v="technology/wearables"/>
    <n v="78.927352941176466"/>
    <n v="117.69868421052631"/>
    <s v="Technology"/>
    <s v="Wearables"/>
  </r>
  <r>
    <n v="100000"/>
    <n v="33791"/>
    <s v="failed"/>
    <s v="NL"/>
    <s v="EUR"/>
    <n v="1481716868"/>
    <d v="2016-12-14T12:01:08"/>
    <n v="1478257268"/>
    <d v="2016-11-04T11:01:08"/>
    <d v="1900-02-08T00:00:00"/>
    <x v="38"/>
    <b v="0"/>
    <n v="338"/>
    <b v="0"/>
    <s v="technology/wearables"/>
    <n v="33.790999999999997"/>
    <n v="99.973372781065095"/>
    <s v="Technology"/>
    <s v="Wearables"/>
  </r>
  <r>
    <n v="27500"/>
    <n v="1389"/>
    <s v="failed"/>
    <s v="US"/>
    <s v="USD"/>
    <n v="1446693040"/>
    <d v="2015-11-05T03:10:40"/>
    <n v="1443233440"/>
    <d v="2015-09-26T02:10:40"/>
    <d v="1900-02-08T00:00:00"/>
    <x v="38"/>
    <b v="0"/>
    <n v="12"/>
    <b v="0"/>
    <s v="technology/wearables"/>
    <n v="5.0509090909090908"/>
    <n v="115.75"/>
    <s v="Technology"/>
    <s v="Wearables"/>
  </r>
  <r>
    <n v="5000"/>
    <n v="5096"/>
    <s v="successful"/>
    <s v="GB"/>
    <s v="GBP"/>
    <n v="1404892539"/>
    <d v="2014-07-09T07:55:39"/>
    <n v="1401436539"/>
    <d v="2014-05-30T07:55:39"/>
    <d v="1900-02-08T00:00:00"/>
    <x v="38"/>
    <b v="0"/>
    <n v="99"/>
    <b v="1"/>
    <s v="publishing/nonfiction"/>
    <n v="101.92000000000002"/>
    <n v="51.474747474747474"/>
    <s v="Publishing"/>
    <s v="Nonfiction"/>
  </r>
  <r>
    <n v="17500"/>
    <n v="0"/>
    <s v="failed"/>
    <s v="US"/>
    <s v="USD"/>
    <n v="1361750369"/>
    <d v="2013-02-24T23:59:29"/>
    <n v="1358294369"/>
    <d v="2013-01-15T23:59:29"/>
    <d v="1900-02-08T00:00:00"/>
    <x v="38"/>
    <b v="0"/>
    <n v="0"/>
    <b v="0"/>
    <s v="publishing/fiction"/>
    <n v="0"/>
    <n v="0"/>
    <s v="Publishing"/>
    <s v="Fiction"/>
  </r>
  <r>
    <n v="1000"/>
    <n v="1025"/>
    <s v="successful"/>
    <s v="US"/>
    <s v="USD"/>
    <n v="1395023719"/>
    <d v="2014-03-17T02:35:19"/>
    <n v="1391571319"/>
    <d v="2014-02-05T03:35:19"/>
    <d v="1900-02-08T00:00:00"/>
    <x v="38"/>
    <b v="0"/>
    <n v="10"/>
    <b v="1"/>
    <s v="music/rock"/>
    <n v="102.49999999999999"/>
    <n v="102.5"/>
    <s v="Music"/>
    <s v="Rock"/>
  </r>
  <r>
    <n v="5000"/>
    <n v="6019.01"/>
    <s v="successful"/>
    <s v="US"/>
    <s v="USD"/>
    <n v="1473047940"/>
    <d v="2016-09-05T03:59:00"/>
    <n v="1469595396"/>
    <d v="2016-07-27T04:56:36"/>
    <d v="1900-02-08T00:00:00"/>
    <x v="38"/>
    <b v="0"/>
    <n v="177"/>
    <b v="1"/>
    <s v="music/metal"/>
    <n v="120.3802"/>
    <n v="34.005706214689269"/>
    <s v="Music"/>
    <s v="Metal"/>
  </r>
  <r>
    <n v="3500"/>
    <n v="45"/>
    <s v="failed"/>
    <s v="US"/>
    <s v="USD"/>
    <n v="1352610040"/>
    <d v="2012-11-11T05:00:40"/>
    <n v="1349150440"/>
    <d v="2012-10-02T04:00:40"/>
    <d v="1900-02-08T00:00:00"/>
    <x v="38"/>
    <b v="0"/>
    <n v="5"/>
    <b v="0"/>
    <s v="music/jazz"/>
    <n v="1.2857142857142856"/>
    <n v="9"/>
    <s v="Music"/>
    <s v="Jazz"/>
  </r>
  <r>
    <n v="300000"/>
    <n v="16984"/>
    <s v="failed"/>
    <s v="US"/>
    <s v="USD"/>
    <n v="1473750300"/>
    <d v="2016-09-13T07:05:00"/>
    <n v="1470294300"/>
    <d v="2016-08-04T07:05:00"/>
    <d v="1900-02-08T00:00:00"/>
    <x v="38"/>
    <b v="0"/>
    <n v="93"/>
    <b v="0"/>
    <s v="technology/wearables"/>
    <n v="5.6613333333333333"/>
    <n v="182.6236559139785"/>
    <s v="Technology"/>
    <s v="Wearables"/>
  </r>
  <r>
    <n v="110000"/>
    <n v="879"/>
    <s v="failed"/>
    <s v="CA"/>
    <s v="CAD"/>
    <n v="1441119919"/>
    <d v="2015-09-01T15:05:19"/>
    <n v="1437663919"/>
    <d v="2015-07-23T15:05:19"/>
    <d v="1900-02-08T00:00:00"/>
    <x v="38"/>
    <b v="0"/>
    <n v="29"/>
    <b v="0"/>
    <s v="technology/wearables"/>
    <n v="0.79909090909090907"/>
    <n v="30.310344827586206"/>
    <s v="Technology"/>
    <s v="Wearables"/>
  </r>
  <r>
    <n v="50000"/>
    <n v="6610"/>
    <s v="failed"/>
    <s v="NL"/>
    <s v="EUR"/>
    <n v="1403507050"/>
    <d v="2014-06-23T07:04:10"/>
    <n v="1400051050"/>
    <d v="2014-05-14T07:04:10"/>
    <d v="1900-02-08T00:00:00"/>
    <x v="38"/>
    <b v="0"/>
    <n v="41"/>
    <b v="0"/>
    <s v="technology/wearables"/>
    <n v="13.22"/>
    <n v="161.21951219512195"/>
    <s v="Technology"/>
    <s v="Wearables"/>
  </r>
  <r>
    <n v="250000"/>
    <n v="57197"/>
    <s v="canceled"/>
    <s v="US"/>
    <s v="USD"/>
    <n v="1448125935"/>
    <d v="2015-11-21T17:12:15"/>
    <n v="1444666335"/>
    <d v="2015-10-12T16:12:15"/>
    <d v="1900-02-08T00:00:00"/>
    <x v="38"/>
    <b v="0"/>
    <n v="355"/>
    <b v="0"/>
    <s v="technology/wearables"/>
    <n v="22.878799999999998"/>
    <n v="161.11830985915492"/>
    <s v="Technology"/>
    <s v="Wearables"/>
  </r>
  <r>
    <n v="15000"/>
    <n v="212"/>
    <s v="canceled"/>
    <s v="US"/>
    <s v="USD"/>
    <n v="1474766189"/>
    <d v="2016-09-25T01:16:29"/>
    <n v="1471310189"/>
    <d v="2016-08-16T01:16:29"/>
    <d v="1900-02-08T00:00:00"/>
    <x v="38"/>
    <b v="0"/>
    <n v="4"/>
    <b v="0"/>
    <s v="journalism/audio"/>
    <n v="1.4133333333333333"/>
    <n v="53"/>
    <s v="Journalism"/>
    <s v="Audio"/>
  </r>
  <r>
    <n v="100000"/>
    <n v="47"/>
    <s v="failed"/>
    <s v="US"/>
    <s v="USD"/>
    <n v="1393786877"/>
    <d v="2014-03-02T19:01:17"/>
    <n v="1390330877"/>
    <d v="2014-01-21T19:01:17"/>
    <d v="1900-02-08T00:00:00"/>
    <x v="38"/>
    <b v="0"/>
    <n v="7"/>
    <b v="0"/>
    <s v="games/video games"/>
    <n v="4.7E-2"/>
    <n v="6.7142857142857144"/>
    <s v="Games"/>
    <s v="Video Games"/>
  </r>
  <r>
    <n v="8000"/>
    <n v="425"/>
    <s v="failed"/>
    <s v="US"/>
    <s v="USD"/>
    <n v="1386568740"/>
    <d v="2013-12-09T05:59:00"/>
    <n v="1383095125"/>
    <d v="2013-10-30T01:05:25"/>
    <d v="1900-02-08T00:00:00"/>
    <x v="38"/>
    <b v="0"/>
    <n v="24"/>
    <b v="0"/>
    <s v="games/video games"/>
    <n v="5.3125"/>
    <n v="17.708333333333332"/>
    <s v="Games"/>
    <s v="Video Games"/>
  </r>
  <r>
    <n v="7534"/>
    <n v="210"/>
    <s v="canceled"/>
    <s v="US"/>
    <s v="USD"/>
    <n v="1387077299"/>
    <d v="2013-12-15T03:14:59"/>
    <n v="1383621299"/>
    <d v="2013-11-05T03:14:59"/>
    <d v="1900-02-08T00:00:00"/>
    <x v="38"/>
    <b v="0"/>
    <n v="6"/>
    <b v="0"/>
    <s v="music/world music"/>
    <n v="2.7873639500929119"/>
    <n v="35"/>
    <s v="Music"/>
    <s v="World Music"/>
  </r>
  <r>
    <n v="12516"/>
    <n v="13864.17"/>
    <s v="successful"/>
    <s v="US"/>
    <s v="USD"/>
    <n v="1395624170"/>
    <d v="2014-03-24T01:22:50"/>
    <n v="1392171770"/>
    <d v="2014-02-12T02:22:50"/>
    <d v="1900-02-08T00:00:00"/>
    <x v="38"/>
    <b v="1"/>
    <n v="189"/>
    <b v="1"/>
    <s v="music/rock"/>
    <n v="110.77157238734421"/>
    <n v="73.355396825396824"/>
    <s v="Music"/>
    <s v="Rock"/>
  </r>
  <r>
    <n v="10000"/>
    <n v="1136"/>
    <s v="canceled"/>
    <s v="US"/>
    <s v="USD"/>
    <n v="1475937812"/>
    <d v="2016-10-08T14:43:32"/>
    <n v="1472481812"/>
    <d v="2016-08-29T14:43:32"/>
    <d v="1900-02-08T00:00:00"/>
    <x v="38"/>
    <b v="0"/>
    <n v="38"/>
    <b v="0"/>
    <s v="technology/wearables"/>
    <n v="11.360000000000001"/>
    <n v="29.894736842105264"/>
    <s v="Technology"/>
    <s v="Wearables"/>
  </r>
  <r>
    <n v="50000"/>
    <n v="408"/>
    <s v="canceled"/>
    <s v="US"/>
    <s v="USD"/>
    <n v="1417501145"/>
    <d v="2014-12-02T06:19:05"/>
    <n v="1414041545"/>
    <d v="2014-10-23T05:19:05"/>
    <d v="1900-02-08T00:00:00"/>
    <x v="38"/>
    <b v="0"/>
    <n v="9"/>
    <b v="0"/>
    <s v="technology/wearables"/>
    <n v="0.81600000000000006"/>
    <n v="45.333333333333336"/>
    <s v="Technology"/>
    <s v="Wearables"/>
  </r>
  <r>
    <n v="4400"/>
    <n v="800"/>
    <s v="failed"/>
    <s v="US"/>
    <s v="USD"/>
    <n v="1439741591"/>
    <d v="2015-08-16T16:13:11"/>
    <n v="1436285591"/>
    <d v="2015-07-07T16:13:11"/>
    <d v="1900-02-08T00:00:00"/>
    <x v="38"/>
    <b v="0"/>
    <n v="9"/>
    <b v="0"/>
    <s v="publishing/translations"/>
    <n v="18.181818181818183"/>
    <n v="88.888888888888886"/>
    <s v="Publishing"/>
    <s v="Translations"/>
  </r>
  <r>
    <n v="25000"/>
    <n v="26619"/>
    <s v="successful"/>
    <s v="US"/>
    <s v="USD"/>
    <n v="1443363640"/>
    <d v="2015-09-27T14:20:40"/>
    <n v="1439907640"/>
    <d v="2015-08-18T14:20:40"/>
    <d v="1900-02-08T00:00:00"/>
    <x v="38"/>
    <b v="1"/>
    <n v="176"/>
    <b v="1"/>
    <s v="photography/photobooks"/>
    <n v="106.476"/>
    <n v="151.24431818181819"/>
    <s v="Photography"/>
    <s v="Photobooks"/>
  </r>
  <r>
    <n v="9000"/>
    <n v="223"/>
    <s v="canceled"/>
    <s v="CA"/>
    <s v="CAD"/>
    <n v="1491019140"/>
    <d v="2017-04-01T03:59:00"/>
    <n v="1487548802"/>
    <d v="2017-02-20T00:00:02"/>
    <d v="1900-02-08T00:00:00"/>
    <x v="38"/>
    <b v="0"/>
    <n v="3"/>
    <b v="0"/>
    <s v="publishing/art books"/>
    <n v="2.4777777777777779"/>
    <n v="74.333333333333329"/>
    <s v="Publishing"/>
    <s v="Art Books"/>
  </r>
  <r>
    <n v="2800"/>
    <n v="3419"/>
    <s v="successful"/>
    <s v="US"/>
    <s v="USD"/>
    <n v="1332011835"/>
    <d v="2012-03-17T19:17:15"/>
    <n v="1328559435"/>
    <d v="2012-02-06T20:17:15"/>
    <d v="1900-02-08T00:00:00"/>
    <x v="38"/>
    <b v="0"/>
    <n v="70"/>
    <b v="1"/>
    <s v="music/rock"/>
    <n v="122.10714285714286"/>
    <n v="48.842857142857142"/>
    <s v="Music"/>
    <s v="Rock"/>
  </r>
  <r>
    <n v="1500"/>
    <n v="1576"/>
    <s v="successful"/>
    <s v="US"/>
    <s v="USD"/>
    <n v="1362757335"/>
    <d v="2013-03-08T15:42:15"/>
    <n v="1359301335"/>
    <d v="2013-01-27T15:42:15"/>
    <d v="1900-02-08T00:00:00"/>
    <x v="38"/>
    <b v="0"/>
    <n v="27"/>
    <b v="1"/>
    <s v="music/rock"/>
    <n v="105.06666666666666"/>
    <n v="58.370370370370374"/>
    <s v="Music"/>
    <s v="Rock"/>
  </r>
  <r>
    <n v="6900"/>
    <n v="7019"/>
    <s v="successful"/>
    <s v="US"/>
    <s v="USD"/>
    <n v="1418803140"/>
    <d v="2014-12-17T07:59:00"/>
    <n v="1415343874"/>
    <d v="2014-11-07T07:04:34"/>
    <d v="1900-02-08T00:00:00"/>
    <x v="38"/>
    <b v="0"/>
    <n v="65"/>
    <b v="1"/>
    <s v="music/rock"/>
    <n v="101.72463768115942"/>
    <n v="107.98461538461538"/>
    <s v="Music"/>
    <s v="Rock"/>
  </r>
  <r>
    <n v="1000"/>
    <n v="1180"/>
    <s v="successful"/>
    <s v="US"/>
    <s v="USD"/>
    <n v="1357721335"/>
    <d v="2013-01-09T08:48:55"/>
    <n v="1354265335"/>
    <d v="2012-11-30T08:48:55"/>
    <d v="1900-02-08T00:00:00"/>
    <x v="38"/>
    <b v="0"/>
    <n v="25"/>
    <b v="1"/>
    <s v="music/rock"/>
    <n v="118"/>
    <n v="47.2"/>
    <s v="Music"/>
    <s v="Rock"/>
  </r>
  <r>
    <n v="7000"/>
    <n v="0"/>
    <s v="failed"/>
    <s v="US"/>
    <s v="USD"/>
    <n v="1462135706"/>
    <d v="2016-05-01T20:48:26"/>
    <n v="1458679706"/>
    <d v="2016-03-22T20:48:26"/>
    <d v="1900-02-08T00:00:00"/>
    <x v="38"/>
    <b v="0"/>
    <n v="0"/>
    <b v="0"/>
    <s v="music/faith"/>
    <n v="0"/>
    <n v="0"/>
    <s v="Music"/>
    <s v="Faith"/>
  </r>
  <r>
    <n v="2000"/>
    <n v="150"/>
    <s v="failed"/>
    <s v="US"/>
    <s v="USD"/>
    <n v="1481295099"/>
    <d v="2016-12-09T14:51:39"/>
    <n v="1477835499"/>
    <d v="2016-10-30T13:51:39"/>
    <d v="1900-02-08T00:00:00"/>
    <x v="38"/>
    <b v="0"/>
    <n v="3"/>
    <b v="0"/>
    <s v="music/faith"/>
    <n v="7.5"/>
    <n v="50"/>
    <s v="Music"/>
    <s v="Faith"/>
  </r>
  <r>
    <n v="5500"/>
    <n v="5655.6"/>
    <s v="successful"/>
    <s v="US"/>
    <s v="USD"/>
    <n v="1472443269"/>
    <d v="2016-08-29T04:01:09"/>
    <n v="1468987269"/>
    <d v="2016-07-20T04:01:09"/>
    <d v="1900-02-08T00:00:00"/>
    <x v="38"/>
    <b v="0"/>
    <n v="120"/>
    <b v="1"/>
    <s v="photography/photobooks"/>
    <n v="102.82909090909091"/>
    <n v="47.13"/>
    <s v="Photography"/>
    <s v="Photobooks"/>
  </r>
  <r>
    <n v="15500"/>
    <n v="5452"/>
    <s v="failed"/>
    <s v="US"/>
    <s v="USD"/>
    <n v="1447521404"/>
    <d v="2015-11-14T17:16:44"/>
    <n v="1444061804"/>
    <d v="2015-10-05T16:16:44"/>
    <d v="1900-02-08T00:00:00"/>
    <x v="38"/>
    <b v="1"/>
    <n v="52"/>
    <b v="0"/>
    <s v="photography/photobooks"/>
    <n v="35.174193548387095"/>
    <n v="104.84615384615384"/>
    <s v="Photography"/>
    <s v="Photobooks"/>
  </r>
  <r>
    <n v="10000"/>
    <n v="11805"/>
    <s v="successful"/>
    <s v="US"/>
    <s v="USD"/>
    <n v="1422140895"/>
    <d v="2015-01-24T23:08:15"/>
    <n v="1418684895"/>
    <d v="2014-12-15T23:08:15"/>
    <d v="1900-02-08T00:00:00"/>
    <x v="38"/>
    <b v="0"/>
    <n v="90"/>
    <b v="1"/>
    <s v="music/rock"/>
    <n v="118.05000000000001"/>
    <n v="131.16666666666666"/>
    <s v="Music"/>
    <s v="Rock"/>
  </r>
  <r>
    <n v="6500"/>
    <n v="4666"/>
    <s v="failed"/>
    <s v="US"/>
    <s v="USD"/>
    <n v="1416512901"/>
    <d v="2014-11-20T19:48:21"/>
    <n v="1413053301"/>
    <d v="2014-10-11T18:48:21"/>
    <d v="1900-02-08T00:00:00"/>
    <x v="38"/>
    <b v="0"/>
    <n v="95"/>
    <b v="0"/>
    <s v="games/mobile games"/>
    <n v="71.784615384615378"/>
    <n v="49.11578947368421"/>
    <s v="Games"/>
    <s v="Mobile Games"/>
  </r>
  <r>
    <n v="100000"/>
    <n v="348018"/>
    <s v="successful"/>
    <s v="ES"/>
    <s v="EUR"/>
    <n v="1436680958"/>
    <d v="2015-07-12T06:02:38"/>
    <n v="1433224958"/>
    <d v="2015-06-02T06:02:38"/>
    <d v="1900-02-08T00:00:00"/>
    <x v="38"/>
    <b v="1"/>
    <n v="680"/>
    <b v="1"/>
    <s v="technology/hardware"/>
    <n v="348.01799999999997"/>
    <n v="511.79117647058825"/>
    <s v="Technology"/>
    <s v="Hardware"/>
  </r>
  <r>
    <n v="10000"/>
    <n v="110538.12"/>
    <s v="successful"/>
    <s v="US"/>
    <s v="USD"/>
    <n v="1349495940"/>
    <d v="2012-10-06T03:59:00"/>
    <n v="1346042417"/>
    <d v="2012-08-27T04:40:17"/>
    <d v="1900-02-08T00:00:00"/>
    <x v="38"/>
    <b v="1"/>
    <n v="1633"/>
    <b v="1"/>
    <s v="technology/hardware"/>
    <n v="1105.3811999999998"/>
    <n v="67.690214329454989"/>
    <s v="Technology"/>
    <s v="Hardware"/>
  </r>
  <r>
    <n v="50000"/>
    <n v="177412.01"/>
    <s v="successful"/>
    <s v="DE"/>
    <s v="EUR"/>
    <n v="1459684862"/>
    <d v="2016-04-03T12:01:02"/>
    <n v="1456232462"/>
    <d v="2016-02-23T13:01:02"/>
    <d v="1900-02-08T00:00:00"/>
    <x v="38"/>
    <b v="1"/>
    <n v="1945"/>
    <b v="1"/>
    <s v="technology/hardware"/>
    <n v="354.82402000000002"/>
    <n v="91.214401028277635"/>
    <s v="Technology"/>
    <s v="Hardware"/>
  </r>
  <r>
    <n v="10000"/>
    <n v="47327"/>
    <s v="successful"/>
    <s v="US"/>
    <s v="USD"/>
    <n v="1433036578"/>
    <d v="2015-05-31T01:42:58"/>
    <n v="1429580578"/>
    <d v="2015-04-21T01:42:58"/>
    <d v="1900-02-08T00:00:00"/>
    <x v="38"/>
    <b v="0"/>
    <n v="170"/>
    <b v="1"/>
    <s v="technology/hardware"/>
    <n v="473.27000000000004"/>
    <n v="278.39411764705881"/>
    <s v="Technology"/>
    <s v="Hardware"/>
  </r>
  <r>
    <n v="179000"/>
    <n v="972594.99"/>
    <s v="successful"/>
    <s v="GB"/>
    <s v="GBP"/>
    <n v="1406149689"/>
    <d v="2014-07-23T21:08:09"/>
    <n v="1402693689"/>
    <d v="2014-06-13T21:08:09"/>
    <d v="1900-02-08T00:00:00"/>
    <x v="38"/>
    <b v="0"/>
    <n v="8359"/>
    <b v="1"/>
    <s v="technology/hardware"/>
    <n v="543.349156424581"/>
    <n v="116.35303146309367"/>
    <s v="Technology"/>
    <s v="Hardware"/>
  </r>
  <r>
    <n v="372625"/>
    <n v="34"/>
    <s v="failed"/>
    <s v="US"/>
    <s v="USD"/>
    <n v="1420876740"/>
    <d v="2015-01-10T07:59:00"/>
    <n v="1417470718"/>
    <d v="2014-12-01T21:51:58"/>
    <d v="1900-02-08T00:00:00"/>
    <x v="38"/>
    <b v="0"/>
    <n v="4"/>
    <b v="0"/>
    <s v="games/video games"/>
    <n v="9.124454880912446E-3"/>
    <n v="8.5"/>
    <s v="Games"/>
    <s v="Video Games"/>
  </r>
  <r>
    <n v="350"/>
    <n v="633"/>
    <s v="successful"/>
    <s v="US"/>
    <s v="USD"/>
    <n v="1440266422"/>
    <d v="2015-08-22T18:00:22"/>
    <n v="1436810422"/>
    <d v="2015-07-13T18:00:22"/>
    <d v="1900-02-08T00:00:00"/>
    <x v="38"/>
    <b v="0"/>
    <n v="19"/>
    <b v="1"/>
    <s v="music/rock"/>
    <n v="180.85714285714286"/>
    <n v="33.315789473684212"/>
    <s v="Music"/>
    <s v="Rock"/>
  </r>
  <r>
    <n v="5000"/>
    <n v="92848.5"/>
    <s v="successful"/>
    <s v="GB"/>
    <s v="GBP"/>
    <n v="1364286239"/>
    <d v="2013-03-26T08:23:59"/>
    <n v="1360830239"/>
    <d v="2013-02-14T08:23:59"/>
    <d v="1900-02-08T00:00:00"/>
    <x v="38"/>
    <b v="0"/>
    <n v="623"/>
    <b v="1"/>
    <s v="games/tabletop games"/>
    <n v="1856.97"/>
    <n v="149.03451043338683"/>
    <s v="Games"/>
    <s v="Tabletop Games"/>
  </r>
  <r>
    <n v="18000"/>
    <n v="63527"/>
    <s v="successful"/>
    <s v="US"/>
    <s v="USD"/>
    <n v="1415779140"/>
    <d v="2014-11-12T07:59:00"/>
    <n v="1412294683"/>
    <d v="2014-10-03T00:04:43"/>
    <d v="1900-02-08T00:00:00"/>
    <x v="38"/>
    <b v="0"/>
    <n v="983"/>
    <b v="1"/>
    <s v="games/tabletop games"/>
    <n v="352.92777777777775"/>
    <n v="64.625635808748726"/>
    <s v="Games"/>
    <s v="Tabletop Games"/>
  </r>
  <r>
    <n v="6450"/>
    <n v="7053.61"/>
    <s v="successful"/>
    <s v="US"/>
    <s v="USD"/>
    <n v="1323747596"/>
    <d v="2011-12-13T03:39:56"/>
    <n v="1320287996"/>
    <d v="2011-11-03T02:39:56"/>
    <d v="1900-02-08T00:00:00"/>
    <x v="38"/>
    <b v="1"/>
    <n v="103"/>
    <b v="1"/>
    <s v="music/indie rock"/>
    <n v="109.35829457364341"/>
    <n v="68.481650485436887"/>
    <s v="Music"/>
    <s v="Indie Rock"/>
  </r>
  <r>
    <n v="20000"/>
    <n v="104146.51"/>
    <s v="successful"/>
    <s v="US"/>
    <s v="USD"/>
    <n v="1394316695"/>
    <d v="2014-03-08T22:11:35"/>
    <n v="1390860695"/>
    <d v="2014-01-27T22:11:35"/>
    <d v="1900-02-08T00:00:00"/>
    <x v="38"/>
    <b v="1"/>
    <n v="2165"/>
    <b v="1"/>
    <s v="food/small batch"/>
    <n v="520.73254999999995"/>
    <n v="48.104623556581984"/>
    <s v="Food"/>
    <s v="Small Batch"/>
  </r>
  <r>
    <n v="1000"/>
    <n v="0"/>
    <s v="canceled"/>
    <s v="IT"/>
    <s v="EUR"/>
    <n v="1453071600"/>
    <d v="2016-01-17T23:00:00"/>
    <n v="1449596425"/>
    <d v="2015-12-08T17:40:25"/>
    <d v="1900-02-08T00:00:00"/>
    <x v="38"/>
    <b v="0"/>
    <n v="0"/>
    <b v="0"/>
    <s v="technology/web"/>
    <n v="0"/>
    <n v="0"/>
    <s v="Technology"/>
    <s v="Web"/>
  </r>
  <r>
    <n v="510000"/>
    <n v="0"/>
    <s v="canceled"/>
    <s v="AU"/>
    <s v="AUD"/>
    <n v="1420352264"/>
    <d v="2015-01-04T06:17:44"/>
    <n v="1416896264"/>
    <d v="2014-11-25T06:17:44"/>
    <d v="1900-02-08T00:00:00"/>
    <x v="38"/>
    <b v="0"/>
    <n v="0"/>
    <b v="0"/>
    <s v="technology/web"/>
    <n v="0"/>
    <n v="0"/>
    <s v="Technology"/>
    <s v="Web"/>
  </r>
  <r>
    <n v="3250"/>
    <n v="1345"/>
    <s v="failed"/>
    <s v="US"/>
    <s v="USD"/>
    <n v="1421635190"/>
    <d v="2015-01-19T02:39:50"/>
    <n v="1418179190"/>
    <d v="2014-12-10T02:39:50"/>
    <d v="1900-02-08T00:00:00"/>
    <x v="38"/>
    <b v="0"/>
    <n v="16"/>
    <b v="0"/>
    <s v="food/food trucks"/>
    <n v="41.384615384615387"/>
    <n v="84.0625"/>
    <s v="Food"/>
    <s v="Food Trucks"/>
  </r>
  <r>
    <n v="15000"/>
    <n v="460"/>
    <s v="failed"/>
    <s v="US"/>
    <s v="USD"/>
    <n v="1440215940"/>
    <d v="2015-08-22T03:59:00"/>
    <n v="1436805660"/>
    <d v="2015-07-13T16:41:00"/>
    <d v="1900-02-08T00:00:00"/>
    <x v="38"/>
    <b v="0"/>
    <n v="13"/>
    <b v="0"/>
    <s v="food/food trucks"/>
    <n v="3.0666666666666664"/>
    <n v="35.384615384615387"/>
    <s v="Food"/>
    <s v="Food Trucks"/>
  </r>
  <r>
    <n v="50000"/>
    <n v="1"/>
    <s v="failed"/>
    <s v="US"/>
    <s v="USD"/>
    <n v="1458715133"/>
    <d v="2016-03-23T06:38:53"/>
    <n v="1455262733"/>
    <d v="2016-02-12T07:38:53"/>
    <d v="1900-02-08T00:00:00"/>
    <x v="38"/>
    <b v="0"/>
    <n v="1"/>
    <b v="0"/>
    <s v="food/food trucks"/>
    <n v="2E-3"/>
    <n v="1"/>
    <s v="Food"/>
    <s v="Food Trucks"/>
  </r>
  <r>
    <n v="20000"/>
    <n v="26"/>
    <s v="failed"/>
    <s v="US"/>
    <s v="USD"/>
    <n v="1438662474"/>
    <d v="2015-08-04T04:27:54"/>
    <n v="1435206474"/>
    <d v="2015-06-25T04:27:54"/>
    <d v="1900-02-08T00:00:00"/>
    <x v="38"/>
    <b v="0"/>
    <n v="2"/>
    <b v="0"/>
    <s v="food/food trucks"/>
    <n v="0.13"/>
    <n v="13"/>
    <s v="Food"/>
    <s v="Food Trucks"/>
  </r>
  <r>
    <n v="500"/>
    <n v="640"/>
    <s v="successful"/>
    <s v="US"/>
    <s v="USD"/>
    <n v="1327535392"/>
    <d v="2012-01-25T23:49:52"/>
    <n v="1324079392"/>
    <d v="2011-12-16T23:49:52"/>
    <d v="1900-02-08T00:00:00"/>
    <x v="38"/>
    <b v="0"/>
    <n v="17"/>
    <b v="1"/>
    <s v="music/indie rock"/>
    <n v="128"/>
    <n v="37.647058823529413"/>
    <s v="Music"/>
    <s v="Indie Rock"/>
  </r>
  <r>
    <n v="12000"/>
    <n v="39131"/>
    <s v="successful"/>
    <s v="US"/>
    <s v="USD"/>
    <n v="1415827200"/>
    <d v="2014-11-12T21:20:00"/>
    <n v="1412358968"/>
    <d v="2014-10-03T17:56:08"/>
    <d v="1900-02-08T00:00:00"/>
    <x v="38"/>
    <b v="1"/>
    <n v="489"/>
    <b v="1"/>
    <s v="technology/space exploration"/>
    <n v="326.0916666666667"/>
    <n v="80.022494887525568"/>
    <s v="Technology"/>
    <s v="Space Exploration"/>
  </r>
  <r>
    <n v="22765"/>
    <n v="32172.66"/>
    <s v="successful"/>
    <s v="US"/>
    <s v="USD"/>
    <n v="1471849140"/>
    <d v="2016-08-22T06:59:00"/>
    <n v="1468444125"/>
    <d v="2016-07-13T21:08:45"/>
    <d v="1900-02-08T00:00:00"/>
    <x v="38"/>
    <b v="1"/>
    <n v="577"/>
    <b v="1"/>
    <s v="technology/space exploration"/>
    <n v="141.3251043268175"/>
    <n v="55.758509532062391"/>
    <s v="Technology"/>
    <s v="Space Exploration"/>
  </r>
  <r>
    <n v="70000"/>
    <n v="800"/>
    <s v="failed"/>
    <s v="US"/>
    <s v="USD"/>
    <n v="1407621425"/>
    <d v="2014-08-09T21:57:05"/>
    <n v="1404165425"/>
    <d v="2014-06-30T21:57:05"/>
    <d v="1900-02-08T00:00:00"/>
    <x v="38"/>
    <b v="0"/>
    <n v="4"/>
    <b v="0"/>
    <s v="food/food trucks"/>
    <n v="1.1428571428571428"/>
    <n v="200"/>
    <s v="Food"/>
    <s v="Food Trucks"/>
  </r>
  <r>
    <n v="150000"/>
    <n v="153362"/>
    <s v="successful"/>
    <s v="US"/>
    <s v="USD"/>
    <n v="1450971684"/>
    <d v="2015-12-24T15:41:24"/>
    <n v="1447515684"/>
    <d v="2015-11-14T15:41:24"/>
    <d v="1900-02-08T00:00:00"/>
    <x v="38"/>
    <b v="1"/>
    <n v="1420"/>
    <b v="1"/>
    <s v="theater/spaces"/>
    <n v="102.24133333333334"/>
    <n v="108.00140845070422"/>
    <s v="Theater"/>
    <s v="Spaces"/>
  </r>
  <r>
    <n v="4800"/>
    <n v="550"/>
    <s v="failed"/>
    <s v="US"/>
    <s v="USD"/>
    <n v="1324232504"/>
    <d v="2011-12-18T18:21:44"/>
    <n v="1320776504"/>
    <d v="2011-11-08T18:21:44"/>
    <d v="1900-02-08T00:00:00"/>
    <x v="38"/>
    <b v="0"/>
    <n v="14"/>
    <b v="0"/>
    <s v="publishing/children's books"/>
    <n v="11.458333333333332"/>
    <n v="39.285714285714285"/>
    <s v="Publishing"/>
    <s v="Children'S Books"/>
  </r>
  <r>
    <n v="600"/>
    <n v="780"/>
    <s v="successful"/>
    <s v="GB"/>
    <s v="GBP"/>
    <n v="1425136462"/>
    <d v="2015-02-28T15:14:22"/>
    <n v="1421680462"/>
    <d v="2015-01-19T15:14:22"/>
    <d v="1900-02-08T00:00:00"/>
    <x v="38"/>
    <b v="0"/>
    <n v="33"/>
    <b v="1"/>
    <s v="theater/plays"/>
    <n v="130"/>
    <n v="23.636363636363637"/>
    <s v="Theater"/>
    <s v="Plays"/>
  </r>
  <r>
    <n v="850"/>
    <n v="850"/>
    <s v="successful"/>
    <s v="CA"/>
    <s v="CAD"/>
    <n v="1449701284"/>
    <d v="2015-12-09T22:48:04"/>
    <n v="1446241684"/>
    <d v="2015-10-30T21:48:04"/>
    <d v="1900-02-08T00:00:00"/>
    <x v="38"/>
    <b v="0"/>
    <n v="21"/>
    <b v="1"/>
    <s v="theater/plays"/>
    <n v="100"/>
    <n v="40.476190476190474"/>
    <s v="Theater"/>
    <s v="Plays"/>
  </r>
  <r>
    <n v="1800"/>
    <n v="657"/>
    <s v="failed"/>
    <s v="US"/>
    <s v="USD"/>
    <n v="1435429626"/>
    <d v="2015-06-27T18:27:06"/>
    <n v="1431973626"/>
    <d v="2015-05-18T18:27:06"/>
    <d v="1900-02-08T00:00:00"/>
    <x v="38"/>
    <b v="0"/>
    <n v="14"/>
    <b v="0"/>
    <s v="theater/plays"/>
    <n v="36.5"/>
    <n v="46.928571428571431"/>
    <s v="Theater"/>
    <s v="Plays"/>
  </r>
  <r>
    <n v="2500"/>
    <n v="2681"/>
    <s v="successful"/>
    <s v="US"/>
    <s v="USD"/>
    <n v="1421606018"/>
    <d v="2015-01-18T18:33:38"/>
    <n v="1418150018"/>
    <d v="2014-12-09T18:33:38"/>
    <d v="1900-02-08T00:00:00"/>
    <x v="38"/>
    <b v="0"/>
    <n v="33"/>
    <b v="1"/>
    <s v="theater/musical"/>
    <n v="107.24000000000001"/>
    <n v="81.242424242424249"/>
    <s v="Theater"/>
    <s v="Musical"/>
  </r>
  <r>
    <n v="25000"/>
    <n v="10"/>
    <s v="failed"/>
    <s v="US"/>
    <s v="USD"/>
    <n v="1487465119"/>
    <d v="2017-02-19T00:45:19"/>
    <n v="1484009119"/>
    <d v="2017-01-10T00:45:19"/>
    <d v="1900-02-08T00:00:00"/>
    <x v="38"/>
    <b v="0"/>
    <n v="1"/>
    <b v="0"/>
    <s v="theater/spaces"/>
    <n v="0.04"/>
    <n v="10"/>
    <s v="Theater"/>
    <s v="Spaces"/>
  </r>
  <r>
    <n v="1250"/>
    <n v="10"/>
    <s v="live"/>
    <s v="US"/>
    <s v="USD"/>
    <n v="1492542819"/>
    <d v="2017-04-18T19:13:39"/>
    <n v="1489090419"/>
    <d v="2017-03-09T20:13:39"/>
    <d v="1900-02-08T00:00:00"/>
    <x v="38"/>
    <b v="0"/>
    <n v="1"/>
    <b v="0"/>
    <s v="theater/plays"/>
    <n v="0.8"/>
    <n v="10"/>
    <s v="Theater"/>
    <s v="Plays"/>
  </r>
  <r>
    <n v="6000"/>
    <n v="6007"/>
    <s v="successful"/>
    <s v="GB"/>
    <s v="GBP"/>
    <n v="1437934759"/>
    <d v="2015-07-26T18:19:19"/>
    <n v="1434478759"/>
    <d v="2015-06-16T18:19:19"/>
    <d v="1900-02-08T00:00:00"/>
    <x v="38"/>
    <b v="1"/>
    <n v="47"/>
    <b v="1"/>
    <s v="theater/plays"/>
    <n v="100.11666666666667"/>
    <n v="127.80851063829788"/>
    <s v="Theater"/>
    <s v="Plays"/>
  </r>
  <r>
    <n v="2000"/>
    <n v="2512"/>
    <s v="successful"/>
    <s v="CA"/>
    <s v="CAD"/>
    <n v="1460341800"/>
    <d v="2016-04-11T02:30:00"/>
    <n v="1456902893"/>
    <d v="2016-03-02T07:14:53"/>
    <d v="1900-02-08T00:00:00"/>
    <x v="38"/>
    <b v="0"/>
    <n v="32"/>
    <b v="1"/>
    <s v="theater/plays"/>
    <n v="125.6"/>
    <n v="78.5"/>
    <s v="Theater"/>
    <s v="Plays"/>
  </r>
  <r>
    <n v="3000"/>
    <n v="3506"/>
    <s v="successful"/>
    <s v="US"/>
    <s v="USD"/>
    <n v="1418581088"/>
    <d v="2014-12-14T18:18:08"/>
    <n v="1415125088"/>
    <d v="2014-11-04T18:18:08"/>
    <d v="1900-02-08T00:00:00"/>
    <x v="38"/>
    <b v="0"/>
    <n v="35"/>
    <b v="1"/>
    <s v="theater/plays"/>
    <n v="116.86666666666667"/>
    <n v="100.17142857142858"/>
    <s v="Theater"/>
    <s v="Plays"/>
  </r>
  <r>
    <n v="250"/>
    <n v="280"/>
    <s v="successful"/>
    <s v="GB"/>
    <s v="GBP"/>
    <n v="1455832800"/>
    <d v="2016-02-18T22:00:00"/>
    <n v="1452338929"/>
    <d v="2016-01-09T11:28:49"/>
    <d v="1900-02-08T00:00:00"/>
    <x v="38"/>
    <b v="0"/>
    <n v="24"/>
    <b v="1"/>
    <s v="theater/plays"/>
    <n v="112.00000000000001"/>
    <n v="11.666666666666666"/>
    <s v="Theater"/>
    <s v="Plays"/>
  </r>
  <r>
    <n v="3000"/>
    <n v="3732"/>
    <s v="successful"/>
    <s v="US"/>
    <s v="USD"/>
    <n v="1473625166"/>
    <d v="2016-09-11T20:19:26"/>
    <n v="1470169166"/>
    <d v="2016-08-02T20:19:26"/>
    <d v="1900-02-08T00:00:00"/>
    <x v="38"/>
    <b v="0"/>
    <n v="78"/>
    <b v="1"/>
    <s v="theater/plays"/>
    <n v="124.4"/>
    <n v="47.846153846153847"/>
    <s v="Theater"/>
    <s v="Plays"/>
  </r>
  <r>
    <n v="25000"/>
    <n v="0"/>
    <s v="failed"/>
    <s v="US"/>
    <s v="USD"/>
    <n v="1447734439"/>
    <d v="2015-11-17T04:27:19"/>
    <n v="1444274839"/>
    <d v="2015-10-08T03:27:19"/>
    <d v="1900-02-08T00:00:00"/>
    <x v="38"/>
    <b v="0"/>
    <n v="0"/>
    <b v="0"/>
    <s v="theater/musical"/>
    <n v="0"/>
    <n v="0"/>
    <s v="Theater"/>
    <s v="Musical"/>
  </r>
  <r>
    <n v="500"/>
    <n v="565"/>
    <s v="successful"/>
    <s v="GB"/>
    <s v="GBP"/>
    <n v="1476651600"/>
    <d v="2016-10-16T21:00:00"/>
    <n v="1473189335"/>
    <d v="2016-09-06T19:15:35"/>
    <d v="1900-02-08T00:00:00"/>
    <x v="38"/>
    <b v="0"/>
    <n v="15"/>
    <b v="1"/>
    <s v="theater/musical"/>
    <n v="112.99999999999999"/>
    <n v="37.666666666666664"/>
    <s v="Theater"/>
    <s v="Musical"/>
  </r>
  <r>
    <n v="2413"/>
    <n v="650"/>
    <s v="failed"/>
    <s v="CA"/>
    <s v="CAD"/>
    <n v="1409376600"/>
    <d v="2014-08-30T05:30:00"/>
    <n v="1405957098"/>
    <d v="2014-07-21T15:38:18"/>
    <d v="1900-02-08T00:00:00"/>
    <x v="38"/>
    <b v="0"/>
    <n v="14"/>
    <b v="0"/>
    <s v="theater/plays"/>
    <n v="26.937422295897225"/>
    <n v="46.428571428571431"/>
    <s v="Theater"/>
    <s v="Plays"/>
  </r>
  <r>
    <n v="2500"/>
    <n v="814"/>
    <s v="failed"/>
    <s v="GB"/>
    <s v="GBP"/>
    <n v="1439827200"/>
    <d v="2015-08-17T16:00:00"/>
    <n v="1436355270"/>
    <d v="2015-07-08T11:34:30"/>
    <d v="1900-02-08T00:00:00"/>
    <x v="38"/>
    <b v="0"/>
    <n v="16"/>
    <b v="0"/>
    <s v="theater/plays"/>
    <n v="32.56"/>
    <n v="50.875"/>
    <s v="Theater"/>
    <s v="Plays"/>
  </r>
  <r>
    <n v="3000"/>
    <n v="25"/>
    <s v="failed"/>
    <s v="US"/>
    <s v="USD"/>
    <n v="1450554599"/>
    <d v="2015-12-19T19:49:59"/>
    <n v="1447098599"/>
    <d v="2015-11-09T19:49:59"/>
    <d v="1900-02-08T00:00:00"/>
    <x v="38"/>
    <b v="0"/>
    <n v="1"/>
    <b v="0"/>
    <s v="theater/plays"/>
    <n v="0.83333333333333337"/>
    <n v="25"/>
    <s v="Theater"/>
    <s v="Plays"/>
  </r>
  <r>
    <n v="7000"/>
    <n v="1156"/>
    <s v="failed"/>
    <s v="US"/>
    <s v="USD"/>
    <n v="1409514709"/>
    <d v="2014-08-31T19:51:49"/>
    <n v="1406058798"/>
    <d v="2014-07-22T19:53:18"/>
    <d v="1900-02-08T00:00:00"/>
    <x v="38"/>
    <b v="0"/>
    <n v="14"/>
    <b v="0"/>
    <s v="theater/plays"/>
    <n v="16.514285714285716"/>
    <n v="82.571428571428569"/>
    <s v="Theater"/>
    <s v="Plays"/>
  </r>
  <r>
    <n v="1930"/>
    <n v="75"/>
    <s v="failed"/>
    <s v="GB"/>
    <s v="GBP"/>
    <n v="1410281360"/>
    <d v="2014-09-09T16:49:20"/>
    <n v="1406825360"/>
    <d v="2014-07-31T16:49:20"/>
    <d v="1900-02-08T00:00:00"/>
    <x v="38"/>
    <b v="0"/>
    <n v="3"/>
    <b v="0"/>
    <s v="theater/plays"/>
    <n v="3.8860103626943006"/>
    <n v="25"/>
    <s v="Theater"/>
    <s v="Plays"/>
  </r>
  <r>
    <n v="5000"/>
    <n v="3045"/>
    <s v="failed"/>
    <s v="US"/>
    <s v="USD"/>
    <n v="1443408550"/>
    <d v="2015-09-28T02:49:10"/>
    <n v="1439952550"/>
    <d v="2015-08-19T02:49:10"/>
    <d v="1900-02-08T00:00:00"/>
    <x v="38"/>
    <b v="0"/>
    <n v="17"/>
    <b v="0"/>
    <s v="theater/plays"/>
    <n v="60.9"/>
    <n v="179.11764705882354"/>
    <s v="Theater"/>
    <s v="Plays"/>
  </r>
  <r>
    <n v="50000"/>
    <n v="360"/>
    <s v="failed"/>
    <s v="US"/>
    <s v="USD"/>
    <n v="1440101160"/>
    <d v="2015-08-20T20:06:00"/>
    <n v="1436542030"/>
    <d v="2015-07-10T15:27:10"/>
    <d v="1900-02-09T00:00:00"/>
    <x v="39"/>
    <b v="0"/>
    <n v="3"/>
    <b v="0"/>
    <s v="film &amp; video/drama"/>
    <n v="0.72"/>
    <n v="120"/>
    <s v="Film &amp; Video"/>
    <s v="Drama"/>
  </r>
  <r>
    <n v="5000"/>
    <n v="5555"/>
    <s v="successful"/>
    <s v="US"/>
    <s v="USD"/>
    <n v="1273522560"/>
    <d v="2010-05-10T20:16:00"/>
    <n v="1269928430"/>
    <d v="2010-03-30T05:53:50"/>
    <d v="1900-02-09T00:00:00"/>
    <x v="39"/>
    <b v="1"/>
    <n v="58"/>
    <b v="1"/>
    <s v="film &amp; video/documentary"/>
    <n v="111.1"/>
    <n v="95.775862068965523"/>
    <s v="Film &amp; Video"/>
    <s v="Documentary"/>
  </r>
  <r>
    <n v="20000"/>
    <n v="20820.330000000002"/>
    <s v="successful"/>
    <s v="US"/>
    <s v="USD"/>
    <n v="1325404740"/>
    <d v="2012-01-01T07:59:00"/>
    <n v="1321852592"/>
    <d v="2011-11-21T05:16:32"/>
    <d v="1900-02-09T00:00:00"/>
    <x v="39"/>
    <b v="1"/>
    <n v="150"/>
    <b v="1"/>
    <s v="film &amp; video/documentary"/>
    <n v="104.10165000000001"/>
    <n v="138.8022"/>
    <s v="Film &amp; Video"/>
    <s v="Documentary"/>
  </r>
  <r>
    <n v="80000"/>
    <n v="149"/>
    <s v="failed"/>
    <s v="GB"/>
    <s v="GBP"/>
    <n v="1446766372"/>
    <d v="2015-11-05T23:32:52"/>
    <n v="1443220372"/>
    <d v="2015-09-25T22:32:52"/>
    <d v="1900-02-09T00:00:00"/>
    <x v="39"/>
    <b v="0"/>
    <n v="11"/>
    <b v="0"/>
    <s v="film &amp; video/animation"/>
    <n v="0.18625"/>
    <n v="13.545454545454545"/>
    <s v="Film &amp; Video"/>
    <s v="Animation"/>
  </r>
  <r>
    <n v="3500"/>
    <n v="5443"/>
    <s v="successful"/>
    <s v="US"/>
    <s v="USD"/>
    <n v="1358198400"/>
    <d v="2013-01-14T21:20:00"/>
    <n v="1354580949"/>
    <d v="2012-12-04T00:29:09"/>
    <d v="1900-02-09T00:00:00"/>
    <x v="39"/>
    <b v="0"/>
    <n v="149"/>
    <b v="1"/>
    <s v="publishing/nonfiction"/>
    <n v="155.51428571428571"/>
    <n v="36.530201342281877"/>
    <s v="Publishing"/>
    <s v="Nonfiction"/>
  </r>
  <r>
    <n v="12000"/>
    <n v="805"/>
    <s v="failed"/>
    <s v="IT"/>
    <s v="EUR"/>
    <n v="1481367600"/>
    <d v="2016-12-10T11:00:00"/>
    <n v="1477839675"/>
    <d v="2016-10-30T15:01:15"/>
    <d v="1900-02-09T00:00:00"/>
    <x v="39"/>
    <b v="0"/>
    <n v="10"/>
    <b v="0"/>
    <s v="publishing/translations"/>
    <n v="6.708333333333333"/>
    <n v="80.5"/>
    <s v="Publishing"/>
    <s v="Translations"/>
  </r>
  <r>
    <n v="16000"/>
    <n v="17260.37"/>
    <s v="successful"/>
    <s v="US"/>
    <s v="USD"/>
    <n v="1452574800"/>
    <d v="2016-01-12T05:00:00"/>
    <n v="1449029266"/>
    <d v="2015-12-02T04:07:46"/>
    <d v="1900-02-09T00:00:00"/>
    <x v="39"/>
    <b v="1"/>
    <n v="248"/>
    <b v="1"/>
    <s v="publishing/radio &amp; podcasts"/>
    <n v="107.87731249999999"/>
    <n v="69.598266129032254"/>
    <s v="Publishing"/>
    <s v="Radio &amp; Podcasts"/>
  </r>
  <r>
    <n v="10000"/>
    <n v="10420"/>
    <s v="successful"/>
    <s v="US"/>
    <s v="USD"/>
    <n v="1353621600"/>
    <d v="2012-11-22T22:00:00"/>
    <n v="1350061821"/>
    <d v="2012-10-12T17:10:21"/>
    <d v="1900-02-09T00:00:00"/>
    <x v="39"/>
    <b v="0"/>
    <n v="157"/>
    <b v="1"/>
    <s v="music/rock"/>
    <n v="104.2"/>
    <n v="66.369426751592357"/>
    <s v="Music"/>
    <s v="Rock"/>
  </r>
  <r>
    <n v="1750"/>
    <n v="85"/>
    <s v="failed"/>
    <s v="US"/>
    <s v="USD"/>
    <n v="1409513940"/>
    <d v="2014-08-31T19:39:00"/>
    <n v="1405949514"/>
    <d v="2014-07-21T13:31:54"/>
    <d v="1900-02-09T00:00:00"/>
    <x v="39"/>
    <b v="0"/>
    <n v="4"/>
    <b v="0"/>
    <s v="music/faith"/>
    <n v="4.8571428571428568"/>
    <n v="21.25"/>
    <s v="Music"/>
    <s v="Faith"/>
  </r>
  <r>
    <n v="125"/>
    <n v="301"/>
    <s v="successful"/>
    <s v="US"/>
    <s v="USD"/>
    <n v="1317099540"/>
    <d v="2011-09-27T04:59:00"/>
    <n v="1313612532"/>
    <d v="2011-08-17T20:22:12"/>
    <d v="1900-02-09T00:00:00"/>
    <x v="39"/>
    <b v="0"/>
    <n v="13"/>
    <b v="1"/>
    <s v="music/indie rock"/>
    <n v="240.79999999999998"/>
    <n v="23.153846153846153"/>
    <s v="Music"/>
    <s v="Indie Rock"/>
  </r>
  <r>
    <n v="3500"/>
    <n v="4010"/>
    <s v="successful"/>
    <s v="US"/>
    <s v="USD"/>
    <n v="1337144340"/>
    <d v="2012-05-16T04:59:00"/>
    <n v="1333597555"/>
    <d v="2012-04-05T03:45:55"/>
    <d v="1900-02-09T00:00:00"/>
    <x v="39"/>
    <b v="0"/>
    <n v="55"/>
    <b v="1"/>
    <s v="music/indie rock"/>
    <n v="114.57142857142857"/>
    <n v="72.909090909090907"/>
    <s v="Music"/>
    <s v="Indie Rock"/>
  </r>
  <r>
    <n v="500"/>
    <n v="258"/>
    <s v="live"/>
    <s v="NL"/>
    <s v="EUR"/>
    <n v="1492372800"/>
    <d v="2017-04-16T20:00:00"/>
    <n v="1488823488"/>
    <d v="2017-03-06T18:04:48"/>
    <d v="1900-02-09T00:00:00"/>
    <x v="39"/>
    <b v="0"/>
    <n v="8"/>
    <b v="0"/>
    <s v="theater/plays"/>
    <n v="51.6"/>
    <n v="32.25"/>
    <s v="Theater"/>
    <s v="Plays"/>
  </r>
  <r>
    <n v="20000"/>
    <n v="23505"/>
    <s v="successful"/>
    <s v="US"/>
    <s v="USD"/>
    <n v="1415319355"/>
    <d v="2014-11-07T00:15:55"/>
    <n v="1411859755"/>
    <d v="2014-09-27T23:15:55"/>
    <d v="1900-02-09T00:00:00"/>
    <x v="39"/>
    <b v="1"/>
    <n v="213"/>
    <b v="1"/>
    <s v="theater/plays"/>
    <n v="117.52499999999999"/>
    <n v="110.35211267605634"/>
    <s v="Theater"/>
    <s v="Plays"/>
  </r>
  <r>
    <n v="500"/>
    <n v="1073"/>
    <s v="successful"/>
    <s v="GB"/>
    <s v="GBP"/>
    <n v="1409515200"/>
    <d v="2014-08-31T20:00:00"/>
    <n v="1405971690"/>
    <d v="2014-07-21T19:41:30"/>
    <d v="1900-02-09T00:00:00"/>
    <x v="39"/>
    <b v="0"/>
    <n v="30"/>
    <b v="1"/>
    <s v="theater/plays"/>
    <n v="214.6"/>
    <n v="35.766666666666666"/>
    <s v="Theater"/>
    <s v="Plays"/>
  </r>
  <r>
    <n v="700"/>
    <n v="15"/>
    <s v="failed"/>
    <s v="DE"/>
    <s v="EUR"/>
    <n v="1448902800"/>
    <d v="2015-11-30T17:00:00"/>
    <n v="1445369727"/>
    <d v="2015-10-20T19:35:27"/>
    <d v="1900-02-09T00:00:00"/>
    <x v="39"/>
    <b v="0"/>
    <n v="2"/>
    <b v="0"/>
    <s v="theater/musical"/>
    <n v="2.1428571428571428"/>
    <n v="7.5"/>
    <s v="Theater"/>
    <s v="Musical"/>
  </r>
  <r>
    <n v="2000"/>
    <n v="100"/>
    <s v="failed"/>
    <s v="US"/>
    <s v="USD"/>
    <n v="1415828820"/>
    <d v="2014-11-12T21:47:00"/>
    <n v="1412258977"/>
    <d v="2014-10-02T14:09:37"/>
    <d v="1900-02-09T00:00:00"/>
    <x v="39"/>
    <b v="0"/>
    <n v="1"/>
    <b v="0"/>
    <s v="theater/plays"/>
    <n v="5"/>
    <n v="100"/>
    <s v="Theater"/>
    <s v="Plays"/>
  </r>
  <r>
    <n v="1250"/>
    <n v="430"/>
    <s v="failed"/>
    <s v="GB"/>
    <s v="GBP"/>
    <n v="1425124800"/>
    <d v="2015-02-28T12:00:00"/>
    <n v="1421596356"/>
    <d v="2015-01-18T15:52:36"/>
    <d v="1900-02-09T00:00:00"/>
    <x v="39"/>
    <b v="0"/>
    <n v="13"/>
    <b v="0"/>
    <s v="theater/plays"/>
    <n v="34.4"/>
    <n v="33.07692307692308"/>
    <s v="Theater"/>
    <s v="Plays"/>
  </r>
  <r>
    <n v="2000"/>
    <n v="576"/>
    <s v="failed"/>
    <s v="GB"/>
    <s v="GBP"/>
    <n v="1404149280"/>
    <d v="2014-06-30T17:28:00"/>
    <n v="1400547969"/>
    <d v="2014-05-20T01:06:09"/>
    <d v="1900-02-09T00:00:00"/>
    <x v="39"/>
    <b v="0"/>
    <n v="13"/>
    <b v="0"/>
    <s v="theater/plays"/>
    <n v="28.799999999999997"/>
    <n v="44.307692307692307"/>
    <s v="Theater"/>
    <s v="Plays"/>
  </r>
  <r>
    <n v="28450"/>
    <n v="28520"/>
    <s v="successful"/>
    <s v="US"/>
    <s v="USD"/>
    <n v="1463111940"/>
    <d v="2016-05-13T03:59:00"/>
    <n v="1459523017"/>
    <d v="2016-04-01T15:03:37"/>
    <d v="1900-02-10T00:00:00"/>
    <x v="40"/>
    <b v="0"/>
    <n v="89"/>
    <b v="1"/>
    <s v="film &amp; video/television"/>
    <n v="100.24604569420035"/>
    <n v="320.44943820224717"/>
    <s v="Film &amp; Video"/>
    <s v="Television"/>
  </r>
  <r>
    <n v="50000"/>
    <n v="359"/>
    <s v="canceled"/>
    <s v="US"/>
    <s v="USD"/>
    <n v="1417532644"/>
    <d v="2014-12-02T15:04:04"/>
    <n v="1413900244"/>
    <d v="2014-10-21T14:04:04"/>
    <d v="1900-02-10T00:00:00"/>
    <x v="40"/>
    <b v="0"/>
    <n v="10"/>
    <b v="0"/>
    <s v="film &amp; video/science fiction"/>
    <n v="0.71799999999999997"/>
    <n v="35.9"/>
    <s v="Film &amp; Video"/>
    <s v="Science Fiction"/>
  </r>
  <r>
    <n v="2500"/>
    <n v="262"/>
    <s v="failed"/>
    <s v="GB"/>
    <s v="GBP"/>
    <n v="1487365200"/>
    <d v="2017-02-17T21:00:00"/>
    <n v="1483734100"/>
    <d v="2017-01-06T20:21:40"/>
    <d v="1900-02-10T00:00:00"/>
    <x v="40"/>
    <b v="0"/>
    <n v="8"/>
    <b v="0"/>
    <s v="film &amp; video/drama"/>
    <n v="10.48"/>
    <n v="32.75"/>
    <s v="Film &amp; Video"/>
    <s v="Drama"/>
  </r>
  <r>
    <n v="4400"/>
    <n v="10"/>
    <s v="failed"/>
    <s v="GB"/>
    <s v="GBP"/>
    <n v="1455753540"/>
    <d v="2016-02-17T23:59:00"/>
    <n v="1452058282"/>
    <d v="2016-01-06T05:31:22"/>
    <d v="1900-02-10T00:00:00"/>
    <x v="40"/>
    <b v="0"/>
    <n v="1"/>
    <b v="0"/>
    <s v="film &amp; video/drama"/>
    <n v="0.22727272727272727"/>
    <n v="10"/>
    <s v="Film &amp; Video"/>
    <s v="Drama"/>
  </r>
  <r>
    <n v="100000"/>
    <n v="113015"/>
    <s v="successful"/>
    <s v="US"/>
    <s v="USD"/>
    <n v="1446019200"/>
    <d v="2015-10-28T08:00:00"/>
    <n v="1442420377"/>
    <d v="2015-09-16T16:19:37"/>
    <d v="1900-02-10T00:00:00"/>
    <x v="40"/>
    <b v="1"/>
    <n v="555"/>
    <b v="1"/>
    <s v="film &amp; video/documentary"/>
    <n v="113.015"/>
    <n v="203.63063063063063"/>
    <s v="Film &amp; Video"/>
    <s v="Documentary"/>
  </r>
  <r>
    <n v="500"/>
    <n v="600"/>
    <s v="successful"/>
    <s v="US"/>
    <s v="USD"/>
    <n v="1393694280"/>
    <d v="2014-03-01T17:18:00"/>
    <n v="1390088311"/>
    <d v="2014-01-18T23:38:31"/>
    <d v="1900-02-10T00:00:00"/>
    <x v="40"/>
    <b v="0"/>
    <n v="14"/>
    <b v="1"/>
    <s v="film &amp; video/documentary"/>
    <n v="120"/>
    <n v="42.857142857142854"/>
    <s v="Film &amp; Video"/>
    <s v="Documentary"/>
  </r>
  <r>
    <n v="65108"/>
    <n v="2994"/>
    <s v="failed"/>
    <s v="US"/>
    <s v="USD"/>
    <n v="1324664249"/>
    <d v="2011-12-23T18:17:29"/>
    <n v="1321035449"/>
    <d v="2011-11-11T18:17:29"/>
    <d v="1900-02-10T00:00:00"/>
    <x v="40"/>
    <b v="0"/>
    <n v="22"/>
    <b v="0"/>
    <s v="film &amp; video/animation"/>
    <n v="4.5985132395404564"/>
    <n v="136.09090909090909"/>
    <s v="Film &amp; Video"/>
    <s v="Animation"/>
  </r>
  <r>
    <n v="100000"/>
    <n v="0"/>
    <s v="failed"/>
    <s v="ES"/>
    <s v="EUR"/>
    <n v="1481740740"/>
    <d v="2016-12-14T18:39:00"/>
    <n v="1478130783"/>
    <d v="2016-11-02T23:53:03"/>
    <d v="1900-02-10T00:00:00"/>
    <x v="40"/>
    <b v="0"/>
    <n v="0"/>
    <b v="0"/>
    <s v="technology/wearables"/>
    <n v="0"/>
    <n v="0"/>
    <s v="Technology"/>
    <s v="Wearables"/>
  </r>
  <r>
    <n v="1200"/>
    <n v="1200"/>
    <s v="successful"/>
    <s v="ES"/>
    <s v="EUR"/>
    <n v="1448463431"/>
    <d v="2015-11-25T14:57:11"/>
    <n v="1444831031"/>
    <d v="2015-10-14T13:57:11"/>
    <d v="1900-02-10T00:00:00"/>
    <x v="40"/>
    <b v="0"/>
    <n v="24"/>
    <b v="1"/>
    <s v="music/metal"/>
    <n v="100"/>
    <n v="50"/>
    <s v="Music"/>
    <s v="Metal"/>
  </r>
  <r>
    <n v="15000"/>
    <n v="4635"/>
    <s v="failed"/>
    <s v="US"/>
    <s v="USD"/>
    <n v="1323666376"/>
    <d v="2011-12-12T05:06:16"/>
    <n v="1320033976"/>
    <d v="2011-10-31T04:06:16"/>
    <d v="1900-02-10T00:00:00"/>
    <x v="40"/>
    <b v="0"/>
    <n v="20"/>
    <b v="0"/>
    <s v="music/jazz"/>
    <n v="30.9"/>
    <n v="231.75"/>
    <s v="Music"/>
    <s v="Jazz"/>
  </r>
  <r>
    <n v="900"/>
    <n v="345"/>
    <s v="failed"/>
    <s v="US"/>
    <s v="USD"/>
    <n v="1277501520"/>
    <d v="2010-06-25T21:32:00"/>
    <n v="1273874306"/>
    <d v="2010-05-14T21:58:26"/>
    <d v="1900-02-10T00:00:00"/>
    <x v="40"/>
    <b v="0"/>
    <n v="5"/>
    <b v="0"/>
    <s v="music/jazz"/>
    <n v="38.333333333333336"/>
    <n v="69"/>
    <s v="Music"/>
    <s v="Jazz"/>
  </r>
  <r>
    <n v="15000"/>
    <n v="6511"/>
    <s v="failed"/>
    <s v="US"/>
    <s v="USD"/>
    <n v="1440100839"/>
    <d v="2015-08-20T20:00:39"/>
    <n v="1436472039"/>
    <d v="2015-07-09T20:00:39"/>
    <d v="1900-02-10T00:00:00"/>
    <x v="40"/>
    <b v="0"/>
    <n v="73"/>
    <b v="0"/>
    <s v="technology/wearables"/>
    <n v="43.406666666666666"/>
    <n v="89.191780821917803"/>
    <s v="Technology"/>
    <s v="Wearables"/>
  </r>
  <r>
    <n v="55650"/>
    <n v="25655"/>
    <s v="failed"/>
    <s v="US"/>
    <s v="USD"/>
    <n v="1489500155"/>
    <d v="2017-03-14T14:02:35"/>
    <n v="1485874955"/>
    <d v="2017-01-31T15:02:35"/>
    <d v="1900-02-10T00:00:00"/>
    <x v="40"/>
    <b v="0"/>
    <n v="188"/>
    <b v="0"/>
    <s v="technology/wearables"/>
    <n v="46.100628930817614"/>
    <n v="136.46276595744681"/>
    <s v="Technology"/>
    <s v="Wearables"/>
  </r>
  <r>
    <n v="30000"/>
    <n v="13296"/>
    <s v="canceled"/>
    <s v="US"/>
    <s v="USD"/>
    <n v="1481727623"/>
    <d v="2016-12-14T15:00:23"/>
    <n v="1478095223"/>
    <d v="2016-11-02T14:00:23"/>
    <d v="1900-02-10T00:00:00"/>
    <x v="40"/>
    <b v="0"/>
    <n v="76"/>
    <b v="0"/>
    <s v="technology/wearables"/>
    <n v="44.32"/>
    <n v="174.94736842105263"/>
    <s v="Technology"/>
    <s v="Wearables"/>
  </r>
  <r>
    <n v="40000"/>
    <n v="0"/>
    <s v="canceled"/>
    <s v="US"/>
    <s v="USD"/>
    <n v="1427328000"/>
    <d v="2015-03-26T00:00:00"/>
    <n v="1423777043"/>
    <d v="2015-02-12T21:37:23"/>
    <d v="1900-02-10T00:00:00"/>
    <x v="40"/>
    <b v="0"/>
    <n v="0"/>
    <b v="0"/>
    <s v="journalism/audio"/>
    <n v="0"/>
    <n v="0"/>
    <s v="Journalism"/>
    <s v="Audio"/>
  </r>
  <r>
    <n v="15000"/>
    <n v="1"/>
    <s v="failed"/>
    <s v="US"/>
    <s v="USD"/>
    <n v="1375299780"/>
    <d v="2013-07-31T19:43:00"/>
    <n v="1371655522"/>
    <d v="2013-06-19T15:25:22"/>
    <d v="1900-02-10T00:00:00"/>
    <x v="40"/>
    <b v="0"/>
    <n v="1"/>
    <b v="0"/>
    <s v="publishing/fiction"/>
    <n v="6.6666666666666671E-3"/>
    <n v="1"/>
    <s v="Publishing"/>
    <s v="Fiction"/>
  </r>
  <r>
    <n v="1000"/>
    <n v="0"/>
    <s v="failed"/>
    <s v="US"/>
    <s v="USD"/>
    <n v="1427847480"/>
    <d v="2015-04-01T00:18:00"/>
    <n v="1424222024"/>
    <d v="2015-02-18T01:13:44"/>
    <d v="1900-02-10T00:00:00"/>
    <x v="40"/>
    <b v="0"/>
    <n v="0"/>
    <b v="0"/>
    <s v="photography/nature"/>
    <n v="0"/>
    <n v="0"/>
    <s v="Photography"/>
    <s v="Nature"/>
  </r>
  <r>
    <n v="1500"/>
    <n v="1502.5"/>
    <s v="successful"/>
    <s v="US"/>
    <s v="USD"/>
    <n v="1318633200"/>
    <d v="2011-10-14T23:00:00"/>
    <n v="1314947317"/>
    <d v="2011-09-02T07:08:37"/>
    <d v="1900-02-10T00:00:00"/>
    <x v="40"/>
    <b v="0"/>
    <n v="32"/>
    <b v="1"/>
    <s v="music/rock"/>
    <n v="100.16666666666667"/>
    <n v="46.953125"/>
    <s v="Music"/>
    <s v="Rock"/>
  </r>
  <r>
    <n v="2500"/>
    <n v="1148"/>
    <s v="failed"/>
    <s v="US"/>
    <s v="USD"/>
    <n v="1417273140"/>
    <d v="2014-11-29T14:59:00"/>
    <n v="1413609292"/>
    <d v="2014-10-18T05:14:52"/>
    <d v="1900-02-10T00:00:00"/>
    <x v="40"/>
    <b v="1"/>
    <n v="13"/>
    <b v="0"/>
    <s v="photography/photobooks"/>
    <n v="45.92"/>
    <n v="88.307692307692307"/>
    <s v="Photography"/>
    <s v="Photobooks"/>
  </r>
  <r>
    <n v="3200"/>
    <n v="3210"/>
    <s v="successful"/>
    <s v="US"/>
    <s v="USD"/>
    <n v="1309825866"/>
    <d v="2011-07-05T00:31:06"/>
    <n v="1306197066"/>
    <d v="2011-05-24T00:31:06"/>
    <d v="1900-02-10T00:00:00"/>
    <x v="40"/>
    <b v="0"/>
    <n v="75"/>
    <b v="1"/>
    <s v="music/indie rock"/>
    <n v="100.3125"/>
    <n v="42.8"/>
    <s v="Music"/>
    <s v="Indie Rock"/>
  </r>
  <r>
    <n v="10000"/>
    <n v="15673.44"/>
    <s v="successful"/>
    <s v="US"/>
    <s v="USD"/>
    <n v="1412121600"/>
    <d v="2014-10-01T00:00:00"/>
    <n v="1408565860"/>
    <d v="2014-08-20T20:17:40"/>
    <d v="1900-02-10T00:00:00"/>
    <x v="40"/>
    <b v="1"/>
    <n v="424"/>
    <b v="1"/>
    <s v="technology/hardware"/>
    <n v="156.73439999999999"/>
    <n v="36.965660377358489"/>
    <s v="Technology"/>
    <s v="Hardware"/>
  </r>
  <r>
    <n v="5000"/>
    <n v="5359.21"/>
    <s v="successful"/>
    <s v="US"/>
    <s v="USD"/>
    <n v="1447434268"/>
    <d v="2015-11-13T17:04:28"/>
    <n v="1443801868"/>
    <d v="2015-10-02T16:04:28"/>
    <d v="1900-02-10T00:00:00"/>
    <x v="40"/>
    <b v="0"/>
    <n v="78"/>
    <b v="1"/>
    <s v="music/rock"/>
    <n v="107.18419999999999"/>
    <n v="68.707820512820518"/>
    <s v="Music"/>
    <s v="Rock"/>
  </r>
  <r>
    <n v="6000"/>
    <n v="6042.02"/>
    <s v="successful"/>
    <s v="US"/>
    <s v="USD"/>
    <n v="1293857940"/>
    <d v="2011-01-01T04:59:00"/>
    <n v="1290281691"/>
    <d v="2010-11-20T19:34:51"/>
    <d v="1900-02-10T00:00:00"/>
    <x v="40"/>
    <b v="1"/>
    <n v="113"/>
    <b v="1"/>
    <s v="music/indie rock"/>
    <n v="100.70033333333335"/>
    <n v="53.469203539823013"/>
    <s v="Music"/>
    <s v="Indie Rock"/>
  </r>
  <r>
    <n v="8000"/>
    <n v="17914"/>
    <s v="successful"/>
    <s v="US"/>
    <s v="USD"/>
    <n v="1489536000"/>
    <d v="2017-03-15T00:00:00"/>
    <n v="1485976468"/>
    <d v="2017-02-01T19:14:28"/>
    <d v="1900-02-10T00:00:00"/>
    <x v="40"/>
    <b v="1"/>
    <n v="304"/>
    <b v="1"/>
    <s v="technology/space exploration"/>
    <n v="223.92500000000001"/>
    <n v="58.92763157894737"/>
    <s v="Technology"/>
    <s v="Space Exploration"/>
  </r>
  <r>
    <n v="1000"/>
    <n v="1707"/>
    <s v="successful"/>
    <s v="CA"/>
    <s v="CAD"/>
    <n v="1447079520"/>
    <d v="2015-11-09T14:32:00"/>
    <n v="1443449265"/>
    <d v="2015-09-28T14:07:45"/>
    <d v="1900-02-10T00:00:00"/>
    <x v="40"/>
    <b v="0"/>
    <n v="28"/>
    <b v="1"/>
    <s v="technology/makerspaces"/>
    <n v="170.70000000000002"/>
    <n v="60.964285714285715"/>
    <s v="Technology"/>
    <s v="Makerspaces"/>
  </r>
  <r>
    <n v="1200"/>
    <n v="0"/>
    <s v="failed"/>
    <s v="US"/>
    <s v="USD"/>
    <n v="1465790400"/>
    <d v="2016-06-13T04:00:00"/>
    <n v="1462210950"/>
    <d v="2016-05-02T17:42:30"/>
    <d v="1900-02-10T00:00:00"/>
    <x v="40"/>
    <b v="0"/>
    <n v="0"/>
    <b v="0"/>
    <s v="theater/plays"/>
    <n v="0"/>
    <n v="0"/>
    <s v="Theater"/>
    <s v="Plays"/>
  </r>
  <r>
    <n v="4200"/>
    <n v="4230"/>
    <s v="successful"/>
    <s v="FR"/>
    <s v="EUR"/>
    <n v="1437429600"/>
    <d v="2015-07-20T22:00:00"/>
    <n v="1433747376"/>
    <d v="2015-06-08T07:09:36"/>
    <d v="1900-02-10T00:00:00"/>
    <x v="40"/>
    <b v="0"/>
    <n v="41"/>
    <b v="1"/>
    <s v="theater/spaces"/>
    <n v="100.71428571428571"/>
    <n v="103.17073170731707"/>
    <s v="Theater"/>
    <s v="Spaces"/>
  </r>
  <r>
    <n v="1500"/>
    <n v="2002.22"/>
    <s v="successful"/>
    <s v="US"/>
    <s v="USD"/>
    <n v="1326927600"/>
    <d v="2012-01-18T23:00:00"/>
    <n v="1323221761"/>
    <d v="2011-12-07T01:36:01"/>
    <d v="1900-02-10T00:00:00"/>
    <x v="40"/>
    <b v="1"/>
    <n v="52"/>
    <b v="1"/>
    <s v="theater/plays"/>
    <n v="133.48133333333334"/>
    <n v="38.504230769230773"/>
    <s v="Theater"/>
    <s v="Plays"/>
  </r>
  <r>
    <n v="10000"/>
    <n v="10338"/>
    <s v="successful"/>
    <s v="CA"/>
    <s v="CAD"/>
    <n v="1476158340"/>
    <d v="2016-10-11T03:59:00"/>
    <n v="1472594585"/>
    <d v="2016-08-30T22:03:05"/>
    <d v="1900-02-10T00:00:00"/>
    <x v="40"/>
    <b v="0"/>
    <n v="114"/>
    <b v="1"/>
    <s v="theater/plays"/>
    <n v="103.38000000000001"/>
    <n v="90.684210526315795"/>
    <s v="Theater"/>
    <s v="Plays"/>
  </r>
  <r>
    <n v="350"/>
    <n v="504"/>
    <s v="successful"/>
    <s v="GB"/>
    <s v="GBP"/>
    <n v="1435352400"/>
    <d v="2015-06-26T21:00:00"/>
    <n v="1431718575"/>
    <d v="2015-05-15T19:36:15"/>
    <d v="1900-02-10T00:00:00"/>
    <x v="40"/>
    <b v="0"/>
    <n v="22"/>
    <b v="1"/>
    <s v="theater/plays"/>
    <n v="144"/>
    <n v="22.90909090909091"/>
    <s v="Theater"/>
    <s v="Plays"/>
  </r>
  <r>
    <n v="50000"/>
    <n v="10775"/>
    <s v="failed"/>
    <s v="US"/>
    <s v="USD"/>
    <n v="1404194400"/>
    <d v="2014-07-01T06:00:00"/>
    <n v="1400600840"/>
    <d v="2014-05-20T15:47:20"/>
    <d v="1900-02-10T00:00:00"/>
    <x v="40"/>
    <b v="0"/>
    <n v="84"/>
    <b v="0"/>
    <s v="theater/plays"/>
    <n v="21.55"/>
    <n v="128.27380952380952"/>
    <s v="Theater"/>
    <s v="Plays"/>
  </r>
  <r>
    <n v="1500"/>
    <n v="173"/>
    <s v="failed"/>
    <s v="GB"/>
    <s v="GBP"/>
    <n v="1434063600"/>
    <d v="2015-06-11T23:00:00"/>
    <n v="1430405903"/>
    <d v="2015-04-30T14:58:23"/>
    <d v="1900-02-10T00:00:00"/>
    <x v="40"/>
    <b v="0"/>
    <n v="7"/>
    <b v="0"/>
    <s v="theater/plays"/>
    <n v="11.533333333333333"/>
    <n v="24.714285714285715"/>
    <s v="Theater"/>
    <s v="Plays"/>
  </r>
  <r>
    <n v="7000"/>
    <n v="0"/>
    <s v="canceled"/>
    <s v="GB"/>
    <s v="GBP"/>
    <n v="1420741080"/>
    <d v="2015-01-08T18:18:00"/>
    <n v="1417026340"/>
    <d v="2014-11-26T18:25:40"/>
    <d v="1900-02-11T00:00:00"/>
    <x v="41"/>
    <b v="0"/>
    <n v="0"/>
    <b v="0"/>
    <s v="film &amp; video/science fiction"/>
    <n v="0"/>
    <n v="0"/>
    <s v="Film &amp; Video"/>
    <s v="Science Fiction"/>
  </r>
  <r>
    <n v="1500"/>
    <n v="40"/>
    <s v="canceled"/>
    <s v="US"/>
    <s v="USD"/>
    <n v="1433336895"/>
    <d v="2015-06-03T13:08:15"/>
    <n v="1429621695"/>
    <d v="2015-04-21T13:08:15"/>
    <d v="1900-02-11T00:00:00"/>
    <x v="41"/>
    <b v="0"/>
    <n v="3"/>
    <b v="0"/>
    <s v="film &amp; video/science fiction"/>
    <n v="2.666666666666667"/>
    <n v="13.333333333333334"/>
    <s v="Film &amp; Video"/>
    <s v="Science Fiction"/>
  </r>
  <r>
    <n v="12444"/>
    <n v="12929.35"/>
    <s v="successful"/>
    <s v="US"/>
    <s v="USD"/>
    <n v="1283312640"/>
    <d v="2010-09-01T03:44:00"/>
    <n v="1279651084"/>
    <d v="2010-07-20T18:38:04"/>
    <d v="1900-02-11T00:00:00"/>
    <x v="41"/>
    <b v="0"/>
    <n v="229"/>
    <b v="1"/>
    <s v="film &amp; video/documentary"/>
    <n v="103.90027322404372"/>
    <n v="56.460043668122275"/>
    <s v="Film &amp; Video"/>
    <s v="Documentary"/>
  </r>
  <r>
    <n v="25000"/>
    <n v="75029.48"/>
    <s v="successful"/>
    <s v="US"/>
    <s v="USD"/>
    <n v="1414544400"/>
    <d v="2014-10-29T01:00:00"/>
    <n v="1410883139"/>
    <d v="2014-09-16T15:58:59"/>
    <d v="1900-02-11T00:00:00"/>
    <x v="41"/>
    <b v="0"/>
    <n v="1021"/>
    <b v="1"/>
    <s v="technology/wearables"/>
    <n v="300.11791999999997"/>
    <n v="73.486268364348675"/>
    <s v="Technology"/>
    <s v="Wearables"/>
  </r>
  <r>
    <n v="20000"/>
    <n v="2468"/>
    <s v="failed"/>
    <s v="US"/>
    <s v="USD"/>
    <n v="1473400800"/>
    <d v="2016-09-09T06:00:00"/>
    <n v="1469718841"/>
    <d v="2016-07-28T15:14:01"/>
    <d v="1900-02-11T00:00:00"/>
    <x v="41"/>
    <b v="0"/>
    <n v="34"/>
    <b v="0"/>
    <s v="technology/wearables"/>
    <n v="12.34"/>
    <n v="72.588235294117652"/>
    <s v="Technology"/>
    <s v="Wearables"/>
  </r>
  <r>
    <n v="14000"/>
    <n v="15650"/>
    <s v="successful"/>
    <s v="US"/>
    <s v="USD"/>
    <n v="1333774740"/>
    <d v="2012-04-07T04:59:00"/>
    <n v="1330094566"/>
    <d v="2012-02-24T14:42:46"/>
    <d v="1900-02-11T00:00:00"/>
    <x v="41"/>
    <b v="0"/>
    <n v="184"/>
    <b v="1"/>
    <s v="music/rock"/>
    <n v="111.78571428571429"/>
    <n v="85.054347826086953"/>
    <s v="Music"/>
    <s v="Rock"/>
  </r>
  <r>
    <n v="2000"/>
    <n v="2345"/>
    <s v="successful"/>
    <s v="US"/>
    <s v="USD"/>
    <n v="1337396400"/>
    <d v="2012-05-19T03:00:00"/>
    <n v="1333709958"/>
    <d v="2012-04-06T10:59:18"/>
    <d v="1900-02-11T00:00:00"/>
    <x v="41"/>
    <b v="0"/>
    <n v="40"/>
    <b v="1"/>
    <s v="music/rock"/>
    <n v="117.25000000000001"/>
    <n v="58.625"/>
    <s v="Music"/>
    <s v="Rock"/>
  </r>
  <r>
    <n v="1400"/>
    <n v="0"/>
    <s v="failed"/>
    <s v="US"/>
    <s v="USD"/>
    <n v="1326916800"/>
    <d v="2012-01-18T20:00:00"/>
    <n v="1323131689"/>
    <d v="2011-12-06T00:34:49"/>
    <d v="1900-02-11T00:00:00"/>
    <x v="41"/>
    <b v="0"/>
    <n v="0"/>
    <b v="0"/>
    <s v="music/jazz"/>
    <n v="0"/>
    <n v="0"/>
    <s v="Music"/>
    <s v="Jazz"/>
  </r>
  <r>
    <n v="650"/>
    <n v="10"/>
    <s v="canceled"/>
    <s v="US"/>
    <s v="USD"/>
    <n v="1410516000"/>
    <d v="2014-09-12T10:00:00"/>
    <n v="1406824948"/>
    <d v="2014-07-31T16:42:28"/>
    <d v="1900-02-11T00:00:00"/>
    <x v="41"/>
    <b v="0"/>
    <n v="1"/>
    <b v="0"/>
    <s v="journalism/audio"/>
    <n v="1.5384615384615385"/>
    <n v="10"/>
    <s v="Journalism"/>
    <s v="Audio"/>
  </r>
  <r>
    <n v="750"/>
    <n v="916"/>
    <s v="successful"/>
    <s v="US"/>
    <s v="USD"/>
    <n v="1488337200"/>
    <d v="2017-03-01T03:00:00"/>
    <n v="1484623726"/>
    <d v="2017-01-17T03:28:46"/>
    <d v="1900-02-11T00:00:00"/>
    <x v="41"/>
    <b v="0"/>
    <n v="17"/>
    <b v="1"/>
    <s v="music/rock"/>
    <n v="122.13333333333334"/>
    <n v="53.882352941176471"/>
    <s v="Music"/>
    <s v="Rock"/>
  </r>
  <r>
    <n v="4500"/>
    <n v="4660"/>
    <s v="successful"/>
    <s v="US"/>
    <s v="USD"/>
    <n v="1307851200"/>
    <d v="2011-06-12T04:00:00"/>
    <n v="1304129088"/>
    <d v="2011-04-30T02:04:48"/>
    <d v="1900-02-11T00:00:00"/>
    <x v="41"/>
    <b v="0"/>
    <n v="87"/>
    <b v="1"/>
    <s v="music/rock"/>
    <n v="103.55555555555556"/>
    <n v="53.5632183908046"/>
    <s v="Music"/>
    <s v="Rock"/>
  </r>
  <r>
    <n v="7900"/>
    <n v="8098"/>
    <s v="successful"/>
    <s v="AT"/>
    <s v="EUR"/>
    <n v="1453064400"/>
    <d v="2016-01-17T21:00:00"/>
    <n v="1449359831"/>
    <d v="2015-12-05T23:57:11"/>
    <d v="1900-02-11T00:00:00"/>
    <x v="41"/>
    <b v="0"/>
    <n v="101"/>
    <b v="1"/>
    <s v="music/pop"/>
    <n v="102.50632911392405"/>
    <n v="80.178217821782184"/>
    <s v="Music"/>
    <s v="Pop"/>
  </r>
  <r>
    <n v="1500"/>
    <n v="1611"/>
    <s v="successful"/>
    <s v="US"/>
    <s v="USD"/>
    <n v="1386372120"/>
    <d v="2013-12-06T23:22:00"/>
    <n v="1382659060"/>
    <d v="2013-10-24T23:57:40"/>
    <d v="1900-02-11T00:00:00"/>
    <x v="41"/>
    <b v="0"/>
    <n v="25"/>
    <b v="1"/>
    <s v="music/rock"/>
    <n v="107.4"/>
    <n v="64.44"/>
    <s v="Music"/>
    <s v="Rock"/>
  </r>
  <r>
    <n v="19000"/>
    <n v="1145"/>
    <s v="live"/>
    <s v="US"/>
    <s v="USD"/>
    <n v="1491421314"/>
    <d v="2017-04-05T19:41:54"/>
    <n v="1487709714"/>
    <d v="2017-02-21T20:41:54"/>
    <d v="1900-02-11T00:00:00"/>
    <x v="41"/>
    <b v="0"/>
    <n v="7"/>
    <b v="0"/>
    <s v="theater/spaces"/>
    <n v="6.0263157894736841"/>
    <n v="163.57142857142858"/>
    <s v="Theater"/>
    <s v="Spaces"/>
  </r>
  <r>
    <n v="30000"/>
    <n v="73818.240000000005"/>
    <s v="successful"/>
    <s v="US"/>
    <s v="USD"/>
    <n v="1389812400"/>
    <d v="2014-01-15T19:00:00"/>
    <n v="1386108087"/>
    <d v="2013-12-03T22:01:27"/>
    <d v="1900-02-11T00:00:00"/>
    <x v="41"/>
    <b v="0"/>
    <n v="456"/>
    <b v="1"/>
    <s v="technology/hardware"/>
    <n v="246.0608"/>
    <n v="161.88210526315791"/>
    <s v="Technology"/>
    <s v="Hardware"/>
  </r>
  <r>
    <n v="1000"/>
    <n v="105"/>
    <s v="failed"/>
    <s v="AU"/>
    <s v="AUD"/>
    <n v="1468658866"/>
    <d v="2016-07-16T08:47:46"/>
    <n v="1464943666"/>
    <d v="2016-06-03T08:47:46"/>
    <d v="1900-02-11T00:00:00"/>
    <x v="41"/>
    <b v="0"/>
    <n v="2"/>
    <b v="0"/>
    <s v="publishing/children's books"/>
    <n v="10.5"/>
    <n v="52.5"/>
    <s v="Publishing"/>
    <s v="Children'S Books"/>
  </r>
  <r>
    <n v="10000"/>
    <n v="12795"/>
    <s v="successful"/>
    <s v="US"/>
    <s v="USD"/>
    <n v="1437004800"/>
    <d v="2015-07-16T00:00:00"/>
    <n v="1433295276"/>
    <d v="2015-06-03T01:34:36"/>
    <d v="1900-02-11T00:00:00"/>
    <x v="41"/>
    <b v="0"/>
    <n v="141"/>
    <b v="1"/>
    <s v="theater/plays"/>
    <n v="127.95"/>
    <n v="90.744680851063833"/>
    <s v="Theater"/>
    <s v="Plays"/>
  </r>
  <r>
    <n v="600"/>
    <n v="10"/>
    <s v="failed"/>
    <s v="GB"/>
    <s v="GBP"/>
    <n v="1440801000"/>
    <d v="2015-08-28T22:30:00"/>
    <n v="1437042490"/>
    <d v="2015-07-16T10:28:10"/>
    <d v="1900-02-11T00:00:00"/>
    <x v="41"/>
    <b v="0"/>
    <n v="2"/>
    <b v="0"/>
    <s v="theater/musical"/>
    <n v="1.6666666666666667"/>
    <n v="5"/>
    <s v="Theater"/>
    <s v="Musical"/>
  </r>
  <r>
    <n v="7500"/>
    <n v="45"/>
    <s v="failed"/>
    <s v="US"/>
    <s v="USD"/>
    <n v="1406170740"/>
    <d v="2014-07-24T02:59:00"/>
    <n v="1402506278"/>
    <d v="2014-06-11T17:04:38"/>
    <d v="1900-02-11T00:00:00"/>
    <x v="41"/>
    <b v="0"/>
    <n v="2"/>
    <b v="0"/>
    <s v="theater/plays"/>
    <n v="0.6"/>
    <n v="22.5"/>
    <s v="Theater"/>
    <s v="Plays"/>
  </r>
  <r>
    <n v="5000"/>
    <n v="3530"/>
    <s v="failed"/>
    <s v="US"/>
    <s v="USD"/>
    <n v="1427936400"/>
    <d v="2015-04-02T01:00:00"/>
    <n v="1424221866"/>
    <d v="2015-02-18T01:11:06"/>
    <d v="1900-02-11T00:00:00"/>
    <x v="41"/>
    <b v="0"/>
    <n v="33"/>
    <b v="0"/>
    <s v="theater/plays"/>
    <n v="70.599999999999994"/>
    <n v="106.96969696969697"/>
    <s v="Theater"/>
    <s v="Plays"/>
  </r>
  <r>
    <n v="3000"/>
    <n v="0"/>
    <s v="canceled"/>
    <s v="US"/>
    <s v="USD"/>
    <n v="1431771360"/>
    <d v="2015-05-16T10:16:00"/>
    <n v="1427968234"/>
    <d v="2015-04-02T09:50:34"/>
    <d v="1900-02-12T00:00:00"/>
    <x v="42"/>
    <b v="0"/>
    <n v="0"/>
    <b v="0"/>
    <s v="film &amp; video/science fiction"/>
    <n v="0"/>
    <n v="0"/>
    <s v="Film &amp; Video"/>
    <s v="Science Fiction"/>
  </r>
  <r>
    <n v="17000"/>
    <n v="17805"/>
    <s v="successful"/>
    <s v="US"/>
    <s v="USD"/>
    <n v="1281542340"/>
    <d v="2010-08-11T15:59:00"/>
    <n v="1277702894"/>
    <d v="2010-06-28T05:28:14"/>
    <d v="1900-02-12T00:00:00"/>
    <x v="42"/>
    <b v="1"/>
    <n v="222"/>
    <b v="1"/>
    <s v="film &amp; video/documentary"/>
    <n v="104.73529411764706"/>
    <n v="80.202702702702709"/>
    <s v="Film &amp; Video"/>
    <s v="Documentary"/>
  </r>
  <r>
    <n v="75000"/>
    <n v="3781"/>
    <s v="failed"/>
    <s v="US"/>
    <s v="USD"/>
    <n v="1438451580"/>
    <d v="2015-08-01T17:53:00"/>
    <n v="1434609424"/>
    <d v="2015-06-18T06:37:04"/>
    <d v="1900-02-12T00:00:00"/>
    <x v="42"/>
    <b v="0"/>
    <n v="28"/>
    <b v="0"/>
    <s v="technology/web"/>
    <n v="5.0413333333333332"/>
    <n v="135.03571428571428"/>
    <s v="Technology"/>
    <s v="Web"/>
  </r>
  <r>
    <n v="4336"/>
    <n v="0"/>
    <s v="canceled"/>
    <s v="US"/>
    <s v="USD"/>
    <n v="1465243740"/>
    <d v="2016-06-06T20:09:00"/>
    <n v="1461438495"/>
    <d v="2016-04-23T19:08:15"/>
    <d v="1900-02-12T00:00:00"/>
    <x v="42"/>
    <b v="0"/>
    <n v="0"/>
    <b v="0"/>
    <s v="journalism/audio"/>
    <n v="0"/>
    <n v="0"/>
    <s v="Journalism"/>
    <s v="Audio"/>
  </r>
  <r>
    <n v="5000"/>
    <n v="367"/>
    <s v="failed"/>
    <s v="US"/>
    <s v="USD"/>
    <n v="1405401060"/>
    <d v="2014-07-15T05:11:00"/>
    <n v="1401585752"/>
    <d v="2014-06-01T01:22:32"/>
    <d v="1900-02-12T00:00:00"/>
    <x v="42"/>
    <b v="0"/>
    <n v="9"/>
    <b v="0"/>
    <s v="photography/places"/>
    <n v="7.3400000000000007"/>
    <n v="40.777777777777779"/>
    <s v="Photography"/>
    <s v="Places"/>
  </r>
  <r>
    <n v="35000"/>
    <n v="75"/>
    <s v="failed"/>
    <s v="US"/>
    <s v="USD"/>
    <n v="1463201940"/>
    <d v="2016-05-14T04:59:00"/>
    <n v="1459435149"/>
    <d v="2016-03-31T14:39:09"/>
    <d v="1900-02-12T00:00:00"/>
    <x v="42"/>
    <b v="0"/>
    <n v="2"/>
    <b v="0"/>
    <s v="music/faith"/>
    <n v="0.2142857142857143"/>
    <n v="37.5"/>
    <s v="Music"/>
    <s v="Faith"/>
  </r>
  <r>
    <n v="85000"/>
    <n v="33486"/>
    <s v="failed"/>
    <s v="NL"/>
    <s v="EUR"/>
    <n v="1446331500"/>
    <d v="2015-10-31T22:45:00"/>
    <n v="1442531217"/>
    <d v="2015-09-17T23:06:57"/>
    <d v="1900-02-12T00:00:00"/>
    <x v="42"/>
    <b v="0"/>
    <n v="285"/>
    <b v="0"/>
    <s v="technology/gadgets"/>
    <n v="39.395294117647055"/>
    <n v="117.49473684210527"/>
    <s v="Technology"/>
    <s v="Gadgets"/>
  </r>
  <r>
    <n v="1570.79"/>
    <n v="1839"/>
    <s v="successful"/>
    <s v="US"/>
    <s v="USD"/>
    <n v="1316442622"/>
    <d v="2011-09-19T14:30:22"/>
    <n v="1312641022"/>
    <d v="2011-08-06T14:30:22"/>
    <d v="1900-02-12T00:00:00"/>
    <x v="42"/>
    <b v="1"/>
    <n v="41"/>
    <b v="1"/>
    <s v="technology/hardware"/>
    <n v="117.07484768810599"/>
    <n v="44.853658536585364"/>
    <s v="Technology"/>
    <s v="Hardware"/>
  </r>
  <r>
    <n v="10000"/>
    <n v="0"/>
    <s v="canceled"/>
    <s v="US"/>
    <s v="USD"/>
    <n v="1428707647"/>
    <d v="2015-04-10T23:14:07"/>
    <n v="1424823247"/>
    <d v="2015-02-25T00:14:07"/>
    <d v="1900-02-12T00:00:00"/>
    <x v="42"/>
    <b v="0"/>
    <n v="0"/>
    <b v="0"/>
    <s v="food/food trucks"/>
    <n v="0"/>
    <n v="0"/>
    <s v="Food"/>
    <s v="Food Trucks"/>
  </r>
  <r>
    <n v="8000"/>
    <n v="32616"/>
    <s v="successful"/>
    <s v="US"/>
    <s v="USD"/>
    <n v="1439344800"/>
    <d v="2015-08-12T02:00:00"/>
    <n v="1435611572"/>
    <d v="2015-06-29T20:59:32"/>
    <d v="1900-02-12T00:00:00"/>
    <x v="42"/>
    <b v="1"/>
    <n v="398"/>
    <b v="1"/>
    <s v="technology/space exploration"/>
    <n v="407.7"/>
    <n v="81.949748743718587"/>
    <s v="Technology"/>
    <s v="Space Exploration"/>
  </r>
  <r>
    <n v="12000"/>
    <n v="2800"/>
    <s v="failed"/>
    <s v="US"/>
    <s v="USD"/>
    <n v="1440090300"/>
    <d v="2015-08-20T17:05:00"/>
    <n v="1436305452"/>
    <d v="2015-07-07T21:44:12"/>
    <d v="1900-02-12T00:00:00"/>
    <x v="42"/>
    <b v="0"/>
    <n v="29"/>
    <b v="0"/>
    <s v="theater/plays"/>
    <n v="23.333333333333332"/>
    <n v="96.551724137931032"/>
    <s v="Theater"/>
    <s v="Plays"/>
  </r>
  <r>
    <n v="500"/>
    <n v="745"/>
    <s v="successful"/>
    <s v="US"/>
    <s v="USD"/>
    <n v="1461762960"/>
    <d v="2016-04-27T13:16:00"/>
    <n v="1457999054"/>
    <d v="2016-03-14T23:44:14"/>
    <d v="1900-02-12T00:00:00"/>
    <x v="42"/>
    <b v="0"/>
    <n v="20"/>
    <b v="1"/>
    <s v="theater/spaces"/>
    <n v="149"/>
    <n v="37.25"/>
    <s v="Theater"/>
    <s v="Spaces"/>
  </r>
  <r>
    <n v="15500"/>
    <n v="15705"/>
    <s v="successful"/>
    <s v="US"/>
    <s v="USD"/>
    <n v="1458075600"/>
    <d v="2016-03-15T21:00:00"/>
    <n v="1454259272"/>
    <d v="2016-01-31T16:54:32"/>
    <d v="1900-02-12T00:00:00"/>
    <x v="42"/>
    <b v="1"/>
    <n v="286"/>
    <b v="1"/>
    <s v="theater/plays"/>
    <n v="101.32258064516128"/>
    <n v="54.912587412587413"/>
    <s v="Theater"/>
    <s v="Plays"/>
  </r>
  <r>
    <n v="31000"/>
    <n v="31820.5"/>
    <s v="successful"/>
    <s v="US"/>
    <s v="USD"/>
    <n v="1461904788"/>
    <d v="2016-04-29T04:39:48"/>
    <n v="1458103188"/>
    <d v="2016-03-16T04:39:48"/>
    <d v="1900-02-12T00:00:00"/>
    <x v="42"/>
    <b v="0"/>
    <n v="237"/>
    <b v="1"/>
    <s v="theater/plays"/>
    <n v="102.6467741935484"/>
    <n v="134.26371308016877"/>
    <s v="Theater"/>
    <s v="Plays"/>
  </r>
  <r>
    <n v="1700"/>
    <n v="1700.01"/>
    <s v="successful"/>
    <s v="US"/>
    <s v="USD"/>
    <n v="1414284180"/>
    <d v="2014-10-26T00:43:00"/>
    <n v="1410558948"/>
    <d v="2014-09-12T21:55:48"/>
    <d v="1900-02-12T00:00:00"/>
    <x v="42"/>
    <b v="0"/>
    <n v="45"/>
    <b v="1"/>
    <s v="theater/plays"/>
    <n v="100.00058823529412"/>
    <n v="37.777999999999999"/>
    <s v="Theater"/>
    <s v="Plays"/>
  </r>
  <r>
    <n v="5000"/>
    <n v="1762"/>
    <s v="failed"/>
    <s v="US"/>
    <s v="USD"/>
    <n v="1479517200"/>
    <d v="2016-11-19T01:00:00"/>
    <n v="1475765867"/>
    <d v="2016-10-06T14:57:47"/>
    <d v="1900-02-12T00:00:00"/>
    <x v="42"/>
    <b v="0"/>
    <n v="31"/>
    <b v="0"/>
    <s v="theater/musical"/>
    <n v="35.24"/>
    <n v="56.838709677419352"/>
    <s v="Theater"/>
    <s v="Musical"/>
  </r>
  <r>
    <n v="1500"/>
    <n v="0"/>
    <s v="failed"/>
    <s v="US"/>
    <s v="USD"/>
    <n v="1439581080"/>
    <d v="2015-08-14T19:38:00"/>
    <n v="1435709765"/>
    <d v="2015-07-01T00:16:05"/>
    <d v="1900-02-12T00:00:00"/>
    <x v="42"/>
    <b v="0"/>
    <n v="0"/>
    <b v="0"/>
    <s v="theater/plays"/>
    <n v="0"/>
    <n v="0"/>
    <s v="Theater"/>
    <s v="Plays"/>
  </r>
  <r>
    <n v="2000"/>
    <n v="730"/>
    <s v="failed"/>
    <s v="US"/>
    <s v="USD"/>
    <n v="1413953940"/>
    <d v="2014-10-22T04:59:00"/>
    <n v="1410141900"/>
    <d v="2014-09-08T02:05:00"/>
    <d v="1900-02-12T00:00:00"/>
    <x v="42"/>
    <b v="0"/>
    <n v="8"/>
    <b v="0"/>
    <s v="theater/plays"/>
    <n v="36.5"/>
    <n v="91.25"/>
    <s v="Theater"/>
    <s v="Plays"/>
  </r>
  <r>
    <n v="3500"/>
    <n v="400"/>
    <s v="failed"/>
    <s v="GB"/>
    <s v="GBP"/>
    <n v="1488271860"/>
    <d v="2017-02-28T08:51:00"/>
    <n v="1484484219"/>
    <d v="2017-01-15T12:43:39"/>
    <d v="1900-02-12T00:00:00"/>
    <x v="42"/>
    <b v="0"/>
    <n v="5"/>
    <b v="0"/>
    <s v="theater/plays"/>
    <n v="11.428571428571429"/>
    <n v="80"/>
    <s v="Theater"/>
    <s v="Plays"/>
  </r>
  <r>
    <n v="30000"/>
    <n v="49588"/>
    <s v="successful"/>
    <s v="US"/>
    <s v="USD"/>
    <n v="1405479600"/>
    <d v="2014-07-16T03:00:00"/>
    <n v="1401642425"/>
    <d v="2014-06-01T17:07:05"/>
    <d v="1900-02-13T00:00:00"/>
    <x v="43"/>
    <b v="0"/>
    <n v="827"/>
    <b v="1"/>
    <s v="film &amp; video/television"/>
    <n v="165.29333333333335"/>
    <n v="59.961305925030231"/>
    <s v="Film &amp; Video"/>
    <s v="Television"/>
  </r>
  <r>
    <n v="2000"/>
    <n v="2000"/>
    <s v="successful"/>
    <s v="US"/>
    <s v="USD"/>
    <n v="1412648537"/>
    <d v="2014-10-07T02:22:17"/>
    <n v="1408760537"/>
    <d v="2014-08-23T02:22:17"/>
    <d v="1900-02-13T00:00:00"/>
    <x v="43"/>
    <b v="0"/>
    <n v="15"/>
    <b v="1"/>
    <s v="film &amp; video/television"/>
    <n v="100"/>
    <n v="133.33333333333334"/>
    <s v="Film &amp; Video"/>
    <s v="Television"/>
  </r>
  <r>
    <n v="80000"/>
    <n v="7655"/>
    <s v="canceled"/>
    <s v="US"/>
    <s v="USD"/>
    <n v="1415392207"/>
    <d v="2014-11-07T20:30:07"/>
    <n v="1411500607"/>
    <d v="2014-09-23T19:30:07"/>
    <d v="1900-02-13T00:00:00"/>
    <x v="43"/>
    <b v="0"/>
    <n v="81"/>
    <b v="0"/>
    <s v="film &amp; video/science fiction"/>
    <n v="9.5687499999999996"/>
    <n v="94.506172839506178"/>
    <s v="Film &amp; Video"/>
    <s v="Science Fiction"/>
  </r>
  <r>
    <n v="12000"/>
    <n v="1293"/>
    <s v="canceled"/>
    <s v="US"/>
    <s v="USD"/>
    <n v="1433043623"/>
    <d v="2015-05-31T03:40:23"/>
    <n v="1429155623"/>
    <d v="2015-04-16T03:40:23"/>
    <d v="1900-02-13T00:00:00"/>
    <x v="43"/>
    <b v="0"/>
    <n v="28"/>
    <b v="0"/>
    <s v="film &amp; video/science fiction"/>
    <n v="10.775"/>
    <n v="46.178571428571431"/>
    <s v="Film &amp; Video"/>
    <s v="Science Fiction"/>
  </r>
  <r>
    <n v="15000"/>
    <n v="16145.12"/>
    <s v="successful"/>
    <s v="US"/>
    <s v="USD"/>
    <n v="1367773211"/>
    <d v="2013-05-05T17:00:11"/>
    <n v="1363885211"/>
    <d v="2013-03-21T17:00:11"/>
    <d v="1900-02-13T00:00:00"/>
    <x v="43"/>
    <b v="1"/>
    <n v="137"/>
    <b v="1"/>
    <s v="film &amp; video/documentary"/>
    <n v="107.63413333333334"/>
    <n v="117.84759124087591"/>
    <s v="Film &amp; Video"/>
    <s v="Documentary"/>
  </r>
  <r>
    <n v="36400"/>
    <n v="41000"/>
    <s v="successful"/>
    <s v="US"/>
    <s v="USD"/>
    <n v="1419180304"/>
    <d v="2014-12-21T16:45:04"/>
    <n v="1415292304"/>
    <d v="2014-11-06T16:45:04"/>
    <d v="1900-02-13T00:00:00"/>
    <x v="43"/>
    <b v="1"/>
    <n v="376"/>
    <b v="1"/>
    <s v="film &amp; video/documentary"/>
    <n v="112.63736263736264"/>
    <n v="109.04255319148936"/>
    <s v="Film &amp; Video"/>
    <s v="Documentary"/>
  </r>
  <r>
    <n v="85000"/>
    <n v="86133"/>
    <s v="successful"/>
    <s v="US"/>
    <s v="USD"/>
    <n v="1325961309"/>
    <d v="2012-01-07T18:35:09"/>
    <n v="1322073309"/>
    <d v="2011-11-23T18:35:09"/>
    <d v="1900-02-13T00:00:00"/>
    <x v="43"/>
    <b v="1"/>
    <n v="146"/>
    <b v="1"/>
    <s v="film &amp; video/documentary"/>
    <n v="101.33294117647058"/>
    <n v="589.95205479452056"/>
    <s v="Film &amp; Video"/>
    <s v="Documentary"/>
  </r>
  <r>
    <n v="2500"/>
    <n v="6000"/>
    <s v="successful"/>
    <s v="US"/>
    <s v="USD"/>
    <n v="1298699828"/>
    <d v="2011-02-26T05:57:08"/>
    <n v="1294811828"/>
    <d v="2011-01-12T05:57:08"/>
    <d v="1900-02-13T00:00:00"/>
    <x v="43"/>
    <b v="1"/>
    <n v="145"/>
    <b v="1"/>
    <s v="film &amp; video/documentary"/>
    <n v="240"/>
    <n v="41.379310344827587"/>
    <s v="Film &amp; Video"/>
    <s v="Documentary"/>
  </r>
  <r>
    <n v="5000"/>
    <n v="5570"/>
    <s v="successful"/>
    <s v="US"/>
    <s v="USD"/>
    <n v="1320640778"/>
    <d v="2011-11-07T04:39:38"/>
    <n v="1316749178"/>
    <d v="2011-09-23T03:39:38"/>
    <d v="1900-02-13T00:00:00"/>
    <x v="43"/>
    <b v="1"/>
    <n v="111"/>
    <b v="1"/>
    <s v="film &amp; video/documentary"/>
    <n v="111.4"/>
    <n v="50.18018018018018"/>
    <s v="Film &amp; Video"/>
    <s v="Documentary"/>
  </r>
  <r>
    <n v="75000"/>
    <n v="117108"/>
    <s v="successful"/>
    <s v="US"/>
    <s v="USD"/>
    <n v="1401459035"/>
    <d v="2014-05-30T14:10:35"/>
    <n v="1397571035"/>
    <d v="2014-04-15T14:10:35"/>
    <d v="1900-02-13T00:00:00"/>
    <x v="43"/>
    <b v="1"/>
    <n v="2139"/>
    <b v="1"/>
    <s v="film &amp; video/documentary"/>
    <n v="156.14400000000001"/>
    <n v="54.748948106591868"/>
    <s v="Film &amp; Video"/>
    <s v="Documentary"/>
  </r>
  <r>
    <n v="15000"/>
    <n v="16373"/>
    <s v="successful"/>
    <s v="US"/>
    <s v="USD"/>
    <n v="1364236524"/>
    <d v="2013-03-25T18:35:24"/>
    <n v="1360352124"/>
    <d v="2013-02-08T19:35:24"/>
    <d v="1900-02-13T00:00:00"/>
    <x v="43"/>
    <b v="1"/>
    <n v="135"/>
    <b v="1"/>
    <s v="film &amp; video/documentary"/>
    <n v="109.15333333333332"/>
    <n v="121.28148148148148"/>
    <s v="Film &amp; Video"/>
    <s v="Documentary"/>
  </r>
  <r>
    <n v="12000"/>
    <n v="12668"/>
    <s v="successful"/>
    <s v="US"/>
    <s v="USD"/>
    <n v="1299775210"/>
    <d v="2011-03-10T16:40:10"/>
    <n v="1295887210"/>
    <d v="2011-01-24T16:40:10"/>
    <d v="1900-02-13T00:00:00"/>
    <x v="43"/>
    <b v="1"/>
    <n v="202"/>
    <b v="1"/>
    <s v="film &amp; video/documentary"/>
    <n v="105.56666666666668"/>
    <n v="62.712871287128714"/>
    <s v="Film &amp; Video"/>
    <s v="Documentary"/>
  </r>
  <r>
    <n v="33500"/>
    <n v="34198"/>
    <s v="successful"/>
    <s v="US"/>
    <s v="USD"/>
    <n v="1433125200"/>
    <d v="2015-06-01T02:20:00"/>
    <n v="1429312694"/>
    <d v="2015-04-17T23:18:14"/>
    <d v="1900-02-13T00:00:00"/>
    <x v="43"/>
    <b v="1"/>
    <n v="285"/>
    <b v="1"/>
    <s v="film &amp; video/documentary"/>
    <n v="102.08358208955224"/>
    <n v="119.99298245614035"/>
    <s v="Film &amp; Video"/>
    <s v="Documentary"/>
  </r>
  <r>
    <n v="12000"/>
    <n v="12165"/>
    <s v="successful"/>
    <s v="US"/>
    <s v="USD"/>
    <n v="1437621060"/>
    <d v="2015-07-23T03:11:00"/>
    <n v="1433799180"/>
    <d v="2015-06-08T21:33:00"/>
    <d v="1900-02-13T00:00:00"/>
    <x v="43"/>
    <b v="0"/>
    <n v="87"/>
    <b v="1"/>
    <s v="film &amp; video/documentary"/>
    <n v="101.375"/>
    <n v="139.82758620689654"/>
    <s v="Film &amp; Video"/>
    <s v="Documentary"/>
  </r>
  <r>
    <n v="8925"/>
    <n v="9044"/>
    <s v="successful"/>
    <s v="US"/>
    <s v="USD"/>
    <n v="1272828120"/>
    <d v="2010-05-02T19:22:00"/>
    <n v="1268934736"/>
    <d v="2010-03-18T17:52:16"/>
    <d v="1900-02-13T00:00:00"/>
    <x v="43"/>
    <b v="0"/>
    <n v="26"/>
    <b v="1"/>
    <s v="film &amp; video/documentary"/>
    <n v="101.33333333333334"/>
    <n v="347.84615384615387"/>
    <s v="Film &amp; Video"/>
    <s v="Documentary"/>
  </r>
  <r>
    <n v="150000"/>
    <n v="171253"/>
    <s v="successful"/>
    <s v="US"/>
    <s v="USD"/>
    <n v="1359743139"/>
    <d v="2013-02-01T18:25:39"/>
    <n v="1355855139"/>
    <d v="2012-12-18T18:25:39"/>
    <d v="1900-02-13T00:00:00"/>
    <x v="43"/>
    <b v="0"/>
    <n v="1062"/>
    <b v="1"/>
    <s v="film &amp; video/documentary"/>
    <n v="114.16866666666667"/>
    <n v="161.25517890772127"/>
    <s v="Film &amp; Video"/>
    <s v="Documentary"/>
  </r>
  <r>
    <n v="6000"/>
    <n v="7839"/>
    <s v="successful"/>
    <s v="US"/>
    <s v="USD"/>
    <n v="1316208031"/>
    <d v="2011-09-16T21:20:31"/>
    <n v="1312320031"/>
    <d v="2011-08-02T21:20:31"/>
    <d v="1900-02-13T00:00:00"/>
    <x v="43"/>
    <b v="0"/>
    <n v="174"/>
    <b v="1"/>
    <s v="film &amp; video/documentary"/>
    <n v="130.65"/>
    <n v="45.051724137931032"/>
    <s v="Film &amp; Video"/>
    <s v="Documentary"/>
  </r>
  <r>
    <n v="15000"/>
    <n v="17412"/>
    <s v="successful"/>
    <s v="US"/>
    <s v="USD"/>
    <n v="1336062672"/>
    <d v="2012-05-03T16:31:12"/>
    <n v="1332174672"/>
    <d v="2012-03-19T16:31:12"/>
    <d v="1900-02-13T00:00:00"/>
    <x v="43"/>
    <b v="0"/>
    <n v="149"/>
    <b v="1"/>
    <s v="film &amp; video/documentary"/>
    <n v="116.08000000000001"/>
    <n v="116.85906040268456"/>
    <s v="Film &amp; Video"/>
    <s v="Documentary"/>
  </r>
  <r>
    <n v="7500"/>
    <n v="9387"/>
    <s v="successful"/>
    <s v="US"/>
    <s v="USD"/>
    <n v="1430334126"/>
    <d v="2015-04-29T19:02:06"/>
    <n v="1426446126"/>
    <d v="2015-03-15T19:02:06"/>
    <d v="1900-02-13T00:00:00"/>
    <x v="43"/>
    <b v="0"/>
    <n v="67"/>
    <b v="1"/>
    <s v="film &amp; video/documentary"/>
    <n v="125.16000000000001"/>
    <n v="140.1044776119403"/>
    <s v="Film &amp; Video"/>
    <s v="Documentary"/>
  </r>
  <r>
    <n v="65000"/>
    <n v="45"/>
    <s v="failed"/>
    <s v="US"/>
    <s v="USD"/>
    <n v="1334622660"/>
    <d v="2012-04-17T00:31:00"/>
    <n v="1330733022"/>
    <d v="2012-03-03T00:03:42"/>
    <d v="1900-02-13T00:00:00"/>
    <x v="43"/>
    <b v="0"/>
    <n v="2"/>
    <b v="0"/>
    <s v="film &amp; video/animation"/>
    <n v="6.9230769230769221E-2"/>
    <n v="22.5"/>
    <s v="Film &amp; Video"/>
    <s v="Animation"/>
  </r>
  <r>
    <n v="20000"/>
    <n v="4315"/>
    <s v="failed"/>
    <s v="US"/>
    <s v="USD"/>
    <n v="1348849134"/>
    <d v="2012-09-28T16:18:54"/>
    <n v="1344961134"/>
    <d v="2012-08-14T16:18:54"/>
    <d v="1900-02-13T00:00:00"/>
    <x v="43"/>
    <b v="0"/>
    <n v="39"/>
    <b v="0"/>
    <s v="film &amp; video/animation"/>
    <n v="21.574999999999999"/>
    <n v="110.64102564102564"/>
    <s v="Film &amp; Video"/>
    <s v="Animation"/>
  </r>
  <r>
    <n v="55000"/>
    <n v="6541"/>
    <s v="failed"/>
    <s v="US"/>
    <s v="USD"/>
    <n v="1397924379"/>
    <d v="2014-04-19T16:19:39"/>
    <n v="1394039979"/>
    <d v="2014-03-05T17:19:39"/>
    <d v="1900-02-13T00:00:00"/>
    <x v="43"/>
    <b v="0"/>
    <n v="170"/>
    <b v="0"/>
    <s v="film &amp; video/animation"/>
    <n v="11.892727272727273"/>
    <n v="38.476470588235294"/>
    <s v="Film &amp; Video"/>
    <s v="Animation"/>
  </r>
  <r>
    <n v="12000"/>
    <n v="52"/>
    <s v="failed"/>
    <s v="US"/>
    <s v="USD"/>
    <n v="1451010086"/>
    <d v="2015-12-25T02:21:26"/>
    <n v="1447122086"/>
    <d v="2015-11-10T02:21:26"/>
    <d v="1900-02-13T00:00:00"/>
    <x v="43"/>
    <b v="0"/>
    <n v="14"/>
    <b v="0"/>
    <s v="film &amp; video/animation"/>
    <n v="0.43333333333333329"/>
    <n v="3.7142857142857144"/>
    <s v="Film &amp; Video"/>
    <s v="Animation"/>
  </r>
  <r>
    <n v="20000"/>
    <n v="640"/>
    <s v="failed"/>
    <s v="US"/>
    <s v="USD"/>
    <n v="1350687657"/>
    <d v="2012-10-19T23:00:57"/>
    <n v="1346799657"/>
    <d v="2012-09-04T23:00:57"/>
    <d v="1900-02-13T00:00:00"/>
    <x v="43"/>
    <b v="0"/>
    <n v="10"/>
    <b v="0"/>
    <s v="film &amp; video/animation"/>
    <n v="3.2"/>
    <n v="64"/>
    <s v="Film &amp; Video"/>
    <s v="Animation"/>
  </r>
  <r>
    <n v="8000"/>
    <n v="11"/>
    <s v="failed"/>
    <s v="US"/>
    <s v="USD"/>
    <n v="1479667727"/>
    <d v="2016-11-20T18:48:47"/>
    <n v="1475776127"/>
    <d v="2016-10-06T17:48:47"/>
    <d v="1900-02-13T00:00:00"/>
    <x v="43"/>
    <b v="0"/>
    <n v="2"/>
    <b v="0"/>
    <s v="film &amp; video/animation"/>
    <n v="0.13749999999999998"/>
    <n v="5.5"/>
    <s v="Film &amp; Video"/>
    <s v="Animation"/>
  </r>
  <r>
    <n v="50000"/>
    <n v="6962"/>
    <s v="failed"/>
    <s v="US"/>
    <s v="USD"/>
    <n v="1471244400"/>
    <d v="2016-08-15T07:00:00"/>
    <n v="1467387705"/>
    <d v="2016-07-01T15:41:45"/>
    <d v="1900-02-13T00:00:00"/>
    <x v="43"/>
    <b v="0"/>
    <n v="68"/>
    <b v="0"/>
    <s v="film &amp; video/animation"/>
    <n v="13.923999999999999"/>
    <n v="102.38235294117646"/>
    <s v="Film &amp; Video"/>
    <s v="Animation"/>
  </r>
  <r>
    <n v="12000"/>
    <n v="12000"/>
    <s v="successful"/>
    <s v="US"/>
    <s v="USD"/>
    <n v="1410601041"/>
    <d v="2014-09-13T09:37:21"/>
    <n v="1406713041"/>
    <d v="2014-07-30T09:37:21"/>
    <d v="1900-02-13T00:00:00"/>
    <x v="43"/>
    <b v="0"/>
    <n v="12"/>
    <b v="1"/>
    <s v="theater/plays"/>
    <n v="100"/>
    <n v="1000"/>
    <s v="Theater"/>
    <s v="Plays"/>
  </r>
  <r>
    <n v="4000"/>
    <n v="4000"/>
    <s v="successful"/>
    <s v="US"/>
    <s v="USD"/>
    <n v="1481957940"/>
    <d v="2016-12-17T06:59:00"/>
    <n v="1478050429"/>
    <d v="2016-11-02T01:33:49"/>
    <d v="1900-02-13T00:00:00"/>
    <x v="43"/>
    <b v="0"/>
    <n v="31"/>
    <b v="1"/>
    <s v="theater/plays"/>
    <n v="100"/>
    <n v="129.03225806451613"/>
    <s v="Theater"/>
    <s v="Plays"/>
  </r>
  <r>
    <n v="60000"/>
    <n v="52"/>
    <s v="failed"/>
    <s v="US"/>
    <s v="USD"/>
    <n v="1445097715"/>
    <d v="2015-10-17T16:01:55"/>
    <n v="1441209715"/>
    <d v="2015-09-02T16:01:55"/>
    <d v="1900-02-13T00:00:00"/>
    <x v="43"/>
    <b v="0"/>
    <n v="2"/>
    <b v="0"/>
    <s v="technology/web"/>
    <n v="8.666666666666667E-2"/>
    <n v="26"/>
    <s v="Technology"/>
    <s v="Web"/>
  </r>
  <r>
    <n v="100000"/>
    <n v="426"/>
    <s v="failed"/>
    <s v="US"/>
    <s v="USD"/>
    <n v="1430703638"/>
    <d v="2015-05-04T01:40:38"/>
    <n v="1426815638"/>
    <d v="2015-03-20T01:40:38"/>
    <d v="1900-02-13T00:00:00"/>
    <x v="43"/>
    <b v="0"/>
    <n v="8"/>
    <b v="0"/>
    <s v="technology/web"/>
    <n v="0.42599999999999999"/>
    <n v="53.25"/>
    <s v="Technology"/>
    <s v="Web"/>
  </r>
  <r>
    <n v="5000"/>
    <n v="131"/>
    <s v="canceled"/>
    <s v="US"/>
    <s v="USD"/>
    <n v="1440318908"/>
    <d v="2015-08-23T08:35:08"/>
    <n v="1436430908"/>
    <d v="2015-07-09T08:35:08"/>
    <d v="1900-02-13T00:00:00"/>
    <x v="43"/>
    <b v="0"/>
    <n v="8"/>
    <b v="0"/>
    <s v="technology/web"/>
    <n v="2.62"/>
    <n v="16.375"/>
    <s v="Technology"/>
    <s v="Web"/>
  </r>
  <r>
    <n v="2000"/>
    <n v="60"/>
    <s v="canceled"/>
    <s v="GB"/>
    <s v="GBP"/>
    <n v="1431072843"/>
    <d v="2015-05-08T08:14:03"/>
    <n v="1427184843"/>
    <d v="2015-03-24T08:14:03"/>
    <d v="1900-02-13T00:00:00"/>
    <x v="43"/>
    <b v="0"/>
    <n v="3"/>
    <b v="0"/>
    <s v="technology/web"/>
    <n v="3"/>
    <n v="20"/>
    <s v="Technology"/>
    <s v="Web"/>
  </r>
  <r>
    <n v="30000"/>
    <n v="300"/>
    <s v="canceled"/>
    <s v="CA"/>
    <s v="CAD"/>
    <n v="1408986738"/>
    <d v="2014-08-25T17:12:18"/>
    <n v="1405098738"/>
    <d v="2014-07-11T17:12:18"/>
    <d v="1900-02-13T00:00:00"/>
    <x v="43"/>
    <b v="0"/>
    <n v="1"/>
    <b v="0"/>
    <s v="technology/web"/>
    <n v="1"/>
    <n v="300"/>
    <s v="Technology"/>
    <s v="Web"/>
  </r>
  <r>
    <n v="15000"/>
    <n v="684"/>
    <s v="failed"/>
    <s v="US"/>
    <s v="USD"/>
    <n v="1431374222"/>
    <d v="2015-05-11T19:57:02"/>
    <n v="1427486222"/>
    <d v="2015-03-27T19:57:02"/>
    <d v="1900-02-13T00:00:00"/>
    <x v="43"/>
    <b v="0"/>
    <n v="25"/>
    <b v="0"/>
    <s v="technology/wearables"/>
    <n v="4.5600000000000005"/>
    <n v="27.36"/>
    <s v="Technology"/>
    <s v="Wearables"/>
  </r>
  <r>
    <n v="100000"/>
    <n v="205"/>
    <s v="failed"/>
    <s v="US"/>
    <s v="USD"/>
    <n v="1409602217"/>
    <d v="2014-09-01T20:10:17"/>
    <n v="1405714217"/>
    <d v="2014-07-18T20:10:17"/>
    <d v="1900-02-13T00:00:00"/>
    <x v="43"/>
    <b v="0"/>
    <n v="3"/>
    <b v="0"/>
    <s v="technology/wearables"/>
    <n v="0.20500000000000002"/>
    <n v="68.333333333333329"/>
    <s v="Technology"/>
    <s v="Wearables"/>
  </r>
  <r>
    <n v="50000"/>
    <n v="12792"/>
    <s v="failed"/>
    <s v="IT"/>
    <s v="EUR"/>
    <n v="1467106895"/>
    <d v="2016-06-28T09:41:35"/>
    <n v="1463218895"/>
    <d v="2016-05-14T09:41:35"/>
    <d v="1900-02-13T00:00:00"/>
    <x v="43"/>
    <b v="0"/>
    <n v="96"/>
    <b v="0"/>
    <s v="technology/wearables"/>
    <n v="25.584"/>
    <n v="133.25"/>
    <s v="Technology"/>
    <s v="Wearables"/>
  </r>
  <r>
    <n v="2000"/>
    <n v="553"/>
    <s v="failed"/>
    <s v="US"/>
    <s v="USD"/>
    <n v="1421095672"/>
    <d v="2015-01-12T20:47:52"/>
    <n v="1417207672"/>
    <d v="2014-11-28T20:47:52"/>
    <d v="1900-02-13T00:00:00"/>
    <x v="43"/>
    <b v="0"/>
    <n v="10"/>
    <b v="0"/>
    <s v="technology/wearables"/>
    <n v="27.650000000000002"/>
    <n v="55.3"/>
    <s v="Technology"/>
    <s v="Wearables"/>
  </r>
  <r>
    <n v="8200"/>
    <n v="10013"/>
    <s v="successful"/>
    <s v="US"/>
    <s v="USD"/>
    <n v="1406900607"/>
    <d v="2014-08-01T13:43:27"/>
    <n v="1403012607"/>
    <d v="2014-06-17T13:43:27"/>
    <d v="1900-02-13T00:00:00"/>
    <x v="43"/>
    <b v="0"/>
    <n v="119"/>
    <b v="1"/>
    <s v="publishing/nonfiction"/>
    <n v="122.10975609756099"/>
    <n v="84.142857142857139"/>
    <s v="Publishing"/>
    <s v="Nonfiction"/>
  </r>
  <r>
    <n v="7500"/>
    <n v="7917.45"/>
    <s v="successful"/>
    <s v="US"/>
    <s v="USD"/>
    <n v="1313957157"/>
    <d v="2011-08-21T20:05:57"/>
    <n v="1310069157"/>
    <d v="2011-07-07T20:05:57"/>
    <d v="1900-02-13T00:00:00"/>
    <x v="43"/>
    <b v="0"/>
    <n v="130"/>
    <b v="1"/>
    <s v="publishing/nonfiction"/>
    <n v="105.566"/>
    <n v="60.903461538461535"/>
    <s v="Publishing"/>
    <s v="Nonfiction"/>
  </r>
  <r>
    <n v="8000"/>
    <n v="65"/>
    <s v="failed"/>
    <s v="US"/>
    <s v="USD"/>
    <n v="1299786527"/>
    <d v="2011-03-10T19:48:47"/>
    <n v="1295898527"/>
    <d v="2011-01-24T19:48:47"/>
    <d v="1900-02-13T00:00:00"/>
    <x v="43"/>
    <b v="0"/>
    <n v="2"/>
    <b v="0"/>
    <s v="music/jazz"/>
    <n v="0.8125"/>
    <n v="32.5"/>
    <s v="Music"/>
    <s v="Jazz"/>
  </r>
  <r>
    <n v="3750"/>
    <n v="30"/>
    <s v="failed"/>
    <s v="US"/>
    <s v="USD"/>
    <n v="1326520886"/>
    <d v="2012-01-14T06:01:26"/>
    <n v="1322632886"/>
    <d v="2011-11-30T06:01:26"/>
    <d v="1900-02-13T00:00:00"/>
    <x v="43"/>
    <b v="0"/>
    <n v="1"/>
    <b v="0"/>
    <s v="music/indie rock"/>
    <n v="0.8"/>
    <n v="30"/>
    <s v="Music"/>
    <s v="Indie Rock"/>
  </r>
  <r>
    <n v="8000"/>
    <n v="195"/>
    <s v="failed"/>
    <s v="US"/>
    <s v="USD"/>
    <n v="1287975829"/>
    <d v="2010-10-25T03:03:49"/>
    <n v="1284087829"/>
    <d v="2010-09-10T03:03:49"/>
    <d v="1900-02-13T00:00:00"/>
    <x v="43"/>
    <b v="0"/>
    <n v="7"/>
    <b v="0"/>
    <s v="music/indie rock"/>
    <n v="2.4375"/>
    <n v="27.857142857142858"/>
    <s v="Music"/>
    <s v="Indie Rock"/>
  </r>
  <r>
    <n v="2500"/>
    <n v="70"/>
    <s v="failed"/>
    <s v="US"/>
    <s v="USD"/>
    <n v="1326651110"/>
    <d v="2012-01-15T18:11:50"/>
    <n v="1322763110"/>
    <d v="2011-12-01T18:11:50"/>
    <d v="1900-02-13T00:00:00"/>
    <x v="43"/>
    <b v="0"/>
    <n v="2"/>
    <b v="0"/>
    <s v="music/indie rock"/>
    <n v="2.8000000000000003"/>
    <n v="35"/>
    <s v="Music"/>
    <s v="Indie Rock"/>
  </r>
  <r>
    <n v="750"/>
    <n v="280"/>
    <s v="failed"/>
    <s v="US"/>
    <s v="USD"/>
    <n v="1306549362"/>
    <d v="2011-05-28T02:22:42"/>
    <n v="1302661362"/>
    <d v="2011-04-13T02:22:42"/>
    <d v="1900-02-13T00:00:00"/>
    <x v="43"/>
    <b v="0"/>
    <n v="8"/>
    <b v="0"/>
    <s v="music/indie rock"/>
    <n v="37.333333333333336"/>
    <n v="35"/>
    <s v="Music"/>
    <s v="Indie Rock"/>
  </r>
  <r>
    <n v="9500"/>
    <n v="1381"/>
    <s v="failed"/>
    <s v="US"/>
    <s v="USD"/>
    <n v="1363990545"/>
    <d v="2013-03-22T22:15:45"/>
    <n v="1360106145"/>
    <d v="2013-02-05T23:15:45"/>
    <d v="1900-02-13T00:00:00"/>
    <x v="43"/>
    <b v="0"/>
    <n v="30"/>
    <b v="0"/>
    <s v="music/jazz"/>
    <n v="14.536842105263158"/>
    <n v="46.033333333333331"/>
    <s v="Music"/>
    <s v="Jazz"/>
  </r>
  <r>
    <n v="9000"/>
    <n v="1544"/>
    <s v="failed"/>
    <s v="US"/>
    <s v="USD"/>
    <n v="1439251926"/>
    <d v="2015-08-11T00:12:06"/>
    <n v="1435363926"/>
    <d v="2015-06-27T00:12:06"/>
    <d v="1900-02-13T00:00:00"/>
    <x v="43"/>
    <b v="0"/>
    <n v="14"/>
    <b v="0"/>
    <s v="technology/wearables"/>
    <n v="17.155555555555555"/>
    <n v="110.28571428571429"/>
    <s v="Technology"/>
    <s v="Wearables"/>
  </r>
  <r>
    <n v="50000"/>
    <n v="19195"/>
    <s v="failed"/>
    <s v="US"/>
    <s v="USD"/>
    <n v="1465054872"/>
    <d v="2016-06-04T15:41:12"/>
    <n v="1461166872"/>
    <d v="2016-04-20T15:41:12"/>
    <d v="1900-02-13T00:00:00"/>
    <x v="43"/>
    <b v="0"/>
    <n v="121"/>
    <b v="0"/>
    <s v="technology/wearables"/>
    <n v="38.39"/>
    <n v="158.63636363636363"/>
    <s v="Technology"/>
    <s v="Wearables"/>
  </r>
  <r>
    <n v="100000"/>
    <n v="226"/>
    <s v="failed"/>
    <s v="US"/>
    <s v="USD"/>
    <n v="1433178060"/>
    <d v="2015-06-01T17:01:00"/>
    <n v="1429290060"/>
    <d v="2015-04-17T17:01:00"/>
    <d v="1900-02-13T00:00:00"/>
    <x v="43"/>
    <b v="0"/>
    <n v="5"/>
    <b v="0"/>
    <s v="technology/wearables"/>
    <n v="0.22599999999999998"/>
    <n v="45.2"/>
    <s v="Technology"/>
    <s v="Wearables"/>
  </r>
  <r>
    <n v="150000"/>
    <n v="2889"/>
    <s v="failed"/>
    <s v="AU"/>
    <s v="AUD"/>
    <n v="1439515497"/>
    <d v="2015-08-14T01:24:57"/>
    <n v="1435627497"/>
    <d v="2015-06-30T01:24:57"/>
    <d v="1900-02-13T00:00:00"/>
    <x v="43"/>
    <b v="0"/>
    <n v="18"/>
    <b v="0"/>
    <s v="technology/wearables"/>
    <n v="1.9259999999999999"/>
    <n v="160.5"/>
    <s v="Technology"/>
    <s v="Wearables"/>
  </r>
  <r>
    <n v="10000"/>
    <n v="1486"/>
    <s v="failed"/>
    <s v="US"/>
    <s v="USD"/>
    <n v="1417387322"/>
    <d v="2014-11-30T22:42:02"/>
    <n v="1413495722"/>
    <d v="2014-10-16T21:42:02"/>
    <d v="1900-02-13T00:00:00"/>
    <x v="43"/>
    <b v="0"/>
    <n v="31"/>
    <b v="0"/>
    <s v="technology/wearables"/>
    <n v="14.860000000000001"/>
    <n v="47.935483870967744"/>
    <s v="Technology"/>
    <s v="Wearables"/>
  </r>
  <r>
    <n v="60000"/>
    <n v="35135"/>
    <s v="failed"/>
    <s v="CA"/>
    <s v="CAD"/>
    <n v="1447909401"/>
    <d v="2015-11-19T05:03:21"/>
    <n v="1444017801"/>
    <d v="2015-10-05T04:03:21"/>
    <d v="1900-02-13T00:00:00"/>
    <x v="43"/>
    <b v="0"/>
    <n v="229"/>
    <b v="0"/>
    <s v="technology/wearables"/>
    <n v="58.558333333333337"/>
    <n v="153.42794759825327"/>
    <s v="Technology"/>
    <s v="Wearables"/>
  </r>
  <r>
    <n v="5000"/>
    <n v="5200"/>
    <s v="canceled"/>
    <s v="GB"/>
    <s v="GBP"/>
    <n v="1485796613"/>
    <d v="2017-01-30T17:16:53"/>
    <n v="1481908613"/>
    <d v="2016-12-16T17:16:53"/>
    <d v="1900-02-13T00:00:00"/>
    <x v="43"/>
    <b v="0"/>
    <n v="4"/>
    <b v="0"/>
    <s v="technology/wearables"/>
    <n v="104"/>
    <n v="1300"/>
    <s v="Technology"/>
    <s v="Wearables"/>
  </r>
  <r>
    <n v="20000"/>
    <n v="75"/>
    <s v="canceled"/>
    <s v="US"/>
    <s v="USD"/>
    <n v="1418938395"/>
    <d v="2014-12-18T21:33:15"/>
    <n v="1415050395"/>
    <d v="2014-11-03T21:33:15"/>
    <d v="1900-02-13T00:00:00"/>
    <x v="43"/>
    <b v="0"/>
    <n v="1"/>
    <b v="0"/>
    <s v="technology/wearables"/>
    <n v="0.375"/>
    <n v="75"/>
    <s v="Technology"/>
    <s v="Wearables"/>
  </r>
  <r>
    <n v="5000"/>
    <n v="1076751.05"/>
    <s v="canceled"/>
    <s v="US"/>
    <s v="USD"/>
    <n v="1485254052"/>
    <d v="2017-01-24T10:34:12"/>
    <n v="1481366052"/>
    <d v="2016-12-10T10:34:12"/>
    <d v="1900-02-13T00:00:00"/>
    <x v="43"/>
    <b v="0"/>
    <n v="775"/>
    <b v="0"/>
    <s v="technology/wearables"/>
    <n v="21535.021000000001"/>
    <n v="1389.3561935483872"/>
    <s v="Technology"/>
    <s v="Wearables"/>
  </r>
  <r>
    <n v="100000"/>
    <n v="2842"/>
    <s v="canceled"/>
    <s v="US"/>
    <s v="USD"/>
    <n v="1459992856"/>
    <d v="2016-04-07T01:34:16"/>
    <n v="1456108456"/>
    <d v="2016-02-22T02:34:16"/>
    <d v="1900-02-13T00:00:00"/>
    <x v="43"/>
    <b v="0"/>
    <n v="38"/>
    <b v="0"/>
    <s v="technology/wearables"/>
    <n v="2.8420000000000001"/>
    <n v="74.78947368421052"/>
    <s v="Technology"/>
    <s v="Wearables"/>
  </r>
  <r>
    <n v="10000"/>
    <n v="11727"/>
    <s v="successful"/>
    <s v="GB"/>
    <s v="GBP"/>
    <n v="1488830400"/>
    <d v="2017-03-06T20:00:00"/>
    <n v="1484924605"/>
    <d v="2017-01-20T15:03:25"/>
    <d v="1900-02-13T00:00:00"/>
    <x v="43"/>
    <b v="1"/>
    <n v="255"/>
    <b v="1"/>
    <s v="music/electronic music"/>
    <n v="117.27000000000001"/>
    <n v="45.988235294117644"/>
    <s v="Music"/>
    <s v="Electronic Music"/>
  </r>
  <r>
    <n v="3000"/>
    <n v="0"/>
    <s v="canceled"/>
    <s v="DE"/>
    <s v="EUR"/>
    <n v="1451161560"/>
    <d v="2015-12-26T20:26:00"/>
    <n v="1447273560"/>
    <d v="2015-11-11T20:26:00"/>
    <d v="1900-02-13T00:00:00"/>
    <x v="43"/>
    <b v="0"/>
    <n v="0"/>
    <b v="0"/>
    <s v="journalism/audio"/>
    <n v="0"/>
    <n v="0"/>
    <s v="Journalism"/>
    <s v="Audio"/>
  </r>
  <r>
    <n v="90000"/>
    <n v="8077"/>
    <s v="failed"/>
    <s v="US"/>
    <s v="USD"/>
    <n v="1373174903"/>
    <d v="2013-07-07T05:28:23"/>
    <n v="1369286903"/>
    <d v="2013-05-23T05:28:23"/>
    <d v="1900-02-13T00:00:00"/>
    <x v="43"/>
    <b v="0"/>
    <n v="123"/>
    <b v="0"/>
    <s v="games/video games"/>
    <n v="8.974444444444444"/>
    <n v="65.666666666666671"/>
    <s v="Games"/>
    <s v="Video Games"/>
  </r>
  <r>
    <n v="150000"/>
    <n v="5051"/>
    <s v="failed"/>
    <s v="US"/>
    <s v="USD"/>
    <n v="1375657582"/>
    <d v="2013-08-04T23:06:22"/>
    <n v="1371769582"/>
    <d v="2013-06-20T23:06:22"/>
    <d v="1900-02-13T00:00:00"/>
    <x v="43"/>
    <b v="0"/>
    <n v="148"/>
    <b v="0"/>
    <s v="games/video games"/>
    <n v="3.3673333333333333"/>
    <n v="34.128378378378379"/>
    <s v="Games"/>
    <s v="Video Games"/>
  </r>
  <r>
    <n v="600"/>
    <n v="45"/>
    <s v="failed"/>
    <s v="US"/>
    <s v="USD"/>
    <n v="1311309721"/>
    <d v="2011-07-22T04:42:01"/>
    <n v="1307421721"/>
    <d v="2011-06-07T04:42:01"/>
    <d v="1900-02-13T00:00:00"/>
    <x v="43"/>
    <b v="0"/>
    <n v="5"/>
    <b v="0"/>
    <s v="games/video games"/>
    <n v="7.5"/>
    <n v="9"/>
    <s v="Games"/>
    <s v="Video Games"/>
  </r>
  <r>
    <n v="25000"/>
    <n v="0"/>
    <s v="failed"/>
    <s v="US"/>
    <s v="USD"/>
    <n v="1319835400"/>
    <d v="2011-10-28T20:56:40"/>
    <n v="1315947400"/>
    <d v="2011-09-13T20:56:40"/>
    <d v="1900-02-13T00:00:00"/>
    <x v="43"/>
    <b v="0"/>
    <n v="0"/>
    <b v="0"/>
    <s v="games/video games"/>
    <n v="0"/>
    <n v="0"/>
    <s v="Games"/>
    <s v="Video Games"/>
  </r>
  <r>
    <n v="13000"/>
    <n v="13383"/>
    <s v="successful"/>
    <s v="US"/>
    <s v="USD"/>
    <n v="1449205200"/>
    <d v="2015-12-04T05:00:00"/>
    <n v="1445363833"/>
    <d v="2015-10-20T17:57:13"/>
    <d v="1900-02-13T00:00:00"/>
    <x v="43"/>
    <b v="0"/>
    <n v="57"/>
    <b v="1"/>
    <s v="photography/photobooks"/>
    <n v="102.94615384615385"/>
    <n v="234.78947368421052"/>
    <s v="Photography"/>
    <s v="Photobooks"/>
  </r>
  <r>
    <n v="2000"/>
    <n v="2340"/>
    <s v="successful"/>
    <s v="US"/>
    <s v="USD"/>
    <n v="1323136949"/>
    <d v="2011-12-06T02:02:29"/>
    <n v="1319245349"/>
    <d v="2011-10-22T01:02:29"/>
    <d v="1900-02-13T00:00:00"/>
    <x v="43"/>
    <b v="1"/>
    <n v="31"/>
    <b v="1"/>
    <s v="music/rock"/>
    <n v="117"/>
    <n v="75.483870967741936"/>
    <s v="Music"/>
    <s v="Rock"/>
  </r>
  <r>
    <n v="30000"/>
    <n v="60046"/>
    <s v="successful"/>
    <s v="US"/>
    <s v="USD"/>
    <n v="1410017131"/>
    <d v="2014-09-06T15:25:31"/>
    <n v="1406129131"/>
    <d v="2014-07-23T15:25:31"/>
    <d v="1900-02-13T00:00:00"/>
    <x v="43"/>
    <b v="1"/>
    <n v="508"/>
    <b v="1"/>
    <s v="music/rock"/>
    <n v="200.15333333333331"/>
    <n v="118.2007874015748"/>
    <s v="Music"/>
    <s v="Rock"/>
  </r>
  <r>
    <n v="20000"/>
    <n v="3100"/>
    <s v="canceled"/>
    <s v="US"/>
    <s v="USD"/>
    <n v="1471622450"/>
    <d v="2016-08-19T16:00:50"/>
    <n v="1467734450"/>
    <d v="2016-07-05T16:00:50"/>
    <d v="1900-02-13T00:00:00"/>
    <x v="43"/>
    <b v="0"/>
    <n v="24"/>
    <b v="0"/>
    <s v="technology/wearables"/>
    <n v="15.5"/>
    <n v="129.16666666666666"/>
    <s v="Technology"/>
    <s v="Wearables"/>
  </r>
  <r>
    <n v="100000"/>
    <n v="1130"/>
    <s v="canceled"/>
    <s v="US"/>
    <s v="USD"/>
    <n v="1421348428"/>
    <d v="2015-01-15T19:00:28"/>
    <n v="1417460428"/>
    <d v="2014-12-01T19:00:28"/>
    <d v="1900-02-13T00:00:00"/>
    <x v="43"/>
    <b v="0"/>
    <n v="11"/>
    <b v="0"/>
    <s v="technology/wearables"/>
    <n v="1.1299999999999999"/>
    <n v="102.72727272727273"/>
    <s v="Technology"/>
    <s v="Wearables"/>
  </r>
  <r>
    <n v="75000"/>
    <n v="1748"/>
    <s v="canceled"/>
    <s v="US"/>
    <s v="USD"/>
    <n v="1476458734"/>
    <d v="2016-10-14T15:25:34"/>
    <n v="1472570734"/>
    <d v="2016-08-30T15:25:34"/>
    <d v="1900-02-13T00:00:00"/>
    <x v="43"/>
    <b v="0"/>
    <n v="15"/>
    <b v="0"/>
    <s v="technology/wearables"/>
    <n v="2.3306666666666667"/>
    <n v="116.53333333333333"/>
    <s v="Technology"/>
    <s v="Wearables"/>
  </r>
  <r>
    <n v="50000"/>
    <n v="3317"/>
    <s v="canceled"/>
    <s v="US"/>
    <s v="USD"/>
    <n v="1418056315"/>
    <d v="2014-12-08T16:31:55"/>
    <n v="1414164715"/>
    <d v="2014-10-24T15:31:55"/>
    <d v="1900-02-13T00:00:00"/>
    <x v="43"/>
    <b v="0"/>
    <n v="37"/>
    <b v="0"/>
    <s v="technology/wearables"/>
    <n v="6.6339999999999995"/>
    <n v="89.648648648648646"/>
    <s v="Technology"/>
    <s v="Wearables"/>
  </r>
  <r>
    <n v="500"/>
    <n v="551"/>
    <s v="successful"/>
    <s v="US"/>
    <s v="USD"/>
    <n v="1440219540"/>
    <d v="2015-08-22T04:59:00"/>
    <n v="1436369818"/>
    <d v="2015-07-08T15:36:58"/>
    <d v="1900-02-13T00:00:00"/>
    <x v="43"/>
    <b v="0"/>
    <n v="13"/>
    <b v="1"/>
    <s v="music/rock"/>
    <n v="110.2"/>
    <n v="42.384615384615387"/>
    <s v="Music"/>
    <s v="Rock"/>
  </r>
  <r>
    <n v="6000"/>
    <n v="1"/>
    <s v="failed"/>
    <s v="IT"/>
    <s v="EUR"/>
    <n v="1464939520"/>
    <d v="2016-06-03T07:38:40"/>
    <n v="1461051520"/>
    <d v="2016-04-19T07:38:40"/>
    <d v="1900-02-13T00:00:00"/>
    <x v="43"/>
    <b v="0"/>
    <n v="1"/>
    <b v="0"/>
    <s v="publishing/translations"/>
    <n v="1.6666666666666666E-2"/>
    <n v="1"/>
    <s v="Publishing"/>
    <s v="Translations"/>
  </r>
  <r>
    <n v="25000"/>
    <n v="0"/>
    <s v="canceled"/>
    <s v="FR"/>
    <s v="EUR"/>
    <n v="1492270947"/>
    <d v="2017-04-15T15:42:27"/>
    <n v="1488386547"/>
    <d v="2017-03-01T16:42:27"/>
    <d v="1900-02-13T00:00:00"/>
    <x v="43"/>
    <b v="0"/>
    <n v="0"/>
    <b v="0"/>
    <s v="publishing/translations"/>
    <n v="0"/>
    <n v="0"/>
    <s v="Publishing"/>
    <s v="Translations"/>
  </r>
  <r>
    <n v="600"/>
    <n v="886"/>
    <s v="successful"/>
    <s v="US"/>
    <s v="USD"/>
    <n v="1365367938"/>
    <d v="2013-04-07T20:52:18"/>
    <n v="1361483538"/>
    <d v="2013-02-21T21:52:18"/>
    <d v="1900-02-13T00:00:00"/>
    <x v="43"/>
    <b v="1"/>
    <n v="25"/>
    <b v="1"/>
    <s v="publishing/radio &amp; podcasts"/>
    <n v="147.66666666666666"/>
    <n v="35.44"/>
    <s v="Publishing"/>
    <s v="Radio &amp; Podcasts"/>
  </r>
  <r>
    <n v="6700"/>
    <n v="150"/>
    <s v="failed"/>
    <s v="US"/>
    <s v="USD"/>
    <n v="1434827173"/>
    <d v="2015-06-20T19:06:13"/>
    <n v="1430939173"/>
    <d v="2015-05-06T19:06:13"/>
    <d v="1900-02-13T00:00:00"/>
    <x v="43"/>
    <b v="0"/>
    <n v="3"/>
    <b v="0"/>
    <s v="publishing/fiction"/>
    <n v="2.2388059701492535"/>
    <n v="50"/>
    <s v="Publishing"/>
    <s v="Fiction"/>
  </r>
  <r>
    <n v="3000"/>
    <n v="57"/>
    <s v="failed"/>
    <s v="US"/>
    <s v="USD"/>
    <n v="1409787378"/>
    <d v="2014-09-03T23:36:18"/>
    <n v="1405899378"/>
    <d v="2014-07-20T23:36:18"/>
    <d v="1900-02-13T00:00:00"/>
    <x v="43"/>
    <b v="0"/>
    <n v="3"/>
    <b v="0"/>
    <s v="publishing/fiction"/>
    <n v="1.9"/>
    <n v="19"/>
    <s v="Publishing"/>
    <s v="Fiction"/>
  </r>
  <r>
    <n v="7000"/>
    <n v="7184"/>
    <s v="successful"/>
    <s v="US"/>
    <s v="USD"/>
    <n v="1421952370"/>
    <d v="2015-01-22T18:46:10"/>
    <n v="1418064370"/>
    <d v="2014-12-08T18:46:10"/>
    <d v="1900-02-13T00:00:00"/>
    <x v="43"/>
    <b v="1"/>
    <n v="46"/>
    <b v="1"/>
    <s v="photography/photobooks"/>
    <n v="102.62857142857142"/>
    <n v="156.17391304347825"/>
    <s v="Photography"/>
    <s v="Photobooks"/>
  </r>
  <r>
    <n v="5000"/>
    <n v="650"/>
    <s v="canceled"/>
    <s v="US"/>
    <s v="USD"/>
    <n v="1435698368"/>
    <d v="2015-06-30T21:06:08"/>
    <n v="1431810368"/>
    <d v="2015-05-16T21:06:08"/>
    <d v="1900-02-13T00:00:00"/>
    <x v="43"/>
    <b v="0"/>
    <n v="10"/>
    <b v="0"/>
    <s v="publishing/art books"/>
    <n v="13"/>
    <n v="65"/>
    <s v="Publishing"/>
    <s v="Art Books"/>
  </r>
  <r>
    <n v="25"/>
    <n v="0"/>
    <s v="failed"/>
    <s v="US"/>
    <s v="USD"/>
    <n v="1427503485"/>
    <d v="2015-03-28T00:44:45"/>
    <n v="1423619085"/>
    <d v="2015-02-11T01:44:45"/>
    <d v="1900-02-13T00:00:00"/>
    <x v="43"/>
    <b v="0"/>
    <n v="0"/>
    <b v="0"/>
    <s v="photography/places"/>
    <n v="0"/>
    <n v="0"/>
    <s v="Photography"/>
    <s v="Places"/>
  </r>
  <r>
    <n v="3250"/>
    <n v="75"/>
    <s v="failed"/>
    <s v="GB"/>
    <s v="GBP"/>
    <n v="1418469569"/>
    <d v="2014-12-13T11:19:29"/>
    <n v="1414577969"/>
    <d v="2014-10-29T10:19:29"/>
    <d v="1900-02-13T00:00:00"/>
    <x v="43"/>
    <b v="0"/>
    <n v="3"/>
    <b v="0"/>
    <s v="photography/places"/>
    <n v="2.3076923076923079"/>
    <n v="25"/>
    <s v="Photography"/>
    <s v="Places"/>
  </r>
  <r>
    <n v="8000"/>
    <n v="9130"/>
    <s v="successful"/>
    <s v="US"/>
    <s v="USD"/>
    <n v="1323742396"/>
    <d v="2011-12-13T02:13:16"/>
    <n v="1319850796"/>
    <d v="2011-10-29T01:13:16"/>
    <d v="1900-02-13T00:00:00"/>
    <x v="43"/>
    <b v="0"/>
    <n v="136"/>
    <b v="1"/>
    <s v="music/rock"/>
    <n v="114.12500000000001"/>
    <n v="67.132352941176464"/>
    <s v="Music"/>
    <s v="Rock"/>
  </r>
  <r>
    <n v="6000"/>
    <n v="6220"/>
    <s v="successful"/>
    <s v="US"/>
    <s v="USD"/>
    <n v="1392929333"/>
    <d v="2014-02-20T20:48:53"/>
    <n v="1389041333"/>
    <d v="2014-01-06T20:48:53"/>
    <d v="1900-02-13T00:00:00"/>
    <x v="43"/>
    <b v="0"/>
    <n v="82"/>
    <b v="1"/>
    <s v="music/rock"/>
    <n v="103.66666666666666"/>
    <n v="75.853658536585371"/>
    <s v="Music"/>
    <s v="Rock"/>
  </r>
  <r>
    <n v="1000"/>
    <n v="1050"/>
    <s v="successful"/>
    <s v="US"/>
    <s v="USD"/>
    <n v="1362086700"/>
    <d v="2013-02-28T21:25:00"/>
    <n v="1358180968"/>
    <d v="2013-01-14T16:29:28"/>
    <d v="1900-02-13T00:00:00"/>
    <x v="43"/>
    <b v="0"/>
    <n v="27"/>
    <b v="1"/>
    <s v="music/rock"/>
    <n v="105"/>
    <n v="38.888888888888886"/>
    <s v="Music"/>
    <s v="Rock"/>
  </r>
  <r>
    <n v="3800"/>
    <n v="3822.33"/>
    <s v="successful"/>
    <s v="US"/>
    <s v="USD"/>
    <n v="1400862355"/>
    <d v="2014-05-23T16:25:55"/>
    <n v="1396974355"/>
    <d v="2014-04-08T16:25:55"/>
    <d v="1900-02-13T00:00:00"/>
    <x v="43"/>
    <b v="0"/>
    <n v="81"/>
    <b v="1"/>
    <s v="music/pop"/>
    <n v="100.58763157894737"/>
    <n v="47.189259259259259"/>
    <s v="Music"/>
    <s v="Pop"/>
  </r>
  <r>
    <n v="2500"/>
    <n v="3060.22"/>
    <s v="successful"/>
    <s v="US"/>
    <s v="USD"/>
    <n v="1331870340"/>
    <d v="2012-03-16T03:59:00"/>
    <n v="1328033818"/>
    <d v="2012-01-31T18:16:58"/>
    <d v="1900-02-13T00:00:00"/>
    <x v="43"/>
    <b v="0"/>
    <n v="89"/>
    <b v="1"/>
    <s v="music/pop"/>
    <n v="122.40879999999999"/>
    <n v="34.384494382022467"/>
    <s v="Music"/>
    <s v="Pop"/>
  </r>
  <r>
    <n v="1200"/>
    <n v="1330"/>
    <s v="successful"/>
    <s v="GB"/>
    <s v="GBP"/>
    <n v="1433948671"/>
    <d v="2015-06-10T15:04:31"/>
    <n v="1430060671"/>
    <d v="2015-04-26T15:04:31"/>
    <d v="1900-02-13T00:00:00"/>
    <x v="43"/>
    <b v="0"/>
    <n v="52"/>
    <b v="1"/>
    <s v="photography/photobooks"/>
    <n v="110.83333333333334"/>
    <n v="25.576923076923077"/>
    <s v="Photography"/>
    <s v="Photobooks"/>
  </r>
  <r>
    <n v="5500"/>
    <n v="6515"/>
    <s v="successful"/>
    <s v="GB"/>
    <s v="GBP"/>
    <n v="1425821477"/>
    <d v="2015-03-08T13:31:17"/>
    <n v="1421937077"/>
    <d v="2015-01-22T14:31:17"/>
    <d v="1900-02-13T00:00:00"/>
    <x v="43"/>
    <b v="0"/>
    <n v="70"/>
    <b v="1"/>
    <s v="photography/photobooks"/>
    <n v="118.45454545454545"/>
    <n v="93.071428571428569"/>
    <s v="Photography"/>
    <s v="Photobooks"/>
  </r>
  <r>
    <n v="30000"/>
    <n v="1877"/>
    <s v="failed"/>
    <s v="US"/>
    <s v="USD"/>
    <n v="1421691298"/>
    <d v="2015-01-19T18:14:58"/>
    <n v="1417803298"/>
    <d v="2014-12-05T18:14:58"/>
    <d v="1900-02-13T00:00:00"/>
    <x v="43"/>
    <b v="1"/>
    <n v="19"/>
    <b v="0"/>
    <s v="photography/photobooks"/>
    <n v="6.2566666666666677"/>
    <n v="98.78947368421052"/>
    <s v="Photography"/>
    <s v="Photobooks"/>
  </r>
  <r>
    <n v="32500"/>
    <n v="21158"/>
    <s v="failed"/>
    <s v="US"/>
    <s v="USD"/>
    <n v="1414193160"/>
    <d v="2014-10-24T23:26:00"/>
    <n v="1410305160"/>
    <d v="2014-09-09T23:26:00"/>
    <d v="1900-02-13T00:00:00"/>
    <x v="43"/>
    <b v="1"/>
    <n v="124"/>
    <b v="0"/>
    <s v="photography/photobooks"/>
    <n v="65.101538461538468"/>
    <n v="170.62903225806451"/>
    <s v="Photography"/>
    <s v="Photobooks"/>
  </r>
  <r>
    <n v="50000"/>
    <n v="995"/>
    <s v="failed"/>
    <s v="US"/>
    <s v="USD"/>
    <n v="1427485395"/>
    <d v="2015-03-27T19:43:15"/>
    <n v="1423600995"/>
    <d v="2015-02-10T20:43:15"/>
    <d v="1900-02-13T00:00:00"/>
    <x v="43"/>
    <b v="1"/>
    <n v="15"/>
    <b v="0"/>
    <s v="photography/photobooks"/>
    <n v="1.9900000000000002"/>
    <n v="66.333333333333329"/>
    <s v="Photography"/>
    <s v="Photobooks"/>
  </r>
  <r>
    <n v="2500"/>
    <n v="3372.25"/>
    <s v="successful"/>
    <s v="US"/>
    <s v="USD"/>
    <n v="1330760367"/>
    <d v="2012-03-03T07:39:27"/>
    <n v="1326872367"/>
    <d v="2012-01-18T07:39:27"/>
    <d v="1900-02-13T00:00:00"/>
    <x v="43"/>
    <b v="0"/>
    <n v="57"/>
    <b v="1"/>
    <s v="music/rock"/>
    <n v="134.88999999999999"/>
    <n v="59.162280701754383"/>
    <s v="Music"/>
    <s v="Rock"/>
  </r>
  <r>
    <n v="8750"/>
    <n v="13480.16"/>
    <s v="successful"/>
    <s v="CA"/>
    <s v="CAD"/>
    <n v="1389012940"/>
    <d v="2014-01-06T12:55:40"/>
    <n v="1385124940"/>
    <d v="2013-11-22T12:55:40"/>
    <d v="1900-02-13T00:00:00"/>
    <x v="43"/>
    <b v="0"/>
    <n v="191"/>
    <b v="1"/>
    <s v="music/rock"/>
    <n v="154.05897142857143"/>
    <n v="70.576753926701571"/>
    <s v="Music"/>
    <s v="Rock"/>
  </r>
  <r>
    <n v="2000"/>
    <n v="2132"/>
    <s v="successful"/>
    <s v="US"/>
    <s v="USD"/>
    <n v="1363024946"/>
    <d v="2013-03-11T18:02:26"/>
    <n v="1359140546"/>
    <d v="2013-01-25T19:02:26"/>
    <d v="1900-02-13T00:00:00"/>
    <x v="43"/>
    <b v="0"/>
    <n v="44"/>
    <b v="1"/>
    <s v="music/indie rock"/>
    <n v="106.60000000000001"/>
    <n v="48.454545454545453"/>
    <s v="Music"/>
    <s v="Indie Rock"/>
  </r>
  <r>
    <n v="50000"/>
    <n v="50"/>
    <s v="failed"/>
    <s v="US"/>
    <s v="USD"/>
    <n v="1451752021"/>
    <d v="2016-01-02T16:27:01"/>
    <n v="1447864021"/>
    <d v="2015-11-18T16:27:01"/>
    <d v="1900-02-13T00:00:00"/>
    <x v="43"/>
    <b v="0"/>
    <n v="2"/>
    <b v="0"/>
    <s v="technology/gadgets"/>
    <n v="0.1"/>
    <n v="25"/>
    <s v="Technology"/>
    <s v="Gadgets"/>
  </r>
  <r>
    <n v="10000"/>
    <n v="170525"/>
    <s v="successful"/>
    <s v="US"/>
    <s v="USD"/>
    <n v="1470896916"/>
    <d v="2016-08-11T06:28:36"/>
    <n v="1467008916"/>
    <d v="2016-06-27T06:28:36"/>
    <d v="1900-02-13T00:00:00"/>
    <x v="43"/>
    <b v="1"/>
    <n v="2478"/>
    <b v="1"/>
    <s v="technology/hardware"/>
    <n v="1705.2499999999998"/>
    <n v="68.815577078288939"/>
    <s v="Technology"/>
    <s v="Hardware"/>
  </r>
  <r>
    <n v="60000"/>
    <n v="176420"/>
    <s v="successful"/>
    <s v="US"/>
    <s v="USD"/>
    <n v="1429391405"/>
    <d v="2015-04-18T21:10:05"/>
    <n v="1425507005"/>
    <d v="2015-03-04T22:10:05"/>
    <d v="1900-02-13T00:00:00"/>
    <x v="43"/>
    <b v="1"/>
    <n v="365"/>
    <b v="1"/>
    <s v="technology/hardware"/>
    <n v="294.0333333333333"/>
    <n v="483.34246575342468"/>
    <s v="Technology"/>
    <s v="Hardware"/>
  </r>
  <r>
    <n v="2500"/>
    <n v="655"/>
    <s v="failed"/>
    <s v="US"/>
    <s v="USD"/>
    <n v="1406861438"/>
    <d v="2014-08-01T02:50:38"/>
    <n v="1402973438"/>
    <d v="2014-06-17T02:50:38"/>
    <d v="1900-02-13T00:00:00"/>
    <x v="43"/>
    <b v="0"/>
    <n v="3"/>
    <b v="0"/>
    <s v="photography/people"/>
    <n v="26.200000000000003"/>
    <n v="218.33333333333334"/>
    <s v="Photography"/>
    <s v="People"/>
  </r>
  <r>
    <n v="5000"/>
    <n v="14055"/>
    <s v="successful"/>
    <s v="US"/>
    <s v="USD"/>
    <n v="1411522897"/>
    <d v="2014-09-24T01:41:37"/>
    <n v="1407634897"/>
    <d v="2014-08-10T01:41:37"/>
    <d v="1900-02-13T00:00:00"/>
    <x v="43"/>
    <b v="1"/>
    <n v="95"/>
    <b v="1"/>
    <s v="technology/hardware"/>
    <n v="281.10000000000002"/>
    <n v="147.94736842105263"/>
    <s v="Technology"/>
    <s v="Hardware"/>
  </r>
  <r>
    <n v="100000"/>
    <n v="120249"/>
    <s v="successful"/>
    <s v="US"/>
    <s v="USD"/>
    <n v="1427740319"/>
    <d v="2015-03-30T18:31:59"/>
    <n v="1423855919"/>
    <d v="2015-02-13T19:31:59"/>
    <d v="1900-02-13T00:00:00"/>
    <x v="43"/>
    <b v="1"/>
    <n v="539"/>
    <b v="1"/>
    <s v="technology/hardware"/>
    <n v="120.24900000000001"/>
    <n v="223.09647495361781"/>
    <s v="Technology"/>
    <s v="Hardware"/>
  </r>
  <r>
    <n v="50000"/>
    <n v="176524"/>
    <s v="successful"/>
    <s v="US"/>
    <s v="USD"/>
    <n v="1455933653"/>
    <d v="2016-02-20T02:00:53"/>
    <n v="1452045653"/>
    <d v="2016-01-06T02:00:53"/>
    <d v="1900-02-13T00:00:00"/>
    <x v="43"/>
    <b v="0"/>
    <n v="541"/>
    <b v="1"/>
    <s v="technology/hardware"/>
    <n v="353.048"/>
    <n v="326.29205175600737"/>
    <s v="Technology"/>
    <s v="Hardware"/>
  </r>
  <r>
    <n v="20000"/>
    <n v="56146"/>
    <s v="successful"/>
    <s v="US"/>
    <s v="USD"/>
    <n v="1475390484"/>
    <d v="2016-10-02T06:41:24"/>
    <n v="1471502484"/>
    <d v="2016-08-18T06:41:24"/>
    <d v="1900-02-13T00:00:00"/>
    <x v="43"/>
    <b v="0"/>
    <n v="278"/>
    <b v="1"/>
    <s v="technology/hardware"/>
    <n v="280.73"/>
    <n v="201.96402877697841"/>
    <s v="Technology"/>
    <s v="Hardware"/>
  </r>
  <r>
    <n v="100000"/>
    <n v="152604.29999999999"/>
    <s v="successful"/>
    <s v="US"/>
    <s v="USD"/>
    <n v="1431100918"/>
    <d v="2015-05-08T16:01:58"/>
    <n v="1427212918"/>
    <d v="2015-03-24T16:01:58"/>
    <d v="1900-02-13T00:00:00"/>
    <x v="43"/>
    <b v="0"/>
    <n v="470"/>
    <b v="1"/>
    <s v="technology/hardware"/>
    <n v="152.60429999999999"/>
    <n v="324.69"/>
    <s v="Technology"/>
    <s v="Hardware"/>
  </r>
  <r>
    <n v="56000"/>
    <n v="1493"/>
    <s v="failed"/>
    <s v="US"/>
    <s v="USD"/>
    <n v="1379363406"/>
    <d v="2013-09-16T20:30:06"/>
    <n v="1375475406"/>
    <d v="2013-08-02T20:30:06"/>
    <d v="1900-02-13T00:00:00"/>
    <x v="43"/>
    <b v="0"/>
    <n v="83"/>
    <b v="0"/>
    <s v="games/video games"/>
    <n v="2.6660714285714282"/>
    <n v="17.987951807228917"/>
    <s v="Games"/>
    <s v="Video Games"/>
  </r>
  <r>
    <n v="300000"/>
    <n v="19770.11"/>
    <s v="failed"/>
    <s v="US"/>
    <s v="USD"/>
    <n v="1360009774"/>
    <d v="2013-02-04T20:29:34"/>
    <n v="1356121774"/>
    <d v="2012-12-21T20:29:34"/>
    <d v="1900-02-13T00:00:00"/>
    <x v="43"/>
    <b v="0"/>
    <n v="311"/>
    <b v="0"/>
    <s v="games/video games"/>
    <n v="6.5900366666666672"/>
    <n v="63.569485530546629"/>
    <s v="Games"/>
    <s v="Video Games"/>
  </r>
  <r>
    <n v="2000"/>
    <n v="2932"/>
    <s v="successful"/>
    <s v="US"/>
    <s v="USD"/>
    <n v="1417813618"/>
    <d v="2014-12-05T21:06:58"/>
    <n v="1413922018"/>
    <d v="2014-10-21T20:06:58"/>
    <d v="1900-02-13T00:00:00"/>
    <x v="43"/>
    <b v="0"/>
    <n v="32"/>
    <b v="1"/>
    <s v="music/rock"/>
    <n v="146.6"/>
    <n v="91.625"/>
    <s v="Music"/>
    <s v="Rock"/>
  </r>
  <r>
    <n v="60000"/>
    <n v="39"/>
    <s v="canceled"/>
    <s v="US"/>
    <s v="USD"/>
    <n v="1476731431"/>
    <d v="2016-10-17T19:10:31"/>
    <n v="1472843431"/>
    <d v="2016-09-02T19:10:31"/>
    <d v="1900-02-13T00:00:00"/>
    <x v="43"/>
    <b v="0"/>
    <n v="3"/>
    <b v="0"/>
    <s v="technology/web"/>
    <n v="6.5000000000000002E-2"/>
    <n v="13"/>
    <s v="Technology"/>
    <s v="Web"/>
  </r>
  <r>
    <n v="175000"/>
    <n v="0"/>
    <s v="canceled"/>
    <s v="US"/>
    <s v="USD"/>
    <n v="1451348200"/>
    <d v="2015-12-29T00:16:40"/>
    <n v="1447460200"/>
    <d v="2015-11-14T00:16:40"/>
    <d v="1900-02-13T00:00:00"/>
    <x v="43"/>
    <b v="0"/>
    <n v="0"/>
    <b v="0"/>
    <s v="technology/web"/>
    <n v="0"/>
    <n v="0"/>
    <s v="Technology"/>
    <s v="Web"/>
  </r>
  <r>
    <n v="40000"/>
    <n v="100"/>
    <s v="canceled"/>
    <s v="US"/>
    <s v="USD"/>
    <n v="1429028365"/>
    <d v="2015-04-14T16:19:25"/>
    <n v="1425143965"/>
    <d v="2015-02-28T17:19:25"/>
    <d v="1900-02-13T00:00:00"/>
    <x v="43"/>
    <b v="0"/>
    <n v="2"/>
    <b v="0"/>
    <s v="technology/web"/>
    <n v="0.25"/>
    <n v="50"/>
    <s v="Technology"/>
    <s v="Web"/>
  </r>
  <r>
    <n v="30000"/>
    <n v="0"/>
    <s v="canceled"/>
    <s v="US"/>
    <s v="USD"/>
    <n v="1444004616"/>
    <d v="2015-10-05T00:23:36"/>
    <n v="1440116616"/>
    <d v="2015-08-21T00:23:36"/>
    <d v="1900-02-13T00:00:00"/>
    <x v="43"/>
    <b v="0"/>
    <n v="0"/>
    <b v="0"/>
    <s v="technology/web"/>
    <n v="0"/>
    <n v="0"/>
    <s v="Technology"/>
    <s v="Web"/>
  </r>
  <r>
    <n v="150000"/>
    <n v="1026"/>
    <s v="canceled"/>
    <s v="US"/>
    <s v="USD"/>
    <n v="1469199740"/>
    <d v="2016-07-22T15:02:20"/>
    <n v="1465311740"/>
    <d v="2016-06-07T15:02:20"/>
    <d v="1900-02-13T00:00:00"/>
    <x v="43"/>
    <b v="0"/>
    <n v="3"/>
    <b v="0"/>
    <s v="technology/web"/>
    <n v="0.68399999999999994"/>
    <n v="342"/>
    <s v="Technology"/>
    <s v="Web"/>
  </r>
  <r>
    <n v="8000"/>
    <n v="0"/>
    <s v="failed"/>
    <s v="FR"/>
    <s v="EUR"/>
    <n v="1480185673"/>
    <d v="2016-11-26T18:41:13"/>
    <n v="1476294073"/>
    <d v="2016-10-12T17:41:13"/>
    <d v="1900-02-13T00:00:00"/>
    <x v="43"/>
    <b v="0"/>
    <n v="0"/>
    <b v="0"/>
    <s v="food/food trucks"/>
    <n v="0"/>
    <n v="0"/>
    <s v="Food"/>
    <s v="Food Trucks"/>
  </r>
  <r>
    <n v="30000"/>
    <n v="30675"/>
    <s v="successful"/>
    <s v="US"/>
    <s v="USD"/>
    <n v="1458742685"/>
    <d v="2016-03-23T14:18:05"/>
    <n v="1454858285"/>
    <d v="2016-02-07T15:18:05"/>
    <d v="1900-02-13T00:00:00"/>
    <x v="43"/>
    <b v="0"/>
    <n v="282"/>
    <b v="1"/>
    <s v="food/small batch"/>
    <n v="102.25"/>
    <n v="108.77659574468085"/>
    <s v="Food"/>
    <s v="Small Batch"/>
  </r>
  <r>
    <n v="5000"/>
    <n v="5000.18"/>
    <s v="successful"/>
    <s v="US"/>
    <s v="USD"/>
    <n v="1286756176"/>
    <d v="2010-10-11T00:16:16"/>
    <n v="1282868176"/>
    <d v="2010-08-27T00:16:16"/>
    <d v="1900-02-13T00:00:00"/>
    <x v="43"/>
    <b v="0"/>
    <n v="38"/>
    <b v="1"/>
    <s v="music/indie rock"/>
    <n v="100.00360000000002"/>
    <n v="131.58368421052631"/>
    <s v="Music"/>
    <s v="Indie Rock"/>
  </r>
  <r>
    <n v="750"/>
    <n v="1285"/>
    <s v="successful"/>
    <s v="US"/>
    <s v="USD"/>
    <n v="1344789345"/>
    <d v="2012-08-12T16:35:45"/>
    <n v="1340901345"/>
    <d v="2012-06-28T16:35:45"/>
    <d v="1900-02-13T00:00:00"/>
    <x v="43"/>
    <b v="0"/>
    <n v="41"/>
    <b v="1"/>
    <s v="music/indie rock"/>
    <n v="171.33333333333334"/>
    <n v="31.341463414634145"/>
    <s v="Music"/>
    <s v="Indie Rock"/>
  </r>
  <r>
    <n v="1000"/>
    <n v="1001"/>
    <s v="successful"/>
    <s v="US"/>
    <s v="USD"/>
    <n v="1312224383"/>
    <d v="2011-08-01T18:46:23"/>
    <n v="1308336383"/>
    <d v="2011-06-17T18:46:23"/>
    <d v="1900-02-13T00:00:00"/>
    <x v="43"/>
    <b v="0"/>
    <n v="25"/>
    <b v="1"/>
    <s v="music/indie rock"/>
    <n v="100.1"/>
    <n v="40.04"/>
    <s v="Music"/>
    <s v="Indie Rock"/>
  </r>
  <r>
    <n v="20000"/>
    <n v="25740"/>
    <s v="successful"/>
    <s v="US"/>
    <s v="USD"/>
    <n v="1367208140"/>
    <d v="2013-04-29T04:02:20"/>
    <n v="1363320140"/>
    <d v="2013-03-15T04:02:20"/>
    <d v="1900-02-13T00:00:00"/>
    <x v="43"/>
    <b v="0"/>
    <n v="259"/>
    <b v="1"/>
    <s v="music/indie rock"/>
    <n v="128.69999999999999"/>
    <n v="99.382239382239376"/>
    <s v="Music"/>
    <s v="Indie Rock"/>
  </r>
  <r>
    <n v="110000"/>
    <n v="86"/>
    <s v="failed"/>
    <s v="US"/>
    <s v="USD"/>
    <n v="1411328918"/>
    <d v="2014-09-21T19:48:38"/>
    <n v="1407440918"/>
    <d v="2014-08-07T19:48:38"/>
    <d v="1900-02-13T00:00:00"/>
    <x v="43"/>
    <b v="0"/>
    <n v="5"/>
    <b v="0"/>
    <s v="food/restaurants"/>
    <n v="7.8181818181818186E-2"/>
    <n v="17.2"/>
    <s v="Food"/>
    <s v="Restaurants"/>
  </r>
  <r>
    <n v="6000"/>
    <n v="6257"/>
    <s v="successful"/>
    <s v="US"/>
    <s v="USD"/>
    <n v="1332636975"/>
    <d v="2012-03-25T00:56:15"/>
    <n v="1328752575"/>
    <d v="2012-02-09T01:56:15"/>
    <d v="1900-02-13T00:00:00"/>
    <x v="43"/>
    <b v="0"/>
    <n v="76"/>
    <b v="1"/>
    <s v="music/classical music"/>
    <n v="104.28333333333333"/>
    <n v="82.328947368421055"/>
    <s v="Music"/>
    <s v="Classical Music"/>
  </r>
  <r>
    <n v="745"/>
    <n v="786"/>
    <s v="successful"/>
    <s v="US"/>
    <s v="USD"/>
    <n v="1356392857"/>
    <d v="2012-12-24T23:47:37"/>
    <n v="1352504857"/>
    <d v="2012-11-09T23:47:37"/>
    <d v="1900-02-13T00:00:00"/>
    <x v="43"/>
    <b v="0"/>
    <n v="34"/>
    <b v="1"/>
    <s v="music/classical music"/>
    <n v="105.50335570469798"/>
    <n v="23.117647058823529"/>
    <s v="Music"/>
    <s v="Classical Music"/>
  </r>
  <r>
    <n v="8000"/>
    <n v="0"/>
    <s v="canceled"/>
    <s v="US"/>
    <s v="USD"/>
    <n v="1408803149"/>
    <d v="2014-08-23T14:12:29"/>
    <n v="1404915149"/>
    <d v="2014-07-09T14:12:29"/>
    <d v="1900-02-13T00:00:00"/>
    <x v="43"/>
    <b v="0"/>
    <n v="0"/>
    <b v="0"/>
    <s v="food/food trucks"/>
    <n v="0"/>
    <n v="0"/>
    <s v="Food"/>
    <s v="Food Trucks"/>
  </r>
  <r>
    <n v="9041"/>
    <n v="90"/>
    <s v="failed"/>
    <s v="US"/>
    <s v="USD"/>
    <n v="1407089147"/>
    <d v="2014-08-03T18:05:47"/>
    <n v="1403201147"/>
    <d v="2014-06-19T18:05:47"/>
    <d v="1900-02-13T00:00:00"/>
    <x v="43"/>
    <b v="0"/>
    <n v="5"/>
    <b v="0"/>
    <s v="food/food trucks"/>
    <n v="0.99546510341776351"/>
    <n v="18"/>
    <s v="Food"/>
    <s v="Food Trucks"/>
  </r>
  <r>
    <n v="1500"/>
    <n v="1967.76"/>
    <s v="successful"/>
    <s v="IT"/>
    <s v="EUR"/>
    <n v="1483120216"/>
    <d v="2016-12-30T17:50:16"/>
    <n v="1479232216"/>
    <d v="2016-11-15T17:50:16"/>
    <d v="1900-02-13T00:00:00"/>
    <x v="43"/>
    <b v="0"/>
    <n v="74"/>
    <b v="1"/>
    <s v="technology/space exploration"/>
    <n v="131.184"/>
    <n v="26.591351351351353"/>
    <s v="Technology"/>
    <s v="Space Exploration"/>
  </r>
  <r>
    <n v="3500"/>
    <n v="4310"/>
    <s v="successful"/>
    <s v="US"/>
    <s v="USD"/>
    <n v="1430774974"/>
    <d v="2015-05-04T21:29:34"/>
    <n v="1426886974"/>
    <d v="2015-03-20T21:29:34"/>
    <d v="1900-02-13T00:00:00"/>
    <x v="43"/>
    <b v="0"/>
    <n v="46"/>
    <b v="1"/>
    <s v="technology/makerspaces"/>
    <n v="123.14285714285715"/>
    <n v="93.695652173913047"/>
    <s v="Technology"/>
    <s v="Makerspaces"/>
  </r>
  <r>
    <n v="80000"/>
    <n v="8586"/>
    <s v="failed"/>
    <s v="US"/>
    <s v="USD"/>
    <n v="1433298676"/>
    <d v="2015-06-03T02:31:16"/>
    <n v="1429410676"/>
    <d v="2015-04-19T02:31:16"/>
    <d v="1900-02-13T00:00:00"/>
    <x v="43"/>
    <b v="0"/>
    <n v="118"/>
    <b v="0"/>
    <s v="food/food trucks"/>
    <n v="10.7325"/>
    <n v="72.762711864406782"/>
    <s v="Food"/>
    <s v="Food Trucks"/>
  </r>
  <r>
    <n v="65000"/>
    <n v="35"/>
    <s v="failed"/>
    <s v="CA"/>
    <s v="CAD"/>
    <n v="1431278557"/>
    <d v="2015-05-10T17:22:37"/>
    <n v="1427390557"/>
    <d v="2015-03-26T17:22:37"/>
    <d v="1900-02-13T00:00:00"/>
    <x v="43"/>
    <b v="0"/>
    <n v="2"/>
    <b v="0"/>
    <s v="food/food trucks"/>
    <n v="5.3846153846153842E-2"/>
    <n v="17.5"/>
    <s v="Food"/>
    <s v="Food Trucks"/>
  </r>
  <r>
    <n v="16500"/>
    <n v="1739"/>
    <s v="live"/>
    <s v="US"/>
    <s v="USD"/>
    <n v="1490389158"/>
    <d v="2017-03-24T20:59:18"/>
    <n v="1486504758"/>
    <d v="2017-02-07T21:59:18"/>
    <d v="1900-02-13T00:00:00"/>
    <x v="43"/>
    <b v="0"/>
    <n v="8"/>
    <b v="0"/>
    <s v="theater/spaces"/>
    <n v="10.539393939393939"/>
    <n v="217.375"/>
    <s v="Theater"/>
    <s v="Spaces"/>
  </r>
  <r>
    <n v="25000"/>
    <n v="30026"/>
    <s v="successful"/>
    <s v="US"/>
    <s v="USD"/>
    <n v="1417906649"/>
    <d v="2014-12-06T22:57:29"/>
    <n v="1414015049"/>
    <d v="2014-10-22T21:57:29"/>
    <d v="1900-02-13T00:00:00"/>
    <x v="43"/>
    <b v="1"/>
    <n v="325"/>
    <b v="1"/>
    <s v="theater/spaces"/>
    <n v="120.10400000000001"/>
    <n v="92.387692307692305"/>
    <s v="Theater"/>
    <s v="Spaces"/>
  </r>
  <r>
    <n v="1100"/>
    <n v="4225"/>
    <s v="successful"/>
    <s v="GB"/>
    <s v="GBP"/>
    <n v="1399324717"/>
    <d v="2014-05-05T21:18:37"/>
    <n v="1395436717"/>
    <d v="2014-03-21T21:18:37"/>
    <d v="1900-02-13T00:00:00"/>
    <x v="43"/>
    <b v="0"/>
    <n v="191"/>
    <b v="1"/>
    <s v="technology/hardware"/>
    <n v="384.09090909090907"/>
    <n v="22.120418848167539"/>
    <s v="Technology"/>
    <s v="Hardware"/>
  </r>
  <r>
    <n v="39400"/>
    <n v="90"/>
    <s v="failed"/>
    <s v="US"/>
    <s v="USD"/>
    <n v="1369403684"/>
    <d v="2013-05-24T13:54:44"/>
    <n v="1365515684"/>
    <d v="2013-04-09T13:54:44"/>
    <d v="1900-02-13T00:00:00"/>
    <x v="43"/>
    <b v="0"/>
    <n v="3"/>
    <b v="0"/>
    <s v="publishing/children's books"/>
    <n v="0.22842639593908631"/>
    <n v="30"/>
    <s v="Publishing"/>
    <s v="Children'S Books"/>
  </r>
  <r>
    <n v="2000"/>
    <n v="2152"/>
    <s v="successful"/>
    <s v="US"/>
    <s v="USD"/>
    <n v="1439357559"/>
    <d v="2015-08-12T05:32:39"/>
    <n v="1435469559"/>
    <d v="2015-06-28T05:32:39"/>
    <d v="1900-02-13T00:00:00"/>
    <x v="43"/>
    <b v="0"/>
    <n v="24"/>
    <b v="1"/>
    <s v="theater/plays"/>
    <n v="107.60000000000001"/>
    <n v="89.666666666666671"/>
    <s v="Theater"/>
    <s v="Plays"/>
  </r>
  <r>
    <n v="8000"/>
    <n v="0"/>
    <s v="failed"/>
    <s v="US"/>
    <s v="USD"/>
    <n v="1432917394"/>
    <d v="2015-05-29T16:36:34"/>
    <n v="1429029394"/>
    <d v="2015-04-14T16:36:34"/>
    <d v="1900-02-13T00:00:00"/>
    <x v="43"/>
    <b v="0"/>
    <n v="0"/>
    <b v="0"/>
    <s v="theater/plays"/>
    <n v="0"/>
    <n v="0"/>
    <s v="Theater"/>
    <s v="Plays"/>
  </r>
  <r>
    <n v="500"/>
    <n v="500"/>
    <s v="successful"/>
    <s v="GB"/>
    <s v="GBP"/>
    <n v="1431982727"/>
    <d v="2015-05-18T20:58:47"/>
    <n v="1428094727"/>
    <d v="2015-04-03T20:58:47"/>
    <d v="1900-02-13T00:00:00"/>
    <x v="43"/>
    <b v="0"/>
    <n v="6"/>
    <b v="1"/>
    <s v="theater/musical"/>
    <n v="100"/>
    <n v="83.333333333333329"/>
    <s v="Theater"/>
    <s v="Musical"/>
  </r>
  <r>
    <n v="50000"/>
    <n v="1096"/>
    <s v="canceled"/>
    <s v="US"/>
    <s v="USD"/>
    <n v="1412536573"/>
    <d v="2014-10-05T19:16:13"/>
    <n v="1408648573"/>
    <d v="2014-08-21T19:16:13"/>
    <d v="1900-02-13T00:00:00"/>
    <x v="43"/>
    <b v="0"/>
    <n v="58"/>
    <b v="0"/>
    <s v="theater/spaces"/>
    <n v="2.1919999999999997"/>
    <n v="18.896551724137932"/>
    <s v="Theater"/>
    <s v="Spaces"/>
  </r>
  <r>
    <n v="4000"/>
    <n v="5157"/>
    <s v="successful"/>
    <s v="IE"/>
    <s v="EUR"/>
    <n v="1443014756"/>
    <d v="2015-09-23T13:25:56"/>
    <n v="1439126756"/>
    <d v="2015-08-09T13:25:56"/>
    <d v="1900-02-13T00:00:00"/>
    <x v="43"/>
    <b v="1"/>
    <n v="97"/>
    <b v="1"/>
    <s v="theater/spaces"/>
    <n v="128.92500000000001"/>
    <n v="53.164948453608247"/>
    <s v="Theater"/>
    <s v="Spaces"/>
  </r>
  <r>
    <n v="10000"/>
    <n v="10088"/>
    <s v="successful"/>
    <s v="US"/>
    <s v="USD"/>
    <n v="1472338409"/>
    <d v="2016-08-27T22:53:29"/>
    <n v="1468450409"/>
    <d v="2016-07-13T22:53:29"/>
    <d v="1900-02-13T00:00:00"/>
    <x v="43"/>
    <b v="0"/>
    <n v="62"/>
    <b v="1"/>
    <s v="theater/spaces"/>
    <n v="100.88"/>
    <n v="162.70967741935485"/>
    <s v="Theater"/>
    <s v="Spaces"/>
  </r>
  <r>
    <n v="700"/>
    <n v="721"/>
    <s v="successful"/>
    <s v="GB"/>
    <s v="GBP"/>
    <n v="1434039186"/>
    <d v="2015-06-11T16:13:06"/>
    <n v="1430151186"/>
    <d v="2015-04-27T16:13:06"/>
    <d v="1900-02-13T00:00:00"/>
    <x v="43"/>
    <b v="0"/>
    <n v="6"/>
    <b v="1"/>
    <s v="theater/spaces"/>
    <n v="103"/>
    <n v="120.16666666666667"/>
    <s v="Theater"/>
    <s v="Spaces"/>
  </r>
  <r>
    <n v="50000"/>
    <n v="5250"/>
    <s v="live"/>
    <s v="MX"/>
    <s v="MXN"/>
    <n v="1492356166"/>
    <d v="2017-04-16T15:22:46"/>
    <n v="1488471766"/>
    <d v="2017-03-02T16:22:46"/>
    <d v="1900-02-13T00:00:00"/>
    <x v="43"/>
    <b v="0"/>
    <n v="12"/>
    <b v="0"/>
    <s v="theater/plays"/>
    <n v="10.5"/>
    <n v="437.5"/>
    <s v="Theater"/>
    <s v="Plays"/>
  </r>
  <r>
    <n v="10000"/>
    <n v="102"/>
    <s v="failed"/>
    <s v="GB"/>
    <s v="GBP"/>
    <n v="1425160800"/>
    <d v="2015-02-28T22:00:00"/>
    <n v="1421274859"/>
    <d v="2015-01-14T22:34:19"/>
    <d v="1900-02-13T00:00:00"/>
    <x v="43"/>
    <b v="0"/>
    <n v="8"/>
    <b v="0"/>
    <s v="theater/musical"/>
    <n v="1.02"/>
    <n v="12.75"/>
    <s v="Theater"/>
    <s v="Musical"/>
  </r>
  <r>
    <n v="5000"/>
    <n v="587"/>
    <s v="failed"/>
    <s v="GB"/>
    <s v="GBP"/>
    <n v="1424474056"/>
    <d v="2015-02-20T23:14:16"/>
    <n v="1420586056"/>
    <d v="2015-01-06T23:14:16"/>
    <d v="1900-02-13T00:00:00"/>
    <x v="43"/>
    <b v="0"/>
    <n v="24"/>
    <b v="0"/>
    <s v="theater/musical"/>
    <n v="11.74"/>
    <n v="24.458333333333332"/>
    <s v="Theater"/>
    <s v="Musical"/>
  </r>
  <r>
    <n v="3000"/>
    <n v="4004"/>
    <s v="successful"/>
    <s v="US"/>
    <s v="USD"/>
    <n v="1470034740"/>
    <d v="2016-08-01T06:59:00"/>
    <n v="1466185176"/>
    <d v="2016-06-17T17:39:36"/>
    <d v="1900-02-13T00:00:00"/>
    <x v="43"/>
    <b v="0"/>
    <n v="70"/>
    <b v="1"/>
    <s v="theater/plays"/>
    <n v="133.46666666666667"/>
    <n v="57.2"/>
    <s v="Theater"/>
    <s v="Plays"/>
  </r>
  <r>
    <n v="500"/>
    <n v="540"/>
    <s v="successful"/>
    <s v="GB"/>
    <s v="GBP"/>
    <n v="1422712986"/>
    <d v="2015-01-31T14:03:06"/>
    <n v="1418824986"/>
    <d v="2014-12-17T14:03:06"/>
    <d v="1900-02-13T00:00:00"/>
    <x v="43"/>
    <b v="0"/>
    <n v="16"/>
    <b v="1"/>
    <s v="theater/plays"/>
    <n v="108"/>
    <n v="33.75"/>
    <s v="Theater"/>
    <s v="Plays"/>
  </r>
  <r>
    <n v="4000"/>
    <n v="4250"/>
    <s v="successful"/>
    <s v="US"/>
    <s v="USD"/>
    <n v="1487985734"/>
    <d v="2017-02-25T01:22:14"/>
    <n v="1484097734"/>
    <d v="2017-01-11T01:22:14"/>
    <d v="1900-02-13T00:00:00"/>
    <x v="43"/>
    <b v="0"/>
    <n v="23"/>
    <b v="1"/>
    <s v="theater/plays"/>
    <n v="106.25"/>
    <n v="184.78260869565219"/>
    <s v="Theater"/>
    <s v="Plays"/>
  </r>
  <r>
    <n v="10000"/>
    <n v="10041"/>
    <s v="successful"/>
    <s v="US"/>
    <s v="USD"/>
    <n v="1409266414"/>
    <d v="2014-08-28T22:53:34"/>
    <n v="1405378414"/>
    <d v="2014-07-14T22:53:34"/>
    <d v="1900-02-13T00:00:00"/>
    <x v="43"/>
    <b v="0"/>
    <n v="85"/>
    <b v="1"/>
    <s v="theater/plays"/>
    <n v="100.41"/>
    <n v="118.12941176470588"/>
    <s v="Theater"/>
    <s v="Plays"/>
  </r>
  <r>
    <n v="10000"/>
    <n v="10031"/>
    <s v="successful"/>
    <s v="US"/>
    <s v="USD"/>
    <n v="1405511376"/>
    <d v="2014-07-16T11:49:36"/>
    <n v="1401623376"/>
    <d v="2014-06-01T11:49:36"/>
    <d v="1900-02-13T00:00:00"/>
    <x v="43"/>
    <b v="0"/>
    <n v="91"/>
    <b v="1"/>
    <s v="theater/plays"/>
    <n v="100.31000000000002"/>
    <n v="110.23076923076923"/>
    <s v="Theater"/>
    <s v="Plays"/>
  </r>
  <r>
    <n v="1000"/>
    <n v="1078"/>
    <s v="successful"/>
    <s v="US"/>
    <s v="USD"/>
    <n v="1458332412"/>
    <d v="2016-03-18T20:20:12"/>
    <n v="1454448012"/>
    <d v="2016-02-02T21:20:12"/>
    <d v="1900-02-13T00:00:00"/>
    <x v="43"/>
    <b v="0"/>
    <n v="14"/>
    <b v="1"/>
    <s v="theater/plays"/>
    <n v="107.80000000000001"/>
    <n v="77"/>
    <s v="Theater"/>
    <s v="Plays"/>
  </r>
  <r>
    <n v="3000"/>
    <n v="3045"/>
    <s v="successful"/>
    <s v="US"/>
    <s v="USD"/>
    <n v="1408815440"/>
    <d v="2014-08-23T17:37:20"/>
    <n v="1404927440"/>
    <d v="2014-07-09T17:37:20"/>
    <d v="1900-02-13T00:00:00"/>
    <x v="43"/>
    <b v="0"/>
    <n v="29"/>
    <b v="1"/>
    <s v="theater/plays"/>
    <n v="101.49999999999999"/>
    <n v="105"/>
    <s v="Theater"/>
    <s v="Plays"/>
  </r>
  <r>
    <n v="500"/>
    <n v="633"/>
    <s v="successful"/>
    <s v="GB"/>
    <s v="GBP"/>
    <n v="1467054000"/>
    <d v="2016-06-27T19:00:00"/>
    <n v="1463144254"/>
    <d v="2016-05-13T12:57:34"/>
    <d v="1900-02-13T00:00:00"/>
    <x v="43"/>
    <b v="0"/>
    <n v="28"/>
    <b v="1"/>
    <s v="theater/plays"/>
    <n v="126.6"/>
    <n v="22.607142857142858"/>
    <s v="Theater"/>
    <s v="Plays"/>
  </r>
  <r>
    <n v="500"/>
    <n v="30"/>
    <s v="failed"/>
    <s v="GB"/>
    <s v="GBP"/>
    <n v="1475258327"/>
    <d v="2016-09-30T17:58:47"/>
    <n v="1471370327"/>
    <d v="2016-08-16T17:58:47"/>
    <d v="1900-02-13T00:00:00"/>
    <x v="43"/>
    <b v="0"/>
    <n v="2"/>
    <b v="0"/>
    <s v="theater/musical"/>
    <n v="6"/>
    <n v="15"/>
    <s v="Theater"/>
    <s v="Musical"/>
  </r>
  <r>
    <n v="40000"/>
    <n v="51184"/>
    <s v="successful"/>
    <s v="US"/>
    <s v="USD"/>
    <n v="1425272340"/>
    <d v="2015-03-02T04:59:00"/>
    <n v="1421426929"/>
    <d v="2015-01-16T16:48:49"/>
    <d v="1900-02-13T00:00:00"/>
    <x v="43"/>
    <b v="0"/>
    <n v="274"/>
    <b v="1"/>
    <s v="theater/plays"/>
    <n v="127.96000000000001"/>
    <n v="186.80291970802921"/>
    <s v="Theater"/>
    <s v="Plays"/>
  </r>
  <r>
    <n v="5000"/>
    <n v="362"/>
    <s v="failed"/>
    <s v="US"/>
    <s v="USD"/>
    <n v="1427082912"/>
    <d v="2015-03-23T03:55:12"/>
    <n v="1423198512"/>
    <d v="2015-02-06T04:55:12"/>
    <d v="1900-02-13T00:00:00"/>
    <x v="43"/>
    <b v="0"/>
    <n v="5"/>
    <b v="0"/>
    <s v="theater/plays"/>
    <n v="7.24"/>
    <n v="72.400000000000006"/>
    <s v="Theater"/>
    <s v="Plays"/>
  </r>
  <r>
    <n v="1200"/>
    <n v="1256"/>
    <s v="successful"/>
    <s v="US"/>
    <s v="USD"/>
    <n v="1455936335"/>
    <d v="2016-02-20T02:45:35"/>
    <n v="1452048335"/>
    <d v="2016-01-06T02:45:35"/>
    <d v="1900-02-13T00:00:00"/>
    <x v="43"/>
    <b v="0"/>
    <n v="9"/>
    <b v="1"/>
    <s v="theater/plays"/>
    <n v="104.66666666666666"/>
    <n v="139.55555555555554"/>
    <s v="Theater"/>
    <s v="Plays"/>
  </r>
  <r>
    <n v="10500"/>
    <n v="1697"/>
    <s v="failed"/>
    <s v="US"/>
    <s v="USD"/>
    <n v="1437283391"/>
    <d v="2015-07-19T05:23:11"/>
    <n v="1433395391"/>
    <d v="2015-06-04T05:23:11"/>
    <d v="1900-02-13T00:00:00"/>
    <x v="43"/>
    <b v="1"/>
    <n v="9"/>
    <b v="0"/>
    <s v="theater/plays"/>
    <n v="16.161904761904761"/>
    <n v="188.55555555555554"/>
    <s v="Theater"/>
    <s v="Plays"/>
  </r>
  <r>
    <n v="750"/>
    <n v="61"/>
    <s v="failed"/>
    <s v="US"/>
    <s v="USD"/>
    <n v="1425337200"/>
    <d v="2015-03-02T23:00:00"/>
    <n v="1421432810"/>
    <d v="2015-01-16T18:26:50"/>
    <d v="1900-02-13T00:00:00"/>
    <x v="43"/>
    <b v="0"/>
    <n v="6"/>
    <b v="0"/>
    <s v="theater/plays"/>
    <n v="8.1333333333333329"/>
    <n v="10.166666666666666"/>
    <s v="Theater"/>
    <s v="Plays"/>
  </r>
  <r>
    <n v="5000"/>
    <n v="550"/>
    <s v="failed"/>
    <s v="US"/>
    <s v="USD"/>
    <n v="1443704400"/>
    <d v="2015-10-01T13:00:00"/>
    <n v="1439827639"/>
    <d v="2015-08-17T16:07:19"/>
    <d v="1900-02-13T00:00:00"/>
    <x v="43"/>
    <b v="0"/>
    <n v="12"/>
    <b v="0"/>
    <s v="theater/plays"/>
    <n v="11"/>
    <n v="45.833333333333336"/>
    <s v="Theater"/>
    <s v="Plays"/>
  </r>
  <r>
    <n v="5000"/>
    <n v="11"/>
    <s v="failed"/>
    <s v="US"/>
    <s v="USD"/>
    <n v="1420199351"/>
    <d v="2015-01-02T11:49:11"/>
    <n v="1416311351"/>
    <d v="2014-11-18T11:49:11"/>
    <d v="1900-02-13T00:00:00"/>
    <x v="43"/>
    <b v="0"/>
    <n v="2"/>
    <b v="0"/>
    <s v="theater/plays"/>
    <n v="0.22"/>
    <n v="5.5"/>
    <s v="Theater"/>
    <s v="Plays"/>
  </r>
  <r>
    <n v="7000"/>
    <n v="0"/>
    <s v="failed"/>
    <s v="US"/>
    <s v="USD"/>
    <n v="1458860363"/>
    <d v="2016-03-24T22:59:23"/>
    <n v="1454975963"/>
    <d v="2016-02-08T23:59:23"/>
    <d v="1900-02-13T00:00:00"/>
    <x v="43"/>
    <b v="0"/>
    <n v="0"/>
    <b v="0"/>
    <s v="theater/plays"/>
    <n v="0"/>
    <n v="0"/>
    <s v="Theater"/>
    <s v="Plays"/>
  </r>
  <r>
    <n v="4500"/>
    <n v="50"/>
    <s v="failed"/>
    <s v="US"/>
    <s v="USD"/>
    <n v="1472847873"/>
    <d v="2016-09-02T20:24:33"/>
    <n v="1468959873"/>
    <d v="2016-07-19T20:24:33"/>
    <d v="1900-02-13T00:00:00"/>
    <x v="43"/>
    <b v="0"/>
    <n v="1"/>
    <b v="0"/>
    <s v="theater/plays"/>
    <n v="1.1111111111111112"/>
    <n v="50"/>
    <s v="Theater"/>
    <s v="Plays"/>
  </r>
  <r>
    <n v="12000"/>
    <n v="12029"/>
    <s v="successful"/>
    <s v="US"/>
    <s v="USD"/>
    <n v="1402896600"/>
    <d v="2014-06-16T05:30:00"/>
    <n v="1398971211"/>
    <d v="2014-05-01T19:06:51"/>
    <d v="1900-02-14T00:00:00"/>
    <x v="44"/>
    <b v="0"/>
    <n v="70"/>
    <b v="1"/>
    <s v="film &amp; video/television"/>
    <n v="100.24166666666667"/>
    <n v="171.84285714285716"/>
    <s v="Film &amp; Video"/>
    <s v="Television"/>
  </r>
  <r>
    <n v="5000"/>
    <n v="5260"/>
    <s v="successful"/>
    <s v="CA"/>
    <s v="CAD"/>
    <n v="1485936000"/>
    <d v="2017-02-01T08:00:00"/>
    <n v="1481949983"/>
    <d v="2016-12-17T04:46:23"/>
    <d v="1900-02-14T00:00:00"/>
    <x v="44"/>
    <b v="0"/>
    <n v="43"/>
    <b v="1"/>
    <s v="film &amp; video/shorts"/>
    <n v="105.2"/>
    <n v="122.32558139534883"/>
    <s v="Film &amp; Video"/>
    <s v="Shorts"/>
  </r>
  <r>
    <n v="3500"/>
    <n v="3978"/>
    <s v="successful"/>
    <s v="US"/>
    <s v="USD"/>
    <n v="1302260155"/>
    <d v="2011-04-08T10:55:55"/>
    <n v="1298289355"/>
    <d v="2011-02-21T11:55:55"/>
    <d v="1900-02-14T00:00:00"/>
    <x v="44"/>
    <b v="0"/>
    <n v="57"/>
    <b v="1"/>
    <s v="film &amp; video/shorts"/>
    <n v="113.65714285714286"/>
    <n v="69.78947368421052"/>
    <s v="Film &amp; Video"/>
    <s v="Shorts"/>
  </r>
  <r>
    <n v="10000"/>
    <n v="10640"/>
    <s v="successful"/>
    <s v="US"/>
    <s v="USD"/>
    <n v="1279360740"/>
    <d v="2010-07-17T09:59:00"/>
    <n v="1275415679"/>
    <d v="2010-06-01T18:07:59"/>
    <d v="1900-02-14T00:00:00"/>
    <x v="44"/>
    <b v="1"/>
    <n v="88"/>
    <b v="1"/>
    <s v="film &amp; video/documentary"/>
    <n v="106.4"/>
    <n v="120.90909090909091"/>
    <s v="Film &amp; Video"/>
    <s v="Documentary"/>
  </r>
  <r>
    <n v="5000"/>
    <n v="10"/>
    <s v="canceled"/>
    <s v="NL"/>
    <s v="EUR"/>
    <n v="1432479600"/>
    <d v="2015-05-24T15:00:00"/>
    <n v="1428507409"/>
    <d v="2015-04-08T15:36:49"/>
    <d v="1900-02-14T00:00:00"/>
    <x v="44"/>
    <b v="0"/>
    <n v="1"/>
    <b v="0"/>
    <s v="technology/web"/>
    <n v="0.2"/>
    <n v="10"/>
    <s v="Technology"/>
    <s v="Web"/>
  </r>
  <r>
    <n v="3000"/>
    <n v="3555"/>
    <s v="successful"/>
    <s v="US"/>
    <s v="USD"/>
    <n v="1312470475"/>
    <d v="2011-08-04T15:07:55"/>
    <n v="1308496075"/>
    <d v="2011-06-19T15:07:55"/>
    <d v="1900-02-14T00:00:00"/>
    <x v="44"/>
    <b v="0"/>
    <n v="62"/>
    <b v="1"/>
    <s v="publishing/nonfiction"/>
    <n v="118.5"/>
    <n v="57.338709677419352"/>
    <s v="Publishing"/>
    <s v="Nonfiction"/>
  </r>
  <r>
    <n v="6000"/>
    <n v="6080"/>
    <s v="successful"/>
    <s v="US"/>
    <s v="USD"/>
    <n v="1347854700"/>
    <d v="2012-09-17T04:05:00"/>
    <n v="1343867524"/>
    <d v="2012-08-02T00:32:04"/>
    <d v="1900-02-14T00:00:00"/>
    <x v="44"/>
    <b v="0"/>
    <n v="75"/>
    <b v="1"/>
    <s v="music/rock"/>
    <n v="101.33333333333334"/>
    <n v="81.066666666666663"/>
    <s v="Music"/>
    <s v="Rock"/>
  </r>
  <r>
    <n v="6500"/>
    <n v="0"/>
    <s v="failed"/>
    <s v="US"/>
    <s v="USD"/>
    <n v="1276024260"/>
    <d v="2010-06-08T19:11:00"/>
    <n v="1272050914"/>
    <d v="2010-04-23T19:28:34"/>
    <d v="1900-02-14T00:00:00"/>
    <x v="44"/>
    <b v="0"/>
    <n v="0"/>
    <b v="0"/>
    <s v="music/jazz"/>
    <n v="0"/>
    <n v="0"/>
    <s v="Music"/>
    <s v="Jazz"/>
  </r>
  <r>
    <n v="2500"/>
    <n v="0"/>
    <s v="failed"/>
    <s v="US"/>
    <s v="USD"/>
    <n v="1280206740"/>
    <d v="2010-07-27T04:59:00"/>
    <n v="1276283655"/>
    <d v="2010-06-11T19:14:15"/>
    <d v="1900-02-14T00:00:00"/>
    <x v="44"/>
    <b v="0"/>
    <n v="0"/>
    <b v="0"/>
    <s v="music/jazz"/>
    <n v="0"/>
    <n v="0"/>
    <s v="Music"/>
    <s v="Jazz"/>
  </r>
  <r>
    <n v="95000"/>
    <n v="40079"/>
    <s v="failed"/>
    <s v="US"/>
    <s v="USD"/>
    <n v="1487617200"/>
    <d v="2017-02-20T19:00:00"/>
    <n v="1483634335"/>
    <d v="2017-01-05T16:38:55"/>
    <d v="1900-02-14T00:00:00"/>
    <x v="44"/>
    <b v="0"/>
    <n v="110"/>
    <b v="0"/>
    <s v="technology/wearables"/>
    <n v="42.188421052631583"/>
    <n v="364.35454545454547"/>
    <s v="Technology"/>
    <s v="Wearables"/>
  </r>
  <r>
    <n v="7500"/>
    <n v="9486.69"/>
    <s v="successful"/>
    <s v="US"/>
    <s v="USD"/>
    <n v="1417049663"/>
    <d v="2014-11-27T00:54:23"/>
    <n v="1413158063"/>
    <d v="2014-10-12T23:54:23"/>
    <d v="1900-02-14T00:00:00"/>
    <x v="44"/>
    <b v="0"/>
    <n v="147"/>
    <b v="1"/>
    <s v="music/rock"/>
    <n v="126.48920000000001"/>
    <n v="64.535306122448986"/>
    <s v="Music"/>
    <s v="Rock"/>
  </r>
  <r>
    <n v="5000"/>
    <n v="34"/>
    <s v="failed"/>
    <s v="DE"/>
    <s v="EUR"/>
    <n v="1453122000"/>
    <d v="2016-01-18T13:00:00"/>
    <n v="1449151888"/>
    <d v="2015-12-03T14:11:28"/>
    <d v="1900-02-14T00:00:00"/>
    <x v="44"/>
    <b v="0"/>
    <n v="1"/>
    <b v="0"/>
    <s v="music/faith"/>
    <n v="0.67999999999999994"/>
    <n v="34"/>
    <s v="Music"/>
    <s v="Faith"/>
  </r>
  <r>
    <n v="10000"/>
    <n v="10555"/>
    <s v="successful"/>
    <s v="US"/>
    <s v="USD"/>
    <n v="1279778400"/>
    <d v="2010-07-22T06:00:00"/>
    <n v="1275851354"/>
    <d v="2010-06-06T19:09:14"/>
    <d v="1900-02-14T00:00:00"/>
    <x v="44"/>
    <b v="0"/>
    <n v="120"/>
    <b v="1"/>
    <s v="music/indie rock"/>
    <n v="105.55000000000001"/>
    <n v="87.958333333333329"/>
    <s v="Music"/>
    <s v="Indie Rock"/>
  </r>
  <r>
    <n v="50000"/>
    <n v="201165"/>
    <s v="successful"/>
    <s v="US"/>
    <s v="USD"/>
    <n v="1450511940"/>
    <d v="2015-12-19T07:59:00"/>
    <n v="1446527540"/>
    <d v="2015-11-03T05:12:20"/>
    <d v="1900-02-14T00:00:00"/>
    <x v="44"/>
    <b v="1"/>
    <n v="821"/>
    <b v="1"/>
    <s v="technology/hardware"/>
    <n v="402.33"/>
    <n v="245.02436053593178"/>
    <s v="Technology"/>
    <s v="Hardware"/>
  </r>
  <r>
    <n v="25000"/>
    <n v="33370.769999999997"/>
    <s v="successful"/>
    <s v="US"/>
    <s v="USD"/>
    <n v="1398052740"/>
    <d v="2014-04-21T03:59:00"/>
    <n v="1394127585"/>
    <d v="2014-03-06T17:39:45"/>
    <d v="1900-02-14T00:00:00"/>
    <x v="44"/>
    <b v="1"/>
    <n v="454"/>
    <b v="1"/>
    <s v="technology/hardware"/>
    <n v="133.48307999999997"/>
    <n v="73.503898678414089"/>
    <s v="Technology"/>
    <s v="Hardware"/>
  </r>
  <r>
    <n v="80000"/>
    <n v="168829.14"/>
    <s v="successful"/>
    <s v="US"/>
    <s v="USD"/>
    <n v="1450486800"/>
    <d v="2015-12-19T01:00:00"/>
    <n v="1446562807"/>
    <d v="2015-11-03T15:00:07"/>
    <d v="1900-02-14T00:00:00"/>
    <x v="44"/>
    <b v="1"/>
    <n v="644"/>
    <b v="1"/>
    <s v="technology/hardware"/>
    <n v="211.03642500000004"/>
    <n v="262.15704968944101"/>
    <s v="Technology"/>
    <s v="Hardware"/>
  </r>
  <r>
    <n v="100000"/>
    <n v="0"/>
    <s v="failed"/>
    <s v="US"/>
    <s v="USD"/>
    <n v="1476559260"/>
    <d v="2016-10-15T19:21:00"/>
    <n v="1472567085"/>
    <d v="2016-08-30T14:24:45"/>
    <d v="1900-02-14T00:00:00"/>
    <x v="44"/>
    <b v="0"/>
    <n v="0"/>
    <b v="0"/>
    <s v="food/restaurants"/>
    <n v="0"/>
    <n v="0"/>
    <s v="Food"/>
    <s v="Restaurants"/>
  </r>
  <r>
    <n v="5000"/>
    <n v="5665"/>
    <s v="successful"/>
    <s v="CA"/>
    <s v="CAD"/>
    <n v="1428292800"/>
    <d v="2015-04-06T04:00:00"/>
    <n v="1424368298"/>
    <d v="2015-02-19T17:51:38"/>
    <d v="1900-02-14T00:00:00"/>
    <x v="44"/>
    <b v="0"/>
    <n v="83"/>
    <b v="1"/>
    <s v="theater/plays"/>
    <n v="113.3"/>
    <n v="68.253012048192772"/>
    <s v="Theater"/>
    <s v="Plays"/>
  </r>
  <r>
    <n v="1000"/>
    <n v="1005"/>
    <s v="successful"/>
    <s v="GB"/>
    <s v="GBP"/>
    <n v="1444060800"/>
    <d v="2015-10-05T16:00:00"/>
    <n v="1440082649"/>
    <d v="2015-08-20T14:57:29"/>
    <d v="1900-02-14T00:00:00"/>
    <x v="44"/>
    <b v="0"/>
    <n v="17"/>
    <b v="1"/>
    <s v="theater/plays"/>
    <n v="100.49999999999999"/>
    <n v="59.117647058823529"/>
    <s v="Theater"/>
    <s v="Plays"/>
  </r>
  <r>
    <n v="2000"/>
    <n v="35"/>
    <s v="canceled"/>
    <s v="US"/>
    <s v="USD"/>
    <n v="1430517600"/>
    <d v="2015-05-01T22:00:00"/>
    <n v="1426538129"/>
    <d v="2015-03-16T20:35:29"/>
    <d v="1900-02-14T00:00:00"/>
    <x v="44"/>
    <b v="0"/>
    <n v="2"/>
    <b v="0"/>
    <s v="theater/musical"/>
    <n v="1.7500000000000002"/>
    <n v="17.5"/>
    <s v="Theater"/>
    <s v="Musical"/>
  </r>
  <r>
    <n v="28000"/>
    <n v="7"/>
    <s v="failed"/>
    <s v="US"/>
    <s v="USD"/>
    <n v="1468020354"/>
    <d v="2016-07-08T23:25:54"/>
    <n v="1464045954"/>
    <d v="2016-05-23T23:25:54"/>
    <d v="1900-02-14T00:00:00"/>
    <x v="44"/>
    <b v="0"/>
    <n v="1"/>
    <b v="0"/>
    <s v="theater/plays"/>
    <n v="2.5000000000000001E-2"/>
    <n v="7"/>
    <s v="Theater"/>
    <s v="Plays"/>
  </r>
  <r>
    <n v="18000"/>
    <n v="12521"/>
    <s v="failed"/>
    <s v="US"/>
    <s v="USD"/>
    <n v="1422759240"/>
    <d v="2015-02-01T02:54:00"/>
    <n v="1418824867"/>
    <d v="2014-12-17T14:01:07"/>
    <d v="1900-02-14T00:00:00"/>
    <x v="44"/>
    <b v="0"/>
    <n v="197"/>
    <b v="0"/>
    <s v="theater/plays"/>
    <n v="69.561111111111103"/>
    <n v="63.558375634517766"/>
    <s v="Theater"/>
    <s v="Plays"/>
  </r>
  <r>
    <n v="5000"/>
    <n v="5263"/>
    <s v="successful"/>
    <s v="US"/>
    <s v="USD"/>
    <n v="1312960080"/>
    <d v="2011-08-10T07:08:00"/>
    <n v="1308900441"/>
    <d v="2011-06-24T07:27:21"/>
    <d v="1900-02-15T00:00:00"/>
    <x v="45"/>
    <b v="0"/>
    <n v="70"/>
    <b v="1"/>
    <s v="film &amp; video/documentary"/>
    <n v="105.25999999999999"/>
    <n v="75.185714285714283"/>
    <s v="Film &amp; Video"/>
    <s v="Documentary"/>
  </r>
  <r>
    <n v="5000"/>
    <n v="40"/>
    <s v="canceled"/>
    <s v="US"/>
    <s v="USD"/>
    <n v="1381090870"/>
    <d v="2013-10-06T20:21:10"/>
    <n v="1377030070"/>
    <d v="2013-08-20T20:21:10"/>
    <d v="1900-02-15T00:00:00"/>
    <x v="45"/>
    <b v="0"/>
    <n v="1"/>
    <b v="0"/>
    <s v="music/world music"/>
    <n v="0.8"/>
    <n v="40"/>
    <s v="Music"/>
    <s v="World Music"/>
  </r>
  <r>
    <n v="3500"/>
    <n v="4170.17"/>
    <s v="successful"/>
    <s v="US"/>
    <s v="USD"/>
    <n v="1291131815"/>
    <d v="2010-11-30T15:43:35"/>
    <n v="1287071015"/>
    <d v="2010-10-14T15:43:35"/>
    <d v="1900-02-15T00:00:00"/>
    <x v="45"/>
    <b v="1"/>
    <n v="66"/>
    <b v="1"/>
    <s v="music/rock"/>
    <n v="119.14771428571429"/>
    <n v="63.184393939393942"/>
    <s v="Music"/>
    <s v="Rock"/>
  </r>
  <r>
    <n v="3000"/>
    <n v="3460"/>
    <s v="successful"/>
    <s v="US"/>
    <s v="USD"/>
    <n v="1334980740"/>
    <d v="2012-04-21T03:59:00"/>
    <n v="1330968347"/>
    <d v="2012-03-05T17:25:47"/>
    <d v="1900-02-15T00:00:00"/>
    <x v="45"/>
    <b v="0"/>
    <n v="42"/>
    <b v="1"/>
    <s v="music/pop"/>
    <n v="115.33333333333333"/>
    <n v="82.38095238095238"/>
    <s v="Music"/>
    <s v="Pop"/>
  </r>
  <r>
    <n v="18000"/>
    <n v="1455"/>
    <s v="failed"/>
    <s v="US"/>
    <s v="USD"/>
    <n v="1488958200"/>
    <d v="2017-03-08T07:30:00"/>
    <n v="1484912974"/>
    <d v="2017-01-20T11:49:34"/>
    <d v="1900-02-15T00:00:00"/>
    <x v="45"/>
    <b v="0"/>
    <n v="16"/>
    <b v="0"/>
    <s v="games/mobile games"/>
    <n v="8.0833333333333321"/>
    <n v="90.9375"/>
    <s v="Games"/>
    <s v="Mobile Games"/>
  </r>
  <r>
    <n v="50000"/>
    <n v="349474"/>
    <s v="successful"/>
    <s v="US"/>
    <s v="USD"/>
    <n v="1457758800"/>
    <d v="2016-03-12T05:00:00"/>
    <n v="1453730176"/>
    <d v="2016-01-25T13:56:16"/>
    <d v="1900-02-15T00:00:00"/>
    <x v="45"/>
    <b v="1"/>
    <n v="415"/>
    <b v="1"/>
    <s v="technology/hardware"/>
    <n v="698.94800000000009"/>
    <n v="842.10602409638557"/>
    <s v="Technology"/>
    <s v="Hardware"/>
  </r>
  <r>
    <n v="1500"/>
    <n v="1510"/>
    <s v="successful"/>
    <s v="US"/>
    <s v="USD"/>
    <n v="1404273540"/>
    <d v="2014-07-02T03:59:00"/>
    <n v="1400272580"/>
    <d v="2014-05-16T20:36:20"/>
    <d v="1900-02-15T00:00:00"/>
    <x v="45"/>
    <b v="0"/>
    <n v="20"/>
    <b v="1"/>
    <s v="theater/plays"/>
    <n v="100.66666666666666"/>
    <n v="75.5"/>
    <s v="Theater"/>
    <s v="Plays"/>
  </r>
  <r>
    <n v="2000"/>
    <n v="2191"/>
    <s v="successful"/>
    <s v="CA"/>
    <s v="CAD"/>
    <n v="1433131140"/>
    <d v="2015-06-01T03:59:00"/>
    <n v="1429120908"/>
    <d v="2015-04-15T18:01:48"/>
    <d v="1900-02-15T00:00:00"/>
    <x v="45"/>
    <b v="0"/>
    <n v="11"/>
    <b v="1"/>
    <s v="theater/plays"/>
    <n v="109.55"/>
    <n v="199.18181818181819"/>
    <s v="Theater"/>
    <s v="Plays"/>
  </r>
  <r>
    <n v="8888"/>
    <n v="0"/>
    <s v="failed"/>
    <s v="US"/>
    <s v="USD"/>
    <n v="1431286105"/>
    <d v="2015-05-10T19:28:25"/>
    <n v="1427138905"/>
    <d v="2015-03-23T19:28:25"/>
    <d v="1900-02-16T00:00:00"/>
    <x v="46"/>
    <b v="0"/>
    <n v="0"/>
    <b v="0"/>
    <s v="publishing/translations"/>
    <n v="0"/>
    <n v="0"/>
    <s v="Publishing"/>
    <s v="Translations"/>
  </r>
  <r>
    <n v="1500"/>
    <n v="2500.25"/>
    <s v="successful"/>
    <s v="US"/>
    <s v="USD"/>
    <n v="1295647200"/>
    <d v="2011-01-21T22:00:00"/>
    <n v="1291428371"/>
    <d v="2010-12-04T02:06:11"/>
    <d v="1900-02-16T00:00:00"/>
    <x v="46"/>
    <b v="0"/>
    <n v="33"/>
    <b v="1"/>
    <s v="music/rock"/>
    <n v="166.68333333333334"/>
    <n v="75.765151515151516"/>
    <s v="Music"/>
    <s v="Rock"/>
  </r>
  <r>
    <n v="18000"/>
    <n v="21684.2"/>
    <s v="successful"/>
    <s v="US"/>
    <s v="USD"/>
    <n v="1299009600"/>
    <d v="2011-03-01T20:00:00"/>
    <n v="1294818278"/>
    <d v="2011-01-12T07:44:38"/>
    <d v="1900-02-16T00:00:00"/>
    <x v="46"/>
    <b v="0"/>
    <n v="246"/>
    <b v="1"/>
    <s v="music/indie rock"/>
    <n v="120.46777777777777"/>
    <n v="88.147154471544724"/>
    <s v="Music"/>
    <s v="Indie Rock"/>
  </r>
  <r>
    <n v="48000"/>
    <n v="48434"/>
    <s v="successful"/>
    <s v="US"/>
    <s v="USD"/>
    <n v="1349203203"/>
    <d v="2012-10-02T18:40:03"/>
    <n v="1345056003"/>
    <d v="2012-08-15T18:40:03"/>
    <d v="1900-02-16T00:00:00"/>
    <x v="46"/>
    <b v="0"/>
    <n v="92"/>
    <b v="1"/>
    <s v="music/indie rock"/>
    <n v="100.90416666666667"/>
    <n v="526.45652173913038"/>
    <s v="Music"/>
    <s v="Indie Rock"/>
  </r>
  <r>
    <n v="1100"/>
    <n v="115"/>
    <s v="failed"/>
    <s v="US"/>
    <s v="USD"/>
    <n v="1291093200"/>
    <d v="2010-11-30T05:00:00"/>
    <n v="1286930435"/>
    <d v="2010-10-13T00:40:35"/>
    <d v="1900-02-16T00:00:00"/>
    <x v="46"/>
    <b v="0"/>
    <n v="5"/>
    <b v="0"/>
    <s v="games/video games"/>
    <n v="10.454545454545453"/>
    <n v="23"/>
    <s v="Games"/>
    <s v="Video Games"/>
  </r>
  <r>
    <n v="2000"/>
    <n v="225"/>
    <s v="failed"/>
    <s v="US"/>
    <s v="USD"/>
    <n v="1279738800"/>
    <d v="2010-07-21T19:00:00"/>
    <n v="1275599812"/>
    <d v="2010-06-03T21:16:52"/>
    <d v="1900-02-16T00:00:00"/>
    <x v="46"/>
    <b v="0"/>
    <n v="5"/>
    <b v="0"/>
    <s v="games/video games"/>
    <n v="11.25"/>
    <n v="45"/>
    <s v="Games"/>
    <s v="Video Games"/>
  </r>
  <r>
    <n v="4000"/>
    <n v="8105"/>
    <s v="successful"/>
    <s v="US"/>
    <s v="USD"/>
    <n v="1356976800"/>
    <d v="2012-12-31T18:00:00"/>
    <n v="1352820837"/>
    <d v="2012-11-13T15:33:57"/>
    <d v="1900-02-16T00:00:00"/>
    <x v="46"/>
    <b v="0"/>
    <n v="170"/>
    <b v="1"/>
    <s v="music/indie rock"/>
    <n v="202.625"/>
    <n v="47.676470588235297"/>
    <s v="Music"/>
    <s v="Indie Rock"/>
  </r>
  <r>
    <n v="6000"/>
    <n v="0"/>
    <s v="canceled"/>
    <s v="US"/>
    <s v="USD"/>
    <n v="1444410000"/>
    <d v="2015-10-09T17:00:00"/>
    <n v="1440203579"/>
    <d v="2015-08-22T00:32:59"/>
    <d v="1900-02-16T00:00:00"/>
    <x v="46"/>
    <b v="0"/>
    <n v="0"/>
    <b v="0"/>
    <s v="food/food trucks"/>
    <n v="0"/>
    <n v="0"/>
    <s v="Food"/>
    <s v="Food Trucks"/>
  </r>
  <r>
    <n v="3000"/>
    <n v="3773"/>
    <s v="successful"/>
    <s v="US"/>
    <s v="USD"/>
    <n v="1338523140"/>
    <d v="2012-06-01T03:59:00"/>
    <n v="1334442519"/>
    <d v="2012-04-14T22:28:39"/>
    <d v="1900-02-16T00:00:00"/>
    <x v="46"/>
    <b v="1"/>
    <n v="60"/>
    <b v="1"/>
    <s v="theater/plays"/>
    <n v="125.76666666666667"/>
    <n v="62.883333333333333"/>
    <s v="Theater"/>
    <s v="Plays"/>
  </r>
  <r>
    <n v="30000"/>
    <n v="30610"/>
    <s v="successful"/>
    <s v="US"/>
    <s v="USD"/>
    <n v="1484024400"/>
    <d v="2017-01-10T05:00:00"/>
    <n v="1479932713"/>
    <d v="2016-11-23T20:25:13"/>
    <d v="1900-02-16T00:00:00"/>
    <x v="46"/>
    <b v="1"/>
    <n v="216"/>
    <b v="1"/>
    <s v="theater/plays"/>
    <n v="102.03333333333333"/>
    <n v="141.71296296296296"/>
    <s v="Theater"/>
    <s v="Plays"/>
  </r>
  <r>
    <n v="75000"/>
    <n v="3185"/>
    <s v="failed"/>
    <s v="CA"/>
    <s v="CAD"/>
    <n v="1484366340"/>
    <d v="2017-01-14T03:59:00"/>
    <n v="1480219174"/>
    <d v="2016-11-27T03:59:34"/>
    <d v="1900-02-16T00:00:00"/>
    <x v="46"/>
    <b v="0"/>
    <n v="18"/>
    <b v="0"/>
    <s v="theater/musical"/>
    <n v="4.246666666666667"/>
    <n v="176.94444444444446"/>
    <s v="Theater"/>
    <s v="Musical"/>
  </r>
  <r>
    <n v="29000"/>
    <n v="250"/>
    <s v="failed"/>
    <s v="GB"/>
    <s v="GBP"/>
    <n v="1433064540"/>
    <d v="2015-05-31T09:29:00"/>
    <n v="1428854344"/>
    <d v="2015-04-12T15:59:04"/>
    <d v="1900-02-17T00:00:00"/>
    <x v="47"/>
    <b v="0"/>
    <n v="2"/>
    <b v="0"/>
    <s v="film &amp; video/drama"/>
    <n v="0.86206896551724133"/>
    <n v="125"/>
    <s v="Film &amp; Video"/>
    <s v="Drama"/>
  </r>
  <r>
    <n v="5500"/>
    <n v="16210"/>
    <s v="successful"/>
    <s v="US"/>
    <s v="USD"/>
    <n v="1301792590"/>
    <d v="2011-04-03T01:03:10"/>
    <n v="1297562590"/>
    <d v="2011-02-13T02:03:10"/>
    <d v="1900-02-17T00:00:00"/>
    <x v="47"/>
    <b v="1"/>
    <n v="176"/>
    <b v="1"/>
    <s v="music/rock"/>
    <n v="294.72727272727275"/>
    <n v="92.102272727272734"/>
    <s v="Music"/>
    <s v="Rock"/>
  </r>
  <r>
    <n v="23000"/>
    <n v="27675"/>
    <s v="successful"/>
    <s v="US"/>
    <s v="USD"/>
    <n v="1453185447"/>
    <d v="2016-01-19T06:37:27"/>
    <n v="1448951847"/>
    <d v="2015-12-01T06:37:27"/>
    <d v="1900-02-17T00:00:00"/>
    <x v="47"/>
    <b v="1"/>
    <n v="280"/>
    <b v="1"/>
    <s v="photography/photobooks"/>
    <n v="120.32608695652173"/>
    <n v="98.839285714285708"/>
    <s v="Photography"/>
    <s v="Photobooks"/>
  </r>
  <r>
    <n v="45000"/>
    <n v="65313"/>
    <s v="successful"/>
    <s v="US"/>
    <s v="USD"/>
    <n v="1462161540"/>
    <d v="2016-05-02T03:59:00"/>
    <n v="1457913777"/>
    <d v="2016-03-14T00:02:57"/>
    <d v="1900-02-17T00:00:00"/>
    <x v="47"/>
    <b v="1"/>
    <n v="740"/>
    <b v="1"/>
    <s v="photography/photobooks"/>
    <n v="145.14000000000001"/>
    <n v="88.26081081081081"/>
    <s v="Photography"/>
    <s v="Photobooks"/>
  </r>
  <r>
    <n v="65000"/>
    <n v="65924.38"/>
    <s v="live"/>
    <s v="US"/>
    <s v="USD"/>
    <n v="1490752800"/>
    <d v="2017-03-29T02:00:00"/>
    <n v="1486522484"/>
    <d v="2017-02-08T02:54:44"/>
    <d v="1900-02-17T00:00:00"/>
    <x v="47"/>
    <b v="0"/>
    <n v="884"/>
    <b v="0"/>
    <s v="music/faith"/>
    <n v="101.42212307692309"/>
    <n v="74.575090497737563"/>
    <s v="Music"/>
    <s v="Faith"/>
  </r>
  <r>
    <n v="8000"/>
    <n v="8070.43"/>
    <s v="successful"/>
    <s v="US"/>
    <s v="USD"/>
    <n v="1388617736"/>
    <d v="2014-01-01T23:08:56"/>
    <n v="1384384136"/>
    <d v="2013-11-13T23:08:56"/>
    <d v="1900-02-17T00:00:00"/>
    <x v="47"/>
    <b v="0"/>
    <n v="69"/>
    <b v="1"/>
    <s v="music/indie rock"/>
    <n v="100.880375"/>
    <n v="116.96275362318841"/>
    <s v="Music"/>
    <s v="Indie Rock"/>
  </r>
  <r>
    <n v="8000"/>
    <n v="0"/>
    <s v="failed"/>
    <s v="US"/>
    <s v="USD"/>
    <n v="1426615200"/>
    <d v="2015-03-17T18:00:00"/>
    <n v="1422400188"/>
    <d v="2015-01-27T23:09:48"/>
    <d v="1900-02-17T00:00:00"/>
    <x v="47"/>
    <b v="0"/>
    <n v="0"/>
    <b v="0"/>
    <s v="food/food trucks"/>
    <n v="0"/>
    <n v="0"/>
    <s v="Food"/>
    <s v="Food Trucks"/>
  </r>
  <r>
    <n v="19980"/>
    <n v="0"/>
    <s v="failed"/>
    <s v="US"/>
    <s v="USD"/>
    <n v="1359738000"/>
    <d v="2013-02-01T17:00:00"/>
    <n v="1355489140"/>
    <d v="2012-12-14T12:45:40"/>
    <d v="1900-02-17T00:00:00"/>
    <x v="47"/>
    <b v="0"/>
    <n v="0"/>
    <b v="0"/>
    <s v="publishing/children's books"/>
    <n v="0"/>
    <n v="0"/>
    <s v="Publishing"/>
    <s v="Children'S Books"/>
  </r>
  <r>
    <n v="25000"/>
    <n v="1072"/>
    <s v="failed"/>
    <s v="US"/>
    <s v="USD"/>
    <n v="1480007460"/>
    <d v="2016-11-24T17:11:00"/>
    <n v="1475760567"/>
    <d v="2016-10-06T13:29:27"/>
    <d v="1900-02-17T00:00:00"/>
    <x v="47"/>
    <b v="0"/>
    <n v="13"/>
    <b v="0"/>
    <s v="theater/spaces"/>
    <n v="4.2880000000000003"/>
    <n v="82.461538461538467"/>
    <s v="Theater"/>
    <s v="Spaces"/>
  </r>
  <r>
    <n v="48725"/>
    <n v="1758"/>
    <s v="failed"/>
    <s v="US"/>
    <s v="USD"/>
    <n v="1454890620"/>
    <d v="2016-02-08T00:17:00"/>
    <n v="1450724449"/>
    <d v="2015-12-21T19:00:49"/>
    <d v="1900-02-17T00:00:00"/>
    <x v="47"/>
    <b v="0"/>
    <n v="27"/>
    <b v="0"/>
    <s v="theater/spaces"/>
    <n v="3.6080041046690612"/>
    <n v="65.111111111111114"/>
    <s v="Theater"/>
    <s v="Spaces"/>
  </r>
  <r>
    <n v="55000"/>
    <n v="0"/>
    <s v="canceled"/>
    <s v="DK"/>
    <s v="DKK"/>
    <n v="1444657593"/>
    <d v="2015-10-12T13:46:33"/>
    <n v="1440337593"/>
    <d v="2015-08-23T13:46:33"/>
    <d v="1900-02-18T00:00:00"/>
    <x v="48"/>
    <b v="0"/>
    <n v="0"/>
    <b v="0"/>
    <s v="film &amp; video/science fiction"/>
    <n v="0"/>
    <n v="0"/>
    <s v="Film &amp; Video"/>
    <s v="Science Fiction"/>
  </r>
  <r>
    <n v="50000"/>
    <n v="27849.22"/>
    <s v="failed"/>
    <s v="US"/>
    <s v="USD"/>
    <n v="1429740037"/>
    <d v="2015-04-22T22:00:37"/>
    <n v="1425423637"/>
    <d v="2015-03-03T23:00:37"/>
    <d v="1900-02-18T00:00:00"/>
    <x v="48"/>
    <b v="0"/>
    <n v="84"/>
    <b v="0"/>
    <s v="film &amp; video/drama"/>
    <n v="55.698440000000005"/>
    <n v="331.53833333333336"/>
    <s v="Film &amp; Video"/>
    <s v="Drama"/>
  </r>
  <r>
    <n v="5000"/>
    <n v="15273"/>
    <s v="successful"/>
    <s v="US"/>
    <s v="USD"/>
    <n v="1292665405"/>
    <d v="2010-12-18T09:43:25"/>
    <n v="1288341805"/>
    <d v="2010-10-29T08:43:25"/>
    <d v="1900-02-18T00:00:00"/>
    <x v="48"/>
    <b v="1"/>
    <n v="223"/>
    <b v="1"/>
    <s v="film &amp; video/documentary"/>
    <n v="305.46000000000004"/>
    <n v="68.488789237668158"/>
    <s v="Film &amp; Video"/>
    <s v="Documentary"/>
  </r>
  <r>
    <n v="20000"/>
    <n v="21480"/>
    <s v="successful"/>
    <s v="US"/>
    <s v="USD"/>
    <n v="1339080900"/>
    <d v="2012-06-07T14:55:00"/>
    <n v="1334783704"/>
    <d v="2012-04-18T21:15:04"/>
    <d v="1900-02-18T00:00:00"/>
    <x v="48"/>
    <b v="1"/>
    <n v="220"/>
    <b v="1"/>
    <s v="film &amp; video/documentary"/>
    <n v="107.4"/>
    <n v="97.63636363636364"/>
    <s v="Film &amp; Video"/>
    <s v="Documentary"/>
  </r>
  <r>
    <n v="4500"/>
    <n v="4800.8"/>
    <s v="successful"/>
    <s v="US"/>
    <s v="USD"/>
    <n v="1296633540"/>
    <d v="2011-02-02T07:59:00"/>
    <n v="1292316697"/>
    <d v="2010-12-14T08:51:37"/>
    <d v="1900-02-18T00:00:00"/>
    <x v="48"/>
    <b v="1"/>
    <n v="168"/>
    <b v="1"/>
    <s v="film &amp; video/documentary"/>
    <n v="106.68444444444445"/>
    <n v="28.576190476190476"/>
    <s v="Film &amp; Video"/>
    <s v="Documentary"/>
  </r>
  <r>
    <n v="5000"/>
    <n v="51"/>
    <s v="failed"/>
    <s v="US"/>
    <s v="USD"/>
    <n v="1389844800"/>
    <d v="2014-01-16T04:00:00"/>
    <n v="1385524889"/>
    <d v="2013-11-27T04:01:29"/>
    <d v="1900-02-18T00:00:00"/>
    <x v="48"/>
    <b v="0"/>
    <n v="2"/>
    <b v="0"/>
    <s v="film &amp; video/animation"/>
    <n v="1.02"/>
    <n v="25.5"/>
    <s v="Film &amp; Video"/>
    <s v="Animation"/>
  </r>
  <r>
    <n v="38000"/>
    <n v="10"/>
    <s v="failed"/>
    <s v="US"/>
    <s v="USD"/>
    <n v="1454183202"/>
    <d v="2016-01-30T19:46:42"/>
    <n v="1449863202"/>
    <d v="2015-12-11T19:46:42"/>
    <d v="1900-02-18T00:00:00"/>
    <x v="48"/>
    <b v="0"/>
    <n v="1"/>
    <b v="0"/>
    <s v="publishing/fiction"/>
    <n v="2.6315789473684209E-2"/>
    <n v="10"/>
    <s v="Publishing"/>
    <s v="Fiction"/>
  </r>
  <r>
    <n v="1500"/>
    <n v="50"/>
    <s v="failed"/>
    <s v="US"/>
    <s v="USD"/>
    <n v="1257047940"/>
    <d v="2009-11-01T03:59:00"/>
    <n v="1252718519"/>
    <d v="2009-09-12T01:21:59"/>
    <d v="1900-02-18T00:00:00"/>
    <x v="48"/>
    <b v="0"/>
    <n v="1"/>
    <b v="0"/>
    <s v="publishing/fiction"/>
    <n v="3.3333333333333335"/>
    <n v="50"/>
    <s v="Publishing"/>
    <s v="Fiction"/>
  </r>
  <r>
    <n v="3000"/>
    <n v="3150"/>
    <s v="successful"/>
    <s v="US"/>
    <s v="USD"/>
    <n v="1310857200"/>
    <d v="2011-07-16T23:00:00"/>
    <n v="1306525512"/>
    <d v="2011-05-27T19:45:12"/>
    <d v="1900-02-18T00:00:00"/>
    <x v="48"/>
    <b v="0"/>
    <n v="54"/>
    <b v="1"/>
    <s v="music/rock"/>
    <n v="105"/>
    <n v="58.333333333333336"/>
    <s v="Music"/>
    <s v="Rock"/>
  </r>
  <r>
    <n v="10000"/>
    <n v="3060"/>
    <s v="canceled"/>
    <s v="US"/>
    <s v="USD"/>
    <n v="1420070615"/>
    <d v="2015-01-01T00:03:35"/>
    <n v="1415750615"/>
    <d v="2014-11-12T00:03:35"/>
    <d v="1900-02-18T00:00:00"/>
    <x v="48"/>
    <b v="0"/>
    <n v="16"/>
    <b v="0"/>
    <s v="technology/wearables"/>
    <n v="30.599999999999998"/>
    <n v="191.25"/>
    <s v="Technology"/>
    <s v="Wearables"/>
  </r>
  <r>
    <n v="3000"/>
    <n v="3132.63"/>
    <s v="successful"/>
    <s v="US"/>
    <s v="USD"/>
    <n v="1251777600"/>
    <d v="2009-09-01T04:00:00"/>
    <n v="1247504047"/>
    <d v="2009-07-13T16:54:07"/>
    <d v="1900-02-18T00:00:00"/>
    <x v="48"/>
    <b v="1"/>
    <n v="68"/>
    <b v="1"/>
    <s v="music/rock"/>
    <n v="104.42100000000001"/>
    <n v="46.06808823529412"/>
    <s v="Music"/>
    <s v="Rock"/>
  </r>
  <r>
    <n v="100"/>
    <n v="155"/>
    <s v="successful"/>
    <s v="GB"/>
    <s v="GBP"/>
    <n v="1442065060"/>
    <d v="2015-09-12T13:37:40"/>
    <n v="1437745060"/>
    <d v="2015-07-24T13:37:40"/>
    <d v="1900-02-18T00:00:00"/>
    <x v="48"/>
    <b v="0"/>
    <n v="3"/>
    <b v="1"/>
    <s v="photography/photobooks"/>
    <n v="155"/>
    <n v="51.666666666666664"/>
    <s v="Photography"/>
    <s v="Photobooks"/>
  </r>
  <r>
    <n v="8000"/>
    <n v="8053"/>
    <s v="successful"/>
    <s v="US"/>
    <s v="USD"/>
    <n v="1299138561"/>
    <d v="2011-03-03T07:49:21"/>
    <n v="1294818561"/>
    <d v="2011-01-12T07:49:21"/>
    <d v="1900-02-18T00:00:00"/>
    <x v="48"/>
    <b v="0"/>
    <n v="96"/>
    <b v="1"/>
    <s v="music/rock"/>
    <n v="100.66250000000001"/>
    <n v="83.885416666666671"/>
    <s v="Music"/>
    <s v="Rock"/>
  </r>
  <r>
    <n v="800"/>
    <n v="815"/>
    <s v="successful"/>
    <s v="US"/>
    <s v="USD"/>
    <n v="1352860017"/>
    <d v="2012-11-14T02:26:57"/>
    <n v="1348536417"/>
    <d v="2012-09-25T01:26:57"/>
    <d v="1900-02-18T00:00:00"/>
    <x v="48"/>
    <b v="0"/>
    <n v="14"/>
    <b v="1"/>
    <s v="music/rock"/>
    <n v="101.875"/>
    <n v="58.214285714285715"/>
    <s v="Music"/>
    <s v="Rock"/>
  </r>
  <r>
    <n v="10000"/>
    <n v="300"/>
    <s v="canceled"/>
    <s v="US"/>
    <s v="USD"/>
    <n v="1452282420"/>
    <d v="2016-01-08T19:47:00"/>
    <n v="1447962505"/>
    <d v="2015-11-19T19:48:25"/>
    <d v="1900-02-18T00:00:00"/>
    <x v="48"/>
    <b v="0"/>
    <n v="1"/>
    <b v="0"/>
    <s v="technology/web"/>
    <n v="3"/>
    <n v="300"/>
    <s v="Technology"/>
    <s v="Web"/>
  </r>
  <r>
    <n v="40000"/>
    <n v="57817"/>
    <s v="successful"/>
    <s v="CA"/>
    <s v="CAD"/>
    <n v="1488390735"/>
    <d v="2017-03-01T17:52:15"/>
    <n v="1484070735"/>
    <d v="2017-01-10T17:52:15"/>
    <d v="1900-02-18T00:00:00"/>
    <x v="48"/>
    <b v="0"/>
    <n v="113"/>
    <b v="1"/>
    <s v="technology/hardware"/>
    <n v="144.54249999999999"/>
    <n v="511.65486725663715"/>
    <s v="Technology"/>
    <s v="Hardware"/>
  </r>
  <r>
    <n v="800"/>
    <n v="2"/>
    <s v="failed"/>
    <s v="GB"/>
    <s v="GBP"/>
    <n v="1401997790"/>
    <d v="2014-06-05T19:49:50"/>
    <n v="1397677790"/>
    <d v="2014-04-16T19:49:50"/>
    <d v="1900-02-18T00:00:00"/>
    <x v="48"/>
    <b v="0"/>
    <n v="2"/>
    <b v="0"/>
    <s v="publishing/children's books"/>
    <n v="0.25"/>
    <n v="1"/>
    <s v="Publishing"/>
    <s v="Children'S Books"/>
  </r>
  <r>
    <n v="18000"/>
    <n v="3"/>
    <s v="failed"/>
    <s v="IT"/>
    <s v="EUR"/>
    <n v="1463734740"/>
    <d v="2016-05-20T08:59:00"/>
    <n v="1459414740"/>
    <d v="2016-03-31T08:59:00"/>
    <d v="1900-02-18T00:00:00"/>
    <x v="48"/>
    <b v="0"/>
    <n v="3"/>
    <b v="0"/>
    <s v="theater/spaces"/>
    <n v="1.6666666666666666E-2"/>
    <n v="1"/>
    <s v="Theater"/>
    <s v="Spaces"/>
  </r>
  <r>
    <n v="15000"/>
    <n v="1296"/>
    <s v="failed"/>
    <s v="US"/>
    <s v="USD"/>
    <n v="1471573640"/>
    <d v="2016-08-19T02:27:20"/>
    <n v="1467253640"/>
    <d v="2016-06-30T02:27:20"/>
    <d v="1900-02-18T00:00:00"/>
    <x v="48"/>
    <b v="0"/>
    <n v="20"/>
    <b v="0"/>
    <s v="theater/spaces"/>
    <n v="8.64"/>
    <n v="64.8"/>
    <s v="Theater"/>
    <s v="Spaces"/>
  </r>
  <r>
    <n v="16000"/>
    <n v="6258"/>
    <s v="failed"/>
    <s v="GB"/>
    <s v="GBP"/>
    <n v="1471939818"/>
    <d v="2016-08-23T08:10:18"/>
    <n v="1467619818"/>
    <d v="2016-07-04T08:10:18"/>
    <d v="1900-02-18T00:00:00"/>
    <x v="48"/>
    <b v="0"/>
    <n v="90"/>
    <b v="0"/>
    <s v="theater/spaces"/>
    <n v="39.112499999999997"/>
    <n v="69.533333333333331"/>
    <s v="Theater"/>
    <s v="Spaces"/>
  </r>
  <r>
    <n v="500"/>
    <n v="500"/>
    <s v="successful"/>
    <s v="GB"/>
    <s v="GBP"/>
    <n v="1462565855"/>
    <d v="2016-05-06T20:17:35"/>
    <n v="1458245855"/>
    <d v="2016-03-17T20:17:35"/>
    <d v="1900-02-18T00:00:00"/>
    <x v="48"/>
    <b v="0"/>
    <n v="12"/>
    <b v="1"/>
    <s v="theater/plays"/>
    <n v="100"/>
    <n v="41.666666666666664"/>
    <s v="Theater"/>
    <s v="Plays"/>
  </r>
  <r>
    <n v="2000"/>
    <n v="2025"/>
    <s v="successful"/>
    <s v="GB"/>
    <s v="GBP"/>
    <n v="1406761200"/>
    <d v="2014-07-30T23:00:00"/>
    <n v="1402403907"/>
    <d v="2014-06-10T12:38:27"/>
    <d v="1900-02-18T00:00:00"/>
    <x v="48"/>
    <b v="0"/>
    <n v="38"/>
    <b v="1"/>
    <s v="theater/plays"/>
    <n v="101.25"/>
    <n v="53.289473684210527"/>
    <s v="Theater"/>
    <s v="Plays"/>
  </r>
  <r>
    <n v="2000"/>
    <n v="11"/>
    <s v="failed"/>
    <s v="US"/>
    <s v="USD"/>
    <n v="1458703740"/>
    <d v="2016-03-23T03:29:00"/>
    <n v="1454453021"/>
    <d v="2016-02-02T22:43:41"/>
    <d v="1900-02-18T00:00:00"/>
    <x v="48"/>
    <b v="0"/>
    <n v="2"/>
    <b v="0"/>
    <s v="theater/plays"/>
    <n v="0.54999999999999993"/>
    <n v="5.5"/>
    <s v="Theater"/>
    <s v="Plays"/>
  </r>
  <r>
    <n v="15000"/>
    <n v="0"/>
    <s v="canceled"/>
    <s v="US"/>
    <s v="USD"/>
    <n v="1439522996"/>
    <d v="2015-08-14T03:29:56"/>
    <n v="1435202996"/>
    <d v="2015-06-25T03:29:56"/>
    <d v="1900-02-18T00:00:00"/>
    <x v="48"/>
    <b v="0"/>
    <n v="0"/>
    <b v="0"/>
    <s v="theater/musical"/>
    <n v="0"/>
    <n v="0"/>
    <s v="Theater"/>
    <s v="Musical"/>
  </r>
  <r>
    <n v="5000"/>
    <n v="0"/>
    <s v="failed"/>
    <s v="US"/>
    <s v="USD"/>
    <n v="1418914964"/>
    <d v="2014-12-18T15:02:44"/>
    <n v="1414591364"/>
    <d v="2014-10-29T14:02:44"/>
    <d v="1900-02-18T00:00:00"/>
    <x v="48"/>
    <b v="0"/>
    <n v="0"/>
    <b v="0"/>
    <s v="theater/plays"/>
    <n v="0"/>
    <n v="0"/>
    <s v="Theater"/>
    <s v="Plays"/>
  </r>
  <r>
    <n v="2300"/>
    <n v="3510"/>
    <s v="successful"/>
    <s v="US"/>
    <s v="USD"/>
    <n v="1306296000"/>
    <d v="2011-05-25T04:00:00"/>
    <n v="1301950070"/>
    <d v="2011-04-04T20:47:50"/>
    <d v="1900-02-19T00:00:00"/>
    <x v="49"/>
    <b v="1"/>
    <n v="61"/>
    <b v="1"/>
    <s v="film &amp; video/documentary"/>
    <n v="152.60869565217391"/>
    <n v="57.540983606557376"/>
    <s v="Film &amp; Video"/>
    <s v="Documentary"/>
  </r>
  <r>
    <n v="5000"/>
    <n v="6300"/>
    <s v="successful"/>
    <s v="US"/>
    <s v="USD"/>
    <n v="1327212000"/>
    <d v="2012-01-22T06:00:00"/>
    <n v="1322852747"/>
    <d v="2011-12-02T19:05:47"/>
    <d v="1900-02-19T00:00:00"/>
    <x v="49"/>
    <b v="0"/>
    <n v="71"/>
    <b v="1"/>
    <s v="publishing/nonfiction"/>
    <n v="126"/>
    <n v="88.732394366197184"/>
    <s v="Publishing"/>
    <s v="Nonfiction"/>
  </r>
  <r>
    <n v="14500"/>
    <n v="1575"/>
    <s v="failed"/>
    <s v="US"/>
    <s v="USD"/>
    <n v="1353196800"/>
    <d v="2012-11-18T00:00:00"/>
    <n v="1348864913"/>
    <d v="2012-09-28T20:41:53"/>
    <d v="1900-02-19T00:00:00"/>
    <x v="49"/>
    <b v="0"/>
    <n v="28"/>
    <b v="0"/>
    <s v="music/jazz"/>
    <n v="10.86206896551724"/>
    <n v="56.25"/>
    <s v="Music"/>
    <s v="Jazz"/>
  </r>
  <r>
    <n v="5000"/>
    <n v="0"/>
    <s v="canceled"/>
    <s v="US"/>
    <s v="USD"/>
    <n v="1440723600"/>
    <d v="2015-08-28T01:00:00"/>
    <n v="1436394968"/>
    <d v="2015-07-08T22:36:08"/>
    <d v="1900-02-19T00:00:00"/>
    <x v="49"/>
    <b v="0"/>
    <n v="0"/>
    <b v="0"/>
    <s v="music/world music"/>
    <n v="0"/>
    <n v="0"/>
    <s v="Music"/>
    <s v="World Music"/>
  </r>
  <r>
    <n v="1000"/>
    <n v="1026"/>
    <s v="successful"/>
    <s v="US"/>
    <s v="USD"/>
    <n v="1278302400"/>
    <d v="2010-07-05T04:00:00"/>
    <n v="1273961999"/>
    <d v="2010-05-15T22:19:59"/>
    <d v="1900-02-19T00:00:00"/>
    <x v="49"/>
    <b v="0"/>
    <n v="23"/>
    <b v="1"/>
    <s v="music/pop"/>
    <n v="102.60000000000001"/>
    <n v="44.608695652173914"/>
    <s v="Music"/>
    <s v="Pop"/>
  </r>
  <r>
    <n v="15000"/>
    <n v="108"/>
    <s v="live"/>
    <s v="US"/>
    <s v="USD"/>
    <n v="1493571600"/>
    <d v="2017-04-30T17:00:00"/>
    <n v="1489106948"/>
    <d v="2017-03-10T00:49:08"/>
    <d v="1900-02-19T00:00:00"/>
    <x v="49"/>
    <b v="0"/>
    <n v="1"/>
    <b v="0"/>
    <s v="food/small batch"/>
    <n v="0.72"/>
    <n v="108"/>
    <s v="Food"/>
    <s v="Small Batch"/>
  </r>
  <r>
    <n v="1500"/>
    <n v="50"/>
    <s v="live"/>
    <s v="US"/>
    <s v="USD"/>
    <n v="1493838720"/>
    <d v="2017-05-03T19:12:00"/>
    <n v="1489439669"/>
    <d v="2017-03-13T21:14:29"/>
    <d v="1900-02-19T00:00:00"/>
    <x v="49"/>
    <b v="0"/>
    <n v="1"/>
    <b v="0"/>
    <s v="theater/plays"/>
    <n v="3.3333333333333335"/>
    <n v="50"/>
    <s v="Theater"/>
    <s v="Plays"/>
  </r>
  <r>
    <n v="2000"/>
    <n v="2000"/>
    <s v="successful"/>
    <s v="US"/>
    <s v="USD"/>
    <n v="1463803140"/>
    <d v="2016-05-21T03:59:00"/>
    <n v="1459446487"/>
    <d v="2016-03-31T17:48:07"/>
    <d v="1900-02-19T00:00:00"/>
    <x v="49"/>
    <b v="0"/>
    <n v="29"/>
    <b v="1"/>
    <s v="theater/plays"/>
    <n v="100"/>
    <n v="68.965517241379317"/>
    <s v="Theater"/>
    <s v="Plays"/>
  </r>
  <r>
    <n v="600"/>
    <n v="911"/>
    <s v="successful"/>
    <s v="US"/>
    <s v="USD"/>
    <n v="1362146280"/>
    <d v="2013-03-01T13:58:00"/>
    <n v="1357604752"/>
    <d v="2013-01-08T00:25:52"/>
    <d v="1900-02-20T00:00:00"/>
    <x v="50"/>
    <b v="0"/>
    <n v="33"/>
    <b v="1"/>
    <s v="music/rock"/>
    <n v="151.83333333333334"/>
    <n v="27.606060606060606"/>
    <s v="Music"/>
    <s v="Rock"/>
  </r>
  <r>
    <n v="30000"/>
    <n v="90"/>
    <s v="failed"/>
    <s v="US"/>
    <s v="USD"/>
    <n v="1409412600"/>
    <d v="2014-08-30T15:30:00"/>
    <n v="1404947422"/>
    <d v="2014-07-09T23:10:22"/>
    <d v="1900-02-20T00:00:00"/>
    <x v="50"/>
    <b v="0"/>
    <n v="3"/>
    <b v="0"/>
    <s v="music/jazz"/>
    <n v="0.3"/>
    <n v="30"/>
    <s v="Music"/>
    <s v="Jazz"/>
  </r>
  <r>
    <n v="100000"/>
    <n v="2484"/>
    <s v="failed"/>
    <s v="FR"/>
    <s v="EUR"/>
    <n v="1487462340"/>
    <d v="2017-02-18T23:59:00"/>
    <n v="1482958626"/>
    <d v="2016-12-28T20:57:06"/>
    <d v="1900-02-20T00:00:00"/>
    <x v="50"/>
    <b v="0"/>
    <n v="16"/>
    <b v="0"/>
    <s v="technology/wearables"/>
    <n v="2.484"/>
    <n v="155.25"/>
    <s v="Technology"/>
    <s v="Wearables"/>
  </r>
  <r>
    <n v="200000"/>
    <n v="4669"/>
    <s v="failed"/>
    <s v="US"/>
    <s v="USD"/>
    <n v="1417388340"/>
    <d v="2014-11-30T22:59:00"/>
    <n v="1412835530"/>
    <d v="2014-10-09T06:18:50"/>
    <d v="1900-02-20T00:00:00"/>
    <x v="50"/>
    <b v="0"/>
    <n v="11"/>
    <b v="0"/>
    <s v="technology/wearables"/>
    <n v="2.3345000000000002"/>
    <n v="424.45454545454544"/>
    <s v="Technology"/>
    <s v="Wearables"/>
  </r>
  <r>
    <n v="200000"/>
    <n v="11467"/>
    <s v="canceled"/>
    <s v="DK"/>
    <s v="DKK"/>
    <n v="1469109600"/>
    <d v="2016-07-21T14:00:00"/>
    <n v="1464586746"/>
    <d v="2016-05-30T05:39:06"/>
    <d v="1900-02-20T00:00:00"/>
    <x v="50"/>
    <b v="0"/>
    <n v="19"/>
    <b v="0"/>
    <s v="technology/wearables"/>
    <n v="5.7334999999999994"/>
    <n v="603.52631578947364"/>
    <s v="Technology"/>
    <s v="Wearables"/>
  </r>
  <r>
    <n v="10000"/>
    <n v="13614"/>
    <s v="successful"/>
    <s v="US"/>
    <s v="USD"/>
    <n v="1441425540"/>
    <d v="2015-09-05T03:59:00"/>
    <n v="1436968366"/>
    <d v="2015-07-15T13:52:46"/>
    <d v="1900-02-20T00:00:00"/>
    <x v="50"/>
    <b v="0"/>
    <n v="227"/>
    <b v="1"/>
    <s v="publishing/nonfiction"/>
    <n v="136.13999999999999"/>
    <n v="59.973568281938327"/>
    <s v="Publishing"/>
    <s v="Nonfiction"/>
  </r>
  <r>
    <n v="2500"/>
    <n v="3305"/>
    <s v="successful"/>
    <s v="US"/>
    <s v="USD"/>
    <n v="1433735400"/>
    <d v="2015-06-08T03:50:00"/>
    <n v="1429306520"/>
    <d v="2015-04-17T21:35:20"/>
    <d v="1900-02-20T00:00:00"/>
    <x v="50"/>
    <b v="0"/>
    <n v="44"/>
    <b v="1"/>
    <s v="music/rock"/>
    <n v="132.20000000000002"/>
    <n v="75.11363636363636"/>
    <s v="Music"/>
    <s v="Rock"/>
  </r>
  <r>
    <n v="600"/>
    <n v="750"/>
    <s v="successful"/>
    <s v="US"/>
    <s v="USD"/>
    <n v="1339840740"/>
    <d v="2012-06-16T09:59:00"/>
    <n v="1335397188"/>
    <d v="2012-04-25T23:39:48"/>
    <d v="1900-02-20T00:00:00"/>
    <x v="50"/>
    <b v="0"/>
    <n v="27"/>
    <b v="1"/>
    <s v="music/indie rock"/>
    <n v="125"/>
    <n v="27.777777777777779"/>
    <s v="Music"/>
    <s v="Indie Rock"/>
  </r>
  <r>
    <n v="2000"/>
    <n v="2100"/>
    <s v="successful"/>
    <s v="US"/>
    <s v="USD"/>
    <n v="1262325600"/>
    <d v="2010-01-01T06:00:00"/>
    <n v="1257871712"/>
    <d v="2009-11-10T16:48:32"/>
    <d v="1900-02-20T00:00:00"/>
    <x v="50"/>
    <b v="0"/>
    <n v="14"/>
    <b v="1"/>
    <s v="music/classical music"/>
    <n v="105"/>
    <n v="150"/>
    <s v="Music"/>
    <s v="Classical Music"/>
  </r>
  <r>
    <n v="6000"/>
    <n v="233"/>
    <s v="failed"/>
    <s v="US"/>
    <s v="USD"/>
    <n v="1427807640"/>
    <d v="2015-03-31T13:14:00"/>
    <n v="1423325626"/>
    <d v="2015-02-07T16:13:46"/>
    <d v="1900-02-20T00:00:00"/>
    <x v="50"/>
    <b v="0"/>
    <n v="8"/>
    <b v="0"/>
    <s v="food/food trucks"/>
    <n v="3.8833333333333329"/>
    <n v="29.125"/>
    <s v="Food"/>
    <s v="Food Trucks"/>
  </r>
  <r>
    <n v="10000"/>
    <n v="40"/>
    <s v="failed"/>
    <s v="US"/>
    <s v="USD"/>
    <n v="1412222340"/>
    <d v="2014-10-02T03:59:00"/>
    <n v="1407781013"/>
    <d v="2014-08-11T18:16:53"/>
    <d v="1900-02-20T00:00:00"/>
    <x v="50"/>
    <b v="0"/>
    <n v="3"/>
    <b v="0"/>
    <s v="theater/spaces"/>
    <n v="0.4"/>
    <n v="13.333333333333334"/>
    <s v="Theater"/>
    <s v="Spaces"/>
  </r>
  <r>
    <n v="400"/>
    <n v="1570"/>
    <s v="successful"/>
    <s v="US"/>
    <s v="USD"/>
    <n v="1337569140"/>
    <d v="2012-05-21T02:59:00"/>
    <n v="1332991717"/>
    <d v="2012-03-29T03:28:37"/>
    <d v="1900-02-21T00:00:00"/>
    <x v="51"/>
    <b v="0"/>
    <n v="26"/>
    <b v="1"/>
    <s v="film &amp; video/shorts"/>
    <n v="392.5"/>
    <n v="60.384615384615387"/>
    <s v="Film &amp; Video"/>
    <s v="Shorts"/>
  </r>
  <r>
    <n v="150000"/>
    <n v="0"/>
    <s v="failed"/>
    <s v="US"/>
    <s v="USD"/>
    <n v="1451952000"/>
    <d v="2016-01-05T00:00:00"/>
    <n v="1447380099"/>
    <d v="2015-11-13T02:01:39"/>
    <d v="1900-02-21T00:00:00"/>
    <x v="51"/>
    <b v="0"/>
    <n v="0"/>
    <b v="0"/>
    <s v="film &amp; video/drama"/>
    <n v="0"/>
    <n v="0"/>
    <s v="Film &amp; Video"/>
    <s v="Drama"/>
  </r>
  <r>
    <n v="4480"/>
    <n v="30"/>
    <s v="failed"/>
    <s v="US"/>
    <s v="USD"/>
    <n v="1419483600"/>
    <d v="2014-12-25T05:00:00"/>
    <n v="1414889665"/>
    <d v="2014-11-02T00:54:25"/>
    <d v="1900-02-21T00:00:00"/>
    <x v="51"/>
    <b v="0"/>
    <n v="3"/>
    <b v="0"/>
    <s v="film &amp; video/animation"/>
    <n v="0.6696428571428571"/>
    <n v="10"/>
    <s v="Film &amp; Video"/>
    <s v="Animation"/>
  </r>
  <r>
    <n v="12000"/>
    <n v="15"/>
    <s v="failed"/>
    <s v="IT"/>
    <s v="EUR"/>
    <n v="1449914400"/>
    <d v="2015-12-12T10:00:00"/>
    <n v="1445336607"/>
    <d v="2015-10-20T10:23:27"/>
    <d v="1900-02-21T00:00:00"/>
    <x v="51"/>
    <b v="0"/>
    <n v="3"/>
    <b v="0"/>
    <s v="publishing/translations"/>
    <n v="0.125"/>
    <n v="5"/>
    <s v="Publishing"/>
    <s v="Translations"/>
  </r>
  <r>
    <n v="1500"/>
    <n v="1775"/>
    <s v="successful"/>
    <s v="US"/>
    <s v="USD"/>
    <n v="1320220800"/>
    <d v="2011-11-02T08:00:00"/>
    <n v="1315612909"/>
    <d v="2011-09-10T00:01:49"/>
    <d v="1900-02-21T00:00:00"/>
    <x v="51"/>
    <b v="0"/>
    <n v="4"/>
    <b v="1"/>
    <s v="music/rock"/>
    <n v="118.33333333333333"/>
    <n v="443.75"/>
    <s v="Music"/>
    <s v="Rock"/>
  </r>
  <r>
    <n v="25000"/>
    <n v="125"/>
    <s v="failed"/>
    <s v="US"/>
    <s v="USD"/>
    <n v="1488340800"/>
    <d v="2017-03-01T04:00:00"/>
    <n v="1483768497"/>
    <d v="2017-01-07T05:54:57"/>
    <d v="1900-02-21T00:00:00"/>
    <x v="51"/>
    <b v="0"/>
    <n v="2"/>
    <b v="0"/>
    <s v="games/mobile games"/>
    <n v="0.5"/>
    <n v="62.5"/>
    <s v="Games"/>
    <s v="Mobile Games"/>
  </r>
  <r>
    <n v="500"/>
    <n v="500"/>
    <s v="successful"/>
    <s v="GB"/>
    <s v="GBP"/>
    <n v="1439247600"/>
    <d v="2015-08-10T23:00:00"/>
    <n v="1434625937"/>
    <d v="2015-06-18T11:12:17"/>
    <d v="1900-02-21T00:00:00"/>
    <x v="51"/>
    <b v="0"/>
    <n v="3"/>
    <b v="1"/>
    <s v="theater/musical"/>
    <n v="100"/>
    <n v="166.66666666666666"/>
    <s v="Theater"/>
    <s v="Musical"/>
  </r>
  <r>
    <n v="1500"/>
    <n v="2056.66"/>
    <s v="successful"/>
    <s v="US"/>
    <s v="USD"/>
    <n v="1331441940"/>
    <d v="2012-03-11T04:59:00"/>
    <n v="1326810211"/>
    <d v="2012-01-17T14:23:31"/>
    <d v="1900-02-22T00:00:00"/>
    <x v="52"/>
    <b v="0"/>
    <n v="23"/>
    <b v="1"/>
    <s v="music/rock"/>
    <n v="137.11066666666665"/>
    <n v="89.419999999999987"/>
    <s v="Music"/>
    <s v="Rock"/>
  </r>
  <r>
    <n v="10000"/>
    <n v="11176"/>
    <s v="successful"/>
    <s v="SE"/>
    <s v="SEK"/>
    <n v="1428184740"/>
    <d v="2015-04-04T21:59:00"/>
    <n v="1423501507"/>
    <d v="2015-02-09T17:05:07"/>
    <d v="1900-02-22T00:00:00"/>
    <x v="52"/>
    <b v="0"/>
    <n v="141"/>
    <b v="1"/>
    <s v="music/electronic music"/>
    <n v="111.75999999999999"/>
    <n v="79.262411347517727"/>
    <s v="Music"/>
    <s v="Electronic Music"/>
  </r>
  <r>
    <n v="175000"/>
    <n v="10"/>
    <s v="failed"/>
    <s v="AU"/>
    <s v="AUD"/>
    <n v="1488805200"/>
    <d v="2017-03-06T13:00:00"/>
    <n v="1484094498"/>
    <d v="2017-01-11T00:28:18"/>
    <d v="1900-02-22T00:00:00"/>
    <x v="52"/>
    <b v="0"/>
    <n v="1"/>
    <b v="0"/>
    <s v="food/food trucks"/>
    <n v="5.7142857142857143E-3"/>
    <n v="10"/>
    <s v="Food"/>
    <s v="Food Trucks"/>
  </r>
  <r>
    <n v="5000"/>
    <n v="6060"/>
    <s v="successful"/>
    <s v="US"/>
    <s v="USD"/>
    <n v="1338177540"/>
    <d v="2012-05-28T03:59:00"/>
    <n v="1333550015"/>
    <d v="2012-04-04T14:33:35"/>
    <d v="1900-02-22T00:00:00"/>
    <x v="52"/>
    <b v="0"/>
    <n v="37"/>
    <b v="1"/>
    <s v="music/rock"/>
    <n v="121.2"/>
    <n v="163.78378378378378"/>
    <s v="Music"/>
    <s v="Rock"/>
  </r>
  <r>
    <n v="100000"/>
    <n v="800211"/>
    <s v="successful"/>
    <s v="US"/>
    <s v="USD"/>
    <n v="1465232520"/>
    <d v="2016-06-06T17:02:00"/>
    <n v="1460557809"/>
    <d v="2016-04-13T14:30:09"/>
    <d v="1900-02-22T00:00:00"/>
    <x v="52"/>
    <b v="1"/>
    <n v="4245"/>
    <b v="1"/>
    <s v="technology/hardware"/>
    <n v="800.21100000000001"/>
    <n v="188.50671378091872"/>
    <s v="Technology"/>
    <s v="Hardware"/>
  </r>
  <r>
    <n v="1385"/>
    <n v="7011"/>
    <s v="successful"/>
    <s v="US"/>
    <s v="USD"/>
    <n v="1481432340"/>
    <d v="2016-12-11T04:59:00"/>
    <n v="1476764077"/>
    <d v="2016-10-18T04:14:37"/>
    <d v="1900-02-22T00:00:00"/>
    <x v="52"/>
    <b v="0"/>
    <n v="193"/>
    <b v="1"/>
    <s v="technology/hardware"/>
    <n v="506.20938628158842"/>
    <n v="36.326424870466319"/>
    <s v="Technology"/>
    <s v="Hardware"/>
  </r>
  <r>
    <n v="500"/>
    <n v="50"/>
    <s v="failed"/>
    <s v="US"/>
    <s v="USD"/>
    <n v="1268636340"/>
    <d v="2010-03-15T06:59:00"/>
    <n v="1263982307"/>
    <d v="2010-01-20T10:11:47"/>
    <d v="1900-02-22T00:00:00"/>
    <x v="52"/>
    <b v="0"/>
    <n v="5"/>
    <b v="0"/>
    <s v="games/video games"/>
    <n v="10"/>
    <n v="10"/>
    <s v="Games"/>
    <s v="Video Games"/>
  </r>
  <r>
    <n v="2000"/>
    <n v="2110"/>
    <s v="successful"/>
    <s v="US"/>
    <s v="USD"/>
    <n v="1435733940"/>
    <d v="2015-07-01T06:59:00"/>
    <n v="1431046325"/>
    <d v="2015-05-08T00:52:05"/>
    <d v="1900-02-22T00:00:00"/>
    <x v="52"/>
    <b v="0"/>
    <n v="35"/>
    <b v="1"/>
    <s v="theater/plays"/>
    <n v="105.5"/>
    <n v="60.285714285714285"/>
    <s v="Theater"/>
    <s v="Plays"/>
  </r>
  <r>
    <n v="1000"/>
    <n v="100"/>
    <s v="failed"/>
    <s v="US"/>
    <s v="USD"/>
    <n v="1440613920"/>
    <d v="2015-08-26T18:32:00"/>
    <n v="1435953566"/>
    <d v="2015-07-03T19:59:26"/>
    <d v="1900-02-22T00:00:00"/>
    <x v="52"/>
    <b v="0"/>
    <n v="6"/>
    <b v="0"/>
    <s v="theater/plays"/>
    <n v="10"/>
    <n v="16.666666666666668"/>
    <s v="Theater"/>
    <s v="Plays"/>
  </r>
  <r>
    <n v="20000"/>
    <n v="1910"/>
    <s v="failed"/>
    <s v="US"/>
    <s v="USD"/>
    <n v="1255381140"/>
    <d v="2009-10-12T20:59:00"/>
    <n v="1250630968"/>
    <d v="2009-08-18T21:29:28"/>
    <d v="1900-02-23T00:00:00"/>
    <x v="53"/>
    <b v="0"/>
    <n v="26"/>
    <b v="0"/>
    <s v="film &amp; video/animation"/>
    <n v="9.5500000000000007"/>
    <n v="73.461538461538467"/>
    <s v="Film &amp; Video"/>
    <s v="Animation"/>
  </r>
  <r>
    <n v="25000"/>
    <n v="26452"/>
    <s v="successful"/>
    <s v="US"/>
    <s v="USD"/>
    <n v="1433085875"/>
    <d v="2015-05-31T15:24:35"/>
    <n v="1428333875"/>
    <d v="2015-04-06T15:24:35"/>
    <d v="1900-02-23T00:00:00"/>
    <x v="53"/>
    <b v="0"/>
    <n v="152"/>
    <b v="1"/>
    <s v="technology/wearables"/>
    <n v="105.80799999999999"/>
    <n v="174.02631578947367"/>
    <s v="Technology"/>
    <s v="Wearables"/>
  </r>
  <r>
    <n v="15000"/>
    <n v="837"/>
    <s v="failed"/>
    <s v="US"/>
    <s v="USD"/>
    <n v="1485905520"/>
    <d v="2017-01-31T23:32:00"/>
    <n v="1481150949"/>
    <d v="2016-12-07T22:49:09"/>
    <d v="1900-02-23T00:00:00"/>
    <x v="53"/>
    <b v="0"/>
    <n v="7"/>
    <b v="0"/>
    <s v="technology/wearables"/>
    <n v="5.58"/>
    <n v="119.57142857142857"/>
    <s v="Technology"/>
    <s v="Wearables"/>
  </r>
  <r>
    <n v="8000"/>
    <n v="8425"/>
    <s v="successful"/>
    <s v="US"/>
    <s v="USD"/>
    <n v="1315242360"/>
    <d v="2011-09-05T17:06:00"/>
    <n v="1310438737"/>
    <d v="2011-07-12T02:45:37"/>
    <d v="1900-02-23T00:00:00"/>
    <x v="53"/>
    <b v="0"/>
    <n v="53"/>
    <b v="1"/>
    <s v="music/rock"/>
    <n v="105.31250000000001"/>
    <n v="158.96226415094338"/>
    <s v="Music"/>
    <s v="Rock"/>
  </r>
  <r>
    <n v="20000"/>
    <n v="2550"/>
    <s v="failed"/>
    <s v="GB"/>
    <s v="GBP"/>
    <n v="1452384000"/>
    <d v="2016-01-10T00:00:00"/>
    <n v="1447698300"/>
    <d v="2015-11-16T18:25:00"/>
    <d v="1900-02-23T00:00:00"/>
    <x v="53"/>
    <b v="0"/>
    <n v="23"/>
    <b v="0"/>
    <s v="technology/wearables"/>
    <n v="12.75"/>
    <n v="110.8695652173913"/>
    <s v="Technology"/>
    <s v="Wearables"/>
  </r>
  <r>
    <n v="75000"/>
    <n v="47074"/>
    <s v="failed"/>
    <s v="US"/>
    <s v="USD"/>
    <n v="1410426250"/>
    <d v="2014-09-11T09:04:10"/>
    <n v="1405674250"/>
    <d v="2014-07-18T09:04:10"/>
    <d v="1900-02-23T00:00:00"/>
    <x v="53"/>
    <b v="0"/>
    <n v="975"/>
    <b v="0"/>
    <s v="games/video games"/>
    <n v="62.765333333333331"/>
    <n v="48.281025641025643"/>
    <s v="Games"/>
    <s v="Video Games"/>
  </r>
  <r>
    <n v="15000"/>
    <n v="1575"/>
    <s v="canceled"/>
    <s v="US"/>
    <s v="USD"/>
    <n v="1409924340"/>
    <d v="2014-09-05T13:39:00"/>
    <n v="1405181320"/>
    <d v="2014-07-12T16:08:40"/>
    <d v="1900-02-23T00:00:00"/>
    <x v="53"/>
    <b v="0"/>
    <n v="7"/>
    <b v="0"/>
    <s v="publishing/translations"/>
    <n v="10.5"/>
    <n v="225"/>
    <s v="Publishing"/>
    <s v="Translations"/>
  </r>
  <r>
    <n v="3000"/>
    <n v="1"/>
    <s v="failed"/>
    <s v="GB"/>
    <s v="GBP"/>
    <n v="1428231600"/>
    <d v="2015-04-05T11:00:00"/>
    <n v="1423520177"/>
    <d v="2015-02-09T22:16:17"/>
    <d v="1900-02-23T00:00:00"/>
    <x v="53"/>
    <b v="0"/>
    <n v="1"/>
    <b v="0"/>
    <s v="music/faith"/>
    <n v="3.3333333333333333E-2"/>
    <n v="1"/>
    <s v="Music"/>
    <s v="Faith"/>
  </r>
  <r>
    <n v="78000"/>
    <n v="301719.59000000003"/>
    <s v="successful"/>
    <s v="US"/>
    <s v="USD"/>
    <n v="1430981880"/>
    <d v="2015-05-07T06:58:00"/>
    <n v="1426216033"/>
    <d v="2015-03-13T03:07:13"/>
    <d v="1900-02-23T00:00:00"/>
    <x v="53"/>
    <b v="1"/>
    <n v="508"/>
    <b v="1"/>
    <s v="technology/hardware"/>
    <n v="386.81998717948721"/>
    <n v="593.93620078740162"/>
    <s v="Technology"/>
    <s v="Hardware"/>
  </r>
  <r>
    <n v="128"/>
    <n v="0"/>
    <s v="canceled"/>
    <s v="US"/>
    <s v="USD"/>
    <n v="1445898356"/>
    <d v="2015-10-26T22:25:56"/>
    <n v="1441146356"/>
    <d v="2015-09-01T22:25:56"/>
    <d v="1900-02-23T00:00:00"/>
    <x v="53"/>
    <b v="0"/>
    <n v="0"/>
    <b v="0"/>
    <s v="technology/web"/>
    <n v="0"/>
    <n v="0"/>
    <s v="Technology"/>
    <s v="Web"/>
  </r>
  <r>
    <n v="5845"/>
    <n v="2476"/>
    <s v="failed"/>
    <s v="US"/>
    <s v="USD"/>
    <n v="1413694800"/>
    <d v="2014-10-19T05:00:00"/>
    <n v="1408986916"/>
    <d v="2014-08-25T17:15:16"/>
    <d v="1900-02-23T00:00:00"/>
    <x v="53"/>
    <b v="0"/>
    <n v="31"/>
    <b v="0"/>
    <s v="theater/spaces"/>
    <n v="42.360992301112063"/>
    <n v="79.870967741935488"/>
    <s v="Theater"/>
    <s v="Spaces"/>
  </r>
  <r>
    <n v="8000"/>
    <n v="0"/>
    <s v="failed"/>
    <s v="US"/>
    <s v="USD"/>
    <n v="1469948400"/>
    <d v="2016-07-31T07:00:00"/>
    <n v="1465172024"/>
    <d v="2016-06-06T00:13:44"/>
    <d v="1900-02-23T00:00:00"/>
    <x v="53"/>
    <b v="0"/>
    <n v="0"/>
    <b v="0"/>
    <s v="theater/musical"/>
    <n v="0"/>
    <n v="0"/>
    <s v="Theater"/>
    <s v="Musical"/>
  </r>
  <r>
    <n v="3500"/>
    <n v="37"/>
    <s v="failed"/>
    <s v="US"/>
    <s v="USD"/>
    <n v="1431144000"/>
    <d v="2015-05-09T04:00:00"/>
    <n v="1426407426"/>
    <d v="2015-03-15T08:17:06"/>
    <d v="1900-02-23T00:00:00"/>
    <x v="53"/>
    <b v="0"/>
    <n v="2"/>
    <b v="0"/>
    <s v="theater/plays"/>
    <n v="1.0571428571428572"/>
    <n v="18.5"/>
    <s v="Theater"/>
    <s v="Plays"/>
  </r>
  <r>
    <n v="9000"/>
    <n v="0"/>
    <s v="failed"/>
    <s v="GB"/>
    <s v="GBP"/>
    <n v="1448928000"/>
    <d v="2015-12-01T00:00:00"/>
    <n v="1444123377"/>
    <d v="2015-10-06T09:22:57"/>
    <d v="1900-02-24T00:00:00"/>
    <x v="54"/>
    <b v="0"/>
    <n v="0"/>
    <b v="0"/>
    <s v="technology/web"/>
    <n v="0"/>
    <n v="0"/>
    <s v="Technology"/>
    <s v="Web"/>
  </r>
  <r>
    <n v="8000"/>
    <n v="8832.49"/>
    <s v="successful"/>
    <s v="DE"/>
    <s v="EUR"/>
    <n v="1461931860"/>
    <d v="2016-04-29T12:11:00"/>
    <n v="1457109121"/>
    <d v="2016-03-04T16:32:01"/>
    <d v="1900-02-24T00:00:00"/>
    <x v="54"/>
    <b v="0"/>
    <n v="134"/>
    <b v="1"/>
    <s v="music/rock"/>
    <n v="110.406125"/>
    <n v="65.914104477611943"/>
    <s v="Music"/>
    <s v="Rock"/>
  </r>
  <r>
    <n v="500"/>
    <n v="519"/>
    <s v="successful"/>
    <s v="US"/>
    <s v="USD"/>
    <n v="1262302740"/>
    <d v="2009-12-31T23:39:00"/>
    <n v="1257444140"/>
    <d v="2009-11-05T18:02:20"/>
    <d v="1900-02-24T00:00:00"/>
    <x v="54"/>
    <b v="0"/>
    <n v="15"/>
    <b v="1"/>
    <s v="music/rock"/>
    <n v="103.8"/>
    <n v="34.6"/>
    <s v="Music"/>
    <s v="Rock"/>
  </r>
  <r>
    <n v="95000"/>
    <n v="1000"/>
    <s v="failed"/>
    <s v="GB"/>
    <s v="GBP"/>
    <n v="1429554349"/>
    <d v="2015-04-20T18:25:49"/>
    <n v="1424719549"/>
    <d v="2015-02-23T19:25:49"/>
    <d v="1900-02-24T00:00:00"/>
    <x v="54"/>
    <b v="0"/>
    <n v="28"/>
    <b v="0"/>
    <s v="food/restaurants"/>
    <n v="1.0526315789473684"/>
    <n v="35.714285714285715"/>
    <s v="Food"/>
    <s v="Restaurants"/>
  </r>
  <r>
    <n v="7000"/>
    <n v="7062"/>
    <s v="successful"/>
    <s v="US"/>
    <s v="USD"/>
    <n v="1328029200"/>
    <d v="2012-01-31T17:00:00"/>
    <n v="1323211621"/>
    <d v="2011-12-06T22:47:01"/>
    <d v="1900-02-24T00:00:00"/>
    <x v="54"/>
    <b v="1"/>
    <n v="151"/>
    <b v="1"/>
    <s v="theater/plays"/>
    <n v="100.88571428571429"/>
    <n v="46.768211920529801"/>
    <s v="Theater"/>
    <s v="Plays"/>
  </r>
  <r>
    <n v="3000"/>
    <n v="4580"/>
    <s v="successful"/>
    <s v="GB"/>
    <s v="GBP"/>
    <n v="1427414400"/>
    <d v="2015-03-27T00:00:00"/>
    <n v="1422656201"/>
    <d v="2015-01-30T22:16:41"/>
    <d v="1900-02-24T00:00:00"/>
    <x v="54"/>
    <b v="0"/>
    <n v="65"/>
    <b v="1"/>
    <s v="theater/plays"/>
    <n v="152.66666666666666"/>
    <n v="70.461538461538467"/>
    <s v="Theater"/>
    <s v="Plays"/>
  </r>
  <r>
    <n v="10000"/>
    <n v="0"/>
    <s v="failed"/>
    <s v="GB"/>
    <s v="GBP"/>
    <n v="1454284500"/>
    <d v="2016-01-31T23:55:00"/>
    <n v="1449431237"/>
    <d v="2015-12-06T19:47:17"/>
    <d v="1900-02-24T00:00:00"/>
    <x v="54"/>
    <b v="0"/>
    <n v="0"/>
    <b v="0"/>
    <s v="theater/plays"/>
    <n v="0"/>
    <n v="0"/>
    <s v="Theater"/>
    <s v="Plays"/>
  </r>
  <r>
    <n v="5500"/>
    <n v="0"/>
    <s v="canceled"/>
    <s v="AU"/>
    <s v="AUD"/>
    <n v="1472882100"/>
    <d v="2016-09-03T05:55:00"/>
    <n v="1467941542"/>
    <d v="2016-07-08T01:32:22"/>
    <d v="1900-02-25T00:00:00"/>
    <x v="55"/>
    <b v="0"/>
    <n v="0"/>
    <b v="0"/>
    <s v="film &amp; video/science fiction"/>
    <n v="0"/>
    <n v="0"/>
    <s v="Film &amp; Video"/>
    <s v="Science Fiction"/>
  </r>
  <r>
    <n v="15000"/>
    <n v="16520.04"/>
    <s v="successful"/>
    <s v="US"/>
    <s v="USD"/>
    <n v="1472864400"/>
    <d v="2016-09-03T01:00:00"/>
    <n v="1468001290"/>
    <d v="2016-07-08T18:08:10"/>
    <d v="1900-02-25T00:00:00"/>
    <x v="55"/>
    <b v="1"/>
    <n v="236"/>
    <b v="1"/>
    <s v="film &amp; video/documentary"/>
    <n v="110.13360000000002"/>
    <n v="70.000169491525426"/>
    <s v="Film &amp; Video"/>
    <s v="Documentary"/>
  </r>
  <r>
    <n v="5000"/>
    <n v="7140"/>
    <s v="successful"/>
    <s v="US"/>
    <s v="USD"/>
    <n v="1336751220"/>
    <d v="2012-05-11T15:47:00"/>
    <n v="1331774434"/>
    <d v="2012-03-15T01:20:34"/>
    <d v="1900-02-25T00:00:00"/>
    <x v="55"/>
    <b v="0"/>
    <n v="44"/>
    <b v="1"/>
    <s v="music/rock"/>
    <n v="142.79999999999998"/>
    <n v="162.27272727272728"/>
    <s v="Music"/>
    <s v="Rock"/>
  </r>
  <r>
    <n v="115250"/>
    <n v="220"/>
    <s v="canceled"/>
    <s v="US"/>
    <s v="USD"/>
    <n v="1473044340"/>
    <d v="2016-09-05T02:59:00"/>
    <n v="1468180462"/>
    <d v="2016-07-10T19:54:22"/>
    <d v="1900-02-25T00:00:00"/>
    <x v="55"/>
    <b v="0"/>
    <n v="4"/>
    <b v="0"/>
    <s v="technology/wearables"/>
    <n v="0.19088937093275488"/>
    <n v="55"/>
    <s v="Technology"/>
    <s v="Wearables"/>
  </r>
  <r>
    <n v="7000"/>
    <n v="6"/>
    <s v="canceled"/>
    <s v="US"/>
    <s v="USD"/>
    <n v="1425587220"/>
    <d v="2015-03-05T20:27:00"/>
    <n v="1420668801"/>
    <d v="2015-01-07T22:13:21"/>
    <d v="1900-02-25T00:00:00"/>
    <x v="55"/>
    <b v="0"/>
    <n v="2"/>
    <b v="0"/>
    <s v="journalism/audio"/>
    <n v="8.5714285714285715E-2"/>
    <n v="3"/>
    <s v="Journalism"/>
    <s v="Audio"/>
  </r>
  <r>
    <n v="6700"/>
    <n v="13323"/>
    <s v="successful"/>
    <s v="US"/>
    <s v="USD"/>
    <n v="1293857940"/>
    <d v="2011-01-01T04:59:00"/>
    <n v="1288968886"/>
    <d v="2010-11-05T14:54:46"/>
    <d v="1900-02-25T00:00:00"/>
    <x v="55"/>
    <b v="1"/>
    <n v="141"/>
    <b v="1"/>
    <s v="music/rock"/>
    <n v="198.85074626865671"/>
    <n v="94.489361702127653"/>
    <s v="Music"/>
    <s v="Rock"/>
  </r>
  <r>
    <n v="1000"/>
    <n v="93"/>
    <s v="failed"/>
    <s v="US"/>
    <s v="USD"/>
    <n v="1445894400"/>
    <d v="2015-10-26T21:20:00"/>
    <n v="1440961053"/>
    <d v="2015-08-30T18:57:33"/>
    <d v="1900-02-25T00:00:00"/>
    <x v="55"/>
    <b v="0"/>
    <n v="3"/>
    <b v="0"/>
    <s v="photography/places"/>
    <n v="9.3000000000000007"/>
    <n v="31"/>
    <s v="Photography"/>
    <s v="Places"/>
  </r>
  <r>
    <n v="10000"/>
    <n v="650"/>
    <s v="failed"/>
    <s v="US"/>
    <s v="USD"/>
    <n v="1435730400"/>
    <d v="2015-07-01T06:00:00"/>
    <n v="1430855315"/>
    <d v="2015-05-05T19:48:35"/>
    <d v="1900-02-25T00:00:00"/>
    <x v="55"/>
    <b v="0"/>
    <n v="3"/>
    <b v="0"/>
    <s v="music/faith"/>
    <n v="6.5"/>
    <n v="216.66666666666666"/>
    <s v="Music"/>
    <s v="Faith"/>
  </r>
  <r>
    <n v="50000"/>
    <n v="57754"/>
    <s v="successful"/>
    <s v="US"/>
    <s v="USD"/>
    <n v="1433538000"/>
    <d v="2015-06-05T21:00:00"/>
    <n v="1428541276"/>
    <d v="2015-04-09T01:01:16"/>
    <d v="1900-02-25T00:00:00"/>
    <x v="55"/>
    <b v="0"/>
    <n v="188"/>
    <b v="1"/>
    <s v="technology/hardware"/>
    <n v="115.50800000000001"/>
    <n v="307.20212765957444"/>
    <s v="Technology"/>
    <s v="Hardware"/>
  </r>
  <r>
    <n v="4000"/>
    <n v="4457"/>
    <s v="successful"/>
    <s v="US"/>
    <s v="USD"/>
    <n v="1334424960"/>
    <d v="2012-04-14T17:36:00"/>
    <n v="1329442510"/>
    <d v="2012-02-17T01:35:10"/>
    <d v="1900-02-25T00:00:00"/>
    <x v="55"/>
    <b v="0"/>
    <n v="72"/>
    <b v="1"/>
    <s v="music/electronic music"/>
    <n v="111.425"/>
    <n v="61.902777777777779"/>
    <s v="Music"/>
    <s v="Electronic Music"/>
  </r>
  <r>
    <n v="1500"/>
    <n v="0"/>
    <s v="canceled"/>
    <s v="GB"/>
    <s v="GBP"/>
    <n v="1422664740"/>
    <d v="2015-01-31T00:39:00"/>
    <n v="1417818036"/>
    <d v="2014-12-05T22:20:36"/>
    <d v="1900-02-25T00:00:00"/>
    <x v="55"/>
    <b v="0"/>
    <n v="0"/>
    <b v="0"/>
    <s v="technology/web"/>
    <n v="0"/>
    <n v="0"/>
    <s v="Technology"/>
    <s v="Web"/>
  </r>
  <r>
    <n v="6500"/>
    <n v="6555"/>
    <s v="successful"/>
    <s v="US"/>
    <s v="USD"/>
    <n v="1444276740"/>
    <d v="2015-10-08T03:59:00"/>
    <n v="1439392406"/>
    <d v="2015-08-12T15:13:26"/>
    <d v="1900-02-25T00:00:00"/>
    <x v="55"/>
    <b v="0"/>
    <n v="150"/>
    <b v="1"/>
    <s v="music/classical music"/>
    <n v="100.84615384615385"/>
    <n v="43.7"/>
    <s v="Music"/>
    <s v="Classical Music"/>
  </r>
  <r>
    <n v="5000"/>
    <n v="5376"/>
    <s v="successful"/>
    <s v="GB"/>
    <s v="GBP"/>
    <n v="1467414000"/>
    <d v="2016-07-01T23:00:00"/>
    <n v="1462492178"/>
    <d v="2016-05-05T23:49:38"/>
    <d v="1900-02-25T00:00:00"/>
    <x v="55"/>
    <b v="0"/>
    <n v="70"/>
    <b v="1"/>
    <s v="theater/plays"/>
    <n v="107.52"/>
    <n v="76.8"/>
    <s v="Theater"/>
    <s v="Plays"/>
  </r>
  <r>
    <n v="4000"/>
    <n v="4546"/>
    <s v="successful"/>
    <s v="GB"/>
    <s v="GBP"/>
    <n v="1474844400"/>
    <d v="2016-09-25T23:00:00"/>
    <n v="1469871148"/>
    <d v="2016-07-30T09:32:28"/>
    <d v="1900-02-25T00:00:00"/>
    <x v="55"/>
    <b v="0"/>
    <n v="80"/>
    <b v="1"/>
    <s v="theater/plays"/>
    <n v="113.65"/>
    <n v="56.825000000000003"/>
    <s v="Theater"/>
    <s v="Plays"/>
  </r>
  <r>
    <n v="1500"/>
    <n v="51"/>
    <s v="failed"/>
    <s v="CA"/>
    <s v="CAD"/>
    <n v="1409543940"/>
    <d v="2014-09-01T03:59:00"/>
    <n v="1404586762"/>
    <d v="2014-07-05T18:59:22"/>
    <d v="1900-02-26T00:00:00"/>
    <x v="56"/>
    <b v="0"/>
    <n v="2"/>
    <b v="0"/>
    <s v="film &amp; video/drama"/>
    <n v="3.4000000000000004"/>
    <n v="25.5"/>
    <s v="Film &amp; Video"/>
    <s v="Drama"/>
  </r>
  <r>
    <n v="8000"/>
    <n v="241"/>
    <s v="canceled"/>
    <s v="US"/>
    <s v="USD"/>
    <n v="1373665860"/>
    <d v="2013-07-12T21:51:00"/>
    <n v="1368579457"/>
    <d v="2013-05-15T00:57:37"/>
    <d v="1900-02-26T00:00:00"/>
    <x v="56"/>
    <b v="0"/>
    <n v="8"/>
    <b v="0"/>
    <s v="music/world music"/>
    <n v="3.0124999999999997"/>
    <n v="30.125"/>
    <s v="Music"/>
    <s v="World Music"/>
  </r>
  <r>
    <n v="25000000"/>
    <n v="0"/>
    <s v="canceled"/>
    <s v="US"/>
    <s v="USD"/>
    <n v="1417391100"/>
    <d v="2014-11-30T23:45:00"/>
    <n v="1412371898"/>
    <d v="2014-10-03T21:31:38"/>
    <d v="1900-02-26T00:00:00"/>
    <x v="56"/>
    <b v="0"/>
    <n v="0"/>
    <b v="0"/>
    <s v="publishing/translations"/>
    <n v="0"/>
    <n v="0"/>
    <s v="Publishing"/>
    <s v="Translations"/>
  </r>
  <r>
    <n v="2000"/>
    <n v="0"/>
    <s v="failed"/>
    <s v="US"/>
    <s v="USD"/>
    <n v="1342882260"/>
    <d v="2012-07-21T14:51:00"/>
    <n v="1337834963"/>
    <d v="2012-05-24T04:49:23"/>
    <d v="1900-02-26T00:00:00"/>
    <x v="56"/>
    <b v="0"/>
    <n v="0"/>
    <b v="0"/>
    <s v="publishing/fiction"/>
    <n v="0"/>
    <n v="0"/>
    <s v="Publishing"/>
    <s v="Fiction"/>
  </r>
  <r>
    <n v="20000"/>
    <n v="5"/>
    <s v="failed"/>
    <s v="US"/>
    <s v="USD"/>
    <n v="1426345200"/>
    <d v="2015-03-14T15:00:00"/>
    <n v="1421343743"/>
    <d v="2015-01-15T17:42:23"/>
    <d v="1900-02-26T00:00:00"/>
    <x v="56"/>
    <b v="0"/>
    <n v="1"/>
    <b v="0"/>
    <s v="food/food trucks"/>
    <n v="2.5000000000000001E-2"/>
    <n v="5"/>
    <s v="Food"/>
    <s v="Food Trucks"/>
  </r>
  <r>
    <n v="30000"/>
    <n v="31291"/>
    <s v="successful"/>
    <s v="US"/>
    <s v="USD"/>
    <n v="1413604800"/>
    <d v="2014-10-18T04:00:00"/>
    <n v="1408624622"/>
    <d v="2014-08-21T12:37:02"/>
    <d v="1900-02-26T00:00:00"/>
    <x v="56"/>
    <b v="0"/>
    <n v="37"/>
    <b v="1"/>
    <s v="technology/hardware"/>
    <n v="104.30333333333333"/>
    <n v="845.70270270270271"/>
    <s v="Technology"/>
    <s v="Hardware"/>
  </r>
  <r>
    <n v="3500"/>
    <n v="3531"/>
    <s v="successful"/>
    <s v="US"/>
    <s v="USD"/>
    <n v="1472490000"/>
    <d v="2016-08-29T17:00:00"/>
    <n v="1467468008"/>
    <d v="2016-07-02T14:00:08"/>
    <d v="1900-02-26T00:00:00"/>
    <x v="56"/>
    <b v="0"/>
    <n v="39"/>
    <b v="1"/>
    <s v="theater/musical"/>
    <n v="100.88571428571429"/>
    <n v="90.538461538461533"/>
    <s v="Theater"/>
    <s v="Musical"/>
  </r>
  <r>
    <n v="2800000"/>
    <n v="645"/>
    <s v="failed"/>
    <s v="US"/>
    <s v="USD"/>
    <n v="1434309540"/>
    <d v="2015-06-14T19:19:00"/>
    <n v="1429287900"/>
    <d v="2015-04-17T16:25:00"/>
    <d v="1900-02-26T00:00:00"/>
    <x v="56"/>
    <b v="0"/>
    <n v="7"/>
    <b v="0"/>
    <s v="theater/spaces"/>
    <n v="2.3035714285714284E-2"/>
    <n v="92.142857142857139"/>
    <s v="Theater"/>
    <s v="Spaces"/>
  </r>
  <r>
    <n v="2000"/>
    <n v="2545"/>
    <s v="successful"/>
    <s v="US"/>
    <s v="USD"/>
    <n v="1423630740"/>
    <d v="2015-02-11T04:59:00"/>
    <n v="1418673307"/>
    <d v="2014-12-15T19:55:07"/>
    <d v="1900-02-26T00:00:00"/>
    <x v="56"/>
    <b v="0"/>
    <n v="35"/>
    <b v="1"/>
    <s v="theater/plays"/>
    <n v="127.25"/>
    <n v="72.714285714285708"/>
    <s v="Theater"/>
    <s v="Plays"/>
  </r>
  <r>
    <n v="1000000"/>
    <n v="2"/>
    <s v="failed"/>
    <s v="US"/>
    <s v="USD"/>
    <n v="1462467600"/>
    <d v="2016-05-05T17:00:00"/>
    <n v="1457403364"/>
    <d v="2016-03-08T02:16:04"/>
    <d v="1900-02-26T00:00:00"/>
    <x v="56"/>
    <b v="0"/>
    <n v="2"/>
    <b v="0"/>
    <s v="theater/musical"/>
    <n v="1.9999999999999998E-4"/>
    <n v="1"/>
    <s v="Theater"/>
    <s v="Musical"/>
  </r>
  <r>
    <n v="3500"/>
    <n v="3590"/>
    <s v="successful"/>
    <s v="GB"/>
    <s v="GBP"/>
    <n v="1427806320"/>
    <d v="2015-03-31T12:52:00"/>
    <n v="1422834819"/>
    <d v="2015-02-01T23:53:39"/>
    <d v="1900-02-26T00:00:00"/>
    <x v="56"/>
    <b v="0"/>
    <n v="27"/>
    <b v="1"/>
    <s v="theater/plays"/>
    <n v="102.57142857142858"/>
    <n v="132.96296296296296"/>
    <s v="Theater"/>
    <s v="Plays"/>
  </r>
  <r>
    <n v="3500"/>
    <n v="29"/>
    <s v="failed"/>
    <s v="US"/>
    <s v="USD"/>
    <n v="1460737680"/>
    <d v="2016-04-15T16:28:00"/>
    <n v="1455725596"/>
    <d v="2016-02-17T16:13:16"/>
    <d v="1900-02-26T00:00:00"/>
    <x v="56"/>
    <b v="0"/>
    <n v="4"/>
    <b v="0"/>
    <s v="theater/plays"/>
    <n v="0.82857142857142851"/>
    <n v="7.25"/>
    <s v="Theater"/>
    <s v="Plays"/>
  </r>
  <r>
    <n v="1000"/>
    <n v="130"/>
    <s v="failed"/>
    <s v="US"/>
    <s v="USD"/>
    <n v="1427423940"/>
    <d v="2015-03-27T02:39:00"/>
    <n v="1422383318"/>
    <d v="2015-01-27T18:28:38"/>
    <d v="1900-02-27T00:00:00"/>
    <x v="57"/>
    <b v="0"/>
    <n v="2"/>
    <b v="0"/>
    <s v="film &amp; video/drama"/>
    <n v="13"/>
    <n v="65"/>
    <s v="Film &amp; Video"/>
    <s v="Drama"/>
  </r>
  <r>
    <n v="126000"/>
    <n v="137254.84"/>
    <s v="successful"/>
    <s v="US"/>
    <s v="USD"/>
    <n v="1399669200"/>
    <d v="2014-05-09T21:00:00"/>
    <n v="1394536048"/>
    <d v="2014-03-11T11:07:28"/>
    <d v="1900-02-27T00:00:00"/>
    <x v="57"/>
    <b v="1"/>
    <n v="2436"/>
    <b v="1"/>
    <s v="film &amp; video/documentary"/>
    <n v="108.93241269841269"/>
    <n v="56.344351395730705"/>
    <s v="Film &amp; Video"/>
    <s v="Documentary"/>
  </r>
  <r>
    <n v="6500"/>
    <n v="215"/>
    <s v="failed"/>
    <s v="US"/>
    <s v="USD"/>
    <n v="1273356960"/>
    <d v="2010-05-08T22:16:00"/>
    <n v="1268255751"/>
    <d v="2010-03-10T21:15:51"/>
    <d v="1900-02-27T00:00:00"/>
    <x v="57"/>
    <b v="0"/>
    <n v="4"/>
    <b v="0"/>
    <s v="film &amp; video/animation"/>
    <n v="3.3076923076923079"/>
    <n v="53.75"/>
    <s v="Film &amp; Video"/>
    <s v="Animation"/>
  </r>
  <r>
    <n v="50000"/>
    <n v="400"/>
    <s v="failed"/>
    <s v="US"/>
    <s v="USD"/>
    <n v="1337955240"/>
    <d v="2012-05-25T14:14:00"/>
    <n v="1332808501"/>
    <d v="2012-03-27T00:35:01"/>
    <d v="1900-02-27T00:00:00"/>
    <x v="57"/>
    <b v="0"/>
    <n v="3"/>
    <b v="0"/>
    <s v="film &amp; video/animation"/>
    <n v="0.8"/>
    <n v="133.33333333333334"/>
    <s v="Film &amp; Video"/>
    <s v="Animation"/>
  </r>
  <r>
    <n v="88888"/>
    <n v="346"/>
    <s v="failed"/>
    <s v="US"/>
    <s v="USD"/>
    <n v="1421543520"/>
    <d v="2015-01-18T01:12:00"/>
    <n v="1416445931"/>
    <d v="2014-11-20T01:12:11"/>
    <d v="1900-02-27T00:00:00"/>
    <x v="57"/>
    <b v="0"/>
    <n v="9"/>
    <b v="0"/>
    <s v="technology/web"/>
    <n v="0.38925389253892539"/>
    <n v="38.444444444444443"/>
    <s v="Technology"/>
    <s v="Web"/>
  </r>
  <r>
    <n v="450000"/>
    <n v="90"/>
    <s v="canceled"/>
    <s v="SE"/>
    <s v="SEK"/>
    <n v="1457996400"/>
    <d v="2016-03-14T23:00:00"/>
    <n v="1452842511"/>
    <d v="2016-01-15T07:21:51"/>
    <d v="1900-02-27T00:00:00"/>
    <x v="57"/>
    <b v="0"/>
    <n v="1"/>
    <b v="0"/>
    <s v="technology/web"/>
    <n v="0.02"/>
    <n v="90"/>
    <s v="Technology"/>
    <s v="Web"/>
  </r>
  <r>
    <n v="250"/>
    <n v="545"/>
    <s v="successful"/>
    <s v="DE"/>
    <s v="EUR"/>
    <n v="1477422000"/>
    <d v="2016-10-25T19:00:00"/>
    <n v="1472282956"/>
    <d v="2016-08-27T07:29:16"/>
    <d v="1900-02-27T00:00:00"/>
    <x v="57"/>
    <b v="0"/>
    <n v="28"/>
    <b v="1"/>
    <s v="music/metal"/>
    <n v="218.00000000000003"/>
    <n v="19.464285714285715"/>
    <s v="Music"/>
    <s v="Metal"/>
  </r>
  <r>
    <n v="50000"/>
    <n v="51149"/>
    <s v="canceled"/>
    <s v="US"/>
    <s v="USD"/>
    <n v="1471579140"/>
    <d v="2016-08-19T03:59:00"/>
    <n v="1466512683"/>
    <d v="2016-06-21T12:38:03"/>
    <d v="1900-02-27T00:00:00"/>
    <x v="57"/>
    <b v="0"/>
    <n v="323"/>
    <b v="0"/>
    <s v="technology/wearables"/>
    <n v="102.298"/>
    <n v="158.35603715170279"/>
    <s v="Technology"/>
    <s v="Wearables"/>
  </r>
  <r>
    <n v="1200"/>
    <n v="100"/>
    <s v="failed"/>
    <s v="US"/>
    <s v="USD"/>
    <n v="1424014680"/>
    <d v="2015-02-15T15:38:00"/>
    <n v="1418922443"/>
    <d v="2014-12-18T17:07:23"/>
    <d v="1900-02-27T00:00:00"/>
    <x v="57"/>
    <b v="0"/>
    <n v="1"/>
    <b v="0"/>
    <s v="publishing/fiction"/>
    <n v="8.3333333333333321"/>
    <n v="100"/>
    <s v="Publishing"/>
    <s v="Fiction"/>
  </r>
  <r>
    <n v="1200"/>
    <n v="2580"/>
    <s v="successful"/>
    <s v="US"/>
    <s v="USD"/>
    <n v="1273911000"/>
    <d v="2010-05-15T08:10:00"/>
    <n v="1268822909"/>
    <d v="2010-03-17T10:48:29"/>
    <d v="1900-02-27T00:00:00"/>
    <x v="57"/>
    <b v="1"/>
    <n v="33"/>
    <b v="1"/>
    <s v="photography/photobooks"/>
    <n v="215"/>
    <n v="78.181818181818187"/>
    <s v="Photography"/>
    <s v="Photobooks"/>
  </r>
  <r>
    <n v="750"/>
    <n v="35"/>
    <s v="failed"/>
    <s v="GB"/>
    <s v="GBP"/>
    <n v="1440763920"/>
    <d v="2015-08-28T12:12:00"/>
    <n v="1435656759"/>
    <d v="2015-06-30T09:32:39"/>
    <d v="1900-02-27T00:00:00"/>
    <x v="57"/>
    <b v="0"/>
    <n v="3"/>
    <b v="0"/>
    <s v="photography/nature"/>
    <n v="4.666666666666667"/>
    <n v="11.666666666666666"/>
    <s v="Photography"/>
    <s v="Nature"/>
  </r>
  <r>
    <n v="1000"/>
    <n v="1"/>
    <s v="failed"/>
    <s v="US"/>
    <s v="USD"/>
    <n v="1462391932"/>
    <d v="2016-05-04T19:58:52"/>
    <n v="1457297932"/>
    <d v="2016-03-06T20:58:52"/>
    <d v="1900-02-27T00:00:00"/>
    <x v="57"/>
    <b v="0"/>
    <n v="1"/>
    <b v="0"/>
    <s v="music/faith"/>
    <n v="0.1"/>
    <n v="1"/>
    <s v="Music"/>
    <s v="Faith"/>
  </r>
  <r>
    <n v="2500"/>
    <n v="2618"/>
    <s v="successful"/>
    <s v="US"/>
    <s v="USD"/>
    <n v="1278799200"/>
    <d v="2010-07-10T22:00:00"/>
    <n v="1273647255"/>
    <d v="2010-05-12T06:54:15"/>
    <d v="1900-02-27T00:00:00"/>
    <x v="57"/>
    <b v="0"/>
    <n v="81"/>
    <b v="1"/>
    <s v="music/indie rock"/>
    <n v="104.71999999999998"/>
    <n v="32.320987654320987"/>
    <s v="Music"/>
    <s v="Indie Rock"/>
  </r>
  <r>
    <n v="10000"/>
    <n v="100"/>
    <s v="canceled"/>
    <s v="US"/>
    <s v="USD"/>
    <n v="1462827000"/>
    <d v="2016-05-09T20:50:00"/>
    <n v="1457710589"/>
    <d v="2016-03-11T15:36:29"/>
    <d v="1900-02-27T00:00:00"/>
    <x v="57"/>
    <b v="0"/>
    <n v="1"/>
    <b v="0"/>
    <s v="food/food trucks"/>
    <n v="1"/>
    <n v="100"/>
    <s v="Food"/>
    <s v="Food Trucks"/>
  </r>
  <r>
    <n v="6000"/>
    <n v="6530"/>
    <s v="successful"/>
    <s v="US"/>
    <s v="USD"/>
    <n v="1460936694"/>
    <d v="2016-04-17T23:44:54"/>
    <n v="1455756294"/>
    <d v="2016-02-18T00:44:54"/>
    <d v="1900-02-27T00:00:00"/>
    <x v="57"/>
    <b v="0"/>
    <n v="69"/>
    <b v="1"/>
    <s v="theater/spaces"/>
    <n v="108.83333333333334"/>
    <n v="94.637681159420296"/>
    <s v="Theater"/>
    <s v="Spaces"/>
  </r>
  <r>
    <n v="3250"/>
    <n v="25"/>
    <s v="failed"/>
    <s v="US"/>
    <s v="USD"/>
    <n v="1332114795"/>
    <d v="2012-03-18T23:53:15"/>
    <n v="1326934395"/>
    <d v="2012-01-19T00:53:15"/>
    <d v="1900-02-27T00:00:00"/>
    <x v="57"/>
    <b v="0"/>
    <n v="1"/>
    <b v="0"/>
    <s v="publishing/children's books"/>
    <n v="0.76923076923076927"/>
    <n v="25"/>
    <s v="Publishing"/>
    <s v="Children'S Books"/>
  </r>
  <r>
    <n v="3000"/>
    <n v="146"/>
    <s v="failed"/>
    <s v="US"/>
    <s v="USD"/>
    <n v="1439069640"/>
    <d v="2015-08-08T21:34:00"/>
    <n v="1433897647"/>
    <d v="2015-06-10T00:54:07"/>
    <d v="1900-02-27T00:00:00"/>
    <x v="57"/>
    <b v="0"/>
    <n v="6"/>
    <b v="0"/>
    <s v="theater/plays"/>
    <n v="4.8666666666666663"/>
    <n v="24.333333333333332"/>
    <s v="Theater"/>
    <s v="Plays"/>
  </r>
  <r>
    <n v="15000"/>
    <n v="280"/>
    <s v="canceled"/>
    <s v="US"/>
    <s v="USD"/>
    <n v="1427498172"/>
    <d v="2015-03-27T23:16:12"/>
    <n v="1422317772"/>
    <d v="2015-01-27T00:16:12"/>
    <d v="1900-02-27T00:00:00"/>
    <x v="57"/>
    <b v="0"/>
    <n v="3"/>
    <b v="0"/>
    <s v="theater/spaces"/>
    <n v="1.8666666666666669"/>
    <n v="93.333333333333329"/>
    <s v="Theater"/>
    <s v="Spaces"/>
  </r>
  <r>
    <n v="25000"/>
    <n v="0"/>
    <s v="live"/>
    <s v="US"/>
    <s v="USD"/>
    <n v="1490659134"/>
    <d v="2017-03-27T23:58:54"/>
    <n v="1485478734"/>
    <d v="2017-01-27T00:58:54"/>
    <d v="1900-02-27T00:00:00"/>
    <x v="57"/>
    <b v="0"/>
    <n v="0"/>
    <b v="0"/>
    <s v="theater/plays"/>
    <n v="0"/>
    <n v="0"/>
    <s v="Theater"/>
    <s v="Plays"/>
  </r>
  <r>
    <n v="5000"/>
    <n v="2726"/>
    <s v="failed"/>
    <s v="US"/>
    <s v="USD"/>
    <n v="1450072740"/>
    <d v="2015-12-14T05:59:00"/>
    <n v="1445027346"/>
    <d v="2015-10-16T20:29:06"/>
    <d v="1900-02-27T00:00:00"/>
    <x v="57"/>
    <b v="0"/>
    <n v="25"/>
    <b v="0"/>
    <s v="theater/musical"/>
    <n v="54.52"/>
    <n v="109.04"/>
    <s v="Theater"/>
    <s v="Musical"/>
  </r>
  <r>
    <n v="500"/>
    <n v="650"/>
    <s v="successful"/>
    <s v="US"/>
    <s v="USD"/>
    <n v="1429317420"/>
    <d v="2015-04-18T00:37:00"/>
    <n v="1424226768"/>
    <d v="2015-02-18T02:32:48"/>
    <d v="1900-02-27T00:00:00"/>
    <x v="57"/>
    <b v="0"/>
    <n v="13"/>
    <b v="1"/>
    <s v="theater/plays"/>
    <n v="130"/>
    <n v="50"/>
    <s v="Theater"/>
    <s v="Plays"/>
  </r>
  <r>
    <n v="3500"/>
    <n v="4450"/>
    <s v="successful"/>
    <s v="US"/>
    <s v="USD"/>
    <n v="1461108450"/>
    <d v="2016-04-19T23:27:30"/>
    <n v="1455928050"/>
    <d v="2016-02-20T00:27:30"/>
    <d v="1900-02-27T00:00:00"/>
    <x v="57"/>
    <b v="0"/>
    <n v="61"/>
    <b v="1"/>
    <s v="theater/plays"/>
    <n v="127.14285714285714"/>
    <n v="72.950819672131146"/>
    <s v="Theater"/>
    <s v="Plays"/>
  </r>
  <r>
    <n v="1650"/>
    <n v="1690"/>
    <s v="successful"/>
    <s v="CA"/>
    <s v="CAD"/>
    <n v="1464471840"/>
    <d v="2016-05-28T21:44:00"/>
    <n v="1459309704"/>
    <d v="2016-03-30T03:48:24"/>
    <d v="1900-02-27T00:00:00"/>
    <x v="57"/>
    <b v="0"/>
    <n v="42"/>
    <b v="1"/>
    <s v="theater/plays"/>
    <n v="102.42424242424242"/>
    <n v="40.238095238095241"/>
    <s v="Theater"/>
    <s v="Plays"/>
  </r>
  <r>
    <n v="1000"/>
    <n v="1326"/>
    <s v="successful"/>
    <s v="US"/>
    <s v="USD"/>
    <n v="1459641073"/>
    <d v="2016-04-02T23:51:13"/>
    <n v="1454460673"/>
    <d v="2016-02-03T00:51:13"/>
    <d v="1900-02-27T00:00:00"/>
    <x v="57"/>
    <b v="0"/>
    <n v="11"/>
    <b v="1"/>
    <s v="theater/musical"/>
    <n v="132.6"/>
    <n v="120.54545454545455"/>
    <s v="Theater"/>
    <s v="Musical"/>
  </r>
  <r>
    <n v="5000"/>
    <n v="5501"/>
    <s v="successful"/>
    <s v="DE"/>
    <s v="EUR"/>
    <n v="1453244340"/>
    <d v="2016-01-19T22:59:00"/>
    <n v="1448136417"/>
    <d v="2015-11-21T20:06:57"/>
    <d v="1900-02-27T00:00:00"/>
    <x v="57"/>
    <b v="0"/>
    <n v="76"/>
    <b v="1"/>
    <s v="theater/plays"/>
    <n v="110.02000000000001"/>
    <n v="72.381578947368425"/>
    <s v="Theater"/>
    <s v="Plays"/>
  </r>
  <r>
    <n v="8000"/>
    <n v="2500"/>
    <s v="failed"/>
    <s v="US"/>
    <s v="USD"/>
    <n v="1437188400"/>
    <d v="2015-07-18T03:00:00"/>
    <n v="1432100004"/>
    <d v="2015-05-20T05:33:24"/>
    <d v="1900-02-27T00:00:00"/>
    <x v="57"/>
    <b v="0"/>
    <n v="2"/>
    <b v="0"/>
    <s v="theater/plays"/>
    <n v="31.25"/>
    <n v="1250"/>
    <s v="Theater"/>
    <s v="Plays"/>
  </r>
  <r>
    <n v="2000"/>
    <n v="2004"/>
    <s v="successful"/>
    <s v="US"/>
    <s v="USD"/>
    <n v="1442167912"/>
    <d v="2015-09-13T18:11:52"/>
    <n v="1436983912"/>
    <d v="2015-07-15T18:11:52"/>
    <d v="1900-02-28T00:00:00"/>
    <x v="58"/>
    <b v="0"/>
    <n v="25"/>
    <b v="1"/>
    <s v="film &amp; video/television"/>
    <n v="100.2"/>
    <n v="80.16"/>
    <s v="Film &amp; Video"/>
    <s v="Television"/>
  </r>
  <r>
    <n v="600"/>
    <n v="800"/>
    <s v="successful"/>
    <s v="US"/>
    <s v="USD"/>
    <n v="1452299761"/>
    <d v="2016-01-09T00:36:01"/>
    <n v="1447115761"/>
    <d v="2015-11-10T00:36:01"/>
    <d v="1900-02-28T00:00:00"/>
    <x v="58"/>
    <b v="0"/>
    <n v="14"/>
    <b v="1"/>
    <s v="film &amp; video/television"/>
    <n v="133.33333333333331"/>
    <n v="57.142857142857146"/>
    <s v="Film &amp; Video"/>
    <s v="Television"/>
  </r>
  <r>
    <n v="5000"/>
    <n v="5380.55"/>
    <s v="successful"/>
    <s v="US"/>
    <s v="USD"/>
    <n v="1419021607"/>
    <d v="2014-12-19T20:40:07"/>
    <n v="1413834007"/>
    <d v="2014-10-20T19:40:07"/>
    <d v="1900-02-28T00:00:00"/>
    <x v="58"/>
    <b v="0"/>
    <n v="70"/>
    <b v="1"/>
    <s v="film &amp; video/television"/>
    <n v="107.61100000000002"/>
    <n v="76.865000000000009"/>
    <s v="Film &amp; Video"/>
    <s v="Television"/>
  </r>
  <r>
    <n v="500"/>
    <n v="636"/>
    <s v="successful"/>
    <s v="US"/>
    <s v="USD"/>
    <n v="1315171845"/>
    <d v="2011-09-04T21:30:45"/>
    <n v="1309987845"/>
    <d v="2011-07-06T21:30:45"/>
    <d v="1900-02-28T00:00:00"/>
    <x v="58"/>
    <b v="0"/>
    <n v="17"/>
    <b v="1"/>
    <s v="film &amp; video/shorts"/>
    <n v="127.2"/>
    <n v="37.411764705882355"/>
    <s v="Film &amp; Video"/>
    <s v="Shorts"/>
  </r>
  <r>
    <n v="1800"/>
    <n v="2231"/>
    <s v="successful"/>
    <s v="US"/>
    <s v="USD"/>
    <n v="1338186657"/>
    <d v="2012-05-28T06:30:57"/>
    <n v="1333002657"/>
    <d v="2012-03-29T06:30:57"/>
    <d v="1900-02-28T00:00:00"/>
    <x v="58"/>
    <b v="0"/>
    <n v="32"/>
    <b v="1"/>
    <s v="film &amp; video/shorts"/>
    <n v="123.94444444444443"/>
    <n v="69.71875"/>
    <s v="Film &amp; Video"/>
    <s v="Shorts"/>
  </r>
  <r>
    <n v="300"/>
    <n v="460"/>
    <s v="successful"/>
    <s v="US"/>
    <s v="USD"/>
    <n v="1325007358"/>
    <d v="2011-12-27T17:35:58"/>
    <n v="1319819758"/>
    <d v="2011-10-28T16:35:58"/>
    <d v="1900-02-28T00:00:00"/>
    <x v="58"/>
    <b v="0"/>
    <n v="15"/>
    <b v="1"/>
    <s v="film &amp; video/shorts"/>
    <n v="153.33333333333334"/>
    <n v="30.666666666666668"/>
    <s v="Film &amp; Video"/>
    <s v="Shorts"/>
  </r>
  <r>
    <n v="1500"/>
    <n v="3700"/>
    <s v="successful"/>
    <s v="US"/>
    <s v="USD"/>
    <n v="1370011370"/>
    <d v="2013-05-31T14:42:50"/>
    <n v="1364827370"/>
    <d v="2013-04-01T14:42:50"/>
    <d v="1900-02-28T00:00:00"/>
    <x v="58"/>
    <b v="0"/>
    <n v="47"/>
    <b v="1"/>
    <s v="film &amp; video/shorts"/>
    <n v="246.66666666666669"/>
    <n v="78.723404255319153"/>
    <s v="Film &amp; Video"/>
    <s v="Shorts"/>
  </r>
  <r>
    <n v="3000"/>
    <n v="3100"/>
    <s v="successful"/>
    <s v="US"/>
    <s v="USD"/>
    <n v="1326436488"/>
    <d v="2012-01-13T06:34:48"/>
    <n v="1321252488"/>
    <d v="2011-11-14T06:34:48"/>
    <d v="1900-02-28T00:00:00"/>
    <x v="58"/>
    <b v="0"/>
    <n v="35"/>
    <b v="1"/>
    <s v="film &amp; video/shorts"/>
    <n v="103.33333333333334"/>
    <n v="88.571428571428569"/>
    <s v="Film &amp; Video"/>
    <s v="Shorts"/>
  </r>
  <r>
    <n v="100000000"/>
    <n v="0"/>
    <s v="canceled"/>
    <s v="US"/>
    <s v="USD"/>
    <n v="1476094907"/>
    <d v="2016-10-10T10:21:47"/>
    <n v="1470910907"/>
    <d v="2016-08-11T10:21:47"/>
    <d v="1900-02-28T00:00:00"/>
    <x v="58"/>
    <b v="0"/>
    <n v="0"/>
    <b v="0"/>
    <s v="film &amp; video/science fiction"/>
    <n v="0"/>
    <n v="0"/>
    <s v="Film &amp; Video"/>
    <s v="Science Fiction"/>
  </r>
  <r>
    <n v="500"/>
    <n v="70"/>
    <s v="canceled"/>
    <s v="CA"/>
    <s v="CAD"/>
    <n v="1486165880"/>
    <d v="2017-02-03T23:51:20"/>
    <n v="1480981880"/>
    <d v="2016-12-05T23:51:20"/>
    <d v="1900-02-28T00:00:00"/>
    <x v="58"/>
    <b v="0"/>
    <n v="6"/>
    <b v="0"/>
    <s v="film &amp; video/science fiction"/>
    <n v="14.000000000000002"/>
    <n v="11.666666666666666"/>
    <s v="Film &amp; Video"/>
    <s v="Science Fiction"/>
  </r>
  <r>
    <n v="20000"/>
    <n v="0"/>
    <s v="canceled"/>
    <s v="US"/>
    <s v="USD"/>
    <n v="1414708183"/>
    <d v="2014-10-30T22:29:43"/>
    <n v="1409524183"/>
    <d v="2014-08-31T22:29:43"/>
    <d v="1900-02-28T00:00:00"/>
    <x v="58"/>
    <b v="0"/>
    <n v="0"/>
    <b v="0"/>
    <s v="film &amp; video/science fiction"/>
    <n v="0"/>
    <n v="0"/>
    <s v="Film &amp; Video"/>
    <s v="Science Fiction"/>
  </r>
  <r>
    <n v="7500"/>
    <n v="2070"/>
    <s v="canceled"/>
    <s v="CA"/>
    <s v="CAD"/>
    <n v="1428945472"/>
    <d v="2015-04-13T17:17:52"/>
    <n v="1423765072"/>
    <d v="2015-02-12T18:17:52"/>
    <d v="1900-02-28T00:00:00"/>
    <x v="58"/>
    <b v="0"/>
    <n v="37"/>
    <b v="0"/>
    <s v="film &amp; video/science fiction"/>
    <n v="27.6"/>
    <n v="55.945945945945944"/>
    <s v="Film &amp; Video"/>
    <s v="Science Fiction"/>
  </r>
  <r>
    <n v="20000"/>
    <n v="115"/>
    <s v="canceled"/>
    <s v="US"/>
    <s v="USD"/>
    <n v="1484698998"/>
    <d v="2017-01-18T00:23:18"/>
    <n v="1479514998"/>
    <d v="2016-11-19T00:23:18"/>
    <d v="1900-02-28T00:00:00"/>
    <x v="58"/>
    <b v="0"/>
    <n v="3"/>
    <b v="0"/>
    <s v="film &amp; video/science fiction"/>
    <n v="0.57499999999999996"/>
    <n v="38.333333333333336"/>
    <s v="Film &amp; Video"/>
    <s v="Science Fiction"/>
  </r>
  <r>
    <n v="130000"/>
    <n v="30112"/>
    <s v="canceled"/>
    <s v="US"/>
    <s v="USD"/>
    <n v="1432612382"/>
    <d v="2015-05-26T03:53:02"/>
    <n v="1427428382"/>
    <d v="2015-03-27T03:53:02"/>
    <d v="1900-02-28T00:00:00"/>
    <x v="58"/>
    <b v="0"/>
    <n v="67"/>
    <b v="0"/>
    <s v="film &amp; video/science fiction"/>
    <n v="23.163076923076922"/>
    <n v="449.43283582089555"/>
    <s v="Film &amp; Video"/>
    <s v="Science Fiction"/>
  </r>
  <r>
    <n v="250000"/>
    <n v="140"/>
    <s v="canceled"/>
    <s v="AU"/>
    <s v="AUD"/>
    <n v="1434633191"/>
    <d v="2015-06-18T13:13:11"/>
    <n v="1429449191"/>
    <d v="2015-04-19T13:13:11"/>
    <d v="1900-02-28T00:00:00"/>
    <x v="58"/>
    <b v="0"/>
    <n v="5"/>
    <b v="0"/>
    <s v="film &amp; video/science fiction"/>
    <n v="5.5999999999999994E-2"/>
    <n v="28"/>
    <s v="Film &amp; Video"/>
    <s v="Science Fiction"/>
  </r>
  <r>
    <n v="35000"/>
    <n v="1785"/>
    <s v="canceled"/>
    <s v="CA"/>
    <s v="CAD"/>
    <n v="1407034796"/>
    <d v="2014-08-03T02:59:56"/>
    <n v="1401850796"/>
    <d v="2014-06-04T02:59:56"/>
    <d v="1900-02-28T00:00:00"/>
    <x v="58"/>
    <b v="0"/>
    <n v="15"/>
    <b v="0"/>
    <s v="film &amp; video/science fiction"/>
    <n v="5.0999999999999996"/>
    <n v="119"/>
    <s v="Film &amp; Video"/>
    <s v="Science Fiction"/>
  </r>
  <r>
    <n v="5000"/>
    <n v="0"/>
    <s v="failed"/>
    <s v="US"/>
    <s v="USD"/>
    <n v="1439675691"/>
    <d v="2015-08-15T21:54:51"/>
    <n v="1434491691"/>
    <d v="2015-06-16T21:54:51"/>
    <d v="1900-02-28T00:00:00"/>
    <x v="58"/>
    <b v="0"/>
    <n v="0"/>
    <b v="0"/>
    <s v="film &amp; video/drama"/>
    <n v="0"/>
    <n v="0"/>
    <s v="Film &amp; Video"/>
    <s v="Drama"/>
  </r>
  <r>
    <n v="120000"/>
    <n v="640"/>
    <s v="failed"/>
    <s v="US"/>
    <s v="USD"/>
    <n v="1411150701"/>
    <d v="2014-09-19T18:18:21"/>
    <n v="1405966701"/>
    <d v="2014-07-21T18:18:21"/>
    <d v="1900-02-28T00:00:00"/>
    <x v="58"/>
    <b v="0"/>
    <n v="7"/>
    <b v="0"/>
    <s v="film &amp; video/drama"/>
    <n v="0.53333333333333333"/>
    <n v="91.428571428571431"/>
    <s v="Film &amp; Video"/>
    <s v="Drama"/>
  </r>
  <r>
    <n v="110000"/>
    <n v="11"/>
    <s v="failed"/>
    <s v="US"/>
    <s v="USD"/>
    <n v="1438726535"/>
    <d v="2015-08-04T22:15:35"/>
    <n v="1433542535"/>
    <d v="2015-06-05T22:15:35"/>
    <d v="1900-02-28T00:00:00"/>
    <x v="58"/>
    <b v="0"/>
    <n v="2"/>
    <b v="0"/>
    <s v="film &amp; video/drama"/>
    <n v="0.01"/>
    <n v="5.5"/>
    <s v="Film &amp; Video"/>
    <s v="Drama"/>
  </r>
  <r>
    <n v="50000"/>
    <n v="1"/>
    <s v="failed"/>
    <s v="US"/>
    <s v="USD"/>
    <n v="1470975614"/>
    <d v="2016-08-12T04:20:14"/>
    <n v="1465791614"/>
    <d v="2016-06-13T04:20:14"/>
    <d v="1900-02-28T00:00:00"/>
    <x v="58"/>
    <b v="0"/>
    <n v="1"/>
    <b v="0"/>
    <s v="film &amp; video/drama"/>
    <n v="2E-3"/>
    <n v="1"/>
    <s v="Film &amp; Video"/>
    <s v="Drama"/>
  </r>
  <r>
    <n v="6000"/>
    <n v="0"/>
    <s v="failed"/>
    <s v="NL"/>
    <s v="EUR"/>
    <n v="1431108776"/>
    <d v="2015-05-08T18:12:56"/>
    <n v="1425924776"/>
    <d v="2015-03-09T18:12:56"/>
    <d v="1900-02-28T00:00:00"/>
    <x v="58"/>
    <b v="0"/>
    <n v="0"/>
    <b v="0"/>
    <s v="film &amp; video/drama"/>
    <n v="0"/>
    <n v="0"/>
    <s v="Film &amp; Video"/>
    <s v="Drama"/>
  </r>
  <r>
    <n v="500000"/>
    <n v="345"/>
    <s v="failed"/>
    <s v="US"/>
    <s v="USD"/>
    <n v="1472920477"/>
    <d v="2016-09-03T16:34:37"/>
    <n v="1467736477"/>
    <d v="2016-07-05T16:34:37"/>
    <d v="1900-02-28T00:00:00"/>
    <x v="58"/>
    <b v="0"/>
    <n v="5"/>
    <b v="0"/>
    <s v="film &amp; video/drama"/>
    <n v="6.8999999999999992E-2"/>
    <n v="69"/>
    <s v="Film &amp; Video"/>
    <s v="Drama"/>
  </r>
  <r>
    <n v="1000"/>
    <n v="0"/>
    <s v="failed"/>
    <s v="GB"/>
    <s v="GBP"/>
    <n v="1417217166"/>
    <d v="2014-11-28T23:26:06"/>
    <n v="1412029566"/>
    <d v="2014-09-29T22:26:06"/>
    <d v="1900-02-28T00:00:00"/>
    <x v="58"/>
    <b v="0"/>
    <n v="0"/>
    <b v="0"/>
    <s v="film &amp; video/drama"/>
    <n v="0"/>
    <n v="0"/>
    <s v="Film &amp; Video"/>
    <s v="Drama"/>
  </r>
  <r>
    <n v="2500"/>
    <n v="3"/>
    <s v="failed"/>
    <s v="GB"/>
    <s v="GBP"/>
    <n v="1457308531"/>
    <d v="2016-03-06T23:55:31"/>
    <n v="1452124531"/>
    <d v="2016-01-06T23:55:31"/>
    <d v="1900-02-28T00:00:00"/>
    <x v="58"/>
    <b v="0"/>
    <n v="3"/>
    <b v="0"/>
    <s v="film &amp; video/drama"/>
    <n v="0.12"/>
    <n v="1"/>
    <s v="Film &amp; Video"/>
    <s v="Drama"/>
  </r>
  <r>
    <n v="2000000"/>
    <n v="0"/>
    <s v="failed"/>
    <s v="US"/>
    <s v="USD"/>
    <n v="1436544332"/>
    <d v="2015-07-10T16:05:32"/>
    <n v="1431360332"/>
    <d v="2015-05-11T16:05:32"/>
    <d v="1900-02-28T00:00:00"/>
    <x v="58"/>
    <b v="0"/>
    <n v="0"/>
    <b v="0"/>
    <s v="film &amp; video/drama"/>
    <n v="0"/>
    <n v="0"/>
    <s v="Film &amp; Video"/>
    <s v="Drama"/>
  </r>
  <r>
    <n v="2500"/>
    <n v="746"/>
    <s v="failed"/>
    <s v="GB"/>
    <s v="GBP"/>
    <n v="1422562864"/>
    <d v="2015-01-29T20:21:04"/>
    <n v="1417378864"/>
    <d v="2014-11-30T20:21:04"/>
    <d v="1900-02-28T00:00:00"/>
    <x v="58"/>
    <b v="0"/>
    <n v="8"/>
    <b v="0"/>
    <s v="film &amp; video/drama"/>
    <n v="29.84"/>
    <n v="93.25"/>
    <s v="Film &amp; Video"/>
    <s v="Drama"/>
  </r>
  <r>
    <n v="6300"/>
    <n v="1"/>
    <s v="failed"/>
    <s v="US"/>
    <s v="USD"/>
    <n v="1460837320"/>
    <d v="2016-04-16T20:08:40"/>
    <n v="1455656920"/>
    <d v="2016-02-16T21:08:40"/>
    <d v="1900-02-28T00:00:00"/>
    <x v="58"/>
    <b v="0"/>
    <n v="1"/>
    <b v="0"/>
    <s v="film &amp; video/drama"/>
    <n v="1.5873015873015872E-2"/>
    <n v="1"/>
    <s v="Film &amp; Video"/>
    <s v="Drama"/>
  </r>
  <r>
    <n v="12500"/>
    <n v="1"/>
    <s v="failed"/>
    <s v="US"/>
    <s v="USD"/>
    <n v="1425655349"/>
    <d v="2015-03-06T15:22:29"/>
    <n v="1420471349"/>
    <d v="2015-01-05T15:22:29"/>
    <d v="1900-02-28T00:00:00"/>
    <x v="58"/>
    <b v="0"/>
    <n v="1"/>
    <b v="0"/>
    <s v="film &amp; video/drama"/>
    <n v="8.0000000000000002E-3"/>
    <n v="1"/>
    <s v="Film &amp; Video"/>
    <s v="Drama"/>
  </r>
  <r>
    <n v="5000"/>
    <n v="100"/>
    <s v="failed"/>
    <s v="US"/>
    <s v="USD"/>
    <n v="1431702289"/>
    <d v="2015-05-15T15:04:49"/>
    <n v="1426518289"/>
    <d v="2015-03-16T15:04:49"/>
    <d v="1900-02-28T00:00:00"/>
    <x v="58"/>
    <b v="0"/>
    <n v="1"/>
    <b v="0"/>
    <s v="film &amp; video/drama"/>
    <n v="2"/>
    <n v="100"/>
    <s v="Film &amp; Video"/>
    <s v="Drama"/>
  </r>
  <r>
    <n v="50000"/>
    <n v="0"/>
    <s v="failed"/>
    <s v="US"/>
    <s v="USD"/>
    <n v="1427569564"/>
    <d v="2015-03-28T19:06:04"/>
    <n v="1422389164"/>
    <d v="2015-01-27T20:06:04"/>
    <d v="1900-02-28T00:00:00"/>
    <x v="58"/>
    <b v="0"/>
    <n v="0"/>
    <b v="0"/>
    <s v="film &amp; video/drama"/>
    <n v="0"/>
    <n v="0"/>
    <s v="Film &amp; Video"/>
    <s v="Drama"/>
  </r>
  <r>
    <n v="6000000"/>
    <n v="0"/>
    <s v="failed"/>
    <s v="AU"/>
    <s v="AUD"/>
    <n v="1436506726"/>
    <d v="2015-07-10T05:38:46"/>
    <n v="1431322726"/>
    <d v="2015-05-11T05:38:46"/>
    <d v="1900-02-28T00:00:00"/>
    <x v="58"/>
    <b v="0"/>
    <n v="0"/>
    <b v="0"/>
    <s v="film &amp; video/drama"/>
    <n v="0"/>
    <n v="0"/>
    <s v="Film &amp; Video"/>
    <s v="Drama"/>
  </r>
  <r>
    <n v="8000"/>
    <n v="0"/>
    <s v="failed"/>
    <s v="GB"/>
    <s v="GBP"/>
    <n v="1433176105"/>
    <d v="2015-06-01T16:28:25"/>
    <n v="1427992105"/>
    <d v="2015-04-02T16:28:25"/>
    <d v="1900-02-28T00:00:00"/>
    <x v="58"/>
    <b v="0"/>
    <n v="0"/>
    <b v="0"/>
    <s v="film &amp; video/drama"/>
    <n v="0"/>
    <n v="0"/>
    <s v="Film &amp; Video"/>
    <s v="Drama"/>
  </r>
  <r>
    <n v="15000"/>
    <n v="50"/>
    <s v="failed"/>
    <s v="US"/>
    <s v="USD"/>
    <n v="1457445069"/>
    <d v="2016-03-08T13:51:09"/>
    <n v="1452261069"/>
    <d v="2016-01-08T13:51:09"/>
    <d v="1900-02-28T00:00:00"/>
    <x v="58"/>
    <b v="0"/>
    <n v="1"/>
    <b v="0"/>
    <s v="film &amp; video/drama"/>
    <n v="0.33333333333333337"/>
    <n v="50"/>
    <s v="Film &amp; Video"/>
    <s v="Drama"/>
  </r>
  <r>
    <n v="4000"/>
    <n v="5904"/>
    <s v="successful"/>
    <s v="US"/>
    <s v="USD"/>
    <n v="1335574674"/>
    <d v="2012-04-28T00:57:54"/>
    <n v="1330394274"/>
    <d v="2012-02-28T01:57:54"/>
    <d v="1900-02-28T00:00:00"/>
    <x v="58"/>
    <b v="1"/>
    <n v="62"/>
    <b v="1"/>
    <s v="film &amp; video/documentary"/>
    <n v="147.6"/>
    <n v="95.225806451612897"/>
    <s v="Film &amp; Video"/>
    <s v="Documentary"/>
  </r>
  <r>
    <n v="50000"/>
    <n v="66554.559999999998"/>
    <s v="successful"/>
    <s v="US"/>
    <s v="USD"/>
    <n v="1383264000"/>
    <d v="2013-11-01T00:00:00"/>
    <n v="1378080409"/>
    <d v="2013-09-02T00:06:49"/>
    <d v="1900-02-28T00:00:00"/>
    <x v="58"/>
    <b v="1"/>
    <n v="665"/>
    <b v="1"/>
    <s v="film &amp; video/documentary"/>
    <n v="133.10911999999999"/>
    <n v="100.08204511278196"/>
    <s v="Film &amp; Video"/>
    <s v="Documentary"/>
  </r>
  <r>
    <n v="4700"/>
    <n v="5259"/>
    <s v="successful"/>
    <s v="ES"/>
    <s v="EUR"/>
    <n v="1460918282"/>
    <d v="2016-04-17T18:38:02"/>
    <n v="1455737882"/>
    <d v="2016-02-17T19:38:02"/>
    <d v="1900-02-28T00:00:00"/>
    <x v="58"/>
    <b v="0"/>
    <n v="50"/>
    <b v="1"/>
    <s v="film &amp; video/documentary"/>
    <n v="111.8936170212766"/>
    <n v="105.18"/>
    <s v="Film &amp; Video"/>
    <s v="Documentary"/>
  </r>
  <r>
    <n v="2000"/>
    <n v="2031"/>
    <s v="successful"/>
    <s v="US"/>
    <s v="USD"/>
    <n v="1321739650"/>
    <d v="2011-11-19T21:54:10"/>
    <n v="1316552050"/>
    <d v="2011-09-20T20:54:10"/>
    <d v="1900-02-28T00:00:00"/>
    <x v="58"/>
    <b v="0"/>
    <n v="22"/>
    <b v="1"/>
    <s v="film &amp; video/documentary"/>
    <n v="101.55000000000001"/>
    <n v="92.318181818181813"/>
    <s v="Film &amp; Video"/>
    <s v="Documentary"/>
  </r>
  <r>
    <n v="1000"/>
    <n v="1283"/>
    <s v="successful"/>
    <s v="CA"/>
    <s v="CAD"/>
    <n v="1434670397"/>
    <d v="2015-06-18T23:33:17"/>
    <n v="1429486397"/>
    <d v="2015-04-19T23:33:17"/>
    <d v="1900-02-28T00:00:00"/>
    <x v="58"/>
    <b v="0"/>
    <n v="7"/>
    <b v="1"/>
    <s v="film &amp; video/documentary"/>
    <n v="128.29999999999998"/>
    <n v="183.28571428571428"/>
    <s v="Film &amp; Video"/>
    <s v="Documentary"/>
  </r>
  <r>
    <n v="8000"/>
    <n v="8035"/>
    <s v="successful"/>
    <s v="US"/>
    <s v="USD"/>
    <n v="1372536787"/>
    <d v="2013-06-29T20:13:07"/>
    <n v="1367352787"/>
    <d v="2013-04-30T20:13:07"/>
    <d v="1900-02-28T00:00:00"/>
    <x v="58"/>
    <b v="0"/>
    <n v="73"/>
    <b v="1"/>
    <s v="film &amp; video/documentary"/>
    <n v="100.4375"/>
    <n v="110.06849315068493"/>
    <s v="Film &amp; Video"/>
    <s v="Documentary"/>
  </r>
  <r>
    <n v="15000"/>
    <n v="301"/>
    <s v="failed"/>
    <s v="US"/>
    <s v="USD"/>
    <n v="1440157656"/>
    <d v="2015-08-21T11:47:36"/>
    <n v="1434973656"/>
    <d v="2015-06-22T11:47:36"/>
    <d v="1900-02-28T00:00:00"/>
    <x v="58"/>
    <b v="0"/>
    <n v="6"/>
    <b v="0"/>
    <s v="film &amp; video/animation"/>
    <n v="2.0066666666666668"/>
    <n v="50.166666666666664"/>
    <s v="Film &amp; Video"/>
    <s v="Animation"/>
  </r>
  <r>
    <n v="3000"/>
    <n v="203.9"/>
    <s v="failed"/>
    <s v="US"/>
    <s v="USD"/>
    <n v="1332748899"/>
    <d v="2012-03-26T08:01:39"/>
    <n v="1327568499"/>
    <d v="2012-01-26T09:01:39"/>
    <d v="1900-02-28T00:00:00"/>
    <x v="58"/>
    <b v="0"/>
    <n v="5"/>
    <b v="0"/>
    <s v="film &amp; video/animation"/>
    <n v="6.7966666666666677"/>
    <n v="40.78"/>
    <s v="Film &amp; Video"/>
    <s v="Animation"/>
  </r>
  <r>
    <n v="50000"/>
    <n v="6"/>
    <s v="failed"/>
    <s v="US"/>
    <s v="USD"/>
    <n v="1448660404"/>
    <d v="2015-11-27T21:40:04"/>
    <n v="1443472804"/>
    <d v="2015-09-28T20:40:04"/>
    <d v="1900-02-28T00:00:00"/>
    <x v="58"/>
    <b v="0"/>
    <n v="2"/>
    <b v="0"/>
    <s v="film &amp; video/animation"/>
    <n v="1.2E-2"/>
    <n v="3"/>
    <s v="Film &amp; Video"/>
    <s v="Animation"/>
  </r>
  <r>
    <n v="6000"/>
    <n v="570"/>
    <s v="failed"/>
    <s v="US"/>
    <s v="USD"/>
    <n v="1445448381"/>
    <d v="2015-10-21T17:26:21"/>
    <n v="1440264381"/>
    <d v="2015-08-22T17:26:21"/>
    <d v="1900-02-28T00:00:00"/>
    <x v="58"/>
    <b v="0"/>
    <n v="8"/>
    <b v="0"/>
    <s v="film &amp; video/animation"/>
    <n v="9.5"/>
    <n v="71.25"/>
    <s v="Film &amp; Video"/>
    <s v="Animation"/>
  </r>
  <r>
    <n v="3000"/>
    <n v="0"/>
    <s v="failed"/>
    <s v="US"/>
    <s v="USD"/>
    <n v="1444576022"/>
    <d v="2015-10-11T15:07:02"/>
    <n v="1439392022"/>
    <d v="2015-08-12T15:07:02"/>
    <d v="1900-02-28T00:00:00"/>
    <x v="58"/>
    <b v="0"/>
    <n v="0"/>
    <b v="0"/>
    <s v="film &amp; video/animation"/>
    <n v="0"/>
    <n v="0"/>
    <s v="Film &amp; Video"/>
    <s v="Animation"/>
  </r>
  <r>
    <n v="7000"/>
    <n v="0"/>
    <s v="failed"/>
    <s v="CA"/>
    <s v="CAD"/>
    <n v="1475912326"/>
    <d v="2016-10-08T07:38:46"/>
    <n v="1470728326"/>
    <d v="2016-08-09T07:38:46"/>
    <d v="1900-02-28T00:00:00"/>
    <x v="58"/>
    <b v="0"/>
    <n v="0"/>
    <b v="0"/>
    <s v="film &amp; video/animation"/>
    <n v="0"/>
    <n v="0"/>
    <s v="Film &amp; Video"/>
    <s v="Animation"/>
  </r>
  <r>
    <n v="1000"/>
    <n v="50"/>
    <s v="failed"/>
    <s v="US"/>
    <s v="USD"/>
    <n v="1329342361"/>
    <d v="2012-02-15T21:46:01"/>
    <n v="1324158361"/>
    <d v="2011-12-17T21:46:01"/>
    <d v="1900-02-28T00:00:00"/>
    <x v="58"/>
    <b v="0"/>
    <n v="1"/>
    <b v="0"/>
    <s v="film &amp; video/animation"/>
    <n v="5"/>
    <n v="50"/>
    <s v="Film &amp; Video"/>
    <s v="Animation"/>
  </r>
  <r>
    <n v="39000"/>
    <n v="25"/>
    <s v="failed"/>
    <s v="US"/>
    <s v="USD"/>
    <n v="1321201327"/>
    <d v="2011-11-13T16:22:07"/>
    <n v="1316013727"/>
    <d v="2011-09-14T15:22:07"/>
    <d v="1900-02-28T00:00:00"/>
    <x v="58"/>
    <b v="0"/>
    <n v="1"/>
    <b v="0"/>
    <s v="film &amp; video/animation"/>
    <n v="6.4102564102564097E-2"/>
    <n v="25"/>
    <s v="Film &amp; Video"/>
    <s v="Animation"/>
  </r>
  <r>
    <n v="100000"/>
    <n v="0"/>
    <s v="failed"/>
    <s v="US"/>
    <s v="USD"/>
    <n v="1312945341"/>
    <d v="2011-08-10T03:02:21"/>
    <n v="1307761341"/>
    <d v="2011-06-11T03:02:21"/>
    <d v="1900-02-28T00:00:00"/>
    <x v="58"/>
    <b v="0"/>
    <n v="0"/>
    <b v="0"/>
    <s v="film &amp; video/animation"/>
    <n v="0"/>
    <n v="0"/>
    <s v="Film &amp; Video"/>
    <s v="Animation"/>
  </r>
  <r>
    <n v="55000"/>
    <n v="1250"/>
    <s v="failed"/>
    <s v="US"/>
    <s v="USD"/>
    <n v="1316883753"/>
    <d v="2011-09-24T17:02:33"/>
    <n v="1311699753"/>
    <d v="2011-07-26T17:02:33"/>
    <d v="1900-02-28T00:00:00"/>
    <x v="58"/>
    <b v="0"/>
    <n v="11"/>
    <b v="0"/>
    <s v="film &amp; video/animation"/>
    <n v="2.2727272727272729"/>
    <n v="113.63636363636364"/>
    <s v="Film &amp; Video"/>
    <s v="Animation"/>
  </r>
  <r>
    <n v="7500"/>
    <n v="0"/>
    <s v="failed"/>
    <s v="US"/>
    <s v="USD"/>
    <n v="1341978665"/>
    <d v="2012-07-11T03:51:05"/>
    <n v="1336795283"/>
    <d v="2012-05-12T04:01:23"/>
    <d v="1900-02-28T00:00:00"/>
    <x v="58"/>
    <b v="0"/>
    <n v="0"/>
    <b v="0"/>
    <s v="film &amp; video/animation"/>
    <n v="0"/>
    <n v="0"/>
    <s v="Film &amp; Video"/>
    <s v="Animation"/>
  </r>
  <r>
    <n v="6000"/>
    <n v="0"/>
    <s v="failed"/>
    <s v="GB"/>
    <s v="GBP"/>
    <n v="1409960724"/>
    <d v="2014-09-05T23:45:24"/>
    <n v="1404776724"/>
    <d v="2014-07-07T23:45:24"/>
    <d v="1900-02-28T00:00:00"/>
    <x v="58"/>
    <b v="0"/>
    <n v="0"/>
    <b v="0"/>
    <s v="film &amp; video/animation"/>
    <n v="0"/>
    <n v="0"/>
    <s v="Film &amp; Video"/>
    <s v="Animation"/>
  </r>
  <r>
    <n v="1500"/>
    <n v="0"/>
    <s v="failed"/>
    <s v="US"/>
    <s v="USD"/>
    <n v="1337371334"/>
    <d v="2012-05-18T20:02:14"/>
    <n v="1332187334"/>
    <d v="2012-03-19T20:02:14"/>
    <d v="1900-02-28T00:00:00"/>
    <x v="58"/>
    <b v="0"/>
    <n v="0"/>
    <b v="0"/>
    <s v="film &amp; video/animation"/>
    <n v="0"/>
    <n v="0"/>
    <s v="Film &amp; Video"/>
    <s v="Animation"/>
  </r>
  <r>
    <n v="15000"/>
    <n v="4884"/>
    <s v="failed"/>
    <s v="US"/>
    <s v="USD"/>
    <n v="1416566835"/>
    <d v="2014-11-21T10:47:15"/>
    <n v="1411379235"/>
    <d v="2014-09-22T09:47:15"/>
    <d v="1900-02-28T00:00:00"/>
    <x v="58"/>
    <b v="0"/>
    <n v="55"/>
    <b v="0"/>
    <s v="film &amp; video/animation"/>
    <n v="32.56"/>
    <n v="88.8"/>
    <s v="Film &amp; Video"/>
    <s v="Animation"/>
  </r>
  <r>
    <n v="15000"/>
    <n v="7530"/>
    <s v="failed"/>
    <s v="GB"/>
    <s v="GBP"/>
    <n v="1359434672"/>
    <d v="2013-01-29T04:44:32"/>
    <n v="1354250672"/>
    <d v="2012-11-30T04:44:32"/>
    <d v="1900-02-28T00:00:00"/>
    <x v="58"/>
    <b v="0"/>
    <n v="147"/>
    <b v="0"/>
    <s v="film &amp; video/animation"/>
    <n v="50.2"/>
    <n v="51.224489795918366"/>
    <s v="Film &amp; Video"/>
    <s v="Animation"/>
  </r>
  <r>
    <n v="50000"/>
    <n v="0"/>
    <s v="failed"/>
    <s v="CA"/>
    <s v="CAD"/>
    <n v="1482678994"/>
    <d v="2016-12-25T15:16:34"/>
    <n v="1477491394"/>
    <d v="2016-10-26T14:16:34"/>
    <d v="1900-02-28T00:00:00"/>
    <x v="58"/>
    <b v="0"/>
    <n v="0"/>
    <b v="0"/>
    <s v="film &amp; video/animation"/>
    <n v="0"/>
    <n v="0"/>
    <s v="Film &amp; Video"/>
    <s v="Animation"/>
  </r>
  <r>
    <n v="10000000"/>
    <n v="0"/>
    <s v="failed"/>
    <s v="SE"/>
    <s v="SEK"/>
    <n v="1476319830"/>
    <d v="2016-10-13T00:50:30"/>
    <n v="1471135830"/>
    <d v="2016-08-14T00:50:30"/>
    <d v="1900-02-28T00:00:00"/>
    <x v="58"/>
    <b v="0"/>
    <n v="0"/>
    <b v="0"/>
    <s v="film &amp; video/animation"/>
    <n v="0"/>
    <n v="0"/>
    <s v="Film &amp; Video"/>
    <s v="Animation"/>
  </r>
  <r>
    <n v="60000"/>
    <n v="1"/>
    <s v="failed"/>
    <s v="US"/>
    <s v="USD"/>
    <n v="1392070874"/>
    <d v="2014-02-10T22:21:14"/>
    <n v="1386886874"/>
    <d v="2013-12-12T22:21:14"/>
    <d v="1900-02-28T00:00:00"/>
    <x v="58"/>
    <b v="0"/>
    <n v="1"/>
    <b v="0"/>
    <s v="film &amp; video/animation"/>
    <n v="1.6666666666666668E-3"/>
    <n v="1"/>
    <s v="Film &amp; Video"/>
    <s v="Animation"/>
  </r>
  <r>
    <n v="24500"/>
    <n v="335"/>
    <s v="failed"/>
    <s v="US"/>
    <s v="USD"/>
    <n v="1334097387"/>
    <d v="2012-04-10T22:36:27"/>
    <n v="1328916987"/>
    <d v="2012-02-10T23:36:27"/>
    <d v="1900-02-28T00:00:00"/>
    <x v="58"/>
    <b v="0"/>
    <n v="5"/>
    <b v="0"/>
    <s v="film &amp; video/animation"/>
    <n v="1.3673469387755102"/>
    <n v="67"/>
    <s v="Film &amp; Video"/>
    <s v="Animation"/>
  </r>
  <r>
    <n v="5000"/>
    <n v="0"/>
    <s v="failed"/>
    <s v="GB"/>
    <s v="GBP"/>
    <n v="1432752080"/>
    <d v="2015-05-27T18:41:20"/>
    <n v="1427568080"/>
    <d v="2015-03-28T18:41:20"/>
    <d v="1900-02-28T00:00:00"/>
    <x v="58"/>
    <b v="0"/>
    <n v="0"/>
    <b v="0"/>
    <s v="film &amp; video/animation"/>
    <n v="0"/>
    <n v="0"/>
    <s v="Film &amp; Video"/>
    <s v="Animation"/>
  </r>
  <r>
    <n v="250000"/>
    <n v="1"/>
    <s v="failed"/>
    <s v="US"/>
    <s v="USD"/>
    <n v="1462293716"/>
    <d v="2016-05-03T16:41:56"/>
    <n v="1457113316"/>
    <d v="2016-03-04T17:41:56"/>
    <d v="1900-02-28T00:00:00"/>
    <x v="58"/>
    <b v="0"/>
    <n v="1"/>
    <b v="0"/>
    <s v="technology/web"/>
    <n v="3.9999999999999996E-4"/>
    <n v="1"/>
    <s v="Technology"/>
    <s v="Web"/>
  </r>
  <r>
    <n v="45000"/>
    <n v="0"/>
    <s v="failed"/>
    <s v="CA"/>
    <s v="CAD"/>
    <n v="1452350896"/>
    <d v="2016-01-09T14:48:16"/>
    <n v="1447166896"/>
    <d v="2015-11-10T14:48:16"/>
    <d v="1900-02-28T00:00:00"/>
    <x v="58"/>
    <b v="0"/>
    <n v="0"/>
    <b v="0"/>
    <s v="technology/web"/>
    <n v="0"/>
    <n v="0"/>
    <s v="Technology"/>
    <s v="Web"/>
  </r>
  <r>
    <n v="80000"/>
    <n v="1"/>
    <s v="failed"/>
    <s v="US"/>
    <s v="USD"/>
    <n v="1427537952"/>
    <d v="2015-03-28T10:19:12"/>
    <n v="1422357552"/>
    <d v="2015-01-27T11:19:12"/>
    <d v="1900-02-28T00:00:00"/>
    <x v="58"/>
    <b v="0"/>
    <n v="1"/>
    <b v="0"/>
    <s v="technology/web"/>
    <n v="1.25E-3"/>
    <n v="1"/>
    <s v="Technology"/>
    <s v="Web"/>
  </r>
  <r>
    <n v="5000"/>
    <n v="10"/>
    <s v="failed"/>
    <s v="US"/>
    <s v="USD"/>
    <n v="1463753302"/>
    <d v="2016-05-20T14:08:22"/>
    <n v="1458569302"/>
    <d v="2016-03-21T14:08:22"/>
    <d v="1900-02-28T00:00:00"/>
    <x v="58"/>
    <b v="0"/>
    <n v="1"/>
    <b v="0"/>
    <s v="technology/web"/>
    <n v="0.2"/>
    <n v="10"/>
    <s v="Technology"/>
    <s v="Web"/>
  </r>
  <r>
    <n v="9000"/>
    <n v="301"/>
    <s v="failed"/>
    <s v="IT"/>
    <s v="EUR"/>
    <n v="1479410886"/>
    <d v="2016-11-17T19:28:06"/>
    <n v="1474223286"/>
    <d v="2016-09-18T18:28:06"/>
    <d v="1900-02-28T00:00:00"/>
    <x v="58"/>
    <b v="0"/>
    <n v="2"/>
    <b v="0"/>
    <s v="technology/web"/>
    <n v="3.3444444444444441"/>
    <n v="150.5"/>
    <s v="Technology"/>
    <s v="Web"/>
  </r>
  <r>
    <n v="5000"/>
    <n v="100"/>
    <s v="canceled"/>
    <s v="US"/>
    <s v="USD"/>
    <n v="1431198562"/>
    <d v="2015-05-09T19:09:22"/>
    <n v="1426014562"/>
    <d v="2015-03-10T19:09:22"/>
    <d v="1900-02-28T00:00:00"/>
    <x v="58"/>
    <b v="0"/>
    <n v="1"/>
    <b v="0"/>
    <s v="technology/web"/>
    <n v="2"/>
    <n v="100"/>
    <s v="Technology"/>
    <s v="Web"/>
  </r>
  <r>
    <n v="80000"/>
    <n v="0"/>
    <s v="canceled"/>
    <s v="FR"/>
    <s v="EUR"/>
    <n v="1453210037"/>
    <d v="2016-01-19T13:27:17"/>
    <n v="1448026037"/>
    <d v="2015-11-20T13:27:17"/>
    <d v="1900-02-28T00:00:00"/>
    <x v="58"/>
    <b v="0"/>
    <n v="0"/>
    <b v="0"/>
    <s v="technology/web"/>
    <n v="0"/>
    <n v="0"/>
    <s v="Technology"/>
    <s v="Web"/>
  </r>
  <r>
    <n v="2500000"/>
    <n v="1"/>
    <s v="canceled"/>
    <s v="US"/>
    <s v="USD"/>
    <n v="1416933390"/>
    <d v="2014-11-25T16:36:30"/>
    <n v="1411745790"/>
    <d v="2014-09-26T15:36:30"/>
    <d v="1900-02-28T00:00:00"/>
    <x v="58"/>
    <b v="0"/>
    <n v="1"/>
    <b v="0"/>
    <s v="technology/web"/>
    <n v="3.9999999999999996E-5"/>
    <n v="1"/>
    <s v="Technology"/>
    <s v="Web"/>
  </r>
  <r>
    <n v="200000"/>
    <n v="18"/>
    <s v="canceled"/>
    <s v="DE"/>
    <s v="EUR"/>
    <n v="1490447662"/>
    <d v="2017-03-25T13:14:22"/>
    <n v="1485267262"/>
    <d v="2017-01-24T14:14:22"/>
    <d v="1900-02-28T00:00:00"/>
    <x v="58"/>
    <b v="0"/>
    <n v="6"/>
    <b v="0"/>
    <s v="technology/web"/>
    <n v="9.0000000000000011E-3"/>
    <n v="3"/>
    <s v="Technology"/>
    <s v="Web"/>
  </r>
  <r>
    <n v="1000000"/>
    <n v="1"/>
    <s v="canceled"/>
    <s v="US"/>
    <s v="USD"/>
    <n v="1413208795"/>
    <d v="2014-10-13T13:59:55"/>
    <n v="1408024795"/>
    <d v="2014-08-14T13:59:55"/>
    <d v="1900-02-28T00:00:00"/>
    <x v="58"/>
    <b v="0"/>
    <n v="1"/>
    <b v="0"/>
    <s v="technology/web"/>
    <n v="9.9999999999999991E-5"/>
    <n v="1"/>
    <s v="Technology"/>
    <s v="Web"/>
  </r>
  <r>
    <n v="1500"/>
    <n v="1686"/>
    <s v="successful"/>
    <s v="US"/>
    <s v="USD"/>
    <n v="1418953984"/>
    <d v="2014-12-19T01:53:04"/>
    <n v="1413766384"/>
    <d v="2014-10-20T00:53:04"/>
    <d v="1900-02-28T00:00:00"/>
    <x v="58"/>
    <b v="0"/>
    <n v="48"/>
    <b v="1"/>
    <s v="technology/wearables"/>
    <n v="112.4"/>
    <n v="35.125"/>
    <s v="Technology"/>
    <s v="Wearables"/>
  </r>
  <r>
    <n v="5000"/>
    <n v="10678"/>
    <s v="successful"/>
    <s v="US"/>
    <s v="USD"/>
    <n v="1460917119"/>
    <d v="2016-04-17T18:18:39"/>
    <n v="1455736719"/>
    <d v="2016-02-17T19:18:39"/>
    <d v="1900-02-28T00:00:00"/>
    <x v="58"/>
    <b v="0"/>
    <n v="87"/>
    <b v="1"/>
    <s v="technology/wearables"/>
    <n v="213.56"/>
    <n v="122.73563218390805"/>
    <s v="Technology"/>
    <s v="Wearables"/>
  </r>
  <r>
    <n v="10000"/>
    <n v="1864"/>
    <s v="failed"/>
    <s v="US"/>
    <s v="USD"/>
    <n v="1484327061"/>
    <d v="2017-01-13T17:04:21"/>
    <n v="1479143061"/>
    <d v="2016-11-14T17:04:21"/>
    <d v="1900-02-28T00:00:00"/>
    <x v="58"/>
    <b v="0"/>
    <n v="12"/>
    <b v="0"/>
    <s v="technology/wearables"/>
    <n v="18.64"/>
    <n v="155.33333333333334"/>
    <s v="Technology"/>
    <s v="Wearables"/>
  </r>
  <r>
    <n v="50000"/>
    <n v="15"/>
    <s v="failed"/>
    <s v="US"/>
    <s v="USD"/>
    <n v="1407811627"/>
    <d v="2014-08-12T02:47:07"/>
    <n v="1402627627"/>
    <d v="2014-06-13T02:47:07"/>
    <d v="1900-02-28T00:00:00"/>
    <x v="58"/>
    <b v="0"/>
    <n v="2"/>
    <b v="0"/>
    <s v="technology/wearables"/>
    <n v="0.03"/>
    <n v="7.5"/>
    <s v="Technology"/>
    <s v="Wearables"/>
  </r>
  <r>
    <n v="57000"/>
    <n v="8827"/>
    <s v="failed"/>
    <s v="US"/>
    <s v="USD"/>
    <n v="1472920909"/>
    <d v="2016-09-03T16:41:49"/>
    <n v="1467736909"/>
    <d v="2016-07-05T16:41:49"/>
    <d v="1900-02-28T00:00:00"/>
    <x v="58"/>
    <b v="0"/>
    <n v="94"/>
    <b v="0"/>
    <s v="technology/wearables"/>
    <n v="15.485964912280703"/>
    <n v="93.90425531914893"/>
    <s v="Technology"/>
    <s v="Wearables"/>
  </r>
  <r>
    <n v="100000"/>
    <n v="3550"/>
    <s v="failed"/>
    <s v="MX"/>
    <s v="MXN"/>
    <n v="1486317653"/>
    <d v="2017-02-05T18:00:53"/>
    <n v="1481133653"/>
    <d v="2016-12-07T18:00:53"/>
    <d v="1900-02-28T00:00:00"/>
    <x v="58"/>
    <b v="0"/>
    <n v="6"/>
    <b v="0"/>
    <s v="technology/wearables"/>
    <n v="3.55"/>
    <n v="591.66666666666663"/>
    <s v="Technology"/>
    <s v="Wearables"/>
  </r>
  <r>
    <n v="55000"/>
    <n v="481"/>
    <s v="failed"/>
    <s v="CA"/>
    <s v="CAD"/>
    <n v="1487565468"/>
    <d v="2017-02-20T04:37:48"/>
    <n v="1482381468"/>
    <d v="2016-12-22T04:37:48"/>
    <d v="1900-02-28T00:00:00"/>
    <x v="58"/>
    <b v="0"/>
    <n v="4"/>
    <b v="0"/>
    <s v="technology/wearables"/>
    <n v="0.87454545454545463"/>
    <n v="120.25"/>
    <s v="Technology"/>
    <s v="Wearables"/>
  </r>
  <r>
    <n v="40000"/>
    <n v="8837"/>
    <s v="failed"/>
    <s v="GB"/>
    <s v="GBP"/>
    <n v="1410616600"/>
    <d v="2014-09-13T13:56:40"/>
    <n v="1405432600"/>
    <d v="2014-07-15T13:56:40"/>
    <d v="1900-02-28T00:00:00"/>
    <x v="58"/>
    <b v="0"/>
    <n v="369"/>
    <b v="0"/>
    <s v="technology/wearables"/>
    <n v="22.092500000000001"/>
    <n v="23.948509485094849"/>
    <s v="Technology"/>
    <s v="Wearables"/>
  </r>
  <r>
    <n v="15000"/>
    <n v="2249"/>
    <s v="failed"/>
    <s v="US"/>
    <s v="USD"/>
    <n v="1488308082"/>
    <d v="2017-02-28T18:54:42"/>
    <n v="1483124082"/>
    <d v="2016-12-30T18:54:42"/>
    <d v="1900-02-28T00:00:00"/>
    <x v="58"/>
    <b v="0"/>
    <n v="28"/>
    <b v="0"/>
    <s v="technology/wearables"/>
    <n v="14.993333333333334"/>
    <n v="80.321428571428569"/>
    <s v="Technology"/>
    <s v="Wearables"/>
  </r>
  <r>
    <n v="4000"/>
    <n v="5226"/>
    <s v="successful"/>
    <s v="US"/>
    <s v="USD"/>
    <n v="1348028861"/>
    <d v="2012-09-19T04:27:41"/>
    <n v="1342844861"/>
    <d v="2012-07-21T04:27:41"/>
    <d v="1900-02-28T00:00:00"/>
    <x v="58"/>
    <b v="0"/>
    <n v="120"/>
    <b v="1"/>
    <s v="publishing/nonfiction"/>
    <n v="130.65"/>
    <n v="43.55"/>
    <s v="Publishing"/>
    <s v="Nonfiction"/>
  </r>
  <r>
    <n v="40"/>
    <n v="64"/>
    <s v="successful"/>
    <s v="GB"/>
    <s v="GBP"/>
    <n v="1380449461"/>
    <d v="2013-09-29T10:11:01"/>
    <n v="1375265461"/>
    <d v="2013-07-31T10:11:01"/>
    <d v="1900-02-28T00:00:00"/>
    <x v="58"/>
    <b v="0"/>
    <n v="13"/>
    <b v="1"/>
    <s v="publishing/nonfiction"/>
    <n v="160"/>
    <n v="4.9230769230769234"/>
    <s v="Publishing"/>
    <s v="Nonfiction"/>
  </r>
  <r>
    <n v="500"/>
    <n v="520"/>
    <s v="successful"/>
    <s v="GB"/>
    <s v="GBP"/>
    <n v="1468437240"/>
    <d v="2016-07-13T19:14:00"/>
    <n v="1463253240"/>
    <d v="2016-05-14T19:14:00"/>
    <d v="1900-02-28T00:00:00"/>
    <x v="58"/>
    <b v="0"/>
    <n v="16"/>
    <b v="1"/>
    <s v="music/rock"/>
    <n v="104"/>
    <n v="32.5"/>
    <s v="Music"/>
    <s v="Rock"/>
  </r>
  <r>
    <n v="15000"/>
    <n v="15091.06"/>
    <s v="successful"/>
    <s v="US"/>
    <s v="USD"/>
    <n v="1327133580"/>
    <d v="2012-01-21T08:13:00"/>
    <n v="1321978335"/>
    <d v="2011-11-22T16:12:15"/>
    <d v="1900-02-28T00:00:00"/>
    <x v="58"/>
    <b v="0"/>
    <n v="154"/>
    <b v="1"/>
    <s v="music/rock"/>
    <n v="100.60706666666665"/>
    <n v="97.993896103896105"/>
    <s v="Music"/>
    <s v="Rock"/>
  </r>
  <r>
    <n v="2000"/>
    <n v="2609"/>
    <s v="successful"/>
    <s v="FR"/>
    <s v="EUR"/>
    <n v="1469994300"/>
    <d v="2016-07-31T19:45:00"/>
    <n v="1464815253"/>
    <d v="2016-06-01T21:07:33"/>
    <d v="1900-02-28T00:00:00"/>
    <x v="58"/>
    <b v="0"/>
    <n v="70"/>
    <b v="1"/>
    <s v="music/metal"/>
    <n v="130.44999999999999"/>
    <n v="37.271428571428572"/>
    <s v="Music"/>
    <s v="Metal"/>
  </r>
  <r>
    <n v="2200"/>
    <n v="45"/>
    <s v="failed"/>
    <s v="US"/>
    <s v="USD"/>
    <n v="1358361197"/>
    <d v="2013-01-16T18:33:17"/>
    <n v="1353177197"/>
    <d v="2012-11-17T18:33:17"/>
    <d v="1900-02-28T00:00:00"/>
    <x v="58"/>
    <b v="0"/>
    <n v="2"/>
    <b v="0"/>
    <s v="music/jazz"/>
    <n v="2.0454545454545454"/>
    <n v="22.5"/>
    <s v="Music"/>
    <s v="Jazz"/>
  </r>
  <r>
    <n v="5000"/>
    <n v="1201"/>
    <s v="failed"/>
    <s v="US"/>
    <s v="USD"/>
    <n v="1259643540"/>
    <d v="2009-12-01T04:59:00"/>
    <n v="1254450706"/>
    <d v="2009-10-02T02:31:46"/>
    <d v="1900-02-28T00:00:00"/>
    <x v="58"/>
    <b v="0"/>
    <n v="11"/>
    <b v="0"/>
    <s v="music/jazz"/>
    <n v="24.02"/>
    <n v="109.18181818181819"/>
    <s v="Music"/>
    <s v="Jazz"/>
  </r>
  <r>
    <n v="5000"/>
    <n v="2001"/>
    <s v="failed"/>
    <s v="US"/>
    <s v="USD"/>
    <n v="1456957635"/>
    <d v="2016-03-02T22:27:15"/>
    <n v="1451773635"/>
    <d v="2016-01-02T22:27:15"/>
    <d v="1900-02-28T00:00:00"/>
    <x v="58"/>
    <b v="0"/>
    <n v="24"/>
    <b v="0"/>
    <s v="music/indie rock"/>
    <n v="40.020000000000003"/>
    <n v="83.375"/>
    <s v="Music"/>
    <s v="Indie Rock"/>
  </r>
  <r>
    <n v="2000"/>
    <n v="20"/>
    <s v="failed"/>
    <s v="US"/>
    <s v="USD"/>
    <n v="1336789860"/>
    <d v="2012-05-12T02:31:00"/>
    <n v="1331666146"/>
    <d v="2012-03-13T19:15:46"/>
    <d v="1900-02-28T00:00:00"/>
    <x v="58"/>
    <b v="0"/>
    <n v="2"/>
    <b v="0"/>
    <s v="music/indie rock"/>
    <n v="1"/>
    <n v="10"/>
    <s v="Music"/>
    <s v="Indie Rock"/>
  </r>
  <r>
    <n v="6500"/>
    <n v="196"/>
    <s v="failed"/>
    <s v="US"/>
    <s v="USD"/>
    <n v="1295847926"/>
    <d v="2011-01-24T05:45:26"/>
    <n v="1290663926"/>
    <d v="2010-11-25T05:45:26"/>
    <d v="1900-02-28T00:00:00"/>
    <x v="58"/>
    <b v="0"/>
    <n v="6"/>
    <b v="0"/>
    <s v="music/jazz"/>
    <n v="3.0153846153846153"/>
    <n v="32.666666666666664"/>
    <s v="Music"/>
    <s v="Jazz"/>
  </r>
  <r>
    <n v="550"/>
    <n v="123"/>
    <s v="failed"/>
    <s v="GB"/>
    <s v="GBP"/>
    <n v="1488546319"/>
    <d v="2017-03-03T13:05:19"/>
    <n v="1483362319"/>
    <d v="2017-01-02T13:05:19"/>
    <d v="1900-02-28T00:00:00"/>
    <x v="58"/>
    <b v="0"/>
    <n v="5"/>
    <b v="0"/>
    <s v="music/jazz"/>
    <n v="22.363636363636363"/>
    <n v="24.6"/>
    <s v="Music"/>
    <s v="Jazz"/>
  </r>
  <r>
    <n v="3500"/>
    <n v="30"/>
    <s v="failed"/>
    <s v="US"/>
    <s v="USD"/>
    <n v="1355197047"/>
    <d v="2012-12-11T03:37:27"/>
    <n v="1350009447"/>
    <d v="2012-10-12T02:37:27"/>
    <d v="1900-02-28T00:00:00"/>
    <x v="58"/>
    <b v="0"/>
    <n v="2"/>
    <b v="0"/>
    <s v="music/jazz"/>
    <n v="0.85714285714285721"/>
    <n v="15"/>
    <s v="Music"/>
    <s v="Jazz"/>
  </r>
  <r>
    <n v="2000"/>
    <n v="120"/>
    <s v="failed"/>
    <s v="US"/>
    <s v="USD"/>
    <n v="1399867409"/>
    <d v="2014-05-12T04:03:29"/>
    <n v="1394683409"/>
    <d v="2014-03-13T04:03:29"/>
    <d v="1900-02-28T00:00:00"/>
    <x v="58"/>
    <b v="0"/>
    <n v="2"/>
    <b v="0"/>
    <s v="music/jazz"/>
    <n v="6"/>
    <n v="60"/>
    <s v="Music"/>
    <s v="Jazz"/>
  </r>
  <r>
    <n v="850"/>
    <n v="0"/>
    <s v="failed"/>
    <s v="US"/>
    <s v="USD"/>
    <n v="1467312306"/>
    <d v="2016-06-30T18:45:06"/>
    <n v="1462128306"/>
    <d v="2016-05-01T18:45:06"/>
    <d v="1900-02-28T00:00:00"/>
    <x v="58"/>
    <b v="0"/>
    <n v="0"/>
    <b v="0"/>
    <s v="technology/wearables"/>
    <n v="0"/>
    <n v="0"/>
    <s v="Technology"/>
    <s v="Wearables"/>
  </r>
  <r>
    <n v="20000"/>
    <n v="273"/>
    <s v="failed"/>
    <s v="DE"/>
    <s v="EUR"/>
    <n v="1456016576"/>
    <d v="2016-02-21T01:02:56"/>
    <n v="1450832576"/>
    <d v="2015-12-23T01:02:56"/>
    <d v="1900-02-28T00:00:00"/>
    <x v="58"/>
    <b v="0"/>
    <n v="7"/>
    <b v="0"/>
    <s v="technology/wearables"/>
    <n v="1.365"/>
    <n v="39"/>
    <s v="Technology"/>
    <s v="Wearables"/>
  </r>
  <r>
    <n v="50000"/>
    <n v="861"/>
    <s v="failed"/>
    <s v="US"/>
    <s v="USD"/>
    <n v="1430081759"/>
    <d v="2015-04-26T20:55:59"/>
    <n v="1424901359"/>
    <d v="2015-02-25T21:55:59"/>
    <d v="1900-02-28T00:00:00"/>
    <x v="58"/>
    <b v="0"/>
    <n v="17"/>
    <b v="0"/>
    <s v="technology/wearables"/>
    <n v="1.722"/>
    <n v="50.647058823529413"/>
    <s v="Technology"/>
    <s v="Wearables"/>
  </r>
  <r>
    <n v="20000"/>
    <n v="3562"/>
    <s v="failed"/>
    <s v="US"/>
    <s v="USD"/>
    <n v="1461301574"/>
    <d v="2016-04-22T05:06:14"/>
    <n v="1456121174"/>
    <d v="2016-02-22T06:06:14"/>
    <d v="1900-02-28T00:00:00"/>
    <x v="58"/>
    <b v="0"/>
    <n v="81"/>
    <b v="0"/>
    <s v="technology/wearables"/>
    <n v="17.810000000000002"/>
    <n v="43.97530864197531"/>
    <s v="Technology"/>
    <s v="Wearables"/>
  </r>
  <r>
    <n v="20000"/>
    <n v="411"/>
    <s v="failed"/>
    <s v="US"/>
    <s v="USD"/>
    <n v="1447032093"/>
    <d v="2015-11-09T01:21:33"/>
    <n v="1441844493"/>
    <d v="2015-09-10T00:21:33"/>
    <d v="1900-02-28T00:00:00"/>
    <x v="58"/>
    <b v="0"/>
    <n v="8"/>
    <b v="0"/>
    <s v="technology/wearables"/>
    <n v="2.0549999999999997"/>
    <n v="51.375"/>
    <s v="Technology"/>
    <s v="Wearables"/>
  </r>
  <r>
    <n v="100000"/>
    <n v="2607"/>
    <s v="failed"/>
    <s v="US"/>
    <s v="USD"/>
    <n v="1467132185"/>
    <d v="2016-06-28T16:43:05"/>
    <n v="1461948185"/>
    <d v="2016-04-29T16:43:05"/>
    <d v="1900-02-28T00:00:00"/>
    <x v="58"/>
    <b v="0"/>
    <n v="24"/>
    <b v="0"/>
    <s v="technology/wearables"/>
    <n v="2.6069999999999998"/>
    <n v="108.625"/>
    <s v="Technology"/>
    <s v="Wearables"/>
  </r>
  <r>
    <n v="100000"/>
    <n v="467"/>
    <s v="failed"/>
    <s v="US"/>
    <s v="USD"/>
    <n v="1462655519"/>
    <d v="2016-05-07T21:11:59"/>
    <n v="1457475119"/>
    <d v="2016-03-08T22:11:59"/>
    <d v="1900-02-28T00:00:00"/>
    <x v="58"/>
    <b v="0"/>
    <n v="4"/>
    <b v="0"/>
    <s v="technology/wearables"/>
    <n v="0.46699999999999997"/>
    <n v="116.75"/>
    <s v="Technology"/>
    <s v="Wearables"/>
  </r>
  <r>
    <n v="894700"/>
    <n v="19824"/>
    <s v="canceled"/>
    <s v="US"/>
    <s v="USD"/>
    <n v="1489537560"/>
    <d v="2017-03-15T00:26:00"/>
    <n v="1484357160"/>
    <d v="2017-01-14T01:26:00"/>
    <d v="1900-02-28T00:00:00"/>
    <x v="58"/>
    <b v="0"/>
    <n v="6"/>
    <b v="0"/>
    <s v="technology/wearables"/>
    <n v="2.2157147647256061"/>
    <n v="3304"/>
    <s v="Technology"/>
    <s v="Wearables"/>
  </r>
  <r>
    <n v="10000"/>
    <n v="0"/>
    <s v="canceled"/>
    <s v="US"/>
    <s v="USD"/>
    <n v="1429892177"/>
    <d v="2015-04-24T16:16:17"/>
    <n v="1424711777"/>
    <d v="2015-02-23T17:16:17"/>
    <d v="1900-02-28T00:00:00"/>
    <x v="58"/>
    <b v="0"/>
    <n v="0"/>
    <b v="0"/>
    <s v="journalism/audio"/>
    <n v="0"/>
    <n v="0"/>
    <s v="Journalism"/>
    <s v="Audio"/>
  </r>
  <r>
    <n v="4000"/>
    <n v="0"/>
    <s v="canceled"/>
    <s v="US"/>
    <s v="USD"/>
    <n v="1462150800"/>
    <d v="2016-05-02T01:00:00"/>
    <n v="1456987108"/>
    <d v="2016-03-03T06:38:28"/>
    <d v="1900-02-28T00:00:00"/>
    <x v="58"/>
    <b v="0"/>
    <n v="0"/>
    <b v="0"/>
    <s v="journalism/audio"/>
    <n v="0"/>
    <n v="0"/>
    <s v="Journalism"/>
    <s v="Audio"/>
  </r>
  <r>
    <n v="50000"/>
    <n v="410"/>
    <s v="failed"/>
    <s v="CA"/>
    <s v="CAD"/>
    <n v="1406994583"/>
    <d v="2014-08-02T15:49:43"/>
    <n v="1401810583"/>
    <d v="2014-06-03T15:49:43"/>
    <d v="1900-02-28T00:00:00"/>
    <x v="58"/>
    <b v="0"/>
    <n v="1"/>
    <b v="0"/>
    <s v="games/video games"/>
    <n v="0.82000000000000006"/>
    <n v="410"/>
    <s v="Games"/>
    <s v="Video Games"/>
  </r>
  <r>
    <n v="15000"/>
    <n v="243"/>
    <s v="failed"/>
    <s v="US"/>
    <s v="USD"/>
    <n v="1466227190"/>
    <d v="2016-06-18T05:19:50"/>
    <n v="1461043190"/>
    <d v="2016-04-19T05:19:50"/>
    <d v="1900-02-28T00:00:00"/>
    <x v="58"/>
    <b v="0"/>
    <n v="15"/>
    <b v="0"/>
    <s v="games/video games"/>
    <n v="1.6199999999999999"/>
    <n v="16.2"/>
    <s v="Games"/>
    <s v="Video Games"/>
  </r>
  <r>
    <n v="25000"/>
    <n v="732.5"/>
    <s v="failed"/>
    <s v="US"/>
    <s v="USD"/>
    <n v="1334326635"/>
    <d v="2012-04-13T14:17:15"/>
    <n v="1329146235"/>
    <d v="2012-02-13T15:17:15"/>
    <d v="1900-02-28T00:00:00"/>
    <x v="58"/>
    <b v="0"/>
    <n v="21"/>
    <b v="0"/>
    <s v="games/video games"/>
    <n v="2.93"/>
    <n v="34.88095238095238"/>
    <s v="Games"/>
    <s v="Video Games"/>
  </r>
  <r>
    <n v="88000"/>
    <n v="31272.92"/>
    <s v="failed"/>
    <s v="US"/>
    <s v="USD"/>
    <n v="1421656200"/>
    <d v="2015-01-19T08:30:00"/>
    <n v="1416507211"/>
    <d v="2014-11-20T18:13:31"/>
    <d v="1900-02-28T00:00:00"/>
    <x v="58"/>
    <b v="0"/>
    <n v="312"/>
    <b v="0"/>
    <s v="games/video games"/>
    <n v="35.537409090909087"/>
    <n v="100.23371794871794"/>
    <s v="Games"/>
    <s v="Video Games"/>
  </r>
  <r>
    <n v="500000"/>
    <n v="178.52"/>
    <s v="failed"/>
    <s v="US"/>
    <s v="USD"/>
    <n v="1339273208"/>
    <d v="2012-06-09T20:20:08"/>
    <n v="1334089208"/>
    <d v="2012-04-10T20:20:08"/>
    <d v="1900-02-28T00:00:00"/>
    <x v="58"/>
    <b v="0"/>
    <n v="10"/>
    <b v="0"/>
    <s v="games/video games"/>
    <n v="3.5704000000000007E-2"/>
    <n v="17.852"/>
    <s v="Games"/>
    <s v="Video Games"/>
  </r>
  <r>
    <n v="3000"/>
    <n v="0"/>
    <s v="failed"/>
    <s v="GB"/>
    <s v="GBP"/>
    <n v="1443193130"/>
    <d v="2015-09-25T14:58:50"/>
    <n v="1438009130"/>
    <d v="2015-07-27T14:58:50"/>
    <d v="1900-02-28T00:00:00"/>
    <x v="58"/>
    <b v="0"/>
    <n v="0"/>
    <b v="0"/>
    <s v="games/mobile games"/>
    <n v="0"/>
    <n v="0"/>
    <s v="Games"/>
    <s v="Mobile Games"/>
  </r>
  <r>
    <n v="80000"/>
    <n v="100"/>
    <s v="failed"/>
    <s v="US"/>
    <s v="USD"/>
    <n v="1412272592"/>
    <d v="2014-10-02T17:56:32"/>
    <n v="1407088592"/>
    <d v="2014-08-03T17:56:32"/>
    <d v="1900-02-28T00:00:00"/>
    <x v="58"/>
    <b v="0"/>
    <n v="1"/>
    <b v="0"/>
    <s v="food/food trucks"/>
    <n v="0.125"/>
    <n v="100"/>
    <s v="Food"/>
    <s v="Food Trucks"/>
  </r>
  <r>
    <n v="25000"/>
    <n v="0"/>
    <s v="failed"/>
    <s v="CA"/>
    <s v="CAD"/>
    <n v="1413760783"/>
    <d v="2014-10-19T23:19:43"/>
    <n v="1408576783"/>
    <d v="2014-08-20T23:19:43"/>
    <d v="1900-02-28T00:00:00"/>
    <x v="58"/>
    <b v="0"/>
    <n v="0"/>
    <b v="0"/>
    <s v="food/food trucks"/>
    <n v="0"/>
    <n v="0"/>
    <s v="Food"/>
    <s v="Food Trucks"/>
  </r>
  <r>
    <n v="2500"/>
    <n v="252"/>
    <s v="failed"/>
    <s v="US"/>
    <s v="USD"/>
    <n v="1452293675"/>
    <d v="2016-01-08T22:54:35"/>
    <n v="1447109675"/>
    <d v="2015-11-09T22:54:35"/>
    <d v="1900-02-28T00:00:00"/>
    <x v="58"/>
    <b v="0"/>
    <n v="6"/>
    <b v="0"/>
    <s v="food/food trucks"/>
    <n v="10.08"/>
    <n v="42"/>
    <s v="Food"/>
    <s v="Food Trucks"/>
  </r>
  <r>
    <n v="10000"/>
    <n v="151"/>
    <s v="failed"/>
    <s v="US"/>
    <s v="USD"/>
    <n v="1417795480"/>
    <d v="2014-12-05T16:04:40"/>
    <n v="1412607880"/>
    <d v="2014-10-06T15:04:40"/>
    <d v="1900-02-28T00:00:00"/>
    <x v="58"/>
    <b v="0"/>
    <n v="3"/>
    <b v="0"/>
    <s v="food/food trucks"/>
    <n v="1.51"/>
    <n v="50.333333333333336"/>
    <s v="Food"/>
    <s v="Food Trucks"/>
  </r>
  <r>
    <n v="21000"/>
    <n v="21831"/>
    <s v="successful"/>
    <s v="US"/>
    <s v="USD"/>
    <n v="1460223453"/>
    <d v="2016-04-09T17:37:33"/>
    <n v="1455043053"/>
    <d v="2016-02-09T18:37:33"/>
    <d v="1900-02-28T00:00:00"/>
    <x v="58"/>
    <b v="0"/>
    <n v="273"/>
    <b v="1"/>
    <s v="photography/photobooks"/>
    <n v="103.95714285714286"/>
    <n v="79.967032967032964"/>
    <s v="Photography"/>
    <s v="Photobooks"/>
  </r>
  <r>
    <n v="10000"/>
    <n v="13500"/>
    <s v="successful"/>
    <s v="IT"/>
    <s v="EUR"/>
    <n v="1450602000"/>
    <d v="2015-12-20T09:00:00"/>
    <n v="1445415653"/>
    <d v="2015-10-21T08:20:53"/>
    <d v="1900-02-28T00:00:00"/>
    <x v="58"/>
    <b v="0"/>
    <n v="170"/>
    <b v="1"/>
    <s v="photography/photobooks"/>
    <n v="135"/>
    <n v="79.411764705882348"/>
    <s v="Photography"/>
    <s v="Photobooks"/>
  </r>
  <r>
    <n v="2000"/>
    <n v="2636"/>
    <s v="successful"/>
    <s v="US"/>
    <s v="USD"/>
    <n v="1433880605"/>
    <d v="2015-06-09T20:10:05"/>
    <n v="1428696605"/>
    <d v="2015-04-10T20:10:05"/>
    <d v="1900-02-28T00:00:00"/>
    <x v="58"/>
    <b v="0"/>
    <n v="25"/>
    <b v="1"/>
    <s v="photography/photobooks"/>
    <n v="131.80000000000001"/>
    <n v="105.44"/>
    <s v="Photography"/>
    <s v="Photobooks"/>
  </r>
  <r>
    <n v="15000"/>
    <n v="1060"/>
    <s v="canceled"/>
    <s v="US"/>
    <s v="USD"/>
    <n v="1402060302"/>
    <d v="2014-06-06T13:11:42"/>
    <n v="1396876302"/>
    <d v="2014-04-07T13:11:42"/>
    <d v="1900-02-28T00:00:00"/>
    <x v="58"/>
    <b v="0"/>
    <n v="18"/>
    <b v="0"/>
    <s v="music/world music"/>
    <n v="7.0666666666666673"/>
    <n v="58.888888888888886"/>
    <s v="Music"/>
    <s v="World Music"/>
  </r>
  <r>
    <n v="3000"/>
    <n v="132"/>
    <s v="canceled"/>
    <s v="US"/>
    <s v="USD"/>
    <n v="1382478278"/>
    <d v="2013-10-22T21:44:38"/>
    <n v="1377294278"/>
    <d v="2013-08-23T21:44:38"/>
    <d v="1900-02-28T00:00:00"/>
    <x v="58"/>
    <b v="0"/>
    <n v="3"/>
    <b v="0"/>
    <s v="music/world music"/>
    <n v="4.3999999999999995"/>
    <n v="44"/>
    <s v="Music"/>
    <s v="World Music"/>
  </r>
  <r>
    <n v="5000"/>
    <n v="1465"/>
    <s v="canceled"/>
    <s v="US"/>
    <s v="USD"/>
    <n v="1317231008"/>
    <d v="2011-09-28T17:30:08"/>
    <n v="1312047008"/>
    <d v="2011-07-30T17:30:08"/>
    <d v="1900-02-28T00:00:00"/>
    <x v="58"/>
    <b v="0"/>
    <n v="24"/>
    <b v="0"/>
    <s v="music/world music"/>
    <n v="29.299999999999997"/>
    <n v="61.041666666666664"/>
    <s v="Music"/>
    <s v="World Music"/>
  </r>
  <r>
    <n v="6000"/>
    <n v="6108"/>
    <s v="successful"/>
    <s v="US"/>
    <s v="USD"/>
    <n v="1316979167"/>
    <d v="2011-09-25T19:32:47"/>
    <n v="1311795167"/>
    <d v="2011-07-27T19:32:47"/>
    <d v="1900-02-28T00:00:00"/>
    <x v="58"/>
    <b v="1"/>
    <n v="74"/>
    <b v="1"/>
    <s v="music/rock"/>
    <n v="101.8"/>
    <n v="82.540540540540547"/>
    <s v="Music"/>
    <s v="Rock"/>
  </r>
  <r>
    <n v="10000"/>
    <n v="11472"/>
    <s v="successful"/>
    <s v="US"/>
    <s v="USD"/>
    <n v="1332704042"/>
    <d v="2012-03-25T19:34:02"/>
    <n v="1327523642"/>
    <d v="2012-01-25T20:34:02"/>
    <d v="1900-02-28T00:00:00"/>
    <x v="58"/>
    <b v="1"/>
    <n v="169"/>
    <b v="1"/>
    <s v="music/rock"/>
    <n v="114.72"/>
    <n v="67.881656804733723"/>
    <s v="Music"/>
    <s v="Rock"/>
  </r>
  <r>
    <n v="250"/>
    <n v="605"/>
    <s v="successful"/>
    <s v="GB"/>
    <s v="GBP"/>
    <n v="1434120856"/>
    <d v="2015-06-12T14:54:16"/>
    <n v="1428936856"/>
    <d v="2015-04-13T14:54:16"/>
    <d v="1900-02-28T00:00:00"/>
    <x v="58"/>
    <b v="0"/>
    <n v="25"/>
    <b v="1"/>
    <s v="theater/plays"/>
    <n v="242"/>
    <n v="24.2"/>
    <s v="Theater"/>
    <s v="Plays"/>
  </r>
  <r>
    <n v="40000"/>
    <n v="15851"/>
    <s v="canceled"/>
    <s v="GB"/>
    <s v="GBP"/>
    <n v="1489376405"/>
    <d v="2017-03-13T03:40:05"/>
    <n v="1484196005"/>
    <d v="2017-01-12T04:40:05"/>
    <d v="1900-02-28T00:00:00"/>
    <x v="58"/>
    <b v="0"/>
    <n v="104"/>
    <b v="0"/>
    <s v="technology/wearables"/>
    <n v="39.627499999999998"/>
    <n v="152.41346153846155"/>
    <s v="Technology"/>
    <s v="Wearables"/>
  </r>
  <r>
    <n v="180000"/>
    <n v="2028"/>
    <s v="canceled"/>
    <s v="US"/>
    <s v="USD"/>
    <n v="1477065860"/>
    <d v="2016-10-21T16:04:20"/>
    <n v="1471881860"/>
    <d v="2016-08-22T16:04:20"/>
    <d v="1900-02-28T00:00:00"/>
    <x v="58"/>
    <b v="0"/>
    <n v="11"/>
    <b v="0"/>
    <s v="technology/wearables"/>
    <n v="1.1266666666666667"/>
    <n v="184.36363636363637"/>
    <s v="Technology"/>
    <s v="Wearables"/>
  </r>
  <r>
    <n v="1000"/>
    <n v="1091"/>
    <s v="successful"/>
    <s v="US"/>
    <s v="USD"/>
    <n v="1378592731"/>
    <d v="2013-09-07T22:25:31"/>
    <n v="1373408731"/>
    <d v="2013-07-09T22:25:31"/>
    <d v="1900-02-28T00:00:00"/>
    <x v="58"/>
    <b v="0"/>
    <n v="25"/>
    <b v="1"/>
    <s v="publishing/nonfiction"/>
    <n v="109.1"/>
    <n v="43.64"/>
    <s v="Publishing"/>
    <s v="Nonfiction"/>
  </r>
  <r>
    <n v="42000"/>
    <n v="49830"/>
    <s v="successful"/>
    <s v="DK"/>
    <s v="DKK"/>
    <n v="1420648906"/>
    <d v="2015-01-07T16:41:46"/>
    <n v="1415464906"/>
    <d v="2014-11-08T16:41:46"/>
    <d v="1900-02-28T00:00:00"/>
    <x v="58"/>
    <b v="0"/>
    <n v="144"/>
    <b v="1"/>
    <s v="music/rock"/>
    <n v="118.64285714285714"/>
    <n v="346.04166666666669"/>
    <s v="Music"/>
    <s v="Rock"/>
  </r>
  <r>
    <n v="2500"/>
    <n v="2729"/>
    <s v="successful"/>
    <s v="GB"/>
    <s v="GBP"/>
    <n v="1430439411"/>
    <d v="2015-05-01T00:16:51"/>
    <n v="1425259011"/>
    <d v="2015-03-02T01:16:51"/>
    <d v="1900-02-28T00:00:00"/>
    <x v="58"/>
    <b v="0"/>
    <n v="113"/>
    <b v="1"/>
    <s v="music/rock"/>
    <n v="109.16"/>
    <n v="24.150442477876105"/>
    <s v="Music"/>
    <s v="Rock"/>
  </r>
  <r>
    <n v="4000"/>
    <n v="0"/>
    <s v="failed"/>
    <s v="US"/>
    <s v="USD"/>
    <n v="1420085535"/>
    <d v="2015-01-01T04:12:15"/>
    <n v="1414897935"/>
    <d v="2014-11-02T03:12:15"/>
    <d v="1900-02-28T00:00:00"/>
    <x v="58"/>
    <b v="0"/>
    <n v="0"/>
    <b v="0"/>
    <s v="publishing/translations"/>
    <n v="0"/>
    <n v="0"/>
    <s v="Publishing"/>
    <s v="Translations"/>
  </r>
  <r>
    <n v="2000"/>
    <n v="100"/>
    <s v="failed"/>
    <s v="IT"/>
    <s v="EUR"/>
    <n v="1455964170"/>
    <d v="2016-02-20T10:29:30"/>
    <n v="1450780170"/>
    <d v="2015-12-22T10:29:30"/>
    <d v="1900-02-28T00:00:00"/>
    <x v="58"/>
    <b v="0"/>
    <n v="1"/>
    <b v="0"/>
    <s v="publishing/translations"/>
    <n v="5"/>
    <n v="100"/>
    <s v="Publishing"/>
    <s v="Translations"/>
  </r>
  <r>
    <n v="1000"/>
    <n v="0"/>
    <s v="failed"/>
    <s v="DE"/>
    <s v="EUR"/>
    <n v="1440408120"/>
    <d v="2015-08-24T09:22:00"/>
    <n v="1435224120"/>
    <d v="2015-06-25T09:22:00"/>
    <d v="1900-02-28T00:00:00"/>
    <x v="58"/>
    <b v="0"/>
    <n v="0"/>
    <b v="0"/>
    <s v="publishing/translations"/>
    <n v="0"/>
    <n v="0"/>
    <s v="Publishing"/>
    <s v="Translations"/>
  </r>
  <r>
    <n v="180000"/>
    <n v="2020"/>
    <s v="failed"/>
    <s v="GB"/>
    <s v="GBP"/>
    <n v="1441995769"/>
    <d v="2015-09-11T18:22:49"/>
    <n v="1436811769"/>
    <d v="2015-07-13T18:22:49"/>
    <d v="1900-02-28T00:00:00"/>
    <x v="58"/>
    <b v="0"/>
    <n v="3"/>
    <b v="0"/>
    <s v="publishing/translations"/>
    <n v="1.1222222222222222"/>
    <n v="673.33333333333337"/>
    <s v="Publishing"/>
    <s v="Translations"/>
  </r>
  <r>
    <n v="4950"/>
    <n v="0"/>
    <s v="failed"/>
    <s v="DE"/>
    <s v="EUR"/>
    <n v="1442091462"/>
    <d v="2015-09-12T20:57:42"/>
    <n v="1436907462"/>
    <d v="2015-07-14T20:57:42"/>
    <d v="1900-02-28T00:00:00"/>
    <x v="58"/>
    <b v="0"/>
    <n v="0"/>
    <b v="0"/>
    <s v="publishing/translations"/>
    <n v="0"/>
    <n v="0"/>
    <s v="Publishing"/>
    <s v="Translations"/>
  </r>
  <r>
    <n v="40000"/>
    <n v="46032"/>
    <s v="successful"/>
    <s v="US"/>
    <s v="USD"/>
    <n v="1332699285"/>
    <d v="2012-03-25T18:14:45"/>
    <n v="1327518885"/>
    <d v="2012-01-25T19:14:45"/>
    <d v="1900-02-28T00:00:00"/>
    <x v="58"/>
    <b v="1"/>
    <n v="600"/>
    <b v="1"/>
    <s v="publishing/radio &amp; podcasts"/>
    <n v="115.08"/>
    <n v="76.72"/>
    <s v="Publishing"/>
    <s v="Radio &amp; Podcasts"/>
  </r>
  <r>
    <n v="9500"/>
    <n v="9725"/>
    <s v="successful"/>
    <s v="US"/>
    <s v="USD"/>
    <n v="1307838049"/>
    <d v="2011-06-12T00:20:49"/>
    <n v="1302654049"/>
    <d v="2011-04-13T00:20:49"/>
    <d v="1900-02-28T00:00:00"/>
    <x v="58"/>
    <b v="1"/>
    <n v="293"/>
    <b v="1"/>
    <s v="publishing/radio &amp; podcasts"/>
    <n v="102.36842105263158"/>
    <n v="33.191126279863482"/>
    <s v="Publishing"/>
    <s v="Radio &amp; Podcasts"/>
  </r>
  <r>
    <n v="30000"/>
    <n v="33393"/>
    <s v="successful"/>
    <s v="US"/>
    <s v="USD"/>
    <n v="1324609200"/>
    <d v="2011-12-23T03:00:00"/>
    <n v="1319467604"/>
    <d v="2011-10-24T14:46:44"/>
    <d v="1900-02-28T00:00:00"/>
    <x v="58"/>
    <b v="1"/>
    <n v="369"/>
    <b v="1"/>
    <s v="publishing/radio &amp; podcasts"/>
    <n v="111.31"/>
    <n v="90.495934959349597"/>
    <s v="Publishing"/>
    <s v="Radio &amp; Podcasts"/>
  </r>
  <r>
    <n v="1500"/>
    <n v="0"/>
    <s v="failed"/>
    <s v="US"/>
    <s v="USD"/>
    <n v="1410866659"/>
    <d v="2014-09-16T11:24:19"/>
    <n v="1405682659"/>
    <d v="2014-07-18T11:24:19"/>
    <d v="1900-02-28T00:00:00"/>
    <x v="58"/>
    <b v="0"/>
    <n v="0"/>
    <b v="0"/>
    <s v="publishing/fiction"/>
    <n v="0"/>
    <n v="0"/>
    <s v="Publishing"/>
    <s v="Fiction"/>
  </r>
  <r>
    <n v="2000"/>
    <n v="5"/>
    <s v="failed"/>
    <s v="US"/>
    <s v="USD"/>
    <n v="1470355833"/>
    <d v="2016-08-05T00:10:33"/>
    <n v="1465171833"/>
    <d v="2016-06-06T00:10:33"/>
    <d v="1900-02-28T00:00:00"/>
    <x v="58"/>
    <b v="0"/>
    <n v="1"/>
    <b v="0"/>
    <s v="publishing/fiction"/>
    <n v="0.25"/>
    <n v="5"/>
    <s v="Publishing"/>
    <s v="Fiction"/>
  </r>
  <r>
    <n v="3750"/>
    <n v="4045.93"/>
    <s v="successful"/>
    <s v="BE"/>
    <s v="EUR"/>
    <n v="1477210801"/>
    <d v="2016-10-23T08:20:01"/>
    <n v="1472026801"/>
    <d v="2016-08-24T08:20:01"/>
    <d v="1900-02-28T00:00:00"/>
    <x v="58"/>
    <b v="1"/>
    <n v="71"/>
    <b v="1"/>
    <s v="photography/photobooks"/>
    <n v="107.89146666666667"/>
    <n v="56.98492957746479"/>
    <s v="Photography"/>
    <s v="Photobooks"/>
  </r>
  <r>
    <n v="1000"/>
    <n v="289"/>
    <s v="failed"/>
    <s v="GB"/>
    <s v="GBP"/>
    <n v="1410930399"/>
    <d v="2014-09-17T05:06:39"/>
    <n v="1405746399"/>
    <d v="2014-07-19T05:06:39"/>
    <d v="1900-02-28T00:00:00"/>
    <x v="58"/>
    <b v="0"/>
    <n v="11"/>
    <b v="0"/>
    <s v="photography/nature"/>
    <n v="28.9"/>
    <n v="26.272727272727273"/>
    <s v="Photography"/>
    <s v="Nature"/>
  </r>
  <r>
    <n v="6000"/>
    <n v="85"/>
    <s v="canceled"/>
    <s v="GB"/>
    <s v="GBP"/>
    <n v="1394815751"/>
    <d v="2014-03-14T16:49:11"/>
    <n v="1389635351"/>
    <d v="2014-01-13T17:49:11"/>
    <d v="1900-02-28T00:00:00"/>
    <x v="58"/>
    <b v="0"/>
    <n v="2"/>
    <b v="0"/>
    <s v="publishing/art books"/>
    <n v="1.4166666666666665"/>
    <n v="42.5"/>
    <s v="Publishing"/>
    <s v="Art Books"/>
  </r>
  <r>
    <n v="10000"/>
    <n v="55"/>
    <s v="canceled"/>
    <s v="US"/>
    <s v="USD"/>
    <n v="1343161248"/>
    <d v="2012-07-24T20:20:48"/>
    <n v="1337977248"/>
    <d v="2012-05-25T20:20:48"/>
    <d v="1900-02-28T00:00:00"/>
    <x v="58"/>
    <b v="0"/>
    <n v="2"/>
    <b v="0"/>
    <s v="publishing/art books"/>
    <n v="0.54999999999999993"/>
    <n v="27.5"/>
    <s v="Publishing"/>
    <s v="Art Books"/>
  </r>
  <r>
    <n v="1750"/>
    <n v="0"/>
    <s v="canceled"/>
    <s v="US"/>
    <s v="USD"/>
    <n v="1337562726"/>
    <d v="2012-05-21T01:12:06"/>
    <n v="1332378726"/>
    <d v="2012-03-22T01:12:06"/>
    <d v="1900-02-28T00:00:00"/>
    <x v="58"/>
    <b v="0"/>
    <n v="0"/>
    <b v="0"/>
    <s v="publishing/art books"/>
    <n v="0"/>
    <n v="0"/>
    <s v="Publishing"/>
    <s v="Art Books"/>
  </r>
  <r>
    <n v="1000"/>
    <n v="205"/>
    <s v="failed"/>
    <s v="US"/>
    <s v="USD"/>
    <n v="1463329260"/>
    <d v="2016-05-15T16:21:00"/>
    <n v="1458147982"/>
    <d v="2016-03-16T17:06:22"/>
    <d v="1900-02-28T00:00:00"/>
    <x v="58"/>
    <b v="0"/>
    <n v="10"/>
    <b v="0"/>
    <s v="photography/places"/>
    <n v="20.5"/>
    <n v="20.5"/>
    <s v="Photography"/>
    <s v="Places"/>
  </r>
  <r>
    <n v="800"/>
    <n v="1"/>
    <s v="failed"/>
    <s v="US"/>
    <s v="USD"/>
    <n v="1437926458"/>
    <d v="2015-07-26T16:00:58"/>
    <n v="1432742458"/>
    <d v="2015-05-27T16:00:58"/>
    <d v="1900-02-28T00:00:00"/>
    <x v="58"/>
    <b v="0"/>
    <n v="1"/>
    <b v="0"/>
    <s v="photography/places"/>
    <n v="0.125"/>
    <n v="1"/>
    <s v="Photography"/>
    <s v="Places"/>
  </r>
  <r>
    <n v="2000"/>
    <n v="2000.66"/>
    <s v="successful"/>
    <s v="US"/>
    <s v="USD"/>
    <n v="1327723459"/>
    <d v="2012-01-28T04:04:19"/>
    <n v="1322539459"/>
    <d v="2011-11-29T04:04:19"/>
    <d v="1900-02-28T00:00:00"/>
    <x v="58"/>
    <b v="0"/>
    <n v="30"/>
    <b v="1"/>
    <s v="music/rock"/>
    <n v="100.03299999999999"/>
    <n v="66.688666666666663"/>
    <s v="Music"/>
    <s v="Rock"/>
  </r>
  <r>
    <n v="5000"/>
    <n v="5135"/>
    <s v="successful"/>
    <s v="US"/>
    <s v="USD"/>
    <n v="1407085200"/>
    <d v="2014-08-03T17:00:00"/>
    <n v="1401924769"/>
    <d v="2014-06-04T23:32:49"/>
    <d v="1900-02-28T00:00:00"/>
    <x v="58"/>
    <b v="0"/>
    <n v="77"/>
    <b v="1"/>
    <s v="music/rock"/>
    <n v="102.69999999999999"/>
    <n v="66.688311688311686"/>
    <s v="Music"/>
    <s v="Rock"/>
  </r>
  <r>
    <n v="750"/>
    <n v="758"/>
    <s v="successful"/>
    <s v="GB"/>
    <s v="GBP"/>
    <n v="1377621089"/>
    <d v="2013-08-27T16:31:29"/>
    <n v="1372437089"/>
    <d v="2013-06-28T16:31:29"/>
    <d v="1900-02-28T00:00:00"/>
    <x v="58"/>
    <b v="0"/>
    <n v="18"/>
    <b v="1"/>
    <s v="music/rock"/>
    <n v="101.06666666666666"/>
    <n v="42.111111111111114"/>
    <s v="Music"/>
    <s v="Rock"/>
  </r>
  <r>
    <n v="4000"/>
    <n v="4065"/>
    <s v="successful"/>
    <s v="US"/>
    <s v="USD"/>
    <n v="1316851854"/>
    <d v="2011-09-24T08:10:54"/>
    <n v="1311667854"/>
    <d v="2011-07-26T08:10:54"/>
    <d v="1900-02-28T00:00:00"/>
    <x v="58"/>
    <b v="0"/>
    <n v="47"/>
    <b v="1"/>
    <s v="music/rock"/>
    <n v="101.62500000000001"/>
    <n v="86.489361702127653"/>
    <s v="Music"/>
    <s v="Rock"/>
  </r>
  <r>
    <n v="2000"/>
    <n v="2506"/>
    <s v="successful"/>
    <s v="US"/>
    <s v="USD"/>
    <n v="1468270261"/>
    <d v="2016-07-11T20:51:01"/>
    <n v="1463086261"/>
    <d v="2016-05-12T20:51:01"/>
    <d v="1900-02-28T00:00:00"/>
    <x v="58"/>
    <b v="0"/>
    <n v="37"/>
    <b v="1"/>
    <s v="music/rock"/>
    <n v="125.29999999999998"/>
    <n v="67.729729729729726"/>
    <s v="Music"/>
    <s v="Rock"/>
  </r>
  <r>
    <n v="10000"/>
    <n v="10950"/>
    <s v="successful"/>
    <s v="US"/>
    <s v="USD"/>
    <n v="1353551160"/>
    <d v="2012-11-22T02:26:00"/>
    <n v="1348363560"/>
    <d v="2012-09-23T01:26:00"/>
    <d v="1900-02-28T00:00:00"/>
    <x v="58"/>
    <b v="0"/>
    <n v="128"/>
    <b v="1"/>
    <s v="music/pop"/>
    <n v="109.5"/>
    <n v="85.546875"/>
    <s v="Music"/>
    <s v="Pop"/>
  </r>
  <r>
    <n v="8000"/>
    <n v="8211"/>
    <s v="successful"/>
    <s v="US"/>
    <s v="USD"/>
    <n v="1325310336"/>
    <d v="2011-12-31T05:45:36"/>
    <n v="1320122736"/>
    <d v="2011-11-01T04:45:36"/>
    <d v="1900-02-28T00:00:00"/>
    <x v="58"/>
    <b v="0"/>
    <n v="62"/>
    <b v="1"/>
    <s v="music/pop"/>
    <n v="102.6375"/>
    <n v="132.43548387096774"/>
    <s v="Music"/>
    <s v="Pop"/>
  </r>
  <r>
    <n v="2000"/>
    <n v="2795"/>
    <s v="successful"/>
    <s v="US"/>
    <s v="USD"/>
    <n v="1464729276"/>
    <d v="2016-05-31T21:14:36"/>
    <n v="1459545276"/>
    <d v="2016-04-01T21:14:36"/>
    <d v="1900-02-28T00:00:00"/>
    <x v="58"/>
    <b v="0"/>
    <n v="52"/>
    <b v="1"/>
    <s v="music/pop"/>
    <n v="139.75"/>
    <n v="53.75"/>
    <s v="Music"/>
    <s v="Pop"/>
  </r>
  <r>
    <n v="6000"/>
    <n v="6700"/>
    <s v="successful"/>
    <s v="ES"/>
    <s v="EUR"/>
    <n v="1460786340"/>
    <d v="2016-04-16T05:59:00"/>
    <n v="1455615976"/>
    <d v="2016-02-16T09:46:16"/>
    <d v="1900-02-28T00:00:00"/>
    <x v="58"/>
    <b v="0"/>
    <n v="42"/>
    <b v="1"/>
    <s v="music/pop"/>
    <n v="111.66666666666667"/>
    <n v="159.52380952380952"/>
    <s v="Music"/>
    <s v="Pop"/>
  </r>
  <r>
    <n v="6000"/>
    <n v="0"/>
    <s v="live"/>
    <s v="US"/>
    <s v="USD"/>
    <n v="1492142860"/>
    <d v="2017-04-14T04:07:40"/>
    <n v="1486962460"/>
    <d v="2017-02-13T05:07:40"/>
    <d v="1900-02-28T00:00:00"/>
    <x v="58"/>
    <b v="0"/>
    <n v="0"/>
    <b v="0"/>
    <s v="music/faith"/>
    <n v="0"/>
    <n v="0"/>
    <s v="Music"/>
    <s v="Faith"/>
  </r>
  <r>
    <n v="5000"/>
    <n v="18"/>
    <s v="live"/>
    <s v="CA"/>
    <s v="CAD"/>
    <n v="1493320519"/>
    <d v="2017-04-27T19:15:19"/>
    <n v="1488140119"/>
    <d v="2017-02-26T20:15:19"/>
    <d v="1900-02-28T00:00:00"/>
    <x v="58"/>
    <b v="0"/>
    <n v="1"/>
    <b v="0"/>
    <s v="music/faith"/>
    <n v="0.36"/>
    <n v="18"/>
    <s v="Music"/>
    <s v="Faith"/>
  </r>
  <r>
    <n v="5000"/>
    <n v="51"/>
    <s v="failed"/>
    <s v="US"/>
    <s v="USD"/>
    <n v="1441003537"/>
    <d v="2015-08-31T06:45:37"/>
    <n v="1435819537"/>
    <d v="2015-07-02T06:45:37"/>
    <d v="1900-02-28T00:00:00"/>
    <x v="58"/>
    <b v="0"/>
    <n v="2"/>
    <b v="0"/>
    <s v="music/faith"/>
    <n v="1.02"/>
    <n v="25.5"/>
    <s v="Music"/>
    <s v="Faith"/>
  </r>
  <r>
    <n v="5500"/>
    <n v="0"/>
    <s v="failed"/>
    <s v="DE"/>
    <s v="EUR"/>
    <n v="1440314472"/>
    <d v="2015-08-23T07:21:12"/>
    <n v="1435130472"/>
    <d v="2015-06-24T07:21:12"/>
    <d v="1900-02-28T00:00:00"/>
    <x v="58"/>
    <b v="0"/>
    <n v="0"/>
    <b v="0"/>
    <s v="music/faith"/>
    <n v="0"/>
    <n v="0"/>
    <s v="Music"/>
    <s v="Faith"/>
  </r>
  <r>
    <n v="5000"/>
    <n v="0"/>
    <s v="failed"/>
    <s v="US"/>
    <s v="USD"/>
    <n v="1435701353"/>
    <d v="2015-06-30T21:55:53"/>
    <n v="1430517353"/>
    <d v="2015-05-01T21:55:53"/>
    <d v="1900-02-28T00:00:00"/>
    <x v="58"/>
    <b v="0"/>
    <n v="0"/>
    <b v="0"/>
    <s v="music/faith"/>
    <n v="0"/>
    <n v="0"/>
    <s v="Music"/>
    <s v="Faith"/>
  </r>
  <r>
    <n v="10000"/>
    <n v="0"/>
    <s v="failed"/>
    <s v="US"/>
    <s v="USD"/>
    <n v="1465521306"/>
    <d v="2016-06-10T01:15:06"/>
    <n v="1460337306"/>
    <d v="2016-04-11T01:15:06"/>
    <d v="1900-02-28T00:00:00"/>
    <x v="58"/>
    <b v="0"/>
    <n v="0"/>
    <b v="0"/>
    <s v="music/faith"/>
    <n v="0"/>
    <n v="0"/>
    <s v="Music"/>
    <s v="Faith"/>
  </r>
  <r>
    <n v="4000"/>
    <n v="0"/>
    <s v="failed"/>
    <s v="US"/>
    <s v="USD"/>
    <n v="1452920400"/>
    <d v="2016-01-16T05:00:00"/>
    <n v="1447777481"/>
    <d v="2015-11-17T16:24:41"/>
    <d v="1900-02-28T00:00:00"/>
    <x v="58"/>
    <b v="0"/>
    <n v="0"/>
    <b v="0"/>
    <s v="music/faith"/>
    <n v="0"/>
    <n v="0"/>
    <s v="Music"/>
    <s v="Faith"/>
  </r>
  <r>
    <n v="1000"/>
    <n v="1147"/>
    <s v="successful"/>
    <s v="US"/>
    <s v="USD"/>
    <n v="1468536992"/>
    <d v="2016-07-14T22:56:32"/>
    <n v="1463352992"/>
    <d v="2016-05-15T22:56:32"/>
    <d v="1900-02-28T00:00:00"/>
    <x v="58"/>
    <b v="0"/>
    <n v="27"/>
    <b v="1"/>
    <s v="photography/photobooks"/>
    <n v="114.7"/>
    <n v="42.481481481481481"/>
    <s v="Photography"/>
    <s v="Photobooks"/>
  </r>
  <r>
    <n v="5000"/>
    <n v="187"/>
    <s v="failed"/>
    <s v="US"/>
    <s v="USD"/>
    <n v="1411824444"/>
    <d v="2014-09-27T13:27:24"/>
    <n v="1406640444"/>
    <d v="2014-07-29T13:27:24"/>
    <d v="1900-02-28T00:00:00"/>
    <x v="58"/>
    <b v="1"/>
    <n v="15"/>
    <b v="0"/>
    <s v="photography/photobooks"/>
    <n v="3.74"/>
    <n v="12.466666666666667"/>
    <s v="Photography"/>
    <s v="Photobooks"/>
  </r>
  <r>
    <n v="5500"/>
    <n v="858"/>
    <s v="failed"/>
    <s v="GB"/>
    <s v="GBP"/>
    <n v="1404666836"/>
    <d v="2014-07-06T17:13:56"/>
    <n v="1399482836"/>
    <d v="2014-05-07T17:13:56"/>
    <d v="1900-02-28T00:00:00"/>
    <x v="58"/>
    <b v="1"/>
    <n v="19"/>
    <b v="0"/>
    <s v="photography/photobooks"/>
    <n v="15.6"/>
    <n v="45.157894736842103"/>
    <s v="Photography"/>
    <s v="Photobooks"/>
  </r>
  <r>
    <n v="30000"/>
    <n v="11923"/>
    <s v="failed"/>
    <s v="US"/>
    <s v="USD"/>
    <n v="1467469510"/>
    <d v="2016-07-02T14:25:10"/>
    <n v="1462285510"/>
    <d v="2016-05-03T14:25:10"/>
    <d v="1900-02-28T00:00:00"/>
    <x v="58"/>
    <b v="1"/>
    <n v="152"/>
    <b v="0"/>
    <s v="photography/photobooks"/>
    <n v="39.743333333333339"/>
    <n v="78.440789473684205"/>
    <s v="Photography"/>
    <s v="Photobooks"/>
  </r>
  <r>
    <n v="8000"/>
    <n v="40"/>
    <s v="failed"/>
    <s v="US"/>
    <s v="USD"/>
    <n v="1421042403"/>
    <d v="2015-01-12T06:00:03"/>
    <n v="1415858403"/>
    <d v="2014-11-13T06:00:03"/>
    <d v="1900-02-28T00:00:00"/>
    <x v="58"/>
    <b v="1"/>
    <n v="4"/>
    <b v="0"/>
    <s v="photography/photobooks"/>
    <n v="0.5"/>
    <n v="10"/>
    <s v="Photography"/>
    <s v="Photobooks"/>
  </r>
  <r>
    <n v="3000"/>
    <n v="107"/>
    <s v="failed"/>
    <s v="GB"/>
    <s v="GBP"/>
    <n v="1422553565"/>
    <d v="2015-01-29T17:46:05"/>
    <n v="1417369565"/>
    <d v="2014-11-30T17:46:05"/>
    <d v="1900-02-28T00:00:00"/>
    <x v="58"/>
    <b v="1"/>
    <n v="4"/>
    <b v="0"/>
    <s v="photography/photobooks"/>
    <n v="3.5666666666666664"/>
    <n v="26.75"/>
    <s v="Photography"/>
    <s v="Photobooks"/>
  </r>
  <r>
    <n v="19000"/>
    <n v="4190"/>
    <s v="failed"/>
    <s v="GB"/>
    <s v="GBP"/>
    <n v="1469356366"/>
    <d v="2016-07-24T10:32:46"/>
    <n v="1464172366"/>
    <d v="2016-05-25T10:32:46"/>
    <d v="1900-02-28T00:00:00"/>
    <x v="58"/>
    <b v="1"/>
    <n v="86"/>
    <b v="0"/>
    <s v="photography/photobooks"/>
    <n v="22.05263157894737"/>
    <n v="48.720930232558139"/>
    <s v="Photography"/>
    <s v="Photobooks"/>
  </r>
  <r>
    <n v="16000"/>
    <n v="2182"/>
    <s v="failed"/>
    <s v="US"/>
    <s v="USD"/>
    <n v="1454572233"/>
    <d v="2016-02-04T07:50:33"/>
    <n v="1449388233"/>
    <d v="2015-12-06T07:50:33"/>
    <d v="1900-02-28T00:00:00"/>
    <x v="58"/>
    <b v="1"/>
    <n v="37"/>
    <b v="0"/>
    <s v="photography/photobooks"/>
    <n v="13.637499999999999"/>
    <n v="58.972972972972975"/>
    <s v="Photography"/>
    <s v="Photobooks"/>
  </r>
  <r>
    <n v="54000"/>
    <n v="40"/>
    <s v="failed"/>
    <s v="US"/>
    <s v="USD"/>
    <n v="1414123200"/>
    <d v="2014-10-24T04:00:00"/>
    <n v="1408962270"/>
    <d v="2014-08-25T10:24:30"/>
    <d v="1900-02-28T00:00:00"/>
    <x v="58"/>
    <b v="0"/>
    <n v="26"/>
    <b v="0"/>
    <s v="photography/photobooks"/>
    <n v="7.407407407407407E-2"/>
    <n v="1.5384615384615385"/>
    <s v="Photography"/>
    <s v="Photobooks"/>
  </r>
  <r>
    <n v="18000"/>
    <n v="9419"/>
    <s v="failed"/>
    <s v="US"/>
    <s v="USD"/>
    <n v="1485759540"/>
    <d v="2017-01-30T06:59:00"/>
    <n v="1480607607"/>
    <d v="2016-12-01T15:53:27"/>
    <d v="1900-02-28T00:00:00"/>
    <x v="58"/>
    <b v="0"/>
    <n v="100"/>
    <b v="0"/>
    <s v="photography/photobooks"/>
    <n v="52.327777777777776"/>
    <n v="94.19"/>
    <s v="Photography"/>
    <s v="Photobooks"/>
  </r>
  <r>
    <n v="600"/>
    <n v="1841"/>
    <s v="successful"/>
    <s v="US"/>
    <s v="USD"/>
    <n v="1332029335"/>
    <d v="2012-03-18T00:08:55"/>
    <n v="1326848935"/>
    <d v="2012-01-18T01:08:55"/>
    <d v="1900-02-28T00:00:00"/>
    <x v="58"/>
    <b v="0"/>
    <n v="30"/>
    <b v="1"/>
    <s v="music/rock"/>
    <n v="306.83333333333331"/>
    <n v="61.366666666666667"/>
    <s v="Music"/>
    <s v="Rock"/>
  </r>
  <r>
    <n v="5555.55"/>
    <n v="6041.55"/>
    <s v="successful"/>
    <s v="US"/>
    <s v="USD"/>
    <n v="1324014521"/>
    <d v="2011-12-16T05:48:41"/>
    <n v="1318826921"/>
    <d v="2011-10-17T04:48:41"/>
    <d v="1900-02-28T00:00:00"/>
    <x v="58"/>
    <b v="0"/>
    <n v="149"/>
    <b v="1"/>
    <s v="music/rock"/>
    <n v="108.74800874800874"/>
    <n v="40.547315436241611"/>
    <s v="Music"/>
    <s v="Rock"/>
  </r>
  <r>
    <n v="10000"/>
    <n v="51"/>
    <s v="failed"/>
    <s v="US"/>
    <s v="USD"/>
    <n v="1470519308"/>
    <d v="2016-08-06T21:35:08"/>
    <n v="1465335308"/>
    <d v="2016-06-07T21:35:08"/>
    <d v="1900-02-28T00:00:00"/>
    <x v="58"/>
    <b v="0"/>
    <n v="3"/>
    <b v="0"/>
    <s v="games/mobile games"/>
    <n v="0.51"/>
    <n v="17"/>
    <s v="Games"/>
    <s v="Mobile Games"/>
  </r>
  <r>
    <n v="3000"/>
    <n v="1398"/>
    <s v="failed"/>
    <s v="US"/>
    <s v="USD"/>
    <n v="1485541791"/>
    <d v="2017-01-27T18:29:51"/>
    <n v="1480357791"/>
    <d v="2016-11-28T18:29:51"/>
    <d v="1900-02-28T00:00:00"/>
    <x v="58"/>
    <b v="0"/>
    <n v="41"/>
    <b v="0"/>
    <s v="technology/gadgets"/>
    <n v="46.6"/>
    <n v="34.097560975609753"/>
    <s v="Technology"/>
    <s v="Gadgets"/>
  </r>
  <r>
    <n v="1000"/>
    <n v="1270"/>
    <s v="successful"/>
    <s v="US"/>
    <s v="USD"/>
    <n v="1373203482"/>
    <d v="2013-07-07T13:24:42"/>
    <n v="1368019482"/>
    <d v="2013-05-08T13:24:42"/>
    <d v="1900-02-28T00:00:00"/>
    <x v="58"/>
    <b v="0"/>
    <n v="26"/>
    <b v="1"/>
    <s v="music/indie rock"/>
    <n v="127"/>
    <n v="48.846153846153847"/>
    <s v="Music"/>
    <s v="Indie Rock"/>
  </r>
  <r>
    <n v="7500"/>
    <n v="11231"/>
    <s v="successful"/>
    <s v="US"/>
    <s v="USD"/>
    <n v="1397961361"/>
    <d v="2014-04-20T02:36:01"/>
    <n v="1392780961"/>
    <d v="2014-02-19T03:36:01"/>
    <d v="1900-02-28T00:00:00"/>
    <x v="58"/>
    <b v="1"/>
    <n v="70"/>
    <b v="1"/>
    <s v="technology/hardware"/>
    <n v="149.74666666666667"/>
    <n v="160.44285714285715"/>
    <s v="Technology"/>
    <s v="Hardware"/>
  </r>
  <r>
    <n v="5000"/>
    <n v="56590"/>
    <s v="successful"/>
    <s v="US"/>
    <s v="USD"/>
    <n v="1366429101"/>
    <d v="2013-04-20T03:38:21"/>
    <n v="1361248701"/>
    <d v="2013-02-19T04:38:21"/>
    <d v="1900-02-28T00:00:00"/>
    <x v="58"/>
    <b v="1"/>
    <n v="701"/>
    <b v="1"/>
    <s v="technology/hardware"/>
    <n v="1131.8"/>
    <n v="80.727532097004286"/>
    <s v="Technology"/>
    <s v="Hardware"/>
  </r>
  <r>
    <n v="20000"/>
    <n v="75099.199999999997"/>
    <s v="successful"/>
    <s v="GB"/>
    <s v="GBP"/>
    <n v="1376899269"/>
    <d v="2013-08-19T08:01:09"/>
    <n v="1371715269"/>
    <d v="2013-06-20T08:01:09"/>
    <d v="1900-02-28T00:00:00"/>
    <x v="58"/>
    <b v="1"/>
    <n v="402"/>
    <b v="1"/>
    <s v="technology/hardware"/>
    <n v="375.49599999999998"/>
    <n v="186.81393034825871"/>
    <s v="Technology"/>
    <s v="Hardware"/>
  </r>
  <r>
    <n v="15000"/>
    <n v="3172"/>
    <s v="failed"/>
    <s v="US"/>
    <s v="USD"/>
    <n v="1417377481"/>
    <d v="2014-11-30T19:58:01"/>
    <n v="1412189881"/>
    <d v="2014-10-01T18:58:01"/>
    <d v="1900-02-28T00:00:00"/>
    <x v="58"/>
    <b v="0"/>
    <n v="7"/>
    <b v="0"/>
    <s v="photography/people"/>
    <n v="21.146666666666665"/>
    <n v="453.14285714285717"/>
    <s v="Photography"/>
    <s v="People"/>
  </r>
  <r>
    <n v="3200"/>
    <n v="0"/>
    <s v="failed"/>
    <s v="US"/>
    <s v="USD"/>
    <n v="1481072942"/>
    <d v="2016-12-07T01:09:02"/>
    <n v="1475885342"/>
    <d v="2016-10-08T00:09:02"/>
    <d v="1900-02-28T00:00:00"/>
    <x v="58"/>
    <b v="0"/>
    <n v="0"/>
    <b v="0"/>
    <s v="photography/people"/>
    <n v="0"/>
    <n v="0"/>
    <s v="Photography"/>
    <s v="People"/>
  </r>
  <r>
    <n v="160000"/>
    <n v="791862"/>
    <s v="successful"/>
    <s v="US"/>
    <s v="USD"/>
    <n v="1468019014"/>
    <d v="2016-07-08T23:03:34"/>
    <n v="1462835014"/>
    <d v="2016-05-09T23:03:34"/>
    <d v="1900-02-28T00:00:00"/>
    <x v="58"/>
    <b v="1"/>
    <n v="4562"/>
    <b v="1"/>
    <s v="technology/hardware"/>
    <n v="494.91374999999999"/>
    <n v="173.57781674704077"/>
    <s v="Technology"/>
    <s v="Hardware"/>
  </r>
  <r>
    <n v="10000"/>
    <n v="30047.64"/>
    <s v="successful"/>
    <s v="US"/>
    <s v="USD"/>
    <n v="1388383353"/>
    <d v="2013-12-30T06:02:33"/>
    <n v="1383195753"/>
    <d v="2013-10-31T05:02:33"/>
    <d v="1900-02-28T00:00:00"/>
    <x v="58"/>
    <b v="1"/>
    <n v="429"/>
    <b v="1"/>
    <s v="technology/hardware"/>
    <n v="300.47639999999996"/>
    <n v="70.041118881118877"/>
    <s v="Technology"/>
    <s v="Hardware"/>
  </r>
  <r>
    <n v="10000"/>
    <n v="12353"/>
    <s v="successful"/>
    <s v="US"/>
    <s v="USD"/>
    <n v="1453481974"/>
    <d v="2016-01-22T16:59:34"/>
    <n v="1448297974"/>
    <d v="2015-11-23T16:59:34"/>
    <d v="1900-02-28T00:00:00"/>
    <x v="58"/>
    <b v="0"/>
    <n v="140"/>
    <b v="1"/>
    <s v="technology/hardware"/>
    <n v="123.53"/>
    <n v="88.23571428571428"/>
    <s v="Technology"/>
    <s v="Hardware"/>
  </r>
  <r>
    <n v="25000"/>
    <n v="49100"/>
    <s v="successful"/>
    <s v="US"/>
    <s v="USD"/>
    <n v="1406129150"/>
    <d v="2014-07-23T15:25:50"/>
    <n v="1400945150"/>
    <d v="2014-05-24T15:25:50"/>
    <d v="1900-02-28T00:00:00"/>
    <x v="58"/>
    <b v="0"/>
    <n v="1364"/>
    <b v="1"/>
    <s v="technology/hardware"/>
    <n v="196.4"/>
    <n v="35.997067448680355"/>
    <s v="Technology"/>
    <s v="Hardware"/>
  </r>
  <r>
    <n v="1500"/>
    <n v="1661"/>
    <s v="successful"/>
    <s v="US"/>
    <s v="USD"/>
    <n v="1322106796"/>
    <d v="2011-11-24T03:53:16"/>
    <n v="1316919196"/>
    <d v="2011-09-25T02:53:16"/>
    <d v="1900-02-28T00:00:00"/>
    <x v="58"/>
    <b v="0"/>
    <n v="38"/>
    <b v="1"/>
    <s v="music/indie rock"/>
    <n v="110.73333333333333"/>
    <n v="43.710526315789473"/>
    <s v="Music"/>
    <s v="Indie Rock"/>
  </r>
  <r>
    <n v="6000"/>
    <n v="6077"/>
    <s v="successful"/>
    <s v="US"/>
    <s v="USD"/>
    <n v="1318006732"/>
    <d v="2011-10-07T16:58:52"/>
    <n v="1312822732"/>
    <d v="2011-08-08T16:58:52"/>
    <d v="1900-02-28T00:00:00"/>
    <x v="58"/>
    <b v="0"/>
    <n v="55"/>
    <b v="1"/>
    <s v="music/indie rock"/>
    <n v="101.28333333333333"/>
    <n v="110.49090909090908"/>
    <s v="Music"/>
    <s v="Indie Rock"/>
  </r>
  <r>
    <n v="1500"/>
    <n v="1537"/>
    <s v="successful"/>
    <s v="US"/>
    <s v="USD"/>
    <n v="1356211832"/>
    <d v="2012-12-22T21:30:32"/>
    <n v="1351024232"/>
    <d v="2012-10-23T20:30:32"/>
    <d v="1900-02-28T00:00:00"/>
    <x v="58"/>
    <b v="0"/>
    <n v="23"/>
    <b v="1"/>
    <s v="music/indie rock"/>
    <n v="102.46666666666667"/>
    <n v="66.826086956521735"/>
    <s v="Music"/>
    <s v="Indie Rock"/>
  </r>
  <r>
    <n v="2500"/>
    <n v="2500"/>
    <s v="successful"/>
    <s v="US"/>
    <s v="USD"/>
    <n v="1317576973"/>
    <d v="2011-10-02T17:36:13"/>
    <n v="1312392973"/>
    <d v="2011-08-03T17:36:13"/>
    <d v="1900-02-28T00:00:00"/>
    <x v="58"/>
    <b v="0"/>
    <n v="22"/>
    <b v="1"/>
    <s v="music/indie rock"/>
    <n v="100"/>
    <n v="113.63636363636364"/>
    <s v="Music"/>
    <s v="Indie Rock"/>
  </r>
  <r>
    <n v="3000"/>
    <n v="3000"/>
    <s v="successful"/>
    <s v="US"/>
    <s v="USD"/>
    <n v="1322751735"/>
    <d v="2011-12-01T15:02:15"/>
    <n v="1317564135"/>
    <d v="2011-10-02T14:02:15"/>
    <d v="1900-02-28T00:00:00"/>
    <x v="58"/>
    <b v="0"/>
    <n v="38"/>
    <b v="1"/>
    <s v="music/indie rock"/>
    <n v="100"/>
    <n v="78.94736842105263"/>
    <s v="Music"/>
    <s v="Indie Rock"/>
  </r>
  <r>
    <n v="2000"/>
    <n v="2265"/>
    <s v="successful"/>
    <s v="US"/>
    <s v="USD"/>
    <n v="1329104114"/>
    <d v="2012-02-13T03:35:14"/>
    <n v="1323920114"/>
    <d v="2011-12-15T03:35:14"/>
    <d v="1900-02-28T00:00:00"/>
    <x v="58"/>
    <b v="0"/>
    <n v="44"/>
    <b v="1"/>
    <s v="music/indie rock"/>
    <n v="113.25"/>
    <n v="51.477272727272727"/>
    <s v="Music"/>
    <s v="Indie Rock"/>
  </r>
  <r>
    <n v="15000"/>
    <n v="25"/>
    <s v="failed"/>
    <s v="CA"/>
    <s v="CAD"/>
    <n v="1411324369"/>
    <d v="2014-09-21T18:32:49"/>
    <n v="1406140369"/>
    <d v="2014-07-23T18:32:49"/>
    <d v="1900-02-28T00:00:00"/>
    <x v="58"/>
    <b v="0"/>
    <n v="1"/>
    <b v="0"/>
    <s v="games/video games"/>
    <n v="0.16666666666666669"/>
    <n v="25"/>
    <s v="Games"/>
    <s v="Video Games"/>
  </r>
  <r>
    <n v="1000"/>
    <n v="1016"/>
    <s v="successful"/>
    <s v="US"/>
    <s v="USD"/>
    <n v="1333771200"/>
    <d v="2012-04-07T04:00:00"/>
    <n v="1328649026"/>
    <d v="2012-02-07T21:10:26"/>
    <d v="1900-02-28T00:00:00"/>
    <x v="58"/>
    <b v="0"/>
    <n v="24"/>
    <b v="1"/>
    <s v="music/electronic music"/>
    <n v="101.6"/>
    <n v="42.333333333333336"/>
    <s v="Music"/>
    <s v="Electronic Music"/>
  </r>
  <r>
    <n v="750"/>
    <n v="1390"/>
    <s v="successful"/>
    <s v="US"/>
    <s v="USD"/>
    <n v="1452744686"/>
    <d v="2016-01-14T04:11:26"/>
    <n v="1447560686"/>
    <d v="2015-11-15T04:11:26"/>
    <d v="1900-02-28T00:00:00"/>
    <x v="58"/>
    <b v="0"/>
    <n v="12"/>
    <b v="1"/>
    <s v="music/rock"/>
    <n v="185.33333333333331"/>
    <n v="115.83333333333333"/>
    <s v="Music"/>
    <s v="Rock"/>
  </r>
  <r>
    <n v="3000"/>
    <n v="3025.66"/>
    <s v="successful"/>
    <s v="US"/>
    <s v="USD"/>
    <n v="1336528804"/>
    <d v="2012-05-09T02:00:04"/>
    <n v="1331348404"/>
    <d v="2012-03-10T03:00:04"/>
    <d v="1900-02-28T00:00:00"/>
    <x v="58"/>
    <b v="0"/>
    <n v="48"/>
    <b v="1"/>
    <s v="music/rock"/>
    <n v="100.85533333333332"/>
    <n v="63.03458333333333"/>
    <s v="Music"/>
    <s v="Rock"/>
  </r>
  <r>
    <n v="70000"/>
    <n v="270"/>
    <s v="canceled"/>
    <s v="US"/>
    <s v="USD"/>
    <n v="1456006938"/>
    <d v="2016-02-20T22:22:18"/>
    <n v="1450822938"/>
    <d v="2015-12-22T22:22:18"/>
    <d v="1900-02-28T00:00:00"/>
    <x v="58"/>
    <b v="0"/>
    <n v="5"/>
    <b v="0"/>
    <s v="technology/web"/>
    <n v="0.38571428571428573"/>
    <n v="54"/>
    <s v="Technology"/>
    <s v="Web"/>
  </r>
  <r>
    <n v="2000"/>
    <n v="0"/>
    <s v="canceled"/>
    <s v="US"/>
    <s v="USD"/>
    <n v="1433603552"/>
    <d v="2015-06-06T15:12:32"/>
    <n v="1428419552"/>
    <d v="2015-04-07T15:12:32"/>
    <d v="1900-02-28T00:00:00"/>
    <x v="58"/>
    <b v="0"/>
    <n v="0"/>
    <b v="0"/>
    <s v="technology/web"/>
    <n v="0"/>
    <n v="0"/>
    <s v="Technology"/>
    <s v="Web"/>
  </r>
  <r>
    <n v="35000"/>
    <n v="25"/>
    <s v="canceled"/>
    <s v="US"/>
    <s v="USD"/>
    <n v="1420910460"/>
    <d v="2015-01-10T17:21:00"/>
    <n v="1415726460"/>
    <d v="2014-11-11T17:21:00"/>
    <d v="1900-02-28T00:00:00"/>
    <x v="58"/>
    <b v="0"/>
    <n v="1"/>
    <b v="0"/>
    <s v="technology/web"/>
    <n v="7.1428571428571425E-2"/>
    <n v="25"/>
    <s v="Technology"/>
    <s v="Web"/>
  </r>
  <r>
    <n v="7500"/>
    <n v="1101"/>
    <s v="canceled"/>
    <s v="US"/>
    <s v="USD"/>
    <n v="1438616124"/>
    <d v="2015-08-03T15:35:24"/>
    <n v="1433432124"/>
    <d v="2015-06-04T15:35:24"/>
    <d v="1900-02-28T00:00:00"/>
    <x v="58"/>
    <b v="0"/>
    <n v="3"/>
    <b v="0"/>
    <s v="technology/web"/>
    <n v="14.680000000000001"/>
    <n v="367"/>
    <s v="Technology"/>
    <s v="Web"/>
  </r>
  <r>
    <n v="50000"/>
    <n v="670"/>
    <s v="canceled"/>
    <s v="US"/>
    <s v="USD"/>
    <n v="1461622616"/>
    <d v="2016-04-25T22:16:56"/>
    <n v="1456442216"/>
    <d v="2016-02-25T23:16:56"/>
    <d v="1900-02-28T00:00:00"/>
    <x v="58"/>
    <b v="0"/>
    <n v="14"/>
    <b v="0"/>
    <s v="technology/web"/>
    <n v="1.34"/>
    <n v="47.857142857142854"/>
    <s v="Technology"/>
    <s v="Web"/>
  </r>
  <r>
    <n v="30000"/>
    <n v="0"/>
    <s v="canceled"/>
    <s v="CA"/>
    <s v="CAD"/>
    <n v="1420920424"/>
    <d v="2015-01-10T20:07:04"/>
    <n v="1415736424"/>
    <d v="2014-11-11T20:07:04"/>
    <d v="1900-02-28T00:00:00"/>
    <x v="58"/>
    <b v="0"/>
    <n v="0"/>
    <b v="0"/>
    <s v="technology/web"/>
    <n v="0"/>
    <n v="0"/>
    <s v="Technology"/>
    <s v="Web"/>
  </r>
  <r>
    <n v="28000"/>
    <n v="201"/>
    <s v="failed"/>
    <s v="US"/>
    <s v="USD"/>
    <n v="1457207096"/>
    <d v="2016-03-05T19:44:56"/>
    <n v="1452023096"/>
    <d v="2016-01-05T19:44:56"/>
    <d v="1900-02-28T00:00:00"/>
    <x v="58"/>
    <b v="0"/>
    <n v="9"/>
    <b v="0"/>
    <s v="food/food trucks"/>
    <n v="0.71785714285714286"/>
    <n v="22.333333333333332"/>
    <s v="Food"/>
    <s v="Food Trucks"/>
  </r>
  <r>
    <n v="1200"/>
    <n v="202"/>
    <s v="failed"/>
    <s v="GB"/>
    <s v="GBP"/>
    <n v="1459368658"/>
    <d v="2016-03-30T20:10:58"/>
    <n v="1454188258"/>
    <d v="2016-01-30T21:10:58"/>
    <d v="1900-02-28T00:00:00"/>
    <x v="58"/>
    <b v="0"/>
    <n v="12"/>
    <b v="0"/>
    <s v="food/food trucks"/>
    <n v="16.833333333333332"/>
    <n v="16.833333333333332"/>
    <s v="Food"/>
    <s v="Food Trucks"/>
  </r>
  <r>
    <n v="25000"/>
    <n v="5"/>
    <s v="failed"/>
    <s v="US"/>
    <s v="USD"/>
    <n v="1427225644"/>
    <d v="2015-03-24T19:34:04"/>
    <n v="1422045244"/>
    <d v="2015-01-23T20:34:04"/>
    <d v="1900-02-28T00:00:00"/>
    <x v="58"/>
    <b v="0"/>
    <n v="5"/>
    <b v="0"/>
    <s v="food/food trucks"/>
    <n v="0.02"/>
    <n v="1"/>
    <s v="Food"/>
    <s v="Food Trucks"/>
  </r>
  <r>
    <n v="3000"/>
    <n v="0"/>
    <s v="failed"/>
    <s v="US"/>
    <s v="USD"/>
    <n v="1424281389"/>
    <d v="2015-02-18T17:43:09"/>
    <n v="1419097389"/>
    <d v="2014-12-20T17:43:09"/>
    <d v="1900-02-28T00:00:00"/>
    <x v="58"/>
    <b v="0"/>
    <n v="0"/>
    <b v="0"/>
    <s v="food/food trucks"/>
    <n v="0"/>
    <n v="0"/>
    <s v="Food"/>
    <s v="Food Trucks"/>
  </r>
  <r>
    <n v="16870"/>
    <n v="2501"/>
    <s v="failed"/>
    <s v="US"/>
    <s v="USD"/>
    <n v="1415583695"/>
    <d v="2014-11-10T01:41:35"/>
    <n v="1410396095"/>
    <d v="2014-09-11T00:41:35"/>
    <d v="1900-02-28T00:00:00"/>
    <x v="58"/>
    <b v="0"/>
    <n v="36"/>
    <b v="0"/>
    <s v="food/food trucks"/>
    <n v="14.825133372851216"/>
    <n v="69.472222222222229"/>
    <s v="Food"/>
    <s v="Food Trucks"/>
  </r>
  <r>
    <n v="20000"/>
    <n v="0"/>
    <s v="failed"/>
    <s v="US"/>
    <s v="USD"/>
    <n v="1439006692"/>
    <d v="2015-08-08T04:04:52"/>
    <n v="1433822692"/>
    <d v="2015-06-09T04:04:52"/>
    <d v="1900-02-28T00:00:00"/>
    <x v="58"/>
    <b v="0"/>
    <n v="0"/>
    <b v="0"/>
    <s v="food/food trucks"/>
    <n v="0"/>
    <n v="0"/>
    <s v="Food"/>
    <s v="Food Trucks"/>
  </r>
  <r>
    <n v="100000"/>
    <n v="2"/>
    <s v="failed"/>
    <s v="US"/>
    <s v="USD"/>
    <n v="1467080613"/>
    <d v="2016-06-28T02:23:33"/>
    <n v="1461896613"/>
    <d v="2016-04-29T02:23:33"/>
    <d v="1900-02-28T00:00:00"/>
    <x v="58"/>
    <b v="0"/>
    <n v="2"/>
    <b v="0"/>
    <s v="food/food trucks"/>
    <n v="2E-3"/>
    <n v="1"/>
    <s v="Food"/>
    <s v="Food Trucks"/>
  </r>
  <r>
    <n v="117000"/>
    <n v="45"/>
    <s v="failed"/>
    <s v="CA"/>
    <s v="CAD"/>
    <n v="1454078770"/>
    <d v="2016-01-29T14:46:10"/>
    <n v="1448894770"/>
    <d v="2015-11-30T14:46:10"/>
    <d v="1900-02-28T00:00:00"/>
    <x v="58"/>
    <b v="0"/>
    <n v="2"/>
    <b v="0"/>
    <s v="food/food trucks"/>
    <n v="3.8461538461538464E-2"/>
    <n v="22.5"/>
    <s v="Food"/>
    <s v="Food Trucks"/>
  </r>
  <r>
    <n v="15000"/>
    <n v="50"/>
    <s v="failed"/>
    <s v="US"/>
    <s v="USD"/>
    <n v="1449529062"/>
    <d v="2015-12-07T22:57:42"/>
    <n v="1444341462"/>
    <d v="2015-10-08T21:57:42"/>
    <d v="1900-02-28T00:00:00"/>
    <x v="58"/>
    <b v="0"/>
    <n v="1"/>
    <b v="0"/>
    <s v="food/food trucks"/>
    <n v="0.33333333333333337"/>
    <n v="50"/>
    <s v="Food"/>
    <s v="Food Trucks"/>
  </r>
  <r>
    <n v="2000"/>
    <n v="2000"/>
    <s v="successful"/>
    <s v="US"/>
    <s v="USD"/>
    <n v="1444516084"/>
    <d v="2015-10-10T22:28:04"/>
    <n v="1439332084"/>
    <d v="2015-08-11T22:28:04"/>
    <d v="1900-02-28T00:00:00"/>
    <x v="58"/>
    <b v="0"/>
    <n v="8"/>
    <b v="1"/>
    <s v="music/indie rock"/>
    <n v="100"/>
    <n v="250"/>
    <s v="Music"/>
    <s v="Indie Rock"/>
  </r>
  <r>
    <n v="1100"/>
    <n v="1251"/>
    <s v="successful"/>
    <s v="US"/>
    <s v="USD"/>
    <n v="1335891603"/>
    <d v="2012-05-01T17:00:03"/>
    <n v="1330711203"/>
    <d v="2012-03-02T18:00:03"/>
    <d v="1900-02-28T00:00:00"/>
    <x v="58"/>
    <b v="0"/>
    <n v="19"/>
    <b v="1"/>
    <s v="music/indie rock"/>
    <n v="113.72727272727272"/>
    <n v="65.84210526315789"/>
    <s v="Music"/>
    <s v="Indie Rock"/>
  </r>
  <r>
    <n v="500"/>
    <n v="607"/>
    <s v="successful"/>
    <s v="US"/>
    <s v="USD"/>
    <n v="1340429276"/>
    <d v="2012-06-23T05:27:56"/>
    <n v="1335245276"/>
    <d v="2012-04-24T05:27:56"/>
    <d v="1900-02-28T00:00:00"/>
    <x v="58"/>
    <b v="0"/>
    <n v="16"/>
    <b v="1"/>
    <s v="music/indie rock"/>
    <n v="121.39999999999999"/>
    <n v="37.9375"/>
    <s v="Music"/>
    <s v="Indie Rock"/>
  </r>
  <r>
    <n v="50000"/>
    <n v="75"/>
    <s v="failed"/>
    <s v="US"/>
    <s v="USD"/>
    <n v="1431647772"/>
    <d v="2015-05-14T23:56:12"/>
    <n v="1426463772"/>
    <d v="2015-03-15T23:56:12"/>
    <d v="1900-02-28T00:00:00"/>
    <x v="58"/>
    <b v="0"/>
    <n v="2"/>
    <b v="0"/>
    <s v="food/restaurants"/>
    <n v="0.15"/>
    <n v="37.5"/>
    <s v="Food"/>
    <s v="Restaurants"/>
  </r>
  <r>
    <n v="180000"/>
    <n v="0"/>
    <s v="failed"/>
    <s v="DE"/>
    <s v="EUR"/>
    <n v="1488067789"/>
    <d v="2017-02-26T00:09:49"/>
    <n v="1482883789"/>
    <d v="2016-12-28T00:09:49"/>
    <d v="1900-02-28T00:00:00"/>
    <x v="58"/>
    <b v="0"/>
    <n v="0"/>
    <b v="0"/>
    <s v="food/restaurants"/>
    <n v="0"/>
    <n v="0"/>
    <s v="Food"/>
    <s v="Restaurants"/>
  </r>
  <r>
    <n v="1000"/>
    <n v="1100"/>
    <s v="successful"/>
    <s v="US"/>
    <s v="USD"/>
    <n v="1312212855"/>
    <d v="2011-08-01T15:34:15"/>
    <n v="1307028855"/>
    <d v="2011-06-02T15:34:15"/>
    <d v="1900-02-28T00:00:00"/>
    <x v="58"/>
    <b v="0"/>
    <n v="11"/>
    <b v="1"/>
    <s v="music/classical music"/>
    <n v="110.00000000000001"/>
    <n v="100"/>
    <s v="Music"/>
    <s v="Classical Music"/>
  </r>
  <r>
    <n v="10000"/>
    <n v="10025"/>
    <s v="successful"/>
    <s v="US"/>
    <s v="USD"/>
    <n v="1422913152"/>
    <d v="2015-02-02T21:39:12"/>
    <n v="1417729152"/>
    <d v="2014-12-04T21:39:12"/>
    <d v="1900-02-28T00:00:00"/>
    <x v="58"/>
    <b v="0"/>
    <n v="59"/>
    <b v="1"/>
    <s v="music/classical music"/>
    <n v="100.25"/>
    <n v="169.91525423728814"/>
    <s v="Music"/>
    <s v="Classical Music"/>
  </r>
  <r>
    <n v="2500"/>
    <n v="2585"/>
    <s v="successful"/>
    <s v="US"/>
    <s v="USD"/>
    <n v="1319904721"/>
    <d v="2011-10-29T16:12:01"/>
    <n v="1314720721"/>
    <d v="2011-08-30T16:12:01"/>
    <d v="1900-02-28T00:00:00"/>
    <x v="58"/>
    <b v="0"/>
    <n v="27"/>
    <b v="1"/>
    <s v="music/classical music"/>
    <n v="103.4"/>
    <n v="95.740740740740748"/>
    <s v="Music"/>
    <s v="Classical Music"/>
  </r>
  <r>
    <n v="3500"/>
    <n v="3746"/>
    <s v="successful"/>
    <s v="GB"/>
    <s v="GBP"/>
    <n v="1380192418"/>
    <d v="2013-09-26T10:46:58"/>
    <n v="1375008418"/>
    <d v="2013-07-28T10:46:58"/>
    <d v="1900-02-28T00:00:00"/>
    <x v="58"/>
    <b v="0"/>
    <n v="63"/>
    <b v="1"/>
    <s v="music/classical music"/>
    <n v="107.02857142857142"/>
    <n v="59.460317460317462"/>
    <s v="Music"/>
    <s v="Classical Music"/>
  </r>
  <r>
    <n v="1500"/>
    <n v="2333"/>
    <s v="successful"/>
    <s v="US"/>
    <s v="USD"/>
    <n v="1348202807"/>
    <d v="2012-09-21T04:46:47"/>
    <n v="1343018807"/>
    <d v="2012-07-23T04:46:47"/>
    <d v="1900-02-28T00:00:00"/>
    <x v="58"/>
    <b v="0"/>
    <n v="60"/>
    <b v="1"/>
    <s v="music/classical music"/>
    <n v="155.53333333333333"/>
    <n v="38.883333333333333"/>
    <s v="Music"/>
    <s v="Classical Music"/>
  </r>
  <r>
    <n v="10000"/>
    <n v="75"/>
    <s v="canceled"/>
    <s v="DE"/>
    <s v="EUR"/>
    <n v="1476189339"/>
    <d v="2016-10-11T12:35:39"/>
    <n v="1471005339"/>
    <d v="2016-08-12T12:35:39"/>
    <d v="1900-02-28T00:00:00"/>
    <x v="58"/>
    <b v="0"/>
    <n v="3"/>
    <b v="0"/>
    <s v="food/food trucks"/>
    <n v="0.75"/>
    <n v="25"/>
    <s v="Food"/>
    <s v="Food Trucks"/>
  </r>
  <r>
    <n v="20000"/>
    <n v="0"/>
    <s v="canceled"/>
    <s v="US"/>
    <s v="USD"/>
    <n v="1438226451"/>
    <d v="2015-07-30T03:20:51"/>
    <n v="1433042451"/>
    <d v="2015-05-31T03:20:51"/>
    <d v="1900-02-28T00:00:00"/>
    <x v="58"/>
    <b v="0"/>
    <n v="0"/>
    <b v="0"/>
    <s v="food/food trucks"/>
    <n v="0"/>
    <n v="0"/>
    <s v="Food"/>
    <s v="Food Trucks"/>
  </r>
  <r>
    <n v="100000"/>
    <n v="250"/>
    <s v="canceled"/>
    <s v="AU"/>
    <s v="AUD"/>
    <n v="1463645521"/>
    <d v="2016-05-19T08:12:01"/>
    <n v="1458461521"/>
    <d v="2016-03-20T08:12:01"/>
    <d v="1900-02-28T00:00:00"/>
    <x v="58"/>
    <b v="0"/>
    <n v="4"/>
    <b v="0"/>
    <s v="food/food trucks"/>
    <n v="0.25"/>
    <n v="62.5"/>
    <s v="Food"/>
    <s v="Food Trucks"/>
  </r>
  <r>
    <n v="200000"/>
    <n v="277"/>
    <s v="canceled"/>
    <s v="US"/>
    <s v="USD"/>
    <n v="1410810903"/>
    <d v="2014-09-15T19:55:03"/>
    <n v="1405626903"/>
    <d v="2014-07-17T19:55:03"/>
    <d v="1900-02-28T00:00:00"/>
    <x v="58"/>
    <b v="0"/>
    <n v="12"/>
    <b v="0"/>
    <s v="food/food trucks"/>
    <n v="0.13849999999999998"/>
    <n v="23.083333333333332"/>
    <s v="Food"/>
    <s v="Food Trucks"/>
  </r>
  <r>
    <n v="1000"/>
    <n v="5"/>
    <s v="failed"/>
    <s v="US"/>
    <s v="USD"/>
    <n v="1426526880"/>
    <d v="2015-03-16T17:28:00"/>
    <n v="1421346480"/>
    <d v="2015-01-15T18:28:00"/>
    <d v="1900-02-28T00:00:00"/>
    <x v="58"/>
    <b v="0"/>
    <n v="5"/>
    <b v="0"/>
    <s v="food/food trucks"/>
    <n v="0.5"/>
    <n v="1"/>
    <s v="Food"/>
    <s v="Food Trucks"/>
  </r>
  <r>
    <n v="1500"/>
    <n v="26"/>
    <s v="failed"/>
    <s v="US"/>
    <s v="USD"/>
    <n v="1457901924"/>
    <d v="2016-03-13T20:45:24"/>
    <n v="1452721524"/>
    <d v="2016-01-13T21:45:24"/>
    <d v="1900-02-28T00:00:00"/>
    <x v="58"/>
    <b v="0"/>
    <n v="2"/>
    <b v="0"/>
    <s v="food/food trucks"/>
    <n v="1.7333333333333332"/>
    <n v="13"/>
    <s v="Food"/>
    <s v="Food Trucks"/>
  </r>
  <r>
    <n v="50000"/>
    <n v="3466"/>
    <s v="failed"/>
    <s v="US"/>
    <s v="USD"/>
    <n v="1458938200"/>
    <d v="2016-03-25T20:36:40"/>
    <n v="1453757800"/>
    <d v="2016-01-25T21:36:40"/>
    <d v="1900-02-28T00:00:00"/>
    <x v="58"/>
    <b v="0"/>
    <n v="30"/>
    <b v="0"/>
    <s v="food/food trucks"/>
    <n v="6.9320000000000004"/>
    <n v="115.53333333333333"/>
    <s v="Food"/>
    <s v="Food Trucks"/>
  </r>
  <r>
    <n v="15000"/>
    <n v="15808"/>
    <s v="successful"/>
    <s v="US"/>
    <s v="USD"/>
    <n v="1449000061"/>
    <d v="2015-12-01T20:01:01"/>
    <n v="1443812461"/>
    <d v="2015-10-02T19:01:01"/>
    <d v="1900-02-28T00:00:00"/>
    <x v="58"/>
    <b v="1"/>
    <n v="77"/>
    <b v="1"/>
    <s v="technology/space exploration"/>
    <n v="105.38666666666667"/>
    <n v="205.2987012987013"/>
    <s v="Technology"/>
    <s v="Space Exploration"/>
  </r>
  <r>
    <n v="3000"/>
    <n v="3170"/>
    <s v="successful"/>
    <s v="US"/>
    <s v="USD"/>
    <n v="1433735474"/>
    <d v="2015-06-08T03:51:14"/>
    <n v="1428551474"/>
    <d v="2015-04-09T03:51:14"/>
    <d v="1900-02-28T00:00:00"/>
    <x v="58"/>
    <b v="0"/>
    <n v="69"/>
    <b v="1"/>
    <s v="technology/space exploration"/>
    <n v="105.66666666666666"/>
    <n v="45.94202898550725"/>
    <s v="Technology"/>
    <s v="Space Exploration"/>
  </r>
  <r>
    <n v="125000"/>
    <n v="124"/>
    <s v="canceled"/>
    <s v="US"/>
    <s v="USD"/>
    <n v="1454370941"/>
    <d v="2016-02-01T23:55:41"/>
    <n v="1449186941"/>
    <d v="2015-12-03T23:55:41"/>
    <d v="1900-02-28T00:00:00"/>
    <x v="58"/>
    <b v="0"/>
    <n v="3"/>
    <b v="0"/>
    <s v="technology/space exploration"/>
    <n v="9.920000000000001E-2"/>
    <n v="41.333333333333336"/>
    <s v="Technology"/>
    <s v="Space Exploration"/>
  </r>
  <r>
    <n v="100000"/>
    <n v="51"/>
    <s v="canceled"/>
    <s v="US"/>
    <s v="USD"/>
    <n v="1429622726"/>
    <d v="2015-04-21T13:25:26"/>
    <n v="1424442326"/>
    <d v="2015-02-20T14:25:26"/>
    <d v="1900-02-28T00:00:00"/>
    <x v="58"/>
    <b v="0"/>
    <n v="6"/>
    <b v="0"/>
    <s v="technology/space exploration"/>
    <n v="5.1000000000000004E-2"/>
    <n v="8.5"/>
    <s v="Technology"/>
    <s v="Space Exploration"/>
  </r>
  <r>
    <n v="20000"/>
    <n v="19"/>
    <s v="canceled"/>
    <s v="US"/>
    <s v="USD"/>
    <n v="1448388418"/>
    <d v="2015-11-24T18:06:58"/>
    <n v="1443200818"/>
    <d v="2015-09-25T17:06:58"/>
    <d v="1900-02-28T00:00:00"/>
    <x v="58"/>
    <b v="0"/>
    <n v="5"/>
    <b v="0"/>
    <s v="technology/space exploration"/>
    <n v="9.5000000000000001E-2"/>
    <n v="3.8"/>
    <s v="Technology"/>
    <s v="Space Exploration"/>
  </r>
  <r>
    <n v="800"/>
    <n v="1001"/>
    <s v="successful"/>
    <s v="US"/>
    <s v="USD"/>
    <n v="1452387096"/>
    <d v="2016-01-10T00:51:36"/>
    <n v="1447203096"/>
    <d v="2015-11-11T00:51:36"/>
    <d v="1900-02-28T00:00:00"/>
    <x v="58"/>
    <b v="0"/>
    <n v="11"/>
    <b v="1"/>
    <s v="technology/makerspaces"/>
    <n v="125.125"/>
    <n v="91"/>
    <s v="Technology"/>
    <s v="Makerspaces"/>
  </r>
  <r>
    <n v="50000"/>
    <n v="10"/>
    <s v="failed"/>
    <s v="US"/>
    <s v="USD"/>
    <n v="1430149330"/>
    <d v="2015-04-27T15:42:10"/>
    <n v="1424968930"/>
    <d v="2015-02-26T16:42:10"/>
    <d v="1900-02-28T00:00:00"/>
    <x v="58"/>
    <b v="0"/>
    <n v="1"/>
    <b v="0"/>
    <s v="food/food trucks"/>
    <n v="0.02"/>
    <n v="10"/>
    <s v="Food"/>
    <s v="Food Trucks"/>
  </r>
  <r>
    <n v="15000"/>
    <n v="71"/>
    <s v="failed"/>
    <s v="US"/>
    <s v="USD"/>
    <n v="1428981718"/>
    <d v="2015-04-14T03:21:58"/>
    <n v="1423801318"/>
    <d v="2015-02-13T04:21:58"/>
    <d v="1900-02-28T00:00:00"/>
    <x v="58"/>
    <b v="0"/>
    <n v="3"/>
    <b v="0"/>
    <s v="food/food trucks"/>
    <n v="0.47333333333333333"/>
    <n v="23.666666666666668"/>
    <s v="Food"/>
    <s v="Food Trucks"/>
  </r>
  <r>
    <n v="40000"/>
    <n v="41500"/>
    <s v="live"/>
    <s v="MX"/>
    <s v="MXN"/>
    <n v="1490196830"/>
    <d v="2017-03-22T15:33:50"/>
    <n v="1485016430"/>
    <d v="2017-01-21T16:33:50"/>
    <d v="1900-02-28T00:00:00"/>
    <x v="58"/>
    <b v="0"/>
    <n v="45"/>
    <b v="0"/>
    <s v="theater/spaces"/>
    <n v="103.75000000000001"/>
    <n v="922.22222222222217"/>
    <s v="Theater"/>
    <s v="Spaces"/>
  </r>
  <r>
    <n v="20000"/>
    <n v="46643.07"/>
    <s v="successful"/>
    <s v="GB"/>
    <s v="GBP"/>
    <n v="1469119526"/>
    <d v="2016-07-21T16:45:26"/>
    <n v="1463935526"/>
    <d v="2016-05-22T16:45:26"/>
    <d v="1900-02-28T00:00:00"/>
    <x v="58"/>
    <b v="1"/>
    <n v="1049"/>
    <b v="1"/>
    <s v="theater/spaces"/>
    <n v="233.21535"/>
    <n v="44.464318398474738"/>
    <s v="Theater"/>
    <s v="Spaces"/>
  </r>
  <r>
    <n v="5000"/>
    <n v="12627"/>
    <s v="successful"/>
    <s v="US"/>
    <s v="USD"/>
    <n v="1485722053"/>
    <d v="2017-01-29T20:34:13"/>
    <n v="1480538053"/>
    <d v="2016-11-30T20:34:13"/>
    <d v="1900-02-28T00:00:00"/>
    <x v="58"/>
    <b v="0"/>
    <n v="185"/>
    <b v="1"/>
    <s v="technology/hardware"/>
    <n v="252.54"/>
    <n v="68.254054054054052"/>
    <s v="Technology"/>
    <s v="Hardware"/>
  </r>
  <r>
    <n v="12000"/>
    <n v="16806"/>
    <s v="successful"/>
    <s v="US"/>
    <s v="USD"/>
    <n v="1420060088"/>
    <d v="2014-12-31T21:08:08"/>
    <n v="1414872488"/>
    <d v="2014-11-01T20:08:08"/>
    <d v="1900-02-28T00:00:00"/>
    <x v="58"/>
    <b v="0"/>
    <n v="176"/>
    <b v="1"/>
    <s v="technology/hardware"/>
    <n v="140.05000000000001"/>
    <n v="95.48863636363636"/>
    <s v="Technology"/>
    <s v="Hardware"/>
  </r>
  <r>
    <n v="50000"/>
    <n v="53769"/>
    <s v="successful"/>
    <s v="US"/>
    <s v="USD"/>
    <n v="1428643974"/>
    <d v="2015-04-10T05:32:54"/>
    <n v="1423463574"/>
    <d v="2015-02-09T06:32:54"/>
    <d v="1900-02-28T00:00:00"/>
    <x v="58"/>
    <b v="0"/>
    <n v="119"/>
    <b v="1"/>
    <s v="technology/hardware"/>
    <n v="107.538"/>
    <n v="451.84033613445376"/>
    <s v="Technology"/>
    <s v="Hardware"/>
  </r>
  <r>
    <n v="5000"/>
    <n v="7397"/>
    <s v="successful"/>
    <s v="US"/>
    <s v="USD"/>
    <n v="1478402804"/>
    <d v="2016-11-06T03:26:44"/>
    <n v="1473218804"/>
    <d v="2016-09-07T03:26:44"/>
    <d v="1900-02-28T00:00:00"/>
    <x v="58"/>
    <b v="0"/>
    <n v="15"/>
    <b v="1"/>
    <s v="technology/hardware"/>
    <n v="147.94"/>
    <n v="493.13333333333333"/>
    <s v="Technology"/>
    <s v="Hardware"/>
  </r>
  <r>
    <n v="8000"/>
    <n v="1751"/>
    <s v="failed"/>
    <s v="US"/>
    <s v="USD"/>
    <n v="1342309368"/>
    <d v="2012-07-14T23:42:48"/>
    <n v="1337125368"/>
    <d v="2012-05-15T23:42:48"/>
    <d v="1900-02-28T00:00:00"/>
    <x v="58"/>
    <b v="0"/>
    <n v="49"/>
    <b v="0"/>
    <s v="publishing/children's books"/>
    <n v="21.887499999999999"/>
    <n v="35.734693877551024"/>
    <s v="Publishing"/>
    <s v="Children'S Books"/>
  </r>
  <r>
    <n v="3274"/>
    <n v="0"/>
    <s v="failed"/>
    <s v="US"/>
    <s v="USD"/>
    <n v="1403039842"/>
    <d v="2014-06-17T21:17:22"/>
    <n v="1397855842"/>
    <d v="2014-04-18T21:17:22"/>
    <d v="1900-02-28T00:00:00"/>
    <x v="58"/>
    <b v="0"/>
    <n v="0"/>
    <b v="0"/>
    <s v="publishing/children's books"/>
    <n v="0"/>
    <n v="0"/>
    <s v="Publishing"/>
    <s v="Children'S Books"/>
  </r>
  <r>
    <n v="4000"/>
    <n v="34"/>
    <s v="failed"/>
    <s v="CA"/>
    <s v="CAD"/>
    <n v="1439766050"/>
    <d v="2015-08-16T23:00:50"/>
    <n v="1434582050"/>
    <d v="2015-06-17T23:00:50"/>
    <d v="1900-02-28T00:00:00"/>
    <x v="58"/>
    <b v="0"/>
    <n v="3"/>
    <b v="0"/>
    <s v="publishing/children's books"/>
    <n v="0.85000000000000009"/>
    <n v="11.333333333333334"/>
    <s v="Publishing"/>
    <s v="Children'S Books"/>
  </r>
  <r>
    <n v="1000"/>
    <n v="1330"/>
    <s v="successful"/>
    <s v="GB"/>
    <s v="GBP"/>
    <n v="1420377366"/>
    <d v="2015-01-04T13:16:06"/>
    <n v="1415193366"/>
    <d v="2014-11-05T13:16:06"/>
    <d v="1900-02-28T00:00:00"/>
    <x v="58"/>
    <b v="0"/>
    <n v="31"/>
    <b v="1"/>
    <s v="theater/plays"/>
    <n v="133"/>
    <n v="42.903225806451616"/>
    <s v="Theater"/>
    <s v="Plays"/>
  </r>
  <r>
    <n v="1000"/>
    <n v="10"/>
    <s v="failed"/>
    <s v="GB"/>
    <s v="GBP"/>
    <n v="1450032297"/>
    <d v="2015-12-13T18:44:57"/>
    <n v="1444844697"/>
    <d v="2015-10-14T17:44:57"/>
    <d v="1900-02-28T00:00:00"/>
    <x v="58"/>
    <b v="0"/>
    <n v="1"/>
    <b v="0"/>
    <s v="theater/plays"/>
    <n v="1"/>
    <n v="10"/>
    <s v="Theater"/>
    <s v="Plays"/>
  </r>
  <r>
    <n v="7500"/>
    <n v="2366"/>
    <s v="failed"/>
    <s v="US"/>
    <s v="USD"/>
    <n v="1433723033"/>
    <d v="2015-06-08T00:23:53"/>
    <n v="1428539033"/>
    <d v="2015-04-09T00:23:53"/>
    <d v="1900-02-28T00:00:00"/>
    <x v="58"/>
    <b v="0"/>
    <n v="39"/>
    <b v="0"/>
    <s v="theater/plays"/>
    <n v="31.546666666666667"/>
    <n v="60.666666666666664"/>
    <s v="Theater"/>
    <s v="Plays"/>
  </r>
  <r>
    <n v="2000"/>
    <n v="0"/>
    <s v="failed"/>
    <s v="US"/>
    <s v="USD"/>
    <n v="1464031265"/>
    <d v="2016-05-23T19:21:05"/>
    <n v="1458847265"/>
    <d v="2016-03-24T19:21:05"/>
    <d v="1900-02-28T00:00:00"/>
    <x v="58"/>
    <b v="0"/>
    <n v="0"/>
    <b v="0"/>
    <s v="theater/plays"/>
    <n v="0"/>
    <n v="0"/>
    <s v="Theater"/>
    <s v="Plays"/>
  </r>
  <r>
    <n v="9500"/>
    <n v="0"/>
    <s v="failed"/>
    <s v="CA"/>
    <s v="CAD"/>
    <n v="1410669297"/>
    <d v="2014-09-14T04:34:57"/>
    <n v="1405485297"/>
    <d v="2014-07-16T04:34:57"/>
    <d v="1900-02-28T00:00:00"/>
    <x v="58"/>
    <b v="0"/>
    <n v="0"/>
    <b v="0"/>
    <s v="theater/plays"/>
    <n v="0"/>
    <n v="0"/>
    <s v="Theater"/>
    <s v="Plays"/>
  </r>
  <r>
    <n v="38000"/>
    <n v="7500"/>
    <s v="failed"/>
    <s v="MX"/>
    <s v="MXN"/>
    <n v="1487613600"/>
    <d v="2017-02-20T18:00:00"/>
    <n v="1482444295"/>
    <d v="2016-12-22T22:04:55"/>
    <d v="1900-02-28T00:00:00"/>
    <x v="58"/>
    <b v="0"/>
    <n v="15"/>
    <b v="0"/>
    <s v="theater/plays"/>
    <n v="19.736842105263158"/>
    <n v="500"/>
    <s v="Theater"/>
    <s v="Plays"/>
  </r>
  <r>
    <n v="2000"/>
    <n v="35"/>
    <s v="failed"/>
    <s v="AU"/>
    <s v="AUD"/>
    <n v="1444984904"/>
    <d v="2015-10-16T08:41:44"/>
    <n v="1439800904"/>
    <d v="2015-08-17T08:41:44"/>
    <d v="1900-02-28T00:00:00"/>
    <x v="58"/>
    <b v="0"/>
    <n v="1"/>
    <b v="0"/>
    <s v="theater/plays"/>
    <n v="1.7500000000000002"/>
    <n v="35"/>
    <s v="Theater"/>
    <s v="Plays"/>
  </r>
  <r>
    <n v="4000"/>
    <n v="266"/>
    <s v="failed"/>
    <s v="US"/>
    <s v="USD"/>
    <n v="1466363576"/>
    <d v="2016-06-19T19:12:56"/>
    <n v="1461179576"/>
    <d v="2016-04-20T19:12:56"/>
    <d v="1900-02-28T00:00:00"/>
    <x v="58"/>
    <b v="0"/>
    <n v="9"/>
    <b v="0"/>
    <s v="theater/plays"/>
    <n v="6.65"/>
    <n v="29.555555555555557"/>
    <s v="Theater"/>
    <s v="Plays"/>
  </r>
  <r>
    <n v="50000"/>
    <n v="20"/>
    <s v="failed"/>
    <s v="US"/>
    <s v="USD"/>
    <n v="1410279123"/>
    <d v="2014-09-09T16:12:03"/>
    <n v="1405095123"/>
    <d v="2014-07-11T16:12:03"/>
    <d v="1900-02-28T00:00:00"/>
    <x v="58"/>
    <b v="0"/>
    <n v="1"/>
    <b v="0"/>
    <s v="theater/plays"/>
    <n v="0.04"/>
    <n v="20"/>
    <s v="Theater"/>
    <s v="Plays"/>
  </r>
  <r>
    <n v="2888"/>
    <n v="0"/>
    <s v="failed"/>
    <s v="US"/>
    <s v="USD"/>
    <n v="1420512259"/>
    <d v="2015-01-06T02:44:19"/>
    <n v="1415328259"/>
    <d v="2014-11-07T02:44:19"/>
    <d v="1900-02-28T00:00:00"/>
    <x v="58"/>
    <b v="0"/>
    <n v="0"/>
    <b v="0"/>
    <s v="theater/plays"/>
    <n v="0"/>
    <n v="0"/>
    <s v="Theater"/>
    <s v="Plays"/>
  </r>
  <r>
    <n v="3000"/>
    <n v="0"/>
    <s v="failed"/>
    <s v="US"/>
    <s v="USD"/>
    <n v="1434768438"/>
    <d v="2015-06-20T02:47:18"/>
    <n v="1429584438"/>
    <d v="2015-04-21T02:47:18"/>
    <d v="1900-02-28T00:00:00"/>
    <x v="58"/>
    <b v="0"/>
    <n v="0"/>
    <b v="0"/>
    <s v="theater/plays"/>
    <n v="0"/>
    <n v="0"/>
    <s v="Theater"/>
    <s v="Plays"/>
  </r>
  <r>
    <n v="3000"/>
    <n v="63"/>
    <s v="failed"/>
    <s v="GB"/>
    <s v="GBP"/>
    <n v="1435934795"/>
    <d v="2015-07-03T14:46:35"/>
    <n v="1430750795"/>
    <d v="2015-05-04T14:46:35"/>
    <d v="1900-02-28T00:00:00"/>
    <x v="58"/>
    <b v="0"/>
    <n v="4"/>
    <b v="0"/>
    <s v="theater/plays"/>
    <n v="2.1"/>
    <n v="15.75"/>
    <s v="Theater"/>
    <s v="Plays"/>
  </r>
  <r>
    <n v="5500"/>
    <n v="0"/>
    <s v="failed"/>
    <s v="US"/>
    <s v="USD"/>
    <n v="1417620036"/>
    <d v="2014-12-03T15:20:36"/>
    <n v="1412432436"/>
    <d v="2014-10-04T14:20:36"/>
    <d v="1900-02-28T00:00:00"/>
    <x v="58"/>
    <b v="0"/>
    <n v="0"/>
    <b v="0"/>
    <s v="theater/plays"/>
    <n v="0"/>
    <n v="0"/>
    <s v="Theater"/>
    <s v="Plays"/>
  </r>
  <r>
    <n v="10000"/>
    <n v="273"/>
    <s v="failed"/>
    <s v="US"/>
    <s v="USD"/>
    <n v="1460751128"/>
    <d v="2016-04-15T20:12:08"/>
    <n v="1455570728"/>
    <d v="2016-02-15T21:12:08"/>
    <d v="1900-02-28T00:00:00"/>
    <x v="58"/>
    <b v="0"/>
    <n v="10"/>
    <b v="0"/>
    <s v="theater/plays"/>
    <n v="2.73"/>
    <n v="27.3"/>
    <s v="Theater"/>
    <s v="Plays"/>
  </r>
  <r>
    <n v="5000"/>
    <n v="25"/>
    <s v="failed"/>
    <s v="US"/>
    <s v="USD"/>
    <n v="1420768800"/>
    <d v="2015-01-09T02:00:00"/>
    <n v="1415644395"/>
    <d v="2014-11-10T18:33:15"/>
    <d v="1900-02-28T00:00:00"/>
    <x v="58"/>
    <b v="0"/>
    <n v="2"/>
    <b v="0"/>
    <s v="theater/plays"/>
    <n v="0.5"/>
    <n v="12.5"/>
    <s v="Theater"/>
    <s v="Plays"/>
  </r>
  <r>
    <n v="50000"/>
    <n v="0"/>
    <s v="failed"/>
    <s v="US"/>
    <s v="USD"/>
    <n v="1428100815"/>
    <d v="2015-04-03T22:40:15"/>
    <n v="1422920415"/>
    <d v="2015-02-02T23:40:15"/>
    <d v="1900-02-28T00:00:00"/>
    <x v="58"/>
    <b v="0"/>
    <n v="0"/>
    <b v="0"/>
    <s v="theater/plays"/>
    <n v="0"/>
    <n v="0"/>
    <s v="Theater"/>
    <s v="Plays"/>
  </r>
  <r>
    <n v="10000"/>
    <n v="0"/>
    <s v="failed"/>
    <s v="US"/>
    <s v="USD"/>
    <n v="1469325158"/>
    <d v="2016-07-24T01:52:38"/>
    <n v="1464141158"/>
    <d v="2016-05-25T01:52:38"/>
    <d v="1900-02-28T00:00:00"/>
    <x v="58"/>
    <b v="0"/>
    <n v="0"/>
    <b v="0"/>
    <s v="theater/plays"/>
    <n v="0"/>
    <n v="0"/>
    <s v="Theater"/>
    <s v="Plays"/>
  </r>
  <r>
    <n v="750"/>
    <n v="6"/>
    <s v="failed"/>
    <s v="US"/>
    <s v="USD"/>
    <n v="1423345339"/>
    <d v="2015-02-07T21:42:19"/>
    <n v="1418161339"/>
    <d v="2014-12-09T21:42:19"/>
    <d v="1900-02-28T00:00:00"/>
    <x v="58"/>
    <b v="0"/>
    <n v="2"/>
    <b v="0"/>
    <s v="theater/plays"/>
    <n v="0.8"/>
    <n v="3"/>
    <s v="Theater"/>
    <s v="Plays"/>
  </r>
  <r>
    <n v="5000"/>
    <n v="39"/>
    <s v="failed"/>
    <s v="US"/>
    <s v="USD"/>
    <n v="1441771218"/>
    <d v="2015-09-09T04:00:18"/>
    <n v="1436587218"/>
    <d v="2015-07-11T04:00:18"/>
    <d v="1900-02-28T00:00:00"/>
    <x v="58"/>
    <b v="0"/>
    <n v="4"/>
    <b v="0"/>
    <s v="theater/plays"/>
    <n v="0.77999999999999992"/>
    <n v="9.75"/>
    <s v="Theater"/>
    <s v="Plays"/>
  </r>
  <r>
    <n v="2500"/>
    <n v="2"/>
    <s v="failed"/>
    <s v="US"/>
    <s v="USD"/>
    <n v="1463259837"/>
    <d v="2016-05-14T21:03:57"/>
    <n v="1458075837"/>
    <d v="2016-03-15T21:03:57"/>
    <d v="1900-02-28T00:00:00"/>
    <x v="58"/>
    <b v="0"/>
    <n v="2"/>
    <b v="0"/>
    <s v="theater/plays"/>
    <n v="0.08"/>
    <n v="1"/>
    <s v="Theater"/>
    <s v="Plays"/>
  </r>
  <r>
    <n v="30000"/>
    <n v="1"/>
    <s v="failed"/>
    <s v="GB"/>
    <s v="GBP"/>
    <n v="1434139887"/>
    <d v="2015-06-12T20:11:27"/>
    <n v="1428955887"/>
    <d v="2015-04-13T20:11:27"/>
    <d v="1900-02-28T00:00:00"/>
    <x v="58"/>
    <b v="0"/>
    <n v="1"/>
    <b v="0"/>
    <s v="theater/plays"/>
    <n v="3.3333333333333335E-3"/>
    <n v="1"/>
    <s v="Theater"/>
    <s v="Plays"/>
  </r>
  <r>
    <n v="10000"/>
    <n v="2"/>
    <s v="failed"/>
    <s v="US"/>
    <s v="USD"/>
    <n v="1410041339"/>
    <d v="2014-09-06T22:08:59"/>
    <n v="1404857339"/>
    <d v="2014-07-08T22:08:59"/>
    <d v="1900-02-28T00:00:00"/>
    <x v="58"/>
    <b v="0"/>
    <n v="2"/>
    <b v="0"/>
    <s v="theater/plays"/>
    <n v="0.02"/>
    <n v="1"/>
    <s v="Theater"/>
    <s v="Plays"/>
  </r>
  <r>
    <n v="25000"/>
    <n v="1"/>
    <s v="failed"/>
    <s v="GB"/>
    <s v="GBP"/>
    <n v="1426365994"/>
    <d v="2015-03-14T20:46:34"/>
    <n v="1421185594"/>
    <d v="2015-01-13T21:46:34"/>
    <d v="1900-02-28T00:00:00"/>
    <x v="58"/>
    <b v="0"/>
    <n v="1"/>
    <b v="0"/>
    <s v="theater/plays"/>
    <n v="4.0000000000000001E-3"/>
    <n v="1"/>
    <s v="Theater"/>
    <s v="Plays"/>
  </r>
  <r>
    <n v="500000"/>
    <n v="24"/>
    <s v="failed"/>
    <s v="US"/>
    <s v="USD"/>
    <n v="1433259293"/>
    <d v="2015-06-02T15:34:53"/>
    <n v="1428075293"/>
    <d v="2015-04-03T15:34:53"/>
    <d v="1900-02-28T00:00:00"/>
    <x v="58"/>
    <b v="0"/>
    <n v="9"/>
    <b v="0"/>
    <s v="theater/spaces"/>
    <n v="4.8000000000000004E-3"/>
    <n v="2.6666666666666665"/>
    <s v="Theater"/>
    <s v="Spaces"/>
  </r>
  <r>
    <n v="80000"/>
    <n v="0"/>
    <s v="canceled"/>
    <s v="US"/>
    <s v="USD"/>
    <n v="1462729317"/>
    <d v="2016-05-08T17:41:57"/>
    <n v="1457548917"/>
    <d v="2016-03-09T18:41:57"/>
    <d v="1900-02-28T00:00:00"/>
    <x v="58"/>
    <b v="0"/>
    <n v="0"/>
    <b v="0"/>
    <s v="theater/spaces"/>
    <n v="0"/>
    <n v="0"/>
    <s v="Theater"/>
    <s v="Spaces"/>
  </r>
  <r>
    <n v="3000"/>
    <n v="3407"/>
    <s v="successful"/>
    <s v="US"/>
    <s v="USD"/>
    <n v="1427076840"/>
    <d v="2015-03-23T02:14:00"/>
    <n v="1421960934"/>
    <d v="2015-01-22T21:08:54"/>
    <d v="1900-02-28T00:00:00"/>
    <x v="58"/>
    <b v="0"/>
    <n v="30"/>
    <b v="1"/>
    <s v="theater/plays"/>
    <n v="113.56666666666666"/>
    <n v="113.56666666666666"/>
    <s v="Theater"/>
    <s v="Plays"/>
  </r>
  <r>
    <n v="116000"/>
    <n v="169985.91"/>
    <s v="successful"/>
    <s v="US"/>
    <s v="USD"/>
    <n v="1415722236"/>
    <d v="2014-11-11T16:10:36"/>
    <n v="1410534636"/>
    <d v="2014-09-12T15:10:36"/>
    <d v="1900-02-28T00:00:00"/>
    <x v="58"/>
    <b v="1"/>
    <n v="1095"/>
    <b v="1"/>
    <s v="theater/spaces"/>
    <n v="146.53957758620692"/>
    <n v="155.23827397260274"/>
    <s v="Theater"/>
    <s v="Spaces"/>
  </r>
  <r>
    <n v="2400"/>
    <n v="2532"/>
    <s v="successful"/>
    <s v="GB"/>
    <s v="GBP"/>
    <n v="1462100406"/>
    <d v="2016-05-01T11:00:06"/>
    <n v="1456920006"/>
    <d v="2016-03-02T12:00:06"/>
    <d v="1900-02-28T00:00:00"/>
    <x v="58"/>
    <b v="0"/>
    <n v="56"/>
    <b v="1"/>
    <s v="theater/spaces"/>
    <n v="105.5"/>
    <n v="45.214285714285715"/>
    <s v="Theater"/>
    <s v="Spaces"/>
  </r>
  <r>
    <n v="35000"/>
    <n v="60180"/>
    <s v="successful"/>
    <s v="US"/>
    <s v="USD"/>
    <n v="1432677240"/>
    <d v="2015-05-26T21:54:00"/>
    <n v="1427493240"/>
    <d v="2015-03-27T21:54:00"/>
    <d v="1900-02-28T00:00:00"/>
    <x v="58"/>
    <b v="0"/>
    <n v="392"/>
    <b v="1"/>
    <s v="theater/spaces"/>
    <n v="171.94285714285715"/>
    <n v="153.5204081632653"/>
    <s v="Theater"/>
    <s v="Spaces"/>
  </r>
  <r>
    <n v="1500"/>
    <n v="2370"/>
    <s v="successful"/>
    <s v="US"/>
    <s v="USD"/>
    <n v="1424548719"/>
    <d v="2015-02-21T19:58:39"/>
    <n v="1419364719"/>
    <d v="2014-12-23T19:58:39"/>
    <d v="1900-02-28T00:00:00"/>
    <x v="58"/>
    <b v="0"/>
    <n v="15"/>
    <b v="1"/>
    <s v="theater/spaces"/>
    <n v="158"/>
    <n v="158"/>
    <s v="Theater"/>
    <s v="Spaces"/>
  </r>
  <r>
    <n v="8500"/>
    <n v="8722"/>
    <s v="successful"/>
    <s v="US"/>
    <s v="USD"/>
    <n v="1405688952"/>
    <d v="2014-07-18T13:09:12"/>
    <n v="1400504952"/>
    <d v="2014-05-19T13:09:12"/>
    <d v="1900-02-28T00:00:00"/>
    <x v="58"/>
    <b v="0"/>
    <n v="36"/>
    <b v="1"/>
    <s v="theater/spaces"/>
    <n v="102.61176470588236"/>
    <n v="242.27777777777777"/>
    <s v="Theater"/>
    <s v="Spaces"/>
  </r>
  <r>
    <n v="7000"/>
    <n v="7040"/>
    <s v="successful"/>
    <s v="US"/>
    <s v="USD"/>
    <n v="1439583533"/>
    <d v="2015-08-14T20:18:53"/>
    <n v="1434399533"/>
    <d v="2015-06-15T20:18:53"/>
    <d v="1900-02-28T00:00:00"/>
    <x v="58"/>
    <b v="0"/>
    <n v="30"/>
    <b v="1"/>
    <s v="theater/spaces"/>
    <n v="100.57142857142858"/>
    <n v="234.66666666666666"/>
    <s v="Theater"/>
    <s v="Spaces"/>
  </r>
  <r>
    <n v="1500"/>
    <n v="1500"/>
    <s v="successful"/>
    <s v="US"/>
    <s v="USD"/>
    <n v="1476479447"/>
    <d v="2016-10-14T21:10:47"/>
    <n v="1471295447"/>
    <d v="2016-08-15T21:10:47"/>
    <d v="1900-02-28T00:00:00"/>
    <x v="58"/>
    <b v="0"/>
    <n v="29"/>
    <b v="1"/>
    <s v="theater/spaces"/>
    <n v="100"/>
    <n v="51.724137931034484"/>
    <s v="Theater"/>
    <s v="Spaces"/>
  </r>
  <r>
    <n v="1000"/>
    <n v="1005"/>
    <s v="successful"/>
    <s v="US"/>
    <s v="USD"/>
    <n v="1457071397"/>
    <d v="2016-03-04T06:03:17"/>
    <n v="1451887397"/>
    <d v="2016-01-04T06:03:17"/>
    <d v="1900-02-28T00:00:00"/>
    <x v="58"/>
    <b v="0"/>
    <n v="27"/>
    <b v="1"/>
    <s v="theater/spaces"/>
    <n v="100.49999999999999"/>
    <n v="37.222222222222221"/>
    <s v="Theater"/>
    <s v="Spaces"/>
  </r>
  <r>
    <n v="20000"/>
    <n v="1"/>
    <s v="failed"/>
    <s v="US"/>
    <s v="USD"/>
    <n v="1420844390"/>
    <d v="2015-01-09T22:59:50"/>
    <n v="1415660390"/>
    <d v="2014-11-10T22:59:50"/>
    <d v="1900-02-28T00:00:00"/>
    <x v="58"/>
    <b v="0"/>
    <n v="1"/>
    <b v="0"/>
    <s v="theater/spaces"/>
    <n v="5.0000000000000001E-3"/>
    <n v="1"/>
    <s v="Theater"/>
    <s v="Spaces"/>
  </r>
  <r>
    <n v="25000"/>
    <n v="0"/>
    <s v="failed"/>
    <s v="US"/>
    <s v="USD"/>
    <n v="1412003784"/>
    <d v="2014-09-29T15:16:24"/>
    <n v="1406819784"/>
    <d v="2014-07-31T15:16:24"/>
    <d v="1900-02-28T00:00:00"/>
    <x v="58"/>
    <b v="0"/>
    <n v="0"/>
    <b v="0"/>
    <s v="theater/spaces"/>
    <n v="0"/>
    <n v="0"/>
    <s v="Theater"/>
    <s v="Spaces"/>
  </r>
  <r>
    <n v="10000"/>
    <n v="1506"/>
    <s v="failed"/>
    <s v="US"/>
    <s v="USD"/>
    <n v="1444405123"/>
    <d v="2015-10-09T15:38:43"/>
    <n v="1439221123"/>
    <d v="2015-08-10T15:38:43"/>
    <d v="1900-02-28T00:00:00"/>
    <x v="58"/>
    <b v="0"/>
    <n v="50"/>
    <b v="0"/>
    <s v="theater/spaces"/>
    <n v="15.06"/>
    <n v="30.12"/>
    <s v="Theater"/>
    <s v="Spaces"/>
  </r>
  <r>
    <n v="2000000"/>
    <n v="376"/>
    <s v="failed"/>
    <s v="US"/>
    <s v="USD"/>
    <n v="1419644444"/>
    <d v="2014-12-27T01:40:44"/>
    <n v="1414456844"/>
    <d v="2014-10-28T00:40:44"/>
    <d v="1900-02-28T00:00:00"/>
    <x v="58"/>
    <b v="0"/>
    <n v="7"/>
    <b v="0"/>
    <s v="theater/spaces"/>
    <n v="1.8799999999999997E-2"/>
    <n v="53.714285714285715"/>
    <s v="Theater"/>
    <s v="Spaces"/>
  </r>
  <r>
    <n v="20000"/>
    <n v="50"/>
    <s v="failed"/>
    <s v="IT"/>
    <s v="EUR"/>
    <n v="1439827559"/>
    <d v="2015-08-17T16:05:59"/>
    <n v="1434643559"/>
    <d v="2015-06-18T16:05:59"/>
    <d v="1900-02-28T00:00:00"/>
    <x v="58"/>
    <b v="0"/>
    <n v="3"/>
    <b v="0"/>
    <s v="theater/spaces"/>
    <n v="0.25"/>
    <n v="16.666666666666668"/>
    <s v="Theater"/>
    <s v="Spaces"/>
  </r>
  <r>
    <n v="20000"/>
    <n v="125"/>
    <s v="failed"/>
    <s v="US"/>
    <s v="USD"/>
    <n v="1482294990"/>
    <d v="2016-12-21T04:36:30"/>
    <n v="1477107390"/>
    <d v="2016-10-22T03:36:30"/>
    <d v="1900-02-28T00:00:00"/>
    <x v="58"/>
    <b v="0"/>
    <n v="2"/>
    <b v="0"/>
    <s v="theater/spaces"/>
    <n v="0.625"/>
    <n v="62.5"/>
    <s v="Theater"/>
    <s v="Spaces"/>
  </r>
  <r>
    <n v="225000"/>
    <n v="11432"/>
    <s v="failed"/>
    <s v="US"/>
    <s v="USD"/>
    <n v="1430505545"/>
    <d v="2015-05-01T18:39:05"/>
    <n v="1425325145"/>
    <d v="2015-03-02T19:39:05"/>
    <d v="1900-02-28T00:00:00"/>
    <x v="58"/>
    <b v="0"/>
    <n v="9"/>
    <b v="0"/>
    <s v="theater/spaces"/>
    <n v="5.0808888888888886"/>
    <n v="1270.2222222222222"/>
    <s v="Theater"/>
    <s v="Spaces"/>
  </r>
  <r>
    <n v="100000"/>
    <n v="25"/>
    <s v="failed"/>
    <s v="US"/>
    <s v="USD"/>
    <n v="1442775956"/>
    <d v="2015-09-20T19:05:56"/>
    <n v="1437591956"/>
    <d v="2015-07-22T19:05:56"/>
    <d v="1900-02-28T00:00:00"/>
    <x v="58"/>
    <b v="0"/>
    <n v="1"/>
    <b v="0"/>
    <s v="theater/spaces"/>
    <n v="2.5000000000000001E-2"/>
    <n v="25"/>
    <s v="Theater"/>
    <s v="Spaces"/>
  </r>
  <r>
    <n v="14920"/>
    <n v="50"/>
    <s v="failed"/>
    <s v="US"/>
    <s v="USD"/>
    <n v="1470011780"/>
    <d v="2016-08-01T00:36:20"/>
    <n v="1464827780"/>
    <d v="2016-06-02T00:36:20"/>
    <d v="1900-02-28T00:00:00"/>
    <x v="58"/>
    <b v="0"/>
    <n v="1"/>
    <b v="0"/>
    <s v="theater/spaces"/>
    <n v="0.33512064343163539"/>
    <n v="50"/>
    <s v="Theater"/>
    <s v="Spaces"/>
  </r>
  <r>
    <n v="4100"/>
    <n v="11"/>
    <s v="failed"/>
    <s v="US"/>
    <s v="USD"/>
    <n v="1434080706"/>
    <d v="2015-06-12T03:45:06"/>
    <n v="1428896706"/>
    <d v="2015-04-13T03:45:06"/>
    <d v="1900-02-28T00:00:00"/>
    <x v="58"/>
    <b v="0"/>
    <n v="2"/>
    <b v="0"/>
    <s v="theater/spaces"/>
    <n v="0.26829268292682928"/>
    <n v="5.5"/>
    <s v="Theater"/>
    <s v="Spaces"/>
  </r>
  <r>
    <n v="50000"/>
    <n v="26"/>
    <s v="failed"/>
    <s v="US"/>
    <s v="USD"/>
    <n v="1430234394"/>
    <d v="2015-04-28T15:19:54"/>
    <n v="1425053994"/>
    <d v="2015-02-27T16:19:54"/>
    <d v="1900-02-28T00:00:00"/>
    <x v="58"/>
    <b v="0"/>
    <n v="2"/>
    <b v="0"/>
    <s v="theater/spaces"/>
    <n v="5.1999999999999998E-2"/>
    <n v="13"/>
    <s v="Theater"/>
    <s v="Spaces"/>
  </r>
  <r>
    <n v="11000"/>
    <n v="521"/>
    <s v="failed"/>
    <s v="US"/>
    <s v="USD"/>
    <n v="1477968934"/>
    <d v="2016-11-01T02:55:34"/>
    <n v="1472784934"/>
    <d v="2016-09-02T02:55:34"/>
    <d v="1900-02-28T00:00:00"/>
    <x v="58"/>
    <b v="0"/>
    <n v="9"/>
    <b v="0"/>
    <s v="theater/spaces"/>
    <n v="4.7363636363636363"/>
    <n v="57.888888888888886"/>
    <s v="Theater"/>
    <s v="Spaces"/>
  </r>
  <r>
    <n v="75000"/>
    <n v="0"/>
    <s v="failed"/>
    <s v="US"/>
    <s v="USD"/>
    <n v="1411312250"/>
    <d v="2014-09-21T15:10:50"/>
    <n v="1406128250"/>
    <d v="2014-07-23T15:10:50"/>
    <d v="1900-02-28T00:00:00"/>
    <x v="58"/>
    <b v="0"/>
    <n v="0"/>
    <b v="0"/>
    <s v="theater/spaces"/>
    <n v="0"/>
    <n v="0"/>
    <s v="Theater"/>
    <s v="Spaces"/>
  </r>
  <r>
    <n v="1300000"/>
    <n v="128"/>
    <s v="failed"/>
    <s v="NL"/>
    <s v="EUR"/>
    <n v="1462484196"/>
    <d v="2016-05-05T21:36:36"/>
    <n v="1457303796"/>
    <d v="2016-03-06T22:36:36"/>
    <d v="1900-02-28T00:00:00"/>
    <x v="58"/>
    <b v="0"/>
    <n v="10"/>
    <b v="0"/>
    <s v="theater/spaces"/>
    <n v="9.8461538461538465E-3"/>
    <n v="12.8"/>
    <s v="Theater"/>
    <s v="Spaces"/>
  </r>
  <r>
    <n v="1500"/>
    <n v="10"/>
    <s v="canceled"/>
    <s v="CA"/>
    <s v="CAD"/>
    <n v="1411748335"/>
    <d v="2014-09-26T16:18:55"/>
    <n v="1406564335"/>
    <d v="2014-07-28T16:18:55"/>
    <d v="1900-02-28T00:00:00"/>
    <x v="58"/>
    <b v="0"/>
    <n v="1"/>
    <b v="0"/>
    <s v="theater/spaces"/>
    <n v="0.66666666666666674"/>
    <n v="10"/>
    <s v="Theater"/>
    <s v="Spaces"/>
  </r>
  <r>
    <n v="800000"/>
    <n v="26"/>
    <s v="canceled"/>
    <s v="US"/>
    <s v="USD"/>
    <n v="1422902601"/>
    <d v="2015-02-02T18:43:21"/>
    <n v="1417718601"/>
    <d v="2014-12-04T18:43:21"/>
    <d v="1900-02-28T00:00:00"/>
    <x v="58"/>
    <b v="0"/>
    <n v="4"/>
    <b v="0"/>
    <s v="theater/spaces"/>
    <n v="3.2499999999999999E-3"/>
    <n v="6.5"/>
    <s v="Theater"/>
    <s v="Spaces"/>
  </r>
  <r>
    <n v="30000"/>
    <n v="10"/>
    <s v="live"/>
    <s v="US"/>
    <s v="USD"/>
    <n v="1492759460"/>
    <d v="2017-04-21T07:24:20"/>
    <n v="1487579060"/>
    <d v="2017-02-20T08:24:20"/>
    <d v="1900-02-28T00:00:00"/>
    <x v="58"/>
    <b v="0"/>
    <n v="1"/>
    <b v="0"/>
    <s v="theater/plays"/>
    <n v="3.3333333333333333E-2"/>
    <n v="10"/>
    <s v="Theater"/>
    <s v="Plays"/>
  </r>
  <r>
    <n v="5000"/>
    <n v="5478"/>
    <s v="successful"/>
    <s v="US"/>
    <s v="USD"/>
    <n v="1297977427"/>
    <d v="2011-02-17T21:17:07"/>
    <n v="1292793427"/>
    <d v="2010-12-19T21:17:07"/>
    <d v="1900-02-28T00:00:00"/>
    <x v="58"/>
    <b v="1"/>
    <n v="60"/>
    <b v="1"/>
    <s v="theater/plays"/>
    <n v="109.55999999999999"/>
    <n v="91.3"/>
    <s v="Theater"/>
    <s v="Plays"/>
  </r>
  <r>
    <n v="3750"/>
    <n v="151"/>
    <s v="failed"/>
    <s v="US"/>
    <s v="USD"/>
    <n v="1471370869"/>
    <d v="2016-08-16T18:07:49"/>
    <n v="1466186869"/>
    <d v="2016-06-17T18:07:49"/>
    <d v="1900-02-28T00:00:00"/>
    <x v="58"/>
    <b v="0"/>
    <n v="4"/>
    <b v="0"/>
    <s v="theater/musical"/>
    <n v="4.0266666666666664"/>
    <n v="37.75"/>
    <s v="Theater"/>
    <s v="Musical"/>
  </r>
  <r>
    <n v="3000000"/>
    <n v="1800"/>
    <s v="failed"/>
    <s v="US"/>
    <s v="USD"/>
    <n v="1438437600"/>
    <d v="2015-08-01T14:00:00"/>
    <n v="1433254875"/>
    <d v="2015-06-02T14:21:15"/>
    <d v="1900-02-28T00:00:00"/>
    <x v="58"/>
    <b v="0"/>
    <n v="6"/>
    <b v="0"/>
    <s v="theater/musical"/>
    <n v="0.06"/>
    <n v="300"/>
    <s v="Theater"/>
    <s v="Musical"/>
  </r>
  <r>
    <n v="5500"/>
    <n v="2550"/>
    <s v="failed"/>
    <s v="US"/>
    <s v="USD"/>
    <n v="1429767607"/>
    <d v="2015-04-23T05:40:07"/>
    <n v="1424587207"/>
    <d v="2015-02-22T06:40:07"/>
    <d v="1900-02-28T00:00:00"/>
    <x v="58"/>
    <b v="0"/>
    <n v="36"/>
    <b v="0"/>
    <s v="theater/musical"/>
    <n v="46.36363636363636"/>
    <n v="70.833333333333329"/>
    <s v="Theater"/>
    <s v="Musical"/>
  </r>
  <r>
    <n v="101"/>
    <n v="289"/>
    <s v="successful"/>
    <s v="GB"/>
    <s v="GBP"/>
    <n v="1449257348"/>
    <d v="2015-12-04T19:29:08"/>
    <n v="1444069748"/>
    <d v="2015-10-05T18:29:08"/>
    <d v="1900-02-28T00:00:00"/>
    <x v="58"/>
    <b v="0"/>
    <n v="15"/>
    <b v="1"/>
    <s v="theater/plays"/>
    <n v="286.13861386138615"/>
    <n v="19.266666666666666"/>
    <s v="Theater"/>
    <s v="Plays"/>
  </r>
  <r>
    <n v="5000"/>
    <n v="5195"/>
    <s v="successful"/>
    <s v="IE"/>
    <s v="EUR"/>
    <n v="1484441980"/>
    <d v="2017-01-15T00:59:40"/>
    <n v="1479257980"/>
    <d v="2016-11-16T00:59:40"/>
    <d v="1900-02-28T00:00:00"/>
    <x v="58"/>
    <b v="0"/>
    <n v="54"/>
    <b v="1"/>
    <s v="theater/plays"/>
    <n v="103.89999999999999"/>
    <n v="96.203703703703709"/>
    <s v="Theater"/>
    <s v="Plays"/>
  </r>
  <r>
    <n v="8000"/>
    <n v="8001"/>
    <s v="successful"/>
    <s v="US"/>
    <s v="USD"/>
    <n v="1429976994"/>
    <d v="2015-04-25T15:49:54"/>
    <n v="1424796594"/>
    <d v="2015-02-24T16:49:54"/>
    <d v="1900-02-28T00:00:00"/>
    <x v="58"/>
    <b v="0"/>
    <n v="19"/>
    <b v="1"/>
    <s v="theater/plays"/>
    <n v="100.01249999999999"/>
    <n v="421.10526315789474"/>
    <s v="Theater"/>
    <s v="Plays"/>
  </r>
  <r>
    <n v="500"/>
    <n v="760"/>
    <s v="successful"/>
    <s v="GB"/>
    <s v="GBP"/>
    <n v="1427990071"/>
    <d v="2015-04-02T15:54:31"/>
    <n v="1422809671"/>
    <d v="2015-02-01T16:54:31"/>
    <d v="1900-02-28T00:00:00"/>
    <x v="58"/>
    <b v="0"/>
    <n v="39"/>
    <b v="1"/>
    <s v="theater/plays"/>
    <n v="152"/>
    <n v="19.487179487179485"/>
    <s v="Theater"/>
    <s v="Plays"/>
  </r>
  <r>
    <n v="300"/>
    <n v="385"/>
    <s v="successful"/>
    <s v="GB"/>
    <s v="GBP"/>
    <n v="1471130956"/>
    <d v="2016-08-13T23:29:16"/>
    <n v="1465946956"/>
    <d v="2016-06-14T23:29:16"/>
    <d v="1900-02-28T00:00:00"/>
    <x v="58"/>
    <b v="0"/>
    <n v="14"/>
    <b v="1"/>
    <s v="theater/plays"/>
    <n v="128.33333333333334"/>
    <n v="27.5"/>
    <s v="Theater"/>
    <s v="Plays"/>
  </r>
  <r>
    <n v="1000"/>
    <n v="1000"/>
    <s v="successful"/>
    <s v="GB"/>
    <s v="GBP"/>
    <n v="1429789992"/>
    <d v="2015-04-23T11:53:12"/>
    <n v="1424609592"/>
    <d v="2015-02-22T12:53:12"/>
    <d v="1900-02-28T00:00:00"/>
    <x v="58"/>
    <b v="0"/>
    <n v="17"/>
    <b v="1"/>
    <s v="theater/plays"/>
    <n v="100"/>
    <n v="58.823529411764703"/>
    <s v="Theater"/>
    <s v="Plays"/>
  </r>
  <r>
    <n v="5500"/>
    <n v="5623"/>
    <s v="successful"/>
    <s v="US"/>
    <s v="USD"/>
    <n v="1410099822"/>
    <d v="2014-09-07T14:23:42"/>
    <n v="1404915822"/>
    <d v="2014-07-09T14:23:42"/>
    <d v="1900-02-28T00:00:00"/>
    <x v="58"/>
    <b v="0"/>
    <n v="85"/>
    <b v="1"/>
    <s v="theater/plays"/>
    <n v="102.23636363636363"/>
    <n v="66.152941176470591"/>
    <s v="Theater"/>
    <s v="Plays"/>
  </r>
  <r>
    <n v="2200"/>
    <n v="2210"/>
    <s v="successful"/>
    <s v="GB"/>
    <s v="GBP"/>
    <n v="1408289724"/>
    <d v="2014-08-17T15:35:24"/>
    <n v="1403105724"/>
    <d v="2014-06-18T15:35:24"/>
    <d v="1900-02-28T00:00:00"/>
    <x v="58"/>
    <b v="0"/>
    <n v="20"/>
    <b v="1"/>
    <s v="theater/plays"/>
    <n v="100.45454545454547"/>
    <n v="110.5"/>
    <s v="Theater"/>
    <s v="Plays"/>
  </r>
  <r>
    <n v="100"/>
    <n v="100"/>
    <s v="successful"/>
    <s v="US"/>
    <s v="USD"/>
    <n v="1480947054"/>
    <d v="2016-12-05T14:10:54"/>
    <n v="1475759454"/>
    <d v="2016-10-06T13:10:54"/>
    <d v="1900-02-28T00:00:00"/>
    <x v="58"/>
    <b v="0"/>
    <n v="5"/>
    <b v="1"/>
    <s v="theater/plays"/>
    <n v="100"/>
    <n v="20"/>
    <s v="Theater"/>
    <s v="Plays"/>
  </r>
  <r>
    <n v="3000"/>
    <n v="3255"/>
    <s v="successful"/>
    <s v="US"/>
    <s v="USD"/>
    <n v="1460970805"/>
    <d v="2016-04-18T09:13:25"/>
    <n v="1455790405"/>
    <d v="2016-02-18T10:13:25"/>
    <d v="1900-02-28T00:00:00"/>
    <x v="58"/>
    <b v="0"/>
    <n v="24"/>
    <b v="1"/>
    <s v="theater/plays"/>
    <n v="108.5"/>
    <n v="135.625"/>
    <s v="Theater"/>
    <s v="Plays"/>
  </r>
  <r>
    <n v="7500"/>
    <n v="8207"/>
    <s v="successful"/>
    <s v="US"/>
    <s v="USD"/>
    <n v="1474649070"/>
    <d v="2016-09-23T16:44:30"/>
    <n v="1469465070"/>
    <d v="2016-07-25T16:44:30"/>
    <d v="1900-02-28T00:00:00"/>
    <x v="58"/>
    <b v="0"/>
    <n v="54"/>
    <b v="1"/>
    <s v="theater/plays"/>
    <n v="109.42666666666668"/>
    <n v="151.9814814814815"/>
    <s v="Theater"/>
    <s v="Plays"/>
  </r>
  <r>
    <n v="4000"/>
    <n v="4002"/>
    <s v="successful"/>
    <s v="US"/>
    <s v="USD"/>
    <n v="1463520479"/>
    <d v="2016-05-17T21:27:59"/>
    <n v="1458336479"/>
    <d v="2016-03-18T21:27:59"/>
    <d v="1900-02-28T00:00:00"/>
    <x v="58"/>
    <b v="0"/>
    <n v="49"/>
    <b v="1"/>
    <s v="theater/plays"/>
    <n v="100.05"/>
    <n v="81.673469387755105"/>
    <s v="Theater"/>
    <s v="Plays"/>
  </r>
  <r>
    <n v="3000"/>
    <n v="3148"/>
    <s v="successful"/>
    <s v="US"/>
    <s v="USD"/>
    <n v="1471977290"/>
    <d v="2016-08-23T18:34:50"/>
    <n v="1466793290"/>
    <d v="2016-06-24T18:34:50"/>
    <d v="1900-02-28T00:00:00"/>
    <x v="58"/>
    <b v="0"/>
    <n v="39"/>
    <b v="1"/>
    <s v="theater/plays"/>
    <n v="104.93333333333332"/>
    <n v="80.717948717948715"/>
    <s v="Theater"/>
    <s v="Plays"/>
  </r>
  <r>
    <n v="100000"/>
    <n v="0"/>
    <s v="failed"/>
    <s v="US"/>
    <s v="USD"/>
    <n v="1450040396"/>
    <d v="2015-12-13T20:59:56"/>
    <n v="1444852796"/>
    <d v="2015-10-14T19:59:56"/>
    <d v="1900-02-28T00:00:00"/>
    <x v="58"/>
    <b v="0"/>
    <n v="0"/>
    <b v="0"/>
    <s v="theater/musical"/>
    <n v="0"/>
    <n v="0"/>
    <s v="Theater"/>
    <s v="Musical"/>
  </r>
  <r>
    <n v="3300"/>
    <n v="216"/>
    <s v="failed"/>
    <s v="CA"/>
    <s v="CAD"/>
    <n v="1429456132"/>
    <d v="2015-04-19T15:08:52"/>
    <n v="1424275732"/>
    <d v="2015-02-18T16:08:52"/>
    <d v="1900-02-28T00:00:00"/>
    <x v="58"/>
    <b v="0"/>
    <n v="2"/>
    <b v="0"/>
    <s v="theater/musical"/>
    <n v="6.5454545454545459"/>
    <n v="108"/>
    <s v="Theater"/>
    <s v="Musical"/>
  </r>
  <r>
    <n v="25000"/>
    <n v="1"/>
    <s v="failed"/>
    <s v="US"/>
    <s v="USD"/>
    <n v="1475853060"/>
    <d v="2016-10-07T15:11:00"/>
    <n v="1470672906"/>
    <d v="2016-08-08T16:15:06"/>
    <d v="1900-02-28T00:00:00"/>
    <x v="58"/>
    <b v="0"/>
    <n v="1"/>
    <b v="0"/>
    <s v="theater/musical"/>
    <n v="4.0000000000000001E-3"/>
    <n v="1"/>
    <s v="Theater"/>
    <s v="Musical"/>
  </r>
  <r>
    <n v="225"/>
    <n v="234"/>
    <s v="successful"/>
    <s v="GB"/>
    <s v="GBP"/>
    <n v="1482321030"/>
    <d v="2016-12-21T11:50:30"/>
    <n v="1477133430"/>
    <d v="2016-10-22T10:50:30"/>
    <d v="1900-02-28T00:00:00"/>
    <x v="58"/>
    <b v="0"/>
    <n v="9"/>
    <b v="1"/>
    <s v="theater/plays"/>
    <n v="104"/>
    <n v="26"/>
    <s v="Theater"/>
    <s v="Plays"/>
  </r>
  <r>
    <n v="4500"/>
    <n v="4500"/>
    <s v="successful"/>
    <s v="DE"/>
    <s v="EUR"/>
    <n v="1472936229"/>
    <d v="2016-09-03T20:57:09"/>
    <n v="1467752229"/>
    <d v="2016-07-05T20:57:09"/>
    <d v="1900-02-28T00:00:00"/>
    <x v="58"/>
    <b v="0"/>
    <n v="31"/>
    <b v="1"/>
    <s v="theater/plays"/>
    <n v="100"/>
    <n v="145.16129032258064"/>
    <s v="Theater"/>
    <s v="Plays"/>
  </r>
  <r>
    <n v="2000"/>
    <n v="3100"/>
    <s v="successful"/>
    <s v="GB"/>
    <s v="GBP"/>
    <n v="1423838916"/>
    <d v="2015-02-13T14:48:36"/>
    <n v="1418654916"/>
    <d v="2014-12-15T14:48:36"/>
    <d v="1900-02-28T00:00:00"/>
    <x v="58"/>
    <b v="0"/>
    <n v="78"/>
    <b v="1"/>
    <s v="theater/plays"/>
    <n v="155"/>
    <n v="39.743589743589745"/>
    <s v="Theater"/>
    <s v="Plays"/>
  </r>
  <r>
    <n v="300"/>
    <n v="409.01"/>
    <s v="successful"/>
    <s v="GB"/>
    <s v="GBP"/>
    <n v="1464712394"/>
    <d v="2016-05-31T16:33:14"/>
    <n v="1459528394"/>
    <d v="2016-04-01T16:33:14"/>
    <d v="1900-02-28T00:00:00"/>
    <x v="58"/>
    <b v="0"/>
    <n v="27"/>
    <b v="1"/>
    <s v="theater/plays"/>
    <n v="136.33666666666667"/>
    <n v="15.148518518518518"/>
    <s v="Theater"/>
    <s v="Plays"/>
  </r>
  <r>
    <n v="850"/>
    <n v="131"/>
    <s v="failed"/>
    <s v="NL"/>
    <s v="EUR"/>
    <n v="1422100800"/>
    <d v="2015-01-24T12:00:00"/>
    <n v="1416932133"/>
    <d v="2014-11-25T16:15:33"/>
    <d v="1900-02-28T00:00:00"/>
    <x v="58"/>
    <b v="0"/>
    <n v="4"/>
    <b v="0"/>
    <s v="theater/plays"/>
    <n v="15.411764705882353"/>
    <n v="32.75"/>
    <s v="Theater"/>
    <s v="Plays"/>
  </r>
  <r>
    <n v="1500"/>
    <n v="427"/>
    <s v="failed"/>
    <s v="US"/>
    <s v="USD"/>
    <n v="1432589896"/>
    <d v="2015-05-25T21:38:16"/>
    <n v="1427405896"/>
    <d v="2015-03-26T21:38:16"/>
    <d v="1900-02-28T00:00:00"/>
    <x v="58"/>
    <b v="0"/>
    <n v="7"/>
    <b v="0"/>
    <s v="theater/plays"/>
    <n v="28.466666666666669"/>
    <n v="61"/>
    <s v="Theater"/>
    <s v="Plays"/>
  </r>
  <r>
    <n v="4000"/>
    <n v="4409.7700000000004"/>
    <s v="successful"/>
    <s v="US"/>
    <s v="USD"/>
    <n v="1440556553"/>
    <d v="2015-08-26T02:35:53"/>
    <n v="1435372553"/>
    <d v="2015-06-27T02:35:53"/>
    <d v="1900-02-28T00:00:00"/>
    <x v="58"/>
    <b v="0"/>
    <n v="88"/>
    <b v="1"/>
    <s v="theater/musical"/>
    <n v="110.24425000000002"/>
    <n v="50.111022727272733"/>
    <s v="Theater"/>
    <s v="Musical"/>
  </r>
  <r>
    <n v="2400"/>
    <n v="2521"/>
    <s v="successful"/>
    <s v="US"/>
    <s v="USD"/>
    <n v="1423942780"/>
    <d v="2015-02-14T19:39:40"/>
    <n v="1418758780"/>
    <d v="2014-12-16T19:39:40"/>
    <d v="1900-02-28T00:00:00"/>
    <x v="58"/>
    <b v="0"/>
    <n v="36"/>
    <b v="1"/>
    <s v="theater/musical"/>
    <n v="105.04166666666667"/>
    <n v="70.027777777777771"/>
    <s v="Theater"/>
    <s v="Musical"/>
  </r>
  <r>
    <n v="1500"/>
    <n v="0"/>
    <s v="failed"/>
    <s v="US"/>
    <s v="USD"/>
    <n v="1404664592"/>
    <d v="2014-07-06T16:36:32"/>
    <n v="1399480592"/>
    <d v="2014-05-07T16:36:32"/>
    <d v="1900-02-28T00:00:00"/>
    <x v="58"/>
    <b v="0"/>
    <n v="0"/>
    <b v="0"/>
    <s v="theater/musical"/>
    <n v="0"/>
    <n v="0"/>
    <s v="Theater"/>
    <s v="Musical"/>
  </r>
  <r>
    <n v="22500"/>
    <n v="1"/>
    <s v="failed"/>
    <s v="US"/>
    <s v="USD"/>
    <n v="1484354556"/>
    <d v="2017-01-14T00:42:36"/>
    <n v="1479170556"/>
    <d v="2016-11-15T00:42:36"/>
    <d v="1900-02-28T00:00:00"/>
    <x v="58"/>
    <b v="0"/>
    <n v="1"/>
    <b v="0"/>
    <s v="theater/musical"/>
    <n v="4.4444444444444444E-3"/>
    <n v="1"/>
    <s v="Theater"/>
    <s v="Musical"/>
  </r>
  <r>
    <n v="150000"/>
    <n v="3"/>
    <s v="failed"/>
    <s v="US"/>
    <s v="USD"/>
    <n v="1411852640"/>
    <d v="2014-09-27T21:17:20"/>
    <n v="1406668640"/>
    <d v="2014-07-29T21:17:20"/>
    <d v="1900-02-28T00:00:00"/>
    <x v="58"/>
    <b v="0"/>
    <n v="2"/>
    <b v="0"/>
    <s v="theater/musical"/>
    <n v="2E-3"/>
    <n v="1.5"/>
    <s v="Theater"/>
    <s v="Musical"/>
  </r>
  <r>
    <n v="1000"/>
    <n v="1000"/>
    <s v="successful"/>
    <s v="GB"/>
    <s v="GBP"/>
    <n v="1429955619"/>
    <d v="2015-04-25T09:53:39"/>
    <n v="1424775219"/>
    <d v="2015-02-24T10:53:39"/>
    <d v="1900-02-28T00:00:00"/>
    <x v="58"/>
    <b v="0"/>
    <n v="24"/>
    <b v="1"/>
    <s v="theater/plays"/>
    <n v="100"/>
    <n v="41.666666666666664"/>
    <s v="Theater"/>
    <s v="Plays"/>
  </r>
  <r>
    <n v="5000"/>
    <n v="5000"/>
    <s v="successful"/>
    <s v="US"/>
    <s v="USD"/>
    <n v="1420033187"/>
    <d v="2014-12-31T13:39:47"/>
    <n v="1414845587"/>
    <d v="2014-11-01T12:39:47"/>
    <d v="1900-02-28T00:00:00"/>
    <x v="58"/>
    <b v="0"/>
    <n v="28"/>
    <b v="1"/>
    <s v="theater/plays"/>
    <n v="100"/>
    <n v="178.57142857142858"/>
    <s v="Theater"/>
    <s v="Plays"/>
  </r>
  <r>
    <n v="2000"/>
    <n v="2025"/>
    <s v="successful"/>
    <s v="US"/>
    <s v="USD"/>
    <n v="1438226724"/>
    <d v="2015-07-30T03:25:24"/>
    <n v="1433042724"/>
    <d v="2015-05-31T03:25:24"/>
    <d v="1900-02-28T00:00:00"/>
    <x v="58"/>
    <b v="0"/>
    <n v="32"/>
    <b v="1"/>
    <s v="theater/plays"/>
    <n v="101.25"/>
    <n v="63.28125"/>
    <s v="Theater"/>
    <s v="Plays"/>
  </r>
  <r>
    <n v="10000"/>
    <n v="872"/>
    <s v="failed"/>
    <s v="US"/>
    <s v="USD"/>
    <n v="1405882287"/>
    <d v="2014-07-20T18:51:27"/>
    <n v="1400698287"/>
    <d v="2014-05-21T18:51:27"/>
    <d v="1900-02-28T00:00:00"/>
    <x v="58"/>
    <b v="1"/>
    <n v="34"/>
    <b v="0"/>
    <s v="theater/plays"/>
    <n v="8.7200000000000006"/>
    <n v="25.647058823529413"/>
    <s v="Theater"/>
    <s v="Plays"/>
  </r>
  <r>
    <n v="6000"/>
    <n v="0"/>
    <s v="failed"/>
    <s v="US"/>
    <s v="USD"/>
    <n v="1446739905"/>
    <d v="2015-11-05T16:11:45"/>
    <n v="1441552305"/>
    <d v="2015-09-06T15:11:45"/>
    <d v="1900-02-28T00:00:00"/>
    <x v="58"/>
    <b v="0"/>
    <n v="0"/>
    <b v="0"/>
    <s v="theater/plays"/>
    <n v="0"/>
    <n v="0"/>
    <s v="Theater"/>
    <s v="Plays"/>
  </r>
  <r>
    <n v="1500"/>
    <n v="40"/>
    <s v="canceled"/>
    <s v="US"/>
    <s v="USD"/>
    <n v="1490809450"/>
    <d v="2017-03-29T17:44:10"/>
    <n v="1485629050"/>
    <d v="2017-01-28T18:44:10"/>
    <d v="1900-02-28T00:00:00"/>
    <x v="58"/>
    <b v="0"/>
    <n v="3"/>
    <b v="0"/>
    <s v="theater/musical"/>
    <n v="2.666666666666667"/>
    <n v="13.333333333333334"/>
    <s v="Theater"/>
    <s v="Musical"/>
  </r>
  <r>
    <n v="15000"/>
    <n v="2524"/>
    <s v="failed"/>
    <s v="US"/>
    <s v="USD"/>
    <n v="1439662344"/>
    <d v="2015-08-15T18:12:24"/>
    <n v="1434478344"/>
    <d v="2015-06-16T18:12:24"/>
    <d v="1900-02-28T00:00:00"/>
    <x v="58"/>
    <b v="0"/>
    <n v="8"/>
    <b v="0"/>
    <s v="theater/plays"/>
    <n v="16.826666666666668"/>
    <n v="315.5"/>
    <s v="Theater"/>
    <s v="Plays"/>
  </r>
  <r>
    <n v="15000"/>
    <n v="1"/>
    <s v="failed"/>
    <s v="US"/>
    <s v="USD"/>
    <n v="1429936500"/>
    <d v="2015-04-25T04:35:00"/>
    <n v="1424759330"/>
    <d v="2015-02-24T06:28:50"/>
    <d v="1900-02-28T00:00:00"/>
    <x v="58"/>
    <b v="0"/>
    <n v="1"/>
    <b v="0"/>
    <s v="theater/plays"/>
    <n v="6.6666666666666671E-3"/>
    <n v="1"/>
    <s v="Theater"/>
    <s v="Plays"/>
  </r>
  <r>
    <n v="3000"/>
    <n v="1315"/>
    <s v="failed"/>
    <s v="GB"/>
    <s v="GBP"/>
    <n v="1443973546"/>
    <d v="2015-10-04T15:45:46"/>
    <n v="1438789546"/>
    <d v="2015-08-05T15:45:46"/>
    <d v="1900-02-28T00:00:00"/>
    <x v="58"/>
    <b v="0"/>
    <n v="23"/>
    <b v="0"/>
    <s v="theater/plays"/>
    <n v="43.833333333333336"/>
    <n v="57.173913043478258"/>
    <s v="Theater"/>
    <s v="Plays"/>
  </r>
  <r>
    <n v="1200"/>
    <n v="0"/>
    <s v="failed"/>
    <s v="US"/>
    <s v="USD"/>
    <n v="1434490914"/>
    <d v="2015-06-16T21:41:54"/>
    <n v="1429306914"/>
    <d v="2015-04-17T21:41:54"/>
    <d v="1900-02-28T00:00:00"/>
    <x v="58"/>
    <b v="0"/>
    <n v="0"/>
    <b v="0"/>
    <s v="theater/plays"/>
    <n v="0"/>
    <n v="0"/>
    <s v="Theater"/>
    <s v="Plays"/>
  </r>
  <r>
    <n v="30000"/>
    <n v="0"/>
    <s v="failed"/>
    <s v="AU"/>
    <s v="AUD"/>
    <n v="1410076123"/>
    <d v="2014-09-07T07:48:43"/>
    <n v="1404892123"/>
    <d v="2014-07-09T07:48:43"/>
    <d v="1900-02-28T00:00:00"/>
    <x v="58"/>
    <b v="0"/>
    <n v="0"/>
    <b v="0"/>
    <s v="theater/plays"/>
    <n v="0"/>
    <n v="0"/>
    <s v="Theater"/>
    <s v="Plays"/>
  </r>
  <r>
    <n v="200000"/>
    <n v="1"/>
    <s v="failed"/>
    <s v="IE"/>
    <s v="EUR"/>
    <n v="1462301342"/>
    <d v="2016-05-03T18:49:02"/>
    <n v="1457120942"/>
    <d v="2016-03-04T19:49:02"/>
    <d v="1900-02-28T00:00:00"/>
    <x v="58"/>
    <b v="0"/>
    <n v="1"/>
    <b v="0"/>
    <s v="theater/plays"/>
    <n v="5.0000000000000001E-4"/>
    <n v="1"/>
    <s v="Theater"/>
    <s v="Plays"/>
  </r>
  <r>
    <n v="26000"/>
    <n v="25"/>
    <s v="failed"/>
    <s v="US"/>
    <s v="USD"/>
    <n v="1445885890"/>
    <d v="2015-10-26T18:58:10"/>
    <n v="1440701890"/>
    <d v="2015-08-27T18:58:10"/>
    <d v="1900-02-28T00:00:00"/>
    <x v="58"/>
    <b v="0"/>
    <n v="1"/>
    <b v="0"/>
    <s v="theater/plays"/>
    <n v="9.6153846153846159E-2"/>
    <n v="25"/>
    <s v="Theater"/>
    <s v="Plays"/>
  </r>
  <r>
    <n v="25000"/>
    <n v="0"/>
    <s v="failed"/>
    <s v="CA"/>
    <s v="CAD"/>
    <n v="1405352264"/>
    <d v="2014-07-14T15:37:44"/>
    <n v="1400168264"/>
    <d v="2014-05-15T15:37:44"/>
    <d v="1900-02-28T00:00:00"/>
    <x v="58"/>
    <b v="0"/>
    <n v="0"/>
    <b v="0"/>
    <s v="theater/plays"/>
    <n v="0"/>
    <n v="0"/>
    <s v="Theater"/>
    <s v="Plays"/>
  </r>
  <r>
    <n v="2000"/>
    <n v="126"/>
    <s v="failed"/>
    <s v="US"/>
    <s v="USD"/>
    <n v="1429460386"/>
    <d v="2015-04-19T16:19:46"/>
    <n v="1424279986"/>
    <d v="2015-02-18T17:19:46"/>
    <d v="1900-02-28T00:00:00"/>
    <x v="58"/>
    <b v="0"/>
    <n v="3"/>
    <b v="0"/>
    <s v="theater/plays"/>
    <n v="6.3"/>
    <n v="42"/>
    <s v="Theater"/>
    <s v="Plays"/>
  </r>
  <r>
    <n v="2000"/>
    <n v="285"/>
    <s v="failed"/>
    <s v="US"/>
    <s v="USD"/>
    <n v="1460608780"/>
    <d v="2016-04-14T04:39:40"/>
    <n v="1455428380"/>
    <d v="2016-02-14T05:39:40"/>
    <d v="1900-02-28T00:00:00"/>
    <x v="58"/>
    <b v="0"/>
    <n v="4"/>
    <b v="0"/>
    <s v="theater/plays"/>
    <n v="14.249999999999998"/>
    <n v="71.25"/>
    <s v="Theater"/>
    <s v="Plays"/>
  </r>
  <r>
    <n v="5000"/>
    <n v="527"/>
    <s v="failed"/>
    <s v="US"/>
    <s v="USD"/>
    <n v="1463945673"/>
    <d v="2016-05-22T19:34:33"/>
    <n v="1458761673"/>
    <d v="2016-03-23T19:34:33"/>
    <d v="1900-02-28T00:00:00"/>
    <x v="58"/>
    <b v="0"/>
    <n v="11"/>
    <b v="0"/>
    <s v="theater/plays"/>
    <n v="10.54"/>
    <n v="47.909090909090907"/>
    <s v="Theater"/>
    <s v="Plays"/>
  </r>
  <r>
    <n v="1000"/>
    <n v="211"/>
    <s v="failed"/>
    <s v="US"/>
    <s v="USD"/>
    <n v="1423186634"/>
    <d v="2015-02-06T01:37:14"/>
    <n v="1418002634"/>
    <d v="2014-12-08T01:37:14"/>
    <d v="1900-02-28T00:00:00"/>
    <x v="58"/>
    <b v="0"/>
    <n v="8"/>
    <b v="0"/>
    <s v="theater/plays"/>
    <n v="21.099999999999998"/>
    <n v="26.375"/>
    <s v="Theater"/>
    <s v="Plays"/>
  </r>
  <r>
    <n v="2000"/>
    <n v="214"/>
    <s v="failed"/>
    <s v="US"/>
    <s v="USD"/>
    <n v="1422717953"/>
    <d v="2015-01-31T15:25:53"/>
    <n v="1417533953"/>
    <d v="2014-12-02T15:25:53"/>
    <d v="1900-02-28T00:00:00"/>
    <x v="58"/>
    <b v="0"/>
    <n v="8"/>
    <b v="0"/>
    <s v="theater/plays"/>
    <n v="10.7"/>
    <n v="26.75"/>
    <s v="Theater"/>
    <s v="Plays"/>
  </r>
  <r>
    <n v="30000"/>
    <n v="1225"/>
    <s v="failed"/>
    <s v="US"/>
    <s v="USD"/>
    <n v="1468729149"/>
    <d v="2016-07-17T04:19:09"/>
    <n v="1463545149"/>
    <d v="2016-05-18T04:19:09"/>
    <d v="1900-02-28T00:00:00"/>
    <x v="58"/>
    <b v="0"/>
    <n v="7"/>
    <b v="0"/>
    <s v="theater/plays"/>
    <n v="4.083333333333333"/>
    <n v="175"/>
    <s v="Theater"/>
    <s v="Plays"/>
  </r>
  <r>
    <n v="850"/>
    <n v="170"/>
    <s v="failed"/>
    <s v="GB"/>
    <s v="GBP"/>
    <n v="1436297180"/>
    <d v="2015-07-07T19:26:20"/>
    <n v="1431113180"/>
    <d v="2015-05-08T19:26:20"/>
    <d v="1900-02-28T00:00:00"/>
    <x v="58"/>
    <b v="0"/>
    <n v="5"/>
    <b v="0"/>
    <s v="theater/plays"/>
    <n v="20"/>
    <n v="34"/>
    <s v="Theater"/>
    <s v="Plays"/>
  </r>
  <r>
    <n v="10000"/>
    <n v="541"/>
    <s v="failed"/>
    <s v="US"/>
    <s v="USD"/>
    <n v="1449876859"/>
    <d v="2015-12-11T23:34:19"/>
    <n v="1444689259"/>
    <d v="2015-10-12T22:34:19"/>
    <d v="1900-02-28T00:00:00"/>
    <x v="58"/>
    <b v="0"/>
    <n v="9"/>
    <b v="0"/>
    <s v="theater/plays"/>
    <n v="5.41"/>
    <n v="60.111111111111114"/>
    <s v="Theater"/>
    <s v="Plays"/>
  </r>
  <r>
    <n v="8000"/>
    <n v="10"/>
    <s v="failed"/>
    <s v="US"/>
    <s v="USD"/>
    <n v="1462631358"/>
    <d v="2016-05-07T14:29:18"/>
    <n v="1457450958"/>
    <d v="2016-03-08T15:29:18"/>
    <d v="1900-02-28T00:00:00"/>
    <x v="58"/>
    <b v="0"/>
    <n v="1"/>
    <b v="0"/>
    <s v="theater/plays"/>
    <n v="0.125"/>
    <n v="10"/>
    <s v="Theater"/>
    <s v="Plays"/>
  </r>
  <r>
    <n v="3000"/>
    <n v="40"/>
    <s v="failed"/>
    <s v="US"/>
    <s v="USD"/>
    <n v="1413832985"/>
    <d v="2014-10-20T19:23:05"/>
    <n v="1408648985"/>
    <d v="2014-08-21T19:23:05"/>
    <d v="1900-02-28T00:00:00"/>
    <x v="58"/>
    <b v="0"/>
    <n v="2"/>
    <b v="0"/>
    <s v="theater/plays"/>
    <n v="1.3333333333333335"/>
    <n v="20"/>
    <s v="Theater"/>
    <s v="Plays"/>
  </r>
  <r>
    <n v="15000"/>
    <n v="125"/>
    <s v="failed"/>
    <s v="US"/>
    <s v="USD"/>
    <n v="1414360358"/>
    <d v="2014-10-26T21:52:38"/>
    <n v="1409176358"/>
    <d v="2014-08-27T21:52:38"/>
    <d v="1900-02-28T00:00:00"/>
    <x v="58"/>
    <b v="0"/>
    <n v="2"/>
    <b v="0"/>
    <s v="theater/plays"/>
    <n v="0.83333333333333337"/>
    <n v="62.5"/>
    <s v="Theater"/>
    <s v="Plays"/>
  </r>
  <r>
    <n v="5000"/>
    <n v="250"/>
    <s v="failed"/>
    <s v="FR"/>
    <s v="EUR"/>
    <n v="1437889336"/>
    <d v="2015-07-26T05:42:16"/>
    <n v="1432705336"/>
    <d v="2015-05-27T05:42:16"/>
    <d v="1900-02-28T00:00:00"/>
    <x v="58"/>
    <b v="0"/>
    <n v="4"/>
    <b v="0"/>
    <s v="theater/plays"/>
    <n v="5"/>
    <n v="62.5"/>
    <s v="Theater"/>
    <s v="Plays"/>
  </r>
  <r>
    <n v="4000"/>
    <n v="0"/>
    <s v="failed"/>
    <s v="US"/>
    <s v="USD"/>
    <n v="1449247439"/>
    <d v="2015-12-04T16:43:59"/>
    <n v="1444059839"/>
    <d v="2015-10-05T15:43:59"/>
    <d v="1900-02-28T00:00:00"/>
    <x v="58"/>
    <b v="0"/>
    <n v="0"/>
    <b v="0"/>
    <s v="theater/plays"/>
    <n v="0"/>
    <n v="0"/>
    <s v="Theater"/>
    <s v="Plays"/>
  </r>
  <r>
    <n v="6048"/>
    <n v="413"/>
    <s v="failed"/>
    <s v="US"/>
    <s v="USD"/>
    <n v="1450211116"/>
    <d v="2015-12-15T20:25:16"/>
    <n v="1445023516"/>
    <d v="2015-10-16T19:25:16"/>
    <d v="1900-02-28T00:00:00"/>
    <x v="58"/>
    <b v="0"/>
    <n v="7"/>
    <b v="0"/>
    <s v="theater/plays"/>
    <n v="6.8287037037037033"/>
    <n v="59"/>
    <s v="Theater"/>
    <s v="Plays"/>
  </r>
  <r>
    <n v="2500"/>
    <n v="301"/>
    <s v="failed"/>
    <s v="US"/>
    <s v="USD"/>
    <n v="1413573010"/>
    <d v="2014-10-17T19:10:10"/>
    <n v="1408389010"/>
    <d v="2014-08-18T19:10:10"/>
    <d v="1900-02-28T00:00:00"/>
    <x v="58"/>
    <b v="0"/>
    <n v="4"/>
    <b v="0"/>
    <s v="theater/plays"/>
    <n v="12.04"/>
    <n v="75.25"/>
    <s v="Theater"/>
    <s v="Plays"/>
  </r>
  <r>
    <n v="5000"/>
    <n v="21"/>
    <s v="failed"/>
    <s v="GB"/>
    <s v="GBP"/>
    <n v="1473160954"/>
    <d v="2016-09-06T11:22:34"/>
    <n v="1467976954"/>
    <d v="2016-07-08T11:22:34"/>
    <d v="1900-02-28T00:00:00"/>
    <x v="58"/>
    <b v="0"/>
    <n v="2"/>
    <b v="0"/>
    <s v="theater/plays"/>
    <n v="0.42"/>
    <n v="10.5"/>
    <s v="Theater"/>
    <s v="Plays"/>
  </r>
  <r>
    <n v="3000"/>
    <n v="1126"/>
    <s v="failed"/>
    <s v="US"/>
    <s v="USD"/>
    <n v="1413234316"/>
    <d v="2014-10-13T21:05:16"/>
    <n v="1408050316"/>
    <d v="2014-08-14T21:05:16"/>
    <d v="1900-02-28T00:00:00"/>
    <x v="58"/>
    <b v="0"/>
    <n v="13"/>
    <b v="0"/>
    <s v="theater/plays"/>
    <n v="37.533333333333339"/>
    <n v="86.615384615384613"/>
    <s v="Theater"/>
    <s v="Plays"/>
  </r>
  <r>
    <n v="525"/>
    <n v="0"/>
    <s v="failed"/>
    <s v="US"/>
    <s v="USD"/>
    <n v="1461205423"/>
    <d v="2016-04-21T02:23:43"/>
    <n v="1456025023"/>
    <d v="2016-02-21T03:23:43"/>
    <d v="1900-02-28T00:00:00"/>
    <x v="58"/>
    <b v="0"/>
    <n v="0"/>
    <b v="0"/>
    <s v="theater/plays"/>
    <n v="0"/>
    <n v="0"/>
    <s v="Theater"/>
    <s v="Plays"/>
  </r>
  <r>
    <n v="1000"/>
    <n v="4"/>
    <s v="failed"/>
    <s v="GB"/>
    <s v="GBP"/>
    <n v="1408646111"/>
    <d v="2014-08-21T18:35:11"/>
    <n v="1403462111"/>
    <d v="2014-06-22T18:35:11"/>
    <d v="1900-02-28T00:00:00"/>
    <x v="58"/>
    <b v="0"/>
    <n v="2"/>
    <b v="0"/>
    <s v="theater/plays"/>
    <n v="0.4"/>
    <n v="2"/>
    <s v="Theater"/>
    <s v="Plays"/>
  </r>
  <r>
    <n v="110000"/>
    <n v="20"/>
    <s v="failed"/>
    <s v="US"/>
    <s v="USD"/>
    <n v="1428205247"/>
    <d v="2015-04-05T03:40:47"/>
    <n v="1423024847"/>
    <d v="2015-02-04T04:40:47"/>
    <d v="1900-02-28T00:00:00"/>
    <x v="58"/>
    <b v="0"/>
    <n v="1"/>
    <b v="0"/>
    <s v="theater/plays"/>
    <n v="1.8181818181818181E-2"/>
    <n v="20"/>
    <s v="Theater"/>
    <s v="Plays"/>
  </r>
  <r>
    <n v="2500"/>
    <n v="60"/>
    <s v="failed"/>
    <s v="GB"/>
    <s v="GBP"/>
    <n v="1440272093"/>
    <d v="2015-08-22T19:34:53"/>
    <n v="1435088093"/>
    <d v="2015-06-23T19:34:53"/>
    <d v="1900-02-28T00:00:00"/>
    <x v="58"/>
    <b v="0"/>
    <n v="4"/>
    <b v="0"/>
    <s v="theater/plays"/>
    <n v="2.4"/>
    <n v="15"/>
    <s v="Theater"/>
    <s v="Plays"/>
  </r>
  <r>
    <n v="300"/>
    <n v="86"/>
    <s v="failed"/>
    <s v="GB"/>
    <s v="GBP"/>
    <n v="1469113351"/>
    <d v="2016-07-21T15:02:31"/>
    <n v="1463929351"/>
    <d v="2016-05-22T15:02:31"/>
    <d v="1900-02-28T00:00:00"/>
    <x v="58"/>
    <b v="0"/>
    <n v="6"/>
    <b v="0"/>
    <s v="theater/plays"/>
    <n v="28.666666666666668"/>
    <n v="14.333333333333334"/>
    <s v="Theater"/>
    <s v="Plays"/>
  </r>
  <r>
    <n v="3000"/>
    <n v="3600"/>
    <s v="successful"/>
    <s v="US"/>
    <s v="USD"/>
    <n v="1305625164"/>
    <d v="2011-05-17T09:39:24"/>
    <n v="1300354764"/>
    <d v="2011-03-17T09:39:24"/>
    <d v="1900-03-01T00:00:00"/>
    <x v="59"/>
    <b v="0"/>
    <n v="46"/>
    <b v="1"/>
    <s v="film &amp; video/shorts"/>
    <n v="120"/>
    <n v="78.260869565217391"/>
    <s v="Film &amp; Video"/>
    <s v="Shorts"/>
  </r>
  <r>
    <n v="3000"/>
    <n v="5323.01"/>
    <s v="successful"/>
    <s v="US"/>
    <s v="USD"/>
    <n v="1272480540"/>
    <d v="2010-04-28T18:49:00"/>
    <n v="1267220191"/>
    <d v="2010-02-26T21:36:31"/>
    <d v="1900-03-01T00:00:00"/>
    <x v="59"/>
    <b v="1"/>
    <n v="65"/>
    <b v="1"/>
    <s v="film &amp; video/documentary"/>
    <n v="177.43366666666668"/>
    <n v="81.892461538461546"/>
    <s v="Film &amp; Video"/>
    <s v="Documentary"/>
  </r>
  <r>
    <n v="700"/>
    <n v="824"/>
    <s v="successful"/>
    <s v="US"/>
    <s v="USD"/>
    <n v="1303147459"/>
    <d v="2011-04-18T17:24:19"/>
    <n v="1297880659"/>
    <d v="2011-02-16T18:24:19"/>
    <d v="1900-03-01T00:00:00"/>
    <x v="59"/>
    <b v="0"/>
    <n v="22"/>
    <b v="1"/>
    <s v="publishing/nonfiction"/>
    <n v="117.71428571428571"/>
    <n v="37.454545454545453"/>
    <s v="Publishing"/>
    <s v="Nonfiction"/>
  </r>
  <r>
    <n v="5000"/>
    <n v="11"/>
    <s v="failed"/>
    <s v="US"/>
    <s v="USD"/>
    <n v="1416963300"/>
    <d v="2014-11-26T00:55:00"/>
    <n v="1411775700"/>
    <d v="2014-09-26T23:55:00"/>
    <d v="1900-03-01T00:00:00"/>
    <x v="59"/>
    <b v="0"/>
    <n v="3"/>
    <b v="0"/>
    <s v="games/mobile games"/>
    <n v="0.22"/>
    <n v="3.6666666666666665"/>
    <s v="Games"/>
    <s v="Mobile Games"/>
  </r>
  <r>
    <n v="12000"/>
    <n v="1691"/>
    <s v="canceled"/>
    <s v="US"/>
    <s v="USD"/>
    <n v="1310158800"/>
    <d v="2011-07-08T21:00:00"/>
    <n v="1304888771"/>
    <d v="2011-05-08T21:06:11"/>
    <d v="1900-03-01T00:00:00"/>
    <x v="59"/>
    <b v="0"/>
    <n v="38"/>
    <b v="0"/>
    <s v="music/world music"/>
    <n v="14.091666666666667"/>
    <n v="44.5"/>
    <s v="Music"/>
    <s v="World Music"/>
  </r>
  <r>
    <n v="660"/>
    <n v="764"/>
    <s v="successful"/>
    <s v="US"/>
    <s v="USD"/>
    <n v="1309980790"/>
    <d v="2011-07-06T19:33:10"/>
    <n v="1304623990"/>
    <d v="2011-05-05T19:33:10"/>
    <d v="1900-03-02T00:00:00"/>
    <x v="60"/>
    <b v="0"/>
    <n v="19"/>
    <b v="1"/>
    <s v="publishing/nonfiction"/>
    <n v="115.75757575757575"/>
    <n v="40.210526315789473"/>
    <s v="Publishing"/>
    <s v="Nonfiction"/>
  </r>
  <r>
    <n v="300"/>
    <n v="555"/>
    <s v="successful"/>
    <s v="US"/>
    <s v="USD"/>
    <n v="1311576600"/>
    <d v="2011-07-25T06:50:00"/>
    <n v="1306219897"/>
    <d v="2011-05-24T06:51:37"/>
    <d v="1900-03-02T00:00:00"/>
    <x v="60"/>
    <b v="0"/>
    <n v="11"/>
    <b v="1"/>
    <s v="music/rock"/>
    <n v="185"/>
    <n v="50.454545454545453"/>
    <s v="Music"/>
    <s v="Rock"/>
  </r>
  <r>
    <n v="5000"/>
    <n v="5235"/>
    <s v="successful"/>
    <s v="US"/>
    <s v="USD"/>
    <n v="1291870740"/>
    <d v="2010-12-09T04:59:00"/>
    <n v="1286480070"/>
    <d v="2010-10-07T19:34:30"/>
    <d v="1900-03-03T00:00:00"/>
    <x v="61"/>
    <b v="0"/>
    <n v="147"/>
    <b v="1"/>
    <s v="music/indie rock"/>
    <n v="104.69999999999999"/>
    <n v="35.612244897959187"/>
    <s v="Music"/>
    <s v="Indie Rock"/>
  </r>
  <r>
    <n v="5000"/>
    <n v="9228"/>
    <s v="successful"/>
    <s v="US"/>
    <s v="USD"/>
    <n v="1275364740"/>
    <d v="2010-06-01T03:59:00"/>
    <n v="1269878058"/>
    <d v="2010-03-29T15:54:18"/>
    <d v="1900-03-04T00:00:00"/>
    <x v="62"/>
    <b v="1"/>
    <n v="108"/>
    <b v="1"/>
    <s v="film &amp; video/documentary"/>
    <n v="184.56"/>
    <n v="85.444444444444443"/>
    <s v="Film &amp; Video"/>
    <s v="Documentary"/>
  </r>
  <r>
    <n v="3000"/>
    <n v="3221"/>
    <s v="successful"/>
    <s v="US"/>
    <s v="USD"/>
    <n v="1312095540"/>
    <d v="2011-07-31T06:59:00"/>
    <n v="1306608888"/>
    <d v="2011-05-28T18:54:48"/>
    <d v="1900-03-04T00:00:00"/>
    <x v="62"/>
    <b v="0"/>
    <n v="24"/>
    <b v="1"/>
    <s v="music/rock"/>
    <n v="107.36666666666667"/>
    <n v="134.20833333333334"/>
    <s v="Music"/>
    <s v="Rock"/>
  </r>
  <r>
    <n v="1500"/>
    <n v="1720"/>
    <s v="successful"/>
    <s v="US"/>
    <s v="USD"/>
    <n v="1280631600"/>
    <d v="2010-08-01T03:00:00"/>
    <n v="1274889241"/>
    <d v="2010-05-26T15:54:01"/>
    <d v="1900-03-07T00:00:00"/>
    <x v="63"/>
    <b v="0"/>
    <n v="34"/>
    <b v="1"/>
    <s v="film &amp; video/shorts"/>
    <n v="114.66666666666667"/>
    <n v="50.588235294117645"/>
    <s v="Film &amp; Video"/>
    <s v="Shorts"/>
  </r>
  <r>
    <n v="10000"/>
    <n v="11570.92"/>
    <s v="successful"/>
    <s v="US"/>
    <s v="USD"/>
    <n v="1282622400"/>
    <d v="2010-08-24T04:00:00"/>
    <n v="1276891586"/>
    <d v="2010-06-18T20:06:26"/>
    <d v="1900-03-07T00:00:00"/>
    <x v="63"/>
    <b v="1"/>
    <n v="137"/>
    <b v="1"/>
    <s v="technology/hardware"/>
    <n v="115.7092"/>
    <n v="84.459270072992695"/>
    <s v="Technology"/>
    <s v="Hardware"/>
  </r>
  <r>
    <n v="2000"/>
    <n v="2130"/>
    <s v="successful"/>
    <s v="US"/>
    <s v="USD"/>
    <n v="1313370000"/>
    <d v="2011-08-15T01:00:00"/>
    <n v="1307594625"/>
    <d v="2011-06-09T04:43:45"/>
    <d v="1900-03-07T00:00:00"/>
    <x v="63"/>
    <b v="0"/>
    <n v="39"/>
    <b v="1"/>
    <s v="music/indie rock"/>
    <n v="106.5"/>
    <n v="54.615384615384613"/>
    <s v="Music"/>
    <s v="Indie Rock"/>
  </r>
  <r>
    <n v="5000"/>
    <n v="5300"/>
    <s v="successful"/>
    <s v="US"/>
    <s v="USD"/>
    <n v="1276574400"/>
    <d v="2010-06-15T04:00:00"/>
    <n v="1270576379"/>
    <d v="2010-04-06T17:52:59"/>
    <d v="1900-03-10T00:00:00"/>
    <x v="64"/>
    <b v="1"/>
    <n v="28"/>
    <b v="1"/>
    <s v="music/rock"/>
    <n v="106"/>
    <n v="189.28571428571428"/>
    <s v="Music"/>
    <s v="Rock"/>
  </r>
  <r>
    <n v="4000"/>
    <n v="0"/>
    <s v="canceled"/>
    <s v="US"/>
    <s v="USD"/>
    <n v="1259715000"/>
    <d v="2009-12-02T00:50:00"/>
    <n v="1253712916"/>
    <d v="2009-09-23T13:35:16"/>
    <d v="1900-03-10T00:00:00"/>
    <x v="64"/>
    <b v="0"/>
    <n v="0"/>
    <b v="0"/>
    <s v="publishing/art books"/>
    <n v="0"/>
    <n v="0"/>
    <s v="Publishing"/>
    <s v="Art Books"/>
  </r>
  <r>
    <n v="7500"/>
    <n v="10182.02"/>
    <s v="successful"/>
    <s v="US"/>
    <s v="USD"/>
    <n v="1283562180"/>
    <d v="2010-09-04T01:03:00"/>
    <n v="1277433980"/>
    <d v="2010-06-25T02:46:20"/>
    <d v="1900-03-11T00:00:00"/>
    <x v="65"/>
    <b v="0"/>
    <n v="104"/>
    <b v="1"/>
    <s v="music/indie rock"/>
    <n v="135.76026666666667"/>
    <n v="97.904038461538462"/>
    <s v="Music"/>
    <s v="Indie Rock"/>
  </r>
  <r>
    <n v="6000"/>
    <n v="6388"/>
    <s v="successful"/>
    <s v="FR"/>
    <s v="EUR"/>
    <n v="1451226045"/>
    <d v="2015-12-27T14:20:45"/>
    <n v="1444828845"/>
    <d v="2015-10-14T13:20:45"/>
    <d v="1900-03-14T00:00:00"/>
    <x v="66"/>
    <b v="0"/>
    <n v="17"/>
    <b v="1"/>
    <s v="film &amp; video/shorts"/>
    <n v="106.46666666666667"/>
    <n v="375.76470588235293"/>
    <s v="Film &amp; Video"/>
    <s v="Shorts"/>
  </r>
  <r>
    <n v="5000"/>
    <n v="0"/>
    <s v="failed"/>
    <s v="US"/>
    <s v="USD"/>
    <n v="1259297940"/>
    <d v="2009-11-27T04:59:00"/>
    <n v="1252964282"/>
    <d v="2009-09-14T21:38:02"/>
    <d v="1900-03-14T00:00:00"/>
    <x v="66"/>
    <b v="0"/>
    <n v="0"/>
    <b v="0"/>
    <s v="film &amp; video/animation"/>
    <n v="0"/>
    <n v="0"/>
    <s v="Film &amp; Video"/>
    <s v="Animation"/>
  </r>
  <r>
    <n v="500"/>
    <n v="1066"/>
    <s v="successful"/>
    <s v="US"/>
    <s v="USD"/>
    <n v="1285995540"/>
    <d v="2010-10-02T04:59:00"/>
    <n v="1279574773"/>
    <d v="2010-07-19T21:26:13"/>
    <d v="1900-03-15T00:00:00"/>
    <x v="67"/>
    <b v="0"/>
    <n v="32"/>
    <b v="1"/>
    <s v="theater/spaces"/>
    <n v="213.20000000000002"/>
    <n v="33.3125"/>
    <s v="Theater"/>
    <s v="Spaces"/>
  </r>
  <r>
    <n v="15000"/>
    <n v="15606.4"/>
    <s v="successful"/>
    <s v="US"/>
    <s v="USD"/>
    <n v="1260383040"/>
    <d v="2009-12-09T18:24:00"/>
    <n v="1253726650"/>
    <d v="2009-09-23T17:24:10"/>
    <d v="1900-03-17T00:00:00"/>
    <x v="68"/>
    <b v="1"/>
    <n v="200"/>
    <b v="1"/>
    <s v="music/indie rock"/>
    <n v="104.04266666666666"/>
    <n v="78.031999999999996"/>
    <s v="Music"/>
    <s v="Indie Rock"/>
  </r>
  <r>
    <n v="1500"/>
    <n v="1561"/>
    <s v="successful"/>
    <s v="US"/>
    <s v="USD"/>
    <n v="1259686800"/>
    <d v="2009-12-01T17:00:00"/>
    <n v="1252908330"/>
    <d v="2009-09-14T06:05:30"/>
    <d v="1900-03-18T00:00:00"/>
    <x v="69"/>
    <b v="0"/>
    <n v="29"/>
    <b v="1"/>
    <s v="music/rock"/>
    <n v="104.06666666666666"/>
    <n v="53.827586206896555"/>
    <s v="Music"/>
    <s v="Rock"/>
  </r>
  <r>
    <n v="900"/>
    <n v="900"/>
    <s v="successful"/>
    <s v="US"/>
    <s v="USD"/>
    <n v="1304395140"/>
    <d v="2011-05-03T03:59:00"/>
    <n v="1297620584"/>
    <d v="2011-02-13T18:09:44"/>
    <d v="1900-03-19T00:00:00"/>
    <x v="70"/>
    <b v="0"/>
    <n v="18"/>
    <b v="1"/>
    <s v="film &amp; video/shorts"/>
    <n v="100"/>
    <n v="50"/>
    <s v="Film &amp; Video"/>
    <s v="Shorts"/>
  </r>
  <r>
    <n v="10000"/>
    <n v="11292"/>
    <s v="successful"/>
    <s v="US"/>
    <s v="USD"/>
    <n v="1282498800"/>
    <d v="2010-08-22T17:40:00"/>
    <n v="1275603020"/>
    <d v="2010-06-03T22:10:20"/>
    <d v="1900-03-20T00:00:00"/>
    <x v="71"/>
    <b v="1"/>
    <n v="235"/>
    <b v="1"/>
    <s v="film &amp; video/documentary"/>
    <n v="112.92"/>
    <n v="48.051063829787232"/>
    <s v="Film &amp; Video"/>
    <s v="Documentary"/>
  </r>
  <r>
    <n v="5500"/>
    <n v="6632.32"/>
    <s v="successful"/>
    <s v="US"/>
    <s v="USD"/>
    <n v="1249932360"/>
    <d v="2009-08-10T19:26:00"/>
    <n v="1242532513"/>
    <d v="2009-05-17T03:55:13"/>
    <d v="1900-03-25T00:00:00"/>
    <x v="72"/>
    <b v="1"/>
    <n v="79"/>
    <b v="1"/>
    <s v="film &amp; video/documentary"/>
    <n v="120.58763636363636"/>
    <n v="83.953417721518989"/>
    <s v="Film &amp; Video"/>
    <s v="Documentary"/>
  </r>
  <r>
    <n v="1000"/>
    <n v="1455"/>
    <s v="successful"/>
    <s v="US"/>
    <s v="USD"/>
    <n v="1271994660"/>
    <d v="2010-04-23T03:51:00"/>
    <n v="1264565507"/>
    <d v="2010-01-27T04:11:47"/>
    <d v="1900-03-26T00:00:00"/>
    <x v="73"/>
    <b v="1"/>
    <n v="36"/>
    <b v="1"/>
    <s v="film &amp; video/documentary"/>
    <n v="145.5"/>
    <n v="40.416666666666664"/>
    <s v="Film &amp; Video"/>
    <s v="Documentary"/>
  </r>
  <r>
    <n v="6000"/>
    <n v="2445"/>
    <s v="failed"/>
    <s v="US"/>
    <s v="USD"/>
    <n v="1280635200"/>
    <d v="2010-08-01T04:00:00"/>
    <n v="1273121283"/>
    <d v="2010-05-06T04:48:03"/>
    <d v="1900-03-27T00:00:00"/>
    <x v="74"/>
    <b v="0"/>
    <n v="17"/>
    <b v="0"/>
    <s v="music/indie rock"/>
    <n v="40.75"/>
    <n v="143.8235294117647"/>
    <s v="Music"/>
    <s v="Indie Rock"/>
  </r>
  <r>
    <n v="5000"/>
    <n v="5634"/>
    <s v="successful"/>
    <s v="US"/>
    <s v="USD"/>
    <n v="1265097540"/>
    <d v="2010-02-02T07:59:00"/>
    <n v="1257538029"/>
    <d v="2009-11-06T20:07:09"/>
    <d v="1900-03-28T00:00:00"/>
    <x v="75"/>
    <b v="1"/>
    <n v="51"/>
    <b v="1"/>
    <s v="film &amp; video/documentary"/>
    <n v="112.68"/>
    <n v="110.47058823529412"/>
    <s v="Film &amp; Video"/>
    <s v="Documentary"/>
  </r>
  <r>
    <n v="4500"/>
    <n v="4522.22"/>
    <s v="successful"/>
    <s v="US"/>
    <s v="USD"/>
    <n v="1276110000"/>
    <d v="2010-06-09T19:00:00"/>
    <n v="1268337744"/>
    <d v="2010-03-11T20:02:24"/>
    <d v="1900-03-30T00:00:00"/>
    <x v="76"/>
    <b v="0"/>
    <n v="27"/>
    <b v="1"/>
    <s v="film &amp; video/shorts"/>
    <n v="100.49377777777779"/>
    <n v="167.48962962962963"/>
    <s v="Film &amp; Video"/>
    <s v="Shorts"/>
  </r>
  <r>
    <n v="15000"/>
    <n v="16636.78"/>
    <s v="successful"/>
    <s v="US"/>
    <s v="USD"/>
    <n v="1299003054"/>
    <d v="2011-03-01T18:10:54"/>
    <n v="1291227054"/>
    <d v="2010-12-01T18:10:54"/>
    <d v="1900-03-30T00:00:00"/>
    <x v="76"/>
    <b v="1"/>
    <n v="130"/>
    <b v="1"/>
    <s v="music/rock"/>
    <n v="110.91186666666665"/>
    <n v="127.97523076923076"/>
    <s v="Music"/>
    <s v="Rock"/>
  </r>
  <r>
    <n v="8000"/>
    <n v="8080.33"/>
    <s v="successful"/>
    <s v="US"/>
    <s v="USD"/>
    <n v="1300930838"/>
    <d v="2011-03-24T01:40:38"/>
    <n v="1293158438"/>
    <d v="2010-12-24T02:40:38"/>
    <d v="1900-03-30T00:00:00"/>
    <x v="76"/>
    <b v="0"/>
    <n v="92"/>
    <b v="1"/>
    <s v="music/rock"/>
    <n v="101.004125"/>
    <n v="87.829673913043479"/>
    <s v="Music"/>
    <s v="Rock"/>
  </r>
  <r>
    <n v="6000"/>
    <n v="8306.42"/>
    <s v="successful"/>
    <s v="US"/>
    <s v="USD"/>
    <n v="1309809140"/>
    <d v="2011-07-04T19:52:20"/>
    <n v="1302033140"/>
    <d v="2011-04-05T19:52:20"/>
    <d v="1900-03-30T00:00:00"/>
    <x v="76"/>
    <b v="1"/>
    <n v="95"/>
    <b v="1"/>
    <s v="technology/hardware"/>
    <n v="138.44033333333334"/>
    <n v="87.436000000000007"/>
    <s v="Technology"/>
    <s v="Hardware"/>
  </r>
  <r>
    <n v="3500"/>
    <n v="3535"/>
    <s v="successful"/>
    <s v="US"/>
    <s v="USD"/>
    <n v="1295928000"/>
    <d v="2011-01-25T04:00:00"/>
    <n v="1288160403"/>
    <d v="2010-10-27T06:20:03"/>
    <d v="1900-03-30T00:00:00"/>
    <x v="76"/>
    <b v="1"/>
    <n v="104"/>
    <b v="1"/>
    <s v="theater/plays"/>
    <n v="101"/>
    <n v="33.990384615384613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834FB-F350-4CF4-A4FA-3149A1CC14B0}" name="PivotTable4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3"/>
        <item x="6"/>
        <item x="4"/>
        <item x="1"/>
        <item x="5"/>
        <item x="8"/>
        <item x="7"/>
        <item x="0"/>
        <item x="9"/>
        <item t="default"/>
      </items>
    </pivotField>
    <pivotField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74533A-AD56-4144-BE9C-49D6A4136312}" name="PivotTable12" cacheId="10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Q33:R111" firstHeaderRow="1" firstDataRow="1" firstDataCol="1"/>
  <pivotFields count="19">
    <pivotField numFmtId="44" showAll="0"/>
    <pivotField dataField="1" numFmtId="44"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64" showAll="0"/>
    <pivotField axis="axisRow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showAll="0"/>
    <pivotField showAll="0"/>
    <pivotField showAll="0"/>
    <pivotField showAll="0"/>
    <pivotField numFmtId="2" showAll="0"/>
    <pivotField numFmtId="44" showAll="0"/>
    <pivotField showAll="0"/>
    <pivotField showAll="0"/>
  </pivotFields>
  <rowFields count="1">
    <field x="1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name="Sum of pledged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EE42C-28C9-4B24-8463-BC48CDCD3E1A}" name="PivotTable15" cacheId="10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G32:L53" firstHeaderRow="1" firstDataRow="3" firstDataCol="2"/>
  <pivotFields count="25">
    <pivotField compact="0" outline="0" showAll="0"/>
    <pivotField compact="0" outline="0" showAll="0"/>
    <pivotField compact="0" outline="0" showAll="0"/>
    <pivotField compact="0" numFmtId="44" outline="0" showAll="0"/>
    <pivotField dataField="1" compact="0" numFmtId="44" outline="0" showAll="0"/>
    <pivotField axis="axisCol" compact="0" outline="0" showAll="0" sortType="descending">
      <items count="5">
        <item x="2"/>
        <item h="1" x="3"/>
        <item h="1" x="0"/>
        <item h="1" x="1"/>
        <item t="default"/>
      </items>
    </pivotField>
    <pivotField axis="axisRow" compact="0" outline="0" showAll="0" defaultSubtotal="0">
      <items count="21">
        <item x="18"/>
        <item x="2"/>
        <item x="19"/>
        <item x="6"/>
        <item x="15"/>
        <item x="7"/>
        <item x="1"/>
        <item x="8"/>
        <item x="5"/>
        <item x="3"/>
        <item x="16"/>
        <item x="4"/>
        <item x="11"/>
        <item x="20"/>
        <item x="9"/>
        <item x="14"/>
        <item x="17"/>
        <item x="12"/>
        <item x="10"/>
        <item x="13"/>
        <item x="0"/>
      </items>
    </pivotField>
    <pivotField axis="axisRow" compact="0" outline="0" showAll="0">
      <items count="14">
        <item x="2"/>
        <item x="5"/>
        <item x="10"/>
        <item x="1"/>
        <item x="4"/>
        <item x="3"/>
        <item x="11"/>
        <item x="6"/>
        <item x="12"/>
        <item x="8"/>
        <item x="7"/>
        <item x="9"/>
        <item x="0"/>
        <item t="default"/>
      </items>
    </pivotField>
    <pivotField compact="0" outline="0" showAll="0"/>
    <pivotField compact="0" numFmtId="14" outline="0" showAll="0"/>
    <pivotField compact="0" outline="0" showAll="0"/>
    <pivotField compact="0" numFmtId="14" outline="0" showAll="0"/>
    <pivotField compact="0" numFmtId="164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164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2" outline="0" showAll="0"/>
    <pivotField compact="0" numFmtId="44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6"/>
    <field x="7"/>
  </rowFields>
  <rowItems count="19">
    <i>
      <x/>
      <x v="4"/>
    </i>
    <i>
      <x v="1"/>
      <x/>
    </i>
    <i>
      <x v="2"/>
      <x v="4"/>
    </i>
    <i>
      <x v="3"/>
      <x v="1"/>
    </i>
    <i>
      <x v="4"/>
      <x v="2"/>
    </i>
    <i>
      <x v="5"/>
      <x v="4"/>
    </i>
    <i>
      <x v="6"/>
      <x v="3"/>
    </i>
    <i>
      <x v="7"/>
      <x v="4"/>
    </i>
    <i>
      <x v="8"/>
      <x v="4"/>
    </i>
    <i>
      <x v="9"/>
      <x v="5"/>
    </i>
    <i>
      <x v="11"/>
      <x v="4"/>
    </i>
    <i>
      <x v="12"/>
      <x v="4"/>
    </i>
    <i>
      <x v="13"/>
      <x v="4"/>
    </i>
    <i>
      <x v="15"/>
      <x v="4"/>
    </i>
    <i>
      <x v="16"/>
      <x v="8"/>
    </i>
    <i>
      <x v="17"/>
      <x v="9"/>
    </i>
    <i>
      <x v="18"/>
      <x v="10"/>
    </i>
    <i>
      <x v="19"/>
      <x v="11"/>
    </i>
    <i>
      <x v="20"/>
      <x v="12"/>
    </i>
  </rowItems>
  <colFields count="2">
    <field x="5"/>
    <field x="-2"/>
  </colFields>
  <colItems count="4">
    <i>
      <x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Average of backers" fld="15" subtotal="average" baseField="7" baseItem="4"/>
  </dataFields>
  <formats count="95">
    <format dxfId="112">
      <pivotArea collapsedLevelsAreSubtotals="1" fieldPosition="0">
        <references count="1">
          <reference field="7" count="0"/>
        </references>
      </pivotArea>
    </format>
    <format dxfId="111">
      <pivotArea grandRow="1" outline="0" collapsedLevelsAreSubtotals="1" fieldPosition="0"/>
    </format>
    <format dxfId="110">
      <pivotArea outline="0" fieldPosition="0">
        <references count="1">
          <reference field="5" count="0" selected="0"/>
        </references>
      </pivotArea>
    </format>
    <format dxfId="109">
      <pivotArea field="6" type="button" dataOnly="0" labelOnly="1" outline="0" axis="axisRow" fieldPosition="0"/>
    </format>
    <format dxfId="108">
      <pivotArea field="7" type="button" dataOnly="0" labelOnly="1" outline="0" axis="axisRow" fieldPosition="1"/>
    </format>
    <format dxfId="107">
      <pivotArea dataOnly="0" labelOnly="1" outline="0" fieldPosition="0">
        <references count="1">
          <reference field="6" count="19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5"/>
            <x v="16"/>
            <x v="17"/>
            <x v="18"/>
            <x v="19"/>
            <x v="20"/>
          </reference>
        </references>
      </pivotArea>
    </format>
    <format dxfId="106">
      <pivotArea dataOnly="0" labelOnly="1" outline="0" fieldPosition="0">
        <references count="2">
          <reference field="6" count="1" selected="0">
            <x v="0"/>
          </reference>
          <reference field="7" count="1">
            <x v="4"/>
          </reference>
        </references>
      </pivotArea>
    </format>
    <format dxfId="105">
      <pivotArea dataOnly="0" labelOnly="1" outline="0" fieldPosition="0">
        <references count="2">
          <reference field="6" count="1" selected="0">
            <x v="1"/>
          </reference>
          <reference field="7" count="1">
            <x v="0"/>
          </reference>
        </references>
      </pivotArea>
    </format>
    <format dxfId="104">
      <pivotArea dataOnly="0" labelOnly="1" outline="0" fieldPosition="0">
        <references count="2">
          <reference field="6" count="1" selected="0">
            <x v="2"/>
          </reference>
          <reference field="7" count="1">
            <x v="4"/>
          </reference>
        </references>
      </pivotArea>
    </format>
    <format dxfId="103">
      <pivotArea dataOnly="0" labelOnly="1" outline="0" fieldPosition="0">
        <references count="2">
          <reference field="6" count="1" selected="0">
            <x v="3"/>
          </reference>
          <reference field="7" count="1">
            <x v="1"/>
          </reference>
        </references>
      </pivotArea>
    </format>
    <format dxfId="102">
      <pivotArea dataOnly="0" labelOnly="1" outline="0" fieldPosition="0">
        <references count="2">
          <reference field="6" count="1" selected="0">
            <x v="4"/>
          </reference>
          <reference field="7" count="1">
            <x v="2"/>
          </reference>
        </references>
      </pivotArea>
    </format>
    <format dxfId="101">
      <pivotArea dataOnly="0" labelOnly="1" outline="0" fieldPosition="0">
        <references count="2">
          <reference field="6" count="1" selected="0">
            <x v="5"/>
          </reference>
          <reference field="7" count="1">
            <x v="4"/>
          </reference>
        </references>
      </pivotArea>
    </format>
    <format dxfId="100">
      <pivotArea dataOnly="0" labelOnly="1" outline="0" fieldPosition="0">
        <references count="2">
          <reference field="6" count="1" selected="0">
            <x v="6"/>
          </reference>
          <reference field="7" count="1">
            <x v="3"/>
          </reference>
        </references>
      </pivotArea>
    </format>
    <format dxfId="99">
      <pivotArea dataOnly="0" labelOnly="1" outline="0" fieldPosition="0">
        <references count="2">
          <reference field="6" count="1" selected="0">
            <x v="7"/>
          </reference>
          <reference field="7" count="1">
            <x v="4"/>
          </reference>
        </references>
      </pivotArea>
    </format>
    <format dxfId="98">
      <pivotArea dataOnly="0" labelOnly="1" outline="0" fieldPosition="0">
        <references count="2">
          <reference field="6" count="1" selected="0">
            <x v="8"/>
          </reference>
          <reference field="7" count="1">
            <x v="4"/>
          </reference>
        </references>
      </pivotArea>
    </format>
    <format dxfId="97">
      <pivotArea dataOnly="0" labelOnly="1" outline="0" fieldPosition="0">
        <references count="2">
          <reference field="6" count="1" selected="0">
            <x v="9"/>
          </reference>
          <reference field="7" count="1">
            <x v="5"/>
          </reference>
        </references>
      </pivotArea>
    </format>
    <format dxfId="96">
      <pivotArea dataOnly="0" labelOnly="1" outline="0" fieldPosition="0">
        <references count="2">
          <reference field="6" count="1" selected="0">
            <x v="11"/>
          </reference>
          <reference field="7" count="1">
            <x v="4"/>
          </reference>
        </references>
      </pivotArea>
    </format>
    <format dxfId="95">
      <pivotArea dataOnly="0" labelOnly="1" outline="0" fieldPosition="0">
        <references count="2">
          <reference field="6" count="1" selected="0">
            <x v="12"/>
          </reference>
          <reference field="7" count="1">
            <x v="4"/>
          </reference>
        </references>
      </pivotArea>
    </format>
    <format dxfId="94">
      <pivotArea dataOnly="0" labelOnly="1" outline="0" fieldPosition="0">
        <references count="2">
          <reference field="6" count="1" selected="0">
            <x v="13"/>
          </reference>
          <reference field="7" count="1">
            <x v="4"/>
          </reference>
        </references>
      </pivotArea>
    </format>
    <format dxfId="93">
      <pivotArea dataOnly="0" labelOnly="1" outline="0" fieldPosition="0">
        <references count="2">
          <reference field="6" count="1" selected="0">
            <x v="15"/>
          </reference>
          <reference field="7" count="1">
            <x v="4"/>
          </reference>
        </references>
      </pivotArea>
    </format>
    <format dxfId="92">
      <pivotArea dataOnly="0" labelOnly="1" outline="0" fieldPosition="0">
        <references count="2">
          <reference field="6" count="1" selected="0">
            <x v="16"/>
          </reference>
          <reference field="7" count="1">
            <x v="8"/>
          </reference>
        </references>
      </pivotArea>
    </format>
    <format dxfId="91">
      <pivotArea dataOnly="0" labelOnly="1" outline="0" fieldPosition="0">
        <references count="2">
          <reference field="6" count="1" selected="0">
            <x v="17"/>
          </reference>
          <reference field="7" count="1">
            <x v="9"/>
          </reference>
        </references>
      </pivotArea>
    </format>
    <format dxfId="90">
      <pivotArea dataOnly="0" labelOnly="1" outline="0" fieldPosition="0">
        <references count="2">
          <reference field="6" count="1" selected="0">
            <x v="18"/>
          </reference>
          <reference field="7" count="1">
            <x v="10"/>
          </reference>
        </references>
      </pivotArea>
    </format>
    <format dxfId="89">
      <pivotArea dataOnly="0" labelOnly="1" outline="0" fieldPosition="0">
        <references count="2">
          <reference field="6" count="1" selected="0">
            <x v="19"/>
          </reference>
          <reference field="7" count="1">
            <x v="11"/>
          </reference>
        </references>
      </pivotArea>
    </format>
    <format dxfId="88">
      <pivotArea dataOnly="0" labelOnly="1" outline="0" fieldPosition="0">
        <references count="2">
          <reference field="6" count="1" selected="0">
            <x v="20"/>
          </reference>
          <reference field="7" count="1">
            <x v="12"/>
          </reference>
        </references>
      </pivotArea>
    </format>
    <format dxfId="87">
      <pivotArea dataOnly="0" labelOnly="1" outline="0" fieldPosition="0">
        <references count="1">
          <reference field="5" count="0"/>
        </references>
      </pivotArea>
    </format>
    <format dxfId="86">
      <pivotArea outline="0" fieldPosition="0">
        <references count="1">
          <reference field="5" count="0" selected="0"/>
        </references>
      </pivotArea>
    </format>
    <format dxfId="85">
      <pivotArea field="6" type="button" dataOnly="0" labelOnly="1" outline="0" axis="axisRow" fieldPosition="0"/>
    </format>
    <format dxfId="84">
      <pivotArea field="7" type="button" dataOnly="0" labelOnly="1" outline="0" axis="axisRow" fieldPosition="1"/>
    </format>
    <format dxfId="83">
      <pivotArea dataOnly="0" labelOnly="1" outline="0" fieldPosition="0">
        <references count="1">
          <reference field="5" count="0"/>
        </references>
      </pivotArea>
    </format>
    <format dxfId="82">
      <pivotArea field="5" grandCol="1" outline="0" axis="axisCol" fieldPosition="0">
        <references count="1">
          <reference field="4294967294" count="1" selected="0">
            <x v="1"/>
          </reference>
        </references>
      </pivotArea>
    </format>
    <format dxfId="81">
      <pivotArea outline="0" fieldPosition="0">
        <references count="2">
          <reference field="4294967294" count="1" selected="0">
            <x v="1"/>
          </reference>
          <reference field="5" count="0" selected="0"/>
        </references>
      </pivotArea>
    </format>
    <format dxfId="80">
      <pivotArea field="6" type="button" dataOnly="0" labelOnly="1" outline="0" axis="axisRow" fieldPosition="0"/>
    </format>
    <format dxfId="79">
      <pivotArea field="7" type="button" dataOnly="0" labelOnly="1" outline="0" axis="axisRow" fieldPosition="1"/>
    </format>
    <format dxfId="78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7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6">
      <pivotArea dataOnly="0" labelOnly="1" outline="0" fieldPosition="0">
        <references count="2">
          <reference field="4294967294" count="2">
            <x v="0"/>
            <x v="1"/>
          </reference>
          <reference field="5" count="0" selected="0"/>
        </references>
      </pivotArea>
    </format>
    <format dxfId="75">
      <pivotArea dataOnly="0" labelOnly="1" outline="0" fieldPosition="0">
        <references count="2">
          <reference field="4294967294" count="2">
            <x v="0"/>
            <x v="1"/>
          </reference>
          <reference field="5" count="0" selected="0"/>
        </references>
      </pivotArea>
    </format>
    <format dxfId="74">
      <pivotArea dataOnly="0" labelOnly="1" outline="0" fieldPosition="0">
        <references count="2">
          <reference field="4294967294" count="2">
            <x v="0"/>
            <x v="1"/>
          </reference>
          <reference field="5" count="0" selected="0"/>
        </references>
      </pivotArea>
    </format>
    <format dxfId="73">
      <pivotArea field="6" type="button" dataOnly="0" labelOnly="1" outline="0" axis="axisRow" fieldPosition="0"/>
    </format>
    <format dxfId="72">
      <pivotArea field="7" type="button" dataOnly="0" labelOnly="1" outline="0" axis="axisRow" fieldPosition="1"/>
    </format>
    <format dxfId="71">
      <pivotArea field="6" type="button" dataOnly="0" labelOnly="1" outline="0" axis="axisRow" fieldPosition="0"/>
    </format>
    <format dxfId="70">
      <pivotArea field="7" type="button" dataOnly="0" labelOnly="1" outline="0" axis="axisRow" fieldPosition="1"/>
    </format>
    <format dxfId="69">
      <pivotArea outline="0" fieldPosition="0">
        <references count="2">
          <reference field="4294967294" count="1" selected="0">
            <x v="1"/>
          </reference>
          <reference field="5" count="0" selected="0"/>
        </references>
      </pivotArea>
    </format>
    <format dxfId="68">
      <pivotArea outline="0" collapsedLevelsAreSubtotals="1" fieldPosition="0"/>
    </format>
    <format dxfId="67">
      <pivotArea field="6" type="button" dataOnly="0" labelOnly="1" outline="0" axis="axisRow" fieldPosition="0"/>
    </format>
    <format dxfId="66">
      <pivotArea field="7" type="button" dataOnly="0" labelOnly="1" outline="0" axis="axisRow" fieldPosition="1"/>
    </format>
    <format dxfId="65">
      <pivotArea dataOnly="0" labelOnly="1" outline="0" fieldPosition="0">
        <references count="1">
          <reference field="6" count="19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5"/>
            <x v="16"/>
            <x v="17"/>
            <x v="18"/>
            <x v="19"/>
            <x v="20"/>
          </reference>
        </references>
      </pivotArea>
    </format>
    <format dxfId="64">
      <pivotArea dataOnly="0" labelOnly="1" outline="0" fieldPosition="0">
        <references count="2">
          <reference field="6" count="1" selected="0">
            <x v="0"/>
          </reference>
          <reference field="7" count="1">
            <x v="4"/>
          </reference>
        </references>
      </pivotArea>
    </format>
    <format dxfId="63">
      <pivotArea dataOnly="0" labelOnly="1" outline="0" fieldPosition="0">
        <references count="2">
          <reference field="6" count="1" selected="0">
            <x v="1"/>
          </reference>
          <reference field="7" count="1">
            <x v="0"/>
          </reference>
        </references>
      </pivotArea>
    </format>
    <format dxfId="62">
      <pivotArea dataOnly="0" labelOnly="1" outline="0" fieldPosition="0">
        <references count="2">
          <reference field="6" count="1" selected="0">
            <x v="2"/>
          </reference>
          <reference field="7" count="1">
            <x v="4"/>
          </reference>
        </references>
      </pivotArea>
    </format>
    <format dxfId="61">
      <pivotArea dataOnly="0" labelOnly="1" outline="0" fieldPosition="0">
        <references count="2">
          <reference field="6" count="1" selected="0">
            <x v="3"/>
          </reference>
          <reference field="7" count="1">
            <x v="1"/>
          </reference>
        </references>
      </pivotArea>
    </format>
    <format dxfId="60">
      <pivotArea dataOnly="0" labelOnly="1" outline="0" fieldPosition="0">
        <references count="2">
          <reference field="6" count="1" selected="0">
            <x v="4"/>
          </reference>
          <reference field="7" count="1">
            <x v="2"/>
          </reference>
        </references>
      </pivotArea>
    </format>
    <format dxfId="59">
      <pivotArea dataOnly="0" labelOnly="1" outline="0" fieldPosition="0">
        <references count="2">
          <reference field="6" count="1" selected="0">
            <x v="5"/>
          </reference>
          <reference field="7" count="1">
            <x v="4"/>
          </reference>
        </references>
      </pivotArea>
    </format>
    <format dxfId="58">
      <pivotArea dataOnly="0" labelOnly="1" outline="0" fieldPosition="0">
        <references count="2">
          <reference field="6" count="1" selected="0">
            <x v="6"/>
          </reference>
          <reference field="7" count="1">
            <x v="3"/>
          </reference>
        </references>
      </pivotArea>
    </format>
    <format dxfId="57">
      <pivotArea dataOnly="0" labelOnly="1" outline="0" fieldPosition="0">
        <references count="2">
          <reference field="6" count="1" selected="0">
            <x v="7"/>
          </reference>
          <reference field="7" count="1">
            <x v="4"/>
          </reference>
        </references>
      </pivotArea>
    </format>
    <format dxfId="56">
      <pivotArea dataOnly="0" labelOnly="1" outline="0" fieldPosition="0">
        <references count="2">
          <reference field="6" count="1" selected="0">
            <x v="8"/>
          </reference>
          <reference field="7" count="1">
            <x v="4"/>
          </reference>
        </references>
      </pivotArea>
    </format>
    <format dxfId="55">
      <pivotArea dataOnly="0" labelOnly="1" outline="0" fieldPosition="0">
        <references count="2">
          <reference field="6" count="1" selected="0">
            <x v="9"/>
          </reference>
          <reference field="7" count="1">
            <x v="5"/>
          </reference>
        </references>
      </pivotArea>
    </format>
    <format dxfId="54">
      <pivotArea dataOnly="0" labelOnly="1" outline="0" fieldPosition="0">
        <references count="2">
          <reference field="6" count="1" selected="0">
            <x v="11"/>
          </reference>
          <reference field="7" count="1">
            <x v="4"/>
          </reference>
        </references>
      </pivotArea>
    </format>
    <format dxfId="53">
      <pivotArea dataOnly="0" labelOnly="1" outline="0" fieldPosition="0">
        <references count="2">
          <reference field="6" count="1" selected="0">
            <x v="12"/>
          </reference>
          <reference field="7" count="1">
            <x v="4"/>
          </reference>
        </references>
      </pivotArea>
    </format>
    <format dxfId="52">
      <pivotArea dataOnly="0" labelOnly="1" outline="0" fieldPosition="0">
        <references count="2">
          <reference field="6" count="1" selected="0">
            <x v="13"/>
          </reference>
          <reference field="7" count="1">
            <x v="4"/>
          </reference>
        </references>
      </pivotArea>
    </format>
    <format dxfId="51">
      <pivotArea dataOnly="0" labelOnly="1" outline="0" fieldPosition="0">
        <references count="2">
          <reference field="6" count="1" selected="0">
            <x v="15"/>
          </reference>
          <reference field="7" count="1">
            <x v="4"/>
          </reference>
        </references>
      </pivotArea>
    </format>
    <format dxfId="50">
      <pivotArea dataOnly="0" labelOnly="1" outline="0" fieldPosition="0">
        <references count="2">
          <reference field="6" count="1" selected="0">
            <x v="16"/>
          </reference>
          <reference field="7" count="1">
            <x v="8"/>
          </reference>
        </references>
      </pivotArea>
    </format>
    <format dxfId="49">
      <pivotArea dataOnly="0" labelOnly="1" outline="0" fieldPosition="0">
        <references count="2">
          <reference field="6" count="1" selected="0">
            <x v="17"/>
          </reference>
          <reference field="7" count="1">
            <x v="9"/>
          </reference>
        </references>
      </pivotArea>
    </format>
    <format dxfId="48">
      <pivotArea dataOnly="0" labelOnly="1" outline="0" fieldPosition="0">
        <references count="2">
          <reference field="6" count="1" selected="0">
            <x v="18"/>
          </reference>
          <reference field="7" count="1">
            <x v="10"/>
          </reference>
        </references>
      </pivotArea>
    </format>
    <format dxfId="47">
      <pivotArea dataOnly="0" labelOnly="1" outline="0" fieldPosition="0">
        <references count="2">
          <reference field="6" count="1" selected="0">
            <x v="19"/>
          </reference>
          <reference field="7" count="1">
            <x v="11"/>
          </reference>
        </references>
      </pivotArea>
    </format>
    <format dxfId="46">
      <pivotArea dataOnly="0" labelOnly="1" outline="0" fieldPosition="0">
        <references count="2">
          <reference field="6" count="1" selected="0">
            <x v="20"/>
          </reference>
          <reference field="7" count="1">
            <x v="12"/>
          </reference>
        </references>
      </pivotArea>
    </format>
    <format dxfId="45">
      <pivotArea field="5" dataOnly="0" labelOnly="1" grandCol="1" outline="0" offset="IV256" axis="axisCol" fieldPosition="0">
        <references count="1">
          <reference field="4294967294" count="1" selected="0">
            <x v="0"/>
          </reference>
        </references>
      </pivotArea>
    </format>
    <format dxfId="44">
      <pivotArea field="5" dataOnly="0" labelOnly="1" grandCol="1" outline="0" offset="IV256" axis="axisCol" fieldPosition="0">
        <references count="1">
          <reference field="4294967294" count="1" selected="0">
            <x v="1"/>
          </reference>
        </references>
      </pivotArea>
    </format>
    <format dxfId="43">
      <pivotArea dataOnly="0" labelOnly="1" outline="0" fieldPosition="0">
        <references count="2">
          <reference field="4294967294" count="2">
            <x v="0"/>
            <x v="1"/>
          </reference>
          <reference field="5" count="0" selected="0"/>
        </references>
      </pivotArea>
    </format>
    <format dxfId="42">
      <pivotArea field="6" type="button" dataOnly="0" labelOnly="1" outline="0" axis="axisRow" fieldPosition="0"/>
    </format>
    <format dxfId="41">
      <pivotArea field="7" type="button" dataOnly="0" labelOnly="1" outline="0" axis="axisRow" fieldPosition="1"/>
    </format>
    <format dxfId="40">
      <pivotArea field="5" dataOnly="0" labelOnly="1" grandCol="1" outline="0" offset="IV256" axis="axisCol" fieldPosition="0">
        <references count="1">
          <reference field="4294967294" count="1" selected="0">
            <x v="0"/>
          </reference>
        </references>
      </pivotArea>
    </format>
    <format dxfId="39">
      <pivotArea field="5" dataOnly="0" labelOnly="1" grandCol="1" outline="0" offset="IV256" axis="axisCol" fieldPosition="0">
        <references count="1">
          <reference field="4294967294" count="1" selected="0">
            <x v="1"/>
          </reference>
        </references>
      </pivotArea>
    </format>
    <format dxfId="38">
      <pivotArea dataOnly="0" labelOnly="1" outline="0" fieldPosition="0">
        <references count="2">
          <reference field="4294967294" count="2">
            <x v="0"/>
            <x v="1"/>
          </reference>
          <reference field="5" count="0" selected="0"/>
        </references>
      </pivotArea>
    </format>
    <format dxfId="37">
      <pivotArea dataOnly="0" labelOnly="1" outline="0" fieldPosition="0">
        <references count="1">
          <reference field="6" count="19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5"/>
            <x v="16"/>
            <x v="17"/>
            <x v="18"/>
            <x v="19"/>
            <x v="20"/>
          </reference>
        </references>
      </pivotArea>
    </format>
    <format dxfId="36">
      <pivotArea dataOnly="0" labelOnly="1" outline="0" fieldPosition="0">
        <references count="2">
          <reference field="6" count="1" selected="0">
            <x v="0"/>
          </reference>
          <reference field="7" count="1">
            <x v="4"/>
          </reference>
        </references>
      </pivotArea>
    </format>
    <format dxfId="35">
      <pivotArea dataOnly="0" labelOnly="1" outline="0" fieldPosition="0">
        <references count="2">
          <reference field="6" count="1" selected="0">
            <x v="1"/>
          </reference>
          <reference field="7" count="1">
            <x v="0"/>
          </reference>
        </references>
      </pivotArea>
    </format>
    <format dxfId="34">
      <pivotArea dataOnly="0" labelOnly="1" outline="0" fieldPosition="0">
        <references count="2">
          <reference field="6" count="1" selected="0">
            <x v="2"/>
          </reference>
          <reference field="7" count="1">
            <x v="4"/>
          </reference>
        </references>
      </pivotArea>
    </format>
    <format dxfId="33">
      <pivotArea dataOnly="0" labelOnly="1" outline="0" fieldPosition="0">
        <references count="2">
          <reference field="6" count="1" selected="0">
            <x v="3"/>
          </reference>
          <reference field="7" count="1">
            <x v="1"/>
          </reference>
        </references>
      </pivotArea>
    </format>
    <format dxfId="32">
      <pivotArea dataOnly="0" labelOnly="1" outline="0" fieldPosition="0">
        <references count="2">
          <reference field="6" count="1" selected="0">
            <x v="4"/>
          </reference>
          <reference field="7" count="1">
            <x v="2"/>
          </reference>
        </references>
      </pivotArea>
    </format>
    <format dxfId="31">
      <pivotArea dataOnly="0" labelOnly="1" outline="0" fieldPosition="0">
        <references count="2">
          <reference field="6" count="1" selected="0">
            <x v="5"/>
          </reference>
          <reference field="7" count="1">
            <x v="4"/>
          </reference>
        </references>
      </pivotArea>
    </format>
    <format dxfId="30">
      <pivotArea dataOnly="0" labelOnly="1" outline="0" fieldPosition="0">
        <references count="2">
          <reference field="6" count="1" selected="0">
            <x v="6"/>
          </reference>
          <reference field="7" count="1">
            <x v="3"/>
          </reference>
        </references>
      </pivotArea>
    </format>
    <format dxfId="29">
      <pivotArea dataOnly="0" labelOnly="1" outline="0" fieldPosition="0">
        <references count="2">
          <reference field="6" count="1" selected="0">
            <x v="7"/>
          </reference>
          <reference field="7" count="1">
            <x v="4"/>
          </reference>
        </references>
      </pivotArea>
    </format>
    <format dxfId="28">
      <pivotArea dataOnly="0" labelOnly="1" outline="0" fieldPosition="0">
        <references count="2">
          <reference field="6" count="1" selected="0">
            <x v="8"/>
          </reference>
          <reference field="7" count="1">
            <x v="4"/>
          </reference>
        </references>
      </pivotArea>
    </format>
    <format dxfId="27">
      <pivotArea dataOnly="0" labelOnly="1" outline="0" fieldPosition="0">
        <references count="2">
          <reference field="6" count="1" selected="0">
            <x v="9"/>
          </reference>
          <reference field="7" count="1">
            <x v="5"/>
          </reference>
        </references>
      </pivotArea>
    </format>
    <format dxfId="26">
      <pivotArea dataOnly="0" labelOnly="1" outline="0" fieldPosition="0">
        <references count="2">
          <reference field="6" count="1" selected="0">
            <x v="11"/>
          </reference>
          <reference field="7" count="1">
            <x v="4"/>
          </reference>
        </references>
      </pivotArea>
    </format>
    <format dxfId="25">
      <pivotArea dataOnly="0" labelOnly="1" outline="0" fieldPosition="0">
        <references count="2">
          <reference field="6" count="1" selected="0">
            <x v="12"/>
          </reference>
          <reference field="7" count="1">
            <x v="4"/>
          </reference>
        </references>
      </pivotArea>
    </format>
    <format dxfId="24">
      <pivotArea dataOnly="0" labelOnly="1" outline="0" fieldPosition="0">
        <references count="2">
          <reference field="6" count="1" selected="0">
            <x v="13"/>
          </reference>
          <reference field="7" count="1">
            <x v="4"/>
          </reference>
        </references>
      </pivotArea>
    </format>
    <format dxfId="23">
      <pivotArea dataOnly="0" labelOnly="1" outline="0" fieldPosition="0">
        <references count="2">
          <reference field="6" count="1" selected="0">
            <x v="15"/>
          </reference>
          <reference field="7" count="1">
            <x v="4"/>
          </reference>
        </references>
      </pivotArea>
    </format>
    <format dxfId="22">
      <pivotArea dataOnly="0" labelOnly="1" outline="0" fieldPosition="0">
        <references count="2">
          <reference field="6" count="1" selected="0">
            <x v="16"/>
          </reference>
          <reference field="7" count="1">
            <x v="8"/>
          </reference>
        </references>
      </pivotArea>
    </format>
    <format dxfId="21">
      <pivotArea dataOnly="0" labelOnly="1" outline="0" fieldPosition="0">
        <references count="2">
          <reference field="6" count="1" selected="0">
            <x v="17"/>
          </reference>
          <reference field="7" count="1">
            <x v="9"/>
          </reference>
        </references>
      </pivotArea>
    </format>
    <format dxfId="20">
      <pivotArea dataOnly="0" labelOnly="1" outline="0" fieldPosition="0">
        <references count="2">
          <reference field="6" count="1" selected="0">
            <x v="18"/>
          </reference>
          <reference field="7" count="1">
            <x v="10"/>
          </reference>
        </references>
      </pivotArea>
    </format>
    <format dxfId="19">
      <pivotArea dataOnly="0" labelOnly="1" outline="0" fieldPosition="0">
        <references count="2">
          <reference field="6" count="1" selected="0">
            <x v="19"/>
          </reference>
          <reference field="7" count="1">
            <x v="11"/>
          </reference>
        </references>
      </pivotArea>
    </format>
    <format dxfId="18">
      <pivotArea dataOnly="0" labelOnly="1" outline="0" fieldPosition="0">
        <references count="2">
          <reference field="6" count="1" selected="0">
            <x v="20"/>
          </reference>
          <reference field="7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F7528-5F56-4CCB-9FC6-9199F0015FF4}" name="PivotTable14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35:C77" firstHeaderRow="1" firstDataRow="1" firstDataCol="1" rowPageCount="1" colPageCount="1"/>
  <pivotFields count="25">
    <pivotField compact="0" outline="0" showAll="0" defaultSubtotal="0"/>
    <pivotField compact="0" outline="0" showAll="0"/>
    <pivotField compact="0" outline="0" showAll="0"/>
    <pivotField compact="0" numFmtId="44" outline="0" showAll="0"/>
    <pivotField compact="0" numFmtId="44" outline="0" showAll="0"/>
    <pivotField axis="axisPage" compact="0" outline="0" multipleItemSelectionAllowed="1" showAll="0">
      <items count="5">
        <item x="1"/>
        <item x="0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dataField="1"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44" outline="0" showAll="0"/>
    <pivotField compact="0" outline="0" showAll="0"/>
    <pivotField axis="axisRow" compact="0" outline="0" showAll="0" sortType="ascending">
      <items count="42">
        <item x="15"/>
        <item x="36"/>
        <item x="7"/>
        <item x="17"/>
        <item x="38"/>
        <item x="22"/>
        <item x="14"/>
        <item x="20"/>
        <item x="19"/>
        <item x="37"/>
        <item x="10"/>
        <item x="33"/>
        <item x="31"/>
        <item x="21"/>
        <item x="39"/>
        <item x="40"/>
        <item x="18"/>
        <item x="28"/>
        <item x="1"/>
        <item x="8"/>
        <item x="27"/>
        <item x="34"/>
        <item x="23"/>
        <item x="16"/>
        <item x="0"/>
        <item x="30"/>
        <item x="29"/>
        <item x="35"/>
        <item x="2"/>
        <item x="13"/>
        <item x="3"/>
        <item x="5"/>
        <item x="32"/>
        <item x="4"/>
        <item x="9"/>
        <item x="6"/>
        <item x="26"/>
        <item x="25"/>
        <item x="11"/>
        <item x="24"/>
        <item x="12"/>
        <item t="default"/>
      </items>
    </pivotField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5" hier="-1"/>
  </pageFields>
  <dataFields count="1">
    <dataField name="Count of Days duration" fld="12" subtotal="count" baseField="0" baseItem="0"/>
  </dataFields>
  <formats count="3">
    <format dxfId="115">
      <pivotArea outline="0" collapsedLevelsAreSubtotals="1" fieldPosition="0"/>
    </format>
    <format dxfId="114">
      <pivotArea collapsedLevelsAreSubtotals="1" fieldPosition="0">
        <references count="1">
          <reference field="21" count="0"/>
        </references>
      </pivotArea>
    </format>
    <format dxfId="11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20704-4383-410E-9ED8-C8C04E30B8BD}" name="PivotTable13" cacheId="10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16:G27" firstHeaderRow="1" firstDataRow="2" firstDataCol="1"/>
  <pivotFields count="25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showAll="0"/>
    <pivotField numFmtId="2" showAll="0"/>
    <pivotField numFmtId="44" showAll="0"/>
    <pivotField axis="axisRow" showAll="0" sortType="ascending">
      <items count="10">
        <item h="1" x="2"/>
        <item h="1" x="3"/>
        <item h="1" x="6"/>
        <item h="1" x="4"/>
        <item x="1"/>
        <item h="1" x="5"/>
        <item h="1" x="8"/>
        <item h="1" x="7"/>
        <item h="1" x="0"/>
        <item t="default"/>
      </items>
    </pivotField>
    <pivotField axis="axisRow" showAll="0">
      <items count="42">
        <item x="15"/>
        <item x="36"/>
        <item x="7"/>
        <item x="17"/>
        <item x="38"/>
        <item x="22"/>
        <item x="14"/>
        <item x="20"/>
        <item x="19"/>
        <item x="37"/>
        <item x="10"/>
        <item x="33"/>
        <item x="31"/>
        <item x="21"/>
        <item x="39"/>
        <item x="40"/>
        <item x="18"/>
        <item x="28"/>
        <item x="1"/>
        <item x="8"/>
        <item x="27"/>
        <item x="34"/>
        <item x="23"/>
        <item x="16"/>
        <item x="0"/>
        <item x="30"/>
        <item x="29"/>
        <item x="35"/>
        <item x="2"/>
        <item x="13"/>
        <item x="3"/>
        <item x="5"/>
        <item x="32"/>
        <item x="4"/>
        <item x="9"/>
        <item x="6"/>
        <item x="26"/>
        <item x="25"/>
        <item x="11"/>
        <item x="24"/>
        <item x="12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20"/>
    <field x="21"/>
  </rowFields>
  <rowItems count="10"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4">
    <format dxfId="129">
      <pivotArea outline="0" collapsedLevelsAreSubtotals="1" fieldPosition="0"/>
    </format>
    <format dxfId="128">
      <pivotArea field="20" type="button" dataOnly="0" labelOnly="1" outline="0" axis="axisRow" fieldPosition="0"/>
    </format>
    <format dxfId="127">
      <pivotArea dataOnly="0" labelOnly="1" fieldPosition="0">
        <references count="1">
          <reference field="20" count="0"/>
        </references>
      </pivotArea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field="20" type="button" dataOnly="0" labelOnly="1" outline="0" axis="axisRow" fieldPosition="0"/>
    </format>
    <format dxfId="123">
      <pivotArea dataOnly="0" labelOnly="1" fieldPosition="0">
        <references count="1">
          <reference field="5" count="0"/>
        </references>
      </pivotArea>
    </format>
    <format dxfId="122">
      <pivotArea dataOnly="0" labelOnly="1" grandCol="1" outline="0" fieldPosition="0"/>
    </format>
    <format dxfId="121">
      <pivotArea outline="0" collapsedLevelsAreSubtotals="1" fieldPosition="0"/>
    </format>
    <format dxfId="120">
      <pivotArea outline="0" collapsedLevelsAreSubtotals="1" fieldPosition="0"/>
    </format>
    <format dxfId="119">
      <pivotArea dataOnly="0" labelOnly="1" fieldPosition="0">
        <references count="2">
          <reference field="20" count="0" selected="0"/>
          <reference field="21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118">
      <pivotArea outline="0" collapsedLevelsAreSubtotals="1" fieldPosition="0"/>
    </format>
    <format dxfId="117">
      <pivotArea dataOnly="0" labelOnly="1" fieldPosition="0">
        <references count="1">
          <reference field="20" count="0"/>
        </references>
      </pivotArea>
    </format>
    <format dxfId="116">
      <pivotArea dataOnly="0" labelOnly="1" fieldPosition="0">
        <references count="2">
          <reference field="20" count="0" selected="0"/>
          <reference field="21" count="3">
            <x v="18"/>
            <x v="24"/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2200E-237E-456D-809A-243404DA3D10}" name="PivotTable11" cacheId="10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J4:O13" firstHeaderRow="0" firstDataRow="1" firstDataCol="1"/>
  <pivotFields count="25">
    <pivotField showAll="0"/>
    <pivotField showAll="0"/>
    <pivotField showAll="0"/>
    <pivotField dataField="1" numFmtId="44" showAll="0"/>
    <pivotField dataField="1" numFmtId="44" showAll="0"/>
    <pivotField showAll="0"/>
    <pivotField showAll="0"/>
    <pivotField showAll="0"/>
    <pivotField showAll="0"/>
    <pivotField numFmtId="14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showAll="0"/>
    <pivotField numFmtId="2" showAll="0"/>
    <pivotField numFmtId="44" showAll="0"/>
    <pivotField axis="axisRow" showAll="0" sortType="ascending">
      <items count="10">
        <item x="2"/>
        <item x="3"/>
        <item x="6"/>
        <item x="4"/>
        <item x="1"/>
        <item x="5"/>
        <item x="8"/>
        <item x="7"/>
        <item x="0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goal" fld="3" subtotal="max" baseField="18" baseItem="8"/>
    <dataField name="Min of goal" fld="3" subtotal="min" baseField="18" baseItem="8"/>
    <dataField name="Average of goal" fld="3" subtotal="average" baseField="18" baseItem="8"/>
    <dataField name="Max of pledged" fld="4" subtotal="max" baseField="18" baseItem="4"/>
    <dataField name="Average of pledged" fld="4" subtotal="average" baseField="18" baseItem="8"/>
  </dataFields>
  <formats count="13">
    <format dxfId="136">
      <pivotArea collapsedLevelsAreSubtotals="1" fieldPosition="0">
        <references count="1">
          <reference field="20" count="0"/>
        </references>
      </pivotArea>
    </format>
    <format dxfId="135">
      <pivotArea outline="0" collapsedLevelsAreSubtotals="1" fieldPosition="0"/>
    </format>
    <format dxfId="134">
      <pivotArea dataOnly="0" labelOnly="1" fieldPosition="0">
        <references count="1">
          <reference field="20" count="0"/>
        </references>
      </pivotArea>
    </format>
    <format dxfId="133">
      <pivotArea field="20" type="button" dataOnly="0" labelOnly="1" outline="0" axis="axisRow" fieldPosition="0"/>
    </format>
    <format dxfId="132">
      <pivotArea dataOnly="0" labelOnly="1" outline="0" fieldPosition="0">
        <references count="1">
          <reference field="4294967294" count="4">
            <x v="0"/>
            <x v="1"/>
            <x v="2"/>
            <x v="4"/>
          </reference>
        </references>
      </pivotArea>
    </format>
    <format dxfId="131">
      <pivotArea field="20" type="button" dataOnly="0" labelOnly="1" outline="0" axis="axisRow" fieldPosition="0"/>
    </format>
    <format dxfId="13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7">
      <pivotArea field="20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2">
      <pivotArea field="20" type="button" dataOnly="0" labelOnly="1" outline="0" axis="axisRow" fieldPosition="0"/>
    </format>
    <format dxfId="1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">
      <pivotArea outline="0" collapsedLevelsAreSubtotals="1" fieldPosition="0"/>
    </format>
    <format dxfId="6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86F2D-5DAA-4C5A-92B1-0D7F6B82EF30}" name="PivotTable10" cacheId="10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3:G13" firstHeaderRow="1" firstDataRow="2" firstDataCol="1"/>
  <pivotFields count="25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showAll="0"/>
    <pivotField numFmtId="2" showAll="0"/>
    <pivotField numFmtId="44" showAll="0"/>
    <pivotField axis="axisRow" showAll="0" sortType="ascending">
      <items count="10">
        <item x="2"/>
        <item x="3"/>
        <item x="6"/>
        <item x="4"/>
        <item x="1"/>
        <item x="5"/>
        <item x="8"/>
        <item x="7"/>
        <item x="0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21">
    <format dxfId="149">
      <pivotArea outline="0" collapsedLevelsAreSubtotals="1" fieldPosition="0"/>
    </format>
    <format dxfId="148">
      <pivotArea field="20" type="button" dataOnly="0" labelOnly="1" outline="0" axis="axisRow" fieldPosition="0"/>
    </format>
    <format dxfId="147">
      <pivotArea dataOnly="0" labelOnly="1" fieldPosition="0">
        <references count="1">
          <reference field="20" count="0"/>
        </references>
      </pivotArea>
    </format>
    <format dxfId="146">
      <pivotArea dataOnly="0" labelOnly="1" fieldPosition="0">
        <references count="1">
          <reference field="5" count="0"/>
        </references>
      </pivotArea>
    </format>
    <format dxfId="145">
      <pivotArea dataOnly="0" labelOnly="1" grandCol="1" outline="0" fieldPosition="0"/>
    </format>
    <format dxfId="144">
      <pivotArea field="20" type="button" dataOnly="0" labelOnly="1" outline="0" axis="axisRow" fieldPosition="0"/>
    </format>
    <format dxfId="143">
      <pivotArea dataOnly="0" labelOnly="1" fieldPosition="0">
        <references count="1">
          <reference field="5" count="0"/>
        </references>
      </pivotArea>
    </format>
    <format dxfId="142">
      <pivotArea dataOnly="0" labelOnly="1" grandCol="1" outline="0" fieldPosition="0"/>
    </format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field="20" type="button" dataOnly="0" labelOnly="1" outline="0" axis="axisRow" fieldPosition="0"/>
    </format>
    <format dxfId="138">
      <pivotArea dataOnly="0" labelOnly="1" fieldPosition="0">
        <references count="1">
          <reference field="5" count="0"/>
        </references>
      </pivotArea>
    </format>
    <format dxfId="137">
      <pivotArea dataOnly="0" labelOnly="1" grandCol="1" outline="0" fieldPosition="0"/>
    </format>
    <format dxfId="15">
      <pivotArea field="20" type="button" dataOnly="0" labelOnly="1" outline="0" axis="axisRow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0">
      <pivotArea field="20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5">
      <pivotArea outline="0" collapsedLevelsAreSubtotals="1" fieldPosition="0"/>
    </format>
    <format dxfId="4">
      <pivotArea dataOnly="0" labelOnly="1" fieldPosition="0">
        <references count="1">
          <reference field="2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42ADE-5F35-46CA-8F5F-D52D880C0F22}" name="PivotTable1" cacheId="10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I3:J1535" firstHeaderRow="1" firstDataRow="2" firstDataCol="1"/>
  <pivotFields count="25">
    <pivotField axis="axisRow" showAll="0">
      <items count="4115">
        <item x="2635"/>
        <item x="914"/>
        <item x="41"/>
        <item x="915"/>
        <item x="916"/>
        <item x="255"/>
        <item x="42"/>
        <item x="3203"/>
        <item x="11"/>
        <item x="917"/>
        <item x="2975"/>
        <item x="2790"/>
        <item x="3385"/>
        <item x="3081"/>
        <item x="615"/>
        <item x="282"/>
        <item x="3540"/>
        <item x="918"/>
        <item x="919"/>
        <item x="920"/>
        <item x="3723"/>
        <item x="921"/>
        <item x="231"/>
        <item x="709"/>
        <item x="2871"/>
        <item x="3724"/>
        <item x="3204"/>
        <item x="922"/>
        <item x="923"/>
        <item x="924"/>
        <item x="925"/>
        <item x="283"/>
        <item x="3314"/>
        <item x="926"/>
        <item x="173"/>
        <item x="576"/>
        <item x="927"/>
        <item x="928"/>
        <item x="929"/>
        <item x="930"/>
        <item x="327"/>
        <item x="931"/>
        <item x="932"/>
        <item x="2636"/>
        <item x="3386"/>
        <item x="933"/>
        <item x="934"/>
        <item x="3725"/>
        <item x="2637"/>
        <item x="935"/>
        <item x="3185"/>
        <item x="936"/>
        <item x="937"/>
        <item x="103"/>
        <item x="938"/>
        <item x="395"/>
        <item x="104"/>
        <item x="939"/>
        <item x="940"/>
        <item x="2638"/>
        <item x="328"/>
        <item x="495"/>
        <item x="616"/>
        <item x="577"/>
        <item x="941"/>
        <item x="710"/>
        <item x="942"/>
        <item x="943"/>
        <item x="944"/>
        <item x="2791"/>
        <item x="3726"/>
        <item x="3727"/>
        <item x="329"/>
        <item x="4103"/>
        <item x="945"/>
        <item x="946"/>
        <item x="3728"/>
        <item x="3635"/>
        <item x="43"/>
        <item x="947"/>
        <item x="2976"/>
        <item x="4"/>
        <item x="948"/>
        <item x="174"/>
        <item x="949"/>
        <item x="950"/>
        <item x="4098"/>
        <item x="44"/>
        <item x="689"/>
        <item x="617"/>
        <item x="951"/>
        <item x="4082"/>
        <item x="3541"/>
        <item x="742"/>
        <item x="330"/>
        <item x="952"/>
        <item x="4092"/>
        <item x="953"/>
        <item x="3082"/>
        <item x="954"/>
        <item x="331"/>
        <item x="578"/>
        <item x="955"/>
        <item x="535"/>
        <item x="579"/>
        <item x="306"/>
        <item x="105"/>
        <item x="496"/>
        <item x="3729"/>
        <item x="956"/>
        <item x="2977"/>
        <item x="957"/>
        <item x="580"/>
        <item x="27"/>
        <item x="3730"/>
        <item x="618"/>
        <item x="3542"/>
        <item x="4109"/>
        <item x="958"/>
        <item x="830"/>
        <item x="959"/>
        <item x="232"/>
        <item x="3731"/>
        <item x="3083"/>
        <item x="619"/>
        <item x="3732"/>
        <item x="2639"/>
        <item x="960"/>
        <item x="2978"/>
        <item x="3733"/>
        <item x="743"/>
        <item x="233"/>
        <item x="3387"/>
        <item x="961"/>
        <item x="962"/>
        <item x="2872"/>
        <item x="3366"/>
        <item x="3591"/>
        <item x="2640"/>
        <item x="45"/>
        <item x="963"/>
        <item x="3388"/>
        <item x="396"/>
        <item x="3671"/>
        <item x="3734"/>
        <item x="711"/>
        <item x="3735"/>
        <item x="3346"/>
        <item x="964"/>
        <item x="965"/>
        <item x="3736"/>
        <item x="3737"/>
        <item x="966"/>
        <item x="3315"/>
        <item x="3347"/>
        <item x="3205"/>
        <item x="3738"/>
        <item x="967"/>
        <item x="968"/>
        <item x="3206"/>
        <item x="3739"/>
        <item x="969"/>
        <item x="2792"/>
        <item x="2979"/>
        <item x="3740"/>
        <item x="970"/>
        <item x="971"/>
        <item x="3741"/>
        <item x="972"/>
        <item x="973"/>
        <item x="974"/>
        <item x="3742"/>
        <item x="2980"/>
        <item x="975"/>
        <item x="3743"/>
        <item x="620"/>
        <item x="976"/>
        <item x="256"/>
        <item x="977"/>
        <item x="978"/>
        <item x="3207"/>
        <item x="979"/>
        <item x="980"/>
        <item x="981"/>
        <item x="3685"/>
        <item x="982"/>
        <item x="983"/>
        <item x="581"/>
        <item x="984"/>
        <item x="3744"/>
        <item x="46"/>
        <item x="3208"/>
        <item x="985"/>
        <item x="3745"/>
        <item x="3746"/>
        <item x="3747"/>
        <item x="744"/>
        <item x="3316"/>
        <item x="986"/>
        <item x="987"/>
        <item x="988"/>
        <item x="332"/>
        <item x="989"/>
        <item x="3748"/>
        <item x="990"/>
        <item x="2981"/>
        <item x="397"/>
        <item x="991"/>
        <item x="992"/>
        <item x="993"/>
        <item x="831"/>
        <item x="994"/>
        <item x="3749"/>
        <item x="995"/>
        <item x="3750"/>
        <item x="3317"/>
        <item x="3592"/>
        <item x="2641"/>
        <item x="3751"/>
        <item x="2793"/>
        <item x="3296"/>
        <item x="3752"/>
        <item x="3697"/>
        <item x="996"/>
        <item x="3753"/>
        <item x="997"/>
        <item x="3581"/>
        <item x="998"/>
        <item x="3754"/>
        <item x="999"/>
        <item x="1000"/>
        <item x="1001"/>
        <item x="1002"/>
        <item x="1003"/>
        <item x="3209"/>
        <item x="1004"/>
        <item x="3636"/>
        <item x="3755"/>
        <item x="398"/>
        <item x="307"/>
        <item x="3389"/>
        <item x="3390"/>
        <item x="2982"/>
        <item x="1005"/>
        <item x="3210"/>
        <item x="1006"/>
        <item x="3593"/>
        <item x="3120"/>
        <item x="3391"/>
        <item x="4104"/>
        <item x="1007"/>
        <item x="2794"/>
        <item x="4090"/>
        <item x="1008"/>
        <item x="2642"/>
        <item x="1009"/>
        <item x="1010"/>
        <item x="1011"/>
        <item x="1012"/>
        <item x="1013"/>
        <item x="3543"/>
        <item x="3594"/>
        <item x="3392"/>
        <item x="1014"/>
        <item x="1015"/>
        <item x="3297"/>
        <item x="4106"/>
        <item x="1016"/>
        <item x="3393"/>
        <item x="1017"/>
        <item x="3616"/>
        <item x="832"/>
        <item x="4083"/>
        <item x="1018"/>
        <item x="2983"/>
        <item x="1019"/>
        <item x="3756"/>
        <item x="1020"/>
        <item x="1021"/>
        <item x="2928"/>
        <item x="3394"/>
        <item x="4105"/>
        <item x="3121"/>
        <item x="333"/>
        <item x="621"/>
        <item x="1022"/>
        <item x="3395"/>
        <item x="2643"/>
        <item x="2984"/>
        <item x="1023"/>
        <item x="3595"/>
        <item x="308"/>
        <item x="2873"/>
        <item x="1024"/>
        <item x="2985"/>
        <item x="3757"/>
        <item x="622"/>
        <item x="3084"/>
        <item x="3698"/>
        <item x="1025"/>
        <item x="2644"/>
        <item x="3211"/>
        <item x="1026"/>
        <item x="1027"/>
        <item x="3186"/>
        <item x="1028"/>
        <item x="334"/>
        <item x="1029"/>
        <item x="3396"/>
        <item x="399"/>
        <item x="175"/>
        <item x="3298"/>
        <item x="1030"/>
        <item x="3367"/>
        <item x="1031"/>
        <item x="1032"/>
        <item x="2929"/>
        <item x="1033"/>
        <item x="833"/>
        <item x="4108"/>
        <item x="834"/>
        <item x="2986"/>
        <item x="1034"/>
        <item x="745"/>
        <item x="2874"/>
        <item x="2987"/>
        <item x="2875"/>
        <item x="712"/>
        <item x="2645"/>
        <item x="582"/>
        <item x="2795"/>
        <item x="2646"/>
        <item x="3318"/>
        <item x="1035"/>
        <item x="3157"/>
        <item x="2647"/>
        <item x="1036"/>
        <item x="1037"/>
        <item x="3672"/>
        <item x="1038"/>
        <item x="1039"/>
        <item x="309"/>
        <item x="1040"/>
        <item x="2648"/>
        <item x="3397"/>
        <item x="1041"/>
        <item x="1042"/>
        <item x="1043"/>
        <item x="1044"/>
        <item x="1045"/>
        <item x="3158"/>
        <item x="3212"/>
        <item x="1046"/>
        <item x="1047"/>
        <item x="1048"/>
        <item x="2649"/>
        <item x="1049"/>
        <item x="3213"/>
        <item x="835"/>
        <item x="497"/>
        <item x="3398"/>
        <item x="1050"/>
        <item x="498"/>
        <item x="3399"/>
        <item x="2650"/>
        <item x="1051"/>
        <item x="1052"/>
        <item x="3214"/>
        <item x="2988"/>
        <item x="1053"/>
        <item x="1054"/>
        <item x="3400"/>
        <item x="3215"/>
        <item x="1055"/>
        <item x="3401"/>
        <item x="3319"/>
        <item x="2651"/>
        <item x="1056"/>
        <item x="583"/>
        <item x="3402"/>
        <item x="623"/>
        <item x="2989"/>
        <item x="106"/>
        <item x="536"/>
        <item x="1057"/>
        <item x="1058"/>
        <item x="176"/>
        <item x="2652"/>
        <item x="1059"/>
        <item x="2653"/>
        <item x="335"/>
        <item x="1060"/>
        <item x="2654"/>
        <item x="2655"/>
        <item x="3758"/>
        <item x="3085"/>
        <item x="177"/>
        <item x="3348"/>
        <item x="3403"/>
        <item x="2656"/>
        <item x="2657"/>
        <item x="1061"/>
        <item x="400"/>
        <item x="3562"/>
        <item x="836"/>
        <item x="1062"/>
        <item x="2930"/>
        <item x="3759"/>
        <item x="3216"/>
        <item x="1063"/>
        <item x="3760"/>
        <item x="2796"/>
        <item x="234"/>
        <item x="1064"/>
        <item x="1065"/>
        <item x="624"/>
        <item x="1066"/>
        <item x="75"/>
        <item x="1067"/>
        <item x="3761"/>
        <item x="1068"/>
        <item x="3762"/>
        <item x="1069"/>
        <item x="1070"/>
        <item x="3763"/>
        <item x="3764"/>
        <item x="1071"/>
        <item x="107"/>
        <item x="746"/>
        <item x="4099"/>
        <item x="178"/>
        <item x="1072"/>
        <item x="3765"/>
        <item x="3766"/>
        <item x="2876"/>
        <item x="1073"/>
        <item x="1074"/>
        <item x="3767"/>
        <item x="1075"/>
        <item x="47"/>
        <item x="1076"/>
        <item x="1077"/>
        <item x="1078"/>
        <item x="1079"/>
        <item x="3768"/>
        <item x="179"/>
        <item x="1080"/>
        <item x="625"/>
        <item x="336"/>
        <item x="1081"/>
        <item x="1082"/>
        <item x="1083"/>
        <item x="1084"/>
        <item x="235"/>
        <item x="2658"/>
        <item x="3404"/>
        <item x="499"/>
        <item x="1085"/>
        <item x="1086"/>
        <item x="3769"/>
        <item x="2797"/>
        <item x="337"/>
        <item x="3770"/>
        <item x="3771"/>
        <item x="338"/>
        <item x="236"/>
        <item x="1087"/>
        <item x="3405"/>
        <item x="3772"/>
        <item x="3773"/>
        <item x="3596"/>
        <item x="3406"/>
        <item x="1088"/>
        <item x="1089"/>
        <item x="1090"/>
        <item x="1091"/>
        <item x="3086"/>
        <item x="3774"/>
        <item x="1092"/>
        <item x="3775"/>
        <item x="1093"/>
        <item x="1094"/>
        <item x="713"/>
        <item x="3776"/>
        <item x="3299"/>
        <item x="1095"/>
        <item x="1096"/>
        <item x="3777"/>
        <item x="1097"/>
        <item x="2659"/>
        <item x="1098"/>
        <item x="1099"/>
        <item x="3778"/>
        <item x="1100"/>
        <item x="584"/>
        <item x="1101"/>
        <item x="3779"/>
        <item x="3637"/>
        <item x="3320"/>
        <item x="3651"/>
        <item x="3699"/>
        <item x="1102"/>
        <item x="1103"/>
        <item x="1104"/>
        <item x="3780"/>
        <item x="3407"/>
        <item x="1105"/>
        <item x="3408"/>
        <item x="3700"/>
        <item x="1106"/>
        <item x="1107"/>
        <item x="1108"/>
        <item x="3409"/>
        <item x="3410"/>
        <item x="1109"/>
        <item x="3217"/>
        <item x="3781"/>
        <item x="1110"/>
        <item x="1111"/>
        <item x="1112"/>
        <item x="1113"/>
        <item x="837"/>
        <item x="310"/>
        <item x="1114"/>
        <item x="1115"/>
        <item x="3411"/>
        <item x="2660"/>
        <item x="1116"/>
        <item x="401"/>
        <item x="402"/>
        <item x="500"/>
        <item x="3412"/>
        <item x="1117"/>
        <item x="585"/>
        <item x="3187"/>
        <item x="1118"/>
        <item x="3218"/>
        <item x="1119"/>
        <item x="1120"/>
        <item x="403"/>
        <item x="1121"/>
        <item x="1122"/>
        <item x="3782"/>
        <item x="1123"/>
        <item x="1124"/>
        <item x="3219"/>
        <item x="3413"/>
        <item x="1125"/>
        <item x="1126"/>
        <item x="1127"/>
        <item x="91"/>
        <item x="3368"/>
        <item x="3783"/>
        <item x="1128"/>
        <item x="1129"/>
        <item x="1130"/>
        <item x="1131"/>
        <item x="1132"/>
        <item x="1133"/>
        <item x="1134"/>
        <item x="1135"/>
        <item x="2990"/>
        <item x="1136"/>
        <item x="1137"/>
        <item x="1138"/>
        <item x="1139"/>
        <item x="1140"/>
        <item x="1141"/>
        <item x="3122"/>
        <item x="1142"/>
        <item x="1143"/>
        <item x="339"/>
        <item x="1144"/>
        <item x="3701"/>
        <item x="1145"/>
        <item x="1146"/>
        <item x="3784"/>
        <item x="3785"/>
        <item x="586"/>
        <item x="1147"/>
        <item x="1148"/>
        <item x="1149"/>
        <item x="537"/>
        <item x="1150"/>
        <item x="1151"/>
        <item x="3664"/>
        <item x="1152"/>
        <item x="1153"/>
        <item x="3786"/>
        <item x="180"/>
        <item x="2661"/>
        <item x="1154"/>
        <item x="1155"/>
        <item x="1156"/>
        <item x="1157"/>
        <item x="3414"/>
        <item x="1158"/>
        <item x="3123"/>
        <item x="1159"/>
        <item x="587"/>
        <item x="3787"/>
        <item x="1160"/>
        <item x="1161"/>
        <item x="1162"/>
        <item x="1163"/>
        <item x="3415"/>
        <item x="3544"/>
        <item x="1164"/>
        <item x="1165"/>
        <item x="1166"/>
        <item x="1167"/>
        <item x="3788"/>
        <item x="1168"/>
        <item x="2662"/>
        <item x="1169"/>
        <item x="1170"/>
        <item x="1171"/>
        <item x="3416"/>
        <item x="1172"/>
        <item x="3789"/>
        <item x="3417"/>
        <item x="1173"/>
        <item x="340"/>
        <item x="1174"/>
        <item x="1175"/>
        <item x="1176"/>
        <item x="2877"/>
        <item x="3702"/>
        <item x="1177"/>
        <item x="1178"/>
        <item x="1179"/>
        <item x="838"/>
        <item x="1180"/>
        <item x="2663"/>
        <item x="1181"/>
        <item x="1182"/>
        <item x="1183"/>
        <item x="839"/>
        <item x="3790"/>
        <item x="3791"/>
        <item x="181"/>
        <item x="1184"/>
        <item x="3087"/>
        <item x="3652"/>
        <item x="3349"/>
        <item x="1185"/>
        <item x="1186"/>
        <item x="1187"/>
        <item x="2991"/>
        <item x="404"/>
        <item x="3792"/>
        <item x="1188"/>
        <item x="1189"/>
        <item x="3124"/>
        <item x="1190"/>
        <item x="1191"/>
        <item x="3793"/>
        <item x="1192"/>
        <item x="2798"/>
        <item x="1193"/>
        <item x="1194"/>
        <item x="1195"/>
        <item x="1196"/>
        <item x="1197"/>
        <item x="1198"/>
        <item x="3794"/>
        <item x="1199"/>
        <item x="3220"/>
        <item x="3418"/>
        <item x="1200"/>
        <item x="2931"/>
        <item x="2932"/>
        <item x="2664"/>
        <item x="3419"/>
        <item x="3795"/>
        <item x="1201"/>
        <item x="1202"/>
        <item x="3420"/>
        <item x="1203"/>
        <item x="3796"/>
        <item x="2992"/>
        <item x="1204"/>
        <item x="1205"/>
        <item x="3221"/>
        <item x="3088"/>
        <item x="3421"/>
        <item x="1206"/>
        <item x="3797"/>
        <item x="1207"/>
        <item x="3125"/>
        <item x="3350"/>
        <item x="747"/>
        <item x="1208"/>
        <item x="1209"/>
        <item x="1210"/>
        <item x="1211"/>
        <item x="1212"/>
        <item x="182"/>
        <item x="2933"/>
        <item x="3126"/>
        <item x="1213"/>
        <item x="1214"/>
        <item x="1215"/>
        <item x="3653"/>
        <item x="3798"/>
        <item x="1216"/>
        <item x="3321"/>
        <item x="3222"/>
        <item x="3799"/>
        <item x="1217"/>
        <item x="2934"/>
        <item x="3223"/>
        <item x="1218"/>
        <item x="1219"/>
        <item x="3800"/>
        <item x="3224"/>
        <item x="2935"/>
        <item x="1220"/>
        <item x="2799"/>
        <item x="108"/>
        <item x="748"/>
        <item x="3422"/>
        <item x="1221"/>
        <item x="2665"/>
        <item x="1222"/>
        <item x="1223"/>
        <item x="1224"/>
        <item x="3300"/>
        <item x="3423"/>
        <item x="3801"/>
        <item x="1225"/>
        <item x="3617"/>
        <item x="3802"/>
        <item x="1226"/>
        <item x="2666"/>
        <item x="2667"/>
        <item x="341"/>
        <item x="257"/>
        <item x="2668"/>
        <item x="2878"/>
        <item x="109"/>
        <item x="2993"/>
        <item x="1227"/>
        <item x="626"/>
        <item x="1228"/>
        <item x="1229"/>
        <item x="284"/>
        <item x="2669"/>
        <item x="1230"/>
        <item x="1231"/>
        <item x="1232"/>
        <item x="3545"/>
        <item x="342"/>
        <item x="1233"/>
        <item x="1234"/>
        <item x="2670"/>
        <item x="4084"/>
        <item x="110"/>
        <item x="1235"/>
        <item x="3225"/>
        <item x="1236"/>
        <item x="1237"/>
        <item x="285"/>
        <item x="1238"/>
        <item x="1239"/>
        <item x="1240"/>
        <item x="1241"/>
        <item x="1242"/>
        <item x="1243"/>
        <item x="1244"/>
        <item x="3226"/>
        <item x="3597"/>
        <item x="3598"/>
        <item x="2936"/>
        <item x="1245"/>
        <item x="1246"/>
        <item x="3159"/>
        <item x="1247"/>
        <item x="1248"/>
        <item x="1249"/>
        <item x="1250"/>
        <item x="1251"/>
        <item x="1252"/>
        <item x="3188"/>
        <item x="3227"/>
        <item x="1253"/>
        <item x="3673"/>
        <item x="1254"/>
        <item x="3160"/>
        <item x="286"/>
        <item x="1255"/>
        <item x="2937"/>
        <item x="1256"/>
        <item x="237"/>
        <item x="3654"/>
        <item x="3351"/>
        <item x="1257"/>
        <item x="2800"/>
        <item x="1258"/>
        <item x="1259"/>
        <item x="1260"/>
        <item x="1261"/>
        <item x="3546"/>
        <item x="714"/>
        <item x="258"/>
        <item x="3599"/>
        <item x="1262"/>
        <item x="3089"/>
        <item x="2879"/>
        <item x="1263"/>
        <item x="1264"/>
        <item x="501"/>
        <item x="3624"/>
        <item x="1265"/>
        <item x="183"/>
        <item x="1266"/>
        <item x="2801"/>
        <item x="3642"/>
        <item x="28"/>
        <item x="48"/>
        <item x="2671"/>
        <item x="2994"/>
        <item x="1267"/>
        <item x="1268"/>
        <item x="3090"/>
        <item x="627"/>
        <item x="343"/>
        <item x="690"/>
        <item x="76"/>
        <item x="3803"/>
        <item x="1269"/>
        <item x="1270"/>
        <item x="3804"/>
        <item x="1271"/>
        <item x="2938"/>
        <item x="3352"/>
        <item x="1272"/>
        <item x="1273"/>
        <item x="1274"/>
        <item x="1275"/>
        <item x="1276"/>
        <item x="1277"/>
        <item x="2995"/>
        <item x="259"/>
        <item x="3189"/>
        <item x="3228"/>
        <item x="111"/>
        <item x="1278"/>
        <item x="1279"/>
        <item x="749"/>
        <item x="2880"/>
        <item x="3805"/>
        <item x="63"/>
        <item x="1280"/>
        <item x="1281"/>
        <item x="1282"/>
        <item x="3703"/>
        <item x="3322"/>
        <item x="1283"/>
        <item x="2672"/>
        <item x="1284"/>
        <item x="1285"/>
        <item x="1286"/>
        <item x="1287"/>
        <item x="502"/>
        <item x="3806"/>
        <item x="3161"/>
        <item x="3807"/>
        <item x="1288"/>
        <item x="1289"/>
        <item x="1290"/>
        <item x="1291"/>
        <item x="3424"/>
        <item x="3229"/>
        <item x="1292"/>
        <item x="344"/>
        <item x="2881"/>
        <item x="1293"/>
        <item x="1294"/>
        <item x="405"/>
        <item x="2882"/>
        <item x="3425"/>
        <item x="2883"/>
        <item x="3808"/>
        <item x="3809"/>
        <item x="406"/>
        <item x="628"/>
        <item x="1295"/>
        <item x="3091"/>
        <item x="1296"/>
        <item x="1297"/>
        <item x="1298"/>
        <item x="4107"/>
        <item x="1299"/>
        <item x="1300"/>
        <item x="3426"/>
        <item x="691"/>
        <item x="1301"/>
        <item x="3427"/>
        <item x="3428"/>
        <item x="1302"/>
        <item x="3547"/>
        <item x="3625"/>
        <item x="692"/>
        <item x="1303"/>
        <item x="3810"/>
        <item x="1304"/>
        <item x="1305"/>
        <item x="3548"/>
        <item x="2802"/>
        <item x="3811"/>
        <item x="407"/>
        <item x="3812"/>
        <item x="1306"/>
        <item x="1307"/>
        <item x="2803"/>
        <item x="3190"/>
        <item x="2804"/>
        <item x="1308"/>
        <item x="2996"/>
        <item x="1309"/>
        <item x="3323"/>
        <item x="2997"/>
        <item x="2673"/>
        <item x="1310"/>
        <item x="1311"/>
        <item x="840"/>
        <item x="1312"/>
        <item x="3618"/>
        <item x="1313"/>
        <item x="3324"/>
        <item x="2939"/>
        <item x="3429"/>
        <item x="3813"/>
        <item x="1314"/>
        <item x="1315"/>
        <item x="3353"/>
        <item x="1316"/>
        <item x="1317"/>
        <item x="3191"/>
        <item x="3430"/>
        <item x="1318"/>
        <item x="3092"/>
        <item x="1319"/>
        <item x="2940"/>
        <item x="3626"/>
        <item x="1320"/>
        <item x="3814"/>
        <item x="1321"/>
        <item x="3815"/>
        <item x="1322"/>
        <item x="3431"/>
        <item x="1323"/>
        <item x="1324"/>
        <item x="3325"/>
        <item x="3230"/>
        <item x="3816"/>
        <item x="2674"/>
        <item x="503"/>
        <item x="1325"/>
        <item x="3326"/>
        <item x="3549"/>
        <item x="3162"/>
        <item x="2998"/>
        <item x="3231"/>
        <item x="2805"/>
        <item x="1326"/>
        <item x="3817"/>
        <item x="1327"/>
        <item x="2884"/>
        <item x="3127"/>
        <item x="3432"/>
        <item x="1328"/>
        <item x="3818"/>
        <item x="1329"/>
        <item x="3819"/>
        <item x="3433"/>
        <item x="1330"/>
        <item x="1331"/>
        <item x="2999"/>
        <item x="3434"/>
        <item x="1332"/>
        <item x="1333"/>
        <item x="2675"/>
        <item x="1334"/>
        <item x="1335"/>
        <item x="3655"/>
        <item x="3232"/>
        <item x="1336"/>
        <item x="1337"/>
        <item x="1338"/>
        <item x="629"/>
        <item x="3820"/>
        <item x="2941"/>
        <item x="3627"/>
        <item x="630"/>
        <item x="1339"/>
        <item x="1340"/>
        <item x="3435"/>
        <item x="1341"/>
        <item x="3821"/>
        <item x="3436"/>
        <item x="1342"/>
        <item x="1343"/>
        <item x="1344"/>
        <item x="2676"/>
        <item x="29"/>
        <item x="3327"/>
        <item x="1345"/>
        <item x="1346"/>
        <item x="3674"/>
        <item x="3437"/>
        <item x="3438"/>
        <item x="750"/>
        <item x="3600"/>
        <item x="1347"/>
        <item x="3439"/>
        <item x="3233"/>
        <item x="1348"/>
        <item x="1349"/>
        <item x="1350"/>
        <item x="538"/>
        <item x="1351"/>
        <item x="1352"/>
        <item x="1353"/>
        <item x="1354"/>
        <item x="2942"/>
        <item x="1355"/>
        <item x="3440"/>
        <item x="3643"/>
        <item x="112"/>
        <item x="1356"/>
        <item x="1357"/>
        <item x="751"/>
        <item x="2806"/>
        <item x="1358"/>
        <item x="2807"/>
        <item x="539"/>
        <item x="1359"/>
        <item x="631"/>
        <item x="1360"/>
        <item x="345"/>
        <item x="3354"/>
        <item x="1361"/>
        <item x="3675"/>
        <item x="1362"/>
        <item x="3441"/>
        <item x="1363"/>
        <item x="3234"/>
        <item x="1364"/>
        <item x="1365"/>
        <item x="752"/>
        <item x="3369"/>
        <item x="632"/>
        <item x="1366"/>
        <item x="1367"/>
        <item x="3822"/>
        <item x="1368"/>
        <item x="3328"/>
        <item x="1369"/>
        <item x="1370"/>
        <item x="3823"/>
        <item x="12"/>
        <item x="1371"/>
        <item x="3442"/>
        <item x="753"/>
        <item x="3443"/>
        <item x="1372"/>
        <item x="1373"/>
        <item x="2808"/>
        <item x="346"/>
        <item x="1374"/>
        <item x="1375"/>
        <item x="1376"/>
        <item x="1377"/>
        <item x="1378"/>
        <item x="3656"/>
        <item x="1379"/>
        <item x="3444"/>
        <item x="633"/>
        <item x="1380"/>
        <item x="1381"/>
        <item x="1382"/>
        <item x="3824"/>
        <item x="1383"/>
        <item x="1384"/>
        <item x="1385"/>
        <item x="1386"/>
        <item x="1387"/>
        <item x="1388"/>
        <item x="1389"/>
        <item x="1390"/>
        <item x="1391"/>
        <item x="184"/>
        <item x="1392"/>
        <item x="1393"/>
        <item x="2677"/>
        <item x="3235"/>
        <item x="1394"/>
        <item x="1395"/>
        <item x="1396"/>
        <item x="715"/>
        <item x="3236"/>
        <item x="3825"/>
        <item x="1397"/>
        <item x="1398"/>
        <item x="1399"/>
        <item x="1400"/>
        <item x="3826"/>
        <item x="1401"/>
        <item x="1402"/>
        <item x="1403"/>
        <item x="3827"/>
        <item x="1404"/>
        <item x="1405"/>
        <item x="1406"/>
        <item x="3828"/>
        <item x="1407"/>
        <item x="1408"/>
        <item x="92"/>
        <item x="3445"/>
        <item x="1409"/>
        <item x="113"/>
        <item x="1410"/>
        <item x="1411"/>
        <item x="3829"/>
        <item x="1412"/>
        <item x="2678"/>
        <item x="1413"/>
        <item x="1414"/>
        <item x="4085"/>
        <item x="1415"/>
        <item x="1416"/>
        <item x="1417"/>
        <item x="114"/>
        <item x="1418"/>
        <item x="1419"/>
        <item x="1420"/>
        <item x="347"/>
        <item x="1421"/>
        <item x="1422"/>
        <item x="1423"/>
        <item x="1424"/>
        <item x="1425"/>
        <item x="1426"/>
        <item x="3830"/>
        <item x="3163"/>
        <item x="3831"/>
        <item x="1427"/>
        <item x="1428"/>
        <item x="3832"/>
        <item x="1429"/>
        <item x="1430"/>
        <item x="1431"/>
        <item x="1432"/>
        <item x="1433"/>
        <item x="1434"/>
        <item x="3833"/>
        <item x="1435"/>
        <item x="2679"/>
        <item x="1436"/>
        <item x="408"/>
        <item x="2680"/>
        <item x="1437"/>
        <item x="1438"/>
        <item x="2943"/>
        <item x="2681"/>
        <item x="2682"/>
        <item x="1439"/>
        <item x="1440"/>
        <item x="1441"/>
        <item x="287"/>
        <item x="1442"/>
        <item x="3000"/>
        <item x="1443"/>
        <item x="1444"/>
        <item x="3644"/>
        <item x="1445"/>
        <item x="1446"/>
        <item x="1447"/>
        <item x="3128"/>
        <item x="1448"/>
        <item x="311"/>
        <item x="348"/>
        <item x="2683"/>
        <item x="2885"/>
        <item x="2886"/>
        <item x="2809"/>
        <item x="409"/>
        <item x="410"/>
        <item x="1449"/>
        <item x="1450"/>
        <item x="1451"/>
        <item x="3834"/>
        <item x="1452"/>
        <item x="3835"/>
        <item x="1453"/>
        <item x="2684"/>
        <item x="3093"/>
        <item x="2810"/>
        <item x="411"/>
        <item x="1454"/>
        <item x="1455"/>
        <item x="1456"/>
        <item x="3446"/>
        <item x="1457"/>
        <item x="2887"/>
        <item x="1458"/>
        <item x="1459"/>
        <item x="1460"/>
        <item x="540"/>
        <item x="185"/>
        <item x="260"/>
        <item x="3001"/>
        <item x="3836"/>
        <item x="1461"/>
        <item x="2811"/>
        <item x="1462"/>
        <item x="2685"/>
        <item x="1463"/>
        <item x="1464"/>
        <item x="754"/>
        <item x="2686"/>
        <item x="1465"/>
        <item x="3837"/>
        <item x="3838"/>
        <item x="3002"/>
        <item x="2687"/>
        <item x="3839"/>
        <item x="1466"/>
        <item x="1467"/>
        <item x="3619"/>
        <item x="3563"/>
        <item x="412"/>
        <item x="1468"/>
        <item x="3237"/>
        <item x="30"/>
        <item x="349"/>
        <item x="1469"/>
        <item x="1470"/>
        <item x="3686"/>
        <item x="541"/>
        <item x="186"/>
        <item x="4086"/>
        <item x="2688"/>
        <item x="1471"/>
        <item x="3447"/>
        <item x="1472"/>
        <item x="3094"/>
        <item x="1473"/>
        <item x="3448"/>
        <item x="3840"/>
        <item x="755"/>
        <item x="1474"/>
        <item x="3676"/>
        <item x="1475"/>
        <item x="1476"/>
        <item x="3582"/>
        <item x="1477"/>
        <item x="2888"/>
        <item x="1478"/>
        <item x="1479"/>
        <item x="1480"/>
        <item x="3003"/>
        <item x="841"/>
        <item x="3564"/>
        <item x="1481"/>
        <item x="1482"/>
        <item x="1483"/>
        <item x="2689"/>
        <item x="3841"/>
        <item x="1484"/>
        <item x="4095"/>
        <item x="1485"/>
        <item x="3004"/>
        <item x="3005"/>
        <item x="3601"/>
        <item x="3006"/>
        <item x="842"/>
        <item x="3238"/>
        <item x="4110"/>
        <item x="350"/>
        <item x="2690"/>
        <item x="588"/>
        <item x="542"/>
        <item x="187"/>
        <item x="93"/>
        <item x="3842"/>
        <item x="2691"/>
        <item x="1486"/>
        <item x="2692"/>
        <item x="3129"/>
        <item x="716"/>
        <item x="1487"/>
        <item x="288"/>
        <item x="1488"/>
        <item x="351"/>
        <item x="1489"/>
        <item x="1490"/>
        <item x="1491"/>
        <item x="3192"/>
        <item x="64"/>
        <item x="1492"/>
        <item x="238"/>
        <item x="3843"/>
        <item x="843"/>
        <item x="1493"/>
        <item x="1494"/>
        <item x="3239"/>
        <item x="3007"/>
        <item x="3449"/>
        <item x="3008"/>
        <item x="1495"/>
        <item x="1496"/>
        <item x="3844"/>
        <item x="3095"/>
        <item x="3009"/>
        <item x="3628"/>
        <item x="1497"/>
        <item x="188"/>
        <item x="844"/>
        <item x="1498"/>
        <item x="1499"/>
        <item x="3010"/>
        <item x="1500"/>
        <item x="1501"/>
        <item x="3450"/>
        <item x="1502"/>
        <item x="3451"/>
        <item x="3240"/>
        <item x="2693"/>
        <item x="1503"/>
        <item x="1504"/>
        <item x="1505"/>
        <item x="1506"/>
        <item x="1507"/>
        <item x="3011"/>
        <item x="1508"/>
        <item x="1509"/>
        <item x="3452"/>
        <item x="1510"/>
        <item x="2812"/>
        <item x="1511"/>
        <item x="3704"/>
        <item x="845"/>
        <item x="3012"/>
        <item x="1512"/>
        <item x="1513"/>
        <item x="756"/>
        <item x="3130"/>
        <item x="1514"/>
        <item x="1515"/>
        <item x="3629"/>
        <item x="3013"/>
        <item x="1516"/>
        <item x="1517"/>
        <item x="1518"/>
        <item x="1519"/>
        <item x="1520"/>
        <item x="4087"/>
        <item x="757"/>
        <item x="1521"/>
        <item x="3845"/>
        <item x="312"/>
        <item x="3846"/>
        <item x="1522"/>
        <item x="3550"/>
        <item x="1523"/>
        <item x="589"/>
        <item x="1524"/>
        <item x="189"/>
        <item x="1525"/>
        <item x="1526"/>
        <item x="1527"/>
        <item x="1528"/>
        <item x="1529"/>
        <item x="1530"/>
        <item x="504"/>
        <item x="190"/>
        <item x="1531"/>
        <item x="543"/>
        <item x="1532"/>
        <item x="1533"/>
        <item x="352"/>
        <item x="1534"/>
        <item x="3665"/>
        <item x="1535"/>
        <item x="2813"/>
        <item x="693"/>
        <item x="1536"/>
        <item x="2944"/>
        <item x="3453"/>
        <item x="2694"/>
        <item x="1537"/>
        <item x="3355"/>
        <item x="1538"/>
        <item x="1539"/>
        <item x="1540"/>
        <item x="1541"/>
        <item x="1542"/>
        <item x="3014"/>
        <item x="413"/>
        <item x="3847"/>
        <item x="1543"/>
        <item x="634"/>
        <item x="1544"/>
        <item x="3638"/>
        <item x="635"/>
        <item x="1545"/>
        <item x="3848"/>
        <item x="3454"/>
        <item x="758"/>
        <item x="1546"/>
        <item x="3849"/>
        <item x="1547"/>
        <item x="3241"/>
        <item x="1548"/>
        <item x="1549"/>
        <item x="1550"/>
        <item x="1551"/>
        <item x="636"/>
        <item x="1552"/>
        <item x="1553"/>
        <item x="1554"/>
        <item x="94"/>
        <item x="1555"/>
        <item x="3850"/>
        <item x="1556"/>
        <item x="1557"/>
        <item x="1558"/>
        <item x="2695"/>
        <item x="1559"/>
        <item x="1560"/>
        <item x="3301"/>
        <item x="414"/>
        <item x="1561"/>
        <item x="1562"/>
        <item x="3131"/>
        <item x="1563"/>
        <item x="1564"/>
        <item x="1565"/>
        <item x="3851"/>
        <item x="1566"/>
        <item x="1567"/>
        <item x="3852"/>
        <item x="1568"/>
        <item x="353"/>
        <item x="1569"/>
        <item x="2696"/>
        <item x="3570"/>
        <item x="1570"/>
        <item x="2697"/>
        <item x="1571"/>
        <item x="3455"/>
        <item x="415"/>
        <item x="3657"/>
        <item x="1572"/>
        <item x="1573"/>
        <item x="2698"/>
        <item x="759"/>
        <item x="3687"/>
        <item x="2945"/>
        <item x="1574"/>
        <item x="3456"/>
        <item x="1575"/>
        <item x="2699"/>
        <item x="3302"/>
        <item x="3853"/>
        <item x="3854"/>
        <item x="1576"/>
        <item x="416"/>
        <item x="1577"/>
        <item x="1578"/>
        <item x="1579"/>
        <item x="1580"/>
        <item x="2889"/>
        <item x="1581"/>
        <item x="3855"/>
        <item x="115"/>
        <item x="191"/>
        <item x="261"/>
        <item x="1582"/>
        <item x="544"/>
        <item x="637"/>
        <item x="3688"/>
        <item x="3457"/>
        <item x="1583"/>
        <item x="1584"/>
        <item x="1585"/>
        <item x="1586"/>
        <item x="846"/>
        <item x="3705"/>
        <item x="1587"/>
        <item x="1588"/>
        <item x="1589"/>
        <item x="1590"/>
        <item x="3856"/>
        <item x="3329"/>
        <item x="3458"/>
        <item x="3857"/>
        <item x="1591"/>
        <item x="1592"/>
        <item x="760"/>
        <item x="3858"/>
        <item x="761"/>
        <item x="3132"/>
        <item x="1593"/>
        <item x="3706"/>
        <item x="2700"/>
        <item x="847"/>
        <item x="1594"/>
        <item x="1595"/>
        <item x="1596"/>
        <item x="1597"/>
        <item x="3242"/>
        <item x="1598"/>
        <item x="1599"/>
        <item x="2701"/>
        <item x="1600"/>
        <item x="762"/>
        <item x="3133"/>
        <item x="3015"/>
        <item x="1601"/>
        <item x="2814"/>
        <item x="1602"/>
        <item x="1603"/>
        <item x="3583"/>
        <item x="763"/>
        <item x="2702"/>
        <item x="1604"/>
        <item x="638"/>
        <item x="2890"/>
        <item x="590"/>
        <item x="3584"/>
        <item x="1605"/>
        <item x="848"/>
        <item x="1606"/>
        <item x="3096"/>
        <item x="3459"/>
        <item x="2891"/>
        <item x="1607"/>
        <item x="1608"/>
        <item x="192"/>
        <item x="1609"/>
        <item x="3330"/>
        <item x="2946"/>
        <item x="3859"/>
        <item x="13"/>
        <item x="1610"/>
        <item x="1611"/>
        <item x="1612"/>
        <item x="1613"/>
        <item x="417"/>
        <item x="1614"/>
        <item x="1615"/>
        <item x="545"/>
        <item x="1616"/>
        <item x="2703"/>
        <item x="3707"/>
        <item x="193"/>
        <item x="354"/>
        <item x="1617"/>
        <item x="4096"/>
        <item x="3860"/>
        <item x="2704"/>
        <item x="1618"/>
        <item x="849"/>
        <item x="239"/>
        <item x="3016"/>
        <item x="1619"/>
        <item x="1620"/>
        <item x="1621"/>
        <item x="591"/>
        <item x="3243"/>
        <item x="3017"/>
        <item x="1622"/>
        <item x="3460"/>
        <item x="3861"/>
        <item x="592"/>
        <item x="2892"/>
        <item x="3862"/>
        <item x="2815"/>
        <item x="3677"/>
        <item x="1623"/>
        <item x="49"/>
        <item x="505"/>
        <item x="1624"/>
        <item x="1625"/>
        <item x="1626"/>
        <item x="1627"/>
        <item x="1628"/>
        <item x="1629"/>
        <item x="3461"/>
        <item x="1630"/>
        <item x="3863"/>
        <item x="764"/>
        <item x="3462"/>
        <item x="1631"/>
        <item x="3864"/>
        <item x="1632"/>
        <item x="3370"/>
        <item x="1633"/>
        <item x="3331"/>
        <item x="3865"/>
        <item x="3244"/>
        <item x="37"/>
        <item x="4111"/>
        <item x="418"/>
        <item x="2893"/>
        <item x="3639"/>
        <item x="1634"/>
        <item x="419"/>
        <item x="1635"/>
        <item x="1636"/>
        <item x="3866"/>
        <item x="3463"/>
        <item x="3303"/>
        <item x="2894"/>
        <item x="3245"/>
        <item x="420"/>
        <item x="14"/>
        <item x="3645"/>
        <item x="3246"/>
        <item x="3867"/>
        <item x="3247"/>
        <item x="765"/>
        <item x="1637"/>
        <item x="2947"/>
        <item x="2895"/>
        <item x="3464"/>
        <item x="2705"/>
        <item x="1638"/>
        <item x="3868"/>
        <item x="766"/>
        <item x="3164"/>
        <item x="3869"/>
        <item x="3356"/>
        <item x="3666"/>
        <item x="3465"/>
        <item x="1639"/>
        <item x="116"/>
        <item x="1640"/>
        <item x="355"/>
        <item x="1641"/>
        <item x="3870"/>
        <item x="117"/>
        <item x="2816"/>
        <item x="1642"/>
        <item x="1643"/>
        <item x="3466"/>
        <item x="1644"/>
        <item x="2948"/>
        <item x="1645"/>
        <item x="2706"/>
        <item x="1646"/>
        <item x="1647"/>
        <item x="1648"/>
        <item x="1649"/>
        <item x="3165"/>
        <item x="850"/>
        <item x="2707"/>
        <item x="3357"/>
        <item x="3871"/>
        <item x="1650"/>
        <item x="3467"/>
        <item x="2817"/>
        <item x="1651"/>
        <item x="717"/>
        <item x="1652"/>
        <item x="3872"/>
        <item x="3620"/>
        <item x="1653"/>
        <item x="1654"/>
        <item x="1655"/>
        <item x="2708"/>
        <item x="1656"/>
        <item x="3565"/>
        <item x="3873"/>
        <item x="118"/>
        <item x="546"/>
        <item x="1657"/>
        <item x="3585"/>
        <item x="3874"/>
        <item x="593"/>
        <item x="767"/>
        <item x="1658"/>
        <item x="3875"/>
        <item x="2896"/>
        <item x="1659"/>
        <item x="1660"/>
        <item x="1661"/>
        <item x="2897"/>
        <item x="2818"/>
        <item x="2709"/>
        <item x="1662"/>
        <item x="2949"/>
        <item x="1663"/>
        <item x="851"/>
        <item x="594"/>
        <item x="1664"/>
        <item x="1665"/>
        <item x="1666"/>
        <item x="1667"/>
        <item x="3876"/>
        <item x="1668"/>
        <item x="65"/>
        <item x="3877"/>
        <item x="1669"/>
        <item x="3248"/>
        <item x="3304"/>
        <item x="3551"/>
        <item x="2710"/>
        <item x="3878"/>
        <item x="1670"/>
        <item x="1671"/>
        <item x="1672"/>
        <item x="3249"/>
        <item x="421"/>
        <item x="3371"/>
        <item x="1673"/>
        <item x="1674"/>
        <item x="1675"/>
        <item x="3166"/>
        <item x="3678"/>
        <item x="1676"/>
        <item x="1677"/>
        <item x="852"/>
        <item x="3658"/>
        <item x="1678"/>
        <item x="3879"/>
        <item x="1679"/>
        <item x="119"/>
        <item x="3880"/>
        <item x="77"/>
        <item x="1680"/>
        <item x="1681"/>
        <item x="1682"/>
        <item x="1683"/>
        <item x="1684"/>
        <item x="3708"/>
        <item x="1685"/>
        <item x="3468"/>
        <item x="2819"/>
        <item x="547"/>
        <item x="3469"/>
        <item x="3097"/>
        <item x="1686"/>
        <item x="853"/>
        <item x="1687"/>
        <item x="3134"/>
        <item x="639"/>
        <item x="1688"/>
        <item x="1689"/>
        <item x="1690"/>
        <item x="1691"/>
        <item x="1692"/>
        <item x="3250"/>
        <item x="1693"/>
        <item x="3881"/>
        <item x="356"/>
        <item x="357"/>
        <item x="3602"/>
        <item x="1694"/>
        <item x="1695"/>
        <item x="854"/>
        <item x="1696"/>
        <item x="422"/>
        <item x="1697"/>
        <item x="3882"/>
        <item x="1698"/>
        <item x="3018"/>
        <item x="1699"/>
        <item x="3883"/>
        <item x="3470"/>
        <item x="3332"/>
        <item x="3471"/>
        <item x="3098"/>
        <item x="1700"/>
        <item x="3472"/>
        <item x="1701"/>
        <item x="3884"/>
        <item x="2711"/>
        <item x="2898"/>
        <item x="1702"/>
        <item x="2820"/>
        <item x="2712"/>
        <item x="1703"/>
        <item x="1704"/>
        <item x="1705"/>
        <item x="3885"/>
        <item x="1706"/>
        <item x="3886"/>
        <item x="3135"/>
        <item x="1707"/>
        <item x="3019"/>
        <item x="855"/>
        <item x="3887"/>
        <item x="1708"/>
        <item x="3888"/>
        <item x="358"/>
        <item x="1709"/>
        <item x="2821"/>
        <item x="548"/>
        <item x="2713"/>
        <item x="3251"/>
        <item x="2822"/>
        <item x="3020"/>
        <item x="1710"/>
        <item x="3021"/>
        <item x="3022"/>
        <item x="78"/>
        <item x="3889"/>
        <item x="1711"/>
        <item x="1712"/>
        <item x="1713"/>
        <item x="120"/>
        <item x="768"/>
        <item x="3890"/>
        <item x="1714"/>
        <item x="1715"/>
        <item x="1716"/>
        <item x="3473"/>
        <item x="3099"/>
        <item x="1717"/>
        <item x="423"/>
        <item x="549"/>
        <item x="1718"/>
        <item x="3603"/>
        <item x="2823"/>
        <item x="3571"/>
        <item x="1719"/>
        <item x="194"/>
        <item x="1720"/>
        <item x="2824"/>
        <item x="3252"/>
        <item x="1721"/>
        <item x="262"/>
        <item x="3891"/>
        <item x="856"/>
        <item x="1722"/>
        <item x="313"/>
        <item x="2950"/>
        <item x="2951"/>
        <item x="1723"/>
        <item x="3193"/>
        <item x="195"/>
        <item x="1724"/>
        <item x="424"/>
        <item x="4091"/>
        <item x="1725"/>
        <item x="1726"/>
        <item x="425"/>
        <item x="3167"/>
        <item x="3604"/>
        <item x="1727"/>
        <item x="3474"/>
        <item x="426"/>
        <item x="1728"/>
        <item x="3892"/>
        <item x="1729"/>
        <item x="427"/>
        <item x="1730"/>
        <item x="3566"/>
        <item x="1731"/>
        <item x="1732"/>
        <item x="3023"/>
        <item x="3640"/>
        <item x="1733"/>
        <item x="640"/>
        <item x="1734"/>
        <item x="857"/>
        <item x="3253"/>
        <item x="1735"/>
        <item x="858"/>
        <item x="359"/>
        <item x="3893"/>
        <item x="1736"/>
        <item x="859"/>
        <item x="1737"/>
        <item x="1738"/>
        <item x="860"/>
        <item x="1739"/>
        <item x="2899"/>
        <item x="1740"/>
        <item x="3024"/>
        <item x="2825"/>
        <item x="1741"/>
        <item x="289"/>
        <item x="2714"/>
        <item x="3475"/>
        <item x="1742"/>
        <item x="3552"/>
        <item x="1743"/>
        <item x="263"/>
        <item x="2715"/>
        <item x="1744"/>
        <item x="1745"/>
        <item x="506"/>
        <item x="3025"/>
        <item x="1746"/>
        <item x="769"/>
        <item x="1747"/>
        <item x="1748"/>
        <item x="3894"/>
        <item x="3476"/>
        <item x="1749"/>
        <item x="1750"/>
        <item x="196"/>
        <item x="1751"/>
        <item x="1752"/>
        <item x="3372"/>
        <item x="1753"/>
        <item x="1754"/>
        <item x="1755"/>
        <item x="197"/>
        <item x="360"/>
        <item x="641"/>
        <item x="1756"/>
        <item x="3026"/>
        <item x="1757"/>
        <item x="770"/>
        <item x="1758"/>
        <item x="1759"/>
        <item x="3305"/>
        <item x="771"/>
        <item x="550"/>
        <item x="772"/>
        <item x="240"/>
        <item x="1760"/>
        <item x="3333"/>
        <item x="3895"/>
        <item x="121"/>
        <item x="428"/>
        <item x="1761"/>
        <item x="3136"/>
        <item x="3168"/>
        <item x="2716"/>
        <item x="241"/>
        <item x="2717"/>
        <item x="1762"/>
        <item x="3194"/>
        <item x="1763"/>
        <item x="4112"/>
        <item x="3477"/>
        <item x="1764"/>
        <item x="3254"/>
        <item x="3896"/>
        <item x="3169"/>
        <item x="3646"/>
        <item x="1765"/>
        <item x="2718"/>
        <item x="1766"/>
        <item x="3137"/>
        <item x="861"/>
        <item x="3567"/>
        <item x="2826"/>
        <item x="3478"/>
        <item x="1767"/>
        <item x="1768"/>
        <item x="3334"/>
        <item x="1769"/>
        <item x="3255"/>
        <item x="1770"/>
        <item x="3027"/>
        <item x="1771"/>
        <item x="507"/>
        <item x="1772"/>
        <item x="1773"/>
        <item x="2719"/>
        <item x="1774"/>
        <item x="3897"/>
        <item x="2827"/>
        <item x="1775"/>
        <item x="3195"/>
        <item x="3898"/>
        <item x="1776"/>
        <item x="1777"/>
        <item x="3553"/>
        <item x="2900"/>
        <item x="3138"/>
        <item x="3256"/>
        <item x="1778"/>
        <item x="1779"/>
        <item x="508"/>
        <item x="3899"/>
        <item x="862"/>
        <item x="1780"/>
        <item x="1781"/>
        <item x="1782"/>
        <item x="1783"/>
        <item x="198"/>
        <item x="429"/>
        <item x="1784"/>
        <item x="1785"/>
        <item x="3900"/>
        <item x="361"/>
        <item x="1786"/>
        <item x="1787"/>
        <item x="3479"/>
        <item x="1788"/>
        <item x="1789"/>
        <item x="2720"/>
        <item x="1790"/>
        <item x="122"/>
        <item x="1791"/>
        <item x="773"/>
        <item x="3028"/>
        <item x="4093"/>
        <item x="3373"/>
        <item x="3100"/>
        <item x="1792"/>
        <item x="2901"/>
        <item x="1793"/>
        <item x="3901"/>
        <item x="2952"/>
        <item x="1794"/>
        <item x="1795"/>
        <item x="2721"/>
        <item x="1796"/>
        <item x="1797"/>
        <item x="3101"/>
        <item x="3480"/>
        <item x="1798"/>
        <item x="1799"/>
        <item x="3029"/>
        <item x="1800"/>
        <item x="3554"/>
        <item x="3481"/>
        <item x="3139"/>
        <item x="1801"/>
        <item x="1802"/>
        <item x="3170"/>
        <item x="1803"/>
        <item x="1804"/>
        <item x="3659"/>
        <item x="3555"/>
        <item x="1805"/>
        <item x="3902"/>
        <item x="2828"/>
        <item x="1806"/>
        <item x="199"/>
        <item x="1807"/>
        <item x="3903"/>
        <item x="3647"/>
        <item x="1808"/>
        <item x="1809"/>
        <item x="1810"/>
        <item x="1811"/>
        <item x="1812"/>
        <item x="3030"/>
        <item x="3257"/>
        <item x="1813"/>
        <item x="3482"/>
        <item x="1814"/>
        <item x="1815"/>
        <item x="1816"/>
        <item x="1817"/>
        <item x="1818"/>
        <item x="3196"/>
        <item x="3197"/>
        <item x="3904"/>
        <item x="1819"/>
        <item x="1820"/>
        <item x="2902"/>
        <item x="3102"/>
        <item x="1821"/>
        <item x="1822"/>
        <item x="2903"/>
        <item x="1823"/>
        <item x="2722"/>
        <item x="1824"/>
        <item x="3483"/>
        <item x="1825"/>
        <item x="3484"/>
        <item x="1826"/>
        <item x="1827"/>
        <item x="3258"/>
        <item x="3679"/>
        <item x="1828"/>
        <item x="1829"/>
        <item x="1830"/>
        <item x="3306"/>
        <item x="3905"/>
        <item x="1831"/>
        <item x="2829"/>
        <item x="1832"/>
        <item x="2723"/>
        <item x="1833"/>
        <item x="3140"/>
        <item x="3031"/>
        <item x="1834"/>
        <item x="3572"/>
        <item x="3906"/>
        <item x="3907"/>
        <item x="2953"/>
        <item x="3908"/>
        <item x="242"/>
        <item x="3909"/>
        <item x="1835"/>
        <item x="123"/>
        <item x="243"/>
        <item x="3910"/>
        <item x="1836"/>
        <item x="1837"/>
        <item x="2724"/>
        <item x="95"/>
        <item x="1838"/>
        <item x="430"/>
        <item x="718"/>
        <item x="1839"/>
        <item x="774"/>
        <item x="4094"/>
        <item x="124"/>
        <item x="3032"/>
        <item x="4089"/>
        <item x="1840"/>
        <item x="3573"/>
        <item x="125"/>
        <item x="1841"/>
        <item x="1842"/>
        <item x="3586"/>
        <item x="1843"/>
        <item x="1844"/>
        <item x="3648"/>
        <item x="3574"/>
        <item x="1845"/>
        <item x="1846"/>
        <item x="1847"/>
        <item x="3911"/>
        <item x="1848"/>
        <item x="3033"/>
        <item x="1849"/>
        <item x="1850"/>
        <item x="3171"/>
        <item x="1851"/>
        <item x="1852"/>
        <item x="1853"/>
        <item x="1854"/>
        <item x="1855"/>
        <item x="1856"/>
        <item x="1857"/>
        <item x="1858"/>
        <item x="775"/>
        <item x="3575"/>
        <item x="2830"/>
        <item x="1859"/>
        <item x="126"/>
        <item x="2831"/>
        <item x="1860"/>
        <item x="3034"/>
        <item x="1861"/>
        <item x="1862"/>
        <item x="1863"/>
        <item x="3259"/>
        <item x="362"/>
        <item x="1864"/>
        <item x="3485"/>
        <item x="2904"/>
        <item x="3486"/>
        <item x="1865"/>
        <item x="1866"/>
        <item x="1867"/>
        <item x="2725"/>
        <item x="3630"/>
        <item x="2726"/>
        <item x="1868"/>
        <item x="3487"/>
        <item x="127"/>
        <item x="2727"/>
        <item x="2"/>
        <item x="3260"/>
        <item x="3103"/>
        <item x="1869"/>
        <item x="2832"/>
        <item x="1870"/>
        <item x="15"/>
        <item x="1871"/>
        <item x="642"/>
        <item x="1872"/>
        <item x="1873"/>
        <item x="3335"/>
        <item x="128"/>
        <item x="3035"/>
        <item x="1874"/>
        <item x="129"/>
        <item x="3261"/>
        <item x="3141"/>
        <item x="863"/>
        <item x="3036"/>
        <item x="130"/>
        <item x="3037"/>
        <item x="79"/>
        <item x="776"/>
        <item x="2728"/>
        <item x="1875"/>
        <item x="1876"/>
        <item x="2729"/>
        <item x="1877"/>
        <item x="1878"/>
        <item x="1879"/>
        <item x="777"/>
        <item x="131"/>
        <item x="1880"/>
        <item x="1881"/>
        <item x="1882"/>
        <item x="1883"/>
        <item x="290"/>
        <item x="1884"/>
        <item x="3912"/>
        <item x="66"/>
        <item x="3680"/>
        <item x="551"/>
        <item x="2954"/>
        <item x="1885"/>
        <item x="1886"/>
        <item x="552"/>
        <item x="132"/>
        <item x="67"/>
        <item x="553"/>
        <item x="1887"/>
        <item x="1888"/>
        <item x="2730"/>
        <item x="1889"/>
        <item x="1890"/>
        <item x="778"/>
        <item x="1891"/>
        <item x="2731"/>
        <item x="1892"/>
        <item x="1893"/>
        <item x="3104"/>
        <item x="1894"/>
        <item x="719"/>
        <item x="2905"/>
        <item x="431"/>
        <item x="1895"/>
        <item x="864"/>
        <item x="1896"/>
        <item x="3262"/>
        <item x="1897"/>
        <item x="3142"/>
        <item x="1898"/>
        <item x="1899"/>
        <item x="3105"/>
        <item x="16"/>
        <item x="80"/>
        <item x="2732"/>
        <item x="1900"/>
        <item x="133"/>
        <item x="1901"/>
        <item x="1902"/>
        <item x="1903"/>
        <item x="432"/>
        <item x="200"/>
        <item x="1904"/>
        <item x="17"/>
        <item x="1905"/>
        <item x="134"/>
        <item x="3038"/>
        <item x="1906"/>
        <item x="50"/>
        <item x="865"/>
        <item x="433"/>
        <item x="3039"/>
        <item x="434"/>
        <item x="264"/>
        <item x="18"/>
        <item x="291"/>
        <item x="694"/>
        <item x="1907"/>
        <item x="643"/>
        <item x="363"/>
        <item x="1908"/>
        <item x="1909"/>
        <item x="644"/>
        <item x="1910"/>
        <item x="1911"/>
        <item x="1912"/>
        <item x="1913"/>
        <item x="2955"/>
        <item x="314"/>
        <item x="1914"/>
        <item x="4088"/>
        <item x="3913"/>
        <item x="3914"/>
        <item x="866"/>
        <item x="1915"/>
        <item x="867"/>
        <item x="435"/>
        <item x="315"/>
        <item x="3358"/>
        <item x="4102"/>
        <item x="3040"/>
        <item x="1916"/>
        <item x="695"/>
        <item x="1917"/>
        <item x="1918"/>
        <item x="3041"/>
        <item x="2956"/>
        <item x="1919"/>
        <item x="201"/>
        <item x="135"/>
        <item x="1920"/>
        <item x="2957"/>
        <item x="3263"/>
        <item x="3336"/>
        <item x="645"/>
        <item x="1921"/>
        <item x="1922"/>
        <item x="868"/>
        <item x="3042"/>
        <item x="1923"/>
        <item x="1924"/>
        <item x="2733"/>
        <item x="1925"/>
        <item x="1926"/>
        <item x="1927"/>
        <item x="4101"/>
        <item x="2833"/>
        <item x="2834"/>
        <item x="1928"/>
        <item x="3043"/>
        <item x="1929"/>
        <item x="1930"/>
        <item x="19"/>
        <item x="1931"/>
        <item x="869"/>
        <item x="3621"/>
        <item x="3044"/>
        <item x="1932"/>
        <item x="1933"/>
        <item x="2734"/>
        <item x="1934"/>
        <item x="1935"/>
        <item x="436"/>
        <item x="1936"/>
        <item x="1937"/>
        <item x="3264"/>
        <item x="1938"/>
        <item x="1939"/>
        <item x="2735"/>
        <item x="1940"/>
        <item x="1941"/>
        <item x="437"/>
        <item x="3605"/>
        <item x="1942"/>
        <item x="2958"/>
        <item x="3488"/>
        <item x="1943"/>
        <item x="3915"/>
        <item x="870"/>
        <item x="1944"/>
        <item x="1945"/>
        <item x="3916"/>
        <item x="81"/>
        <item x="3917"/>
        <item x="1946"/>
        <item x="1947"/>
        <item x="1948"/>
        <item x="3681"/>
        <item x="3918"/>
        <item x="1949"/>
        <item x="595"/>
        <item x="1950"/>
        <item x="3489"/>
        <item x="3660"/>
        <item x="3265"/>
        <item x="1951"/>
        <item x="3919"/>
        <item x="3490"/>
        <item x="1952"/>
        <item x="1953"/>
        <item x="1954"/>
        <item x="1955"/>
        <item x="1956"/>
        <item x="1957"/>
        <item x="1958"/>
        <item x="1959"/>
        <item x="1960"/>
        <item x="871"/>
        <item x="3491"/>
        <item x="1961"/>
        <item x="1962"/>
        <item x="646"/>
        <item x="1963"/>
        <item x="1964"/>
        <item x="1965"/>
        <item x="3920"/>
        <item x="3492"/>
        <item x="1966"/>
        <item x="2736"/>
        <item x="3266"/>
        <item x="1967"/>
        <item x="1968"/>
        <item x="1969"/>
        <item x="1970"/>
        <item x="779"/>
        <item x="1971"/>
        <item x="1972"/>
        <item x="1973"/>
        <item x="3045"/>
        <item x="1974"/>
        <item x="3921"/>
        <item x="1975"/>
        <item x="3922"/>
        <item x="1976"/>
        <item x="438"/>
        <item x="3267"/>
        <item x="554"/>
        <item x="1977"/>
        <item x="1978"/>
        <item x="1979"/>
        <item x="1980"/>
        <item x="3493"/>
        <item x="1981"/>
        <item x="3268"/>
        <item x="1982"/>
        <item x="3689"/>
        <item x="1983"/>
        <item x="3923"/>
        <item x="3924"/>
        <item x="3925"/>
        <item x="1984"/>
        <item x="1985"/>
        <item x="1986"/>
        <item x="1987"/>
        <item x="202"/>
        <item x="3926"/>
        <item x="3269"/>
        <item x="1988"/>
        <item x="3143"/>
        <item x="1989"/>
        <item x="3927"/>
        <item x="1990"/>
        <item x="1991"/>
        <item x="3270"/>
        <item x="1992"/>
        <item x="3928"/>
        <item x="3587"/>
        <item x="3929"/>
        <item x="1993"/>
        <item x="1994"/>
        <item x="439"/>
        <item x="1995"/>
        <item x="1996"/>
        <item x="1997"/>
        <item x="1998"/>
        <item x="1999"/>
        <item x="2835"/>
        <item x="9"/>
        <item x="2000"/>
        <item x="3172"/>
        <item x="364"/>
        <item x="872"/>
        <item x="2001"/>
        <item x="3046"/>
        <item x="780"/>
        <item x="2002"/>
        <item x="2003"/>
        <item x="3047"/>
        <item x="3494"/>
        <item x="2959"/>
        <item x="2906"/>
        <item x="365"/>
        <item x="3198"/>
        <item x="873"/>
        <item x="2004"/>
        <item x="2005"/>
        <item x="136"/>
        <item x="3106"/>
        <item x="647"/>
        <item x="2006"/>
        <item x="3271"/>
        <item x="4097"/>
        <item x="2007"/>
        <item x="3495"/>
        <item x="3709"/>
        <item x="2907"/>
        <item x="3496"/>
        <item x="2008"/>
        <item x="68"/>
        <item x="3930"/>
        <item x="2009"/>
        <item x="3497"/>
        <item x="3931"/>
        <item x="2010"/>
        <item x="3048"/>
        <item x="2011"/>
        <item x="2012"/>
        <item x="2013"/>
        <item x="2014"/>
        <item x="3932"/>
        <item x="265"/>
        <item x="3631"/>
        <item x="3498"/>
        <item x="2015"/>
        <item x="2016"/>
        <item x="3049"/>
        <item x="2017"/>
        <item x="137"/>
        <item x="3576"/>
        <item x="2018"/>
        <item x="2019"/>
        <item x="3499"/>
        <item x="2020"/>
        <item x="2021"/>
        <item x="2022"/>
        <item x="509"/>
        <item x="2023"/>
        <item x="2024"/>
        <item x="3667"/>
        <item x="3933"/>
        <item x="2025"/>
        <item x="203"/>
        <item x="3934"/>
        <item x="266"/>
        <item x="2026"/>
        <item x="2027"/>
        <item x="2028"/>
        <item x="2029"/>
        <item x="2030"/>
        <item x="3556"/>
        <item x="440"/>
        <item x="510"/>
        <item x="2737"/>
        <item x="2908"/>
        <item x="2031"/>
        <item x="781"/>
        <item x="316"/>
        <item x="317"/>
        <item x="3500"/>
        <item x="2909"/>
        <item x="555"/>
        <item x="2032"/>
        <item x="2033"/>
        <item x="3632"/>
        <item x="2738"/>
        <item x="441"/>
        <item x="3935"/>
        <item x="2739"/>
        <item x="3936"/>
        <item x="3937"/>
        <item x="3938"/>
        <item x="3199"/>
        <item x="2740"/>
        <item x="2034"/>
        <item x="3050"/>
        <item x="782"/>
        <item x="2035"/>
        <item x="648"/>
        <item x="3051"/>
        <item x="3682"/>
        <item x="783"/>
        <item x="2036"/>
        <item x="3939"/>
        <item x="2741"/>
        <item x="2742"/>
        <item x="3501"/>
        <item x="2037"/>
        <item x="2836"/>
        <item x="2910"/>
        <item x="2038"/>
        <item x="2039"/>
        <item x="3940"/>
        <item x="3941"/>
        <item x="2040"/>
        <item x="3710"/>
        <item x="2041"/>
        <item x="2042"/>
        <item x="2043"/>
        <item x="2044"/>
        <item x="2045"/>
        <item x="3942"/>
        <item x="2046"/>
        <item x="3502"/>
        <item x="442"/>
        <item x="2047"/>
        <item x="3374"/>
        <item x="649"/>
        <item x="3577"/>
        <item x="3943"/>
        <item x="2048"/>
        <item x="2049"/>
        <item x="2050"/>
        <item x="3944"/>
        <item x="2051"/>
        <item x="2052"/>
        <item x="2053"/>
        <item x="2054"/>
        <item x="3633"/>
        <item x="2055"/>
        <item x="20"/>
        <item x="3945"/>
        <item x="2056"/>
        <item x="2057"/>
        <item x="2058"/>
        <item x="2059"/>
        <item x="2060"/>
        <item x="2061"/>
        <item x="2062"/>
        <item x="3503"/>
        <item x="3946"/>
        <item x="204"/>
        <item x="3272"/>
        <item x="138"/>
        <item x="2063"/>
        <item x="2064"/>
        <item x="2837"/>
        <item x="3375"/>
        <item x="3337"/>
        <item x="2065"/>
        <item x="3273"/>
        <item x="2911"/>
        <item x="2743"/>
        <item x="2066"/>
        <item x="874"/>
        <item x="3144"/>
        <item x="2067"/>
        <item x="2068"/>
        <item x="3947"/>
        <item x="720"/>
        <item x="3145"/>
        <item x="2069"/>
        <item x="3504"/>
        <item x="139"/>
        <item x="443"/>
        <item x="650"/>
        <item x="2070"/>
        <item x="2071"/>
        <item x="366"/>
        <item x="2072"/>
        <item x="721"/>
        <item x="784"/>
        <item x="651"/>
        <item x="2073"/>
        <item x="2074"/>
        <item x="3052"/>
        <item x="556"/>
        <item x="244"/>
        <item x="2075"/>
        <item x="2076"/>
        <item x="3948"/>
        <item x="267"/>
        <item x="2077"/>
        <item x="3107"/>
        <item x="2078"/>
        <item x="2079"/>
        <item x="2080"/>
        <item x="2081"/>
        <item x="2082"/>
        <item x="3949"/>
        <item x="2083"/>
        <item x="785"/>
        <item x="2084"/>
        <item x="2838"/>
        <item x="3950"/>
        <item x="786"/>
        <item x="3200"/>
        <item x="2960"/>
        <item x="2085"/>
        <item x="2086"/>
        <item x="3951"/>
        <item x="2087"/>
        <item x="2088"/>
        <item x="875"/>
        <item x="2961"/>
        <item x="3505"/>
        <item x="3146"/>
        <item x="2089"/>
        <item x="3338"/>
        <item x="3952"/>
        <item x="787"/>
        <item x="2090"/>
        <item x="511"/>
        <item x="876"/>
        <item x="722"/>
        <item x="2091"/>
        <item x="2092"/>
        <item x="2093"/>
        <item x="2094"/>
        <item x="2095"/>
        <item x="2096"/>
        <item x="652"/>
        <item x="2912"/>
        <item x="2097"/>
        <item x="3274"/>
        <item x="3953"/>
        <item x="367"/>
        <item x="2098"/>
        <item x="2744"/>
        <item x="2099"/>
        <item x="3506"/>
        <item x="3507"/>
        <item x="2100"/>
        <item x="2101"/>
        <item x="2102"/>
        <item x="3954"/>
        <item x="2962"/>
        <item x="2745"/>
        <item x="2103"/>
        <item x="2104"/>
        <item x="2105"/>
        <item x="2746"/>
        <item x="2106"/>
        <item x="3955"/>
        <item x="3359"/>
        <item x="3508"/>
        <item x="877"/>
        <item x="2107"/>
        <item x="3956"/>
        <item x="3053"/>
        <item x="2839"/>
        <item x="2108"/>
        <item x="3108"/>
        <item x="3275"/>
        <item x="788"/>
        <item x="2963"/>
        <item x="2109"/>
        <item x="3509"/>
        <item x="789"/>
        <item x="3711"/>
        <item x="2110"/>
        <item x="2111"/>
        <item x="3957"/>
        <item x="3958"/>
        <item x="2840"/>
        <item x="3606"/>
        <item x="2112"/>
        <item x="653"/>
        <item x="3054"/>
        <item x="2113"/>
        <item x="3055"/>
        <item x="3690"/>
        <item x="2913"/>
        <item x="3959"/>
        <item x="2114"/>
        <item x="2115"/>
        <item x="2116"/>
        <item x="3360"/>
        <item x="3960"/>
        <item x="3510"/>
        <item x="878"/>
        <item x="444"/>
        <item x="140"/>
        <item x="2117"/>
        <item x="2118"/>
        <item x="3961"/>
        <item x="2119"/>
        <item x="2841"/>
        <item x="2120"/>
        <item x="2121"/>
        <item x="82"/>
        <item x="3962"/>
        <item x="3276"/>
        <item x="2122"/>
        <item x="2123"/>
        <item x="2124"/>
        <item x="2125"/>
        <item x="205"/>
        <item x="141"/>
        <item x="3361"/>
        <item x="2126"/>
        <item x="2127"/>
        <item x="3712"/>
        <item x="3511"/>
        <item x="879"/>
        <item x="245"/>
        <item x="2128"/>
        <item x="3963"/>
        <item x="2129"/>
        <item x="3607"/>
        <item x="2130"/>
        <item x="3588"/>
        <item x="206"/>
        <item x="51"/>
        <item x="2131"/>
        <item x="2132"/>
        <item x="2747"/>
        <item x="2133"/>
        <item x="2134"/>
        <item x="2135"/>
        <item x="2136"/>
        <item x="880"/>
        <item x="696"/>
        <item x="142"/>
        <item x="445"/>
        <item x="881"/>
        <item x="143"/>
        <item x="2137"/>
        <item x="2138"/>
        <item x="318"/>
        <item x="2139"/>
        <item x="2748"/>
        <item x="3512"/>
        <item x="2140"/>
        <item x="246"/>
        <item x="247"/>
        <item x="2141"/>
        <item x="2142"/>
        <item x="207"/>
        <item x="2749"/>
        <item x="3964"/>
        <item x="512"/>
        <item x="2143"/>
        <item x="3362"/>
        <item x="2144"/>
        <item x="654"/>
        <item x="3109"/>
        <item x="2145"/>
        <item x="2146"/>
        <item x="31"/>
        <item x="2842"/>
        <item x="2147"/>
        <item x="3557"/>
        <item x="655"/>
        <item x="2148"/>
        <item x="2149"/>
        <item x="2150"/>
        <item x="3277"/>
        <item x="368"/>
        <item x="2151"/>
        <item x="656"/>
        <item x="2152"/>
        <item x="2153"/>
        <item x="723"/>
        <item x="2843"/>
        <item x="2154"/>
        <item x="596"/>
        <item x="2155"/>
        <item x="657"/>
        <item x="790"/>
        <item x="96"/>
        <item x="2156"/>
        <item x="791"/>
        <item x="369"/>
        <item x="208"/>
        <item x="2157"/>
        <item x="3173"/>
        <item x="3278"/>
        <item x="513"/>
        <item x="557"/>
        <item x="446"/>
        <item x="3965"/>
        <item x="724"/>
        <item x="3339"/>
        <item x="2158"/>
        <item x="3966"/>
        <item x="3513"/>
        <item x="3967"/>
        <item x="2159"/>
        <item x="2160"/>
        <item x="2161"/>
        <item x="32"/>
        <item x="2162"/>
        <item x="3968"/>
        <item x="370"/>
        <item x="792"/>
        <item x="3713"/>
        <item x="3969"/>
        <item x="597"/>
        <item x="3970"/>
        <item x="3971"/>
        <item x="144"/>
        <item x="2163"/>
        <item x="3972"/>
        <item x="2164"/>
        <item x="3973"/>
        <item x="2165"/>
        <item x="598"/>
        <item x="2166"/>
        <item x="2167"/>
        <item x="2168"/>
        <item x="371"/>
        <item x="3974"/>
        <item x="2169"/>
        <item x="2170"/>
        <item x="2171"/>
        <item x="2172"/>
        <item x="2844"/>
        <item x="3975"/>
        <item x="2173"/>
        <item x="3376"/>
        <item x="3976"/>
        <item x="2174"/>
        <item x="3110"/>
        <item x="2175"/>
        <item x="2176"/>
        <item x="7"/>
        <item x="2177"/>
        <item x="33"/>
        <item x="2178"/>
        <item x="882"/>
        <item x="3977"/>
        <item x="21"/>
        <item x="3978"/>
        <item x="3979"/>
        <item x="0"/>
        <item x="209"/>
        <item x="2179"/>
        <item x="2180"/>
        <item x="3980"/>
        <item x="2181"/>
        <item x="3981"/>
        <item x="2182"/>
        <item x="3982"/>
        <item x="83"/>
        <item x="145"/>
        <item x="292"/>
        <item x="3983"/>
        <item x="2183"/>
        <item x="3201"/>
        <item x="3984"/>
        <item x="3279"/>
        <item x="2184"/>
        <item x="3985"/>
        <item x="3986"/>
        <item x="2185"/>
        <item x="558"/>
        <item x="293"/>
        <item x="793"/>
        <item x="2186"/>
        <item x="2187"/>
        <item x="2188"/>
        <item x="3514"/>
        <item x="210"/>
        <item x="2189"/>
        <item x="2190"/>
        <item x="146"/>
        <item x="883"/>
        <item x="2191"/>
        <item x="2192"/>
        <item x="2193"/>
        <item x="658"/>
        <item x="2750"/>
        <item x="2194"/>
        <item x="2195"/>
        <item x="3691"/>
        <item x="97"/>
        <item x="2196"/>
        <item x="2197"/>
        <item x="2964"/>
        <item x="3280"/>
        <item x="2198"/>
        <item x="372"/>
        <item x="2199"/>
        <item x="2200"/>
        <item x="2201"/>
        <item x="2202"/>
        <item x="3589"/>
        <item x="3987"/>
        <item x="2203"/>
        <item x="2204"/>
        <item x="3515"/>
        <item x="2845"/>
        <item x="2205"/>
        <item x="373"/>
        <item x="2206"/>
        <item x="2207"/>
        <item x="3714"/>
        <item x="3988"/>
        <item x="2208"/>
        <item x="2209"/>
        <item x="794"/>
        <item x="795"/>
        <item x="2210"/>
        <item x="2211"/>
        <item x="2212"/>
        <item x="2213"/>
        <item x="2214"/>
        <item x="147"/>
        <item x="2215"/>
        <item x="2216"/>
        <item x="2217"/>
        <item x="211"/>
        <item x="884"/>
        <item x="796"/>
        <item x="885"/>
        <item x="268"/>
        <item x="3989"/>
        <item x="52"/>
        <item x="269"/>
        <item x="447"/>
        <item x="3516"/>
        <item x="2218"/>
        <item x="3990"/>
        <item x="2219"/>
        <item x="374"/>
        <item x="3991"/>
        <item x="886"/>
        <item x="2220"/>
        <item x="514"/>
        <item x="3056"/>
        <item x="515"/>
        <item x="2221"/>
        <item x="2222"/>
        <item x="2223"/>
        <item x="2224"/>
        <item x="3992"/>
        <item x="294"/>
        <item x="797"/>
        <item x="212"/>
        <item x="148"/>
        <item x="2225"/>
        <item x="2226"/>
        <item x="2846"/>
        <item x="2227"/>
        <item x="2228"/>
        <item x="2229"/>
        <item x="448"/>
        <item x="2230"/>
        <item x="2231"/>
        <item x="3993"/>
        <item x="725"/>
        <item x="449"/>
        <item x="2232"/>
        <item x="798"/>
        <item x="248"/>
        <item x="3994"/>
        <item x="2233"/>
        <item x="3340"/>
        <item x="799"/>
        <item x="3995"/>
        <item x="3111"/>
        <item x="3517"/>
        <item x="3518"/>
        <item x="2234"/>
        <item x="800"/>
        <item x="149"/>
        <item x="2235"/>
        <item x="2236"/>
        <item x="887"/>
        <item x="2237"/>
        <item x="3996"/>
        <item x="2238"/>
        <item x="2239"/>
        <item x="2751"/>
        <item x="2240"/>
        <item x="3112"/>
        <item x="4100"/>
        <item x="3997"/>
        <item x="726"/>
        <item x="5"/>
        <item x="2241"/>
        <item x="2242"/>
        <item x="727"/>
        <item x="213"/>
        <item x="2243"/>
        <item x="2244"/>
        <item x="3377"/>
        <item x="888"/>
        <item x="2245"/>
        <item x="2246"/>
        <item x="2247"/>
        <item x="2248"/>
        <item x="3634"/>
        <item x="3174"/>
        <item x="3998"/>
        <item x="3999"/>
        <item x="2249"/>
        <item x="3608"/>
        <item x="2250"/>
        <item x="2251"/>
        <item x="2252"/>
        <item x="889"/>
        <item x="3057"/>
        <item x="2752"/>
        <item x="659"/>
        <item x="2253"/>
        <item x="2254"/>
        <item x="2255"/>
        <item x="2256"/>
        <item x="450"/>
        <item x="295"/>
        <item x="214"/>
        <item x="3692"/>
        <item x="2257"/>
        <item x="3609"/>
        <item x="4000"/>
        <item x="2258"/>
        <item x="2259"/>
        <item x="2260"/>
        <item x="4001"/>
        <item x="2261"/>
        <item x="2262"/>
        <item x="2263"/>
        <item x="890"/>
        <item x="2264"/>
        <item x="4002"/>
        <item x="4003"/>
        <item x="2753"/>
        <item x="2847"/>
        <item x="4004"/>
        <item x="2265"/>
        <item x="3147"/>
        <item x="2754"/>
        <item x="4005"/>
        <item x="4006"/>
        <item x="2266"/>
        <item x="451"/>
        <item x="3590"/>
        <item x="2267"/>
        <item x="2268"/>
        <item x="2269"/>
        <item x="3610"/>
        <item x="4007"/>
        <item x="2848"/>
        <item x="3661"/>
        <item x="516"/>
        <item x="22"/>
        <item x="4008"/>
        <item x="3058"/>
        <item x="3281"/>
        <item x="2755"/>
        <item x="4009"/>
        <item x="2270"/>
        <item x="4010"/>
        <item x="2271"/>
        <item x="150"/>
        <item x="34"/>
        <item x="319"/>
        <item x="2272"/>
        <item x="4011"/>
        <item x="4012"/>
        <item x="8"/>
        <item x="2273"/>
        <item x="4013"/>
        <item x="2274"/>
        <item x="891"/>
        <item x="2275"/>
        <item x="2276"/>
        <item x="3282"/>
        <item x="2756"/>
        <item x="2277"/>
        <item x="4014"/>
        <item x="2278"/>
        <item x="452"/>
        <item x="517"/>
        <item x="3113"/>
        <item x="3622"/>
        <item x="320"/>
        <item x="2965"/>
        <item x="2279"/>
        <item x="3307"/>
        <item x="2280"/>
        <item x="697"/>
        <item x="270"/>
        <item x="3715"/>
        <item x="3519"/>
        <item x="3308"/>
        <item x="518"/>
        <item x="599"/>
        <item x="4113"/>
        <item x="2281"/>
        <item x="2282"/>
        <item x="2757"/>
        <item x="2283"/>
        <item x="2284"/>
        <item x="3059"/>
        <item x="53"/>
        <item x="2285"/>
        <item x="3341"/>
        <item x="559"/>
        <item x="2286"/>
        <item x="801"/>
        <item x="2287"/>
        <item x="2914"/>
        <item x="519"/>
        <item x="892"/>
        <item x="151"/>
        <item x="2758"/>
        <item x="2288"/>
        <item x="2915"/>
        <item x="2289"/>
        <item x="2290"/>
        <item x="2291"/>
        <item x="152"/>
        <item x="4015"/>
        <item x="728"/>
        <item x="2292"/>
        <item x="2293"/>
        <item x="660"/>
        <item x="2294"/>
        <item x="698"/>
        <item x="3668"/>
        <item x="296"/>
        <item x="2295"/>
        <item x="23"/>
        <item x="2296"/>
        <item x="375"/>
        <item x="453"/>
        <item x="2297"/>
        <item x="2298"/>
        <item x="4016"/>
        <item x="3520"/>
        <item x="3521"/>
        <item x="2299"/>
        <item x="2300"/>
        <item x="4017"/>
        <item x="2301"/>
        <item x="3175"/>
        <item x="2302"/>
        <item x="2303"/>
        <item x="454"/>
        <item x="3716"/>
        <item x="2304"/>
        <item x="2305"/>
        <item x="2306"/>
        <item x="2307"/>
        <item x="4018"/>
        <item x="455"/>
        <item x="2849"/>
        <item x="3578"/>
        <item x="2850"/>
        <item x="2308"/>
        <item x="3283"/>
        <item x="3148"/>
        <item x="3176"/>
        <item x="2759"/>
        <item x="2309"/>
        <item x="2916"/>
        <item x="3060"/>
        <item x="2966"/>
        <item x="3061"/>
        <item x="2760"/>
        <item x="2310"/>
        <item x="3579"/>
        <item x="456"/>
        <item x="2311"/>
        <item x="2312"/>
        <item x="2851"/>
        <item x="2313"/>
        <item x="215"/>
        <item x="2314"/>
        <item x="2761"/>
        <item x="2315"/>
        <item x="2917"/>
        <item x="2316"/>
        <item x="2317"/>
        <item x="600"/>
        <item x="2318"/>
        <item x="601"/>
        <item x="802"/>
        <item x="2918"/>
        <item x="2319"/>
        <item x="602"/>
        <item x="2320"/>
        <item x="2852"/>
        <item x="893"/>
        <item x="2321"/>
        <item x="2322"/>
        <item x="2323"/>
        <item x="2324"/>
        <item x="2325"/>
        <item x="2326"/>
        <item x="321"/>
        <item x="2327"/>
        <item x="2328"/>
        <item x="520"/>
        <item x="2329"/>
        <item x="2330"/>
        <item x="2331"/>
        <item x="3062"/>
        <item x="2332"/>
        <item x="2762"/>
        <item x="560"/>
        <item x="249"/>
        <item x="2333"/>
        <item x="2763"/>
        <item x="2334"/>
        <item x="250"/>
        <item x="2967"/>
        <item x="2335"/>
        <item x="2336"/>
        <item x="2337"/>
        <item x="251"/>
        <item x="3378"/>
        <item x="729"/>
        <item x="3063"/>
        <item x="2338"/>
        <item x="2339"/>
        <item x="2340"/>
        <item x="3064"/>
        <item x="2341"/>
        <item x="3379"/>
        <item x="2764"/>
        <item x="297"/>
        <item x="2853"/>
        <item x="2342"/>
        <item x="661"/>
        <item x="3114"/>
        <item x="803"/>
        <item x="2343"/>
        <item x="2854"/>
        <item x="4019"/>
        <item x="2344"/>
        <item x="2345"/>
        <item x="2346"/>
        <item x="457"/>
        <item x="322"/>
        <item x="458"/>
        <item x="2347"/>
        <item x="459"/>
        <item x="3522"/>
        <item x="2348"/>
        <item x="3065"/>
        <item x="2349"/>
        <item x="2350"/>
        <item x="3177"/>
        <item x="2351"/>
        <item x="460"/>
        <item x="2765"/>
        <item x="2352"/>
        <item x="2353"/>
        <item x="461"/>
        <item x="153"/>
        <item x="730"/>
        <item x="2354"/>
        <item x="2919"/>
        <item x="2355"/>
        <item x="3284"/>
        <item x="3523"/>
        <item x="2356"/>
        <item x="154"/>
        <item x="521"/>
        <item x="2357"/>
        <item x="155"/>
        <item x="3066"/>
        <item x="2358"/>
        <item x="2359"/>
        <item x="3"/>
        <item x="54"/>
        <item x="2360"/>
        <item x="3067"/>
        <item x="2361"/>
        <item x="522"/>
        <item x="2362"/>
        <item x="731"/>
        <item x="804"/>
        <item x="462"/>
        <item x="463"/>
        <item x="2363"/>
        <item x="662"/>
        <item x="561"/>
        <item x="2920"/>
        <item x="464"/>
        <item x="2364"/>
        <item x="3717"/>
        <item x="24"/>
        <item x="156"/>
        <item x="603"/>
        <item x="465"/>
        <item x="3068"/>
        <item x="3149"/>
        <item x="3683"/>
        <item x="98"/>
        <item x="3115"/>
        <item x="69"/>
        <item x="2365"/>
        <item x="2366"/>
        <item x="2367"/>
        <item x="3524"/>
        <item x="466"/>
        <item x="271"/>
        <item x="157"/>
        <item x="323"/>
        <item x="523"/>
        <item x="2368"/>
        <item x="2369"/>
        <item x="663"/>
        <item x="3116"/>
        <item x="4020"/>
        <item x="2766"/>
        <item x="805"/>
        <item x="467"/>
        <item x="604"/>
        <item x="2370"/>
        <item x="84"/>
        <item x="4021"/>
        <item x="2371"/>
        <item x="605"/>
        <item x="272"/>
        <item x="3069"/>
        <item x="2372"/>
        <item x="606"/>
        <item x="376"/>
        <item x="3150"/>
        <item x="2373"/>
        <item x="2374"/>
        <item x="3285"/>
        <item x="2375"/>
        <item x="2376"/>
        <item x="216"/>
        <item x="894"/>
        <item x="3611"/>
        <item x="699"/>
        <item x="2377"/>
        <item x="158"/>
        <item x="732"/>
        <item x="3286"/>
        <item x="562"/>
        <item x="2378"/>
        <item x="3525"/>
        <item x="2379"/>
        <item x="2380"/>
        <item x="2381"/>
        <item x="377"/>
        <item x="378"/>
        <item x="3526"/>
        <item x="2382"/>
        <item x="2383"/>
        <item x="3178"/>
        <item x="733"/>
        <item x="379"/>
        <item x="2384"/>
        <item x="55"/>
        <item x="2385"/>
        <item x="56"/>
        <item x="806"/>
        <item x="3380"/>
        <item x="2386"/>
        <item x="298"/>
        <item x="38"/>
        <item x="2387"/>
        <item x="895"/>
        <item x="2388"/>
        <item x="524"/>
        <item x="2855"/>
        <item x="324"/>
        <item x="2389"/>
        <item x="664"/>
        <item x="159"/>
        <item x="2390"/>
        <item x="2391"/>
        <item x="665"/>
        <item x="2767"/>
        <item x="2392"/>
        <item x="273"/>
        <item x="468"/>
        <item x="2393"/>
        <item x="700"/>
        <item x="160"/>
        <item x="525"/>
        <item x="734"/>
        <item x="2394"/>
        <item x="2395"/>
        <item x="35"/>
        <item x="807"/>
        <item x="607"/>
        <item x="3527"/>
        <item x="2396"/>
        <item x="808"/>
        <item x="4022"/>
        <item x="735"/>
        <item x="563"/>
        <item x="4023"/>
        <item x="2397"/>
        <item x="2398"/>
        <item x="2768"/>
        <item x="2769"/>
        <item x="736"/>
        <item x="2399"/>
        <item x="161"/>
        <item x="896"/>
        <item x="252"/>
        <item x="3342"/>
        <item x="2400"/>
        <item x="666"/>
        <item x="3718"/>
        <item x="2401"/>
        <item x="897"/>
        <item x="2402"/>
        <item x="3151"/>
        <item x="3309"/>
        <item x="469"/>
        <item x="470"/>
        <item x="2403"/>
        <item x="809"/>
        <item x="299"/>
        <item x="99"/>
        <item x="701"/>
        <item x="2404"/>
        <item x="608"/>
        <item x="274"/>
        <item x="2405"/>
        <item x="2406"/>
        <item x="2407"/>
        <item x="2408"/>
        <item x="2856"/>
        <item x="2409"/>
        <item x="609"/>
        <item x="2410"/>
        <item x="2411"/>
        <item x="471"/>
        <item x="3070"/>
        <item x="380"/>
        <item x="70"/>
        <item x="898"/>
        <item x="3287"/>
        <item x="85"/>
        <item x="3719"/>
        <item x="3649"/>
        <item x="275"/>
        <item x="667"/>
        <item x="217"/>
        <item x="2412"/>
        <item x="2413"/>
        <item x="86"/>
        <item x="3528"/>
        <item x="2414"/>
        <item x="564"/>
        <item x="162"/>
        <item x="381"/>
        <item x="565"/>
        <item x="4024"/>
        <item x="100"/>
        <item x="276"/>
        <item x="2415"/>
        <item x="2968"/>
        <item x="2416"/>
        <item x="472"/>
        <item x="2417"/>
        <item x="702"/>
        <item x="2418"/>
        <item x="810"/>
        <item x="3684"/>
        <item x="218"/>
        <item x="71"/>
        <item x="811"/>
        <item x="899"/>
        <item x="382"/>
        <item x="473"/>
        <item x="812"/>
        <item x="2419"/>
        <item x="253"/>
        <item x="2420"/>
        <item x="3071"/>
        <item x="2770"/>
        <item x="2421"/>
        <item x="3152"/>
        <item x="813"/>
        <item x="474"/>
        <item x="2422"/>
        <item x="668"/>
        <item x="4025"/>
        <item x="2423"/>
        <item x="2424"/>
        <item x="2425"/>
        <item x="526"/>
        <item x="610"/>
        <item x="566"/>
        <item x="814"/>
        <item x="2426"/>
        <item x="815"/>
        <item x="2427"/>
        <item x="2857"/>
        <item x="2428"/>
        <item x="2429"/>
        <item x="4026"/>
        <item x="2969"/>
        <item x="3343"/>
        <item x="527"/>
        <item x="3117"/>
        <item x="300"/>
        <item x="39"/>
        <item x="816"/>
        <item x="3558"/>
        <item x="2430"/>
        <item x="2431"/>
        <item x="2432"/>
        <item x="2433"/>
        <item x="2434"/>
        <item x="817"/>
        <item x="2435"/>
        <item x="2436"/>
        <item x="2437"/>
        <item x="2438"/>
        <item x="2858"/>
        <item x="4027"/>
        <item x="737"/>
        <item x="2439"/>
        <item x="2440"/>
        <item x="3179"/>
        <item x="163"/>
        <item x="164"/>
        <item x="4028"/>
        <item x="2441"/>
        <item x="2442"/>
        <item x="4029"/>
        <item x="3529"/>
        <item x="528"/>
        <item x="669"/>
        <item x="2443"/>
        <item x="670"/>
        <item x="3693"/>
        <item x="3072"/>
        <item x="671"/>
        <item x="703"/>
        <item x="475"/>
        <item x="219"/>
        <item x="325"/>
        <item x="704"/>
        <item x="818"/>
        <item x="2444"/>
        <item x="4030"/>
        <item x="2445"/>
        <item x="10"/>
        <item x="2446"/>
        <item x="2447"/>
        <item x="220"/>
        <item x="2859"/>
        <item x="2448"/>
        <item x="2449"/>
        <item x="2450"/>
        <item x="57"/>
        <item x="2451"/>
        <item x="2452"/>
        <item x="2453"/>
        <item x="2454"/>
        <item x="221"/>
        <item x="2455"/>
        <item x="2860"/>
        <item x="2771"/>
        <item x="611"/>
        <item x="2921"/>
        <item x="301"/>
        <item x="4031"/>
        <item x="2456"/>
        <item x="476"/>
        <item x="3623"/>
        <item x="4032"/>
        <item x="3694"/>
        <item x="2457"/>
        <item x="672"/>
        <item x="383"/>
        <item x="3381"/>
        <item x="3580"/>
        <item x="2458"/>
        <item x="3073"/>
        <item x="2459"/>
        <item x="4033"/>
        <item x="4034"/>
        <item x="2460"/>
        <item x="302"/>
        <item x="3310"/>
        <item x="3288"/>
        <item x="819"/>
        <item x="2772"/>
        <item x="2773"/>
        <item x="3530"/>
        <item x="2461"/>
        <item x="705"/>
        <item x="477"/>
        <item x="2922"/>
        <item x="72"/>
        <item x="2462"/>
        <item x="567"/>
        <item x="2463"/>
        <item x="2464"/>
        <item x="568"/>
        <item x="3568"/>
        <item x="738"/>
        <item x="673"/>
        <item x="569"/>
        <item x="2465"/>
        <item x="4035"/>
        <item x="165"/>
        <item x="73"/>
        <item x="529"/>
        <item x="2466"/>
        <item x="570"/>
        <item x="2467"/>
        <item x="101"/>
        <item x="478"/>
        <item x="2468"/>
        <item x="2970"/>
        <item x="4036"/>
        <item x="87"/>
        <item x="303"/>
        <item x="479"/>
        <item x="3074"/>
        <item x="3075"/>
        <item x="480"/>
        <item x="58"/>
        <item x="2971"/>
        <item x="2469"/>
        <item x="2470"/>
        <item x="674"/>
        <item x="222"/>
        <item x="2471"/>
        <item x="2472"/>
        <item x="900"/>
        <item x="2473"/>
        <item x="3531"/>
        <item x="59"/>
        <item x="901"/>
        <item x="3153"/>
        <item x="384"/>
        <item x="4037"/>
        <item x="481"/>
        <item x="2474"/>
        <item x="2475"/>
        <item x="2476"/>
        <item x="2477"/>
        <item x="3154"/>
        <item x="3202"/>
        <item x="4038"/>
        <item x="482"/>
        <item x="223"/>
        <item x="483"/>
        <item x="166"/>
        <item x="2478"/>
        <item x="675"/>
        <item x="706"/>
        <item x="484"/>
        <item x="385"/>
        <item x="2861"/>
        <item x="3695"/>
        <item x="2479"/>
        <item x="2774"/>
        <item x="2480"/>
        <item x="2481"/>
        <item x="530"/>
        <item x="485"/>
        <item x="2482"/>
        <item x="2483"/>
        <item x="902"/>
        <item x="277"/>
        <item x="739"/>
        <item x="2775"/>
        <item x="2484"/>
        <item x="3532"/>
        <item x="2485"/>
        <item x="2776"/>
        <item x="4039"/>
        <item x="40"/>
        <item x="4040"/>
        <item x="2486"/>
        <item x="3180"/>
        <item x="571"/>
        <item x="531"/>
        <item x="386"/>
        <item x="2487"/>
        <item x="2488"/>
        <item x="2489"/>
        <item x="2490"/>
        <item x="2862"/>
        <item x="2491"/>
        <item x="2492"/>
        <item x="707"/>
        <item x="486"/>
        <item x="2777"/>
        <item x="903"/>
        <item x="3720"/>
        <item x="3289"/>
        <item x="2493"/>
        <item x="3181"/>
        <item x="2494"/>
        <item x="2495"/>
        <item x="387"/>
        <item x="2778"/>
        <item x="4041"/>
        <item x="676"/>
        <item x="3641"/>
        <item x="677"/>
        <item x="2496"/>
        <item x="388"/>
        <item x="2497"/>
        <item x="3076"/>
        <item x="167"/>
        <item x="2498"/>
        <item x="2499"/>
        <item x="2500"/>
        <item x="224"/>
        <item x="487"/>
        <item x="2923"/>
        <item x="254"/>
        <item x="820"/>
        <item x="3182"/>
        <item x="532"/>
        <item x="4042"/>
        <item x="2501"/>
        <item x="2863"/>
        <item x="678"/>
        <item x="904"/>
        <item x="612"/>
        <item x="2502"/>
        <item x="3118"/>
        <item x="2503"/>
        <item x="905"/>
        <item x="821"/>
        <item x="2864"/>
        <item x="2504"/>
        <item x="4043"/>
        <item x="2505"/>
        <item x="488"/>
        <item x="2506"/>
        <item x="3363"/>
        <item x="4044"/>
        <item x="2507"/>
        <item x="2508"/>
        <item x="2509"/>
        <item x="2924"/>
        <item x="2779"/>
        <item x="2510"/>
        <item x="2511"/>
        <item x="3662"/>
        <item x="4045"/>
        <item x="389"/>
        <item x="25"/>
        <item x="4046"/>
        <item x="3612"/>
        <item x="2512"/>
        <item x="2972"/>
        <item x="3569"/>
        <item x="3183"/>
        <item x="3155"/>
        <item x="906"/>
        <item x="2513"/>
        <item x="278"/>
        <item x="2514"/>
        <item x="304"/>
        <item x="2515"/>
        <item x="2865"/>
        <item x="3721"/>
        <item x="3077"/>
        <item x="88"/>
        <item x="489"/>
        <item x="2516"/>
        <item x="3669"/>
        <item x="4047"/>
        <item x="390"/>
        <item x="168"/>
        <item x="490"/>
        <item x="3533"/>
        <item x="74"/>
        <item x="2517"/>
        <item x="491"/>
        <item x="2866"/>
        <item x="3119"/>
        <item x="2518"/>
        <item x="4048"/>
        <item x="679"/>
        <item x="4049"/>
        <item x="2519"/>
        <item x="680"/>
        <item x="740"/>
        <item x="2520"/>
        <item x="2780"/>
        <item x="3534"/>
        <item x="2521"/>
        <item x="2522"/>
        <item x="2523"/>
        <item x="2524"/>
        <item x="681"/>
        <item x="3078"/>
        <item x="2525"/>
        <item x="2526"/>
        <item x="2527"/>
        <item x="572"/>
        <item x="305"/>
        <item x="708"/>
        <item x="2528"/>
        <item x="3311"/>
        <item x="169"/>
        <item x="4050"/>
        <item x="2529"/>
        <item x="3290"/>
        <item x="3613"/>
        <item x="2530"/>
        <item x="682"/>
        <item x="2531"/>
        <item x="2532"/>
        <item x="4051"/>
        <item x="3614"/>
        <item x="2533"/>
        <item x="492"/>
        <item x="1"/>
        <item x="2534"/>
        <item x="2535"/>
        <item x="2781"/>
        <item x="2536"/>
        <item x="3079"/>
        <item x="2537"/>
        <item x="741"/>
        <item x="2538"/>
        <item x="683"/>
        <item x="2539"/>
        <item x="2540"/>
        <item x="3559"/>
        <item x="2541"/>
        <item x="2782"/>
        <item x="4052"/>
        <item x="2542"/>
        <item x="36"/>
        <item x="3344"/>
        <item x="2783"/>
        <item x="2784"/>
        <item x="170"/>
        <item x="2543"/>
        <item x="3291"/>
        <item x="391"/>
        <item x="2544"/>
        <item x="3292"/>
        <item x="684"/>
        <item x="3382"/>
        <item x="171"/>
        <item x="3345"/>
        <item x="3184"/>
        <item x="2867"/>
        <item x="225"/>
        <item x="2545"/>
        <item x="2546"/>
        <item x="2547"/>
        <item x="4053"/>
        <item x="2548"/>
        <item x="392"/>
        <item x="2549"/>
        <item x="2550"/>
        <item x="2551"/>
        <item x="89"/>
        <item x="907"/>
        <item x="2552"/>
        <item x="90"/>
        <item x="3535"/>
        <item x="822"/>
        <item x="2553"/>
        <item x="2554"/>
        <item x="2555"/>
        <item x="2556"/>
        <item x="823"/>
        <item x="2557"/>
        <item x="824"/>
        <item x="685"/>
        <item x="2558"/>
        <item x="2559"/>
        <item x="3536"/>
        <item x="4054"/>
        <item x="2560"/>
        <item x="825"/>
        <item x="2785"/>
        <item x="6"/>
        <item x="3537"/>
        <item x="826"/>
        <item x="4055"/>
        <item x="2786"/>
        <item x="2561"/>
        <item x="2562"/>
        <item x="2868"/>
        <item x="2563"/>
        <item x="4056"/>
        <item x="2564"/>
        <item x="908"/>
        <item x="4057"/>
        <item x="4058"/>
        <item x="2565"/>
        <item x="4059"/>
        <item x="2566"/>
        <item x="827"/>
        <item x="3560"/>
        <item x="3156"/>
        <item x="2567"/>
        <item x="2568"/>
        <item x="533"/>
        <item x="686"/>
        <item x="2569"/>
        <item x="4060"/>
        <item x="4061"/>
        <item x="3364"/>
        <item x="2570"/>
        <item x="4062"/>
        <item x="60"/>
        <item x="2571"/>
        <item x="2572"/>
        <item x="4063"/>
        <item x="2573"/>
        <item x="2574"/>
        <item x="2575"/>
        <item x="534"/>
        <item x="2576"/>
        <item x="4064"/>
        <item x="573"/>
        <item x="2577"/>
        <item x="4065"/>
        <item x="4066"/>
        <item x="2869"/>
        <item x="2787"/>
        <item x="493"/>
        <item x="909"/>
        <item x="61"/>
        <item x="226"/>
        <item x="2578"/>
        <item x="2579"/>
        <item x="2580"/>
        <item x="4067"/>
        <item x="2581"/>
        <item x="2582"/>
        <item x="2583"/>
        <item x="102"/>
        <item x="2584"/>
        <item x="2585"/>
        <item x="3293"/>
        <item x="4068"/>
        <item x="393"/>
        <item x="2586"/>
        <item x="2587"/>
        <item x="2588"/>
        <item x="4069"/>
        <item x="687"/>
        <item x="910"/>
        <item x="2589"/>
        <item x="3294"/>
        <item x="279"/>
        <item x="2590"/>
        <item x="2591"/>
        <item x="2592"/>
        <item x="227"/>
        <item x="2593"/>
        <item x="2594"/>
        <item x="2595"/>
        <item x="2596"/>
        <item x="3696"/>
        <item x="2597"/>
        <item x="4070"/>
        <item x="3561"/>
        <item x="3538"/>
        <item x="2598"/>
        <item x="4071"/>
        <item x="4072"/>
        <item x="494"/>
        <item x="2599"/>
        <item x="2600"/>
        <item x="911"/>
        <item x="3615"/>
        <item x="4073"/>
        <item x="2788"/>
        <item x="2601"/>
        <item x="2602"/>
        <item x="280"/>
        <item x="281"/>
        <item x="4074"/>
        <item x="2973"/>
        <item x="3722"/>
        <item x="4075"/>
        <item x="912"/>
        <item x="228"/>
        <item x="2603"/>
        <item x="2604"/>
        <item x="2605"/>
        <item x="613"/>
        <item x="3080"/>
        <item x="2606"/>
        <item x="2607"/>
        <item x="26"/>
        <item x="4076"/>
        <item x="2608"/>
        <item x="2789"/>
        <item x="2609"/>
        <item x="394"/>
        <item x="574"/>
        <item x="229"/>
        <item x="2870"/>
        <item x="2974"/>
        <item x="4077"/>
        <item x="2610"/>
        <item x="2611"/>
        <item x="2612"/>
        <item x="2613"/>
        <item x="2614"/>
        <item x="3295"/>
        <item x="2615"/>
        <item x="3312"/>
        <item x="2925"/>
        <item x="2616"/>
        <item x="4078"/>
        <item x="3663"/>
        <item x="2617"/>
        <item x="3313"/>
        <item x="828"/>
        <item x="2618"/>
        <item x="2619"/>
        <item x="2620"/>
        <item x="614"/>
        <item x="2621"/>
        <item x="230"/>
        <item x="2622"/>
        <item x="2623"/>
        <item x="913"/>
        <item x="688"/>
        <item x="2624"/>
        <item x="2625"/>
        <item x="2926"/>
        <item x="172"/>
        <item x="2626"/>
        <item x="4079"/>
        <item x="4080"/>
        <item x="3383"/>
        <item x="2627"/>
        <item x="3384"/>
        <item x="3670"/>
        <item x="2628"/>
        <item x="3539"/>
        <item x="62"/>
        <item x="2629"/>
        <item x="2630"/>
        <item x="3650"/>
        <item x="2631"/>
        <item x="2927"/>
        <item x="3365"/>
        <item x="575"/>
        <item x="2632"/>
        <item x="2633"/>
        <item x="4081"/>
        <item x="2634"/>
        <item x="829"/>
        <item x="326"/>
        <item t="default"/>
      </items>
    </pivotField>
    <pivotField showAll="0"/>
    <pivotField showAll="0"/>
    <pivotField numFmtId="44" showAll="0"/>
    <pivotField numFmtId="44" showAll="0"/>
    <pivotField axis="axisCol" showAll="0">
      <items count="5">
        <item h="1" x="1"/>
        <item n="Unsuccessful" x="0"/>
        <item h="1" x="3"/>
        <item h="1" x="2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dataField="1" showAll="0"/>
    <pivotField showAll="0"/>
    <pivotField showAll="0"/>
    <pivotField numFmtId="2" showAll="0"/>
    <pivotField numFmtId="44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1">
    <i>
      <x v="1"/>
    </i>
  </colItems>
  <dataFields count="1">
    <dataField name="Sum of backers_coun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38D93-972A-48DF-8B9B-2BBCF32595B9}" name="PivotTable2" cacheId="10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B2190" firstHeaderRow="1" firstDataRow="2" firstDataCol="1"/>
  <pivotFields count="25">
    <pivotField axis="axisRow" showAll="0">
      <items count="4115">
        <item x="2635"/>
        <item x="914"/>
        <item x="41"/>
        <item x="915"/>
        <item x="916"/>
        <item x="255"/>
        <item x="42"/>
        <item x="3203"/>
        <item x="11"/>
        <item x="917"/>
        <item x="2975"/>
        <item x="2790"/>
        <item x="3385"/>
        <item x="3081"/>
        <item x="615"/>
        <item x="282"/>
        <item x="3540"/>
        <item x="918"/>
        <item x="919"/>
        <item x="920"/>
        <item x="3723"/>
        <item x="921"/>
        <item x="231"/>
        <item x="709"/>
        <item x="2871"/>
        <item x="3724"/>
        <item x="3204"/>
        <item x="922"/>
        <item x="923"/>
        <item x="924"/>
        <item x="925"/>
        <item x="283"/>
        <item x="3314"/>
        <item x="926"/>
        <item x="173"/>
        <item x="576"/>
        <item x="927"/>
        <item x="928"/>
        <item x="929"/>
        <item x="930"/>
        <item x="327"/>
        <item x="931"/>
        <item x="932"/>
        <item x="2636"/>
        <item x="3386"/>
        <item x="933"/>
        <item x="934"/>
        <item x="3725"/>
        <item x="2637"/>
        <item x="935"/>
        <item x="3185"/>
        <item x="936"/>
        <item x="937"/>
        <item x="103"/>
        <item x="938"/>
        <item x="395"/>
        <item x="104"/>
        <item x="939"/>
        <item x="940"/>
        <item x="2638"/>
        <item x="328"/>
        <item x="495"/>
        <item x="616"/>
        <item x="577"/>
        <item x="941"/>
        <item x="710"/>
        <item x="942"/>
        <item x="943"/>
        <item x="944"/>
        <item x="2791"/>
        <item x="3726"/>
        <item x="3727"/>
        <item x="329"/>
        <item x="4103"/>
        <item x="945"/>
        <item x="946"/>
        <item x="3728"/>
        <item x="3635"/>
        <item x="43"/>
        <item x="947"/>
        <item x="2976"/>
        <item x="4"/>
        <item x="948"/>
        <item x="174"/>
        <item x="949"/>
        <item x="950"/>
        <item x="4098"/>
        <item x="44"/>
        <item x="689"/>
        <item x="617"/>
        <item x="951"/>
        <item x="4082"/>
        <item x="3541"/>
        <item x="742"/>
        <item x="330"/>
        <item x="952"/>
        <item x="4092"/>
        <item x="953"/>
        <item x="3082"/>
        <item x="954"/>
        <item x="331"/>
        <item x="578"/>
        <item x="955"/>
        <item x="535"/>
        <item x="579"/>
        <item x="306"/>
        <item x="105"/>
        <item x="496"/>
        <item x="3729"/>
        <item x="956"/>
        <item x="2977"/>
        <item x="957"/>
        <item x="580"/>
        <item x="27"/>
        <item x="3730"/>
        <item x="618"/>
        <item x="3542"/>
        <item x="4109"/>
        <item x="958"/>
        <item x="830"/>
        <item x="959"/>
        <item x="232"/>
        <item x="3731"/>
        <item x="3083"/>
        <item x="619"/>
        <item x="3732"/>
        <item x="2639"/>
        <item x="960"/>
        <item x="2978"/>
        <item x="3733"/>
        <item x="743"/>
        <item x="233"/>
        <item x="3387"/>
        <item x="961"/>
        <item x="962"/>
        <item x="2872"/>
        <item x="3366"/>
        <item x="3591"/>
        <item x="2640"/>
        <item x="45"/>
        <item x="963"/>
        <item x="3388"/>
        <item x="396"/>
        <item x="3671"/>
        <item x="3734"/>
        <item x="711"/>
        <item x="3735"/>
        <item x="3346"/>
        <item x="964"/>
        <item x="965"/>
        <item x="3736"/>
        <item x="3737"/>
        <item x="966"/>
        <item x="3315"/>
        <item x="3347"/>
        <item x="3205"/>
        <item x="3738"/>
        <item x="967"/>
        <item x="968"/>
        <item x="3206"/>
        <item x="3739"/>
        <item x="969"/>
        <item x="2792"/>
        <item x="2979"/>
        <item x="3740"/>
        <item x="970"/>
        <item x="971"/>
        <item x="3741"/>
        <item x="972"/>
        <item x="973"/>
        <item x="974"/>
        <item x="3742"/>
        <item x="2980"/>
        <item x="975"/>
        <item x="3743"/>
        <item x="620"/>
        <item x="976"/>
        <item x="256"/>
        <item x="977"/>
        <item x="978"/>
        <item x="3207"/>
        <item x="979"/>
        <item x="980"/>
        <item x="981"/>
        <item x="3685"/>
        <item x="982"/>
        <item x="983"/>
        <item x="581"/>
        <item x="984"/>
        <item x="3744"/>
        <item x="46"/>
        <item x="3208"/>
        <item x="985"/>
        <item x="3745"/>
        <item x="3746"/>
        <item x="3747"/>
        <item x="744"/>
        <item x="3316"/>
        <item x="986"/>
        <item x="987"/>
        <item x="988"/>
        <item x="332"/>
        <item x="989"/>
        <item x="3748"/>
        <item x="990"/>
        <item x="2981"/>
        <item x="397"/>
        <item x="991"/>
        <item x="992"/>
        <item x="993"/>
        <item x="831"/>
        <item x="994"/>
        <item x="3749"/>
        <item x="995"/>
        <item x="3750"/>
        <item x="3317"/>
        <item x="3592"/>
        <item x="2641"/>
        <item x="3751"/>
        <item x="2793"/>
        <item x="3296"/>
        <item x="3752"/>
        <item x="3697"/>
        <item x="996"/>
        <item x="3753"/>
        <item x="997"/>
        <item x="3581"/>
        <item x="998"/>
        <item x="3754"/>
        <item x="999"/>
        <item x="1000"/>
        <item x="1001"/>
        <item x="1002"/>
        <item x="1003"/>
        <item x="3209"/>
        <item x="1004"/>
        <item x="3636"/>
        <item x="3755"/>
        <item x="398"/>
        <item x="307"/>
        <item x="3389"/>
        <item x="3390"/>
        <item x="2982"/>
        <item x="1005"/>
        <item x="3210"/>
        <item x="1006"/>
        <item x="3593"/>
        <item x="3120"/>
        <item x="3391"/>
        <item x="4104"/>
        <item x="1007"/>
        <item x="2794"/>
        <item x="4090"/>
        <item x="1008"/>
        <item x="2642"/>
        <item x="1009"/>
        <item x="1010"/>
        <item x="1011"/>
        <item x="1012"/>
        <item x="1013"/>
        <item x="3543"/>
        <item x="3594"/>
        <item x="3392"/>
        <item x="1014"/>
        <item x="1015"/>
        <item x="3297"/>
        <item x="4106"/>
        <item x="1016"/>
        <item x="3393"/>
        <item x="1017"/>
        <item x="3616"/>
        <item x="832"/>
        <item x="4083"/>
        <item x="1018"/>
        <item x="2983"/>
        <item x="1019"/>
        <item x="3756"/>
        <item x="1020"/>
        <item x="1021"/>
        <item x="2928"/>
        <item x="3394"/>
        <item x="4105"/>
        <item x="3121"/>
        <item x="333"/>
        <item x="621"/>
        <item x="1022"/>
        <item x="3395"/>
        <item x="2643"/>
        <item x="2984"/>
        <item x="1023"/>
        <item x="3595"/>
        <item x="308"/>
        <item x="2873"/>
        <item x="1024"/>
        <item x="2985"/>
        <item x="3757"/>
        <item x="622"/>
        <item x="3084"/>
        <item x="3698"/>
        <item x="1025"/>
        <item x="2644"/>
        <item x="3211"/>
        <item x="1026"/>
        <item x="1027"/>
        <item x="3186"/>
        <item x="1028"/>
        <item x="334"/>
        <item x="1029"/>
        <item x="3396"/>
        <item x="399"/>
        <item x="175"/>
        <item x="3298"/>
        <item x="1030"/>
        <item x="3367"/>
        <item x="1031"/>
        <item x="1032"/>
        <item x="2929"/>
        <item x="1033"/>
        <item x="833"/>
        <item x="4108"/>
        <item x="834"/>
        <item x="2986"/>
        <item x="1034"/>
        <item x="745"/>
        <item x="2874"/>
        <item x="2987"/>
        <item x="2875"/>
        <item x="712"/>
        <item x="2645"/>
        <item x="582"/>
        <item x="2795"/>
        <item x="2646"/>
        <item x="3318"/>
        <item x="1035"/>
        <item x="3157"/>
        <item x="2647"/>
        <item x="1036"/>
        <item x="1037"/>
        <item x="3672"/>
        <item x="1038"/>
        <item x="1039"/>
        <item x="309"/>
        <item x="1040"/>
        <item x="2648"/>
        <item x="3397"/>
        <item x="1041"/>
        <item x="1042"/>
        <item x="1043"/>
        <item x="1044"/>
        <item x="1045"/>
        <item x="3158"/>
        <item x="3212"/>
        <item x="1046"/>
        <item x="1047"/>
        <item x="1048"/>
        <item x="2649"/>
        <item x="1049"/>
        <item x="3213"/>
        <item x="835"/>
        <item x="497"/>
        <item x="3398"/>
        <item x="1050"/>
        <item x="498"/>
        <item x="3399"/>
        <item x="2650"/>
        <item x="1051"/>
        <item x="1052"/>
        <item x="3214"/>
        <item x="2988"/>
        <item x="1053"/>
        <item x="1054"/>
        <item x="3400"/>
        <item x="3215"/>
        <item x="1055"/>
        <item x="3401"/>
        <item x="3319"/>
        <item x="2651"/>
        <item x="1056"/>
        <item x="583"/>
        <item x="3402"/>
        <item x="623"/>
        <item x="2989"/>
        <item x="106"/>
        <item x="536"/>
        <item x="1057"/>
        <item x="1058"/>
        <item x="176"/>
        <item x="2652"/>
        <item x="1059"/>
        <item x="2653"/>
        <item x="335"/>
        <item x="1060"/>
        <item x="2654"/>
        <item x="2655"/>
        <item x="3758"/>
        <item x="3085"/>
        <item x="177"/>
        <item x="3348"/>
        <item x="3403"/>
        <item x="2656"/>
        <item x="2657"/>
        <item x="1061"/>
        <item x="400"/>
        <item x="3562"/>
        <item x="836"/>
        <item x="1062"/>
        <item x="2930"/>
        <item x="3759"/>
        <item x="3216"/>
        <item x="1063"/>
        <item x="3760"/>
        <item x="2796"/>
        <item x="234"/>
        <item x="1064"/>
        <item x="1065"/>
        <item x="624"/>
        <item x="1066"/>
        <item x="75"/>
        <item x="1067"/>
        <item x="3761"/>
        <item x="1068"/>
        <item x="3762"/>
        <item x="1069"/>
        <item x="1070"/>
        <item x="3763"/>
        <item x="3764"/>
        <item x="1071"/>
        <item x="107"/>
        <item x="746"/>
        <item x="4099"/>
        <item x="178"/>
        <item x="1072"/>
        <item x="3765"/>
        <item x="3766"/>
        <item x="2876"/>
        <item x="1073"/>
        <item x="1074"/>
        <item x="3767"/>
        <item x="1075"/>
        <item x="47"/>
        <item x="1076"/>
        <item x="1077"/>
        <item x="1078"/>
        <item x="1079"/>
        <item x="3768"/>
        <item x="179"/>
        <item x="1080"/>
        <item x="625"/>
        <item x="336"/>
        <item x="1081"/>
        <item x="1082"/>
        <item x="1083"/>
        <item x="1084"/>
        <item x="235"/>
        <item x="2658"/>
        <item x="3404"/>
        <item x="499"/>
        <item x="1085"/>
        <item x="1086"/>
        <item x="3769"/>
        <item x="2797"/>
        <item x="337"/>
        <item x="3770"/>
        <item x="3771"/>
        <item x="338"/>
        <item x="236"/>
        <item x="1087"/>
        <item x="3405"/>
        <item x="3772"/>
        <item x="3773"/>
        <item x="3596"/>
        <item x="3406"/>
        <item x="1088"/>
        <item x="1089"/>
        <item x="1090"/>
        <item x="1091"/>
        <item x="3086"/>
        <item x="3774"/>
        <item x="1092"/>
        <item x="3775"/>
        <item x="1093"/>
        <item x="1094"/>
        <item x="713"/>
        <item x="3776"/>
        <item x="3299"/>
        <item x="1095"/>
        <item x="1096"/>
        <item x="3777"/>
        <item x="1097"/>
        <item x="2659"/>
        <item x="1098"/>
        <item x="1099"/>
        <item x="3778"/>
        <item x="1100"/>
        <item x="584"/>
        <item x="1101"/>
        <item x="3779"/>
        <item x="3637"/>
        <item x="3320"/>
        <item x="3651"/>
        <item x="3699"/>
        <item x="1102"/>
        <item x="1103"/>
        <item x="1104"/>
        <item x="3780"/>
        <item x="3407"/>
        <item x="1105"/>
        <item x="3408"/>
        <item x="3700"/>
        <item x="1106"/>
        <item x="1107"/>
        <item x="1108"/>
        <item x="3409"/>
        <item x="3410"/>
        <item x="1109"/>
        <item x="3217"/>
        <item x="3781"/>
        <item x="1110"/>
        <item x="1111"/>
        <item x="1112"/>
        <item x="1113"/>
        <item x="837"/>
        <item x="310"/>
        <item x="1114"/>
        <item x="1115"/>
        <item x="3411"/>
        <item x="2660"/>
        <item x="1116"/>
        <item x="401"/>
        <item x="402"/>
        <item x="500"/>
        <item x="3412"/>
        <item x="1117"/>
        <item x="585"/>
        <item x="3187"/>
        <item x="1118"/>
        <item x="3218"/>
        <item x="1119"/>
        <item x="1120"/>
        <item x="403"/>
        <item x="1121"/>
        <item x="1122"/>
        <item x="3782"/>
        <item x="1123"/>
        <item x="1124"/>
        <item x="3219"/>
        <item x="3413"/>
        <item x="1125"/>
        <item x="1126"/>
        <item x="1127"/>
        <item x="91"/>
        <item x="3368"/>
        <item x="3783"/>
        <item x="1128"/>
        <item x="1129"/>
        <item x="1130"/>
        <item x="1131"/>
        <item x="1132"/>
        <item x="1133"/>
        <item x="1134"/>
        <item x="1135"/>
        <item x="2990"/>
        <item x="1136"/>
        <item x="1137"/>
        <item x="1138"/>
        <item x="1139"/>
        <item x="1140"/>
        <item x="1141"/>
        <item x="3122"/>
        <item x="1142"/>
        <item x="1143"/>
        <item x="339"/>
        <item x="1144"/>
        <item x="3701"/>
        <item x="1145"/>
        <item x="1146"/>
        <item x="3784"/>
        <item x="3785"/>
        <item x="586"/>
        <item x="1147"/>
        <item x="1148"/>
        <item x="1149"/>
        <item x="537"/>
        <item x="1150"/>
        <item x="1151"/>
        <item x="3664"/>
        <item x="1152"/>
        <item x="1153"/>
        <item x="3786"/>
        <item x="180"/>
        <item x="2661"/>
        <item x="1154"/>
        <item x="1155"/>
        <item x="1156"/>
        <item x="1157"/>
        <item x="3414"/>
        <item x="1158"/>
        <item x="3123"/>
        <item x="1159"/>
        <item x="587"/>
        <item x="3787"/>
        <item x="1160"/>
        <item x="1161"/>
        <item x="1162"/>
        <item x="1163"/>
        <item x="3415"/>
        <item x="3544"/>
        <item x="1164"/>
        <item x="1165"/>
        <item x="1166"/>
        <item x="1167"/>
        <item x="3788"/>
        <item x="1168"/>
        <item x="2662"/>
        <item x="1169"/>
        <item x="1170"/>
        <item x="1171"/>
        <item x="3416"/>
        <item x="1172"/>
        <item x="3789"/>
        <item x="3417"/>
        <item x="1173"/>
        <item x="340"/>
        <item x="1174"/>
        <item x="1175"/>
        <item x="1176"/>
        <item x="2877"/>
        <item x="3702"/>
        <item x="1177"/>
        <item x="1178"/>
        <item x="1179"/>
        <item x="838"/>
        <item x="1180"/>
        <item x="2663"/>
        <item x="1181"/>
        <item x="1182"/>
        <item x="1183"/>
        <item x="839"/>
        <item x="3790"/>
        <item x="3791"/>
        <item x="181"/>
        <item x="1184"/>
        <item x="3087"/>
        <item x="3652"/>
        <item x="3349"/>
        <item x="1185"/>
        <item x="1186"/>
        <item x="1187"/>
        <item x="2991"/>
        <item x="404"/>
        <item x="3792"/>
        <item x="1188"/>
        <item x="1189"/>
        <item x="3124"/>
        <item x="1190"/>
        <item x="1191"/>
        <item x="3793"/>
        <item x="1192"/>
        <item x="2798"/>
        <item x="1193"/>
        <item x="1194"/>
        <item x="1195"/>
        <item x="1196"/>
        <item x="1197"/>
        <item x="1198"/>
        <item x="3794"/>
        <item x="1199"/>
        <item x="3220"/>
        <item x="3418"/>
        <item x="1200"/>
        <item x="2931"/>
        <item x="2932"/>
        <item x="2664"/>
        <item x="3419"/>
        <item x="3795"/>
        <item x="1201"/>
        <item x="1202"/>
        <item x="3420"/>
        <item x="1203"/>
        <item x="3796"/>
        <item x="2992"/>
        <item x="1204"/>
        <item x="1205"/>
        <item x="3221"/>
        <item x="3088"/>
        <item x="3421"/>
        <item x="1206"/>
        <item x="3797"/>
        <item x="1207"/>
        <item x="3125"/>
        <item x="3350"/>
        <item x="747"/>
        <item x="1208"/>
        <item x="1209"/>
        <item x="1210"/>
        <item x="1211"/>
        <item x="1212"/>
        <item x="182"/>
        <item x="2933"/>
        <item x="3126"/>
        <item x="1213"/>
        <item x="1214"/>
        <item x="1215"/>
        <item x="3653"/>
        <item x="3798"/>
        <item x="1216"/>
        <item x="3321"/>
        <item x="3222"/>
        <item x="3799"/>
        <item x="1217"/>
        <item x="2934"/>
        <item x="3223"/>
        <item x="1218"/>
        <item x="1219"/>
        <item x="3800"/>
        <item x="3224"/>
        <item x="2935"/>
        <item x="1220"/>
        <item x="2799"/>
        <item x="108"/>
        <item x="748"/>
        <item x="3422"/>
        <item x="1221"/>
        <item x="2665"/>
        <item x="1222"/>
        <item x="1223"/>
        <item x="1224"/>
        <item x="3300"/>
        <item x="3423"/>
        <item x="3801"/>
        <item x="1225"/>
        <item x="3617"/>
        <item x="3802"/>
        <item x="1226"/>
        <item x="2666"/>
        <item x="2667"/>
        <item x="341"/>
        <item x="257"/>
        <item x="2668"/>
        <item x="2878"/>
        <item x="109"/>
        <item x="2993"/>
        <item x="1227"/>
        <item x="626"/>
        <item x="1228"/>
        <item x="1229"/>
        <item x="284"/>
        <item x="2669"/>
        <item x="1230"/>
        <item x="1231"/>
        <item x="1232"/>
        <item x="3545"/>
        <item x="342"/>
        <item x="1233"/>
        <item x="1234"/>
        <item x="2670"/>
        <item x="4084"/>
        <item x="110"/>
        <item x="1235"/>
        <item x="3225"/>
        <item x="1236"/>
        <item x="1237"/>
        <item x="285"/>
        <item x="1238"/>
        <item x="1239"/>
        <item x="1240"/>
        <item x="1241"/>
        <item x="1242"/>
        <item x="1243"/>
        <item x="1244"/>
        <item x="3226"/>
        <item x="3597"/>
        <item x="3598"/>
        <item x="2936"/>
        <item x="1245"/>
        <item x="1246"/>
        <item x="3159"/>
        <item x="1247"/>
        <item x="1248"/>
        <item x="1249"/>
        <item x="1250"/>
        <item x="1251"/>
        <item x="1252"/>
        <item x="3188"/>
        <item x="3227"/>
        <item x="1253"/>
        <item x="3673"/>
        <item x="1254"/>
        <item x="3160"/>
        <item x="286"/>
        <item x="1255"/>
        <item x="2937"/>
        <item x="1256"/>
        <item x="237"/>
        <item x="3654"/>
        <item x="3351"/>
        <item x="1257"/>
        <item x="2800"/>
        <item x="1258"/>
        <item x="1259"/>
        <item x="1260"/>
        <item x="1261"/>
        <item x="3546"/>
        <item x="714"/>
        <item x="258"/>
        <item x="3599"/>
        <item x="1262"/>
        <item x="3089"/>
        <item x="2879"/>
        <item x="1263"/>
        <item x="1264"/>
        <item x="501"/>
        <item x="3624"/>
        <item x="1265"/>
        <item x="183"/>
        <item x="1266"/>
        <item x="2801"/>
        <item x="3642"/>
        <item x="28"/>
        <item x="48"/>
        <item x="2671"/>
        <item x="2994"/>
        <item x="1267"/>
        <item x="1268"/>
        <item x="3090"/>
        <item x="627"/>
        <item x="343"/>
        <item x="690"/>
        <item x="76"/>
        <item x="3803"/>
        <item x="1269"/>
        <item x="1270"/>
        <item x="3804"/>
        <item x="1271"/>
        <item x="2938"/>
        <item x="3352"/>
        <item x="1272"/>
        <item x="1273"/>
        <item x="1274"/>
        <item x="1275"/>
        <item x="1276"/>
        <item x="1277"/>
        <item x="2995"/>
        <item x="259"/>
        <item x="3189"/>
        <item x="3228"/>
        <item x="111"/>
        <item x="1278"/>
        <item x="1279"/>
        <item x="749"/>
        <item x="2880"/>
        <item x="3805"/>
        <item x="63"/>
        <item x="1280"/>
        <item x="1281"/>
        <item x="1282"/>
        <item x="3703"/>
        <item x="3322"/>
        <item x="1283"/>
        <item x="2672"/>
        <item x="1284"/>
        <item x="1285"/>
        <item x="1286"/>
        <item x="1287"/>
        <item x="502"/>
        <item x="3806"/>
        <item x="3161"/>
        <item x="3807"/>
        <item x="1288"/>
        <item x="1289"/>
        <item x="1290"/>
        <item x="1291"/>
        <item x="3424"/>
        <item x="3229"/>
        <item x="1292"/>
        <item x="344"/>
        <item x="2881"/>
        <item x="1293"/>
        <item x="1294"/>
        <item x="405"/>
        <item x="2882"/>
        <item x="3425"/>
        <item x="2883"/>
        <item x="3808"/>
        <item x="3809"/>
        <item x="406"/>
        <item x="628"/>
        <item x="1295"/>
        <item x="3091"/>
        <item x="1296"/>
        <item x="1297"/>
        <item x="1298"/>
        <item x="4107"/>
        <item x="1299"/>
        <item x="1300"/>
        <item x="3426"/>
        <item x="691"/>
        <item x="1301"/>
        <item x="3427"/>
        <item x="3428"/>
        <item x="1302"/>
        <item x="3547"/>
        <item x="3625"/>
        <item x="692"/>
        <item x="1303"/>
        <item x="3810"/>
        <item x="1304"/>
        <item x="1305"/>
        <item x="3548"/>
        <item x="2802"/>
        <item x="3811"/>
        <item x="407"/>
        <item x="3812"/>
        <item x="1306"/>
        <item x="1307"/>
        <item x="2803"/>
        <item x="3190"/>
        <item x="2804"/>
        <item x="1308"/>
        <item x="2996"/>
        <item x="1309"/>
        <item x="3323"/>
        <item x="2997"/>
        <item x="2673"/>
        <item x="1310"/>
        <item x="1311"/>
        <item x="840"/>
        <item x="1312"/>
        <item x="3618"/>
        <item x="1313"/>
        <item x="3324"/>
        <item x="2939"/>
        <item x="3429"/>
        <item x="3813"/>
        <item x="1314"/>
        <item x="1315"/>
        <item x="3353"/>
        <item x="1316"/>
        <item x="1317"/>
        <item x="3191"/>
        <item x="3430"/>
        <item x="1318"/>
        <item x="3092"/>
        <item x="1319"/>
        <item x="2940"/>
        <item x="3626"/>
        <item x="1320"/>
        <item x="3814"/>
        <item x="1321"/>
        <item x="3815"/>
        <item x="1322"/>
        <item x="3431"/>
        <item x="1323"/>
        <item x="1324"/>
        <item x="3325"/>
        <item x="3230"/>
        <item x="3816"/>
        <item x="2674"/>
        <item x="503"/>
        <item x="1325"/>
        <item x="3326"/>
        <item x="3549"/>
        <item x="3162"/>
        <item x="2998"/>
        <item x="3231"/>
        <item x="2805"/>
        <item x="1326"/>
        <item x="3817"/>
        <item x="1327"/>
        <item x="2884"/>
        <item x="3127"/>
        <item x="3432"/>
        <item x="1328"/>
        <item x="3818"/>
        <item x="1329"/>
        <item x="3819"/>
        <item x="3433"/>
        <item x="1330"/>
        <item x="1331"/>
        <item x="2999"/>
        <item x="3434"/>
        <item x="1332"/>
        <item x="1333"/>
        <item x="2675"/>
        <item x="1334"/>
        <item x="1335"/>
        <item x="3655"/>
        <item x="3232"/>
        <item x="1336"/>
        <item x="1337"/>
        <item x="1338"/>
        <item x="629"/>
        <item x="3820"/>
        <item x="2941"/>
        <item x="3627"/>
        <item x="630"/>
        <item x="1339"/>
        <item x="1340"/>
        <item x="3435"/>
        <item x="1341"/>
        <item x="3821"/>
        <item x="3436"/>
        <item x="1342"/>
        <item x="1343"/>
        <item x="1344"/>
        <item x="2676"/>
        <item x="29"/>
        <item x="3327"/>
        <item x="1345"/>
        <item x="1346"/>
        <item x="3674"/>
        <item x="3437"/>
        <item x="3438"/>
        <item x="750"/>
        <item x="3600"/>
        <item x="1347"/>
        <item x="3439"/>
        <item x="3233"/>
        <item x="1348"/>
        <item x="1349"/>
        <item x="1350"/>
        <item x="538"/>
        <item x="1351"/>
        <item x="1352"/>
        <item x="1353"/>
        <item x="1354"/>
        <item x="2942"/>
        <item x="1355"/>
        <item x="3440"/>
        <item x="3643"/>
        <item x="112"/>
        <item x="1356"/>
        <item x="1357"/>
        <item x="751"/>
        <item x="2806"/>
        <item x="1358"/>
        <item x="2807"/>
        <item x="539"/>
        <item x="1359"/>
        <item x="631"/>
        <item x="1360"/>
        <item x="345"/>
        <item x="3354"/>
        <item x="1361"/>
        <item x="3675"/>
        <item x="1362"/>
        <item x="3441"/>
        <item x="1363"/>
        <item x="3234"/>
        <item x="1364"/>
        <item x="1365"/>
        <item x="752"/>
        <item x="3369"/>
        <item x="632"/>
        <item x="1366"/>
        <item x="1367"/>
        <item x="3822"/>
        <item x="1368"/>
        <item x="3328"/>
        <item x="1369"/>
        <item x="1370"/>
        <item x="3823"/>
        <item x="12"/>
        <item x="1371"/>
        <item x="3442"/>
        <item x="753"/>
        <item x="3443"/>
        <item x="1372"/>
        <item x="1373"/>
        <item x="2808"/>
        <item x="346"/>
        <item x="1374"/>
        <item x="1375"/>
        <item x="1376"/>
        <item x="1377"/>
        <item x="1378"/>
        <item x="3656"/>
        <item x="1379"/>
        <item x="3444"/>
        <item x="633"/>
        <item x="1380"/>
        <item x="1381"/>
        <item x="1382"/>
        <item x="3824"/>
        <item x="1383"/>
        <item x="1384"/>
        <item x="1385"/>
        <item x="1386"/>
        <item x="1387"/>
        <item x="1388"/>
        <item x="1389"/>
        <item x="1390"/>
        <item x="1391"/>
        <item x="184"/>
        <item x="1392"/>
        <item x="1393"/>
        <item x="2677"/>
        <item x="3235"/>
        <item x="1394"/>
        <item x="1395"/>
        <item x="1396"/>
        <item x="715"/>
        <item x="3236"/>
        <item x="3825"/>
        <item x="1397"/>
        <item x="1398"/>
        <item x="1399"/>
        <item x="1400"/>
        <item x="3826"/>
        <item x="1401"/>
        <item x="1402"/>
        <item x="1403"/>
        <item x="3827"/>
        <item x="1404"/>
        <item x="1405"/>
        <item x="1406"/>
        <item x="3828"/>
        <item x="1407"/>
        <item x="1408"/>
        <item x="92"/>
        <item x="3445"/>
        <item x="1409"/>
        <item x="113"/>
        <item x="1410"/>
        <item x="1411"/>
        <item x="3829"/>
        <item x="1412"/>
        <item x="2678"/>
        <item x="1413"/>
        <item x="1414"/>
        <item x="4085"/>
        <item x="1415"/>
        <item x="1416"/>
        <item x="1417"/>
        <item x="114"/>
        <item x="1418"/>
        <item x="1419"/>
        <item x="1420"/>
        <item x="347"/>
        <item x="1421"/>
        <item x="1422"/>
        <item x="1423"/>
        <item x="1424"/>
        <item x="1425"/>
        <item x="1426"/>
        <item x="3830"/>
        <item x="3163"/>
        <item x="3831"/>
        <item x="1427"/>
        <item x="1428"/>
        <item x="3832"/>
        <item x="1429"/>
        <item x="1430"/>
        <item x="1431"/>
        <item x="1432"/>
        <item x="1433"/>
        <item x="1434"/>
        <item x="3833"/>
        <item x="1435"/>
        <item x="2679"/>
        <item x="1436"/>
        <item x="408"/>
        <item x="2680"/>
        <item x="1437"/>
        <item x="1438"/>
        <item x="2943"/>
        <item x="2681"/>
        <item x="2682"/>
        <item x="1439"/>
        <item x="1440"/>
        <item x="1441"/>
        <item x="287"/>
        <item x="1442"/>
        <item x="3000"/>
        <item x="1443"/>
        <item x="1444"/>
        <item x="3644"/>
        <item x="1445"/>
        <item x="1446"/>
        <item x="1447"/>
        <item x="3128"/>
        <item x="1448"/>
        <item x="311"/>
        <item x="348"/>
        <item x="2683"/>
        <item x="2885"/>
        <item x="2886"/>
        <item x="2809"/>
        <item x="409"/>
        <item x="410"/>
        <item x="1449"/>
        <item x="1450"/>
        <item x="1451"/>
        <item x="3834"/>
        <item x="1452"/>
        <item x="3835"/>
        <item x="1453"/>
        <item x="2684"/>
        <item x="3093"/>
        <item x="2810"/>
        <item x="411"/>
        <item x="1454"/>
        <item x="1455"/>
        <item x="1456"/>
        <item x="3446"/>
        <item x="1457"/>
        <item x="2887"/>
        <item x="1458"/>
        <item x="1459"/>
        <item x="1460"/>
        <item x="540"/>
        <item x="185"/>
        <item x="260"/>
        <item x="3001"/>
        <item x="3836"/>
        <item x="1461"/>
        <item x="2811"/>
        <item x="1462"/>
        <item x="2685"/>
        <item x="1463"/>
        <item x="1464"/>
        <item x="754"/>
        <item x="2686"/>
        <item x="1465"/>
        <item x="3837"/>
        <item x="3838"/>
        <item x="3002"/>
        <item x="2687"/>
        <item x="3839"/>
        <item x="1466"/>
        <item x="1467"/>
        <item x="3619"/>
        <item x="3563"/>
        <item x="412"/>
        <item x="1468"/>
        <item x="3237"/>
        <item x="30"/>
        <item x="349"/>
        <item x="1469"/>
        <item x="1470"/>
        <item x="3686"/>
        <item x="541"/>
        <item x="186"/>
        <item x="4086"/>
        <item x="2688"/>
        <item x="1471"/>
        <item x="3447"/>
        <item x="1472"/>
        <item x="3094"/>
        <item x="1473"/>
        <item x="3448"/>
        <item x="3840"/>
        <item x="755"/>
        <item x="1474"/>
        <item x="3676"/>
        <item x="1475"/>
        <item x="1476"/>
        <item x="3582"/>
        <item x="1477"/>
        <item x="2888"/>
        <item x="1478"/>
        <item x="1479"/>
        <item x="1480"/>
        <item x="3003"/>
        <item x="841"/>
        <item x="3564"/>
        <item x="1481"/>
        <item x="1482"/>
        <item x="1483"/>
        <item x="2689"/>
        <item x="3841"/>
        <item x="1484"/>
        <item x="4095"/>
        <item x="1485"/>
        <item x="3004"/>
        <item x="3005"/>
        <item x="3601"/>
        <item x="3006"/>
        <item x="842"/>
        <item x="3238"/>
        <item x="4110"/>
        <item x="350"/>
        <item x="2690"/>
        <item x="588"/>
        <item x="542"/>
        <item x="187"/>
        <item x="93"/>
        <item x="3842"/>
        <item x="2691"/>
        <item x="1486"/>
        <item x="2692"/>
        <item x="3129"/>
        <item x="716"/>
        <item x="1487"/>
        <item x="288"/>
        <item x="1488"/>
        <item x="351"/>
        <item x="1489"/>
        <item x="1490"/>
        <item x="1491"/>
        <item x="3192"/>
        <item x="64"/>
        <item x="1492"/>
        <item x="238"/>
        <item x="3843"/>
        <item x="843"/>
        <item x="1493"/>
        <item x="1494"/>
        <item x="3239"/>
        <item x="3007"/>
        <item x="3449"/>
        <item x="3008"/>
        <item x="1495"/>
        <item x="1496"/>
        <item x="3844"/>
        <item x="3095"/>
        <item x="3009"/>
        <item x="3628"/>
        <item x="1497"/>
        <item x="188"/>
        <item x="844"/>
        <item x="1498"/>
        <item x="1499"/>
        <item x="3010"/>
        <item x="1500"/>
        <item x="1501"/>
        <item x="3450"/>
        <item x="1502"/>
        <item x="3451"/>
        <item x="3240"/>
        <item x="2693"/>
        <item x="1503"/>
        <item x="1504"/>
        <item x="1505"/>
        <item x="1506"/>
        <item x="1507"/>
        <item x="3011"/>
        <item x="1508"/>
        <item x="1509"/>
        <item x="3452"/>
        <item x="1510"/>
        <item x="2812"/>
        <item x="1511"/>
        <item x="3704"/>
        <item x="845"/>
        <item x="3012"/>
        <item x="1512"/>
        <item x="1513"/>
        <item x="756"/>
        <item x="3130"/>
        <item x="1514"/>
        <item x="1515"/>
        <item x="3629"/>
        <item x="3013"/>
        <item x="1516"/>
        <item x="1517"/>
        <item x="1518"/>
        <item x="1519"/>
        <item x="1520"/>
        <item x="4087"/>
        <item x="757"/>
        <item x="1521"/>
        <item x="3845"/>
        <item x="312"/>
        <item x="3846"/>
        <item x="1522"/>
        <item x="3550"/>
        <item x="1523"/>
        <item x="589"/>
        <item x="1524"/>
        <item x="189"/>
        <item x="1525"/>
        <item x="1526"/>
        <item x="1527"/>
        <item x="1528"/>
        <item x="1529"/>
        <item x="1530"/>
        <item x="504"/>
        <item x="190"/>
        <item x="1531"/>
        <item x="543"/>
        <item x="1532"/>
        <item x="1533"/>
        <item x="352"/>
        <item x="1534"/>
        <item x="3665"/>
        <item x="1535"/>
        <item x="2813"/>
        <item x="693"/>
        <item x="1536"/>
        <item x="2944"/>
        <item x="3453"/>
        <item x="2694"/>
        <item x="1537"/>
        <item x="3355"/>
        <item x="1538"/>
        <item x="1539"/>
        <item x="1540"/>
        <item x="1541"/>
        <item x="1542"/>
        <item x="3014"/>
        <item x="413"/>
        <item x="3847"/>
        <item x="1543"/>
        <item x="634"/>
        <item x="1544"/>
        <item x="3638"/>
        <item x="635"/>
        <item x="1545"/>
        <item x="3848"/>
        <item x="3454"/>
        <item x="758"/>
        <item x="1546"/>
        <item x="3849"/>
        <item x="1547"/>
        <item x="3241"/>
        <item x="1548"/>
        <item x="1549"/>
        <item x="1550"/>
        <item x="1551"/>
        <item x="636"/>
        <item x="1552"/>
        <item x="1553"/>
        <item x="1554"/>
        <item x="94"/>
        <item x="1555"/>
        <item x="3850"/>
        <item x="1556"/>
        <item x="1557"/>
        <item x="1558"/>
        <item x="2695"/>
        <item x="1559"/>
        <item x="1560"/>
        <item x="3301"/>
        <item x="414"/>
        <item x="1561"/>
        <item x="1562"/>
        <item x="3131"/>
        <item x="1563"/>
        <item x="1564"/>
        <item x="1565"/>
        <item x="3851"/>
        <item x="1566"/>
        <item x="1567"/>
        <item x="3852"/>
        <item x="1568"/>
        <item x="353"/>
        <item x="1569"/>
        <item x="2696"/>
        <item x="3570"/>
        <item x="1570"/>
        <item x="2697"/>
        <item x="1571"/>
        <item x="3455"/>
        <item x="415"/>
        <item x="3657"/>
        <item x="1572"/>
        <item x="1573"/>
        <item x="2698"/>
        <item x="759"/>
        <item x="3687"/>
        <item x="2945"/>
        <item x="1574"/>
        <item x="3456"/>
        <item x="1575"/>
        <item x="2699"/>
        <item x="3302"/>
        <item x="3853"/>
        <item x="3854"/>
        <item x="1576"/>
        <item x="416"/>
        <item x="1577"/>
        <item x="1578"/>
        <item x="1579"/>
        <item x="1580"/>
        <item x="2889"/>
        <item x="1581"/>
        <item x="3855"/>
        <item x="115"/>
        <item x="191"/>
        <item x="261"/>
        <item x="1582"/>
        <item x="544"/>
        <item x="637"/>
        <item x="3688"/>
        <item x="3457"/>
        <item x="1583"/>
        <item x="1584"/>
        <item x="1585"/>
        <item x="1586"/>
        <item x="846"/>
        <item x="3705"/>
        <item x="1587"/>
        <item x="1588"/>
        <item x="1589"/>
        <item x="1590"/>
        <item x="3856"/>
        <item x="3329"/>
        <item x="3458"/>
        <item x="3857"/>
        <item x="1591"/>
        <item x="1592"/>
        <item x="760"/>
        <item x="3858"/>
        <item x="761"/>
        <item x="3132"/>
        <item x="1593"/>
        <item x="3706"/>
        <item x="2700"/>
        <item x="847"/>
        <item x="1594"/>
        <item x="1595"/>
        <item x="1596"/>
        <item x="1597"/>
        <item x="3242"/>
        <item x="1598"/>
        <item x="1599"/>
        <item x="2701"/>
        <item x="1600"/>
        <item x="762"/>
        <item x="3133"/>
        <item x="3015"/>
        <item x="1601"/>
        <item x="2814"/>
        <item x="1602"/>
        <item x="1603"/>
        <item x="3583"/>
        <item x="763"/>
        <item x="2702"/>
        <item x="1604"/>
        <item x="638"/>
        <item x="2890"/>
        <item x="590"/>
        <item x="3584"/>
        <item x="1605"/>
        <item x="848"/>
        <item x="1606"/>
        <item x="3096"/>
        <item x="3459"/>
        <item x="2891"/>
        <item x="1607"/>
        <item x="1608"/>
        <item x="192"/>
        <item x="1609"/>
        <item x="3330"/>
        <item x="2946"/>
        <item x="3859"/>
        <item x="13"/>
        <item x="1610"/>
        <item x="1611"/>
        <item x="1612"/>
        <item x="1613"/>
        <item x="417"/>
        <item x="1614"/>
        <item x="1615"/>
        <item x="545"/>
        <item x="1616"/>
        <item x="2703"/>
        <item x="3707"/>
        <item x="193"/>
        <item x="354"/>
        <item x="1617"/>
        <item x="4096"/>
        <item x="3860"/>
        <item x="2704"/>
        <item x="1618"/>
        <item x="849"/>
        <item x="239"/>
        <item x="3016"/>
        <item x="1619"/>
        <item x="1620"/>
        <item x="1621"/>
        <item x="591"/>
        <item x="3243"/>
        <item x="3017"/>
        <item x="1622"/>
        <item x="3460"/>
        <item x="3861"/>
        <item x="592"/>
        <item x="2892"/>
        <item x="3862"/>
        <item x="2815"/>
        <item x="3677"/>
        <item x="1623"/>
        <item x="49"/>
        <item x="505"/>
        <item x="1624"/>
        <item x="1625"/>
        <item x="1626"/>
        <item x="1627"/>
        <item x="1628"/>
        <item x="1629"/>
        <item x="3461"/>
        <item x="1630"/>
        <item x="3863"/>
        <item x="764"/>
        <item x="3462"/>
        <item x="1631"/>
        <item x="3864"/>
        <item x="1632"/>
        <item x="3370"/>
        <item x="1633"/>
        <item x="3331"/>
        <item x="3865"/>
        <item x="3244"/>
        <item x="37"/>
        <item x="4111"/>
        <item x="418"/>
        <item x="2893"/>
        <item x="3639"/>
        <item x="1634"/>
        <item x="419"/>
        <item x="1635"/>
        <item x="1636"/>
        <item x="3866"/>
        <item x="3463"/>
        <item x="3303"/>
        <item x="2894"/>
        <item x="3245"/>
        <item x="420"/>
        <item x="14"/>
        <item x="3645"/>
        <item x="3246"/>
        <item x="3867"/>
        <item x="3247"/>
        <item x="765"/>
        <item x="1637"/>
        <item x="2947"/>
        <item x="2895"/>
        <item x="3464"/>
        <item x="2705"/>
        <item x="1638"/>
        <item x="3868"/>
        <item x="766"/>
        <item x="3164"/>
        <item x="3869"/>
        <item x="3356"/>
        <item x="3666"/>
        <item x="3465"/>
        <item x="1639"/>
        <item x="116"/>
        <item x="1640"/>
        <item x="355"/>
        <item x="1641"/>
        <item x="3870"/>
        <item x="117"/>
        <item x="2816"/>
        <item x="1642"/>
        <item x="1643"/>
        <item x="3466"/>
        <item x="1644"/>
        <item x="2948"/>
        <item x="1645"/>
        <item x="2706"/>
        <item x="1646"/>
        <item x="1647"/>
        <item x="1648"/>
        <item x="1649"/>
        <item x="3165"/>
        <item x="850"/>
        <item x="2707"/>
        <item x="3357"/>
        <item x="3871"/>
        <item x="1650"/>
        <item x="3467"/>
        <item x="2817"/>
        <item x="1651"/>
        <item x="717"/>
        <item x="1652"/>
        <item x="3872"/>
        <item x="3620"/>
        <item x="1653"/>
        <item x="1654"/>
        <item x="1655"/>
        <item x="2708"/>
        <item x="1656"/>
        <item x="3565"/>
        <item x="3873"/>
        <item x="118"/>
        <item x="546"/>
        <item x="1657"/>
        <item x="3585"/>
        <item x="3874"/>
        <item x="593"/>
        <item x="767"/>
        <item x="1658"/>
        <item x="3875"/>
        <item x="2896"/>
        <item x="1659"/>
        <item x="1660"/>
        <item x="1661"/>
        <item x="2897"/>
        <item x="2818"/>
        <item x="2709"/>
        <item x="1662"/>
        <item x="2949"/>
        <item x="1663"/>
        <item x="851"/>
        <item x="594"/>
        <item x="1664"/>
        <item x="1665"/>
        <item x="1666"/>
        <item x="1667"/>
        <item x="3876"/>
        <item x="1668"/>
        <item x="65"/>
        <item x="3877"/>
        <item x="1669"/>
        <item x="3248"/>
        <item x="3304"/>
        <item x="3551"/>
        <item x="2710"/>
        <item x="3878"/>
        <item x="1670"/>
        <item x="1671"/>
        <item x="1672"/>
        <item x="3249"/>
        <item x="421"/>
        <item x="3371"/>
        <item x="1673"/>
        <item x="1674"/>
        <item x="1675"/>
        <item x="3166"/>
        <item x="3678"/>
        <item x="1676"/>
        <item x="1677"/>
        <item x="852"/>
        <item x="3658"/>
        <item x="1678"/>
        <item x="3879"/>
        <item x="1679"/>
        <item x="119"/>
        <item x="3880"/>
        <item x="77"/>
        <item x="1680"/>
        <item x="1681"/>
        <item x="1682"/>
        <item x="1683"/>
        <item x="1684"/>
        <item x="3708"/>
        <item x="1685"/>
        <item x="3468"/>
        <item x="2819"/>
        <item x="547"/>
        <item x="3469"/>
        <item x="3097"/>
        <item x="1686"/>
        <item x="853"/>
        <item x="1687"/>
        <item x="3134"/>
        <item x="639"/>
        <item x="1688"/>
        <item x="1689"/>
        <item x="1690"/>
        <item x="1691"/>
        <item x="1692"/>
        <item x="3250"/>
        <item x="1693"/>
        <item x="3881"/>
        <item x="356"/>
        <item x="357"/>
        <item x="3602"/>
        <item x="1694"/>
        <item x="1695"/>
        <item x="854"/>
        <item x="1696"/>
        <item x="422"/>
        <item x="1697"/>
        <item x="3882"/>
        <item x="1698"/>
        <item x="3018"/>
        <item x="1699"/>
        <item x="3883"/>
        <item x="3470"/>
        <item x="3332"/>
        <item x="3471"/>
        <item x="3098"/>
        <item x="1700"/>
        <item x="3472"/>
        <item x="1701"/>
        <item x="3884"/>
        <item x="2711"/>
        <item x="2898"/>
        <item x="1702"/>
        <item x="2820"/>
        <item x="2712"/>
        <item x="1703"/>
        <item x="1704"/>
        <item x="1705"/>
        <item x="3885"/>
        <item x="1706"/>
        <item x="3886"/>
        <item x="3135"/>
        <item x="1707"/>
        <item x="3019"/>
        <item x="855"/>
        <item x="3887"/>
        <item x="1708"/>
        <item x="3888"/>
        <item x="358"/>
        <item x="1709"/>
        <item x="2821"/>
        <item x="548"/>
        <item x="2713"/>
        <item x="3251"/>
        <item x="2822"/>
        <item x="3020"/>
        <item x="1710"/>
        <item x="3021"/>
        <item x="3022"/>
        <item x="78"/>
        <item x="3889"/>
        <item x="1711"/>
        <item x="1712"/>
        <item x="1713"/>
        <item x="120"/>
        <item x="768"/>
        <item x="3890"/>
        <item x="1714"/>
        <item x="1715"/>
        <item x="1716"/>
        <item x="3473"/>
        <item x="3099"/>
        <item x="1717"/>
        <item x="423"/>
        <item x="549"/>
        <item x="1718"/>
        <item x="3603"/>
        <item x="2823"/>
        <item x="3571"/>
        <item x="1719"/>
        <item x="194"/>
        <item x="1720"/>
        <item x="2824"/>
        <item x="3252"/>
        <item x="1721"/>
        <item x="262"/>
        <item x="3891"/>
        <item x="856"/>
        <item x="1722"/>
        <item x="313"/>
        <item x="2950"/>
        <item x="2951"/>
        <item x="1723"/>
        <item x="3193"/>
        <item x="195"/>
        <item x="1724"/>
        <item x="424"/>
        <item x="4091"/>
        <item x="1725"/>
        <item x="1726"/>
        <item x="425"/>
        <item x="3167"/>
        <item x="3604"/>
        <item x="1727"/>
        <item x="3474"/>
        <item x="426"/>
        <item x="1728"/>
        <item x="3892"/>
        <item x="1729"/>
        <item x="427"/>
        <item x="1730"/>
        <item x="3566"/>
        <item x="1731"/>
        <item x="1732"/>
        <item x="3023"/>
        <item x="3640"/>
        <item x="1733"/>
        <item x="640"/>
        <item x="1734"/>
        <item x="857"/>
        <item x="3253"/>
        <item x="1735"/>
        <item x="858"/>
        <item x="359"/>
        <item x="3893"/>
        <item x="1736"/>
        <item x="859"/>
        <item x="1737"/>
        <item x="1738"/>
        <item x="860"/>
        <item x="1739"/>
        <item x="2899"/>
        <item x="1740"/>
        <item x="3024"/>
        <item x="2825"/>
        <item x="1741"/>
        <item x="289"/>
        <item x="2714"/>
        <item x="3475"/>
        <item x="1742"/>
        <item x="3552"/>
        <item x="1743"/>
        <item x="263"/>
        <item x="2715"/>
        <item x="1744"/>
        <item x="1745"/>
        <item x="506"/>
        <item x="3025"/>
        <item x="1746"/>
        <item x="769"/>
        <item x="1747"/>
        <item x="1748"/>
        <item x="3894"/>
        <item x="3476"/>
        <item x="1749"/>
        <item x="1750"/>
        <item x="196"/>
        <item x="1751"/>
        <item x="1752"/>
        <item x="3372"/>
        <item x="1753"/>
        <item x="1754"/>
        <item x="1755"/>
        <item x="197"/>
        <item x="360"/>
        <item x="641"/>
        <item x="1756"/>
        <item x="3026"/>
        <item x="1757"/>
        <item x="770"/>
        <item x="1758"/>
        <item x="1759"/>
        <item x="3305"/>
        <item x="771"/>
        <item x="550"/>
        <item x="772"/>
        <item x="240"/>
        <item x="1760"/>
        <item x="3333"/>
        <item x="3895"/>
        <item x="121"/>
        <item x="428"/>
        <item x="1761"/>
        <item x="3136"/>
        <item x="3168"/>
        <item x="2716"/>
        <item x="241"/>
        <item x="2717"/>
        <item x="1762"/>
        <item x="3194"/>
        <item x="1763"/>
        <item x="4112"/>
        <item x="3477"/>
        <item x="1764"/>
        <item x="3254"/>
        <item x="3896"/>
        <item x="3169"/>
        <item x="3646"/>
        <item x="1765"/>
        <item x="2718"/>
        <item x="1766"/>
        <item x="3137"/>
        <item x="861"/>
        <item x="3567"/>
        <item x="2826"/>
        <item x="3478"/>
        <item x="1767"/>
        <item x="1768"/>
        <item x="3334"/>
        <item x="1769"/>
        <item x="3255"/>
        <item x="1770"/>
        <item x="3027"/>
        <item x="1771"/>
        <item x="507"/>
        <item x="1772"/>
        <item x="1773"/>
        <item x="2719"/>
        <item x="1774"/>
        <item x="3897"/>
        <item x="2827"/>
        <item x="1775"/>
        <item x="3195"/>
        <item x="3898"/>
        <item x="1776"/>
        <item x="1777"/>
        <item x="3553"/>
        <item x="2900"/>
        <item x="3138"/>
        <item x="3256"/>
        <item x="1778"/>
        <item x="1779"/>
        <item x="508"/>
        <item x="3899"/>
        <item x="862"/>
        <item x="1780"/>
        <item x="1781"/>
        <item x="1782"/>
        <item x="1783"/>
        <item x="198"/>
        <item x="429"/>
        <item x="1784"/>
        <item x="1785"/>
        <item x="3900"/>
        <item x="361"/>
        <item x="1786"/>
        <item x="1787"/>
        <item x="3479"/>
        <item x="1788"/>
        <item x="1789"/>
        <item x="2720"/>
        <item x="1790"/>
        <item x="122"/>
        <item x="1791"/>
        <item x="773"/>
        <item x="3028"/>
        <item x="4093"/>
        <item x="3373"/>
        <item x="3100"/>
        <item x="1792"/>
        <item x="2901"/>
        <item x="1793"/>
        <item x="3901"/>
        <item x="2952"/>
        <item x="1794"/>
        <item x="1795"/>
        <item x="2721"/>
        <item x="1796"/>
        <item x="1797"/>
        <item x="3101"/>
        <item x="3480"/>
        <item x="1798"/>
        <item x="1799"/>
        <item x="3029"/>
        <item x="1800"/>
        <item x="3554"/>
        <item x="3481"/>
        <item x="3139"/>
        <item x="1801"/>
        <item x="1802"/>
        <item x="3170"/>
        <item x="1803"/>
        <item x="1804"/>
        <item x="3659"/>
        <item x="3555"/>
        <item x="1805"/>
        <item x="3902"/>
        <item x="2828"/>
        <item x="1806"/>
        <item x="199"/>
        <item x="1807"/>
        <item x="3903"/>
        <item x="3647"/>
        <item x="1808"/>
        <item x="1809"/>
        <item x="1810"/>
        <item x="1811"/>
        <item x="1812"/>
        <item x="3030"/>
        <item x="3257"/>
        <item x="1813"/>
        <item x="3482"/>
        <item x="1814"/>
        <item x="1815"/>
        <item x="1816"/>
        <item x="1817"/>
        <item x="1818"/>
        <item x="3196"/>
        <item x="3197"/>
        <item x="3904"/>
        <item x="1819"/>
        <item x="1820"/>
        <item x="2902"/>
        <item x="3102"/>
        <item x="1821"/>
        <item x="1822"/>
        <item x="2903"/>
        <item x="1823"/>
        <item x="2722"/>
        <item x="1824"/>
        <item x="3483"/>
        <item x="1825"/>
        <item x="3484"/>
        <item x="1826"/>
        <item x="1827"/>
        <item x="3258"/>
        <item x="3679"/>
        <item x="1828"/>
        <item x="1829"/>
        <item x="1830"/>
        <item x="3306"/>
        <item x="3905"/>
        <item x="1831"/>
        <item x="2829"/>
        <item x="1832"/>
        <item x="2723"/>
        <item x="1833"/>
        <item x="3140"/>
        <item x="3031"/>
        <item x="1834"/>
        <item x="3572"/>
        <item x="3906"/>
        <item x="3907"/>
        <item x="2953"/>
        <item x="3908"/>
        <item x="242"/>
        <item x="3909"/>
        <item x="1835"/>
        <item x="123"/>
        <item x="243"/>
        <item x="3910"/>
        <item x="1836"/>
        <item x="1837"/>
        <item x="2724"/>
        <item x="95"/>
        <item x="1838"/>
        <item x="430"/>
        <item x="718"/>
        <item x="1839"/>
        <item x="774"/>
        <item x="4094"/>
        <item x="124"/>
        <item x="3032"/>
        <item x="4089"/>
        <item x="1840"/>
        <item x="3573"/>
        <item x="125"/>
        <item x="1841"/>
        <item x="1842"/>
        <item x="3586"/>
        <item x="1843"/>
        <item x="1844"/>
        <item x="3648"/>
        <item x="3574"/>
        <item x="1845"/>
        <item x="1846"/>
        <item x="1847"/>
        <item x="3911"/>
        <item x="1848"/>
        <item x="3033"/>
        <item x="1849"/>
        <item x="1850"/>
        <item x="3171"/>
        <item x="1851"/>
        <item x="1852"/>
        <item x="1853"/>
        <item x="1854"/>
        <item x="1855"/>
        <item x="1856"/>
        <item x="1857"/>
        <item x="1858"/>
        <item x="775"/>
        <item x="3575"/>
        <item x="2830"/>
        <item x="1859"/>
        <item x="126"/>
        <item x="2831"/>
        <item x="1860"/>
        <item x="3034"/>
        <item x="1861"/>
        <item x="1862"/>
        <item x="1863"/>
        <item x="3259"/>
        <item x="362"/>
        <item x="1864"/>
        <item x="3485"/>
        <item x="2904"/>
        <item x="3486"/>
        <item x="1865"/>
        <item x="1866"/>
        <item x="1867"/>
        <item x="2725"/>
        <item x="3630"/>
        <item x="2726"/>
        <item x="1868"/>
        <item x="3487"/>
        <item x="127"/>
        <item x="2727"/>
        <item x="2"/>
        <item x="3260"/>
        <item x="3103"/>
        <item x="1869"/>
        <item x="2832"/>
        <item x="1870"/>
        <item x="15"/>
        <item x="1871"/>
        <item x="642"/>
        <item x="1872"/>
        <item x="1873"/>
        <item x="3335"/>
        <item x="128"/>
        <item x="3035"/>
        <item x="1874"/>
        <item x="129"/>
        <item x="3261"/>
        <item x="3141"/>
        <item x="863"/>
        <item x="3036"/>
        <item x="130"/>
        <item x="3037"/>
        <item x="79"/>
        <item x="776"/>
        <item x="2728"/>
        <item x="1875"/>
        <item x="1876"/>
        <item x="2729"/>
        <item x="1877"/>
        <item x="1878"/>
        <item x="1879"/>
        <item x="777"/>
        <item x="131"/>
        <item x="1880"/>
        <item x="1881"/>
        <item x="1882"/>
        <item x="1883"/>
        <item x="290"/>
        <item x="1884"/>
        <item x="3912"/>
        <item x="66"/>
        <item x="3680"/>
        <item x="551"/>
        <item x="2954"/>
        <item x="1885"/>
        <item x="1886"/>
        <item x="552"/>
        <item x="132"/>
        <item x="67"/>
        <item x="553"/>
        <item x="1887"/>
        <item x="1888"/>
        <item x="2730"/>
        <item x="1889"/>
        <item x="1890"/>
        <item x="778"/>
        <item x="1891"/>
        <item x="2731"/>
        <item x="1892"/>
        <item x="1893"/>
        <item x="3104"/>
        <item x="1894"/>
        <item x="719"/>
        <item x="2905"/>
        <item x="431"/>
        <item x="1895"/>
        <item x="864"/>
        <item x="1896"/>
        <item x="3262"/>
        <item x="1897"/>
        <item x="3142"/>
        <item x="1898"/>
        <item x="1899"/>
        <item x="3105"/>
        <item x="16"/>
        <item x="80"/>
        <item x="2732"/>
        <item x="1900"/>
        <item x="133"/>
        <item x="1901"/>
        <item x="1902"/>
        <item x="1903"/>
        <item x="432"/>
        <item x="200"/>
        <item x="1904"/>
        <item x="17"/>
        <item x="1905"/>
        <item x="134"/>
        <item x="3038"/>
        <item x="1906"/>
        <item x="50"/>
        <item x="865"/>
        <item x="433"/>
        <item x="3039"/>
        <item x="434"/>
        <item x="264"/>
        <item x="18"/>
        <item x="291"/>
        <item x="694"/>
        <item x="1907"/>
        <item x="643"/>
        <item x="363"/>
        <item x="1908"/>
        <item x="1909"/>
        <item x="644"/>
        <item x="1910"/>
        <item x="1911"/>
        <item x="1912"/>
        <item x="1913"/>
        <item x="2955"/>
        <item x="314"/>
        <item x="1914"/>
        <item x="4088"/>
        <item x="3913"/>
        <item x="3914"/>
        <item x="866"/>
        <item x="1915"/>
        <item x="867"/>
        <item x="435"/>
        <item x="315"/>
        <item x="3358"/>
        <item x="4102"/>
        <item x="3040"/>
        <item x="1916"/>
        <item x="695"/>
        <item x="1917"/>
        <item x="1918"/>
        <item x="3041"/>
        <item x="2956"/>
        <item x="1919"/>
        <item x="201"/>
        <item x="135"/>
        <item x="1920"/>
        <item x="2957"/>
        <item x="3263"/>
        <item x="3336"/>
        <item x="645"/>
        <item x="1921"/>
        <item x="1922"/>
        <item x="868"/>
        <item x="3042"/>
        <item x="1923"/>
        <item x="1924"/>
        <item x="2733"/>
        <item x="1925"/>
        <item x="1926"/>
        <item x="1927"/>
        <item x="4101"/>
        <item x="2833"/>
        <item x="2834"/>
        <item x="1928"/>
        <item x="3043"/>
        <item x="1929"/>
        <item x="1930"/>
        <item x="19"/>
        <item x="1931"/>
        <item x="869"/>
        <item x="3621"/>
        <item x="3044"/>
        <item x="1932"/>
        <item x="1933"/>
        <item x="2734"/>
        <item x="1934"/>
        <item x="1935"/>
        <item x="436"/>
        <item x="1936"/>
        <item x="1937"/>
        <item x="3264"/>
        <item x="1938"/>
        <item x="1939"/>
        <item x="2735"/>
        <item x="1940"/>
        <item x="1941"/>
        <item x="437"/>
        <item x="3605"/>
        <item x="1942"/>
        <item x="2958"/>
        <item x="3488"/>
        <item x="1943"/>
        <item x="3915"/>
        <item x="870"/>
        <item x="1944"/>
        <item x="1945"/>
        <item x="3916"/>
        <item x="81"/>
        <item x="3917"/>
        <item x="1946"/>
        <item x="1947"/>
        <item x="1948"/>
        <item x="3681"/>
        <item x="3918"/>
        <item x="1949"/>
        <item x="595"/>
        <item x="1950"/>
        <item x="3489"/>
        <item x="3660"/>
        <item x="3265"/>
        <item x="1951"/>
        <item x="3919"/>
        <item x="3490"/>
        <item x="1952"/>
        <item x="1953"/>
        <item x="1954"/>
        <item x="1955"/>
        <item x="1956"/>
        <item x="1957"/>
        <item x="1958"/>
        <item x="1959"/>
        <item x="1960"/>
        <item x="871"/>
        <item x="3491"/>
        <item x="1961"/>
        <item x="1962"/>
        <item x="646"/>
        <item x="1963"/>
        <item x="1964"/>
        <item x="1965"/>
        <item x="3920"/>
        <item x="3492"/>
        <item x="1966"/>
        <item x="2736"/>
        <item x="3266"/>
        <item x="1967"/>
        <item x="1968"/>
        <item x="1969"/>
        <item x="1970"/>
        <item x="779"/>
        <item x="1971"/>
        <item x="1972"/>
        <item x="1973"/>
        <item x="3045"/>
        <item x="1974"/>
        <item x="3921"/>
        <item x="1975"/>
        <item x="3922"/>
        <item x="1976"/>
        <item x="438"/>
        <item x="3267"/>
        <item x="554"/>
        <item x="1977"/>
        <item x="1978"/>
        <item x="1979"/>
        <item x="1980"/>
        <item x="3493"/>
        <item x="1981"/>
        <item x="3268"/>
        <item x="1982"/>
        <item x="3689"/>
        <item x="1983"/>
        <item x="3923"/>
        <item x="3924"/>
        <item x="3925"/>
        <item x="1984"/>
        <item x="1985"/>
        <item x="1986"/>
        <item x="1987"/>
        <item x="202"/>
        <item x="3926"/>
        <item x="3269"/>
        <item x="1988"/>
        <item x="3143"/>
        <item x="1989"/>
        <item x="3927"/>
        <item x="1990"/>
        <item x="1991"/>
        <item x="3270"/>
        <item x="1992"/>
        <item x="3928"/>
        <item x="3587"/>
        <item x="3929"/>
        <item x="1993"/>
        <item x="1994"/>
        <item x="439"/>
        <item x="1995"/>
        <item x="1996"/>
        <item x="1997"/>
        <item x="1998"/>
        <item x="1999"/>
        <item x="2835"/>
        <item x="9"/>
        <item x="2000"/>
        <item x="3172"/>
        <item x="364"/>
        <item x="872"/>
        <item x="2001"/>
        <item x="3046"/>
        <item x="780"/>
        <item x="2002"/>
        <item x="2003"/>
        <item x="3047"/>
        <item x="3494"/>
        <item x="2959"/>
        <item x="2906"/>
        <item x="365"/>
        <item x="3198"/>
        <item x="873"/>
        <item x="2004"/>
        <item x="2005"/>
        <item x="136"/>
        <item x="3106"/>
        <item x="647"/>
        <item x="2006"/>
        <item x="3271"/>
        <item x="4097"/>
        <item x="2007"/>
        <item x="3495"/>
        <item x="3709"/>
        <item x="2907"/>
        <item x="3496"/>
        <item x="2008"/>
        <item x="68"/>
        <item x="3930"/>
        <item x="2009"/>
        <item x="3497"/>
        <item x="3931"/>
        <item x="2010"/>
        <item x="3048"/>
        <item x="2011"/>
        <item x="2012"/>
        <item x="2013"/>
        <item x="2014"/>
        <item x="3932"/>
        <item x="265"/>
        <item x="3631"/>
        <item x="3498"/>
        <item x="2015"/>
        <item x="2016"/>
        <item x="3049"/>
        <item x="2017"/>
        <item x="137"/>
        <item x="3576"/>
        <item x="2018"/>
        <item x="2019"/>
        <item x="3499"/>
        <item x="2020"/>
        <item x="2021"/>
        <item x="2022"/>
        <item x="509"/>
        <item x="2023"/>
        <item x="2024"/>
        <item x="3667"/>
        <item x="3933"/>
        <item x="2025"/>
        <item x="203"/>
        <item x="3934"/>
        <item x="266"/>
        <item x="2026"/>
        <item x="2027"/>
        <item x="2028"/>
        <item x="2029"/>
        <item x="2030"/>
        <item x="3556"/>
        <item x="440"/>
        <item x="510"/>
        <item x="2737"/>
        <item x="2908"/>
        <item x="2031"/>
        <item x="781"/>
        <item x="316"/>
        <item x="317"/>
        <item x="3500"/>
        <item x="2909"/>
        <item x="555"/>
        <item x="2032"/>
        <item x="2033"/>
        <item x="3632"/>
        <item x="2738"/>
        <item x="441"/>
        <item x="3935"/>
        <item x="2739"/>
        <item x="3936"/>
        <item x="3937"/>
        <item x="3938"/>
        <item x="3199"/>
        <item x="2740"/>
        <item x="2034"/>
        <item x="3050"/>
        <item x="782"/>
        <item x="2035"/>
        <item x="648"/>
        <item x="3051"/>
        <item x="3682"/>
        <item x="783"/>
        <item x="2036"/>
        <item x="3939"/>
        <item x="2741"/>
        <item x="2742"/>
        <item x="3501"/>
        <item x="2037"/>
        <item x="2836"/>
        <item x="2910"/>
        <item x="2038"/>
        <item x="2039"/>
        <item x="3940"/>
        <item x="3941"/>
        <item x="2040"/>
        <item x="3710"/>
        <item x="2041"/>
        <item x="2042"/>
        <item x="2043"/>
        <item x="2044"/>
        <item x="2045"/>
        <item x="3942"/>
        <item x="2046"/>
        <item x="3502"/>
        <item x="442"/>
        <item x="2047"/>
        <item x="3374"/>
        <item x="649"/>
        <item x="3577"/>
        <item x="3943"/>
        <item x="2048"/>
        <item x="2049"/>
        <item x="2050"/>
        <item x="3944"/>
        <item x="2051"/>
        <item x="2052"/>
        <item x="2053"/>
        <item x="2054"/>
        <item x="3633"/>
        <item x="2055"/>
        <item x="20"/>
        <item x="3945"/>
        <item x="2056"/>
        <item x="2057"/>
        <item x="2058"/>
        <item x="2059"/>
        <item x="2060"/>
        <item x="2061"/>
        <item x="2062"/>
        <item x="3503"/>
        <item x="3946"/>
        <item x="204"/>
        <item x="3272"/>
        <item x="138"/>
        <item x="2063"/>
        <item x="2064"/>
        <item x="2837"/>
        <item x="3375"/>
        <item x="3337"/>
        <item x="2065"/>
        <item x="3273"/>
        <item x="2911"/>
        <item x="2743"/>
        <item x="2066"/>
        <item x="874"/>
        <item x="3144"/>
        <item x="2067"/>
        <item x="2068"/>
        <item x="3947"/>
        <item x="720"/>
        <item x="3145"/>
        <item x="2069"/>
        <item x="3504"/>
        <item x="139"/>
        <item x="443"/>
        <item x="650"/>
        <item x="2070"/>
        <item x="2071"/>
        <item x="366"/>
        <item x="2072"/>
        <item x="721"/>
        <item x="784"/>
        <item x="651"/>
        <item x="2073"/>
        <item x="2074"/>
        <item x="3052"/>
        <item x="556"/>
        <item x="244"/>
        <item x="2075"/>
        <item x="2076"/>
        <item x="3948"/>
        <item x="267"/>
        <item x="2077"/>
        <item x="3107"/>
        <item x="2078"/>
        <item x="2079"/>
        <item x="2080"/>
        <item x="2081"/>
        <item x="2082"/>
        <item x="3949"/>
        <item x="2083"/>
        <item x="785"/>
        <item x="2084"/>
        <item x="2838"/>
        <item x="3950"/>
        <item x="786"/>
        <item x="3200"/>
        <item x="2960"/>
        <item x="2085"/>
        <item x="2086"/>
        <item x="3951"/>
        <item x="2087"/>
        <item x="2088"/>
        <item x="875"/>
        <item x="2961"/>
        <item x="3505"/>
        <item x="3146"/>
        <item x="2089"/>
        <item x="3338"/>
        <item x="3952"/>
        <item x="787"/>
        <item x="2090"/>
        <item x="511"/>
        <item x="876"/>
        <item x="722"/>
        <item x="2091"/>
        <item x="2092"/>
        <item x="2093"/>
        <item x="2094"/>
        <item x="2095"/>
        <item x="2096"/>
        <item x="652"/>
        <item x="2912"/>
        <item x="2097"/>
        <item x="3274"/>
        <item x="3953"/>
        <item x="367"/>
        <item x="2098"/>
        <item x="2744"/>
        <item x="2099"/>
        <item x="3506"/>
        <item x="3507"/>
        <item x="2100"/>
        <item x="2101"/>
        <item x="2102"/>
        <item x="3954"/>
        <item x="2962"/>
        <item x="2745"/>
        <item x="2103"/>
        <item x="2104"/>
        <item x="2105"/>
        <item x="2746"/>
        <item x="2106"/>
        <item x="3955"/>
        <item x="3359"/>
        <item x="3508"/>
        <item x="877"/>
        <item x="2107"/>
        <item x="3956"/>
        <item x="3053"/>
        <item x="2839"/>
        <item x="2108"/>
        <item x="3108"/>
        <item x="3275"/>
        <item x="788"/>
        <item x="2963"/>
        <item x="2109"/>
        <item x="3509"/>
        <item x="789"/>
        <item x="3711"/>
        <item x="2110"/>
        <item x="2111"/>
        <item x="3957"/>
        <item x="3958"/>
        <item x="2840"/>
        <item x="3606"/>
        <item x="2112"/>
        <item x="653"/>
        <item x="3054"/>
        <item x="2113"/>
        <item x="3055"/>
        <item x="3690"/>
        <item x="2913"/>
        <item x="3959"/>
        <item x="2114"/>
        <item x="2115"/>
        <item x="2116"/>
        <item x="3360"/>
        <item x="3960"/>
        <item x="3510"/>
        <item x="878"/>
        <item x="444"/>
        <item x="140"/>
        <item x="2117"/>
        <item x="2118"/>
        <item x="3961"/>
        <item x="2119"/>
        <item x="2841"/>
        <item x="2120"/>
        <item x="2121"/>
        <item x="82"/>
        <item x="3962"/>
        <item x="3276"/>
        <item x="2122"/>
        <item x="2123"/>
        <item x="2124"/>
        <item x="2125"/>
        <item x="205"/>
        <item x="141"/>
        <item x="3361"/>
        <item x="2126"/>
        <item x="2127"/>
        <item x="3712"/>
        <item x="3511"/>
        <item x="879"/>
        <item x="245"/>
        <item x="2128"/>
        <item x="3963"/>
        <item x="2129"/>
        <item x="3607"/>
        <item x="2130"/>
        <item x="3588"/>
        <item x="206"/>
        <item x="51"/>
        <item x="2131"/>
        <item x="2132"/>
        <item x="2747"/>
        <item x="2133"/>
        <item x="2134"/>
        <item x="2135"/>
        <item x="2136"/>
        <item x="880"/>
        <item x="696"/>
        <item x="142"/>
        <item x="445"/>
        <item x="881"/>
        <item x="143"/>
        <item x="2137"/>
        <item x="2138"/>
        <item x="318"/>
        <item x="2139"/>
        <item x="2748"/>
        <item x="3512"/>
        <item x="2140"/>
        <item x="246"/>
        <item x="247"/>
        <item x="2141"/>
        <item x="2142"/>
        <item x="207"/>
        <item x="2749"/>
        <item x="3964"/>
        <item x="512"/>
        <item x="2143"/>
        <item x="3362"/>
        <item x="2144"/>
        <item x="654"/>
        <item x="3109"/>
        <item x="2145"/>
        <item x="2146"/>
        <item x="31"/>
        <item x="2842"/>
        <item x="2147"/>
        <item x="3557"/>
        <item x="655"/>
        <item x="2148"/>
        <item x="2149"/>
        <item x="2150"/>
        <item x="3277"/>
        <item x="368"/>
        <item x="2151"/>
        <item x="656"/>
        <item x="2152"/>
        <item x="2153"/>
        <item x="723"/>
        <item x="2843"/>
        <item x="2154"/>
        <item x="596"/>
        <item x="2155"/>
        <item x="657"/>
        <item x="790"/>
        <item x="96"/>
        <item x="2156"/>
        <item x="791"/>
        <item x="369"/>
        <item x="208"/>
        <item x="2157"/>
        <item x="3173"/>
        <item x="3278"/>
        <item x="513"/>
        <item x="557"/>
        <item x="446"/>
        <item x="3965"/>
        <item x="724"/>
        <item x="3339"/>
        <item x="2158"/>
        <item x="3966"/>
        <item x="3513"/>
        <item x="3967"/>
        <item x="2159"/>
        <item x="2160"/>
        <item x="2161"/>
        <item x="32"/>
        <item x="2162"/>
        <item x="3968"/>
        <item x="370"/>
        <item x="792"/>
        <item x="3713"/>
        <item x="3969"/>
        <item x="597"/>
        <item x="3970"/>
        <item x="3971"/>
        <item x="144"/>
        <item x="2163"/>
        <item x="3972"/>
        <item x="2164"/>
        <item x="3973"/>
        <item x="2165"/>
        <item x="598"/>
        <item x="2166"/>
        <item x="2167"/>
        <item x="2168"/>
        <item x="371"/>
        <item x="3974"/>
        <item x="2169"/>
        <item x="2170"/>
        <item x="2171"/>
        <item x="2172"/>
        <item x="2844"/>
        <item x="3975"/>
        <item x="2173"/>
        <item x="3376"/>
        <item x="3976"/>
        <item x="2174"/>
        <item x="3110"/>
        <item x="2175"/>
        <item x="2176"/>
        <item x="7"/>
        <item x="2177"/>
        <item x="33"/>
        <item x="2178"/>
        <item x="882"/>
        <item x="3977"/>
        <item x="21"/>
        <item x="3978"/>
        <item x="3979"/>
        <item x="0"/>
        <item x="209"/>
        <item x="2179"/>
        <item x="2180"/>
        <item x="3980"/>
        <item x="2181"/>
        <item x="3981"/>
        <item x="2182"/>
        <item x="3982"/>
        <item x="83"/>
        <item x="145"/>
        <item x="292"/>
        <item x="3983"/>
        <item x="2183"/>
        <item x="3201"/>
        <item x="3984"/>
        <item x="3279"/>
        <item x="2184"/>
        <item x="3985"/>
        <item x="3986"/>
        <item x="2185"/>
        <item x="558"/>
        <item x="293"/>
        <item x="793"/>
        <item x="2186"/>
        <item x="2187"/>
        <item x="2188"/>
        <item x="3514"/>
        <item x="210"/>
        <item x="2189"/>
        <item x="2190"/>
        <item x="146"/>
        <item x="883"/>
        <item x="2191"/>
        <item x="2192"/>
        <item x="2193"/>
        <item x="658"/>
        <item x="2750"/>
        <item x="2194"/>
        <item x="2195"/>
        <item x="3691"/>
        <item x="97"/>
        <item x="2196"/>
        <item x="2197"/>
        <item x="2964"/>
        <item x="3280"/>
        <item x="2198"/>
        <item x="372"/>
        <item x="2199"/>
        <item x="2200"/>
        <item x="2201"/>
        <item x="2202"/>
        <item x="3589"/>
        <item x="3987"/>
        <item x="2203"/>
        <item x="2204"/>
        <item x="3515"/>
        <item x="2845"/>
        <item x="2205"/>
        <item x="373"/>
        <item x="2206"/>
        <item x="2207"/>
        <item x="3714"/>
        <item x="3988"/>
        <item x="2208"/>
        <item x="2209"/>
        <item x="794"/>
        <item x="795"/>
        <item x="2210"/>
        <item x="2211"/>
        <item x="2212"/>
        <item x="2213"/>
        <item x="2214"/>
        <item x="147"/>
        <item x="2215"/>
        <item x="2216"/>
        <item x="2217"/>
        <item x="211"/>
        <item x="884"/>
        <item x="796"/>
        <item x="885"/>
        <item x="268"/>
        <item x="3989"/>
        <item x="52"/>
        <item x="269"/>
        <item x="447"/>
        <item x="3516"/>
        <item x="2218"/>
        <item x="3990"/>
        <item x="2219"/>
        <item x="374"/>
        <item x="3991"/>
        <item x="886"/>
        <item x="2220"/>
        <item x="514"/>
        <item x="3056"/>
        <item x="515"/>
        <item x="2221"/>
        <item x="2222"/>
        <item x="2223"/>
        <item x="2224"/>
        <item x="3992"/>
        <item x="294"/>
        <item x="797"/>
        <item x="212"/>
        <item x="148"/>
        <item x="2225"/>
        <item x="2226"/>
        <item x="2846"/>
        <item x="2227"/>
        <item x="2228"/>
        <item x="2229"/>
        <item x="448"/>
        <item x="2230"/>
        <item x="2231"/>
        <item x="3993"/>
        <item x="725"/>
        <item x="449"/>
        <item x="2232"/>
        <item x="798"/>
        <item x="248"/>
        <item x="3994"/>
        <item x="2233"/>
        <item x="3340"/>
        <item x="799"/>
        <item x="3995"/>
        <item x="3111"/>
        <item x="3517"/>
        <item x="3518"/>
        <item x="2234"/>
        <item x="800"/>
        <item x="149"/>
        <item x="2235"/>
        <item x="2236"/>
        <item x="887"/>
        <item x="2237"/>
        <item x="3996"/>
        <item x="2238"/>
        <item x="2239"/>
        <item x="2751"/>
        <item x="2240"/>
        <item x="3112"/>
        <item x="4100"/>
        <item x="3997"/>
        <item x="726"/>
        <item x="5"/>
        <item x="2241"/>
        <item x="2242"/>
        <item x="727"/>
        <item x="213"/>
        <item x="2243"/>
        <item x="2244"/>
        <item x="3377"/>
        <item x="888"/>
        <item x="2245"/>
        <item x="2246"/>
        <item x="2247"/>
        <item x="2248"/>
        <item x="3634"/>
        <item x="3174"/>
        <item x="3998"/>
        <item x="3999"/>
        <item x="2249"/>
        <item x="3608"/>
        <item x="2250"/>
        <item x="2251"/>
        <item x="2252"/>
        <item x="889"/>
        <item x="3057"/>
        <item x="2752"/>
        <item x="659"/>
        <item x="2253"/>
        <item x="2254"/>
        <item x="2255"/>
        <item x="2256"/>
        <item x="450"/>
        <item x="295"/>
        <item x="214"/>
        <item x="3692"/>
        <item x="2257"/>
        <item x="3609"/>
        <item x="4000"/>
        <item x="2258"/>
        <item x="2259"/>
        <item x="2260"/>
        <item x="4001"/>
        <item x="2261"/>
        <item x="2262"/>
        <item x="2263"/>
        <item x="890"/>
        <item x="2264"/>
        <item x="4002"/>
        <item x="4003"/>
        <item x="2753"/>
        <item x="2847"/>
        <item x="4004"/>
        <item x="2265"/>
        <item x="3147"/>
        <item x="2754"/>
        <item x="4005"/>
        <item x="4006"/>
        <item x="2266"/>
        <item x="451"/>
        <item x="3590"/>
        <item x="2267"/>
        <item x="2268"/>
        <item x="2269"/>
        <item x="3610"/>
        <item x="4007"/>
        <item x="2848"/>
        <item x="3661"/>
        <item x="516"/>
        <item x="22"/>
        <item x="4008"/>
        <item x="3058"/>
        <item x="3281"/>
        <item x="2755"/>
        <item x="4009"/>
        <item x="2270"/>
        <item x="4010"/>
        <item x="2271"/>
        <item x="150"/>
        <item x="34"/>
        <item x="319"/>
        <item x="2272"/>
        <item x="4011"/>
        <item x="4012"/>
        <item x="8"/>
        <item x="2273"/>
        <item x="4013"/>
        <item x="2274"/>
        <item x="891"/>
        <item x="2275"/>
        <item x="2276"/>
        <item x="3282"/>
        <item x="2756"/>
        <item x="2277"/>
        <item x="4014"/>
        <item x="2278"/>
        <item x="452"/>
        <item x="517"/>
        <item x="3113"/>
        <item x="3622"/>
        <item x="320"/>
        <item x="2965"/>
        <item x="2279"/>
        <item x="3307"/>
        <item x="2280"/>
        <item x="697"/>
        <item x="270"/>
        <item x="3715"/>
        <item x="3519"/>
        <item x="3308"/>
        <item x="518"/>
        <item x="599"/>
        <item x="4113"/>
        <item x="2281"/>
        <item x="2282"/>
        <item x="2757"/>
        <item x="2283"/>
        <item x="2284"/>
        <item x="3059"/>
        <item x="53"/>
        <item x="2285"/>
        <item x="3341"/>
        <item x="559"/>
        <item x="2286"/>
        <item x="801"/>
        <item x="2287"/>
        <item x="2914"/>
        <item x="519"/>
        <item x="892"/>
        <item x="151"/>
        <item x="2758"/>
        <item x="2288"/>
        <item x="2915"/>
        <item x="2289"/>
        <item x="2290"/>
        <item x="2291"/>
        <item x="152"/>
        <item x="4015"/>
        <item x="728"/>
        <item x="2292"/>
        <item x="2293"/>
        <item x="660"/>
        <item x="2294"/>
        <item x="698"/>
        <item x="3668"/>
        <item x="296"/>
        <item x="2295"/>
        <item x="23"/>
        <item x="2296"/>
        <item x="375"/>
        <item x="453"/>
        <item x="2297"/>
        <item x="2298"/>
        <item x="4016"/>
        <item x="3520"/>
        <item x="3521"/>
        <item x="2299"/>
        <item x="2300"/>
        <item x="4017"/>
        <item x="2301"/>
        <item x="3175"/>
        <item x="2302"/>
        <item x="2303"/>
        <item x="454"/>
        <item x="3716"/>
        <item x="2304"/>
        <item x="2305"/>
        <item x="2306"/>
        <item x="2307"/>
        <item x="4018"/>
        <item x="455"/>
        <item x="2849"/>
        <item x="3578"/>
        <item x="2850"/>
        <item x="2308"/>
        <item x="3283"/>
        <item x="3148"/>
        <item x="3176"/>
        <item x="2759"/>
        <item x="2309"/>
        <item x="2916"/>
        <item x="3060"/>
        <item x="2966"/>
        <item x="3061"/>
        <item x="2760"/>
        <item x="2310"/>
        <item x="3579"/>
        <item x="456"/>
        <item x="2311"/>
        <item x="2312"/>
        <item x="2851"/>
        <item x="2313"/>
        <item x="215"/>
        <item x="2314"/>
        <item x="2761"/>
        <item x="2315"/>
        <item x="2917"/>
        <item x="2316"/>
        <item x="2317"/>
        <item x="600"/>
        <item x="2318"/>
        <item x="601"/>
        <item x="802"/>
        <item x="2918"/>
        <item x="2319"/>
        <item x="602"/>
        <item x="2320"/>
        <item x="2852"/>
        <item x="893"/>
        <item x="2321"/>
        <item x="2322"/>
        <item x="2323"/>
        <item x="2324"/>
        <item x="2325"/>
        <item x="2326"/>
        <item x="321"/>
        <item x="2327"/>
        <item x="2328"/>
        <item x="520"/>
        <item x="2329"/>
        <item x="2330"/>
        <item x="2331"/>
        <item x="3062"/>
        <item x="2332"/>
        <item x="2762"/>
        <item x="560"/>
        <item x="249"/>
        <item x="2333"/>
        <item x="2763"/>
        <item x="2334"/>
        <item x="250"/>
        <item x="2967"/>
        <item x="2335"/>
        <item x="2336"/>
        <item x="2337"/>
        <item x="251"/>
        <item x="3378"/>
        <item x="729"/>
        <item x="3063"/>
        <item x="2338"/>
        <item x="2339"/>
        <item x="2340"/>
        <item x="3064"/>
        <item x="2341"/>
        <item x="3379"/>
        <item x="2764"/>
        <item x="297"/>
        <item x="2853"/>
        <item x="2342"/>
        <item x="661"/>
        <item x="3114"/>
        <item x="803"/>
        <item x="2343"/>
        <item x="2854"/>
        <item x="4019"/>
        <item x="2344"/>
        <item x="2345"/>
        <item x="2346"/>
        <item x="457"/>
        <item x="322"/>
        <item x="458"/>
        <item x="2347"/>
        <item x="459"/>
        <item x="3522"/>
        <item x="2348"/>
        <item x="3065"/>
        <item x="2349"/>
        <item x="2350"/>
        <item x="3177"/>
        <item x="2351"/>
        <item x="460"/>
        <item x="2765"/>
        <item x="2352"/>
        <item x="2353"/>
        <item x="461"/>
        <item x="153"/>
        <item x="730"/>
        <item x="2354"/>
        <item x="2919"/>
        <item x="2355"/>
        <item x="3284"/>
        <item x="3523"/>
        <item x="2356"/>
        <item x="154"/>
        <item x="521"/>
        <item x="2357"/>
        <item x="155"/>
        <item x="3066"/>
        <item x="2358"/>
        <item x="2359"/>
        <item x="3"/>
        <item x="54"/>
        <item x="2360"/>
        <item x="3067"/>
        <item x="2361"/>
        <item x="522"/>
        <item x="2362"/>
        <item x="731"/>
        <item x="804"/>
        <item x="462"/>
        <item x="463"/>
        <item x="2363"/>
        <item x="662"/>
        <item x="561"/>
        <item x="2920"/>
        <item x="464"/>
        <item x="2364"/>
        <item x="3717"/>
        <item x="24"/>
        <item x="156"/>
        <item x="603"/>
        <item x="465"/>
        <item x="3068"/>
        <item x="3149"/>
        <item x="3683"/>
        <item x="98"/>
        <item x="3115"/>
        <item x="69"/>
        <item x="2365"/>
        <item x="2366"/>
        <item x="2367"/>
        <item x="3524"/>
        <item x="466"/>
        <item x="271"/>
        <item x="157"/>
        <item x="323"/>
        <item x="523"/>
        <item x="2368"/>
        <item x="2369"/>
        <item x="663"/>
        <item x="3116"/>
        <item x="4020"/>
        <item x="2766"/>
        <item x="805"/>
        <item x="467"/>
        <item x="604"/>
        <item x="2370"/>
        <item x="84"/>
        <item x="4021"/>
        <item x="2371"/>
        <item x="605"/>
        <item x="272"/>
        <item x="3069"/>
        <item x="2372"/>
        <item x="606"/>
        <item x="376"/>
        <item x="3150"/>
        <item x="2373"/>
        <item x="2374"/>
        <item x="3285"/>
        <item x="2375"/>
        <item x="2376"/>
        <item x="216"/>
        <item x="894"/>
        <item x="3611"/>
        <item x="699"/>
        <item x="2377"/>
        <item x="158"/>
        <item x="732"/>
        <item x="3286"/>
        <item x="562"/>
        <item x="2378"/>
        <item x="3525"/>
        <item x="2379"/>
        <item x="2380"/>
        <item x="2381"/>
        <item x="377"/>
        <item x="378"/>
        <item x="3526"/>
        <item x="2382"/>
        <item x="2383"/>
        <item x="3178"/>
        <item x="733"/>
        <item x="379"/>
        <item x="2384"/>
        <item x="55"/>
        <item x="2385"/>
        <item x="56"/>
        <item x="806"/>
        <item x="3380"/>
        <item x="2386"/>
        <item x="298"/>
        <item x="38"/>
        <item x="2387"/>
        <item x="895"/>
        <item x="2388"/>
        <item x="524"/>
        <item x="2855"/>
        <item x="324"/>
        <item x="2389"/>
        <item x="664"/>
        <item x="159"/>
        <item x="2390"/>
        <item x="2391"/>
        <item x="665"/>
        <item x="2767"/>
        <item x="2392"/>
        <item x="273"/>
        <item x="468"/>
        <item x="2393"/>
        <item x="700"/>
        <item x="160"/>
        <item x="525"/>
        <item x="734"/>
        <item x="2394"/>
        <item x="2395"/>
        <item x="35"/>
        <item x="807"/>
        <item x="607"/>
        <item x="3527"/>
        <item x="2396"/>
        <item x="808"/>
        <item x="4022"/>
        <item x="735"/>
        <item x="563"/>
        <item x="4023"/>
        <item x="2397"/>
        <item x="2398"/>
        <item x="2768"/>
        <item x="2769"/>
        <item x="736"/>
        <item x="2399"/>
        <item x="161"/>
        <item x="896"/>
        <item x="252"/>
        <item x="3342"/>
        <item x="2400"/>
        <item x="666"/>
        <item x="3718"/>
        <item x="2401"/>
        <item x="897"/>
        <item x="2402"/>
        <item x="3151"/>
        <item x="3309"/>
        <item x="469"/>
        <item x="470"/>
        <item x="2403"/>
        <item x="809"/>
        <item x="299"/>
        <item x="99"/>
        <item x="701"/>
        <item x="2404"/>
        <item x="608"/>
        <item x="274"/>
        <item x="2405"/>
        <item x="2406"/>
        <item x="2407"/>
        <item x="2408"/>
        <item x="2856"/>
        <item x="2409"/>
        <item x="609"/>
        <item x="2410"/>
        <item x="2411"/>
        <item x="471"/>
        <item x="3070"/>
        <item x="380"/>
        <item x="70"/>
        <item x="898"/>
        <item x="3287"/>
        <item x="85"/>
        <item x="3719"/>
        <item x="3649"/>
        <item x="275"/>
        <item x="667"/>
        <item x="217"/>
        <item x="2412"/>
        <item x="2413"/>
        <item x="86"/>
        <item x="3528"/>
        <item x="2414"/>
        <item x="564"/>
        <item x="162"/>
        <item x="381"/>
        <item x="565"/>
        <item x="4024"/>
        <item x="100"/>
        <item x="276"/>
        <item x="2415"/>
        <item x="2968"/>
        <item x="2416"/>
        <item x="472"/>
        <item x="2417"/>
        <item x="702"/>
        <item x="2418"/>
        <item x="810"/>
        <item x="3684"/>
        <item x="218"/>
        <item x="71"/>
        <item x="811"/>
        <item x="899"/>
        <item x="382"/>
        <item x="473"/>
        <item x="812"/>
        <item x="2419"/>
        <item x="253"/>
        <item x="2420"/>
        <item x="3071"/>
        <item x="2770"/>
        <item x="2421"/>
        <item x="3152"/>
        <item x="813"/>
        <item x="474"/>
        <item x="2422"/>
        <item x="668"/>
        <item x="4025"/>
        <item x="2423"/>
        <item x="2424"/>
        <item x="2425"/>
        <item x="526"/>
        <item x="610"/>
        <item x="566"/>
        <item x="814"/>
        <item x="2426"/>
        <item x="815"/>
        <item x="2427"/>
        <item x="2857"/>
        <item x="2428"/>
        <item x="2429"/>
        <item x="4026"/>
        <item x="2969"/>
        <item x="3343"/>
        <item x="527"/>
        <item x="3117"/>
        <item x="300"/>
        <item x="39"/>
        <item x="816"/>
        <item x="3558"/>
        <item x="2430"/>
        <item x="2431"/>
        <item x="2432"/>
        <item x="2433"/>
        <item x="2434"/>
        <item x="817"/>
        <item x="2435"/>
        <item x="2436"/>
        <item x="2437"/>
        <item x="2438"/>
        <item x="2858"/>
        <item x="4027"/>
        <item x="737"/>
        <item x="2439"/>
        <item x="2440"/>
        <item x="3179"/>
        <item x="163"/>
        <item x="164"/>
        <item x="4028"/>
        <item x="2441"/>
        <item x="2442"/>
        <item x="4029"/>
        <item x="3529"/>
        <item x="528"/>
        <item x="669"/>
        <item x="2443"/>
        <item x="670"/>
        <item x="3693"/>
        <item x="3072"/>
        <item x="671"/>
        <item x="703"/>
        <item x="475"/>
        <item x="219"/>
        <item x="325"/>
        <item x="704"/>
        <item x="818"/>
        <item x="2444"/>
        <item x="4030"/>
        <item x="2445"/>
        <item x="10"/>
        <item x="2446"/>
        <item x="2447"/>
        <item x="220"/>
        <item x="2859"/>
        <item x="2448"/>
        <item x="2449"/>
        <item x="2450"/>
        <item x="57"/>
        <item x="2451"/>
        <item x="2452"/>
        <item x="2453"/>
        <item x="2454"/>
        <item x="221"/>
        <item x="2455"/>
        <item x="2860"/>
        <item x="2771"/>
        <item x="611"/>
        <item x="2921"/>
        <item x="301"/>
        <item x="4031"/>
        <item x="2456"/>
        <item x="476"/>
        <item x="3623"/>
        <item x="4032"/>
        <item x="3694"/>
        <item x="2457"/>
        <item x="672"/>
        <item x="383"/>
        <item x="3381"/>
        <item x="3580"/>
        <item x="2458"/>
        <item x="3073"/>
        <item x="2459"/>
        <item x="4033"/>
        <item x="4034"/>
        <item x="2460"/>
        <item x="302"/>
        <item x="3310"/>
        <item x="3288"/>
        <item x="819"/>
        <item x="2772"/>
        <item x="2773"/>
        <item x="3530"/>
        <item x="2461"/>
        <item x="705"/>
        <item x="477"/>
        <item x="2922"/>
        <item x="72"/>
        <item x="2462"/>
        <item x="567"/>
        <item x="2463"/>
        <item x="2464"/>
        <item x="568"/>
        <item x="3568"/>
        <item x="738"/>
        <item x="673"/>
        <item x="569"/>
        <item x="2465"/>
        <item x="4035"/>
        <item x="165"/>
        <item x="73"/>
        <item x="529"/>
        <item x="2466"/>
        <item x="570"/>
        <item x="2467"/>
        <item x="101"/>
        <item x="478"/>
        <item x="2468"/>
        <item x="2970"/>
        <item x="4036"/>
        <item x="87"/>
        <item x="303"/>
        <item x="479"/>
        <item x="3074"/>
        <item x="3075"/>
        <item x="480"/>
        <item x="58"/>
        <item x="2971"/>
        <item x="2469"/>
        <item x="2470"/>
        <item x="674"/>
        <item x="222"/>
        <item x="2471"/>
        <item x="2472"/>
        <item x="900"/>
        <item x="2473"/>
        <item x="3531"/>
        <item x="59"/>
        <item x="901"/>
        <item x="3153"/>
        <item x="384"/>
        <item x="4037"/>
        <item x="481"/>
        <item x="2474"/>
        <item x="2475"/>
        <item x="2476"/>
        <item x="2477"/>
        <item x="3154"/>
        <item x="3202"/>
        <item x="4038"/>
        <item x="482"/>
        <item x="223"/>
        <item x="483"/>
        <item x="166"/>
        <item x="2478"/>
        <item x="675"/>
        <item x="706"/>
        <item x="484"/>
        <item x="385"/>
        <item x="2861"/>
        <item x="3695"/>
        <item x="2479"/>
        <item x="2774"/>
        <item x="2480"/>
        <item x="2481"/>
        <item x="530"/>
        <item x="485"/>
        <item x="2482"/>
        <item x="2483"/>
        <item x="902"/>
        <item x="277"/>
        <item x="739"/>
        <item x="2775"/>
        <item x="2484"/>
        <item x="3532"/>
        <item x="2485"/>
        <item x="2776"/>
        <item x="4039"/>
        <item x="40"/>
        <item x="4040"/>
        <item x="2486"/>
        <item x="3180"/>
        <item x="571"/>
        <item x="531"/>
        <item x="386"/>
        <item x="2487"/>
        <item x="2488"/>
        <item x="2489"/>
        <item x="2490"/>
        <item x="2862"/>
        <item x="2491"/>
        <item x="2492"/>
        <item x="707"/>
        <item x="486"/>
        <item x="2777"/>
        <item x="903"/>
        <item x="3720"/>
        <item x="3289"/>
        <item x="2493"/>
        <item x="3181"/>
        <item x="2494"/>
        <item x="2495"/>
        <item x="387"/>
        <item x="2778"/>
        <item x="4041"/>
        <item x="676"/>
        <item x="3641"/>
        <item x="677"/>
        <item x="2496"/>
        <item x="388"/>
        <item x="2497"/>
        <item x="3076"/>
        <item x="167"/>
        <item x="2498"/>
        <item x="2499"/>
        <item x="2500"/>
        <item x="224"/>
        <item x="487"/>
        <item x="2923"/>
        <item x="254"/>
        <item x="820"/>
        <item x="3182"/>
        <item x="532"/>
        <item x="4042"/>
        <item x="2501"/>
        <item x="2863"/>
        <item x="678"/>
        <item x="904"/>
        <item x="612"/>
        <item x="2502"/>
        <item x="3118"/>
        <item x="2503"/>
        <item x="905"/>
        <item x="821"/>
        <item x="2864"/>
        <item x="2504"/>
        <item x="4043"/>
        <item x="2505"/>
        <item x="488"/>
        <item x="2506"/>
        <item x="3363"/>
        <item x="4044"/>
        <item x="2507"/>
        <item x="2508"/>
        <item x="2509"/>
        <item x="2924"/>
        <item x="2779"/>
        <item x="2510"/>
        <item x="2511"/>
        <item x="3662"/>
        <item x="4045"/>
        <item x="389"/>
        <item x="25"/>
        <item x="4046"/>
        <item x="3612"/>
        <item x="2512"/>
        <item x="2972"/>
        <item x="3569"/>
        <item x="3183"/>
        <item x="3155"/>
        <item x="906"/>
        <item x="2513"/>
        <item x="278"/>
        <item x="2514"/>
        <item x="304"/>
        <item x="2515"/>
        <item x="2865"/>
        <item x="3721"/>
        <item x="3077"/>
        <item x="88"/>
        <item x="489"/>
        <item x="2516"/>
        <item x="3669"/>
        <item x="4047"/>
        <item x="390"/>
        <item x="168"/>
        <item x="490"/>
        <item x="3533"/>
        <item x="74"/>
        <item x="2517"/>
        <item x="491"/>
        <item x="2866"/>
        <item x="3119"/>
        <item x="2518"/>
        <item x="4048"/>
        <item x="679"/>
        <item x="4049"/>
        <item x="2519"/>
        <item x="680"/>
        <item x="740"/>
        <item x="2520"/>
        <item x="2780"/>
        <item x="3534"/>
        <item x="2521"/>
        <item x="2522"/>
        <item x="2523"/>
        <item x="2524"/>
        <item x="681"/>
        <item x="3078"/>
        <item x="2525"/>
        <item x="2526"/>
        <item x="2527"/>
        <item x="572"/>
        <item x="305"/>
        <item x="708"/>
        <item x="2528"/>
        <item x="3311"/>
        <item x="169"/>
        <item x="4050"/>
        <item x="2529"/>
        <item x="3290"/>
        <item x="3613"/>
        <item x="2530"/>
        <item x="682"/>
        <item x="2531"/>
        <item x="2532"/>
        <item x="4051"/>
        <item x="3614"/>
        <item x="2533"/>
        <item x="492"/>
        <item x="1"/>
        <item x="2534"/>
        <item x="2535"/>
        <item x="2781"/>
        <item x="2536"/>
        <item x="3079"/>
        <item x="2537"/>
        <item x="741"/>
        <item x="2538"/>
        <item x="683"/>
        <item x="2539"/>
        <item x="2540"/>
        <item x="3559"/>
        <item x="2541"/>
        <item x="2782"/>
        <item x="4052"/>
        <item x="2542"/>
        <item x="36"/>
        <item x="3344"/>
        <item x="2783"/>
        <item x="2784"/>
        <item x="170"/>
        <item x="2543"/>
        <item x="3291"/>
        <item x="391"/>
        <item x="2544"/>
        <item x="3292"/>
        <item x="684"/>
        <item x="3382"/>
        <item x="171"/>
        <item x="3345"/>
        <item x="3184"/>
        <item x="2867"/>
        <item x="225"/>
        <item x="2545"/>
        <item x="2546"/>
        <item x="2547"/>
        <item x="4053"/>
        <item x="2548"/>
        <item x="392"/>
        <item x="2549"/>
        <item x="2550"/>
        <item x="2551"/>
        <item x="89"/>
        <item x="907"/>
        <item x="2552"/>
        <item x="90"/>
        <item x="3535"/>
        <item x="822"/>
        <item x="2553"/>
        <item x="2554"/>
        <item x="2555"/>
        <item x="2556"/>
        <item x="823"/>
        <item x="2557"/>
        <item x="824"/>
        <item x="685"/>
        <item x="2558"/>
        <item x="2559"/>
        <item x="3536"/>
        <item x="4054"/>
        <item x="2560"/>
        <item x="825"/>
        <item x="2785"/>
        <item x="6"/>
        <item x="3537"/>
        <item x="826"/>
        <item x="4055"/>
        <item x="2786"/>
        <item x="2561"/>
        <item x="2562"/>
        <item x="2868"/>
        <item x="2563"/>
        <item x="4056"/>
        <item x="2564"/>
        <item x="908"/>
        <item x="4057"/>
        <item x="4058"/>
        <item x="2565"/>
        <item x="4059"/>
        <item x="2566"/>
        <item x="827"/>
        <item x="3560"/>
        <item x="3156"/>
        <item x="2567"/>
        <item x="2568"/>
        <item x="533"/>
        <item x="686"/>
        <item x="2569"/>
        <item x="4060"/>
        <item x="4061"/>
        <item x="3364"/>
        <item x="2570"/>
        <item x="4062"/>
        <item x="60"/>
        <item x="2571"/>
        <item x="2572"/>
        <item x="4063"/>
        <item x="2573"/>
        <item x="2574"/>
        <item x="2575"/>
        <item x="534"/>
        <item x="2576"/>
        <item x="4064"/>
        <item x="573"/>
        <item x="2577"/>
        <item x="4065"/>
        <item x="4066"/>
        <item x="2869"/>
        <item x="2787"/>
        <item x="493"/>
        <item x="909"/>
        <item x="61"/>
        <item x="226"/>
        <item x="2578"/>
        <item x="2579"/>
        <item x="2580"/>
        <item x="4067"/>
        <item x="2581"/>
        <item x="2582"/>
        <item x="2583"/>
        <item x="102"/>
        <item x="2584"/>
        <item x="2585"/>
        <item x="3293"/>
        <item x="4068"/>
        <item x="393"/>
        <item x="2586"/>
        <item x="2587"/>
        <item x="2588"/>
        <item x="4069"/>
        <item x="687"/>
        <item x="910"/>
        <item x="2589"/>
        <item x="3294"/>
        <item x="279"/>
        <item x="2590"/>
        <item x="2591"/>
        <item x="2592"/>
        <item x="227"/>
        <item x="2593"/>
        <item x="2594"/>
        <item x="2595"/>
        <item x="2596"/>
        <item x="3696"/>
        <item x="2597"/>
        <item x="4070"/>
        <item x="3561"/>
        <item x="3538"/>
        <item x="2598"/>
        <item x="4071"/>
        <item x="4072"/>
        <item x="494"/>
        <item x="2599"/>
        <item x="2600"/>
        <item x="911"/>
        <item x="3615"/>
        <item x="4073"/>
        <item x="2788"/>
        <item x="2601"/>
        <item x="2602"/>
        <item x="280"/>
        <item x="281"/>
        <item x="4074"/>
        <item x="2973"/>
        <item x="3722"/>
        <item x="4075"/>
        <item x="912"/>
        <item x="228"/>
        <item x="2603"/>
        <item x="2604"/>
        <item x="2605"/>
        <item x="613"/>
        <item x="3080"/>
        <item x="2606"/>
        <item x="2607"/>
        <item x="26"/>
        <item x="4076"/>
        <item x="2608"/>
        <item x="2789"/>
        <item x="2609"/>
        <item x="394"/>
        <item x="574"/>
        <item x="229"/>
        <item x="2870"/>
        <item x="2974"/>
        <item x="4077"/>
        <item x="2610"/>
        <item x="2611"/>
        <item x="2612"/>
        <item x="2613"/>
        <item x="2614"/>
        <item x="3295"/>
        <item x="2615"/>
        <item x="3312"/>
        <item x="2925"/>
        <item x="2616"/>
        <item x="4078"/>
        <item x="3663"/>
        <item x="2617"/>
        <item x="3313"/>
        <item x="828"/>
        <item x="2618"/>
        <item x="2619"/>
        <item x="2620"/>
        <item x="614"/>
        <item x="2621"/>
        <item x="230"/>
        <item x="2622"/>
        <item x="2623"/>
        <item x="913"/>
        <item x="688"/>
        <item x="2624"/>
        <item x="2625"/>
        <item x="2926"/>
        <item x="172"/>
        <item x="2626"/>
        <item x="4079"/>
        <item x="4080"/>
        <item x="3383"/>
        <item x="2627"/>
        <item x="3384"/>
        <item x="3670"/>
        <item x="2628"/>
        <item x="3539"/>
        <item x="62"/>
        <item x="2629"/>
        <item x="2630"/>
        <item x="3650"/>
        <item x="2631"/>
        <item x="2927"/>
        <item x="3365"/>
        <item x="575"/>
        <item x="2632"/>
        <item x="2633"/>
        <item x="4081"/>
        <item x="2634"/>
        <item x="829"/>
        <item x="326"/>
        <item t="default"/>
      </items>
    </pivotField>
    <pivotField showAll="0"/>
    <pivotField showAll="0"/>
    <pivotField showAll="0"/>
    <pivotField showAll="0"/>
    <pivotField axis="axisCol" multipleItemSelectionAllowed="1" showAll="0" sortType="ascending">
      <items count="5">
        <item h="1" x="1"/>
        <item h="1" x="3"/>
        <item x="2"/>
        <item n="Unsucceessful"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5"/>
  </colFields>
  <colItems count="1">
    <i>
      <x v="2"/>
    </i>
  </colItems>
  <dataFields count="1">
    <dataField name="Sum of backers_coun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7541E-DE99-4850-8297-D94299404BA9}" name="PivotTable2" cacheId="10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B2190" firstHeaderRow="1" firstDataRow="2" firstDataCol="1"/>
  <pivotFields count="25">
    <pivotField axis="axisRow" showAll="0">
      <items count="4115">
        <item x="2635"/>
        <item x="914"/>
        <item x="41"/>
        <item x="915"/>
        <item x="916"/>
        <item x="255"/>
        <item x="42"/>
        <item x="3203"/>
        <item x="11"/>
        <item x="917"/>
        <item x="2975"/>
        <item x="2790"/>
        <item x="3385"/>
        <item x="3081"/>
        <item x="615"/>
        <item x="282"/>
        <item x="3540"/>
        <item x="918"/>
        <item x="919"/>
        <item x="920"/>
        <item x="3723"/>
        <item x="921"/>
        <item x="231"/>
        <item x="709"/>
        <item x="2871"/>
        <item x="3724"/>
        <item x="3204"/>
        <item x="922"/>
        <item x="923"/>
        <item x="924"/>
        <item x="925"/>
        <item x="283"/>
        <item x="3314"/>
        <item x="926"/>
        <item x="173"/>
        <item x="576"/>
        <item x="927"/>
        <item x="928"/>
        <item x="929"/>
        <item x="930"/>
        <item x="327"/>
        <item x="931"/>
        <item x="932"/>
        <item x="2636"/>
        <item x="3386"/>
        <item x="933"/>
        <item x="934"/>
        <item x="3725"/>
        <item x="2637"/>
        <item x="935"/>
        <item x="3185"/>
        <item x="936"/>
        <item x="937"/>
        <item x="103"/>
        <item x="938"/>
        <item x="395"/>
        <item x="104"/>
        <item x="939"/>
        <item x="940"/>
        <item x="2638"/>
        <item x="328"/>
        <item x="495"/>
        <item x="616"/>
        <item x="577"/>
        <item x="941"/>
        <item x="710"/>
        <item x="942"/>
        <item x="943"/>
        <item x="944"/>
        <item x="2791"/>
        <item x="3726"/>
        <item x="3727"/>
        <item x="329"/>
        <item x="4103"/>
        <item x="945"/>
        <item x="946"/>
        <item x="3728"/>
        <item x="3635"/>
        <item x="43"/>
        <item x="947"/>
        <item x="2976"/>
        <item x="4"/>
        <item x="948"/>
        <item x="174"/>
        <item x="949"/>
        <item x="950"/>
        <item x="4098"/>
        <item x="44"/>
        <item x="689"/>
        <item x="617"/>
        <item x="951"/>
        <item x="4082"/>
        <item x="3541"/>
        <item x="742"/>
        <item x="330"/>
        <item x="952"/>
        <item x="4092"/>
        <item x="953"/>
        <item x="3082"/>
        <item x="954"/>
        <item x="331"/>
        <item x="578"/>
        <item x="955"/>
        <item x="535"/>
        <item x="579"/>
        <item x="306"/>
        <item x="105"/>
        <item x="496"/>
        <item x="3729"/>
        <item x="956"/>
        <item x="2977"/>
        <item x="957"/>
        <item x="580"/>
        <item x="27"/>
        <item x="3730"/>
        <item x="618"/>
        <item x="3542"/>
        <item x="4109"/>
        <item x="958"/>
        <item x="830"/>
        <item x="959"/>
        <item x="232"/>
        <item x="3731"/>
        <item x="3083"/>
        <item x="619"/>
        <item x="3732"/>
        <item x="2639"/>
        <item x="960"/>
        <item x="2978"/>
        <item x="3733"/>
        <item x="743"/>
        <item x="233"/>
        <item x="3387"/>
        <item x="961"/>
        <item x="962"/>
        <item x="2872"/>
        <item x="3366"/>
        <item x="3591"/>
        <item x="2640"/>
        <item x="45"/>
        <item x="963"/>
        <item x="3388"/>
        <item x="396"/>
        <item x="3671"/>
        <item x="3734"/>
        <item x="711"/>
        <item x="3735"/>
        <item x="3346"/>
        <item x="964"/>
        <item x="965"/>
        <item x="3736"/>
        <item x="3737"/>
        <item x="966"/>
        <item x="3315"/>
        <item x="3347"/>
        <item x="3205"/>
        <item x="3738"/>
        <item x="967"/>
        <item x="968"/>
        <item x="3206"/>
        <item x="3739"/>
        <item x="969"/>
        <item x="2792"/>
        <item x="2979"/>
        <item x="3740"/>
        <item x="970"/>
        <item x="971"/>
        <item x="3741"/>
        <item x="972"/>
        <item x="973"/>
        <item x="974"/>
        <item x="3742"/>
        <item x="2980"/>
        <item x="975"/>
        <item x="3743"/>
        <item x="620"/>
        <item x="976"/>
        <item x="256"/>
        <item x="977"/>
        <item x="978"/>
        <item x="3207"/>
        <item x="979"/>
        <item x="980"/>
        <item x="981"/>
        <item x="3685"/>
        <item x="982"/>
        <item x="983"/>
        <item x="581"/>
        <item x="984"/>
        <item x="3744"/>
        <item x="46"/>
        <item x="3208"/>
        <item x="985"/>
        <item x="3745"/>
        <item x="3746"/>
        <item x="3747"/>
        <item x="744"/>
        <item x="3316"/>
        <item x="986"/>
        <item x="987"/>
        <item x="988"/>
        <item x="332"/>
        <item x="989"/>
        <item x="3748"/>
        <item x="990"/>
        <item x="2981"/>
        <item x="397"/>
        <item x="991"/>
        <item x="992"/>
        <item x="993"/>
        <item x="831"/>
        <item x="994"/>
        <item x="3749"/>
        <item x="995"/>
        <item x="3750"/>
        <item x="3317"/>
        <item x="3592"/>
        <item x="2641"/>
        <item x="3751"/>
        <item x="2793"/>
        <item x="3296"/>
        <item x="3752"/>
        <item x="3697"/>
        <item x="996"/>
        <item x="3753"/>
        <item x="997"/>
        <item x="3581"/>
        <item x="998"/>
        <item x="3754"/>
        <item x="999"/>
        <item x="1000"/>
        <item x="1001"/>
        <item x="1002"/>
        <item x="1003"/>
        <item x="3209"/>
        <item x="1004"/>
        <item x="3636"/>
        <item x="3755"/>
        <item x="398"/>
        <item x="307"/>
        <item x="3389"/>
        <item x="3390"/>
        <item x="2982"/>
        <item x="1005"/>
        <item x="3210"/>
        <item x="1006"/>
        <item x="3593"/>
        <item x="3120"/>
        <item x="3391"/>
        <item x="4104"/>
        <item x="1007"/>
        <item x="2794"/>
        <item x="4090"/>
        <item x="1008"/>
        <item x="2642"/>
        <item x="1009"/>
        <item x="1010"/>
        <item x="1011"/>
        <item x="1012"/>
        <item x="1013"/>
        <item x="3543"/>
        <item x="3594"/>
        <item x="3392"/>
        <item x="1014"/>
        <item x="1015"/>
        <item x="3297"/>
        <item x="4106"/>
        <item x="1016"/>
        <item x="3393"/>
        <item x="1017"/>
        <item x="3616"/>
        <item x="832"/>
        <item x="4083"/>
        <item x="1018"/>
        <item x="2983"/>
        <item x="1019"/>
        <item x="3756"/>
        <item x="1020"/>
        <item x="1021"/>
        <item x="2928"/>
        <item x="3394"/>
        <item x="4105"/>
        <item x="3121"/>
        <item x="333"/>
        <item x="621"/>
        <item x="1022"/>
        <item x="3395"/>
        <item x="2643"/>
        <item x="2984"/>
        <item x="1023"/>
        <item x="3595"/>
        <item x="308"/>
        <item x="2873"/>
        <item x="1024"/>
        <item x="2985"/>
        <item x="3757"/>
        <item x="622"/>
        <item x="3084"/>
        <item x="3698"/>
        <item x="1025"/>
        <item x="2644"/>
        <item x="3211"/>
        <item x="1026"/>
        <item x="1027"/>
        <item x="3186"/>
        <item x="1028"/>
        <item x="334"/>
        <item x="1029"/>
        <item x="3396"/>
        <item x="399"/>
        <item x="175"/>
        <item x="3298"/>
        <item x="1030"/>
        <item x="3367"/>
        <item x="1031"/>
        <item x="1032"/>
        <item x="2929"/>
        <item x="1033"/>
        <item x="833"/>
        <item x="4108"/>
        <item x="834"/>
        <item x="2986"/>
        <item x="1034"/>
        <item x="745"/>
        <item x="2874"/>
        <item x="2987"/>
        <item x="2875"/>
        <item x="712"/>
        <item x="2645"/>
        <item x="582"/>
        <item x="2795"/>
        <item x="2646"/>
        <item x="3318"/>
        <item x="1035"/>
        <item x="3157"/>
        <item x="2647"/>
        <item x="1036"/>
        <item x="1037"/>
        <item x="3672"/>
        <item x="1038"/>
        <item x="1039"/>
        <item x="309"/>
        <item x="1040"/>
        <item x="2648"/>
        <item x="3397"/>
        <item x="1041"/>
        <item x="1042"/>
        <item x="1043"/>
        <item x="1044"/>
        <item x="1045"/>
        <item x="3158"/>
        <item x="3212"/>
        <item x="1046"/>
        <item x="1047"/>
        <item x="1048"/>
        <item x="2649"/>
        <item x="1049"/>
        <item x="3213"/>
        <item x="835"/>
        <item x="497"/>
        <item x="3398"/>
        <item x="1050"/>
        <item x="498"/>
        <item x="3399"/>
        <item x="2650"/>
        <item x="1051"/>
        <item x="1052"/>
        <item x="3214"/>
        <item x="2988"/>
        <item x="1053"/>
        <item x="1054"/>
        <item x="3400"/>
        <item x="3215"/>
        <item x="1055"/>
        <item x="3401"/>
        <item x="3319"/>
        <item x="2651"/>
        <item x="1056"/>
        <item x="583"/>
        <item x="3402"/>
        <item x="623"/>
        <item x="2989"/>
        <item x="106"/>
        <item x="536"/>
        <item x="1057"/>
        <item x="1058"/>
        <item x="176"/>
        <item x="2652"/>
        <item x="1059"/>
        <item x="2653"/>
        <item x="335"/>
        <item x="1060"/>
        <item x="2654"/>
        <item x="2655"/>
        <item x="3758"/>
        <item x="3085"/>
        <item x="177"/>
        <item x="3348"/>
        <item x="3403"/>
        <item x="2656"/>
        <item x="2657"/>
        <item x="1061"/>
        <item x="400"/>
        <item x="3562"/>
        <item x="836"/>
        <item x="1062"/>
        <item x="2930"/>
        <item x="3759"/>
        <item x="3216"/>
        <item x="1063"/>
        <item x="3760"/>
        <item x="2796"/>
        <item x="234"/>
        <item x="1064"/>
        <item x="1065"/>
        <item x="624"/>
        <item x="1066"/>
        <item x="75"/>
        <item x="1067"/>
        <item x="3761"/>
        <item x="1068"/>
        <item x="3762"/>
        <item x="1069"/>
        <item x="1070"/>
        <item x="3763"/>
        <item x="3764"/>
        <item x="1071"/>
        <item x="107"/>
        <item x="746"/>
        <item x="4099"/>
        <item x="178"/>
        <item x="1072"/>
        <item x="3765"/>
        <item x="3766"/>
        <item x="2876"/>
        <item x="1073"/>
        <item x="1074"/>
        <item x="3767"/>
        <item x="1075"/>
        <item x="47"/>
        <item x="1076"/>
        <item x="1077"/>
        <item x="1078"/>
        <item x="1079"/>
        <item x="3768"/>
        <item x="179"/>
        <item x="1080"/>
        <item x="625"/>
        <item x="336"/>
        <item x="1081"/>
        <item x="1082"/>
        <item x="1083"/>
        <item x="1084"/>
        <item x="235"/>
        <item x="2658"/>
        <item x="3404"/>
        <item x="499"/>
        <item x="1085"/>
        <item x="1086"/>
        <item x="3769"/>
        <item x="2797"/>
        <item x="337"/>
        <item x="3770"/>
        <item x="3771"/>
        <item x="338"/>
        <item x="236"/>
        <item x="1087"/>
        <item x="3405"/>
        <item x="3772"/>
        <item x="3773"/>
        <item x="3596"/>
        <item x="3406"/>
        <item x="1088"/>
        <item x="1089"/>
        <item x="1090"/>
        <item x="1091"/>
        <item x="3086"/>
        <item x="3774"/>
        <item x="1092"/>
        <item x="3775"/>
        <item x="1093"/>
        <item x="1094"/>
        <item x="713"/>
        <item x="3776"/>
        <item x="3299"/>
        <item x="1095"/>
        <item x="1096"/>
        <item x="3777"/>
        <item x="1097"/>
        <item x="2659"/>
        <item x="1098"/>
        <item x="1099"/>
        <item x="3778"/>
        <item x="1100"/>
        <item x="584"/>
        <item x="1101"/>
        <item x="3779"/>
        <item x="3637"/>
        <item x="3320"/>
        <item x="3651"/>
        <item x="3699"/>
        <item x="1102"/>
        <item x="1103"/>
        <item x="1104"/>
        <item x="3780"/>
        <item x="3407"/>
        <item x="1105"/>
        <item x="3408"/>
        <item x="3700"/>
        <item x="1106"/>
        <item x="1107"/>
        <item x="1108"/>
        <item x="3409"/>
        <item x="3410"/>
        <item x="1109"/>
        <item x="3217"/>
        <item x="3781"/>
        <item x="1110"/>
        <item x="1111"/>
        <item x="1112"/>
        <item x="1113"/>
        <item x="837"/>
        <item x="310"/>
        <item x="1114"/>
        <item x="1115"/>
        <item x="3411"/>
        <item x="2660"/>
        <item x="1116"/>
        <item x="401"/>
        <item x="402"/>
        <item x="500"/>
        <item x="3412"/>
        <item x="1117"/>
        <item x="585"/>
        <item x="3187"/>
        <item x="1118"/>
        <item x="3218"/>
        <item x="1119"/>
        <item x="1120"/>
        <item x="403"/>
        <item x="1121"/>
        <item x="1122"/>
        <item x="3782"/>
        <item x="1123"/>
        <item x="1124"/>
        <item x="3219"/>
        <item x="3413"/>
        <item x="1125"/>
        <item x="1126"/>
        <item x="1127"/>
        <item x="91"/>
        <item x="3368"/>
        <item x="3783"/>
        <item x="1128"/>
        <item x="1129"/>
        <item x="1130"/>
        <item x="1131"/>
        <item x="1132"/>
        <item x="1133"/>
        <item x="1134"/>
        <item x="1135"/>
        <item x="2990"/>
        <item x="1136"/>
        <item x="1137"/>
        <item x="1138"/>
        <item x="1139"/>
        <item x="1140"/>
        <item x="1141"/>
        <item x="3122"/>
        <item x="1142"/>
        <item x="1143"/>
        <item x="339"/>
        <item x="1144"/>
        <item x="3701"/>
        <item x="1145"/>
        <item x="1146"/>
        <item x="3784"/>
        <item x="3785"/>
        <item x="586"/>
        <item x="1147"/>
        <item x="1148"/>
        <item x="1149"/>
        <item x="537"/>
        <item x="1150"/>
        <item x="1151"/>
        <item x="3664"/>
        <item x="1152"/>
        <item x="1153"/>
        <item x="3786"/>
        <item x="180"/>
        <item x="2661"/>
        <item x="1154"/>
        <item x="1155"/>
        <item x="1156"/>
        <item x="1157"/>
        <item x="3414"/>
        <item x="1158"/>
        <item x="3123"/>
        <item x="1159"/>
        <item x="587"/>
        <item x="3787"/>
        <item x="1160"/>
        <item x="1161"/>
        <item x="1162"/>
        <item x="1163"/>
        <item x="3415"/>
        <item x="3544"/>
        <item x="1164"/>
        <item x="1165"/>
        <item x="1166"/>
        <item x="1167"/>
        <item x="3788"/>
        <item x="1168"/>
        <item x="2662"/>
        <item x="1169"/>
        <item x="1170"/>
        <item x="1171"/>
        <item x="3416"/>
        <item x="1172"/>
        <item x="3789"/>
        <item x="3417"/>
        <item x="1173"/>
        <item x="340"/>
        <item x="1174"/>
        <item x="1175"/>
        <item x="1176"/>
        <item x="2877"/>
        <item x="3702"/>
        <item x="1177"/>
        <item x="1178"/>
        <item x="1179"/>
        <item x="838"/>
        <item x="1180"/>
        <item x="2663"/>
        <item x="1181"/>
        <item x="1182"/>
        <item x="1183"/>
        <item x="839"/>
        <item x="3790"/>
        <item x="3791"/>
        <item x="181"/>
        <item x="1184"/>
        <item x="3087"/>
        <item x="3652"/>
        <item x="3349"/>
        <item x="1185"/>
        <item x="1186"/>
        <item x="1187"/>
        <item x="2991"/>
        <item x="404"/>
        <item x="3792"/>
        <item x="1188"/>
        <item x="1189"/>
        <item x="3124"/>
        <item x="1190"/>
        <item x="1191"/>
        <item x="3793"/>
        <item x="1192"/>
        <item x="2798"/>
        <item x="1193"/>
        <item x="1194"/>
        <item x="1195"/>
        <item x="1196"/>
        <item x="1197"/>
        <item x="1198"/>
        <item x="3794"/>
        <item x="1199"/>
        <item x="3220"/>
        <item x="3418"/>
        <item x="1200"/>
        <item x="2931"/>
        <item x="2932"/>
        <item x="2664"/>
        <item x="3419"/>
        <item x="3795"/>
        <item x="1201"/>
        <item x="1202"/>
        <item x="3420"/>
        <item x="1203"/>
        <item x="3796"/>
        <item x="2992"/>
        <item x="1204"/>
        <item x="1205"/>
        <item x="3221"/>
        <item x="3088"/>
        <item x="3421"/>
        <item x="1206"/>
        <item x="3797"/>
        <item x="1207"/>
        <item x="3125"/>
        <item x="3350"/>
        <item x="747"/>
        <item x="1208"/>
        <item x="1209"/>
        <item x="1210"/>
        <item x="1211"/>
        <item x="1212"/>
        <item x="182"/>
        <item x="2933"/>
        <item x="3126"/>
        <item x="1213"/>
        <item x="1214"/>
        <item x="1215"/>
        <item x="3653"/>
        <item x="3798"/>
        <item x="1216"/>
        <item x="3321"/>
        <item x="3222"/>
        <item x="3799"/>
        <item x="1217"/>
        <item x="2934"/>
        <item x="3223"/>
        <item x="1218"/>
        <item x="1219"/>
        <item x="3800"/>
        <item x="3224"/>
        <item x="2935"/>
        <item x="1220"/>
        <item x="2799"/>
        <item x="108"/>
        <item x="748"/>
        <item x="3422"/>
        <item x="1221"/>
        <item x="2665"/>
        <item x="1222"/>
        <item x="1223"/>
        <item x="1224"/>
        <item x="3300"/>
        <item x="3423"/>
        <item x="3801"/>
        <item x="1225"/>
        <item x="3617"/>
        <item x="3802"/>
        <item x="1226"/>
        <item x="2666"/>
        <item x="2667"/>
        <item x="341"/>
        <item x="257"/>
        <item x="2668"/>
        <item x="2878"/>
        <item x="109"/>
        <item x="2993"/>
        <item x="1227"/>
        <item x="626"/>
        <item x="1228"/>
        <item x="1229"/>
        <item x="284"/>
        <item x="2669"/>
        <item x="1230"/>
        <item x="1231"/>
        <item x="1232"/>
        <item x="3545"/>
        <item x="342"/>
        <item x="1233"/>
        <item x="1234"/>
        <item x="2670"/>
        <item x="4084"/>
        <item x="110"/>
        <item x="1235"/>
        <item x="3225"/>
        <item x="1236"/>
        <item x="1237"/>
        <item x="285"/>
        <item x="1238"/>
        <item x="1239"/>
        <item x="1240"/>
        <item x="1241"/>
        <item x="1242"/>
        <item x="1243"/>
        <item x="1244"/>
        <item x="3226"/>
        <item x="3597"/>
        <item x="3598"/>
        <item x="2936"/>
        <item x="1245"/>
        <item x="1246"/>
        <item x="3159"/>
        <item x="1247"/>
        <item x="1248"/>
        <item x="1249"/>
        <item x="1250"/>
        <item x="1251"/>
        <item x="1252"/>
        <item x="3188"/>
        <item x="3227"/>
        <item x="1253"/>
        <item x="3673"/>
        <item x="1254"/>
        <item x="3160"/>
        <item x="286"/>
        <item x="1255"/>
        <item x="2937"/>
        <item x="1256"/>
        <item x="237"/>
        <item x="3654"/>
        <item x="3351"/>
        <item x="1257"/>
        <item x="2800"/>
        <item x="1258"/>
        <item x="1259"/>
        <item x="1260"/>
        <item x="1261"/>
        <item x="3546"/>
        <item x="714"/>
        <item x="258"/>
        <item x="3599"/>
        <item x="1262"/>
        <item x="3089"/>
        <item x="2879"/>
        <item x="1263"/>
        <item x="1264"/>
        <item x="501"/>
        <item x="3624"/>
        <item x="1265"/>
        <item x="183"/>
        <item x="1266"/>
        <item x="2801"/>
        <item x="3642"/>
        <item x="28"/>
        <item x="48"/>
        <item x="2671"/>
        <item x="2994"/>
        <item x="1267"/>
        <item x="1268"/>
        <item x="3090"/>
        <item x="627"/>
        <item x="343"/>
        <item x="690"/>
        <item x="76"/>
        <item x="3803"/>
        <item x="1269"/>
        <item x="1270"/>
        <item x="3804"/>
        <item x="1271"/>
        <item x="2938"/>
        <item x="3352"/>
        <item x="1272"/>
        <item x="1273"/>
        <item x="1274"/>
        <item x="1275"/>
        <item x="1276"/>
        <item x="1277"/>
        <item x="2995"/>
        <item x="259"/>
        <item x="3189"/>
        <item x="3228"/>
        <item x="111"/>
        <item x="1278"/>
        <item x="1279"/>
        <item x="749"/>
        <item x="2880"/>
        <item x="3805"/>
        <item x="63"/>
        <item x="1280"/>
        <item x="1281"/>
        <item x="1282"/>
        <item x="3703"/>
        <item x="3322"/>
        <item x="1283"/>
        <item x="2672"/>
        <item x="1284"/>
        <item x="1285"/>
        <item x="1286"/>
        <item x="1287"/>
        <item x="502"/>
        <item x="3806"/>
        <item x="3161"/>
        <item x="3807"/>
        <item x="1288"/>
        <item x="1289"/>
        <item x="1290"/>
        <item x="1291"/>
        <item x="3424"/>
        <item x="3229"/>
        <item x="1292"/>
        <item x="344"/>
        <item x="2881"/>
        <item x="1293"/>
        <item x="1294"/>
        <item x="405"/>
        <item x="2882"/>
        <item x="3425"/>
        <item x="2883"/>
        <item x="3808"/>
        <item x="3809"/>
        <item x="406"/>
        <item x="628"/>
        <item x="1295"/>
        <item x="3091"/>
        <item x="1296"/>
        <item x="1297"/>
        <item x="1298"/>
        <item x="4107"/>
        <item x="1299"/>
        <item x="1300"/>
        <item x="3426"/>
        <item x="691"/>
        <item x="1301"/>
        <item x="3427"/>
        <item x="3428"/>
        <item x="1302"/>
        <item x="3547"/>
        <item x="3625"/>
        <item x="692"/>
        <item x="1303"/>
        <item x="3810"/>
        <item x="1304"/>
        <item x="1305"/>
        <item x="3548"/>
        <item x="2802"/>
        <item x="3811"/>
        <item x="407"/>
        <item x="3812"/>
        <item x="1306"/>
        <item x="1307"/>
        <item x="2803"/>
        <item x="3190"/>
        <item x="2804"/>
        <item x="1308"/>
        <item x="2996"/>
        <item x="1309"/>
        <item x="3323"/>
        <item x="2997"/>
        <item x="2673"/>
        <item x="1310"/>
        <item x="1311"/>
        <item x="840"/>
        <item x="1312"/>
        <item x="3618"/>
        <item x="1313"/>
        <item x="3324"/>
        <item x="2939"/>
        <item x="3429"/>
        <item x="3813"/>
        <item x="1314"/>
        <item x="1315"/>
        <item x="3353"/>
        <item x="1316"/>
        <item x="1317"/>
        <item x="3191"/>
        <item x="3430"/>
        <item x="1318"/>
        <item x="3092"/>
        <item x="1319"/>
        <item x="2940"/>
        <item x="3626"/>
        <item x="1320"/>
        <item x="3814"/>
        <item x="1321"/>
        <item x="3815"/>
        <item x="1322"/>
        <item x="3431"/>
        <item x="1323"/>
        <item x="1324"/>
        <item x="3325"/>
        <item x="3230"/>
        <item x="3816"/>
        <item x="2674"/>
        <item x="503"/>
        <item x="1325"/>
        <item x="3326"/>
        <item x="3549"/>
        <item x="3162"/>
        <item x="2998"/>
        <item x="3231"/>
        <item x="2805"/>
        <item x="1326"/>
        <item x="3817"/>
        <item x="1327"/>
        <item x="2884"/>
        <item x="3127"/>
        <item x="3432"/>
        <item x="1328"/>
        <item x="3818"/>
        <item x="1329"/>
        <item x="3819"/>
        <item x="3433"/>
        <item x="1330"/>
        <item x="1331"/>
        <item x="2999"/>
        <item x="3434"/>
        <item x="1332"/>
        <item x="1333"/>
        <item x="2675"/>
        <item x="1334"/>
        <item x="1335"/>
        <item x="3655"/>
        <item x="3232"/>
        <item x="1336"/>
        <item x="1337"/>
        <item x="1338"/>
        <item x="629"/>
        <item x="3820"/>
        <item x="2941"/>
        <item x="3627"/>
        <item x="630"/>
        <item x="1339"/>
        <item x="1340"/>
        <item x="3435"/>
        <item x="1341"/>
        <item x="3821"/>
        <item x="3436"/>
        <item x="1342"/>
        <item x="1343"/>
        <item x="1344"/>
        <item x="2676"/>
        <item x="29"/>
        <item x="3327"/>
        <item x="1345"/>
        <item x="1346"/>
        <item x="3674"/>
        <item x="3437"/>
        <item x="3438"/>
        <item x="750"/>
        <item x="3600"/>
        <item x="1347"/>
        <item x="3439"/>
        <item x="3233"/>
        <item x="1348"/>
        <item x="1349"/>
        <item x="1350"/>
        <item x="538"/>
        <item x="1351"/>
        <item x="1352"/>
        <item x="1353"/>
        <item x="1354"/>
        <item x="2942"/>
        <item x="1355"/>
        <item x="3440"/>
        <item x="3643"/>
        <item x="112"/>
        <item x="1356"/>
        <item x="1357"/>
        <item x="751"/>
        <item x="2806"/>
        <item x="1358"/>
        <item x="2807"/>
        <item x="539"/>
        <item x="1359"/>
        <item x="631"/>
        <item x="1360"/>
        <item x="345"/>
        <item x="3354"/>
        <item x="1361"/>
        <item x="3675"/>
        <item x="1362"/>
        <item x="3441"/>
        <item x="1363"/>
        <item x="3234"/>
        <item x="1364"/>
        <item x="1365"/>
        <item x="752"/>
        <item x="3369"/>
        <item x="632"/>
        <item x="1366"/>
        <item x="1367"/>
        <item x="3822"/>
        <item x="1368"/>
        <item x="3328"/>
        <item x="1369"/>
        <item x="1370"/>
        <item x="3823"/>
        <item x="12"/>
        <item x="1371"/>
        <item x="3442"/>
        <item x="753"/>
        <item x="3443"/>
        <item x="1372"/>
        <item x="1373"/>
        <item x="2808"/>
        <item x="346"/>
        <item x="1374"/>
        <item x="1375"/>
        <item x="1376"/>
        <item x="1377"/>
        <item x="1378"/>
        <item x="3656"/>
        <item x="1379"/>
        <item x="3444"/>
        <item x="633"/>
        <item x="1380"/>
        <item x="1381"/>
        <item x="1382"/>
        <item x="3824"/>
        <item x="1383"/>
        <item x="1384"/>
        <item x="1385"/>
        <item x="1386"/>
        <item x="1387"/>
        <item x="1388"/>
        <item x="1389"/>
        <item x="1390"/>
        <item x="1391"/>
        <item x="184"/>
        <item x="1392"/>
        <item x="1393"/>
        <item x="2677"/>
        <item x="3235"/>
        <item x="1394"/>
        <item x="1395"/>
        <item x="1396"/>
        <item x="715"/>
        <item x="3236"/>
        <item x="3825"/>
        <item x="1397"/>
        <item x="1398"/>
        <item x="1399"/>
        <item x="1400"/>
        <item x="3826"/>
        <item x="1401"/>
        <item x="1402"/>
        <item x="1403"/>
        <item x="3827"/>
        <item x="1404"/>
        <item x="1405"/>
        <item x="1406"/>
        <item x="3828"/>
        <item x="1407"/>
        <item x="1408"/>
        <item x="92"/>
        <item x="3445"/>
        <item x="1409"/>
        <item x="113"/>
        <item x="1410"/>
        <item x="1411"/>
        <item x="3829"/>
        <item x="1412"/>
        <item x="2678"/>
        <item x="1413"/>
        <item x="1414"/>
        <item x="4085"/>
        <item x="1415"/>
        <item x="1416"/>
        <item x="1417"/>
        <item x="114"/>
        <item x="1418"/>
        <item x="1419"/>
        <item x="1420"/>
        <item x="347"/>
        <item x="1421"/>
        <item x="1422"/>
        <item x="1423"/>
        <item x="1424"/>
        <item x="1425"/>
        <item x="1426"/>
        <item x="3830"/>
        <item x="3163"/>
        <item x="3831"/>
        <item x="1427"/>
        <item x="1428"/>
        <item x="3832"/>
        <item x="1429"/>
        <item x="1430"/>
        <item x="1431"/>
        <item x="1432"/>
        <item x="1433"/>
        <item x="1434"/>
        <item x="3833"/>
        <item x="1435"/>
        <item x="2679"/>
        <item x="1436"/>
        <item x="408"/>
        <item x="2680"/>
        <item x="1437"/>
        <item x="1438"/>
        <item x="2943"/>
        <item x="2681"/>
        <item x="2682"/>
        <item x="1439"/>
        <item x="1440"/>
        <item x="1441"/>
        <item x="287"/>
        <item x="1442"/>
        <item x="3000"/>
        <item x="1443"/>
        <item x="1444"/>
        <item x="3644"/>
        <item x="1445"/>
        <item x="1446"/>
        <item x="1447"/>
        <item x="3128"/>
        <item x="1448"/>
        <item x="311"/>
        <item x="348"/>
        <item x="2683"/>
        <item x="2885"/>
        <item x="2886"/>
        <item x="2809"/>
        <item x="409"/>
        <item x="410"/>
        <item x="1449"/>
        <item x="1450"/>
        <item x="1451"/>
        <item x="3834"/>
        <item x="1452"/>
        <item x="3835"/>
        <item x="1453"/>
        <item x="2684"/>
        <item x="3093"/>
        <item x="2810"/>
        <item x="411"/>
        <item x="1454"/>
        <item x="1455"/>
        <item x="1456"/>
        <item x="3446"/>
        <item x="1457"/>
        <item x="2887"/>
        <item x="1458"/>
        <item x="1459"/>
        <item x="1460"/>
        <item x="540"/>
        <item x="185"/>
        <item x="260"/>
        <item x="3001"/>
        <item x="3836"/>
        <item x="1461"/>
        <item x="2811"/>
        <item x="1462"/>
        <item x="2685"/>
        <item x="1463"/>
        <item x="1464"/>
        <item x="754"/>
        <item x="2686"/>
        <item x="1465"/>
        <item x="3837"/>
        <item x="3838"/>
        <item x="3002"/>
        <item x="2687"/>
        <item x="3839"/>
        <item x="1466"/>
        <item x="1467"/>
        <item x="3619"/>
        <item x="3563"/>
        <item x="412"/>
        <item x="1468"/>
        <item x="3237"/>
        <item x="30"/>
        <item x="349"/>
        <item x="1469"/>
        <item x="1470"/>
        <item x="3686"/>
        <item x="541"/>
        <item x="186"/>
        <item x="4086"/>
        <item x="2688"/>
        <item x="1471"/>
        <item x="3447"/>
        <item x="1472"/>
        <item x="3094"/>
        <item x="1473"/>
        <item x="3448"/>
        <item x="3840"/>
        <item x="755"/>
        <item x="1474"/>
        <item x="3676"/>
        <item x="1475"/>
        <item x="1476"/>
        <item x="3582"/>
        <item x="1477"/>
        <item x="2888"/>
        <item x="1478"/>
        <item x="1479"/>
        <item x="1480"/>
        <item x="3003"/>
        <item x="841"/>
        <item x="3564"/>
        <item x="1481"/>
        <item x="1482"/>
        <item x="1483"/>
        <item x="2689"/>
        <item x="3841"/>
        <item x="1484"/>
        <item x="4095"/>
        <item x="1485"/>
        <item x="3004"/>
        <item x="3005"/>
        <item x="3601"/>
        <item x="3006"/>
        <item x="842"/>
        <item x="3238"/>
        <item x="4110"/>
        <item x="350"/>
        <item x="2690"/>
        <item x="588"/>
        <item x="542"/>
        <item x="187"/>
        <item x="93"/>
        <item x="3842"/>
        <item x="2691"/>
        <item x="1486"/>
        <item x="2692"/>
        <item x="3129"/>
        <item x="716"/>
        <item x="1487"/>
        <item x="288"/>
        <item x="1488"/>
        <item x="351"/>
        <item x="1489"/>
        <item x="1490"/>
        <item x="1491"/>
        <item x="3192"/>
        <item x="64"/>
        <item x="1492"/>
        <item x="238"/>
        <item x="3843"/>
        <item x="843"/>
        <item x="1493"/>
        <item x="1494"/>
        <item x="3239"/>
        <item x="3007"/>
        <item x="3449"/>
        <item x="3008"/>
        <item x="1495"/>
        <item x="1496"/>
        <item x="3844"/>
        <item x="3095"/>
        <item x="3009"/>
        <item x="3628"/>
        <item x="1497"/>
        <item x="188"/>
        <item x="844"/>
        <item x="1498"/>
        <item x="1499"/>
        <item x="3010"/>
        <item x="1500"/>
        <item x="1501"/>
        <item x="3450"/>
        <item x="1502"/>
        <item x="3451"/>
        <item x="3240"/>
        <item x="2693"/>
        <item x="1503"/>
        <item x="1504"/>
        <item x="1505"/>
        <item x="1506"/>
        <item x="1507"/>
        <item x="3011"/>
        <item x="1508"/>
        <item x="1509"/>
        <item x="3452"/>
        <item x="1510"/>
        <item x="2812"/>
        <item x="1511"/>
        <item x="3704"/>
        <item x="845"/>
        <item x="3012"/>
        <item x="1512"/>
        <item x="1513"/>
        <item x="756"/>
        <item x="3130"/>
        <item x="1514"/>
        <item x="1515"/>
        <item x="3629"/>
        <item x="3013"/>
        <item x="1516"/>
        <item x="1517"/>
        <item x="1518"/>
        <item x="1519"/>
        <item x="1520"/>
        <item x="4087"/>
        <item x="757"/>
        <item x="1521"/>
        <item x="3845"/>
        <item x="312"/>
        <item x="3846"/>
        <item x="1522"/>
        <item x="3550"/>
        <item x="1523"/>
        <item x="589"/>
        <item x="1524"/>
        <item x="189"/>
        <item x="1525"/>
        <item x="1526"/>
        <item x="1527"/>
        <item x="1528"/>
        <item x="1529"/>
        <item x="1530"/>
        <item x="504"/>
        <item x="190"/>
        <item x="1531"/>
        <item x="543"/>
        <item x="1532"/>
        <item x="1533"/>
        <item x="352"/>
        <item x="1534"/>
        <item x="3665"/>
        <item x="1535"/>
        <item x="2813"/>
        <item x="693"/>
        <item x="1536"/>
        <item x="2944"/>
        <item x="3453"/>
        <item x="2694"/>
        <item x="1537"/>
        <item x="3355"/>
        <item x="1538"/>
        <item x="1539"/>
        <item x="1540"/>
        <item x="1541"/>
        <item x="1542"/>
        <item x="3014"/>
        <item x="413"/>
        <item x="3847"/>
        <item x="1543"/>
        <item x="634"/>
        <item x="1544"/>
        <item x="3638"/>
        <item x="635"/>
        <item x="1545"/>
        <item x="3848"/>
        <item x="3454"/>
        <item x="758"/>
        <item x="1546"/>
        <item x="3849"/>
        <item x="1547"/>
        <item x="3241"/>
        <item x="1548"/>
        <item x="1549"/>
        <item x="1550"/>
        <item x="1551"/>
        <item x="636"/>
        <item x="1552"/>
        <item x="1553"/>
        <item x="1554"/>
        <item x="94"/>
        <item x="1555"/>
        <item x="3850"/>
        <item x="1556"/>
        <item x="1557"/>
        <item x="1558"/>
        <item x="2695"/>
        <item x="1559"/>
        <item x="1560"/>
        <item x="3301"/>
        <item x="414"/>
        <item x="1561"/>
        <item x="1562"/>
        <item x="3131"/>
        <item x="1563"/>
        <item x="1564"/>
        <item x="1565"/>
        <item x="3851"/>
        <item x="1566"/>
        <item x="1567"/>
        <item x="3852"/>
        <item x="1568"/>
        <item x="353"/>
        <item x="1569"/>
        <item x="2696"/>
        <item x="3570"/>
        <item x="1570"/>
        <item x="2697"/>
        <item x="1571"/>
        <item x="3455"/>
        <item x="415"/>
        <item x="3657"/>
        <item x="1572"/>
        <item x="1573"/>
        <item x="2698"/>
        <item x="759"/>
        <item x="3687"/>
        <item x="2945"/>
        <item x="1574"/>
        <item x="3456"/>
        <item x="1575"/>
        <item x="2699"/>
        <item x="3302"/>
        <item x="3853"/>
        <item x="3854"/>
        <item x="1576"/>
        <item x="416"/>
        <item x="1577"/>
        <item x="1578"/>
        <item x="1579"/>
        <item x="1580"/>
        <item x="2889"/>
        <item x="1581"/>
        <item x="3855"/>
        <item x="115"/>
        <item x="191"/>
        <item x="261"/>
        <item x="1582"/>
        <item x="544"/>
        <item x="637"/>
        <item x="3688"/>
        <item x="3457"/>
        <item x="1583"/>
        <item x="1584"/>
        <item x="1585"/>
        <item x="1586"/>
        <item x="846"/>
        <item x="3705"/>
        <item x="1587"/>
        <item x="1588"/>
        <item x="1589"/>
        <item x="1590"/>
        <item x="3856"/>
        <item x="3329"/>
        <item x="3458"/>
        <item x="3857"/>
        <item x="1591"/>
        <item x="1592"/>
        <item x="760"/>
        <item x="3858"/>
        <item x="761"/>
        <item x="3132"/>
        <item x="1593"/>
        <item x="3706"/>
        <item x="2700"/>
        <item x="847"/>
        <item x="1594"/>
        <item x="1595"/>
        <item x="1596"/>
        <item x="1597"/>
        <item x="3242"/>
        <item x="1598"/>
        <item x="1599"/>
        <item x="2701"/>
        <item x="1600"/>
        <item x="762"/>
        <item x="3133"/>
        <item x="3015"/>
        <item x="1601"/>
        <item x="2814"/>
        <item x="1602"/>
        <item x="1603"/>
        <item x="3583"/>
        <item x="763"/>
        <item x="2702"/>
        <item x="1604"/>
        <item x="638"/>
        <item x="2890"/>
        <item x="590"/>
        <item x="3584"/>
        <item x="1605"/>
        <item x="848"/>
        <item x="1606"/>
        <item x="3096"/>
        <item x="3459"/>
        <item x="2891"/>
        <item x="1607"/>
        <item x="1608"/>
        <item x="192"/>
        <item x="1609"/>
        <item x="3330"/>
        <item x="2946"/>
        <item x="3859"/>
        <item x="13"/>
        <item x="1610"/>
        <item x="1611"/>
        <item x="1612"/>
        <item x="1613"/>
        <item x="417"/>
        <item x="1614"/>
        <item x="1615"/>
        <item x="545"/>
        <item x="1616"/>
        <item x="2703"/>
        <item x="3707"/>
        <item x="193"/>
        <item x="354"/>
        <item x="1617"/>
        <item x="4096"/>
        <item x="3860"/>
        <item x="2704"/>
        <item x="1618"/>
        <item x="849"/>
        <item x="239"/>
        <item x="3016"/>
        <item x="1619"/>
        <item x="1620"/>
        <item x="1621"/>
        <item x="591"/>
        <item x="3243"/>
        <item x="3017"/>
        <item x="1622"/>
        <item x="3460"/>
        <item x="3861"/>
        <item x="592"/>
        <item x="2892"/>
        <item x="3862"/>
        <item x="2815"/>
        <item x="3677"/>
        <item x="1623"/>
        <item x="49"/>
        <item x="505"/>
        <item x="1624"/>
        <item x="1625"/>
        <item x="1626"/>
        <item x="1627"/>
        <item x="1628"/>
        <item x="1629"/>
        <item x="3461"/>
        <item x="1630"/>
        <item x="3863"/>
        <item x="764"/>
        <item x="3462"/>
        <item x="1631"/>
        <item x="3864"/>
        <item x="1632"/>
        <item x="3370"/>
        <item x="1633"/>
        <item x="3331"/>
        <item x="3865"/>
        <item x="3244"/>
        <item x="37"/>
        <item x="4111"/>
        <item x="418"/>
        <item x="2893"/>
        <item x="3639"/>
        <item x="1634"/>
        <item x="419"/>
        <item x="1635"/>
        <item x="1636"/>
        <item x="3866"/>
        <item x="3463"/>
        <item x="3303"/>
        <item x="2894"/>
        <item x="3245"/>
        <item x="420"/>
        <item x="14"/>
        <item x="3645"/>
        <item x="3246"/>
        <item x="3867"/>
        <item x="3247"/>
        <item x="765"/>
        <item x="1637"/>
        <item x="2947"/>
        <item x="2895"/>
        <item x="3464"/>
        <item x="2705"/>
        <item x="1638"/>
        <item x="3868"/>
        <item x="766"/>
        <item x="3164"/>
        <item x="3869"/>
        <item x="3356"/>
        <item x="3666"/>
        <item x="3465"/>
        <item x="1639"/>
        <item x="116"/>
        <item x="1640"/>
        <item x="355"/>
        <item x="1641"/>
        <item x="3870"/>
        <item x="117"/>
        <item x="2816"/>
        <item x="1642"/>
        <item x="1643"/>
        <item x="3466"/>
        <item x="1644"/>
        <item x="2948"/>
        <item x="1645"/>
        <item x="2706"/>
        <item x="1646"/>
        <item x="1647"/>
        <item x="1648"/>
        <item x="1649"/>
        <item x="3165"/>
        <item x="850"/>
        <item x="2707"/>
        <item x="3357"/>
        <item x="3871"/>
        <item x="1650"/>
        <item x="3467"/>
        <item x="2817"/>
        <item x="1651"/>
        <item x="717"/>
        <item x="1652"/>
        <item x="3872"/>
        <item x="3620"/>
        <item x="1653"/>
        <item x="1654"/>
        <item x="1655"/>
        <item x="2708"/>
        <item x="1656"/>
        <item x="3565"/>
        <item x="3873"/>
        <item x="118"/>
        <item x="546"/>
        <item x="1657"/>
        <item x="3585"/>
        <item x="3874"/>
        <item x="593"/>
        <item x="767"/>
        <item x="1658"/>
        <item x="3875"/>
        <item x="2896"/>
        <item x="1659"/>
        <item x="1660"/>
        <item x="1661"/>
        <item x="2897"/>
        <item x="2818"/>
        <item x="2709"/>
        <item x="1662"/>
        <item x="2949"/>
        <item x="1663"/>
        <item x="851"/>
        <item x="594"/>
        <item x="1664"/>
        <item x="1665"/>
        <item x="1666"/>
        <item x="1667"/>
        <item x="3876"/>
        <item x="1668"/>
        <item x="65"/>
        <item x="3877"/>
        <item x="1669"/>
        <item x="3248"/>
        <item x="3304"/>
        <item x="3551"/>
        <item x="2710"/>
        <item x="3878"/>
        <item x="1670"/>
        <item x="1671"/>
        <item x="1672"/>
        <item x="3249"/>
        <item x="421"/>
        <item x="3371"/>
        <item x="1673"/>
        <item x="1674"/>
        <item x="1675"/>
        <item x="3166"/>
        <item x="3678"/>
        <item x="1676"/>
        <item x="1677"/>
        <item x="852"/>
        <item x="3658"/>
        <item x="1678"/>
        <item x="3879"/>
        <item x="1679"/>
        <item x="119"/>
        <item x="3880"/>
        <item x="77"/>
        <item x="1680"/>
        <item x="1681"/>
        <item x="1682"/>
        <item x="1683"/>
        <item x="1684"/>
        <item x="3708"/>
        <item x="1685"/>
        <item x="3468"/>
        <item x="2819"/>
        <item x="547"/>
        <item x="3469"/>
        <item x="3097"/>
        <item x="1686"/>
        <item x="853"/>
        <item x="1687"/>
        <item x="3134"/>
        <item x="639"/>
        <item x="1688"/>
        <item x="1689"/>
        <item x="1690"/>
        <item x="1691"/>
        <item x="1692"/>
        <item x="3250"/>
        <item x="1693"/>
        <item x="3881"/>
        <item x="356"/>
        <item x="357"/>
        <item x="3602"/>
        <item x="1694"/>
        <item x="1695"/>
        <item x="854"/>
        <item x="1696"/>
        <item x="422"/>
        <item x="1697"/>
        <item x="3882"/>
        <item x="1698"/>
        <item x="3018"/>
        <item x="1699"/>
        <item x="3883"/>
        <item x="3470"/>
        <item x="3332"/>
        <item x="3471"/>
        <item x="3098"/>
        <item x="1700"/>
        <item x="3472"/>
        <item x="1701"/>
        <item x="3884"/>
        <item x="2711"/>
        <item x="2898"/>
        <item x="1702"/>
        <item x="2820"/>
        <item x="2712"/>
        <item x="1703"/>
        <item x="1704"/>
        <item x="1705"/>
        <item x="3885"/>
        <item x="1706"/>
        <item x="3886"/>
        <item x="3135"/>
        <item x="1707"/>
        <item x="3019"/>
        <item x="855"/>
        <item x="3887"/>
        <item x="1708"/>
        <item x="3888"/>
        <item x="358"/>
        <item x="1709"/>
        <item x="2821"/>
        <item x="548"/>
        <item x="2713"/>
        <item x="3251"/>
        <item x="2822"/>
        <item x="3020"/>
        <item x="1710"/>
        <item x="3021"/>
        <item x="3022"/>
        <item x="78"/>
        <item x="3889"/>
        <item x="1711"/>
        <item x="1712"/>
        <item x="1713"/>
        <item x="120"/>
        <item x="768"/>
        <item x="3890"/>
        <item x="1714"/>
        <item x="1715"/>
        <item x="1716"/>
        <item x="3473"/>
        <item x="3099"/>
        <item x="1717"/>
        <item x="423"/>
        <item x="549"/>
        <item x="1718"/>
        <item x="3603"/>
        <item x="2823"/>
        <item x="3571"/>
        <item x="1719"/>
        <item x="194"/>
        <item x="1720"/>
        <item x="2824"/>
        <item x="3252"/>
        <item x="1721"/>
        <item x="262"/>
        <item x="3891"/>
        <item x="856"/>
        <item x="1722"/>
        <item x="313"/>
        <item x="2950"/>
        <item x="2951"/>
        <item x="1723"/>
        <item x="3193"/>
        <item x="195"/>
        <item x="1724"/>
        <item x="424"/>
        <item x="4091"/>
        <item x="1725"/>
        <item x="1726"/>
        <item x="425"/>
        <item x="3167"/>
        <item x="3604"/>
        <item x="1727"/>
        <item x="3474"/>
        <item x="426"/>
        <item x="1728"/>
        <item x="3892"/>
        <item x="1729"/>
        <item x="427"/>
        <item x="1730"/>
        <item x="3566"/>
        <item x="1731"/>
        <item x="1732"/>
        <item x="3023"/>
        <item x="3640"/>
        <item x="1733"/>
        <item x="640"/>
        <item x="1734"/>
        <item x="857"/>
        <item x="3253"/>
        <item x="1735"/>
        <item x="858"/>
        <item x="359"/>
        <item x="3893"/>
        <item x="1736"/>
        <item x="859"/>
        <item x="1737"/>
        <item x="1738"/>
        <item x="860"/>
        <item x="1739"/>
        <item x="2899"/>
        <item x="1740"/>
        <item x="3024"/>
        <item x="2825"/>
        <item x="1741"/>
        <item x="289"/>
        <item x="2714"/>
        <item x="3475"/>
        <item x="1742"/>
        <item x="3552"/>
        <item x="1743"/>
        <item x="263"/>
        <item x="2715"/>
        <item x="1744"/>
        <item x="1745"/>
        <item x="506"/>
        <item x="3025"/>
        <item x="1746"/>
        <item x="769"/>
        <item x="1747"/>
        <item x="1748"/>
        <item x="3894"/>
        <item x="3476"/>
        <item x="1749"/>
        <item x="1750"/>
        <item x="196"/>
        <item x="1751"/>
        <item x="1752"/>
        <item x="3372"/>
        <item x="1753"/>
        <item x="1754"/>
        <item x="1755"/>
        <item x="197"/>
        <item x="360"/>
        <item x="641"/>
        <item x="1756"/>
        <item x="3026"/>
        <item x="1757"/>
        <item x="770"/>
        <item x="1758"/>
        <item x="1759"/>
        <item x="3305"/>
        <item x="771"/>
        <item x="550"/>
        <item x="772"/>
        <item x="240"/>
        <item x="1760"/>
        <item x="3333"/>
        <item x="3895"/>
        <item x="121"/>
        <item x="428"/>
        <item x="1761"/>
        <item x="3136"/>
        <item x="3168"/>
        <item x="2716"/>
        <item x="241"/>
        <item x="2717"/>
        <item x="1762"/>
        <item x="3194"/>
        <item x="1763"/>
        <item x="4112"/>
        <item x="3477"/>
        <item x="1764"/>
        <item x="3254"/>
        <item x="3896"/>
        <item x="3169"/>
        <item x="3646"/>
        <item x="1765"/>
        <item x="2718"/>
        <item x="1766"/>
        <item x="3137"/>
        <item x="861"/>
        <item x="3567"/>
        <item x="2826"/>
        <item x="3478"/>
        <item x="1767"/>
        <item x="1768"/>
        <item x="3334"/>
        <item x="1769"/>
        <item x="3255"/>
        <item x="1770"/>
        <item x="3027"/>
        <item x="1771"/>
        <item x="507"/>
        <item x="1772"/>
        <item x="1773"/>
        <item x="2719"/>
        <item x="1774"/>
        <item x="3897"/>
        <item x="2827"/>
        <item x="1775"/>
        <item x="3195"/>
        <item x="3898"/>
        <item x="1776"/>
        <item x="1777"/>
        <item x="3553"/>
        <item x="2900"/>
        <item x="3138"/>
        <item x="3256"/>
        <item x="1778"/>
        <item x="1779"/>
        <item x="508"/>
        <item x="3899"/>
        <item x="862"/>
        <item x="1780"/>
        <item x="1781"/>
        <item x="1782"/>
        <item x="1783"/>
        <item x="198"/>
        <item x="429"/>
        <item x="1784"/>
        <item x="1785"/>
        <item x="3900"/>
        <item x="361"/>
        <item x="1786"/>
        <item x="1787"/>
        <item x="3479"/>
        <item x="1788"/>
        <item x="1789"/>
        <item x="2720"/>
        <item x="1790"/>
        <item x="122"/>
        <item x="1791"/>
        <item x="773"/>
        <item x="3028"/>
        <item x="4093"/>
        <item x="3373"/>
        <item x="3100"/>
        <item x="1792"/>
        <item x="2901"/>
        <item x="1793"/>
        <item x="3901"/>
        <item x="2952"/>
        <item x="1794"/>
        <item x="1795"/>
        <item x="2721"/>
        <item x="1796"/>
        <item x="1797"/>
        <item x="3101"/>
        <item x="3480"/>
        <item x="1798"/>
        <item x="1799"/>
        <item x="3029"/>
        <item x="1800"/>
        <item x="3554"/>
        <item x="3481"/>
        <item x="3139"/>
        <item x="1801"/>
        <item x="1802"/>
        <item x="3170"/>
        <item x="1803"/>
        <item x="1804"/>
        <item x="3659"/>
        <item x="3555"/>
        <item x="1805"/>
        <item x="3902"/>
        <item x="2828"/>
        <item x="1806"/>
        <item x="199"/>
        <item x="1807"/>
        <item x="3903"/>
        <item x="3647"/>
        <item x="1808"/>
        <item x="1809"/>
        <item x="1810"/>
        <item x="1811"/>
        <item x="1812"/>
        <item x="3030"/>
        <item x="3257"/>
        <item x="1813"/>
        <item x="3482"/>
        <item x="1814"/>
        <item x="1815"/>
        <item x="1816"/>
        <item x="1817"/>
        <item x="1818"/>
        <item x="3196"/>
        <item x="3197"/>
        <item x="3904"/>
        <item x="1819"/>
        <item x="1820"/>
        <item x="2902"/>
        <item x="3102"/>
        <item x="1821"/>
        <item x="1822"/>
        <item x="2903"/>
        <item x="1823"/>
        <item x="2722"/>
        <item x="1824"/>
        <item x="3483"/>
        <item x="1825"/>
        <item x="3484"/>
        <item x="1826"/>
        <item x="1827"/>
        <item x="3258"/>
        <item x="3679"/>
        <item x="1828"/>
        <item x="1829"/>
        <item x="1830"/>
        <item x="3306"/>
        <item x="3905"/>
        <item x="1831"/>
        <item x="2829"/>
        <item x="1832"/>
        <item x="2723"/>
        <item x="1833"/>
        <item x="3140"/>
        <item x="3031"/>
        <item x="1834"/>
        <item x="3572"/>
        <item x="3906"/>
        <item x="3907"/>
        <item x="2953"/>
        <item x="3908"/>
        <item x="242"/>
        <item x="3909"/>
        <item x="1835"/>
        <item x="123"/>
        <item x="243"/>
        <item x="3910"/>
        <item x="1836"/>
        <item x="1837"/>
        <item x="2724"/>
        <item x="95"/>
        <item x="1838"/>
        <item x="430"/>
        <item x="718"/>
        <item x="1839"/>
        <item x="774"/>
        <item x="4094"/>
        <item x="124"/>
        <item x="3032"/>
        <item x="4089"/>
        <item x="1840"/>
        <item x="3573"/>
        <item x="125"/>
        <item x="1841"/>
        <item x="1842"/>
        <item x="3586"/>
        <item x="1843"/>
        <item x="1844"/>
        <item x="3648"/>
        <item x="3574"/>
        <item x="1845"/>
        <item x="1846"/>
        <item x="1847"/>
        <item x="3911"/>
        <item x="1848"/>
        <item x="3033"/>
        <item x="1849"/>
        <item x="1850"/>
        <item x="3171"/>
        <item x="1851"/>
        <item x="1852"/>
        <item x="1853"/>
        <item x="1854"/>
        <item x="1855"/>
        <item x="1856"/>
        <item x="1857"/>
        <item x="1858"/>
        <item x="775"/>
        <item x="3575"/>
        <item x="2830"/>
        <item x="1859"/>
        <item x="126"/>
        <item x="2831"/>
        <item x="1860"/>
        <item x="3034"/>
        <item x="1861"/>
        <item x="1862"/>
        <item x="1863"/>
        <item x="3259"/>
        <item x="362"/>
        <item x="1864"/>
        <item x="3485"/>
        <item x="2904"/>
        <item x="3486"/>
        <item x="1865"/>
        <item x="1866"/>
        <item x="1867"/>
        <item x="2725"/>
        <item x="3630"/>
        <item x="2726"/>
        <item x="1868"/>
        <item x="3487"/>
        <item x="127"/>
        <item x="2727"/>
        <item x="2"/>
        <item x="3260"/>
        <item x="3103"/>
        <item x="1869"/>
        <item x="2832"/>
        <item x="1870"/>
        <item x="15"/>
        <item x="1871"/>
        <item x="642"/>
        <item x="1872"/>
        <item x="1873"/>
        <item x="3335"/>
        <item x="128"/>
        <item x="3035"/>
        <item x="1874"/>
        <item x="129"/>
        <item x="3261"/>
        <item x="3141"/>
        <item x="863"/>
        <item x="3036"/>
        <item x="130"/>
        <item x="3037"/>
        <item x="79"/>
        <item x="776"/>
        <item x="2728"/>
        <item x="1875"/>
        <item x="1876"/>
        <item x="2729"/>
        <item x="1877"/>
        <item x="1878"/>
        <item x="1879"/>
        <item x="777"/>
        <item x="131"/>
        <item x="1880"/>
        <item x="1881"/>
        <item x="1882"/>
        <item x="1883"/>
        <item x="290"/>
        <item x="1884"/>
        <item x="3912"/>
        <item x="66"/>
        <item x="3680"/>
        <item x="551"/>
        <item x="2954"/>
        <item x="1885"/>
        <item x="1886"/>
        <item x="552"/>
        <item x="132"/>
        <item x="67"/>
        <item x="553"/>
        <item x="1887"/>
        <item x="1888"/>
        <item x="2730"/>
        <item x="1889"/>
        <item x="1890"/>
        <item x="778"/>
        <item x="1891"/>
        <item x="2731"/>
        <item x="1892"/>
        <item x="1893"/>
        <item x="3104"/>
        <item x="1894"/>
        <item x="719"/>
        <item x="2905"/>
        <item x="431"/>
        <item x="1895"/>
        <item x="864"/>
        <item x="1896"/>
        <item x="3262"/>
        <item x="1897"/>
        <item x="3142"/>
        <item x="1898"/>
        <item x="1899"/>
        <item x="3105"/>
        <item x="16"/>
        <item x="80"/>
        <item x="2732"/>
        <item x="1900"/>
        <item x="133"/>
        <item x="1901"/>
        <item x="1902"/>
        <item x="1903"/>
        <item x="432"/>
        <item x="200"/>
        <item x="1904"/>
        <item x="17"/>
        <item x="1905"/>
        <item x="134"/>
        <item x="3038"/>
        <item x="1906"/>
        <item x="50"/>
        <item x="865"/>
        <item x="433"/>
        <item x="3039"/>
        <item x="434"/>
        <item x="264"/>
        <item x="18"/>
        <item x="291"/>
        <item x="694"/>
        <item x="1907"/>
        <item x="643"/>
        <item x="363"/>
        <item x="1908"/>
        <item x="1909"/>
        <item x="644"/>
        <item x="1910"/>
        <item x="1911"/>
        <item x="1912"/>
        <item x="1913"/>
        <item x="2955"/>
        <item x="314"/>
        <item x="1914"/>
        <item x="4088"/>
        <item x="3913"/>
        <item x="3914"/>
        <item x="866"/>
        <item x="1915"/>
        <item x="867"/>
        <item x="435"/>
        <item x="315"/>
        <item x="3358"/>
        <item x="4102"/>
        <item x="3040"/>
        <item x="1916"/>
        <item x="695"/>
        <item x="1917"/>
        <item x="1918"/>
        <item x="3041"/>
        <item x="2956"/>
        <item x="1919"/>
        <item x="201"/>
        <item x="135"/>
        <item x="1920"/>
        <item x="2957"/>
        <item x="3263"/>
        <item x="3336"/>
        <item x="645"/>
        <item x="1921"/>
        <item x="1922"/>
        <item x="868"/>
        <item x="3042"/>
        <item x="1923"/>
        <item x="1924"/>
        <item x="2733"/>
        <item x="1925"/>
        <item x="1926"/>
        <item x="1927"/>
        <item x="4101"/>
        <item x="2833"/>
        <item x="2834"/>
        <item x="1928"/>
        <item x="3043"/>
        <item x="1929"/>
        <item x="1930"/>
        <item x="19"/>
        <item x="1931"/>
        <item x="869"/>
        <item x="3621"/>
        <item x="3044"/>
        <item x="1932"/>
        <item x="1933"/>
        <item x="2734"/>
        <item x="1934"/>
        <item x="1935"/>
        <item x="436"/>
        <item x="1936"/>
        <item x="1937"/>
        <item x="3264"/>
        <item x="1938"/>
        <item x="1939"/>
        <item x="2735"/>
        <item x="1940"/>
        <item x="1941"/>
        <item x="437"/>
        <item x="3605"/>
        <item x="1942"/>
        <item x="2958"/>
        <item x="3488"/>
        <item x="1943"/>
        <item x="3915"/>
        <item x="870"/>
        <item x="1944"/>
        <item x="1945"/>
        <item x="3916"/>
        <item x="81"/>
        <item x="3917"/>
        <item x="1946"/>
        <item x="1947"/>
        <item x="1948"/>
        <item x="3681"/>
        <item x="3918"/>
        <item x="1949"/>
        <item x="595"/>
        <item x="1950"/>
        <item x="3489"/>
        <item x="3660"/>
        <item x="3265"/>
        <item x="1951"/>
        <item x="3919"/>
        <item x="3490"/>
        <item x="1952"/>
        <item x="1953"/>
        <item x="1954"/>
        <item x="1955"/>
        <item x="1956"/>
        <item x="1957"/>
        <item x="1958"/>
        <item x="1959"/>
        <item x="1960"/>
        <item x="871"/>
        <item x="3491"/>
        <item x="1961"/>
        <item x="1962"/>
        <item x="646"/>
        <item x="1963"/>
        <item x="1964"/>
        <item x="1965"/>
        <item x="3920"/>
        <item x="3492"/>
        <item x="1966"/>
        <item x="2736"/>
        <item x="3266"/>
        <item x="1967"/>
        <item x="1968"/>
        <item x="1969"/>
        <item x="1970"/>
        <item x="779"/>
        <item x="1971"/>
        <item x="1972"/>
        <item x="1973"/>
        <item x="3045"/>
        <item x="1974"/>
        <item x="3921"/>
        <item x="1975"/>
        <item x="3922"/>
        <item x="1976"/>
        <item x="438"/>
        <item x="3267"/>
        <item x="554"/>
        <item x="1977"/>
        <item x="1978"/>
        <item x="1979"/>
        <item x="1980"/>
        <item x="3493"/>
        <item x="1981"/>
        <item x="3268"/>
        <item x="1982"/>
        <item x="3689"/>
        <item x="1983"/>
        <item x="3923"/>
        <item x="3924"/>
        <item x="3925"/>
        <item x="1984"/>
        <item x="1985"/>
        <item x="1986"/>
        <item x="1987"/>
        <item x="202"/>
        <item x="3926"/>
        <item x="3269"/>
        <item x="1988"/>
        <item x="3143"/>
        <item x="1989"/>
        <item x="3927"/>
        <item x="1990"/>
        <item x="1991"/>
        <item x="3270"/>
        <item x="1992"/>
        <item x="3928"/>
        <item x="3587"/>
        <item x="3929"/>
        <item x="1993"/>
        <item x="1994"/>
        <item x="439"/>
        <item x="1995"/>
        <item x="1996"/>
        <item x="1997"/>
        <item x="1998"/>
        <item x="1999"/>
        <item x="2835"/>
        <item x="9"/>
        <item x="2000"/>
        <item x="3172"/>
        <item x="364"/>
        <item x="872"/>
        <item x="2001"/>
        <item x="3046"/>
        <item x="780"/>
        <item x="2002"/>
        <item x="2003"/>
        <item x="3047"/>
        <item x="3494"/>
        <item x="2959"/>
        <item x="2906"/>
        <item x="365"/>
        <item x="3198"/>
        <item x="873"/>
        <item x="2004"/>
        <item x="2005"/>
        <item x="136"/>
        <item x="3106"/>
        <item x="647"/>
        <item x="2006"/>
        <item x="3271"/>
        <item x="4097"/>
        <item x="2007"/>
        <item x="3495"/>
        <item x="3709"/>
        <item x="2907"/>
        <item x="3496"/>
        <item x="2008"/>
        <item x="68"/>
        <item x="3930"/>
        <item x="2009"/>
        <item x="3497"/>
        <item x="3931"/>
        <item x="2010"/>
        <item x="3048"/>
        <item x="2011"/>
        <item x="2012"/>
        <item x="2013"/>
        <item x="2014"/>
        <item x="3932"/>
        <item x="265"/>
        <item x="3631"/>
        <item x="3498"/>
        <item x="2015"/>
        <item x="2016"/>
        <item x="3049"/>
        <item x="2017"/>
        <item x="137"/>
        <item x="3576"/>
        <item x="2018"/>
        <item x="2019"/>
        <item x="3499"/>
        <item x="2020"/>
        <item x="2021"/>
        <item x="2022"/>
        <item x="509"/>
        <item x="2023"/>
        <item x="2024"/>
        <item x="3667"/>
        <item x="3933"/>
        <item x="2025"/>
        <item x="203"/>
        <item x="3934"/>
        <item x="266"/>
        <item x="2026"/>
        <item x="2027"/>
        <item x="2028"/>
        <item x="2029"/>
        <item x="2030"/>
        <item x="3556"/>
        <item x="440"/>
        <item x="510"/>
        <item x="2737"/>
        <item x="2908"/>
        <item x="2031"/>
        <item x="781"/>
        <item x="316"/>
        <item x="317"/>
        <item x="3500"/>
        <item x="2909"/>
        <item x="555"/>
        <item x="2032"/>
        <item x="2033"/>
        <item x="3632"/>
        <item x="2738"/>
        <item x="441"/>
        <item x="3935"/>
        <item x="2739"/>
        <item x="3936"/>
        <item x="3937"/>
        <item x="3938"/>
        <item x="3199"/>
        <item x="2740"/>
        <item x="2034"/>
        <item x="3050"/>
        <item x="782"/>
        <item x="2035"/>
        <item x="648"/>
        <item x="3051"/>
        <item x="3682"/>
        <item x="783"/>
        <item x="2036"/>
        <item x="3939"/>
        <item x="2741"/>
        <item x="2742"/>
        <item x="3501"/>
        <item x="2037"/>
        <item x="2836"/>
        <item x="2910"/>
        <item x="2038"/>
        <item x="2039"/>
        <item x="3940"/>
        <item x="3941"/>
        <item x="2040"/>
        <item x="3710"/>
        <item x="2041"/>
        <item x="2042"/>
        <item x="2043"/>
        <item x="2044"/>
        <item x="2045"/>
        <item x="3942"/>
        <item x="2046"/>
        <item x="3502"/>
        <item x="442"/>
        <item x="2047"/>
        <item x="3374"/>
        <item x="649"/>
        <item x="3577"/>
        <item x="3943"/>
        <item x="2048"/>
        <item x="2049"/>
        <item x="2050"/>
        <item x="3944"/>
        <item x="2051"/>
        <item x="2052"/>
        <item x="2053"/>
        <item x="2054"/>
        <item x="3633"/>
        <item x="2055"/>
        <item x="20"/>
        <item x="3945"/>
        <item x="2056"/>
        <item x="2057"/>
        <item x="2058"/>
        <item x="2059"/>
        <item x="2060"/>
        <item x="2061"/>
        <item x="2062"/>
        <item x="3503"/>
        <item x="3946"/>
        <item x="204"/>
        <item x="3272"/>
        <item x="138"/>
        <item x="2063"/>
        <item x="2064"/>
        <item x="2837"/>
        <item x="3375"/>
        <item x="3337"/>
        <item x="2065"/>
        <item x="3273"/>
        <item x="2911"/>
        <item x="2743"/>
        <item x="2066"/>
        <item x="874"/>
        <item x="3144"/>
        <item x="2067"/>
        <item x="2068"/>
        <item x="3947"/>
        <item x="720"/>
        <item x="3145"/>
        <item x="2069"/>
        <item x="3504"/>
        <item x="139"/>
        <item x="443"/>
        <item x="650"/>
        <item x="2070"/>
        <item x="2071"/>
        <item x="366"/>
        <item x="2072"/>
        <item x="721"/>
        <item x="784"/>
        <item x="651"/>
        <item x="2073"/>
        <item x="2074"/>
        <item x="3052"/>
        <item x="556"/>
        <item x="244"/>
        <item x="2075"/>
        <item x="2076"/>
        <item x="3948"/>
        <item x="267"/>
        <item x="2077"/>
        <item x="3107"/>
        <item x="2078"/>
        <item x="2079"/>
        <item x="2080"/>
        <item x="2081"/>
        <item x="2082"/>
        <item x="3949"/>
        <item x="2083"/>
        <item x="785"/>
        <item x="2084"/>
        <item x="2838"/>
        <item x="3950"/>
        <item x="786"/>
        <item x="3200"/>
        <item x="2960"/>
        <item x="2085"/>
        <item x="2086"/>
        <item x="3951"/>
        <item x="2087"/>
        <item x="2088"/>
        <item x="875"/>
        <item x="2961"/>
        <item x="3505"/>
        <item x="3146"/>
        <item x="2089"/>
        <item x="3338"/>
        <item x="3952"/>
        <item x="787"/>
        <item x="2090"/>
        <item x="511"/>
        <item x="876"/>
        <item x="722"/>
        <item x="2091"/>
        <item x="2092"/>
        <item x="2093"/>
        <item x="2094"/>
        <item x="2095"/>
        <item x="2096"/>
        <item x="652"/>
        <item x="2912"/>
        <item x="2097"/>
        <item x="3274"/>
        <item x="3953"/>
        <item x="367"/>
        <item x="2098"/>
        <item x="2744"/>
        <item x="2099"/>
        <item x="3506"/>
        <item x="3507"/>
        <item x="2100"/>
        <item x="2101"/>
        <item x="2102"/>
        <item x="3954"/>
        <item x="2962"/>
        <item x="2745"/>
        <item x="2103"/>
        <item x="2104"/>
        <item x="2105"/>
        <item x="2746"/>
        <item x="2106"/>
        <item x="3955"/>
        <item x="3359"/>
        <item x="3508"/>
        <item x="877"/>
        <item x="2107"/>
        <item x="3956"/>
        <item x="3053"/>
        <item x="2839"/>
        <item x="2108"/>
        <item x="3108"/>
        <item x="3275"/>
        <item x="788"/>
        <item x="2963"/>
        <item x="2109"/>
        <item x="3509"/>
        <item x="789"/>
        <item x="3711"/>
        <item x="2110"/>
        <item x="2111"/>
        <item x="3957"/>
        <item x="3958"/>
        <item x="2840"/>
        <item x="3606"/>
        <item x="2112"/>
        <item x="653"/>
        <item x="3054"/>
        <item x="2113"/>
        <item x="3055"/>
        <item x="3690"/>
        <item x="2913"/>
        <item x="3959"/>
        <item x="2114"/>
        <item x="2115"/>
        <item x="2116"/>
        <item x="3360"/>
        <item x="3960"/>
        <item x="3510"/>
        <item x="878"/>
        <item x="444"/>
        <item x="140"/>
        <item x="2117"/>
        <item x="2118"/>
        <item x="3961"/>
        <item x="2119"/>
        <item x="2841"/>
        <item x="2120"/>
        <item x="2121"/>
        <item x="82"/>
        <item x="3962"/>
        <item x="3276"/>
        <item x="2122"/>
        <item x="2123"/>
        <item x="2124"/>
        <item x="2125"/>
        <item x="205"/>
        <item x="141"/>
        <item x="3361"/>
        <item x="2126"/>
        <item x="2127"/>
        <item x="3712"/>
        <item x="3511"/>
        <item x="879"/>
        <item x="245"/>
        <item x="2128"/>
        <item x="3963"/>
        <item x="2129"/>
        <item x="3607"/>
        <item x="2130"/>
        <item x="3588"/>
        <item x="206"/>
        <item x="51"/>
        <item x="2131"/>
        <item x="2132"/>
        <item x="2747"/>
        <item x="2133"/>
        <item x="2134"/>
        <item x="2135"/>
        <item x="2136"/>
        <item x="880"/>
        <item x="696"/>
        <item x="142"/>
        <item x="445"/>
        <item x="881"/>
        <item x="143"/>
        <item x="2137"/>
        <item x="2138"/>
        <item x="318"/>
        <item x="2139"/>
        <item x="2748"/>
        <item x="3512"/>
        <item x="2140"/>
        <item x="246"/>
        <item x="247"/>
        <item x="2141"/>
        <item x="2142"/>
        <item x="207"/>
        <item x="2749"/>
        <item x="3964"/>
        <item x="512"/>
        <item x="2143"/>
        <item x="3362"/>
        <item x="2144"/>
        <item x="654"/>
        <item x="3109"/>
        <item x="2145"/>
        <item x="2146"/>
        <item x="31"/>
        <item x="2842"/>
        <item x="2147"/>
        <item x="3557"/>
        <item x="655"/>
        <item x="2148"/>
        <item x="2149"/>
        <item x="2150"/>
        <item x="3277"/>
        <item x="368"/>
        <item x="2151"/>
        <item x="656"/>
        <item x="2152"/>
        <item x="2153"/>
        <item x="723"/>
        <item x="2843"/>
        <item x="2154"/>
        <item x="596"/>
        <item x="2155"/>
        <item x="657"/>
        <item x="790"/>
        <item x="96"/>
        <item x="2156"/>
        <item x="791"/>
        <item x="369"/>
        <item x="208"/>
        <item x="2157"/>
        <item x="3173"/>
        <item x="3278"/>
        <item x="513"/>
        <item x="557"/>
        <item x="446"/>
        <item x="3965"/>
        <item x="724"/>
        <item x="3339"/>
        <item x="2158"/>
        <item x="3966"/>
        <item x="3513"/>
        <item x="3967"/>
        <item x="2159"/>
        <item x="2160"/>
        <item x="2161"/>
        <item x="32"/>
        <item x="2162"/>
        <item x="3968"/>
        <item x="370"/>
        <item x="792"/>
        <item x="3713"/>
        <item x="3969"/>
        <item x="597"/>
        <item x="3970"/>
        <item x="3971"/>
        <item x="144"/>
        <item x="2163"/>
        <item x="3972"/>
        <item x="2164"/>
        <item x="3973"/>
        <item x="2165"/>
        <item x="598"/>
        <item x="2166"/>
        <item x="2167"/>
        <item x="2168"/>
        <item x="371"/>
        <item x="3974"/>
        <item x="2169"/>
        <item x="2170"/>
        <item x="2171"/>
        <item x="2172"/>
        <item x="2844"/>
        <item x="3975"/>
        <item x="2173"/>
        <item x="3376"/>
        <item x="3976"/>
        <item x="2174"/>
        <item x="3110"/>
        <item x="2175"/>
        <item x="2176"/>
        <item x="7"/>
        <item x="2177"/>
        <item x="33"/>
        <item x="2178"/>
        <item x="882"/>
        <item x="3977"/>
        <item x="21"/>
        <item x="3978"/>
        <item x="3979"/>
        <item x="0"/>
        <item x="209"/>
        <item x="2179"/>
        <item x="2180"/>
        <item x="3980"/>
        <item x="2181"/>
        <item x="3981"/>
        <item x="2182"/>
        <item x="3982"/>
        <item x="83"/>
        <item x="145"/>
        <item x="292"/>
        <item x="3983"/>
        <item x="2183"/>
        <item x="3201"/>
        <item x="3984"/>
        <item x="3279"/>
        <item x="2184"/>
        <item x="3985"/>
        <item x="3986"/>
        <item x="2185"/>
        <item x="558"/>
        <item x="293"/>
        <item x="793"/>
        <item x="2186"/>
        <item x="2187"/>
        <item x="2188"/>
        <item x="3514"/>
        <item x="210"/>
        <item x="2189"/>
        <item x="2190"/>
        <item x="146"/>
        <item x="883"/>
        <item x="2191"/>
        <item x="2192"/>
        <item x="2193"/>
        <item x="658"/>
        <item x="2750"/>
        <item x="2194"/>
        <item x="2195"/>
        <item x="3691"/>
        <item x="97"/>
        <item x="2196"/>
        <item x="2197"/>
        <item x="2964"/>
        <item x="3280"/>
        <item x="2198"/>
        <item x="372"/>
        <item x="2199"/>
        <item x="2200"/>
        <item x="2201"/>
        <item x="2202"/>
        <item x="3589"/>
        <item x="3987"/>
        <item x="2203"/>
        <item x="2204"/>
        <item x="3515"/>
        <item x="2845"/>
        <item x="2205"/>
        <item x="373"/>
        <item x="2206"/>
        <item x="2207"/>
        <item x="3714"/>
        <item x="3988"/>
        <item x="2208"/>
        <item x="2209"/>
        <item x="794"/>
        <item x="795"/>
        <item x="2210"/>
        <item x="2211"/>
        <item x="2212"/>
        <item x="2213"/>
        <item x="2214"/>
        <item x="147"/>
        <item x="2215"/>
        <item x="2216"/>
        <item x="2217"/>
        <item x="211"/>
        <item x="884"/>
        <item x="796"/>
        <item x="885"/>
        <item x="268"/>
        <item x="3989"/>
        <item x="52"/>
        <item x="269"/>
        <item x="447"/>
        <item x="3516"/>
        <item x="2218"/>
        <item x="3990"/>
        <item x="2219"/>
        <item x="374"/>
        <item x="3991"/>
        <item x="886"/>
        <item x="2220"/>
        <item x="514"/>
        <item x="3056"/>
        <item x="515"/>
        <item x="2221"/>
        <item x="2222"/>
        <item x="2223"/>
        <item x="2224"/>
        <item x="3992"/>
        <item x="294"/>
        <item x="797"/>
        <item x="212"/>
        <item x="148"/>
        <item x="2225"/>
        <item x="2226"/>
        <item x="2846"/>
        <item x="2227"/>
        <item x="2228"/>
        <item x="2229"/>
        <item x="448"/>
        <item x="2230"/>
        <item x="2231"/>
        <item x="3993"/>
        <item x="725"/>
        <item x="449"/>
        <item x="2232"/>
        <item x="798"/>
        <item x="248"/>
        <item x="3994"/>
        <item x="2233"/>
        <item x="3340"/>
        <item x="799"/>
        <item x="3995"/>
        <item x="3111"/>
        <item x="3517"/>
        <item x="3518"/>
        <item x="2234"/>
        <item x="800"/>
        <item x="149"/>
        <item x="2235"/>
        <item x="2236"/>
        <item x="887"/>
        <item x="2237"/>
        <item x="3996"/>
        <item x="2238"/>
        <item x="2239"/>
        <item x="2751"/>
        <item x="2240"/>
        <item x="3112"/>
        <item x="4100"/>
        <item x="3997"/>
        <item x="726"/>
        <item x="5"/>
        <item x="2241"/>
        <item x="2242"/>
        <item x="727"/>
        <item x="213"/>
        <item x="2243"/>
        <item x="2244"/>
        <item x="3377"/>
        <item x="888"/>
        <item x="2245"/>
        <item x="2246"/>
        <item x="2247"/>
        <item x="2248"/>
        <item x="3634"/>
        <item x="3174"/>
        <item x="3998"/>
        <item x="3999"/>
        <item x="2249"/>
        <item x="3608"/>
        <item x="2250"/>
        <item x="2251"/>
        <item x="2252"/>
        <item x="889"/>
        <item x="3057"/>
        <item x="2752"/>
        <item x="659"/>
        <item x="2253"/>
        <item x="2254"/>
        <item x="2255"/>
        <item x="2256"/>
        <item x="450"/>
        <item x="295"/>
        <item x="214"/>
        <item x="3692"/>
        <item x="2257"/>
        <item x="3609"/>
        <item x="4000"/>
        <item x="2258"/>
        <item x="2259"/>
        <item x="2260"/>
        <item x="4001"/>
        <item x="2261"/>
        <item x="2262"/>
        <item x="2263"/>
        <item x="890"/>
        <item x="2264"/>
        <item x="4002"/>
        <item x="4003"/>
        <item x="2753"/>
        <item x="2847"/>
        <item x="4004"/>
        <item x="2265"/>
        <item x="3147"/>
        <item x="2754"/>
        <item x="4005"/>
        <item x="4006"/>
        <item x="2266"/>
        <item x="451"/>
        <item x="3590"/>
        <item x="2267"/>
        <item x="2268"/>
        <item x="2269"/>
        <item x="3610"/>
        <item x="4007"/>
        <item x="2848"/>
        <item x="3661"/>
        <item x="516"/>
        <item x="22"/>
        <item x="4008"/>
        <item x="3058"/>
        <item x="3281"/>
        <item x="2755"/>
        <item x="4009"/>
        <item x="2270"/>
        <item x="4010"/>
        <item x="2271"/>
        <item x="150"/>
        <item x="34"/>
        <item x="319"/>
        <item x="2272"/>
        <item x="4011"/>
        <item x="4012"/>
        <item x="8"/>
        <item x="2273"/>
        <item x="4013"/>
        <item x="2274"/>
        <item x="891"/>
        <item x="2275"/>
        <item x="2276"/>
        <item x="3282"/>
        <item x="2756"/>
        <item x="2277"/>
        <item x="4014"/>
        <item x="2278"/>
        <item x="452"/>
        <item x="517"/>
        <item x="3113"/>
        <item x="3622"/>
        <item x="320"/>
        <item x="2965"/>
        <item x="2279"/>
        <item x="3307"/>
        <item x="2280"/>
        <item x="697"/>
        <item x="270"/>
        <item x="3715"/>
        <item x="3519"/>
        <item x="3308"/>
        <item x="518"/>
        <item x="599"/>
        <item x="4113"/>
        <item x="2281"/>
        <item x="2282"/>
        <item x="2757"/>
        <item x="2283"/>
        <item x="2284"/>
        <item x="3059"/>
        <item x="53"/>
        <item x="2285"/>
        <item x="3341"/>
        <item x="559"/>
        <item x="2286"/>
        <item x="801"/>
        <item x="2287"/>
        <item x="2914"/>
        <item x="519"/>
        <item x="892"/>
        <item x="151"/>
        <item x="2758"/>
        <item x="2288"/>
        <item x="2915"/>
        <item x="2289"/>
        <item x="2290"/>
        <item x="2291"/>
        <item x="152"/>
        <item x="4015"/>
        <item x="728"/>
        <item x="2292"/>
        <item x="2293"/>
        <item x="660"/>
        <item x="2294"/>
        <item x="698"/>
        <item x="3668"/>
        <item x="296"/>
        <item x="2295"/>
        <item x="23"/>
        <item x="2296"/>
        <item x="375"/>
        <item x="453"/>
        <item x="2297"/>
        <item x="2298"/>
        <item x="4016"/>
        <item x="3520"/>
        <item x="3521"/>
        <item x="2299"/>
        <item x="2300"/>
        <item x="4017"/>
        <item x="2301"/>
        <item x="3175"/>
        <item x="2302"/>
        <item x="2303"/>
        <item x="454"/>
        <item x="3716"/>
        <item x="2304"/>
        <item x="2305"/>
        <item x="2306"/>
        <item x="2307"/>
        <item x="4018"/>
        <item x="455"/>
        <item x="2849"/>
        <item x="3578"/>
        <item x="2850"/>
        <item x="2308"/>
        <item x="3283"/>
        <item x="3148"/>
        <item x="3176"/>
        <item x="2759"/>
        <item x="2309"/>
        <item x="2916"/>
        <item x="3060"/>
        <item x="2966"/>
        <item x="3061"/>
        <item x="2760"/>
        <item x="2310"/>
        <item x="3579"/>
        <item x="456"/>
        <item x="2311"/>
        <item x="2312"/>
        <item x="2851"/>
        <item x="2313"/>
        <item x="215"/>
        <item x="2314"/>
        <item x="2761"/>
        <item x="2315"/>
        <item x="2917"/>
        <item x="2316"/>
        <item x="2317"/>
        <item x="600"/>
        <item x="2318"/>
        <item x="601"/>
        <item x="802"/>
        <item x="2918"/>
        <item x="2319"/>
        <item x="602"/>
        <item x="2320"/>
        <item x="2852"/>
        <item x="893"/>
        <item x="2321"/>
        <item x="2322"/>
        <item x="2323"/>
        <item x="2324"/>
        <item x="2325"/>
        <item x="2326"/>
        <item x="321"/>
        <item x="2327"/>
        <item x="2328"/>
        <item x="520"/>
        <item x="2329"/>
        <item x="2330"/>
        <item x="2331"/>
        <item x="3062"/>
        <item x="2332"/>
        <item x="2762"/>
        <item x="560"/>
        <item x="249"/>
        <item x="2333"/>
        <item x="2763"/>
        <item x="2334"/>
        <item x="250"/>
        <item x="2967"/>
        <item x="2335"/>
        <item x="2336"/>
        <item x="2337"/>
        <item x="251"/>
        <item x="3378"/>
        <item x="729"/>
        <item x="3063"/>
        <item x="2338"/>
        <item x="2339"/>
        <item x="2340"/>
        <item x="3064"/>
        <item x="2341"/>
        <item x="3379"/>
        <item x="2764"/>
        <item x="297"/>
        <item x="2853"/>
        <item x="2342"/>
        <item x="661"/>
        <item x="3114"/>
        <item x="803"/>
        <item x="2343"/>
        <item x="2854"/>
        <item x="4019"/>
        <item x="2344"/>
        <item x="2345"/>
        <item x="2346"/>
        <item x="457"/>
        <item x="322"/>
        <item x="458"/>
        <item x="2347"/>
        <item x="459"/>
        <item x="3522"/>
        <item x="2348"/>
        <item x="3065"/>
        <item x="2349"/>
        <item x="2350"/>
        <item x="3177"/>
        <item x="2351"/>
        <item x="460"/>
        <item x="2765"/>
        <item x="2352"/>
        <item x="2353"/>
        <item x="461"/>
        <item x="153"/>
        <item x="730"/>
        <item x="2354"/>
        <item x="2919"/>
        <item x="2355"/>
        <item x="3284"/>
        <item x="3523"/>
        <item x="2356"/>
        <item x="154"/>
        <item x="521"/>
        <item x="2357"/>
        <item x="155"/>
        <item x="3066"/>
        <item x="2358"/>
        <item x="2359"/>
        <item x="3"/>
        <item x="54"/>
        <item x="2360"/>
        <item x="3067"/>
        <item x="2361"/>
        <item x="522"/>
        <item x="2362"/>
        <item x="731"/>
        <item x="804"/>
        <item x="462"/>
        <item x="463"/>
        <item x="2363"/>
        <item x="662"/>
        <item x="561"/>
        <item x="2920"/>
        <item x="464"/>
        <item x="2364"/>
        <item x="3717"/>
        <item x="24"/>
        <item x="156"/>
        <item x="603"/>
        <item x="465"/>
        <item x="3068"/>
        <item x="3149"/>
        <item x="3683"/>
        <item x="98"/>
        <item x="3115"/>
        <item x="69"/>
        <item x="2365"/>
        <item x="2366"/>
        <item x="2367"/>
        <item x="3524"/>
        <item x="466"/>
        <item x="271"/>
        <item x="157"/>
        <item x="323"/>
        <item x="523"/>
        <item x="2368"/>
        <item x="2369"/>
        <item x="663"/>
        <item x="3116"/>
        <item x="4020"/>
        <item x="2766"/>
        <item x="805"/>
        <item x="467"/>
        <item x="604"/>
        <item x="2370"/>
        <item x="84"/>
        <item x="4021"/>
        <item x="2371"/>
        <item x="605"/>
        <item x="272"/>
        <item x="3069"/>
        <item x="2372"/>
        <item x="606"/>
        <item x="376"/>
        <item x="3150"/>
        <item x="2373"/>
        <item x="2374"/>
        <item x="3285"/>
        <item x="2375"/>
        <item x="2376"/>
        <item x="216"/>
        <item x="894"/>
        <item x="3611"/>
        <item x="699"/>
        <item x="2377"/>
        <item x="158"/>
        <item x="732"/>
        <item x="3286"/>
        <item x="562"/>
        <item x="2378"/>
        <item x="3525"/>
        <item x="2379"/>
        <item x="2380"/>
        <item x="2381"/>
        <item x="377"/>
        <item x="378"/>
        <item x="3526"/>
        <item x="2382"/>
        <item x="2383"/>
        <item x="3178"/>
        <item x="733"/>
        <item x="379"/>
        <item x="2384"/>
        <item x="55"/>
        <item x="2385"/>
        <item x="56"/>
        <item x="806"/>
        <item x="3380"/>
        <item x="2386"/>
        <item x="298"/>
        <item x="38"/>
        <item x="2387"/>
        <item x="895"/>
        <item x="2388"/>
        <item x="524"/>
        <item x="2855"/>
        <item x="324"/>
        <item x="2389"/>
        <item x="664"/>
        <item x="159"/>
        <item x="2390"/>
        <item x="2391"/>
        <item x="665"/>
        <item x="2767"/>
        <item x="2392"/>
        <item x="273"/>
        <item x="468"/>
        <item x="2393"/>
        <item x="700"/>
        <item x="160"/>
        <item x="525"/>
        <item x="734"/>
        <item x="2394"/>
        <item x="2395"/>
        <item x="35"/>
        <item x="807"/>
        <item x="607"/>
        <item x="3527"/>
        <item x="2396"/>
        <item x="808"/>
        <item x="4022"/>
        <item x="735"/>
        <item x="563"/>
        <item x="4023"/>
        <item x="2397"/>
        <item x="2398"/>
        <item x="2768"/>
        <item x="2769"/>
        <item x="736"/>
        <item x="2399"/>
        <item x="161"/>
        <item x="896"/>
        <item x="252"/>
        <item x="3342"/>
        <item x="2400"/>
        <item x="666"/>
        <item x="3718"/>
        <item x="2401"/>
        <item x="897"/>
        <item x="2402"/>
        <item x="3151"/>
        <item x="3309"/>
        <item x="469"/>
        <item x="470"/>
        <item x="2403"/>
        <item x="809"/>
        <item x="299"/>
        <item x="99"/>
        <item x="701"/>
        <item x="2404"/>
        <item x="608"/>
        <item x="274"/>
        <item x="2405"/>
        <item x="2406"/>
        <item x="2407"/>
        <item x="2408"/>
        <item x="2856"/>
        <item x="2409"/>
        <item x="609"/>
        <item x="2410"/>
        <item x="2411"/>
        <item x="471"/>
        <item x="3070"/>
        <item x="380"/>
        <item x="70"/>
        <item x="898"/>
        <item x="3287"/>
        <item x="85"/>
        <item x="3719"/>
        <item x="3649"/>
        <item x="275"/>
        <item x="667"/>
        <item x="217"/>
        <item x="2412"/>
        <item x="2413"/>
        <item x="86"/>
        <item x="3528"/>
        <item x="2414"/>
        <item x="564"/>
        <item x="162"/>
        <item x="381"/>
        <item x="565"/>
        <item x="4024"/>
        <item x="100"/>
        <item x="276"/>
        <item x="2415"/>
        <item x="2968"/>
        <item x="2416"/>
        <item x="472"/>
        <item x="2417"/>
        <item x="702"/>
        <item x="2418"/>
        <item x="810"/>
        <item x="3684"/>
        <item x="218"/>
        <item x="71"/>
        <item x="811"/>
        <item x="899"/>
        <item x="382"/>
        <item x="473"/>
        <item x="812"/>
        <item x="2419"/>
        <item x="253"/>
        <item x="2420"/>
        <item x="3071"/>
        <item x="2770"/>
        <item x="2421"/>
        <item x="3152"/>
        <item x="813"/>
        <item x="474"/>
        <item x="2422"/>
        <item x="668"/>
        <item x="4025"/>
        <item x="2423"/>
        <item x="2424"/>
        <item x="2425"/>
        <item x="526"/>
        <item x="610"/>
        <item x="566"/>
        <item x="814"/>
        <item x="2426"/>
        <item x="815"/>
        <item x="2427"/>
        <item x="2857"/>
        <item x="2428"/>
        <item x="2429"/>
        <item x="4026"/>
        <item x="2969"/>
        <item x="3343"/>
        <item x="527"/>
        <item x="3117"/>
        <item x="300"/>
        <item x="39"/>
        <item x="816"/>
        <item x="3558"/>
        <item x="2430"/>
        <item x="2431"/>
        <item x="2432"/>
        <item x="2433"/>
        <item x="2434"/>
        <item x="817"/>
        <item x="2435"/>
        <item x="2436"/>
        <item x="2437"/>
        <item x="2438"/>
        <item x="2858"/>
        <item x="4027"/>
        <item x="737"/>
        <item x="2439"/>
        <item x="2440"/>
        <item x="3179"/>
        <item x="163"/>
        <item x="164"/>
        <item x="4028"/>
        <item x="2441"/>
        <item x="2442"/>
        <item x="4029"/>
        <item x="3529"/>
        <item x="528"/>
        <item x="669"/>
        <item x="2443"/>
        <item x="670"/>
        <item x="3693"/>
        <item x="3072"/>
        <item x="671"/>
        <item x="703"/>
        <item x="475"/>
        <item x="219"/>
        <item x="325"/>
        <item x="704"/>
        <item x="818"/>
        <item x="2444"/>
        <item x="4030"/>
        <item x="2445"/>
        <item x="10"/>
        <item x="2446"/>
        <item x="2447"/>
        <item x="220"/>
        <item x="2859"/>
        <item x="2448"/>
        <item x="2449"/>
        <item x="2450"/>
        <item x="57"/>
        <item x="2451"/>
        <item x="2452"/>
        <item x="2453"/>
        <item x="2454"/>
        <item x="221"/>
        <item x="2455"/>
        <item x="2860"/>
        <item x="2771"/>
        <item x="611"/>
        <item x="2921"/>
        <item x="301"/>
        <item x="4031"/>
        <item x="2456"/>
        <item x="476"/>
        <item x="3623"/>
        <item x="4032"/>
        <item x="3694"/>
        <item x="2457"/>
        <item x="672"/>
        <item x="383"/>
        <item x="3381"/>
        <item x="3580"/>
        <item x="2458"/>
        <item x="3073"/>
        <item x="2459"/>
        <item x="4033"/>
        <item x="4034"/>
        <item x="2460"/>
        <item x="302"/>
        <item x="3310"/>
        <item x="3288"/>
        <item x="819"/>
        <item x="2772"/>
        <item x="2773"/>
        <item x="3530"/>
        <item x="2461"/>
        <item x="705"/>
        <item x="477"/>
        <item x="2922"/>
        <item x="72"/>
        <item x="2462"/>
        <item x="567"/>
        <item x="2463"/>
        <item x="2464"/>
        <item x="568"/>
        <item x="3568"/>
        <item x="738"/>
        <item x="673"/>
        <item x="569"/>
        <item x="2465"/>
        <item x="4035"/>
        <item x="165"/>
        <item x="73"/>
        <item x="529"/>
        <item x="2466"/>
        <item x="570"/>
        <item x="2467"/>
        <item x="101"/>
        <item x="478"/>
        <item x="2468"/>
        <item x="2970"/>
        <item x="4036"/>
        <item x="87"/>
        <item x="303"/>
        <item x="479"/>
        <item x="3074"/>
        <item x="3075"/>
        <item x="480"/>
        <item x="58"/>
        <item x="2971"/>
        <item x="2469"/>
        <item x="2470"/>
        <item x="674"/>
        <item x="222"/>
        <item x="2471"/>
        <item x="2472"/>
        <item x="900"/>
        <item x="2473"/>
        <item x="3531"/>
        <item x="59"/>
        <item x="901"/>
        <item x="3153"/>
        <item x="384"/>
        <item x="4037"/>
        <item x="481"/>
        <item x="2474"/>
        <item x="2475"/>
        <item x="2476"/>
        <item x="2477"/>
        <item x="3154"/>
        <item x="3202"/>
        <item x="4038"/>
        <item x="482"/>
        <item x="223"/>
        <item x="483"/>
        <item x="166"/>
        <item x="2478"/>
        <item x="675"/>
        <item x="706"/>
        <item x="484"/>
        <item x="385"/>
        <item x="2861"/>
        <item x="3695"/>
        <item x="2479"/>
        <item x="2774"/>
        <item x="2480"/>
        <item x="2481"/>
        <item x="530"/>
        <item x="485"/>
        <item x="2482"/>
        <item x="2483"/>
        <item x="902"/>
        <item x="277"/>
        <item x="739"/>
        <item x="2775"/>
        <item x="2484"/>
        <item x="3532"/>
        <item x="2485"/>
        <item x="2776"/>
        <item x="4039"/>
        <item x="40"/>
        <item x="4040"/>
        <item x="2486"/>
        <item x="3180"/>
        <item x="571"/>
        <item x="531"/>
        <item x="386"/>
        <item x="2487"/>
        <item x="2488"/>
        <item x="2489"/>
        <item x="2490"/>
        <item x="2862"/>
        <item x="2491"/>
        <item x="2492"/>
        <item x="707"/>
        <item x="486"/>
        <item x="2777"/>
        <item x="903"/>
        <item x="3720"/>
        <item x="3289"/>
        <item x="2493"/>
        <item x="3181"/>
        <item x="2494"/>
        <item x="2495"/>
        <item x="387"/>
        <item x="2778"/>
        <item x="4041"/>
        <item x="676"/>
        <item x="3641"/>
        <item x="677"/>
        <item x="2496"/>
        <item x="388"/>
        <item x="2497"/>
        <item x="3076"/>
        <item x="167"/>
        <item x="2498"/>
        <item x="2499"/>
        <item x="2500"/>
        <item x="224"/>
        <item x="487"/>
        <item x="2923"/>
        <item x="254"/>
        <item x="820"/>
        <item x="3182"/>
        <item x="532"/>
        <item x="4042"/>
        <item x="2501"/>
        <item x="2863"/>
        <item x="678"/>
        <item x="904"/>
        <item x="612"/>
        <item x="2502"/>
        <item x="3118"/>
        <item x="2503"/>
        <item x="905"/>
        <item x="821"/>
        <item x="2864"/>
        <item x="2504"/>
        <item x="4043"/>
        <item x="2505"/>
        <item x="488"/>
        <item x="2506"/>
        <item x="3363"/>
        <item x="4044"/>
        <item x="2507"/>
        <item x="2508"/>
        <item x="2509"/>
        <item x="2924"/>
        <item x="2779"/>
        <item x="2510"/>
        <item x="2511"/>
        <item x="3662"/>
        <item x="4045"/>
        <item x="389"/>
        <item x="25"/>
        <item x="4046"/>
        <item x="3612"/>
        <item x="2512"/>
        <item x="2972"/>
        <item x="3569"/>
        <item x="3183"/>
        <item x="3155"/>
        <item x="906"/>
        <item x="2513"/>
        <item x="278"/>
        <item x="2514"/>
        <item x="304"/>
        <item x="2515"/>
        <item x="2865"/>
        <item x="3721"/>
        <item x="3077"/>
        <item x="88"/>
        <item x="489"/>
        <item x="2516"/>
        <item x="3669"/>
        <item x="4047"/>
        <item x="390"/>
        <item x="168"/>
        <item x="490"/>
        <item x="3533"/>
        <item x="74"/>
        <item x="2517"/>
        <item x="491"/>
        <item x="2866"/>
        <item x="3119"/>
        <item x="2518"/>
        <item x="4048"/>
        <item x="679"/>
        <item x="4049"/>
        <item x="2519"/>
        <item x="680"/>
        <item x="740"/>
        <item x="2520"/>
        <item x="2780"/>
        <item x="3534"/>
        <item x="2521"/>
        <item x="2522"/>
        <item x="2523"/>
        <item x="2524"/>
        <item x="681"/>
        <item x="3078"/>
        <item x="2525"/>
        <item x="2526"/>
        <item x="2527"/>
        <item x="572"/>
        <item x="305"/>
        <item x="708"/>
        <item x="2528"/>
        <item x="3311"/>
        <item x="169"/>
        <item x="4050"/>
        <item x="2529"/>
        <item x="3290"/>
        <item x="3613"/>
        <item x="2530"/>
        <item x="682"/>
        <item x="2531"/>
        <item x="2532"/>
        <item x="4051"/>
        <item x="3614"/>
        <item x="2533"/>
        <item x="492"/>
        <item x="1"/>
        <item x="2534"/>
        <item x="2535"/>
        <item x="2781"/>
        <item x="2536"/>
        <item x="3079"/>
        <item x="2537"/>
        <item x="741"/>
        <item x="2538"/>
        <item x="683"/>
        <item x="2539"/>
        <item x="2540"/>
        <item x="3559"/>
        <item x="2541"/>
        <item x="2782"/>
        <item x="4052"/>
        <item x="2542"/>
        <item x="36"/>
        <item x="3344"/>
        <item x="2783"/>
        <item x="2784"/>
        <item x="170"/>
        <item x="2543"/>
        <item x="3291"/>
        <item x="391"/>
        <item x="2544"/>
        <item x="3292"/>
        <item x="684"/>
        <item x="3382"/>
        <item x="171"/>
        <item x="3345"/>
        <item x="3184"/>
        <item x="2867"/>
        <item x="225"/>
        <item x="2545"/>
        <item x="2546"/>
        <item x="2547"/>
        <item x="4053"/>
        <item x="2548"/>
        <item x="392"/>
        <item x="2549"/>
        <item x="2550"/>
        <item x="2551"/>
        <item x="89"/>
        <item x="907"/>
        <item x="2552"/>
        <item x="90"/>
        <item x="3535"/>
        <item x="822"/>
        <item x="2553"/>
        <item x="2554"/>
        <item x="2555"/>
        <item x="2556"/>
        <item x="823"/>
        <item x="2557"/>
        <item x="824"/>
        <item x="685"/>
        <item x="2558"/>
        <item x="2559"/>
        <item x="3536"/>
        <item x="4054"/>
        <item x="2560"/>
        <item x="825"/>
        <item x="2785"/>
        <item x="6"/>
        <item x="3537"/>
        <item x="826"/>
        <item x="4055"/>
        <item x="2786"/>
        <item x="2561"/>
        <item x="2562"/>
        <item x="2868"/>
        <item x="2563"/>
        <item x="4056"/>
        <item x="2564"/>
        <item x="908"/>
        <item x="4057"/>
        <item x="4058"/>
        <item x="2565"/>
        <item x="4059"/>
        <item x="2566"/>
        <item x="827"/>
        <item x="3560"/>
        <item x="3156"/>
        <item x="2567"/>
        <item x="2568"/>
        <item x="533"/>
        <item x="686"/>
        <item x="2569"/>
        <item x="4060"/>
        <item x="4061"/>
        <item x="3364"/>
        <item x="2570"/>
        <item x="4062"/>
        <item x="60"/>
        <item x="2571"/>
        <item x="2572"/>
        <item x="4063"/>
        <item x="2573"/>
        <item x="2574"/>
        <item x="2575"/>
        <item x="534"/>
        <item x="2576"/>
        <item x="4064"/>
        <item x="573"/>
        <item x="2577"/>
        <item x="4065"/>
        <item x="4066"/>
        <item x="2869"/>
        <item x="2787"/>
        <item x="493"/>
        <item x="909"/>
        <item x="61"/>
        <item x="226"/>
        <item x="2578"/>
        <item x="2579"/>
        <item x="2580"/>
        <item x="4067"/>
        <item x="2581"/>
        <item x="2582"/>
        <item x="2583"/>
        <item x="102"/>
        <item x="2584"/>
        <item x="2585"/>
        <item x="3293"/>
        <item x="4068"/>
        <item x="393"/>
        <item x="2586"/>
        <item x="2587"/>
        <item x="2588"/>
        <item x="4069"/>
        <item x="687"/>
        <item x="910"/>
        <item x="2589"/>
        <item x="3294"/>
        <item x="279"/>
        <item x="2590"/>
        <item x="2591"/>
        <item x="2592"/>
        <item x="227"/>
        <item x="2593"/>
        <item x="2594"/>
        <item x="2595"/>
        <item x="2596"/>
        <item x="3696"/>
        <item x="2597"/>
        <item x="4070"/>
        <item x="3561"/>
        <item x="3538"/>
        <item x="2598"/>
        <item x="4071"/>
        <item x="4072"/>
        <item x="494"/>
        <item x="2599"/>
        <item x="2600"/>
        <item x="911"/>
        <item x="3615"/>
        <item x="4073"/>
        <item x="2788"/>
        <item x="2601"/>
        <item x="2602"/>
        <item x="280"/>
        <item x="281"/>
        <item x="4074"/>
        <item x="2973"/>
        <item x="3722"/>
        <item x="4075"/>
        <item x="912"/>
        <item x="228"/>
        <item x="2603"/>
        <item x="2604"/>
        <item x="2605"/>
        <item x="613"/>
        <item x="3080"/>
        <item x="2606"/>
        <item x="2607"/>
        <item x="26"/>
        <item x="4076"/>
        <item x="2608"/>
        <item x="2789"/>
        <item x="2609"/>
        <item x="394"/>
        <item x="574"/>
        <item x="229"/>
        <item x="2870"/>
        <item x="2974"/>
        <item x="4077"/>
        <item x="2610"/>
        <item x="2611"/>
        <item x="2612"/>
        <item x="2613"/>
        <item x="2614"/>
        <item x="3295"/>
        <item x="2615"/>
        <item x="3312"/>
        <item x="2925"/>
        <item x="2616"/>
        <item x="4078"/>
        <item x="3663"/>
        <item x="2617"/>
        <item x="3313"/>
        <item x="828"/>
        <item x="2618"/>
        <item x="2619"/>
        <item x="2620"/>
        <item x="614"/>
        <item x="2621"/>
        <item x="230"/>
        <item x="2622"/>
        <item x="2623"/>
        <item x="913"/>
        <item x="688"/>
        <item x="2624"/>
        <item x="2625"/>
        <item x="2926"/>
        <item x="172"/>
        <item x="2626"/>
        <item x="4079"/>
        <item x="4080"/>
        <item x="3383"/>
        <item x="2627"/>
        <item x="3384"/>
        <item x="3670"/>
        <item x="2628"/>
        <item x="3539"/>
        <item x="62"/>
        <item x="2629"/>
        <item x="2630"/>
        <item x="3650"/>
        <item x="2631"/>
        <item x="2927"/>
        <item x="3365"/>
        <item x="575"/>
        <item x="2632"/>
        <item x="2633"/>
        <item x="4081"/>
        <item x="2634"/>
        <item x="829"/>
        <item x="326"/>
        <item t="default"/>
      </items>
    </pivotField>
    <pivotField showAll="0"/>
    <pivotField showAll="0"/>
    <pivotField dataField="1" showAll="0"/>
    <pivotField showAll="0"/>
    <pivotField axis="axisCol" multipleItemSelectionAllowed="1" showAll="0" sortType="ascending">
      <items count="5">
        <item h="1" x="1"/>
        <item h="1" x="3"/>
        <item x="2"/>
        <item n="Unsucceessful"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5"/>
  </colFields>
  <colItems count="1">
    <i>
      <x v="2"/>
    </i>
  </colItem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3F5B4-1157-4C5C-9E15-895FE79FDA81}" name="PivotTable1" cacheId="10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I3:J1535" firstHeaderRow="1" firstDataRow="2" firstDataCol="1"/>
  <pivotFields count="25">
    <pivotField axis="axisRow" showAll="0">
      <items count="4115">
        <item x="2635"/>
        <item x="914"/>
        <item x="41"/>
        <item x="915"/>
        <item x="916"/>
        <item x="255"/>
        <item x="42"/>
        <item x="3203"/>
        <item x="11"/>
        <item x="917"/>
        <item x="2975"/>
        <item x="2790"/>
        <item x="3385"/>
        <item x="3081"/>
        <item x="615"/>
        <item x="282"/>
        <item x="3540"/>
        <item x="918"/>
        <item x="919"/>
        <item x="920"/>
        <item x="3723"/>
        <item x="921"/>
        <item x="231"/>
        <item x="709"/>
        <item x="2871"/>
        <item x="3724"/>
        <item x="3204"/>
        <item x="922"/>
        <item x="923"/>
        <item x="924"/>
        <item x="925"/>
        <item x="283"/>
        <item x="3314"/>
        <item x="926"/>
        <item x="173"/>
        <item x="576"/>
        <item x="927"/>
        <item x="928"/>
        <item x="929"/>
        <item x="930"/>
        <item x="327"/>
        <item x="931"/>
        <item x="932"/>
        <item x="2636"/>
        <item x="3386"/>
        <item x="933"/>
        <item x="934"/>
        <item x="3725"/>
        <item x="2637"/>
        <item x="935"/>
        <item x="3185"/>
        <item x="936"/>
        <item x="937"/>
        <item x="103"/>
        <item x="938"/>
        <item x="395"/>
        <item x="104"/>
        <item x="939"/>
        <item x="940"/>
        <item x="2638"/>
        <item x="328"/>
        <item x="495"/>
        <item x="616"/>
        <item x="577"/>
        <item x="941"/>
        <item x="710"/>
        <item x="942"/>
        <item x="943"/>
        <item x="944"/>
        <item x="2791"/>
        <item x="3726"/>
        <item x="3727"/>
        <item x="329"/>
        <item x="4103"/>
        <item x="945"/>
        <item x="946"/>
        <item x="3728"/>
        <item x="3635"/>
        <item x="43"/>
        <item x="947"/>
        <item x="2976"/>
        <item x="4"/>
        <item x="948"/>
        <item x="174"/>
        <item x="949"/>
        <item x="950"/>
        <item x="4098"/>
        <item x="44"/>
        <item x="689"/>
        <item x="617"/>
        <item x="951"/>
        <item x="4082"/>
        <item x="3541"/>
        <item x="742"/>
        <item x="330"/>
        <item x="952"/>
        <item x="4092"/>
        <item x="953"/>
        <item x="3082"/>
        <item x="954"/>
        <item x="331"/>
        <item x="578"/>
        <item x="955"/>
        <item x="535"/>
        <item x="579"/>
        <item x="306"/>
        <item x="105"/>
        <item x="496"/>
        <item x="3729"/>
        <item x="956"/>
        <item x="2977"/>
        <item x="957"/>
        <item x="580"/>
        <item x="27"/>
        <item x="3730"/>
        <item x="618"/>
        <item x="3542"/>
        <item x="4109"/>
        <item x="958"/>
        <item x="830"/>
        <item x="959"/>
        <item x="232"/>
        <item x="3731"/>
        <item x="3083"/>
        <item x="619"/>
        <item x="3732"/>
        <item x="2639"/>
        <item x="960"/>
        <item x="2978"/>
        <item x="3733"/>
        <item x="743"/>
        <item x="233"/>
        <item x="3387"/>
        <item x="961"/>
        <item x="962"/>
        <item x="2872"/>
        <item x="3366"/>
        <item x="3591"/>
        <item x="2640"/>
        <item x="45"/>
        <item x="963"/>
        <item x="3388"/>
        <item x="396"/>
        <item x="3671"/>
        <item x="3734"/>
        <item x="711"/>
        <item x="3735"/>
        <item x="3346"/>
        <item x="964"/>
        <item x="965"/>
        <item x="3736"/>
        <item x="3737"/>
        <item x="966"/>
        <item x="3315"/>
        <item x="3347"/>
        <item x="3205"/>
        <item x="3738"/>
        <item x="967"/>
        <item x="968"/>
        <item x="3206"/>
        <item x="3739"/>
        <item x="969"/>
        <item x="2792"/>
        <item x="2979"/>
        <item x="3740"/>
        <item x="970"/>
        <item x="971"/>
        <item x="3741"/>
        <item x="972"/>
        <item x="973"/>
        <item x="974"/>
        <item x="3742"/>
        <item x="2980"/>
        <item x="975"/>
        <item x="3743"/>
        <item x="620"/>
        <item x="976"/>
        <item x="256"/>
        <item x="977"/>
        <item x="978"/>
        <item x="3207"/>
        <item x="979"/>
        <item x="980"/>
        <item x="981"/>
        <item x="3685"/>
        <item x="982"/>
        <item x="983"/>
        <item x="581"/>
        <item x="984"/>
        <item x="3744"/>
        <item x="46"/>
        <item x="3208"/>
        <item x="985"/>
        <item x="3745"/>
        <item x="3746"/>
        <item x="3747"/>
        <item x="744"/>
        <item x="3316"/>
        <item x="986"/>
        <item x="987"/>
        <item x="988"/>
        <item x="332"/>
        <item x="989"/>
        <item x="3748"/>
        <item x="990"/>
        <item x="2981"/>
        <item x="397"/>
        <item x="991"/>
        <item x="992"/>
        <item x="993"/>
        <item x="831"/>
        <item x="994"/>
        <item x="3749"/>
        <item x="995"/>
        <item x="3750"/>
        <item x="3317"/>
        <item x="3592"/>
        <item x="2641"/>
        <item x="3751"/>
        <item x="2793"/>
        <item x="3296"/>
        <item x="3752"/>
        <item x="3697"/>
        <item x="996"/>
        <item x="3753"/>
        <item x="997"/>
        <item x="3581"/>
        <item x="998"/>
        <item x="3754"/>
        <item x="999"/>
        <item x="1000"/>
        <item x="1001"/>
        <item x="1002"/>
        <item x="1003"/>
        <item x="3209"/>
        <item x="1004"/>
        <item x="3636"/>
        <item x="3755"/>
        <item x="398"/>
        <item x="307"/>
        <item x="3389"/>
        <item x="3390"/>
        <item x="2982"/>
        <item x="1005"/>
        <item x="3210"/>
        <item x="1006"/>
        <item x="3593"/>
        <item x="3120"/>
        <item x="3391"/>
        <item x="4104"/>
        <item x="1007"/>
        <item x="2794"/>
        <item x="4090"/>
        <item x="1008"/>
        <item x="2642"/>
        <item x="1009"/>
        <item x="1010"/>
        <item x="1011"/>
        <item x="1012"/>
        <item x="1013"/>
        <item x="3543"/>
        <item x="3594"/>
        <item x="3392"/>
        <item x="1014"/>
        <item x="1015"/>
        <item x="3297"/>
        <item x="4106"/>
        <item x="1016"/>
        <item x="3393"/>
        <item x="1017"/>
        <item x="3616"/>
        <item x="832"/>
        <item x="4083"/>
        <item x="1018"/>
        <item x="2983"/>
        <item x="1019"/>
        <item x="3756"/>
        <item x="1020"/>
        <item x="1021"/>
        <item x="2928"/>
        <item x="3394"/>
        <item x="4105"/>
        <item x="3121"/>
        <item x="333"/>
        <item x="621"/>
        <item x="1022"/>
        <item x="3395"/>
        <item x="2643"/>
        <item x="2984"/>
        <item x="1023"/>
        <item x="3595"/>
        <item x="308"/>
        <item x="2873"/>
        <item x="1024"/>
        <item x="2985"/>
        <item x="3757"/>
        <item x="622"/>
        <item x="3084"/>
        <item x="3698"/>
        <item x="1025"/>
        <item x="2644"/>
        <item x="3211"/>
        <item x="1026"/>
        <item x="1027"/>
        <item x="3186"/>
        <item x="1028"/>
        <item x="334"/>
        <item x="1029"/>
        <item x="3396"/>
        <item x="399"/>
        <item x="175"/>
        <item x="3298"/>
        <item x="1030"/>
        <item x="3367"/>
        <item x="1031"/>
        <item x="1032"/>
        <item x="2929"/>
        <item x="1033"/>
        <item x="833"/>
        <item x="4108"/>
        <item x="834"/>
        <item x="2986"/>
        <item x="1034"/>
        <item x="745"/>
        <item x="2874"/>
        <item x="2987"/>
        <item x="2875"/>
        <item x="712"/>
        <item x="2645"/>
        <item x="582"/>
        <item x="2795"/>
        <item x="2646"/>
        <item x="3318"/>
        <item x="1035"/>
        <item x="3157"/>
        <item x="2647"/>
        <item x="1036"/>
        <item x="1037"/>
        <item x="3672"/>
        <item x="1038"/>
        <item x="1039"/>
        <item x="309"/>
        <item x="1040"/>
        <item x="2648"/>
        <item x="3397"/>
        <item x="1041"/>
        <item x="1042"/>
        <item x="1043"/>
        <item x="1044"/>
        <item x="1045"/>
        <item x="3158"/>
        <item x="3212"/>
        <item x="1046"/>
        <item x="1047"/>
        <item x="1048"/>
        <item x="2649"/>
        <item x="1049"/>
        <item x="3213"/>
        <item x="835"/>
        <item x="497"/>
        <item x="3398"/>
        <item x="1050"/>
        <item x="498"/>
        <item x="3399"/>
        <item x="2650"/>
        <item x="1051"/>
        <item x="1052"/>
        <item x="3214"/>
        <item x="2988"/>
        <item x="1053"/>
        <item x="1054"/>
        <item x="3400"/>
        <item x="3215"/>
        <item x="1055"/>
        <item x="3401"/>
        <item x="3319"/>
        <item x="2651"/>
        <item x="1056"/>
        <item x="583"/>
        <item x="3402"/>
        <item x="623"/>
        <item x="2989"/>
        <item x="106"/>
        <item x="536"/>
        <item x="1057"/>
        <item x="1058"/>
        <item x="176"/>
        <item x="2652"/>
        <item x="1059"/>
        <item x="2653"/>
        <item x="335"/>
        <item x="1060"/>
        <item x="2654"/>
        <item x="2655"/>
        <item x="3758"/>
        <item x="3085"/>
        <item x="177"/>
        <item x="3348"/>
        <item x="3403"/>
        <item x="2656"/>
        <item x="2657"/>
        <item x="1061"/>
        <item x="400"/>
        <item x="3562"/>
        <item x="836"/>
        <item x="1062"/>
        <item x="2930"/>
        <item x="3759"/>
        <item x="3216"/>
        <item x="1063"/>
        <item x="3760"/>
        <item x="2796"/>
        <item x="234"/>
        <item x="1064"/>
        <item x="1065"/>
        <item x="624"/>
        <item x="1066"/>
        <item x="75"/>
        <item x="1067"/>
        <item x="3761"/>
        <item x="1068"/>
        <item x="3762"/>
        <item x="1069"/>
        <item x="1070"/>
        <item x="3763"/>
        <item x="3764"/>
        <item x="1071"/>
        <item x="107"/>
        <item x="746"/>
        <item x="4099"/>
        <item x="178"/>
        <item x="1072"/>
        <item x="3765"/>
        <item x="3766"/>
        <item x="2876"/>
        <item x="1073"/>
        <item x="1074"/>
        <item x="3767"/>
        <item x="1075"/>
        <item x="47"/>
        <item x="1076"/>
        <item x="1077"/>
        <item x="1078"/>
        <item x="1079"/>
        <item x="3768"/>
        <item x="179"/>
        <item x="1080"/>
        <item x="625"/>
        <item x="336"/>
        <item x="1081"/>
        <item x="1082"/>
        <item x="1083"/>
        <item x="1084"/>
        <item x="235"/>
        <item x="2658"/>
        <item x="3404"/>
        <item x="499"/>
        <item x="1085"/>
        <item x="1086"/>
        <item x="3769"/>
        <item x="2797"/>
        <item x="337"/>
        <item x="3770"/>
        <item x="3771"/>
        <item x="338"/>
        <item x="236"/>
        <item x="1087"/>
        <item x="3405"/>
        <item x="3772"/>
        <item x="3773"/>
        <item x="3596"/>
        <item x="3406"/>
        <item x="1088"/>
        <item x="1089"/>
        <item x="1090"/>
        <item x="1091"/>
        <item x="3086"/>
        <item x="3774"/>
        <item x="1092"/>
        <item x="3775"/>
        <item x="1093"/>
        <item x="1094"/>
        <item x="713"/>
        <item x="3776"/>
        <item x="3299"/>
        <item x="1095"/>
        <item x="1096"/>
        <item x="3777"/>
        <item x="1097"/>
        <item x="2659"/>
        <item x="1098"/>
        <item x="1099"/>
        <item x="3778"/>
        <item x="1100"/>
        <item x="584"/>
        <item x="1101"/>
        <item x="3779"/>
        <item x="3637"/>
        <item x="3320"/>
        <item x="3651"/>
        <item x="3699"/>
        <item x="1102"/>
        <item x="1103"/>
        <item x="1104"/>
        <item x="3780"/>
        <item x="3407"/>
        <item x="1105"/>
        <item x="3408"/>
        <item x="3700"/>
        <item x="1106"/>
        <item x="1107"/>
        <item x="1108"/>
        <item x="3409"/>
        <item x="3410"/>
        <item x="1109"/>
        <item x="3217"/>
        <item x="3781"/>
        <item x="1110"/>
        <item x="1111"/>
        <item x="1112"/>
        <item x="1113"/>
        <item x="837"/>
        <item x="310"/>
        <item x="1114"/>
        <item x="1115"/>
        <item x="3411"/>
        <item x="2660"/>
        <item x="1116"/>
        <item x="401"/>
        <item x="402"/>
        <item x="500"/>
        <item x="3412"/>
        <item x="1117"/>
        <item x="585"/>
        <item x="3187"/>
        <item x="1118"/>
        <item x="3218"/>
        <item x="1119"/>
        <item x="1120"/>
        <item x="403"/>
        <item x="1121"/>
        <item x="1122"/>
        <item x="3782"/>
        <item x="1123"/>
        <item x="1124"/>
        <item x="3219"/>
        <item x="3413"/>
        <item x="1125"/>
        <item x="1126"/>
        <item x="1127"/>
        <item x="91"/>
        <item x="3368"/>
        <item x="3783"/>
        <item x="1128"/>
        <item x="1129"/>
        <item x="1130"/>
        <item x="1131"/>
        <item x="1132"/>
        <item x="1133"/>
        <item x="1134"/>
        <item x="1135"/>
        <item x="2990"/>
        <item x="1136"/>
        <item x="1137"/>
        <item x="1138"/>
        <item x="1139"/>
        <item x="1140"/>
        <item x="1141"/>
        <item x="3122"/>
        <item x="1142"/>
        <item x="1143"/>
        <item x="339"/>
        <item x="1144"/>
        <item x="3701"/>
        <item x="1145"/>
        <item x="1146"/>
        <item x="3784"/>
        <item x="3785"/>
        <item x="586"/>
        <item x="1147"/>
        <item x="1148"/>
        <item x="1149"/>
        <item x="537"/>
        <item x="1150"/>
        <item x="1151"/>
        <item x="3664"/>
        <item x="1152"/>
        <item x="1153"/>
        <item x="3786"/>
        <item x="180"/>
        <item x="2661"/>
        <item x="1154"/>
        <item x="1155"/>
        <item x="1156"/>
        <item x="1157"/>
        <item x="3414"/>
        <item x="1158"/>
        <item x="3123"/>
        <item x="1159"/>
        <item x="587"/>
        <item x="3787"/>
        <item x="1160"/>
        <item x="1161"/>
        <item x="1162"/>
        <item x="1163"/>
        <item x="3415"/>
        <item x="3544"/>
        <item x="1164"/>
        <item x="1165"/>
        <item x="1166"/>
        <item x="1167"/>
        <item x="3788"/>
        <item x="1168"/>
        <item x="2662"/>
        <item x="1169"/>
        <item x="1170"/>
        <item x="1171"/>
        <item x="3416"/>
        <item x="1172"/>
        <item x="3789"/>
        <item x="3417"/>
        <item x="1173"/>
        <item x="340"/>
        <item x="1174"/>
        <item x="1175"/>
        <item x="1176"/>
        <item x="2877"/>
        <item x="3702"/>
        <item x="1177"/>
        <item x="1178"/>
        <item x="1179"/>
        <item x="838"/>
        <item x="1180"/>
        <item x="2663"/>
        <item x="1181"/>
        <item x="1182"/>
        <item x="1183"/>
        <item x="839"/>
        <item x="3790"/>
        <item x="3791"/>
        <item x="181"/>
        <item x="1184"/>
        <item x="3087"/>
        <item x="3652"/>
        <item x="3349"/>
        <item x="1185"/>
        <item x="1186"/>
        <item x="1187"/>
        <item x="2991"/>
        <item x="404"/>
        <item x="3792"/>
        <item x="1188"/>
        <item x="1189"/>
        <item x="3124"/>
        <item x="1190"/>
        <item x="1191"/>
        <item x="3793"/>
        <item x="1192"/>
        <item x="2798"/>
        <item x="1193"/>
        <item x="1194"/>
        <item x="1195"/>
        <item x="1196"/>
        <item x="1197"/>
        <item x="1198"/>
        <item x="3794"/>
        <item x="1199"/>
        <item x="3220"/>
        <item x="3418"/>
        <item x="1200"/>
        <item x="2931"/>
        <item x="2932"/>
        <item x="2664"/>
        <item x="3419"/>
        <item x="3795"/>
        <item x="1201"/>
        <item x="1202"/>
        <item x="3420"/>
        <item x="1203"/>
        <item x="3796"/>
        <item x="2992"/>
        <item x="1204"/>
        <item x="1205"/>
        <item x="3221"/>
        <item x="3088"/>
        <item x="3421"/>
        <item x="1206"/>
        <item x="3797"/>
        <item x="1207"/>
        <item x="3125"/>
        <item x="3350"/>
        <item x="747"/>
        <item x="1208"/>
        <item x="1209"/>
        <item x="1210"/>
        <item x="1211"/>
        <item x="1212"/>
        <item x="182"/>
        <item x="2933"/>
        <item x="3126"/>
        <item x="1213"/>
        <item x="1214"/>
        <item x="1215"/>
        <item x="3653"/>
        <item x="3798"/>
        <item x="1216"/>
        <item x="3321"/>
        <item x="3222"/>
        <item x="3799"/>
        <item x="1217"/>
        <item x="2934"/>
        <item x="3223"/>
        <item x="1218"/>
        <item x="1219"/>
        <item x="3800"/>
        <item x="3224"/>
        <item x="2935"/>
        <item x="1220"/>
        <item x="2799"/>
        <item x="108"/>
        <item x="748"/>
        <item x="3422"/>
        <item x="1221"/>
        <item x="2665"/>
        <item x="1222"/>
        <item x="1223"/>
        <item x="1224"/>
        <item x="3300"/>
        <item x="3423"/>
        <item x="3801"/>
        <item x="1225"/>
        <item x="3617"/>
        <item x="3802"/>
        <item x="1226"/>
        <item x="2666"/>
        <item x="2667"/>
        <item x="341"/>
        <item x="257"/>
        <item x="2668"/>
        <item x="2878"/>
        <item x="109"/>
        <item x="2993"/>
        <item x="1227"/>
        <item x="626"/>
        <item x="1228"/>
        <item x="1229"/>
        <item x="284"/>
        <item x="2669"/>
        <item x="1230"/>
        <item x="1231"/>
        <item x="1232"/>
        <item x="3545"/>
        <item x="342"/>
        <item x="1233"/>
        <item x="1234"/>
        <item x="2670"/>
        <item x="4084"/>
        <item x="110"/>
        <item x="1235"/>
        <item x="3225"/>
        <item x="1236"/>
        <item x="1237"/>
        <item x="285"/>
        <item x="1238"/>
        <item x="1239"/>
        <item x="1240"/>
        <item x="1241"/>
        <item x="1242"/>
        <item x="1243"/>
        <item x="1244"/>
        <item x="3226"/>
        <item x="3597"/>
        <item x="3598"/>
        <item x="2936"/>
        <item x="1245"/>
        <item x="1246"/>
        <item x="3159"/>
        <item x="1247"/>
        <item x="1248"/>
        <item x="1249"/>
        <item x="1250"/>
        <item x="1251"/>
        <item x="1252"/>
        <item x="3188"/>
        <item x="3227"/>
        <item x="1253"/>
        <item x="3673"/>
        <item x="1254"/>
        <item x="3160"/>
        <item x="286"/>
        <item x="1255"/>
        <item x="2937"/>
        <item x="1256"/>
        <item x="237"/>
        <item x="3654"/>
        <item x="3351"/>
        <item x="1257"/>
        <item x="2800"/>
        <item x="1258"/>
        <item x="1259"/>
        <item x="1260"/>
        <item x="1261"/>
        <item x="3546"/>
        <item x="714"/>
        <item x="258"/>
        <item x="3599"/>
        <item x="1262"/>
        <item x="3089"/>
        <item x="2879"/>
        <item x="1263"/>
        <item x="1264"/>
        <item x="501"/>
        <item x="3624"/>
        <item x="1265"/>
        <item x="183"/>
        <item x="1266"/>
        <item x="2801"/>
        <item x="3642"/>
        <item x="28"/>
        <item x="48"/>
        <item x="2671"/>
        <item x="2994"/>
        <item x="1267"/>
        <item x="1268"/>
        <item x="3090"/>
        <item x="627"/>
        <item x="343"/>
        <item x="690"/>
        <item x="76"/>
        <item x="3803"/>
        <item x="1269"/>
        <item x="1270"/>
        <item x="3804"/>
        <item x="1271"/>
        <item x="2938"/>
        <item x="3352"/>
        <item x="1272"/>
        <item x="1273"/>
        <item x="1274"/>
        <item x="1275"/>
        <item x="1276"/>
        <item x="1277"/>
        <item x="2995"/>
        <item x="259"/>
        <item x="3189"/>
        <item x="3228"/>
        <item x="111"/>
        <item x="1278"/>
        <item x="1279"/>
        <item x="749"/>
        <item x="2880"/>
        <item x="3805"/>
        <item x="63"/>
        <item x="1280"/>
        <item x="1281"/>
        <item x="1282"/>
        <item x="3703"/>
        <item x="3322"/>
        <item x="1283"/>
        <item x="2672"/>
        <item x="1284"/>
        <item x="1285"/>
        <item x="1286"/>
        <item x="1287"/>
        <item x="502"/>
        <item x="3806"/>
        <item x="3161"/>
        <item x="3807"/>
        <item x="1288"/>
        <item x="1289"/>
        <item x="1290"/>
        <item x="1291"/>
        <item x="3424"/>
        <item x="3229"/>
        <item x="1292"/>
        <item x="344"/>
        <item x="2881"/>
        <item x="1293"/>
        <item x="1294"/>
        <item x="405"/>
        <item x="2882"/>
        <item x="3425"/>
        <item x="2883"/>
        <item x="3808"/>
        <item x="3809"/>
        <item x="406"/>
        <item x="628"/>
        <item x="1295"/>
        <item x="3091"/>
        <item x="1296"/>
        <item x="1297"/>
        <item x="1298"/>
        <item x="4107"/>
        <item x="1299"/>
        <item x="1300"/>
        <item x="3426"/>
        <item x="691"/>
        <item x="1301"/>
        <item x="3427"/>
        <item x="3428"/>
        <item x="1302"/>
        <item x="3547"/>
        <item x="3625"/>
        <item x="692"/>
        <item x="1303"/>
        <item x="3810"/>
        <item x="1304"/>
        <item x="1305"/>
        <item x="3548"/>
        <item x="2802"/>
        <item x="3811"/>
        <item x="407"/>
        <item x="3812"/>
        <item x="1306"/>
        <item x="1307"/>
        <item x="2803"/>
        <item x="3190"/>
        <item x="2804"/>
        <item x="1308"/>
        <item x="2996"/>
        <item x="1309"/>
        <item x="3323"/>
        <item x="2997"/>
        <item x="2673"/>
        <item x="1310"/>
        <item x="1311"/>
        <item x="840"/>
        <item x="1312"/>
        <item x="3618"/>
        <item x="1313"/>
        <item x="3324"/>
        <item x="2939"/>
        <item x="3429"/>
        <item x="3813"/>
        <item x="1314"/>
        <item x="1315"/>
        <item x="3353"/>
        <item x="1316"/>
        <item x="1317"/>
        <item x="3191"/>
        <item x="3430"/>
        <item x="1318"/>
        <item x="3092"/>
        <item x="1319"/>
        <item x="2940"/>
        <item x="3626"/>
        <item x="1320"/>
        <item x="3814"/>
        <item x="1321"/>
        <item x="3815"/>
        <item x="1322"/>
        <item x="3431"/>
        <item x="1323"/>
        <item x="1324"/>
        <item x="3325"/>
        <item x="3230"/>
        <item x="3816"/>
        <item x="2674"/>
        <item x="503"/>
        <item x="1325"/>
        <item x="3326"/>
        <item x="3549"/>
        <item x="3162"/>
        <item x="2998"/>
        <item x="3231"/>
        <item x="2805"/>
        <item x="1326"/>
        <item x="3817"/>
        <item x="1327"/>
        <item x="2884"/>
        <item x="3127"/>
        <item x="3432"/>
        <item x="1328"/>
        <item x="3818"/>
        <item x="1329"/>
        <item x="3819"/>
        <item x="3433"/>
        <item x="1330"/>
        <item x="1331"/>
        <item x="2999"/>
        <item x="3434"/>
        <item x="1332"/>
        <item x="1333"/>
        <item x="2675"/>
        <item x="1334"/>
        <item x="1335"/>
        <item x="3655"/>
        <item x="3232"/>
        <item x="1336"/>
        <item x="1337"/>
        <item x="1338"/>
        <item x="629"/>
        <item x="3820"/>
        <item x="2941"/>
        <item x="3627"/>
        <item x="630"/>
        <item x="1339"/>
        <item x="1340"/>
        <item x="3435"/>
        <item x="1341"/>
        <item x="3821"/>
        <item x="3436"/>
        <item x="1342"/>
        <item x="1343"/>
        <item x="1344"/>
        <item x="2676"/>
        <item x="29"/>
        <item x="3327"/>
        <item x="1345"/>
        <item x="1346"/>
        <item x="3674"/>
        <item x="3437"/>
        <item x="3438"/>
        <item x="750"/>
        <item x="3600"/>
        <item x="1347"/>
        <item x="3439"/>
        <item x="3233"/>
        <item x="1348"/>
        <item x="1349"/>
        <item x="1350"/>
        <item x="538"/>
        <item x="1351"/>
        <item x="1352"/>
        <item x="1353"/>
        <item x="1354"/>
        <item x="2942"/>
        <item x="1355"/>
        <item x="3440"/>
        <item x="3643"/>
        <item x="112"/>
        <item x="1356"/>
        <item x="1357"/>
        <item x="751"/>
        <item x="2806"/>
        <item x="1358"/>
        <item x="2807"/>
        <item x="539"/>
        <item x="1359"/>
        <item x="631"/>
        <item x="1360"/>
        <item x="345"/>
        <item x="3354"/>
        <item x="1361"/>
        <item x="3675"/>
        <item x="1362"/>
        <item x="3441"/>
        <item x="1363"/>
        <item x="3234"/>
        <item x="1364"/>
        <item x="1365"/>
        <item x="752"/>
        <item x="3369"/>
        <item x="632"/>
        <item x="1366"/>
        <item x="1367"/>
        <item x="3822"/>
        <item x="1368"/>
        <item x="3328"/>
        <item x="1369"/>
        <item x="1370"/>
        <item x="3823"/>
        <item x="12"/>
        <item x="1371"/>
        <item x="3442"/>
        <item x="753"/>
        <item x="3443"/>
        <item x="1372"/>
        <item x="1373"/>
        <item x="2808"/>
        <item x="346"/>
        <item x="1374"/>
        <item x="1375"/>
        <item x="1376"/>
        <item x="1377"/>
        <item x="1378"/>
        <item x="3656"/>
        <item x="1379"/>
        <item x="3444"/>
        <item x="633"/>
        <item x="1380"/>
        <item x="1381"/>
        <item x="1382"/>
        <item x="3824"/>
        <item x="1383"/>
        <item x="1384"/>
        <item x="1385"/>
        <item x="1386"/>
        <item x="1387"/>
        <item x="1388"/>
        <item x="1389"/>
        <item x="1390"/>
        <item x="1391"/>
        <item x="184"/>
        <item x="1392"/>
        <item x="1393"/>
        <item x="2677"/>
        <item x="3235"/>
        <item x="1394"/>
        <item x="1395"/>
        <item x="1396"/>
        <item x="715"/>
        <item x="3236"/>
        <item x="3825"/>
        <item x="1397"/>
        <item x="1398"/>
        <item x="1399"/>
        <item x="1400"/>
        <item x="3826"/>
        <item x="1401"/>
        <item x="1402"/>
        <item x="1403"/>
        <item x="3827"/>
        <item x="1404"/>
        <item x="1405"/>
        <item x="1406"/>
        <item x="3828"/>
        <item x="1407"/>
        <item x="1408"/>
        <item x="92"/>
        <item x="3445"/>
        <item x="1409"/>
        <item x="113"/>
        <item x="1410"/>
        <item x="1411"/>
        <item x="3829"/>
        <item x="1412"/>
        <item x="2678"/>
        <item x="1413"/>
        <item x="1414"/>
        <item x="4085"/>
        <item x="1415"/>
        <item x="1416"/>
        <item x="1417"/>
        <item x="114"/>
        <item x="1418"/>
        <item x="1419"/>
        <item x="1420"/>
        <item x="347"/>
        <item x="1421"/>
        <item x="1422"/>
        <item x="1423"/>
        <item x="1424"/>
        <item x="1425"/>
        <item x="1426"/>
        <item x="3830"/>
        <item x="3163"/>
        <item x="3831"/>
        <item x="1427"/>
        <item x="1428"/>
        <item x="3832"/>
        <item x="1429"/>
        <item x="1430"/>
        <item x="1431"/>
        <item x="1432"/>
        <item x="1433"/>
        <item x="1434"/>
        <item x="3833"/>
        <item x="1435"/>
        <item x="2679"/>
        <item x="1436"/>
        <item x="408"/>
        <item x="2680"/>
        <item x="1437"/>
        <item x="1438"/>
        <item x="2943"/>
        <item x="2681"/>
        <item x="2682"/>
        <item x="1439"/>
        <item x="1440"/>
        <item x="1441"/>
        <item x="287"/>
        <item x="1442"/>
        <item x="3000"/>
        <item x="1443"/>
        <item x="1444"/>
        <item x="3644"/>
        <item x="1445"/>
        <item x="1446"/>
        <item x="1447"/>
        <item x="3128"/>
        <item x="1448"/>
        <item x="311"/>
        <item x="348"/>
        <item x="2683"/>
        <item x="2885"/>
        <item x="2886"/>
        <item x="2809"/>
        <item x="409"/>
        <item x="410"/>
        <item x="1449"/>
        <item x="1450"/>
        <item x="1451"/>
        <item x="3834"/>
        <item x="1452"/>
        <item x="3835"/>
        <item x="1453"/>
        <item x="2684"/>
        <item x="3093"/>
        <item x="2810"/>
        <item x="411"/>
        <item x="1454"/>
        <item x="1455"/>
        <item x="1456"/>
        <item x="3446"/>
        <item x="1457"/>
        <item x="2887"/>
        <item x="1458"/>
        <item x="1459"/>
        <item x="1460"/>
        <item x="540"/>
        <item x="185"/>
        <item x="260"/>
        <item x="3001"/>
        <item x="3836"/>
        <item x="1461"/>
        <item x="2811"/>
        <item x="1462"/>
        <item x="2685"/>
        <item x="1463"/>
        <item x="1464"/>
        <item x="754"/>
        <item x="2686"/>
        <item x="1465"/>
        <item x="3837"/>
        <item x="3838"/>
        <item x="3002"/>
        <item x="2687"/>
        <item x="3839"/>
        <item x="1466"/>
        <item x="1467"/>
        <item x="3619"/>
        <item x="3563"/>
        <item x="412"/>
        <item x="1468"/>
        <item x="3237"/>
        <item x="30"/>
        <item x="349"/>
        <item x="1469"/>
        <item x="1470"/>
        <item x="3686"/>
        <item x="541"/>
        <item x="186"/>
        <item x="4086"/>
        <item x="2688"/>
        <item x="1471"/>
        <item x="3447"/>
        <item x="1472"/>
        <item x="3094"/>
        <item x="1473"/>
        <item x="3448"/>
        <item x="3840"/>
        <item x="755"/>
        <item x="1474"/>
        <item x="3676"/>
        <item x="1475"/>
        <item x="1476"/>
        <item x="3582"/>
        <item x="1477"/>
        <item x="2888"/>
        <item x="1478"/>
        <item x="1479"/>
        <item x="1480"/>
        <item x="3003"/>
        <item x="841"/>
        <item x="3564"/>
        <item x="1481"/>
        <item x="1482"/>
        <item x="1483"/>
        <item x="2689"/>
        <item x="3841"/>
        <item x="1484"/>
        <item x="4095"/>
        <item x="1485"/>
        <item x="3004"/>
        <item x="3005"/>
        <item x="3601"/>
        <item x="3006"/>
        <item x="842"/>
        <item x="3238"/>
        <item x="4110"/>
        <item x="350"/>
        <item x="2690"/>
        <item x="588"/>
        <item x="542"/>
        <item x="187"/>
        <item x="93"/>
        <item x="3842"/>
        <item x="2691"/>
        <item x="1486"/>
        <item x="2692"/>
        <item x="3129"/>
        <item x="716"/>
        <item x="1487"/>
        <item x="288"/>
        <item x="1488"/>
        <item x="351"/>
        <item x="1489"/>
        <item x="1490"/>
        <item x="1491"/>
        <item x="3192"/>
        <item x="64"/>
        <item x="1492"/>
        <item x="238"/>
        <item x="3843"/>
        <item x="843"/>
        <item x="1493"/>
        <item x="1494"/>
        <item x="3239"/>
        <item x="3007"/>
        <item x="3449"/>
        <item x="3008"/>
        <item x="1495"/>
        <item x="1496"/>
        <item x="3844"/>
        <item x="3095"/>
        <item x="3009"/>
        <item x="3628"/>
        <item x="1497"/>
        <item x="188"/>
        <item x="844"/>
        <item x="1498"/>
        <item x="1499"/>
        <item x="3010"/>
        <item x="1500"/>
        <item x="1501"/>
        <item x="3450"/>
        <item x="1502"/>
        <item x="3451"/>
        <item x="3240"/>
        <item x="2693"/>
        <item x="1503"/>
        <item x="1504"/>
        <item x="1505"/>
        <item x="1506"/>
        <item x="1507"/>
        <item x="3011"/>
        <item x="1508"/>
        <item x="1509"/>
        <item x="3452"/>
        <item x="1510"/>
        <item x="2812"/>
        <item x="1511"/>
        <item x="3704"/>
        <item x="845"/>
        <item x="3012"/>
        <item x="1512"/>
        <item x="1513"/>
        <item x="756"/>
        <item x="3130"/>
        <item x="1514"/>
        <item x="1515"/>
        <item x="3629"/>
        <item x="3013"/>
        <item x="1516"/>
        <item x="1517"/>
        <item x="1518"/>
        <item x="1519"/>
        <item x="1520"/>
        <item x="4087"/>
        <item x="757"/>
        <item x="1521"/>
        <item x="3845"/>
        <item x="312"/>
        <item x="3846"/>
        <item x="1522"/>
        <item x="3550"/>
        <item x="1523"/>
        <item x="589"/>
        <item x="1524"/>
        <item x="189"/>
        <item x="1525"/>
        <item x="1526"/>
        <item x="1527"/>
        <item x="1528"/>
        <item x="1529"/>
        <item x="1530"/>
        <item x="504"/>
        <item x="190"/>
        <item x="1531"/>
        <item x="543"/>
        <item x="1532"/>
        <item x="1533"/>
        <item x="352"/>
        <item x="1534"/>
        <item x="3665"/>
        <item x="1535"/>
        <item x="2813"/>
        <item x="693"/>
        <item x="1536"/>
        <item x="2944"/>
        <item x="3453"/>
        <item x="2694"/>
        <item x="1537"/>
        <item x="3355"/>
        <item x="1538"/>
        <item x="1539"/>
        <item x="1540"/>
        <item x="1541"/>
        <item x="1542"/>
        <item x="3014"/>
        <item x="413"/>
        <item x="3847"/>
        <item x="1543"/>
        <item x="634"/>
        <item x="1544"/>
        <item x="3638"/>
        <item x="635"/>
        <item x="1545"/>
        <item x="3848"/>
        <item x="3454"/>
        <item x="758"/>
        <item x="1546"/>
        <item x="3849"/>
        <item x="1547"/>
        <item x="3241"/>
        <item x="1548"/>
        <item x="1549"/>
        <item x="1550"/>
        <item x="1551"/>
        <item x="636"/>
        <item x="1552"/>
        <item x="1553"/>
        <item x="1554"/>
        <item x="94"/>
        <item x="1555"/>
        <item x="3850"/>
        <item x="1556"/>
        <item x="1557"/>
        <item x="1558"/>
        <item x="2695"/>
        <item x="1559"/>
        <item x="1560"/>
        <item x="3301"/>
        <item x="414"/>
        <item x="1561"/>
        <item x="1562"/>
        <item x="3131"/>
        <item x="1563"/>
        <item x="1564"/>
        <item x="1565"/>
        <item x="3851"/>
        <item x="1566"/>
        <item x="1567"/>
        <item x="3852"/>
        <item x="1568"/>
        <item x="353"/>
        <item x="1569"/>
        <item x="2696"/>
        <item x="3570"/>
        <item x="1570"/>
        <item x="2697"/>
        <item x="1571"/>
        <item x="3455"/>
        <item x="415"/>
        <item x="3657"/>
        <item x="1572"/>
        <item x="1573"/>
        <item x="2698"/>
        <item x="759"/>
        <item x="3687"/>
        <item x="2945"/>
        <item x="1574"/>
        <item x="3456"/>
        <item x="1575"/>
        <item x="2699"/>
        <item x="3302"/>
        <item x="3853"/>
        <item x="3854"/>
        <item x="1576"/>
        <item x="416"/>
        <item x="1577"/>
        <item x="1578"/>
        <item x="1579"/>
        <item x="1580"/>
        <item x="2889"/>
        <item x="1581"/>
        <item x="3855"/>
        <item x="115"/>
        <item x="191"/>
        <item x="261"/>
        <item x="1582"/>
        <item x="544"/>
        <item x="637"/>
        <item x="3688"/>
        <item x="3457"/>
        <item x="1583"/>
        <item x="1584"/>
        <item x="1585"/>
        <item x="1586"/>
        <item x="846"/>
        <item x="3705"/>
        <item x="1587"/>
        <item x="1588"/>
        <item x="1589"/>
        <item x="1590"/>
        <item x="3856"/>
        <item x="3329"/>
        <item x="3458"/>
        <item x="3857"/>
        <item x="1591"/>
        <item x="1592"/>
        <item x="760"/>
        <item x="3858"/>
        <item x="761"/>
        <item x="3132"/>
        <item x="1593"/>
        <item x="3706"/>
        <item x="2700"/>
        <item x="847"/>
        <item x="1594"/>
        <item x="1595"/>
        <item x="1596"/>
        <item x="1597"/>
        <item x="3242"/>
        <item x="1598"/>
        <item x="1599"/>
        <item x="2701"/>
        <item x="1600"/>
        <item x="762"/>
        <item x="3133"/>
        <item x="3015"/>
        <item x="1601"/>
        <item x="2814"/>
        <item x="1602"/>
        <item x="1603"/>
        <item x="3583"/>
        <item x="763"/>
        <item x="2702"/>
        <item x="1604"/>
        <item x="638"/>
        <item x="2890"/>
        <item x="590"/>
        <item x="3584"/>
        <item x="1605"/>
        <item x="848"/>
        <item x="1606"/>
        <item x="3096"/>
        <item x="3459"/>
        <item x="2891"/>
        <item x="1607"/>
        <item x="1608"/>
        <item x="192"/>
        <item x="1609"/>
        <item x="3330"/>
        <item x="2946"/>
        <item x="3859"/>
        <item x="13"/>
        <item x="1610"/>
        <item x="1611"/>
        <item x="1612"/>
        <item x="1613"/>
        <item x="417"/>
        <item x="1614"/>
        <item x="1615"/>
        <item x="545"/>
        <item x="1616"/>
        <item x="2703"/>
        <item x="3707"/>
        <item x="193"/>
        <item x="354"/>
        <item x="1617"/>
        <item x="4096"/>
        <item x="3860"/>
        <item x="2704"/>
        <item x="1618"/>
        <item x="849"/>
        <item x="239"/>
        <item x="3016"/>
        <item x="1619"/>
        <item x="1620"/>
        <item x="1621"/>
        <item x="591"/>
        <item x="3243"/>
        <item x="3017"/>
        <item x="1622"/>
        <item x="3460"/>
        <item x="3861"/>
        <item x="592"/>
        <item x="2892"/>
        <item x="3862"/>
        <item x="2815"/>
        <item x="3677"/>
        <item x="1623"/>
        <item x="49"/>
        <item x="505"/>
        <item x="1624"/>
        <item x="1625"/>
        <item x="1626"/>
        <item x="1627"/>
        <item x="1628"/>
        <item x="1629"/>
        <item x="3461"/>
        <item x="1630"/>
        <item x="3863"/>
        <item x="764"/>
        <item x="3462"/>
        <item x="1631"/>
        <item x="3864"/>
        <item x="1632"/>
        <item x="3370"/>
        <item x="1633"/>
        <item x="3331"/>
        <item x="3865"/>
        <item x="3244"/>
        <item x="37"/>
        <item x="4111"/>
        <item x="418"/>
        <item x="2893"/>
        <item x="3639"/>
        <item x="1634"/>
        <item x="419"/>
        <item x="1635"/>
        <item x="1636"/>
        <item x="3866"/>
        <item x="3463"/>
        <item x="3303"/>
        <item x="2894"/>
        <item x="3245"/>
        <item x="420"/>
        <item x="14"/>
        <item x="3645"/>
        <item x="3246"/>
        <item x="3867"/>
        <item x="3247"/>
        <item x="765"/>
        <item x="1637"/>
        <item x="2947"/>
        <item x="2895"/>
        <item x="3464"/>
        <item x="2705"/>
        <item x="1638"/>
        <item x="3868"/>
        <item x="766"/>
        <item x="3164"/>
        <item x="3869"/>
        <item x="3356"/>
        <item x="3666"/>
        <item x="3465"/>
        <item x="1639"/>
        <item x="116"/>
        <item x="1640"/>
        <item x="355"/>
        <item x="1641"/>
        <item x="3870"/>
        <item x="117"/>
        <item x="2816"/>
        <item x="1642"/>
        <item x="1643"/>
        <item x="3466"/>
        <item x="1644"/>
        <item x="2948"/>
        <item x="1645"/>
        <item x="2706"/>
        <item x="1646"/>
        <item x="1647"/>
        <item x="1648"/>
        <item x="1649"/>
        <item x="3165"/>
        <item x="850"/>
        <item x="2707"/>
        <item x="3357"/>
        <item x="3871"/>
        <item x="1650"/>
        <item x="3467"/>
        <item x="2817"/>
        <item x="1651"/>
        <item x="717"/>
        <item x="1652"/>
        <item x="3872"/>
        <item x="3620"/>
        <item x="1653"/>
        <item x="1654"/>
        <item x="1655"/>
        <item x="2708"/>
        <item x="1656"/>
        <item x="3565"/>
        <item x="3873"/>
        <item x="118"/>
        <item x="546"/>
        <item x="1657"/>
        <item x="3585"/>
        <item x="3874"/>
        <item x="593"/>
        <item x="767"/>
        <item x="1658"/>
        <item x="3875"/>
        <item x="2896"/>
        <item x="1659"/>
        <item x="1660"/>
        <item x="1661"/>
        <item x="2897"/>
        <item x="2818"/>
        <item x="2709"/>
        <item x="1662"/>
        <item x="2949"/>
        <item x="1663"/>
        <item x="851"/>
        <item x="594"/>
        <item x="1664"/>
        <item x="1665"/>
        <item x="1666"/>
        <item x="1667"/>
        <item x="3876"/>
        <item x="1668"/>
        <item x="65"/>
        <item x="3877"/>
        <item x="1669"/>
        <item x="3248"/>
        <item x="3304"/>
        <item x="3551"/>
        <item x="2710"/>
        <item x="3878"/>
        <item x="1670"/>
        <item x="1671"/>
        <item x="1672"/>
        <item x="3249"/>
        <item x="421"/>
        <item x="3371"/>
        <item x="1673"/>
        <item x="1674"/>
        <item x="1675"/>
        <item x="3166"/>
        <item x="3678"/>
        <item x="1676"/>
        <item x="1677"/>
        <item x="852"/>
        <item x="3658"/>
        <item x="1678"/>
        <item x="3879"/>
        <item x="1679"/>
        <item x="119"/>
        <item x="3880"/>
        <item x="77"/>
        <item x="1680"/>
        <item x="1681"/>
        <item x="1682"/>
        <item x="1683"/>
        <item x="1684"/>
        <item x="3708"/>
        <item x="1685"/>
        <item x="3468"/>
        <item x="2819"/>
        <item x="547"/>
        <item x="3469"/>
        <item x="3097"/>
        <item x="1686"/>
        <item x="853"/>
        <item x="1687"/>
        <item x="3134"/>
        <item x="639"/>
        <item x="1688"/>
        <item x="1689"/>
        <item x="1690"/>
        <item x="1691"/>
        <item x="1692"/>
        <item x="3250"/>
        <item x="1693"/>
        <item x="3881"/>
        <item x="356"/>
        <item x="357"/>
        <item x="3602"/>
        <item x="1694"/>
        <item x="1695"/>
        <item x="854"/>
        <item x="1696"/>
        <item x="422"/>
        <item x="1697"/>
        <item x="3882"/>
        <item x="1698"/>
        <item x="3018"/>
        <item x="1699"/>
        <item x="3883"/>
        <item x="3470"/>
        <item x="3332"/>
        <item x="3471"/>
        <item x="3098"/>
        <item x="1700"/>
        <item x="3472"/>
        <item x="1701"/>
        <item x="3884"/>
        <item x="2711"/>
        <item x="2898"/>
        <item x="1702"/>
        <item x="2820"/>
        <item x="2712"/>
        <item x="1703"/>
        <item x="1704"/>
        <item x="1705"/>
        <item x="3885"/>
        <item x="1706"/>
        <item x="3886"/>
        <item x="3135"/>
        <item x="1707"/>
        <item x="3019"/>
        <item x="855"/>
        <item x="3887"/>
        <item x="1708"/>
        <item x="3888"/>
        <item x="358"/>
        <item x="1709"/>
        <item x="2821"/>
        <item x="548"/>
        <item x="2713"/>
        <item x="3251"/>
        <item x="2822"/>
        <item x="3020"/>
        <item x="1710"/>
        <item x="3021"/>
        <item x="3022"/>
        <item x="78"/>
        <item x="3889"/>
        <item x="1711"/>
        <item x="1712"/>
        <item x="1713"/>
        <item x="120"/>
        <item x="768"/>
        <item x="3890"/>
        <item x="1714"/>
        <item x="1715"/>
        <item x="1716"/>
        <item x="3473"/>
        <item x="3099"/>
        <item x="1717"/>
        <item x="423"/>
        <item x="549"/>
        <item x="1718"/>
        <item x="3603"/>
        <item x="2823"/>
        <item x="3571"/>
        <item x="1719"/>
        <item x="194"/>
        <item x="1720"/>
        <item x="2824"/>
        <item x="3252"/>
        <item x="1721"/>
        <item x="262"/>
        <item x="3891"/>
        <item x="856"/>
        <item x="1722"/>
        <item x="313"/>
        <item x="2950"/>
        <item x="2951"/>
        <item x="1723"/>
        <item x="3193"/>
        <item x="195"/>
        <item x="1724"/>
        <item x="424"/>
        <item x="4091"/>
        <item x="1725"/>
        <item x="1726"/>
        <item x="425"/>
        <item x="3167"/>
        <item x="3604"/>
        <item x="1727"/>
        <item x="3474"/>
        <item x="426"/>
        <item x="1728"/>
        <item x="3892"/>
        <item x="1729"/>
        <item x="427"/>
        <item x="1730"/>
        <item x="3566"/>
        <item x="1731"/>
        <item x="1732"/>
        <item x="3023"/>
        <item x="3640"/>
        <item x="1733"/>
        <item x="640"/>
        <item x="1734"/>
        <item x="857"/>
        <item x="3253"/>
        <item x="1735"/>
        <item x="858"/>
        <item x="359"/>
        <item x="3893"/>
        <item x="1736"/>
        <item x="859"/>
        <item x="1737"/>
        <item x="1738"/>
        <item x="860"/>
        <item x="1739"/>
        <item x="2899"/>
        <item x="1740"/>
        <item x="3024"/>
        <item x="2825"/>
        <item x="1741"/>
        <item x="289"/>
        <item x="2714"/>
        <item x="3475"/>
        <item x="1742"/>
        <item x="3552"/>
        <item x="1743"/>
        <item x="263"/>
        <item x="2715"/>
        <item x="1744"/>
        <item x="1745"/>
        <item x="506"/>
        <item x="3025"/>
        <item x="1746"/>
        <item x="769"/>
        <item x="1747"/>
        <item x="1748"/>
        <item x="3894"/>
        <item x="3476"/>
        <item x="1749"/>
        <item x="1750"/>
        <item x="196"/>
        <item x="1751"/>
        <item x="1752"/>
        <item x="3372"/>
        <item x="1753"/>
        <item x="1754"/>
        <item x="1755"/>
        <item x="197"/>
        <item x="360"/>
        <item x="641"/>
        <item x="1756"/>
        <item x="3026"/>
        <item x="1757"/>
        <item x="770"/>
        <item x="1758"/>
        <item x="1759"/>
        <item x="3305"/>
        <item x="771"/>
        <item x="550"/>
        <item x="772"/>
        <item x="240"/>
        <item x="1760"/>
        <item x="3333"/>
        <item x="3895"/>
        <item x="121"/>
        <item x="428"/>
        <item x="1761"/>
        <item x="3136"/>
        <item x="3168"/>
        <item x="2716"/>
        <item x="241"/>
        <item x="2717"/>
        <item x="1762"/>
        <item x="3194"/>
        <item x="1763"/>
        <item x="4112"/>
        <item x="3477"/>
        <item x="1764"/>
        <item x="3254"/>
        <item x="3896"/>
        <item x="3169"/>
        <item x="3646"/>
        <item x="1765"/>
        <item x="2718"/>
        <item x="1766"/>
        <item x="3137"/>
        <item x="861"/>
        <item x="3567"/>
        <item x="2826"/>
        <item x="3478"/>
        <item x="1767"/>
        <item x="1768"/>
        <item x="3334"/>
        <item x="1769"/>
        <item x="3255"/>
        <item x="1770"/>
        <item x="3027"/>
        <item x="1771"/>
        <item x="507"/>
        <item x="1772"/>
        <item x="1773"/>
        <item x="2719"/>
        <item x="1774"/>
        <item x="3897"/>
        <item x="2827"/>
        <item x="1775"/>
        <item x="3195"/>
        <item x="3898"/>
        <item x="1776"/>
        <item x="1777"/>
        <item x="3553"/>
        <item x="2900"/>
        <item x="3138"/>
        <item x="3256"/>
        <item x="1778"/>
        <item x="1779"/>
        <item x="508"/>
        <item x="3899"/>
        <item x="862"/>
        <item x="1780"/>
        <item x="1781"/>
        <item x="1782"/>
        <item x="1783"/>
        <item x="198"/>
        <item x="429"/>
        <item x="1784"/>
        <item x="1785"/>
        <item x="3900"/>
        <item x="361"/>
        <item x="1786"/>
        <item x="1787"/>
        <item x="3479"/>
        <item x="1788"/>
        <item x="1789"/>
        <item x="2720"/>
        <item x="1790"/>
        <item x="122"/>
        <item x="1791"/>
        <item x="773"/>
        <item x="3028"/>
        <item x="4093"/>
        <item x="3373"/>
        <item x="3100"/>
        <item x="1792"/>
        <item x="2901"/>
        <item x="1793"/>
        <item x="3901"/>
        <item x="2952"/>
        <item x="1794"/>
        <item x="1795"/>
        <item x="2721"/>
        <item x="1796"/>
        <item x="1797"/>
        <item x="3101"/>
        <item x="3480"/>
        <item x="1798"/>
        <item x="1799"/>
        <item x="3029"/>
        <item x="1800"/>
        <item x="3554"/>
        <item x="3481"/>
        <item x="3139"/>
        <item x="1801"/>
        <item x="1802"/>
        <item x="3170"/>
        <item x="1803"/>
        <item x="1804"/>
        <item x="3659"/>
        <item x="3555"/>
        <item x="1805"/>
        <item x="3902"/>
        <item x="2828"/>
        <item x="1806"/>
        <item x="199"/>
        <item x="1807"/>
        <item x="3903"/>
        <item x="3647"/>
        <item x="1808"/>
        <item x="1809"/>
        <item x="1810"/>
        <item x="1811"/>
        <item x="1812"/>
        <item x="3030"/>
        <item x="3257"/>
        <item x="1813"/>
        <item x="3482"/>
        <item x="1814"/>
        <item x="1815"/>
        <item x="1816"/>
        <item x="1817"/>
        <item x="1818"/>
        <item x="3196"/>
        <item x="3197"/>
        <item x="3904"/>
        <item x="1819"/>
        <item x="1820"/>
        <item x="2902"/>
        <item x="3102"/>
        <item x="1821"/>
        <item x="1822"/>
        <item x="2903"/>
        <item x="1823"/>
        <item x="2722"/>
        <item x="1824"/>
        <item x="3483"/>
        <item x="1825"/>
        <item x="3484"/>
        <item x="1826"/>
        <item x="1827"/>
        <item x="3258"/>
        <item x="3679"/>
        <item x="1828"/>
        <item x="1829"/>
        <item x="1830"/>
        <item x="3306"/>
        <item x="3905"/>
        <item x="1831"/>
        <item x="2829"/>
        <item x="1832"/>
        <item x="2723"/>
        <item x="1833"/>
        <item x="3140"/>
        <item x="3031"/>
        <item x="1834"/>
        <item x="3572"/>
        <item x="3906"/>
        <item x="3907"/>
        <item x="2953"/>
        <item x="3908"/>
        <item x="242"/>
        <item x="3909"/>
        <item x="1835"/>
        <item x="123"/>
        <item x="243"/>
        <item x="3910"/>
        <item x="1836"/>
        <item x="1837"/>
        <item x="2724"/>
        <item x="95"/>
        <item x="1838"/>
        <item x="430"/>
        <item x="718"/>
        <item x="1839"/>
        <item x="774"/>
        <item x="4094"/>
        <item x="124"/>
        <item x="3032"/>
        <item x="4089"/>
        <item x="1840"/>
        <item x="3573"/>
        <item x="125"/>
        <item x="1841"/>
        <item x="1842"/>
        <item x="3586"/>
        <item x="1843"/>
        <item x="1844"/>
        <item x="3648"/>
        <item x="3574"/>
        <item x="1845"/>
        <item x="1846"/>
        <item x="1847"/>
        <item x="3911"/>
        <item x="1848"/>
        <item x="3033"/>
        <item x="1849"/>
        <item x="1850"/>
        <item x="3171"/>
        <item x="1851"/>
        <item x="1852"/>
        <item x="1853"/>
        <item x="1854"/>
        <item x="1855"/>
        <item x="1856"/>
        <item x="1857"/>
        <item x="1858"/>
        <item x="775"/>
        <item x="3575"/>
        <item x="2830"/>
        <item x="1859"/>
        <item x="126"/>
        <item x="2831"/>
        <item x="1860"/>
        <item x="3034"/>
        <item x="1861"/>
        <item x="1862"/>
        <item x="1863"/>
        <item x="3259"/>
        <item x="362"/>
        <item x="1864"/>
        <item x="3485"/>
        <item x="2904"/>
        <item x="3486"/>
        <item x="1865"/>
        <item x="1866"/>
        <item x="1867"/>
        <item x="2725"/>
        <item x="3630"/>
        <item x="2726"/>
        <item x="1868"/>
        <item x="3487"/>
        <item x="127"/>
        <item x="2727"/>
        <item x="2"/>
        <item x="3260"/>
        <item x="3103"/>
        <item x="1869"/>
        <item x="2832"/>
        <item x="1870"/>
        <item x="15"/>
        <item x="1871"/>
        <item x="642"/>
        <item x="1872"/>
        <item x="1873"/>
        <item x="3335"/>
        <item x="128"/>
        <item x="3035"/>
        <item x="1874"/>
        <item x="129"/>
        <item x="3261"/>
        <item x="3141"/>
        <item x="863"/>
        <item x="3036"/>
        <item x="130"/>
        <item x="3037"/>
        <item x="79"/>
        <item x="776"/>
        <item x="2728"/>
        <item x="1875"/>
        <item x="1876"/>
        <item x="2729"/>
        <item x="1877"/>
        <item x="1878"/>
        <item x="1879"/>
        <item x="777"/>
        <item x="131"/>
        <item x="1880"/>
        <item x="1881"/>
        <item x="1882"/>
        <item x="1883"/>
        <item x="290"/>
        <item x="1884"/>
        <item x="3912"/>
        <item x="66"/>
        <item x="3680"/>
        <item x="551"/>
        <item x="2954"/>
        <item x="1885"/>
        <item x="1886"/>
        <item x="552"/>
        <item x="132"/>
        <item x="67"/>
        <item x="553"/>
        <item x="1887"/>
        <item x="1888"/>
        <item x="2730"/>
        <item x="1889"/>
        <item x="1890"/>
        <item x="778"/>
        <item x="1891"/>
        <item x="2731"/>
        <item x="1892"/>
        <item x="1893"/>
        <item x="3104"/>
        <item x="1894"/>
        <item x="719"/>
        <item x="2905"/>
        <item x="431"/>
        <item x="1895"/>
        <item x="864"/>
        <item x="1896"/>
        <item x="3262"/>
        <item x="1897"/>
        <item x="3142"/>
        <item x="1898"/>
        <item x="1899"/>
        <item x="3105"/>
        <item x="16"/>
        <item x="80"/>
        <item x="2732"/>
        <item x="1900"/>
        <item x="133"/>
        <item x="1901"/>
        <item x="1902"/>
        <item x="1903"/>
        <item x="432"/>
        <item x="200"/>
        <item x="1904"/>
        <item x="17"/>
        <item x="1905"/>
        <item x="134"/>
        <item x="3038"/>
        <item x="1906"/>
        <item x="50"/>
        <item x="865"/>
        <item x="433"/>
        <item x="3039"/>
        <item x="434"/>
        <item x="264"/>
        <item x="18"/>
        <item x="291"/>
        <item x="694"/>
        <item x="1907"/>
        <item x="643"/>
        <item x="363"/>
        <item x="1908"/>
        <item x="1909"/>
        <item x="644"/>
        <item x="1910"/>
        <item x="1911"/>
        <item x="1912"/>
        <item x="1913"/>
        <item x="2955"/>
        <item x="314"/>
        <item x="1914"/>
        <item x="4088"/>
        <item x="3913"/>
        <item x="3914"/>
        <item x="866"/>
        <item x="1915"/>
        <item x="867"/>
        <item x="435"/>
        <item x="315"/>
        <item x="3358"/>
        <item x="4102"/>
        <item x="3040"/>
        <item x="1916"/>
        <item x="695"/>
        <item x="1917"/>
        <item x="1918"/>
        <item x="3041"/>
        <item x="2956"/>
        <item x="1919"/>
        <item x="201"/>
        <item x="135"/>
        <item x="1920"/>
        <item x="2957"/>
        <item x="3263"/>
        <item x="3336"/>
        <item x="645"/>
        <item x="1921"/>
        <item x="1922"/>
        <item x="868"/>
        <item x="3042"/>
        <item x="1923"/>
        <item x="1924"/>
        <item x="2733"/>
        <item x="1925"/>
        <item x="1926"/>
        <item x="1927"/>
        <item x="4101"/>
        <item x="2833"/>
        <item x="2834"/>
        <item x="1928"/>
        <item x="3043"/>
        <item x="1929"/>
        <item x="1930"/>
        <item x="19"/>
        <item x="1931"/>
        <item x="869"/>
        <item x="3621"/>
        <item x="3044"/>
        <item x="1932"/>
        <item x="1933"/>
        <item x="2734"/>
        <item x="1934"/>
        <item x="1935"/>
        <item x="436"/>
        <item x="1936"/>
        <item x="1937"/>
        <item x="3264"/>
        <item x="1938"/>
        <item x="1939"/>
        <item x="2735"/>
        <item x="1940"/>
        <item x="1941"/>
        <item x="437"/>
        <item x="3605"/>
        <item x="1942"/>
        <item x="2958"/>
        <item x="3488"/>
        <item x="1943"/>
        <item x="3915"/>
        <item x="870"/>
        <item x="1944"/>
        <item x="1945"/>
        <item x="3916"/>
        <item x="81"/>
        <item x="3917"/>
        <item x="1946"/>
        <item x="1947"/>
        <item x="1948"/>
        <item x="3681"/>
        <item x="3918"/>
        <item x="1949"/>
        <item x="595"/>
        <item x="1950"/>
        <item x="3489"/>
        <item x="3660"/>
        <item x="3265"/>
        <item x="1951"/>
        <item x="3919"/>
        <item x="3490"/>
        <item x="1952"/>
        <item x="1953"/>
        <item x="1954"/>
        <item x="1955"/>
        <item x="1956"/>
        <item x="1957"/>
        <item x="1958"/>
        <item x="1959"/>
        <item x="1960"/>
        <item x="871"/>
        <item x="3491"/>
        <item x="1961"/>
        <item x="1962"/>
        <item x="646"/>
        <item x="1963"/>
        <item x="1964"/>
        <item x="1965"/>
        <item x="3920"/>
        <item x="3492"/>
        <item x="1966"/>
        <item x="2736"/>
        <item x="3266"/>
        <item x="1967"/>
        <item x="1968"/>
        <item x="1969"/>
        <item x="1970"/>
        <item x="779"/>
        <item x="1971"/>
        <item x="1972"/>
        <item x="1973"/>
        <item x="3045"/>
        <item x="1974"/>
        <item x="3921"/>
        <item x="1975"/>
        <item x="3922"/>
        <item x="1976"/>
        <item x="438"/>
        <item x="3267"/>
        <item x="554"/>
        <item x="1977"/>
        <item x="1978"/>
        <item x="1979"/>
        <item x="1980"/>
        <item x="3493"/>
        <item x="1981"/>
        <item x="3268"/>
        <item x="1982"/>
        <item x="3689"/>
        <item x="1983"/>
        <item x="3923"/>
        <item x="3924"/>
        <item x="3925"/>
        <item x="1984"/>
        <item x="1985"/>
        <item x="1986"/>
        <item x="1987"/>
        <item x="202"/>
        <item x="3926"/>
        <item x="3269"/>
        <item x="1988"/>
        <item x="3143"/>
        <item x="1989"/>
        <item x="3927"/>
        <item x="1990"/>
        <item x="1991"/>
        <item x="3270"/>
        <item x="1992"/>
        <item x="3928"/>
        <item x="3587"/>
        <item x="3929"/>
        <item x="1993"/>
        <item x="1994"/>
        <item x="439"/>
        <item x="1995"/>
        <item x="1996"/>
        <item x="1997"/>
        <item x="1998"/>
        <item x="1999"/>
        <item x="2835"/>
        <item x="9"/>
        <item x="2000"/>
        <item x="3172"/>
        <item x="364"/>
        <item x="872"/>
        <item x="2001"/>
        <item x="3046"/>
        <item x="780"/>
        <item x="2002"/>
        <item x="2003"/>
        <item x="3047"/>
        <item x="3494"/>
        <item x="2959"/>
        <item x="2906"/>
        <item x="365"/>
        <item x="3198"/>
        <item x="873"/>
        <item x="2004"/>
        <item x="2005"/>
        <item x="136"/>
        <item x="3106"/>
        <item x="647"/>
        <item x="2006"/>
        <item x="3271"/>
        <item x="4097"/>
        <item x="2007"/>
        <item x="3495"/>
        <item x="3709"/>
        <item x="2907"/>
        <item x="3496"/>
        <item x="2008"/>
        <item x="68"/>
        <item x="3930"/>
        <item x="2009"/>
        <item x="3497"/>
        <item x="3931"/>
        <item x="2010"/>
        <item x="3048"/>
        <item x="2011"/>
        <item x="2012"/>
        <item x="2013"/>
        <item x="2014"/>
        <item x="3932"/>
        <item x="265"/>
        <item x="3631"/>
        <item x="3498"/>
        <item x="2015"/>
        <item x="2016"/>
        <item x="3049"/>
        <item x="2017"/>
        <item x="137"/>
        <item x="3576"/>
        <item x="2018"/>
        <item x="2019"/>
        <item x="3499"/>
        <item x="2020"/>
        <item x="2021"/>
        <item x="2022"/>
        <item x="509"/>
        <item x="2023"/>
        <item x="2024"/>
        <item x="3667"/>
        <item x="3933"/>
        <item x="2025"/>
        <item x="203"/>
        <item x="3934"/>
        <item x="266"/>
        <item x="2026"/>
        <item x="2027"/>
        <item x="2028"/>
        <item x="2029"/>
        <item x="2030"/>
        <item x="3556"/>
        <item x="440"/>
        <item x="510"/>
        <item x="2737"/>
        <item x="2908"/>
        <item x="2031"/>
        <item x="781"/>
        <item x="316"/>
        <item x="317"/>
        <item x="3500"/>
        <item x="2909"/>
        <item x="555"/>
        <item x="2032"/>
        <item x="2033"/>
        <item x="3632"/>
        <item x="2738"/>
        <item x="441"/>
        <item x="3935"/>
        <item x="2739"/>
        <item x="3936"/>
        <item x="3937"/>
        <item x="3938"/>
        <item x="3199"/>
        <item x="2740"/>
        <item x="2034"/>
        <item x="3050"/>
        <item x="782"/>
        <item x="2035"/>
        <item x="648"/>
        <item x="3051"/>
        <item x="3682"/>
        <item x="783"/>
        <item x="2036"/>
        <item x="3939"/>
        <item x="2741"/>
        <item x="2742"/>
        <item x="3501"/>
        <item x="2037"/>
        <item x="2836"/>
        <item x="2910"/>
        <item x="2038"/>
        <item x="2039"/>
        <item x="3940"/>
        <item x="3941"/>
        <item x="2040"/>
        <item x="3710"/>
        <item x="2041"/>
        <item x="2042"/>
        <item x="2043"/>
        <item x="2044"/>
        <item x="2045"/>
        <item x="3942"/>
        <item x="2046"/>
        <item x="3502"/>
        <item x="442"/>
        <item x="2047"/>
        <item x="3374"/>
        <item x="649"/>
        <item x="3577"/>
        <item x="3943"/>
        <item x="2048"/>
        <item x="2049"/>
        <item x="2050"/>
        <item x="3944"/>
        <item x="2051"/>
        <item x="2052"/>
        <item x="2053"/>
        <item x="2054"/>
        <item x="3633"/>
        <item x="2055"/>
        <item x="20"/>
        <item x="3945"/>
        <item x="2056"/>
        <item x="2057"/>
        <item x="2058"/>
        <item x="2059"/>
        <item x="2060"/>
        <item x="2061"/>
        <item x="2062"/>
        <item x="3503"/>
        <item x="3946"/>
        <item x="204"/>
        <item x="3272"/>
        <item x="138"/>
        <item x="2063"/>
        <item x="2064"/>
        <item x="2837"/>
        <item x="3375"/>
        <item x="3337"/>
        <item x="2065"/>
        <item x="3273"/>
        <item x="2911"/>
        <item x="2743"/>
        <item x="2066"/>
        <item x="874"/>
        <item x="3144"/>
        <item x="2067"/>
        <item x="2068"/>
        <item x="3947"/>
        <item x="720"/>
        <item x="3145"/>
        <item x="2069"/>
        <item x="3504"/>
        <item x="139"/>
        <item x="443"/>
        <item x="650"/>
        <item x="2070"/>
        <item x="2071"/>
        <item x="366"/>
        <item x="2072"/>
        <item x="721"/>
        <item x="784"/>
        <item x="651"/>
        <item x="2073"/>
        <item x="2074"/>
        <item x="3052"/>
        <item x="556"/>
        <item x="244"/>
        <item x="2075"/>
        <item x="2076"/>
        <item x="3948"/>
        <item x="267"/>
        <item x="2077"/>
        <item x="3107"/>
        <item x="2078"/>
        <item x="2079"/>
        <item x="2080"/>
        <item x="2081"/>
        <item x="2082"/>
        <item x="3949"/>
        <item x="2083"/>
        <item x="785"/>
        <item x="2084"/>
        <item x="2838"/>
        <item x="3950"/>
        <item x="786"/>
        <item x="3200"/>
        <item x="2960"/>
        <item x="2085"/>
        <item x="2086"/>
        <item x="3951"/>
        <item x="2087"/>
        <item x="2088"/>
        <item x="875"/>
        <item x="2961"/>
        <item x="3505"/>
        <item x="3146"/>
        <item x="2089"/>
        <item x="3338"/>
        <item x="3952"/>
        <item x="787"/>
        <item x="2090"/>
        <item x="511"/>
        <item x="876"/>
        <item x="722"/>
        <item x="2091"/>
        <item x="2092"/>
        <item x="2093"/>
        <item x="2094"/>
        <item x="2095"/>
        <item x="2096"/>
        <item x="652"/>
        <item x="2912"/>
        <item x="2097"/>
        <item x="3274"/>
        <item x="3953"/>
        <item x="367"/>
        <item x="2098"/>
        <item x="2744"/>
        <item x="2099"/>
        <item x="3506"/>
        <item x="3507"/>
        <item x="2100"/>
        <item x="2101"/>
        <item x="2102"/>
        <item x="3954"/>
        <item x="2962"/>
        <item x="2745"/>
        <item x="2103"/>
        <item x="2104"/>
        <item x="2105"/>
        <item x="2746"/>
        <item x="2106"/>
        <item x="3955"/>
        <item x="3359"/>
        <item x="3508"/>
        <item x="877"/>
        <item x="2107"/>
        <item x="3956"/>
        <item x="3053"/>
        <item x="2839"/>
        <item x="2108"/>
        <item x="3108"/>
        <item x="3275"/>
        <item x="788"/>
        <item x="2963"/>
        <item x="2109"/>
        <item x="3509"/>
        <item x="789"/>
        <item x="3711"/>
        <item x="2110"/>
        <item x="2111"/>
        <item x="3957"/>
        <item x="3958"/>
        <item x="2840"/>
        <item x="3606"/>
        <item x="2112"/>
        <item x="653"/>
        <item x="3054"/>
        <item x="2113"/>
        <item x="3055"/>
        <item x="3690"/>
        <item x="2913"/>
        <item x="3959"/>
        <item x="2114"/>
        <item x="2115"/>
        <item x="2116"/>
        <item x="3360"/>
        <item x="3960"/>
        <item x="3510"/>
        <item x="878"/>
        <item x="444"/>
        <item x="140"/>
        <item x="2117"/>
        <item x="2118"/>
        <item x="3961"/>
        <item x="2119"/>
        <item x="2841"/>
        <item x="2120"/>
        <item x="2121"/>
        <item x="82"/>
        <item x="3962"/>
        <item x="3276"/>
        <item x="2122"/>
        <item x="2123"/>
        <item x="2124"/>
        <item x="2125"/>
        <item x="205"/>
        <item x="141"/>
        <item x="3361"/>
        <item x="2126"/>
        <item x="2127"/>
        <item x="3712"/>
        <item x="3511"/>
        <item x="879"/>
        <item x="245"/>
        <item x="2128"/>
        <item x="3963"/>
        <item x="2129"/>
        <item x="3607"/>
        <item x="2130"/>
        <item x="3588"/>
        <item x="206"/>
        <item x="51"/>
        <item x="2131"/>
        <item x="2132"/>
        <item x="2747"/>
        <item x="2133"/>
        <item x="2134"/>
        <item x="2135"/>
        <item x="2136"/>
        <item x="880"/>
        <item x="696"/>
        <item x="142"/>
        <item x="445"/>
        <item x="881"/>
        <item x="143"/>
        <item x="2137"/>
        <item x="2138"/>
        <item x="318"/>
        <item x="2139"/>
        <item x="2748"/>
        <item x="3512"/>
        <item x="2140"/>
        <item x="246"/>
        <item x="247"/>
        <item x="2141"/>
        <item x="2142"/>
        <item x="207"/>
        <item x="2749"/>
        <item x="3964"/>
        <item x="512"/>
        <item x="2143"/>
        <item x="3362"/>
        <item x="2144"/>
        <item x="654"/>
        <item x="3109"/>
        <item x="2145"/>
        <item x="2146"/>
        <item x="31"/>
        <item x="2842"/>
        <item x="2147"/>
        <item x="3557"/>
        <item x="655"/>
        <item x="2148"/>
        <item x="2149"/>
        <item x="2150"/>
        <item x="3277"/>
        <item x="368"/>
        <item x="2151"/>
        <item x="656"/>
        <item x="2152"/>
        <item x="2153"/>
        <item x="723"/>
        <item x="2843"/>
        <item x="2154"/>
        <item x="596"/>
        <item x="2155"/>
        <item x="657"/>
        <item x="790"/>
        <item x="96"/>
        <item x="2156"/>
        <item x="791"/>
        <item x="369"/>
        <item x="208"/>
        <item x="2157"/>
        <item x="3173"/>
        <item x="3278"/>
        <item x="513"/>
        <item x="557"/>
        <item x="446"/>
        <item x="3965"/>
        <item x="724"/>
        <item x="3339"/>
        <item x="2158"/>
        <item x="3966"/>
        <item x="3513"/>
        <item x="3967"/>
        <item x="2159"/>
        <item x="2160"/>
        <item x="2161"/>
        <item x="32"/>
        <item x="2162"/>
        <item x="3968"/>
        <item x="370"/>
        <item x="792"/>
        <item x="3713"/>
        <item x="3969"/>
        <item x="597"/>
        <item x="3970"/>
        <item x="3971"/>
        <item x="144"/>
        <item x="2163"/>
        <item x="3972"/>
        <item x="2164"/>
        <item x="3973"/>
        <item x="2165"/>
        <item x="598"/>
        <item x="2166"/>
        <item x="2167"/>
        <item x="2168"/>
        <item x="371"/>
        <item x="3974"/>
        <item x="2169"/>
        <item x="2170"/>
        <item x="2171"/>
        <item x="2172"/>
        <item x="2844"/>
        <item x="3975"/>
        <item x="2173"/>
        <item x="3376"/>
        <item x="3976"/>
        <item x="2174"/>
        <item x="3110"/>
        <item x="2175"/>
        <item x="2176"/>
        <item x="7"/>
        <item x="2177"/>
        <item x="33"/>
        <item x="2178"/>
        <item x="882"/>
        <item x="3977"/>
        <item x="21"/>
        <item x="3978"/>
        <item x="3979"/>
        <item x="0"/>
        <item x="209"/>
        <item x="2179"/>
        <item x="2180"/>
        <item x="3980"/>
        <item x="2181"/>
        <item x="3981"/>
        <item x="2182"/>
        <item x="3982"/>
        <item x="83"/>
        <item x="145"/>
        <item x="292"/>
        <item x="3983"/>
        <item x="2183"/>
        <item x="3201"/>
        <item x="3984"/>
        <item x="3279"/>
        <item x="2184"/>
        <item x="3985"/>
        <item x="3986"/>
        <item x="2185"/>
        <item x="558"/>
        <item x="293"/>
        <item x="793"/>
        <item x="2186"/>
        <item x="2187"/>
        <item x="2188"/>
        <item x="3514"/>
        <item x="210"/>
        <item x="2189"/>
        <item x="2190"/>
        <item x="146"/>
        <item x="883"/>
        <item x="2191"/>
        <item x="2192"/>
        <item x="2193"/>
        <item x="658"/>
        <item x="2750"/>
        <item x="2194"/>
        <item x="2195"/>
        <item x="3691"/>
        <item x="97"/>
        <item x="2196"/>
        <item x="2197"/>
        <item x="2964"/>
        <item x="3280"/>
        <item x="2198"/>
        <item x="372"/>
        <item x="2199"/>
        <item x="2200"/>
        <item x="2201"/>
        <item x="2202"/>
        <item x="3589"/>
        <item x="3987"/>
        <item x="2203"/>
        <item x="2204"/>
        <item x="3515"/>
        <item x="2845"/>
        <item x="2205"/>
        <item x="373"/>
        <item x="2206"/>
        <item x="2207"/>
        <item x="3714"/>
        <item x="3988"/>
        <item x="2208"/>
        <item x="2209"/>
        <item x="794"/>
        <item x="795"/>
        <item x="2210"/>
        <item x="2211"/>
        <item x="2212"/>
        <item x="2213"/>
        <item x="2214"/>
        <item x="147"/>
        <item x="2215"/>
        <item x="2216"/>
        <item x="2217"/>
        <item x="211"/>
        <item x="884"/>
        <item x="796"/>
        <item x="885"/>
        <item x="268"/>
        <item x="3989"/>
        <item x="52"/>
        <item x="269"/>
        <item x="447"/>
        <item x="3516"/>
        <item x="2218"/>
        <item x="3990"/>
        <item x="2219"/>
        <item x="374"/>
        <item x="3991"/>
        <item x="886"/>
        <item x="2220"/>
        <item x="514"/>
        <item x="3056"/>
        <item x="515"/>
        <item x="2221"/>
        <item x="2222"/>
        <item x="2223"/>
        <item x="2224"/>
        <item x="3992"/>
        <item x="294"/>
        <item x="797"/>
        <item x="212"/>
        <item x="148"/>
        <item x="2225"/>
        <item x="2226"/>
        <item x="2846"/>
        <item x="2227"/>
        <item x="2228"/>
        <item x="2229"/>
        <item x="448"/>
        <item x="2230"/>
        <item x="2231"/>
        <item x="3993"/>
        <item x="725"/>
        <item x="449"/>
        <item x="2232"/>
        <item x="798"/>
        <item x="248"/>
        <item x="3994"/>
        <item x="2233"/>
        <item x="3340"/>
        <item x="799"/>
        <item x="3995"/>
        <item x="3111"/>
        <item x="3517"/>
        <item x="3518"/>
        <item x="2234"/>
        <item x="800"/>
        <item x="149"/>
        <item x="2235"/>
        <item x="2236"/>
        <item x="887"/>
        <item x="2237"/>
        <item x="3996"/>
        <item x="2238"/>
        <item x="2239"/>
        <item x="2751"/>
        <item x="2240"/>
        <item x="3112"/>
        <item x="4100"/>
        <item x="3997"/>
        <item x="726"/>
        <item x="5"/>
        <item x="2241"/>
        <item x="2242"/>
        <item x="727"/>
        <item x="213"/>
        <item x="2243"/>
        <item x="2244"/>
        <item x="3377"/>
        <item x="888"/>
        <item x="2245"/>
        <item x="2246"/>
        <item x="2247"/>
        <item x="2248"/>
        <item x="3634"/>
        <item x="3174"/>
        <item x="3998"/>
        <item x="3999"/>
        <item x="2249"/>
        <item x="3608"/>
        <item x="2250"/>
        <item x="2251"/>
        <item x="2252"/>
        <item x="889"/>
        <item x="3057"/>
        <item x="2752"/>
        <item x="659"/>
        <item x="2253"/>
        <item x="2254"/>
        <item x="2255"/>
        <item x="2256"/>
        <item x="450"/>
        <item x="295"/>
        <item x="214"/>
        <item x="3692"/>
        <item x="2257"/>
        <item x="3609"/>
        <item x="4000"/>
        <item x="2258"/>
        <item x="2259"/>
        <item x="2260"/>
        <item x="4001"/>
        <item x="2261"/>
        <item x="2262"/>
        <item x="2263"/>
        <item x="890"/>
        <item x="2264"/>
        <item x="4002"/>
        <item x="4003"/>
        <item x="2753"/>
        <item x="2847"/>
        <item x="4004"/>
        <item x="2265"/>
        <item x="3147"/>
        <item x="2754"/>
        <item x="4005"/>
        <item x="4006"/>
        <item x="2266"/>
        <item x="451"/>
        <item x="3590"/>
        <item x="2267"/>
        <item x="2268"/>
        <item x="2269"/>
        <item x="3610"/>
        <item x="4007"/>
        <item x="2848"/>
        <item x="3661"/>
        <item x="516"/>
        <item x="22"/>
        <item x="4008"/>
        <item x="3058"/>
        <item x="3281"/>
        <item x="2755"/>
        <item x="4009"/>
        <item x="2270"/>
        <item x="4010"/>
        <item x="2271"/>
        <item x="150"/>
        <item x="34"/>
        <item x="319"/>
        <item x="2272"/>
        <item x="4011"/>
        <item x="4012"/>
        <item x="8"/>
        <item x="2273"/>
        <item x="4013"/>
        <item x="2274"/>
        <item x="891"/>
        <item x="2275"/>
        <item x="2276"/>
        <item x="3282"/>
        <item x="2756"/>
        <item x="2277"/>
        <item x="4014"/>
        <item x="2278"/>
        <item x="452"/>
        <item x="517"/>
        <item x="3113"/>
        <item x="3622"/>
        <item x="320"/>
        <item x="2965"/>
        <item x="2279"/>
        <item x="3307"/>
        <item x="2280"/>
        <item x="697"/>
        <item x="270"/>
        <item x="3715"/>
        <item x="3519"/>
        <item x="3308"/>
        <item x="518"/>
        <item x="599"/>
        <item x="4113"/>
        <item x="2281"/>
        <item x="2282"/>
        <item x="2757"/>
        <item x="2283"/>
        <item x="2284"/>
        <item x="3059"/>
        <item x="53"/>
        <item x="2285"/>
        <item x="3341"/>
        <item x="559"/>
        <item x="2286"/>
        <item x="801"/>
        <item x="2287"/>
        <item x="2914"/>
        <item x="519"/>
        <item x="892"/>
        <item x="151"/>
        <item x="2758"/>
        <item x="2288"/>
        <item x="2915"/>
        <item x="2289"/>
        <item x="2290"/>
        <item x="2291"/>
        <item x="152"/>
        <item x="4015"/>
        <item x="728"/>
        <item x="2292"/>
        <item x="2293"/>
        <item x="660"/>
        <item x="2294"/>
        <item x="698"/>
        <item x="3668"/>
        <item x="296"/>
        <item x="2295"/>
        <item x="23"/>
        <item x="2296"/>
        <item x="375"/>
        <item x="453"/>
        <item x="2297"/>
        <item x="2298"/>
        <item x="4016"/>
        <item x="3520"/>
        <item x="3521"/>
        <item x="2299"/>
        <item x="2300"/>
        <item x="4017"/>
        <item x="2301"/>
        <item x="3175"/>
        <item x="2302"/>
        <item x="2303"/>
        <item x="454"/>
        <item x="3716"/>
        <item x="2304"/>
        <item x="2305"/>
        <item x="2306"/>
        <item x="2307"/>
        <item x="4018"/>
        <item x="455"/>
        <item x="2849"/>
        <item x="3578"/>
        <item x="2850"/>
        <item x="2308"/>
        <item x="3283"/>
        <item x="3148"/>
        <item x="3176"/>
        <item x="2759"/>
        <item x="2309"/>
        <item x="2916"/>
        <item x="3060"/>
        <item x="2966"/>
        <item x="3061"/>
        <item x="2760"/>
        <item x="2310"/>
        <item x="3579"/>
        <item x="456"/>
        <item x="2311"/>
        <item x="2312"/>
        <item x="2851"/>
        <item x="2313"/>
        <item x="215"/>
        <item x="2314"/>
        <item x="2761"/>
        <item x="2315"/>
        <item x="2917"/>
        <item x="2316"/>
        <item x="2317"/>
        <item x="600"/>
        <item x="2318"/>
        <item x="601"/>
        <item x="802"/>
        <item x="2918"/>
        <item x="2319"/>
        <item x="602"/>
        <item x="2320"/>
        <item x="2852"/>
        <item x="893"/>
        <item x="2321"/>
        <item x="2322"/>
        <item x="2323"/>
        <item x="2324"/>
        <item x="2325"/>
        <item x="2326"/>
        <item x="321"/>
        <item x="2327"/>
        <item x="2328"/>
        <item x="520"/>
        <item x="2329"/>
        <item x="2330"/>
        <item x="2331"/>
        <item x="3062"/>
        <item x="2332"/>
        <item x="2762"/>
        <item x="560"/>
        <item x="249"/>
        <item x="2333"/>
        <item x="2763"/>
        <item x="2334"/>
        <item x="250"/>
        <item x="2967"/>
        <item x="2335"/>
        <item x="2336"/>
        <item x="2337"/>
        <item x="251"/>
        <item x="3378"/>
        <item x="729"/>
        <item x="3063"/>
        <item x="2338"/>
        <item x="2339"/>
        <item x="2340"/>
        <item x="3064"/>
        <item x="2341"/>
        <item x="3379"/>
        <item x="2764"/>
        <item x="297"/>
        <item x="2853"/>
        <item x="2342"/>
        <item x="661"/>
        <item x="3114"/>
        <item x="803"/>
        <item x="2343"/>
        <item x="2854"/>
        <item x="4019"/>
        <item x="2344"/>
        <item x="2345"/>
        <item x="2346"/>
        <item x="457"/>
        <item x="322"/>
        <item x="458"/>
        <item x="2347"/>
        <item x="459"/>
        <item x="3522"/>
        <item x="2348"/>
        <item x="3065"/>
        <item x="2349"/>
        <item x="2350"/>
        <item x="3177"/>
        <item x="2351"/>
        <item x="460"/>
        <item x="2765"/>
        <item x="2352"/>
        <item x="2353"/>
        <item x="461"/>
        <item x="153"/>
        <item x="730"/>
        <item x="2354"/>
        <item x="2919"/>
        <item x="2355"/>
        <item x="3284"/>
        <item x="3523"/>
        <item x="2356"/>
        <item x="154"/>
        <item x="521"/>
        <item x="2357"/>
        <item x="155"/>
        <item x="3066"/>
        <item x="2358"/>
        <item x="2359"/>
        <item x="3"/>
        <item x="54"/>
        <item x="2360"/>
        <item x="3067"/>
        <item x="2361"/>
        <item x="522"/>
        <item x="2362"/>
        <item x="731"/>
        <item x="804"/>
        <item x="462"/>
        <item x="463"/>
        <item x="2363"/>
        <item x="662"/>
        <item x="561"/>
        <item x="2920"/>
        <item x="464"/>
        <item x="2364"/>
        <item x="3717"/>
        <item x="24"/>
        <item x="156"/>
        <item x="603"/>
        <item x="465"/>
        <item x="3068"/>
        <item x="3149"/>
        <item x="3683"/>
        <item x="98"/>
        <item x="3115"/>
        <item x="69"/>
        <item x="2365"/>
        <item x="2366"/>
        <item x="2367"/>
        <item x="3524"/>
        <item x="466"/>
        <item x="271"/>
        <item x="157"/>
        <item x="323"/>
        <item x="523"/>
        <item x="2368"/>
        <item x="2369"/>
        <item x="663"/>
        <item x="3116"/>
        <item x="4020"/>
        <item x="2766"/>
        <item x="805"/>
        <item x="467"/>
        <item x="604"/>
        <item x="2370"/>
        <item x="84"/>
        <item x="4021"/>
        <item x="2371"/>
        <item x="605"/>
        <item x="272"/>
        <item x="3069"/>
        <item x="2372"/>
        <item x="606"/>
        <item x="376"/>
        <item x="3150"/>
        <item x="2373"/>
        <item x="2374"/>
        <item x="3285"/>
        <item x="2375"/>
        <item x="2376"/>
        <item x="216"/>
        <item x="894"/>
        <item x="3611"/>
        <item x="699"/>
        <item x="2377"/>
        <item x="158"/>
        <item x="732"/>
        <item x="3286"/>
        <item x="562"/>
        <item x="2378"/>
        <item x="3525"/>
        <item x="2379"/>
        <item x="2380"/>
        <item x="2381"/>
        <item x="377"/>
        <item x="378"/>
        <item x="3526"/>
        <item x="2382"/>
        <item x="2383"/>
        <item x="3178"/>
        <item x="733"/>
        <item x="379"/>
        <item x="2384"/>
        <item x="55"/>
        <item x="2385"/>
        <item x="56"/>
        <item x="806"/>
        <item x="3380"/>
        <item x="2386"/>
        <item x="298"/>
        <item x="38"/>
        <item x="2387"/>
        <item x="895"/>
        <item x="2388"/>
        <item x="524"/>
        <item x="2855"/>
        <item x="324"/>
        <item x="2389"/>
        <item x="664"/>
        <item x="159"/>
        <item x="2390"/>
        <item x="2391"/>
        <item x="665"/>
        <item x="2767"/>
        <item x="2392"/>
        <item x="273"/>
        <item x="468"/>
        <item x="2393"/>
        <item x="700"/>
        <item x="160"/>
        <item x="525"/>
        <item x="734"/>
        <item x="2394"/>
        <item x="2395"/>
        <item x="35"/>
        <item x="807"/>
        <item x="607"/>
        <item x="3527"/>
        <item x="2396"/>
        <item x="808"/>
        <item x="4022"/>
        <item x="735"/>
        <item x="563"/>
        <item x="4023"/>
        <item x="2397"/>
        <item x="2398"/>
        <item x="2768"/>
        <item x="2769"/>
        <item x="736"/>
        <item x="2399"/>
        <item x="161"/>
        <item x="896"/>
        <item x="252"/>
        <item x="3342"/>
        <item x="2400"/>
        <item x="666"/>
        <item x="3718"/>
        <item x="2401"/>
        <item x="897"/>
        <item x="2402"/>
        <item x="3151"/>
        <item x="3309"/>
        <item x="469"/>
        <item x="470"/>
        <item x="2403"/>
        <item x="809"/>
        <item x="299"/>
        <item x="99"/>
        <item x="701"/>
        <item x="2404"/>
        <item x="608"/>
        <item x="274"/>
        <item x="2405"/>
        <item x="2406"/>
        <item x="2407"/>
        <item x="2408"/>
        <item x="2856"/>
        <item x="2409"/>
        <item x="609"/>
        <item x="2410"/>
        <item x="2411"/>
        <item x="471"/>
        <item x="3070"/>
        <item x="380"/>
        <item x="70"/>
        <item x="898"/>
        <item x="3287"/>
        <item x="85"/>
        <item x="3719"/>
        <item x="3649"/>
        <item x="275"/>
        <item x="667"/>
        <item x="217"/>
        <item x="2412"/>
        <item x="2413"/>
        <item x="86"/>
        <item x="3528"/>
        <item x="2414"/>
        <item x="564"/>
        <item x="162"/>
        <item x="381"/>
        <item x="565"/>
        <item x="4024"/>
        <item x="100"/>
        <item x="276"/>
        <item x="2415"/>
        <item x="2968"/>
        <item x="2416"/>
        <item x="472"/>
        <item x="2417"/>
        <item x="702"/>
        <item x="2418"/>
        <item x="810"/>
        <item x="3684"/>
        <item x="218"/>
        <item x="71"/>
        <item x="811"/>
        <item x="899"/>
        <item x="382"/>
        <item x="473"/>
        <item x="812"/>
        <item x="2419"/>
        <item x="253"/>
        <item x="2420"/>
        <item x="3071"/>
        <item x="2770"/>
        <item x="2421"/>
        <item x="3152"/>
        <item x="813"/>
        <item x="474"/>
        <item x="2422"/>
        <item x="668"/>
        <item x="4025"/>
        <item x="2423"/>
        <item x="2424"/>
        <item x="2425"/>
        <item x="526"/>
        <item x="610"/>
        <item x="566"/>
        <item x="814"/>
        <item x="2426"/>
        <item x="815"/>
        <item x="2427"/>
        <item x="2857"/>
        <item x="2428"/>
        <item x="2429"/>
        <item x="4026"/>
        <item x="2969"/>
        <item x="3343"/>
        <item x="527"/>
        <item x="3117"/>
        <item x="300"/>
        <item x="39"/>
        <item x="816"/>
        <item x="3558"/>
        <item x="2430"/>
        <item x="2431"/>
        <item x="2432"/>
        <item x="2433"/>
        <item x="2434"/>
        <item x="817"/>
        <item x="2435"/>
        <item x="2436"/>
        <item x="2437"/>
        <item x="2438"/>
        <item x="2858"/>
        <item x="4027"/>
        <item x="737"/>
        <item x="2439"/>
        <item x="2440"/>
        <item x="3179"/>
        <item x="163"/>
        <item x="164"/>
        <item x="4028"/>
        <item x="2441"/>
        <item x="2442"/>
        <item x="4029"/>
        <item x="3529"/>
        <item x="528"/>
        <item x="669"/>
        <item x="2443"/>
        <item x="670"/>
        <item x="3693"/>
        <item x="3072"/>
        <item x="671"/>
        <item x="703"/>
        <item x="475"/>
        <item x="219"/>
        <item x="325"/>
        <item x="704"/>
        <item x="818"/>
        <item x="2444"/>
        <item x="4030"/>
        <item x="2445"/>
        <item x="10"/>
        <item x="2446"/>
        <item x="2447"/>
        <item x="220"/>
        <item x="2859"/>
        <item x="2448"/>
        <item x="2449"/>
        <item x="2450"/>
        <item x="57"/>
        <item x="2451"/>
        <item x="2452"/>
        <item x="2453"/>
        <item x="2454"/>
        <item x="221"/>
        <item x="2455"/>
        <item x="2860"/>
        <item x="2771"/>
        <item x="611"/>
        <item x="2921"/>
        <item x="301"/>
        <item x="4031"/>
        <item x="2456"/>
        <item x="476"/>
        <item x="3623"/>
        <item x="4032"/>
        <item x="3694"/>
        <item x="2457"/>
        <item x="672"/>
        <item x="383"/>
        <item x="3381"/>
        <item x="3580"/>
        <item x="2458"/>
        <item x="3073"/>
        <item x="2459"/>
        <item x="4033"/>
        <item x="4034"/>
        <item x="2460"/>
        <item x="302"/>
        <item x="3310"/>
        <item x="3288"/>
        <item x="819"/>
        <item x="2772"/>
        <item x="2773"/>
        <item x="3530"/>
        <item x="2461"/>
        <item x="705"/>
        <item x="477"/>
        <item x="2922"/>
        <item x="72"/>
        <item x="2462"/>
        <item x="567"/>
        <item x="2463"/>
        <item x="2464"/>
        <item x="568"/>
        <item x="3568"/>
        <item x="738"/>
        <item x="673"/>
        <item x="569"/>
        <item x="2465"/>
        <item x="4035"/>
        <item x="165"/>
        <item x="73"/>
        <item x="529"/>
        <item x="2466"/>
        <item x="570"/>
        <item x="2467"/>
        <item x="101"/>
        <item x="478"/>
        <item x="2468"/>
        <item x="2970"/>
        <item x="4036"/>
        <item x="87"/>
        <item x="303"/>
        <item x="479"/>
        <item x="3074"/>
        <item x="3075"/>
        <item x="480"/>
        <item x="58"/>
        <item x="2971"/>
        <item x="2469"/>
        <item x="2470"/>
        <item x="674"/>
        <item x="222"/>
        <item x="2471"/>
        <item x="2472"/>
        <item x="900"/>
        <item x="2473"/>
        <item x="3531"/>
        <item x="59"/>
        <item x="901"/>
        <item x="3153"/>
        <item x="384"/>
        <item x="4037"/>
        <item x="481"/>
        <item x="2474"/>
        <item x="2475"/>
        <item x="2476"/>
        <item x="2477"/>
        <item x="3154"/>
        <item x="3202"/>
        <item x="4038"/>
        <item x="482"/>
        <item x="223"/>
        <item x="483"/>
        <item x="166"/>
        <item x="2478"/>
        <item x="675"/>
        <item x="706"/>
        <item x="484"/>
        <item x="385"/>
        <item x="2861"/>
        <item x="3695"/>
        <item x="2479"/>
        <item x="2774"/>
        <item x="2480"/>
        <item x="2481"/>
        <item x="530"/>
        <item x="485"/>
        <item x="2482"/>
        <item x="2483"/>
        <item x="902"/>
        <item x="277"/>
        <item x="739"/>
        <item x="2775"/>
        <item x="2484"/>
        <item x="3532"/>
        <item x="2485"/>
        <item x="2776"/>
        <item x="4039"/>
        <item x="40"/>
        <item x="4040"/>
        <item x="2486"/>
        <item x="3180"/>
        <item x="571"/>
        <item x="531"/>
        <item x="386"/>
        <item x="2487"/>
        <item x="2488"/>
        <item x="2489"/>
        <item x="2490"/>
        <item x="2862"/>
        <item x="2491"/>
        <item x="2492"/>
        <item x="707"/>
        <item x="486"/>
        <item x="2777"/>
        <item x="903"/>
        <item x="3720"/>
        <item x="3289"/>
        <item x="2493"/>
        <item x="3181"/>
        <item x="2494"/>
        <item x="2495"/>
        <item x="387"/>
        <item x="2778"/>
        <item x="4041"/>
        <item x="676"/>
        <item x="3641"/>
        <item x="677"/>
        <item x="2496"/>
        <item x="388"/>
        <item x="2497"/>
        <item x="3076"/>
        <item x="167"/>
        <item x="2498"/>
        <item x="2499"/>
        <item x="2500"/>
        <item x="224"/>
        <item x="487"/>
        <item x="2923"/>
        <item x="254"/>
        <item x="820"/>
        <item x="3182"/>
        <item x="532"/>
        <item x="4042"/>
        <item x="2501"/>
        <item x="2863"/>
        <item x="678"/>
        <item x="904"/>
        <item x="612"/>
        <item x="2502"/>
        <item x="3118"/>
        <item x="2503"/>
        <item x="905"/>
        <item x="821"/>
        <item x="2864"/>
        <item x="2504"/>
        <item x="4043"/>
        <item x="2505"/>
        <item x="488"/>
        <item x="2506"/>
        <item x="3363"/>
        <item x="4044"/>
        <item x="2507"/>
        <item x="2508"/>
        <item x="2509"/>
        <item x="2924"/>
        <item x="2779"/>
        <item x="2510"/>
        <item x="2511"/>
        <item x="3662"/>
        <item x="4045"/>
        <item x="389"/>
        <item x="25"/>
        <item x="4046"/>
        <item x="3612"/>
        <item x="2512"/>
        <item x="2972"/>
        <item x="3569"/>
        <item x="3183"/>
        <item x="3155"/>
        <item x="906"/>
        <item x="2513"/>
        <item x="278"/>
        <item x="2514"/>
        <item x="304"/>
        <item x="2515"/>
        <item x="2865"/>
        <item x="3721"/>
        <item x="3077"/>
        <item x="88"/>
        <item x="489"/>
        <item x="2516"/>
        <item x="3669"/>
        <item x="4047"/>
        <item x="390"/>
        <item x="168"/>
        <item x="490"/>
        <item x="3533"/>
        <item x="74"/>
        <item x="2517"/>
        <item x="491"/>
        <item x="2866"/>
        <item x="3119"/>
        <item x="2518"/>
        <item x="4048"/>
        <item x="679"/>
        <item x="4049"/>
        <item x="2519"/>
        <item x="680"/>
        <item x="740"/>
        <item x="2520"/>
        <item x="2780"/>
        <item x="3534"/>
        <item x="2521"/>
        <item x="2522"/>
        <item x="2523"/>
        <item x="2524"/>
        <item x="681"/>
        <item x="3078"/>
        <item x="2525"/>
        <item x="2526"/>
        <item x="2527"/>
        <item x="572"/>
        <item x="305"/>
        <item x="708"/>
        <item x="2528"/>
        <item x="3311"/>
        <item x="169"/>
        <item x="4050"/>
        <item x="2529"/>
        <item x="3290"/>
        <item x="3613"/>
        <item x="2530"/>
        <item x="682"/>
        <item x="2531"/>
        <item x="2532"/>
        <item x="4051"/>
        <item x="3614"/>
        <item x="2533"/>
        <item x="492"/>
        <item x="1"/>
        <item x="2534"/>
        <item x="2535"/>
        <item x="2781"/>
        <item x="2536"/>
        <item x="3079"/>
        <item x="2537"/>
        <item x="741"/>
        <item x="2538"/>
        <item x="683"/>
        <item x="2539"/>
        <item x="2540"/>
        <item x="3559"/>
        <item x="2541"/>
        <item x="2782"/>
        <item x="4052"/>
        <item x="2542"/>
        <item x="36"/>
        <item x="3344"/>
        <item x="2783"/>
        <item x="2784"/>
        <item x="170"/>
        <item x="2543"/>
        <item x="3291"/>
        <item x="391"/>
        <item x="2544"/>
        <item x="3292"/>
        <item x="684"/>
        <item x="3382"/>
        <item x="171"/>
        <item x="3345"/>
        <item x="3184"/>
        <item x="2867"/>
        <item x="225"/>
        <item x="2545"/>
        <item x="2546"/>
        <item x="2547"/>
        <item x="4053"/>
        <item x="2548"/>
        <item x="392"/>
        <item x="2549"/>
        <item x="2550"/>
        <item x="2551"/>
        <item x="89"/>
        <item x="907"/>
        <item x="2552"/>
        <item x="90"/>
        <item x="3535"/>
        <item x="822"/>
        <item x="2553"/>
        <item x="2554"/>
        <item x="2555"/>
        <item x="2556"/>
        <item x="823"/>
        <item x="2557"/>
        <item x="824"/>
        <item x="685"/>
        <item x="2558"/>
        <item x="2559"/>
        <item x="3536"/>
        <item x="4054"/>
        <item x="2560"/>
        <item x="825"/>
        <item x="2785"/>
        <item x="6"/>
        <item x="3537"/>
        <item x="826"/>
        <item x="4055"/>
        <item x="2786"/>
        <item x="2561"/>
        <item x="2562"/>
        <item x="2868"/>
        <item x="2563"/>
        <item x="4056"/>
        <item x="2564"/>
        <item x="908"/>
        <item x="4057"/>
        <item x="4058"/>
        <item x="2565"/>
        <item x="4059"/>
        <item x="2566"/>
        <item x="827"/>
        <item x="3560"/>
        <item x="3156"/>
        <item x="2567"/>
        <item x="2568"/>
        <item x="533"/>
        <item x="686"/>
        <item x="2569"/>
        <item x="4060"/>
        <item x="4061"/>
        <item x="3364"/>
        <item x="2570"/>
        <item x="4062"/>
        <item x="60"/>
        <item x="2571"/>
        <item x="2572"/>
        <item x="4063"/>
        <item x="2573"/>
        <item x="2574"/>
        <item x="2575"/>
        <item x="534"/>
        <item x="2576"/>
        <item x="4064"/>
        <item x="573"/>
        <item x="2577"/>
        <item x="4065"/>
        <item x="4066"/>
        <item x="2869"/>
        <item x="2787"/>
        <item x="493"/>
        <item x="909"/>
        <item x="61"/>
        <item x="226"/>
        <item x="2578"/>
        <item x="2579"/>
        <item x="2580"/>
        <item x="4067"/>
        <item x="2581"/>
        <item x="2582"/>
        <item x="2583"/>
        <item x="102"/>
        <item x="2584"/>
        <item x="2585"/>
        <item x="3293"/>
        <item x="4068"/>
        <item x="393"/>
        <item x="2586"/>
        <item x="2587"/>
        <item x="2588"/>
        <item x="4069"/>
        <item x="687"/>
        <item x="910"/>
        <item x="2589"/>
        <item x="3294"/>
        <item x="279"/>
        <item x="2590"/>
        <item x="2591"/>
        <item x="2592"/>
        <item x="227"/>
        <item x="2593"/>
        <item x="2594"/>
        <item x="2595"/>
        <item x="2596"/>
        <item x="3696"/>
        <item x="2597"/>
        <item x="4070"/>
        <item x="3561"/>
        <item x="3538"/>
        <item x="2598"/>
        <item x="4071"/>
        <item x="4072"/>
        <item x="494"/>
        <item x="2599"/>
        <item x="2600"/>
        <item x="911"/>
        <item x="3615"/>
        <item x="4073"/>
        <item x="2788"/>
        <item x="2601"/>
        <item x="2602"/>
        <item x="280"/>
        <item x="281"/>
        <item x="4074"/>
        <item x="2973"/>
        <item x="3722"/>
        <item x="4075"/>
        <item x="912"/>
        <item x="228"/>
        <item x="2603"/>
        <item x="2604"/>
        <item x="2605"/>
        <item x="613"/>
        <item x="3080"/>
        <item x="2606"/>
        <item x="2607"/>
        <item x="26"/>
        <item x="4076"/>
        <item x="2608"/>
        <item x="2789"/>
        <item x="2609"/>
        <item x="394"/>
        <item x="574"/>
        <item x="229"/>
        <item x="2870"/>
        <item x="2974"/>
        <item x="4077"/>
        <item x="2610"/>
        <item x="2611"/>
        <item x="2612"/>
        <item x="2613"/>
        <item x="2614"/>
        <item x="3295"/>
        <item x="2615"/>
        <item x="3312"/>
        <item x="2925"/>
        <item x="2616"/>
        <item x="4078"/>
        <item x="3663"/>
        <item x="2617"/>
        <item x="3313"/>
        <item x="828"/>
        <item x="2618"/>
        <item x="2619"/>
        <item x="2620"/>
        <item x="614"/>
        <item x="2621"/>
        <item x="230"/>
        <item x="2622"/>
        <item x="2623"/>
        <item x="913"/>
        <item x="688"/>
        <item x="2624"/>
        <item x="2625"/>
        <item x="2926"/>
        <item x="172"/>
        <item x="2626"/>
        <item x="4079"/>
        <item x="4080"/>
        <item x="3383"/>
        <item x="2627"/>
        <item x="3384"/>
        <item x="3670"/>
        <item x="2628"/>
        <item x="3539"/>
        <item x="62"/>
        <item x="2629"/>
        <item x="2630"/>
        <item x="3650"/>
        <item x="2631"/>
        <item x="2927"/>
        <item x="3365"/>
        <item x="575"/>
        <item x="2632"/>
        <item x="2633"/>
        <item x="4081"/>
        <item x="2634"/>
        <item x="829"/>
        <item x="326"/>
        <item t="default"/>
      </items>
    </pivotField>
    <pivotField showAll="0"/>
    <pivotField showAll="0"/>
    <pivotField dataField="1" numFmtId="44" showAll="0"/>
    <pivotField numFmtId="44" showAll="0"/>
    <pivotField axis="axisCol" showAll="0">
      <items count="5">
        <item h="1" x="1"/>
        <item n="Unsuccessful" x="0"/>
        <item h="1" x="3"/>
        <item h="1" x="2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showAll="0"/>
    <pivotField showAll="0"/>
    <pivotField showAll="0"/>
    <pivotField showAll="0"/>
    <pivotField numFmtId="2" showAll="0"/>
    <pivotField numFmtId="44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1">
    <i>
      <x v="1"/>
    </i>
  </colItem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A7A73-6BD3-48C7-B900-8E8B0CFA5C55}" name="PivotTable1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h="1" x="4"/>
        <item t="default"/>
      </items>
    </pivotField>
    <pivotField axis="axisPage" multipleItemSelectionAllowed="1" showAll="0">
      <items count="23">
        <item x="18"/>
        <item x="2"/>
        <item x="19"/>
        <item x="6"/>
        <item x="15"/>
        <item x="7"/>
        <item x="1"/>
        <item x="8"/>
        <item x="5"/>
        <item x="3"/>
        <item x="16"/>
        <item x="4"/>
        <item x="11"/>
        <item x="20"/>
        <item x="9"/>
        <item x="14"/>
        <item x="17"/>
        <item x="12"/>
        <item x="10"/>
        <item x="13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3"/>
        <item x="6"/>
        <item x="4"/>
        <item x="1"/>
        <item x="5"/>
        <item x="8"/>
        <item x="7"/>
        <item x="0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Qty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8E6A5-7326-4030-BE06-3857AB2AE518}" name="PivotTable1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Category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multipleItemSelectionAllowed="1" showAll="0">
      <items count="23">
        <item x="18"/>
        <item x="2"/>
        <item x="19"/>
        <item x="6"/>
        <item x="15"/>
        <item x="7"/>
        <item x="1"/>
        <item x="8"/>
        <item x="5"/>
        <item x="3"/>
        <item x="16"/>
        <item x="4"/>
        <item x="11"/>
        <item x="20"/>
        <item x="9"/>
        <item x="14"/>
        <item x="17"/>
        <item x="12"/>
        <item x="10"/>
        <item x="13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2"/>
        <item x="3"/>
        <item x="6"/>
        <item x="4"/>
        <item x="1"/>
        <item x="5"/>
        <item x="8"/>
        <item x="7"/>
        <item x="0"/>
        <item x="9"/>
        <item t="default"/>
      </items>
    </pivotField>
    <pivotField axis="axisRow" showAll="0">
      <items count="43">
        <item x="15"/>
        <item x="36"/>
        <item x="7"/>
        <item x="17"/>
        <item x="38"/>
        <item x="22"/>
        <item x="14"/>
        <item x="20"/>
        <item x="19"/>
        <item x="37"/>
        <item x="10"/>
        <item x="33"/>
        <item x="31"/>
        <item x="21"/>
        <item x="39"/>
        <item x="40"/>
        <item x="18"/>
        <item x="28"/>
        <item x="1"/>
        <item x="8"/>
        <item x="27"/>
        <item x="34"/>
        <item x="23"/>
        <item x="16"/>
        <item x="0"/>
        <item x="30"/>
        <item x="29"/>
        <item x="35"/>
        <item x="2"/>
        <item x="13"/>
        <item x="3"/>
        <item x="5"/>
        <item x="32"/>
        <item x="4"/>
        <item x="9"/>
        <item x="6"/>
        <item x="26"/>
        <item x="25"/>
        <item x="11"/>
        <item x="24"/>
        <item x="12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0" hier="-1"/>
  </pageFields>
  <dataFields count="1">
    <dataField name="Qty" fld="5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4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40C0-9651-41D6-9C89-9B5CAEF3F74D}">
  <sheetPr codeName="Sheet1"/>
  <dimension ref="A1:E18"/>
  <sheetViews>
    <sheetView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8308</v>
      </c>
      <c r="B1" t="s">
        <v>8365</v>
      </c>
    </row>
    <row r="2" spans="1:5" x14ac:dyDescent="0.25">
      <c r="A2" s="9" t="s">
        <v>8412</v>
      </c>
      <c r="B2" t="s">
        <v>8365</v>
      </c>
    </row>
    <row r="4" spans="1:5" x14ac:dyDescent="0.25">
      <c r="A4" s="9" t="s">
        <v>8381</v>
      </c>
      <c r="B4" s="9" t="s">
        <v>8322</v>
      </c>
    </row>
    <row r="5" spans="1:5" x14ac:dyDescent="0.25">
      <c r="A5" s="9" t="s">
        <v>8368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0" t="s">
        <v>8375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5">
      <c r="A7" s="10" t="s">
        <v>8376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10" t="s">
        <v>8377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10" t="s">
        <v>8378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5">
      <c r="A10" s="10" t="s">
        <v>8369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5">
      <c r="A11" s="10" t="s">
        <v>8379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5">
      <c r="A12" s="10" t="s">
        <v>8370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5">
      <c r="A13" s="10" t="s">
        <v>8371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5">
      <c r="A14" s="10" t="s">
        <v>8372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5">
      <c r="A15" s="10" t="s">
        <v>8373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5">
      <c r="A16" s="10" t="s">
        <v>8374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5">
      <c r="A17" s="10" t="s">
        <v>8380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5">
      <c r="A18" s="10" t="s">
        <v>8321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E2B2-894D-4879-BD0E-9DB19DEE9F58}">
  <dimension ref="B3:Z115"/>
  <sheetViews>
    <sheetView topLeftCell="P13" workbookViewId="0">
      <selection activeCell="P30" sqref="P30"/>
    </sheetView>
  </sheetViews>
  <sheetFormatPr defaultRowHeight="15" x14ac:dyDescent="0.25"/>
  <cols>
    <col min="2" max="2" width="15.42578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  <col min="8" max="8" width="13.140625" bestFit="1" customWidth="1"/>
    <col min="9" max="9" width="15.28515625" bestFit="1" customWidth="1"/>
    <col min="10" max="10" width="12.140625" hidden="1" customWidth="1"/>
    <col min="11" max="11" width="16.28515625" bestFit="1" customWidth="1"/>
    <col min="12" max="12" width="8" bestFit="1" customWidth="1"/>
    <col min="13" max="13" width="12.5703125" bestFit="1" customWidth="1"/>
    <col min="14" max="14" width="14.28515625" bestFit="1" customWidth="1"/>
    <col min="15" max="15" width="11.5703125" bestFit="1" customWidth="1"/>
    <col min="16" max="16" width="14.28515625" bestFit="1" customWidth="1"/>
    <col min="17" max="17" width="13.140625" bestFit="1" customWidth="1"/>
    <col min="18" max="18" width="15" bestFit="1" customWidth="1"/>
    <col min="19" max="20" width="5" bestFit="1" customWidth="1"/>
    <col min="21" max="21" width="4" bestFit="1" customWidth="1"/>
    <col min="22" max="22" width="5" bestFit="1" customWidth="1"/>
    <col min="23" max="23" width="9" bestFit="1" customWidth="1"/>
    <col min="24" max="24" width="6" bestFit="1" customWidth="1"/>
    <col min="25" max="25" width="7" bestFit="1" customWidth="1"/>
    <col min="26" max="26" width="6" bestFit="1" customWidth="1"/>
    <col min="27" max="27" width="9" bestFit="1" customWidth="1"/>
    <col min="28" max="29" width="6" bestFit="1" customWidth="1"/>
    <col min="30" max="31" width="10" bestFit="1" customWidth="1"/>
    <col min="32" max="33" width="9" bestFit="1" customWidth="1"/>
    <col min="34" max="34" width="6" bestFit="1" customWidth="1"/>
    <col min="35" max="35" width="9" bestFit="1" customWidth="1"/>
    <col min="36" max="36" width="10" bestFit="1" customWidth="1"/>
    <col min="37" max="37" width="7" bestFit="1" customWidth="1"/>
    <col min="38" max="45" width="10" bestFit="1" customWidth="1"/>
    <col min="46" max="46" width="12" bestFit="1" customWidth="1"/>
    <col min="47" max="52" width="11" bestFit="1" customWidth="1"/>
    <col min="53" max="56" width="10" bestFit="1" customWidth="1"/>
    <col min="57" max="57" width="8" bestFit="1" customWidth="1"/>
    <col min="58" max="60" width="10" bestFit="1" customWidth="1"/>
    <col min="61" max="61" width="11" bestFit="1" customWidth="1"/>
    <col min="62" max="62" width="9" bestFit="1" customWidth="1"/>
    <col min="63" max="66" width="10" bestFit="1" customWidth="1"/>
    <col min="67" max="68" width="6" bestFit="1" customWidth="1"/>
    <col min="69" max="69" width="5" bestFit="1" customWidth="1"/>
    <col min="70" max="71" width="10" bestFit="1" customWidth="1"/>
    <col min="72" max="72" width="9" bestFit="1" customWidth="1"/>
    <col min="73" max="73" width="10" bestFit="1" customWidth="1"/>
    <col min="74" max="74" width="6" bestFit="1" customWidth="1"/>
    <col min="75" max="75" width="10" bestFit="1" customWidth="1"/>
    <col min="76" max="76" width="11" bestFit="1" customWidth="1"/>
    <col min="77" max="77" width="9" bestFit="1" customWidth="1"/>
    <col min="78" max="79" width="5" bestFit="1" customWidth="1"/>
    <col min="80" max="80" width="6" bestFit="1" customWidth="1"/>
    <col min="81" max="81" width="9" bestFit="1" customWidth="1"/>
    <col min="82" max="82" width="5" bestFit="1" customWidth="1"/>
    <col min="83" max="83" width="9" bestFit="1" customWidth="1"/>
    <col min="84" max="85" width="5" bestFit="1" customWidth="1"/>
    <col min="86" max="86" width="8" bestFit="1" customWidth="1"/>
    <col min="87" max="87" width="5" bestFit="1" customWidth="1"/>
    <col min="88" max="88" width="4" bestFit="1" customWidth="1"/>
    <col min="89" max="89" width="6" bestFit="1" customWidth="1"/>
    <col min="90" max="90" width="8" bestFit="1" customWidth="1"/>
    <col min="91" max="93" width="5" bestFit="1" customWidth="1"/>
    <col min="94" max="94" width="9" bestFit="1" customWidth="1"/>
    <col min="95" max="95" width="12" bestFit="1" customWidth="1"/>
    <col min="96" max="492" width="14.28515625" bestFit="1" customWidth="1"/>
    <col min="493" max="494" width="15.28515625" bestFit="1" customWidth="1"/>
  </cols>
  <sheetData>
    <row r="3" spans="2:26" ht="15.75" thickBot="1" x14ac:dyDescent="0.3">
      <c r="B3" s="9" t="s">
        <v>8381</v>
      </c>
      <c r="C3" s="9" t="s">
        <v>8322</v>
      </c>
      <c r="H3" s="27"/>
      <c r="I3" s="27"/>
    </row>
    <row r="4" spans="2:26" s="62" customFormat="1" ht="60.75" thickBot="1" x14ac:dyDescent="0.3">
      <c r="B4" s="78" t="s">
        <v>8368</v>
      </c>
      <c r="C4" s="81" t="s">
        <v>8220</v>
      </c>
      <c r="D4" s="81" t="s">
        <v>8221</v>
      </c>
      <c r="E4" s="81" t="s">
        <v>8222</v>
      </c>
      <c r="F4" s="81" t="s">
        <v>8219</v>
      </c>
      <c r="G4" s="81" t="s">
        <v>8321</v>
      </c>
      <c r="H4" s="82" t="s">
        <v>8416</v>
      </c>
      <c r="I4" s="82" t="s">
        <v>8417</v>
      </c>
      <c r="J4" s="78" t="s">
        <v>8368</v>
      </c>
      <c r="K4" s="81" t="s">
        <v>8420</v>
      </c>
      <c r="L4" s="81" t="s">
        <v>8421</v>
      </c>
      <c r="M4" s="81" t="s">
        <v>8418</v>
      </c>
      <c r="N4" s="86" t="s">
        <v>8422</v>
      </c>
      <c r="O4" s="81" t="s">
        <v>8419</v>
      </c>
      <c r="Q4" s="67" t="s">
        <v>8368</v>
      </c>
      <c r="R4" s="67" t="s">
        <v>8219</v>
      </c>
      <c r="S4" s="67" t="s">
        <v>8222</v>
      </c>
      <c r="T4" s="67" t="s">
        <v>8220</v>
      </c>
      <c r="U4" s="67" t="s">
        <v>8221</v>
      </c>
      <c r="V4" s="67" t="s">
        <v>8321</v>
      </c>
      <c r="W4" s="67" t="s">
        <v>8427</v>
      </c>
      <c r="X4" s="67" t="s">
        <v>8429</v>
      </c>
      <c r="Y4" s="67" t="s">
        <v>8426</v>
      </c>
      <c r="Z4" s="67" t="s">
        <v>8428</v>
      </c>
    </row>
    <row r="5" spans="2:26" x14ac:dyDescent="0.25">
      <c r="B5" s="94" t="s">
        <v>8311</v>
      </c>
      <c r="C5" s="52">
        <v>40</v>
      </c>
      <c r="D5" s="33">
        <v>180</v>
      </c>
      <c r="E5" s="33"/>
      <c r="F5" s="33">
        <v>300</v>
      </c>
      <c r="G5" s="53">
        <v>520</v>
      </c>
      <c r="H5" s="34">
        <f t="shared" ref="H5:H12" si="0">F5/G5</f>
        <v>0.57692307692307687</v>
      </c>
      <c r="I5" s="34">
        <f>D5/G5</f>
        <v>0.34615384615384615</v>
      </c>
      <c r="J5" s="49" t="s">
        <v>8311</v>
      </c>
      <c r="K5" s="46">
        <v>100000000</v>
      </c>
      <c r="L5" s="39">
        <v>13</v>
      </c>
      <c r="M5" s="39">
        <v>265946.76730769232</v>
      </c>
      <c r="N5" s="39">
        <v>171253</v>
      </c>
      <c r="O5" s="40">
        <v>10970.801826923076</v>
      </c>
      <c r="P5" s="5"/>
      <c r="Q5" s="68" t="s">
        <v>8360</v>
      </c>
      <c r="R5" s="69">
        <v>140</v>
      </c>
      <c r="S5" s="69"/>
      <c r="T5" s="69"/>
      <c r="U5" s="69"/>
      <c r="V5" s="69">
        <v>140</v>
      </c>
      <c r="W5" s="30">
        <f t="shared" ref="W5:W29" si="1">R5/V5</f>
        <v>1</v>
      </c>
      <c r="X5" s="70">
        <v>17757389.099999994</v>
      </c>
      <c r="Y5" s="71">
        <f t="shared" ref="Y5:Y29" si="2">_xlfn.XLOOKUP(Q5,$B$36:$B$76,$C$36:$C$76)</f>
        <v>140</v>
      </c>
      <c r="Z5" s="40">
        <f t="shared" ref="Z5:Z29" si="3">X5/Y5</f>
        <v>126838.49357142852</v>
      </c>
    </row>
    <row r="6" spans="2:26" x14ac:dyDescent="0.25">
      <c r="B6" s="95" t="s">
        <v>8318</v>
      </c>
      <c r="C6" s="54">
        <v>20</v>
      </c>
      <c r="D6" s="35">
        <v>140</v>
      </c>
      <c r="E6" s="35">
        <v>6</v>
      </c>
      <c r="F6" s="35">
        <v>34</v>
      </c>
      <c r="G6" s="55">
        <v>200</v>
      </c>
      <c r="H6" s="36">
        <f t="shared" si="0"/>
        <v>0.17</v>
      </c>
      <c r="I6" s="36">
        <f t="shared" ref="I6:I13" si="4">D6/G6</f>
        <v>0.7</v>
      </c>
      <c r="J6" s="50" t="s">
        <v>8318</v>
      </c>
      <c r="K6" s="47">
        <v>250000</v>
      </c>
      <c r="L6" s="41">
        <v>2</v>
      </c>
      <c r="M6" s="41">
        <v>28525.095000000001</v>
      </c>
      <c r="N6" s="41">
        <v>184133.01</v>
      </c>
      <c r="O6" s="42">
        <v>4684.9632499999998</v>
      </c>
      <c r="P6" s="5"/>
      <c r="Q6" s="72" t="s">
        <v>8328</v>
      </c>
      <c r="R6" s="66">
        <v>180</v>
      </c>
      <c r="S6" s="66"/>
      <c r="T6" s="66"/>
      <c r="U6" s="66"/>
      <c r="V6" s="66">
        <v>180</v>
      </c>
      <c r="W6" s="31">
        <f t="shared" si="1"/>
        <v>1</v>
      </c>
      <c r="X6" s="65">
        <v>4450684.3999999994</v>
      </c>
      <c r="Y6" s="73">
        <f t="shared" si="2"/>
        <v>180</v>
      </c>
      <c r="Z6" s="42">
        <f t="shared" si="3"/>
        <v>24726.02444444444</v>
      </c>
    </row>
    <row r="7" spans="2:26" x14ac:dyDescent="0.25">
      <c r="B7" s="95" t="s">
        <v>8317</v>
      </c>
      <c r="C7" s="54"/>
      <c r="D7" s="35">
        <v>140</v>
      </c>
      <c r="E7" s="35"/>
      <c r="F7" s="35">
        <v>80</v>
      </c>
      <c r="G7" s="55">
        <v>220</v>
      </c>
      <c r="H7" s="36">
        <f t="shared" si="0"/>
        <v>0.36363636363636365</v>
      </c>
      <c r="I7" s="36">
        <f t="shared" si="4"/>
        <v>0.63636363636363635</v>
      </c>
      <c r="J7" s="50" t="s">
        <v>8317</v>
      </c>
      <c r="K7" s="47">
        <v>900000</v>
      </c>
      <c r="L7" s="41">
        <v>1</v>
      </c>
      <c r="M7" s="41">
        <v>35496.045454545456</v>
      </c>
      <c r="N7" s="41">
        <v>285309.33</v>
      </c>
      <c r="O7" s="42">
        <v>13874.154045454545</v>
      </c>
      <c r="P7" s="5"/>
      <c r="Q7" s="72" t="s">
        <v>8334</v>
      </c>
      <c r="R7" s="66">
        <v>80</v>
      </c>
      <c r="S7" s="66"/>
      <c r="T7" s="66"/>
      <c r="U7" s="66"/>
      <c r="V7" s="66">
        <v>80</v>
      </c>
      <c r="W7" s="31">
        <f t="shared" si="1"/>
        <v>1</v>
      </c>
      <c r="X7" s="65">
        <v>2791408.5599999996</v>
      </c>
      <c r="Y7" s="73">
        <f t="shared" si="2"/>
        <v>80</v>
      </c>
      <c r="Z7" s="42">
        <f t="shared" si="3"/>
        <v>34892.606999999996</v>
      </c>
    </row>
    <row r="8" spans="2:26" x14ac:dyDescent="0.25">
      <c r="B8" s="95" t="s">
        <v>8316</v>
      </c>
      <c r="C8" s="54">
        <v>24</v>
      </c>
      <c r="D8" s="35"/>
      <c r="E8" s="35"/>
      <c r="F8" s="35"/>
      <c r="G8" s="55">
        <v>24</v>
      </c>
      <c r="H8" s="36">
        <f t="shared" si="0"/>
        <v>0</v>
      </c>
      <c r="I8" s="36">
        <f t="shared" si="4"/>
        <v>0</v>
      </c>
      <c r="J8" s="50" t="s">
        <v>8316</v>
      </c>
      <c r="K8" s="47">
        <v>100000</v>
      </c>
      <c r="L8" s="41">
        <v>50</v>
      </c>
      <c r="M8" s="41">
        <v>13368.125</v>
      </c>
      <c r="N8" s="41">
        <v>8537</v>
      </c>
      <c r="O8" s="42">
        <v>397.375</v>
      </c>
      <c r="P8" s="5"/>
      <c r="Q8" s="72" t="s">
        <v>8340</v>
      </c>
      <c r="R8" s="66">
        <v>260</v>
      </c>
      <c r="S8" s="66"/>
      <c r="T8" s="66"/>
      <c r="U8" s="66"/>
      <c r="V8" s="66">
        <v>260</v>
      </c>
      <c r="W8" s="31">
        <f t="shared" si="1"/>
        <v>1</v>
      </c>
      <c r="X8" s="65">
        <v>1632387.5300000003</v>
      </c>
      <c r="Y8" s="73">
        <f t="shared" si="2"/>
        <v>260</v>
      </c>
      <c r="Z8" s="42">
        <f t="shared" si="3"/>
        <v>6278.4135769230779</v>
      </c>
    </row>
    <row r="9" spans="2:26" x14ac:dyDescent="0.25">
      <c r="B9" s="95" t="s">
        <v>8315</v>
      </c>
      <c r="C9" s="54">
        <v>20</v>
      </c>
      <c r="D9" s="35">
        <v>120</v>
      </c>
      <c r="E9" s="35">
        <v>20</v>
      </c>
      <c r="F9" s="35">
        <v>540</v>
      </c>
      <c r="G9" s="55">
        <v>700</v>
      </c>
      <c r="H9" s="36">
        <f t="shared" si="0"/>
        <v>0.77142857142857146</v>
      </c>
      <c r="I9" s="36">
        <f t="shared" si="4"/>
        <v>0.17142857142857143</v>
      </c>
      <c r="J9" s="50" t="s">
        <v>8315</v>
      </c>
      <c r="K9" s="47">
        <v>500000</v>
      </c>
      <c r="L9" s="41">
        <v>5</v>
      </c>
      <c r="M9" s="41">
        <v>6969.5857428571435</v>
      </c>
      <c r="N9" s="41">
        <v>79335.360000000001</v>
      </c>
      <c r="O9" s="42">
        <v>4756.0347714285717</v>
      </c>
      <c r="P9" s="5"/>
      <c r="Q9" s="72" t="s">
        <v>8354</v>
      </c>
      <c r="R9" s="66">
        <v>20</v>
      </c>
      <c r="S9" s="66"/>
      <c r="T9" s="66"/>
      <c r="U9" s="66"/>
      <c r="V9" s="66">
        <v>20</v>
      </c>
      <c r="W9" s="31">
        <f t="shared" si="1"/>
        <v>1</v>
      </c>
      <c r="X9" s="65">
        <v>1114362.8900000001</v>
      </c>
      <c r="Y9" s="73">
        <f t="shared" si="2"/>
        <v>20</v>
      </c>
      <c r="Z9" s="42">
        <f t="shared" si="3"/>
        <v>55718.144500000009</v>
      </c>
    </row>
    <row r="10" spans="2:26" x14ac:dyDescent="0.25">
      <c r="B10" s="95" t="s">
        <v>8319</v>
      </c>
      <c r="C10" s="54"/>
      <c r="D10" s="35">
        <v>117</v>
      </c>
      <c r="E10" s="35"/>
      <c r="F10" s="35">
        <v>103</v>
      </c>
      <c r="G10" s="55">
        <v>220</v>
      </c>
      <c r="H10" s="36">
        <f t="shared" si="0"/>
        <v>0.4681818181818182</v>
      </c>
      <c r="I10" s="36">
        <f t="shared" si="4"/>
        <v>0.53181818181818186</v>
      </c>
      <c r="J10" s="50" t="s">
        <v>8319</v>
      </c>
      <c r="K10" s="47">
        <v>300000</v>
      </c>
      <c r="L10" s="41">
        <v>20</v>
      </c>
      <c r="M10" s="41">
        <v>14429.563636363637</v>
      </c>
      <c r="N10" s="41">
        <v>471567</v>
      </c>
      <c r="O10" s="42">
        <v>10916.426045454547</v>
      </c>
      <c r="P10" s="5"/>
      <c r="Q10" s="72" t="s">
        <v>8326</v>
      </c>
      <c r="R10" s="66">
        <v>60</v>
      </c>
      <c r="S10" s="66"/>
      <c r="T10" s="66"/>
      <c r="U10" s="66"/>
      <c r="V10" s="66">
        <v>60</v>
      </c>
      <c r="W10" s="31">
        <f t="shared" si="1"/>
        <v>1</v>
      </c>
      <c r="X10" s="65">
        <v>663827.49</v>
      </c>
      <c r="Y10" s="73">
        <f t="shared" si="2"/>
        <v>60</v>
      </c>
      <c r="Z10" s="42">
        <f t="shared" si="3"/>
        <v>11063.791499999999</v>
      </c>
    </row>
    <row r="11" spans="2:26" x14ac:dyDescent="0.25">
      <c r="B11" s="95" t="s">
        <v>8314</v>
      </c>
      <c r="C11" s="54">
        <v>30</v>
      </c>
      <c r="D11" s="35">
        <v>127</v>
      </c>
      <c r="E11" s="35"/>
      <c r="F11" s="35">
        <v>80</v>
      </c>
      <c r="G11" s="55">
        <v>237</v>
      </c>
      <c r="H11" s="36">
        <f t="shared" si="0"/>
        <v>0.33755274261603374</v>
      </c>
      <c r="I11" s="36">
        <f t="shared" si="4"/>
        <v>0.53586497890295359</v>
      </c>
      <c r="J11" s="50" t="s">
        <v>8314</v>
      </c>
      <c r="K11" s="47">
        <v>25000000</v>
      </c>
      <c r="L11" s="41">
        <v>40</v>
      </c>
      <c r="M11" s="41">
        <v>120118.60759493671</v>
      </c>
      <c r="N11" s="41">
        <v>590807.11</v>
      </c>
      <c r="O11" s="42">
        <v>6766.7643459915616</v>
      </c>
      <c r="P11" s="5"/>
      <c r="Q11" s="72" t="s">
        <v>8353</v>
      </c>
      <c r="R11" s="66">
        <v>60</v>
      </c>
      <c r="S11" s="66"/>
      <c r="T11" s="66"/>
      <c r="U11" s="66"/>
      <c r="V11" s="66">
        <v>60</v>
      </c>
      <c r="W11" s="31">
        <f t="shared" si="1"/>
        <v>1</v>
      </c>
      <c r="X11" s="65">
        <v>420988.01</v>
      </c>
      <c r="Y11" s="73">
        <f t="shared" si="2"/>
        <v>60</v>
      </c>
      <c r="Z11" s="42">
        <f t="shared" si="3"/>
        <v>7016.4668333333339</v>
      </c>
    </row>
    <row r="12" spans="2:26" x14ac:dyDescent="0.25">
      <c r="B12" s="95" t="s">
        <v>8313</v>
      </c>
      <c r="C12" s="54">
        <v>178</v>
      </c>
      <c r="D12" s="35">
        <v>213</v>
      </c>
      <c r="E12" s="35"/>
      <c r="F12" s="35">
        <v>209</v>
      </c>
      <c r="G12" s="55">
        <v>600</v>
      </c>
      <c r="H12" s="36">
        <f t="shared" si="0"/>
        <v>0.34833333333333333</v>
      </c>
      <c r="I12" s="36">
        <f t="shared" si="4"/>
        <v>0.35499999999999998</v>
      </c>
      <c r="J12" s="50" t="s">
        <v>8313</v>
      </c>
      <c r="K12" s="47">
        <v>8000000</v>
      </c>
      <c r="L12" s="41">
        <v>1</v>
      </c>
      <c r="M12" s="41">
        <v>70118.45465</v>
      </c>
      <c r="N12" s="41">
        <v>2344134.67</v>
      </c>
      <c r="O12" s="42">
        <v>39006.20613333334</v>
      </c>
      <c r="P12" s="5"/>
      <c r="Q12" s="72" t="s">
        <v>8342</v>
      </c>
      <c r="R12" s="66">
        <v>40</v>
      </c>
      <c r="S12" s="66"/>
      <c r="T12" s="66"/>
      <c r="U12" s="66"/>
      <c r="V12" s="66">
        <v>40</v>
      </c>
      <c r="W12" s="31">
        <f t="shared" si="1"/>
        <v>1</v>
      </c>
      <c r="X12" s="65">
        <v>269653.12</v>
      </c>
      <c r="Y12" s="73">
        <f t="shared" si="2"/>
        <v>40</v>
      </c>
      <c r="Z12" s="42">
        <f t="shared" si="3"/>
        <v>6741.3279999999995</v>
      </c>
    </row>
    <row r="13" spans="2:26" ht="15.75" thickBot="1" x14ac:dyDescent="0.3">
      <c r="B13" s="96" t="s">
        <v>8312</v>
      </c>
      <c r="C13" s="56">
        <v>37</v>
      </c>
      <c r="D13" s="37">
        <v>493</v>
      </c>
      <c r="E13" s="37">
        <v>24</v>
      </c>
      <c r="F13" s="37">
        <v>839</v>
      </c>
      <c r="G13" s="57">
        <v>1393</v>
      </c>
      <c r="H13" s="38">
        <f>F13/G13</f>
        <v>0.60229720028715006</v>
      </c>
      <c r="I13" s="38">
        <f t="shared" si="4"/>
        <v>0.35391241923905242</v>
      </c>
      <c r="J13" s="51" t="s">
        <v>8312</v>
      </c>
      <c r="K13" s="48">
        <v>30000000</v>
      </c>
      <c r="L13" s="43">
        <v>1</v>
      </c>
      <c r="M13" s="43">
        <v>46831.852117731512</v>
      </c>
      <c r="N13" s="43">
        <v>169985.91</v>
      </c>
      <c r="O13" s="44">
        <v>4114.7137616654709</v>
      </c>
      <c r="P13" s="5"/>
      <c r="Q13" s="72" t="s">
        <v>8327</v>
      </c>
      <c r="R13" s="66">
        <v>60</v>
      </c>
      <c r="S13" s="66"/>
      <c r="T13" s="66"/>
      <c r="U13" s="66"/>
      <c r="V13" s="66">
        <v>60</v>
      </c>
      <c r="W13" s="31">
        <f t="shared" si="1"/>
        <v>1</v>
      </c>
      <c r="X13" s="65">
        <v>199064.28</v>
      </c>
      <c r="Y13" s="73">
        <f t="shared" si="2"/>
        <v>60</v>
      </c>
      <c r="Z13" s="42">
        <f t="shared" si="3"/>
        <v>3317.7379999999998</v>
      </c>
    </row>
    <row r="14" spans="2:26" x14ac:dyDescent="0.25">
      <c r="H14" s="5"/>
      <c r="I14" s="5"/>
      <c r="J14" s="5"/>
      <c r="K14" s="5"/>
      <c r="L14" s="5"/>
      <c r="M14" s="5"/>
      <c r="N14" s="5"/>
      <c r="O14" s="5"/>
      <c r="P14" s="5"/>
      <c r="Q14" s="72" t="s">
        <v>8344</v>
      </c>
      <c r="R14" s="66">
        <v>40</v>
      </c>
      <c r="S14" s="66"/>
      <c r="T14" s="66"/>
      <c r="U14" s="66"/>
      <c r="V14" s="66">
        <v>40</v>
      </c>
      <c r="W14" s="31">
        <f t="shared" si="1"/>
        <v>1</v>
      </c>
      <c r="X14" s="65">
        <v>197021.65000000002</v>
      </c>
      <c r="Y14" s="73">
        <f t="shared" si="2"/>
        <v>40</v>
      </c>
      <c r="Z14" s="42">
        <f t="shared" si="3"/>
        <v>4925.5412500000002</v>
      </c>
    </row>
    <row r="15" spans="2:26" x14ac:dyDescent="0.25">
      <c r="Q15" s="72" t="s">
        <v>8343</v>
      </c>
      <c r="R15" s="66">
        <v>40</v>
      </c>
      <c r="S15" s="66"/>
      <c r="T15" s="66"/>
      <c r="U15" s="66"/>
      <c r="V15" s="66">
        <v>40</v>
      </c>
      <c r="W15" s="31">
        <f t="shared" si="1"/>
        <v>1</v>
      </c>
      <c r="X15" s="65">
        <v>185103.27</v>
      </c>
      <c r="Y15" s="73">
        <f t="shared" si="2"/>
        <v>40</v>
      </c>
      <c r="Z15" s="42">
        <f t="shared" si="3"/>
        <v>4627.5817499999994</v>
      </c>
    </row>
    <row r="16" spans="2:26" ht="15.75" thickBot="1" x14ac:dyDescent="0.3">
      <c r="B16" s="9" t="s">
        <v>8381</v>
      </c>
      <c r="C16" s="9" t="s">
        <v>8322</v>
      </c>
      <c r="Q16" s="72" t="s">
        <v>8341</v>
      </c>
      <c r="R16" s="66">
        <v>20</v>
      </c>
      <c r="S16" s="66"/>
      <c r="T16" s="66"/>
      <c r="U16" s="66"/>
      <c r="V16" s="66">
        <v>20</v>
      </c>
      <c r="W16" s="31">
        <f t="shared" si="1"/>
        <v>1</v>
      </c>
      <c r="X16" s="65">
        <v>100836.05</v>
      </c>
      <c r="Y16" s="73">
        <f t="shared" si="2"/>
        <v>20</v>
      </c>
      <c r="Z16" s="42">
        <f t="shared" si="3"/>
        <v>5041.8024999999998</v>
      </c>
    </row>
    <row r="17" spans="2:26" ht="15.75" thickBot="1" x14ac:dyDescent="0.3">
      <c r="B17" s="28" t="s">
        <v>8368</v>
      </c>
      <c r="C17" s="29" t="s">
        <v>8220</v>
      </c>
      <c r="D17" s="29" t="s">
        <v>8221</v>
      </c>
      <c r="E17" s="29" t="s">
        <v>8222</v>
      </c>
      <c r="F17" s="29" t="s">
        <v>8219</v>
      </c>
      <c r="G17" s="29" t="s">
        <v>8321</v>
      </c>
      <c r="Q17" s="72" t="s">
        <v>8338</v>
      </c>
      <c r="R17" s="66">
        <v>140</v>
      </c>
      <c r="S17" s="66"/>
      <c r="T17" s="66"/>
      <c r="U17" s="66">
        <v>20</v>
      </c>
      <c r="V17" s="66">
        <v>160</v>
      </c>
      <c r="W17" s="31">
        <f t="shared" si="1"/>
        <v>0.875</v>
      </c>
      <c r="X17" s="65">
        <v>783072.33999999973</v>
      </c>
      <c r="Y17" s="73">
        <f t="shared" si="2"/>
        <v>160</v>
      </c>
      <c r="Z17" s="42">
        <f t="shared" si="3"/>
        <v>4894.202124999998</v>
      </c>
    </row>
    <row r="18" spans="2:26" ht="15.75" thickBot="1" x14ac:dyDescent="0.3">
      <c r="B18" s="58" t="s">
        <v>8315</v>
      </c>
      <c r="C18" s="52">
        <v>20</v>
      </c>
      <c r="D18" s="33">
        <v>120</v>
      </c>
      <c r="E18" s="33">
        <v>20</v>
      </c>
      <c r="F18" s="33">
        <v>540</v>
      </c>
      <c r="G18" s="53">
        <v>700</v>
      </c>
      <c r="Q18" s="72" t="s">
        <v>8331</v>
      </c>
      <c r="R18" s="66">
        <v>34</v>
      </c>
      <c r="S18" s="66">
        <v>6</v>
      </c>
      <c r="T18" s="66"/>
      <c r="U18" s="66"/>
      <c r="V18" s="66">
        <v>40</v>
      </c>
      <c r="W18" s="31">
        <f t="shared" si="1"/>
        <v>0.85</v>
      </c>
      <c r="X18" s="65">
        <v>855565.14</v>
      </c>
      <c r="Y18" s="73">
        <f t="shared" si="2"/>
        <v>40</v>
      </c>
      <c r="Z18" s="42">
        <f t="shared" si="3"/>
        <v>21389.128499999999</v>
      </c>
    </row>
    <row r="19" spans="2:26" x14ac:dyDescent="0.25">
      <c r="B19" s="59" t="s">
        <v>8344</v>
      </c>
      <c r="C19" s="54"/>
      <c r="D19" s="35"/>
      <c r="E19" s="35"/>
      <c r="F19" s="35">
        <v>40</v>
      </c>
      <c r="G19" s="55">
        <v>40</v>
      </c>
      <c r="Q19" s="72" t="s">
        <v>8357</v>
      </c>
      <c r="R19" s="66">
        <v>40</v>
      </c>
      <c r="S19" s="66"/>
      <c r="T19" s="66">
        <v>18</v>
      </c>
      <c r="U19" s="66">
        <v>2</v>
      </c>
      <c r="V19" s="66">
        <v>60</v>
      </c>
      <c r="W19" s="31">
        <f t="shared" si="1"/>
        <v>0.66666666666666663</v>
      </c>
      <c r="X19" s="65">
        <v>1498923.42</v>
      </c>
      <c r="Y19" s="73">
        <f t="shared" si="2"/>
        <v>60</v>
      </c>
      <c r="Z19" s="42">
        <f t="shared" si="3"/>
        <v>24982.056999999997</v>
      </c>
    </row>
    <row r="20" spans="2:26" x14ac:dyDescent="0.25">
      <c r="B20" s="60" t="s">
        <v>8342</v>
      </c>
      <c r="C20" s="54"/>
      <c r="D20" s="35"/>
      <c r="E20" s="35"/>
      <c r="F20" s="35">
        <v>40</v>
      </c>
      <c r="G20" s="55">
        <v>40</v>
      </c>
      <c r="Q20" s="72" t="s">
        <v>8363</v>
      </c>
      <c r="R20" s="66">
        <v>694</v>
      </c>
      <c r="S20" s="66">
        <v>19</v>
      </c>
      <c r="T20" s="66"/>
      <c r="U20" s="66">
        <v>353</v>
      </c>
      <c r="V20" s="66">
        <v>1066</v>
      </c>
      <c r="W20" s="31">
        <f t="shared" si="1"/>
        <v>0.651031894934334</v>
      </c>
      <c r="X20" s="65">
        <v>3368793.9900000007</v>
      </c>
      <c r="Y20" s="73">
        <f t="shared" si="2"/>
        <v>1066</v>
      </c>
      <c r="Z20" s="42">
        <f t="shared" si="3"/>
        <v>3160.2195028142596</v>
      </c>
    </row>
    <row r="21" spans="2:26" x14ac:dyDescent="0.25">
      <c r="B21" s="60" t="s">
        <v>8339</v>
      </c>
      <c r="C21" s="54"/>
      <c r="D21" s="35">
        <v>40</v>
      </c>
      <c r="E21" s="35">
        <v>20</v>
      </c>
      <c r="F21" s="35"/>
      <c r="G21" s="55">
        <v>60</v>
      </c>
      <c r="Q21" s="72" t="s">
        <v>8347</v>
      </c>
      <c r="R21" s="66">
        <v>103</v>
      </c>
      <c r="S21" s="66"/>
      <c r="T21" s="66"/>
      <c r="U21" s="66">
        <v>57</v>
      </c>
      <c r="V21" s="66">
        <v>160</v>
      </c>
      <c r="W21" s="31">
        <f t="shared" si="1"/>
        <v>0.64375000000000004</v>
      </c>
      <c r="X21" s="65">
        <v>2380468.73</v>
      </c>
      <c r="Y21" s="73">
        <f t="shared" si="2"/>
        <v>160</v>
      </c>
      <c r="Z21" s="42">
        <f t="shared" si="3"/>
        <v>14877.9295625</v>
      </c>
    </row>
    <row r="22" spans="2:26" x14ac:dyDescent="0.25">
      <c r="B22" s="60" t="s">
        <v>8338</v>
      </c>
      <c r="C22" s="54"/>
      <c r="D22" s="35">
        <v>20</v>
      </c>
      <c r="E22" s="35"/>
      <c r="F22" s="35">
        <v>140</v>
      </c>
      <c r="G22" s="55">
        <v>160</v>
      </c>
      <c r="Q22" s="72" t="s">
        <v>8361</v>
      </c>
      <c r="R22" s="66">
        <v>85</v>
      </c>
      <c r="S22" s="66">
        <v>5</v>
      </c>
      <c r="T22" s="66">
        <v>17</v>
      </c>
      <c r="U22" s="66">
        <v>80</v>
      </c>
      <c r="V22" s="66">
        <v>187</v>
      </c>
      <c r="W22" s="31">
        <f t="shared" si="1"/>
        <v>0.45454545454545453</v>
      </c>
      <c r="X22" s="65">
        <v>2025417.3800000001</v>
      </c>
      <c r="Y22" s="73">
        <f t="shared" si="2"/>
        <v>187</v>
      </c>
      <c r="Z22" s="42">
        <f t="shared" si="3"/>
        <v>10831.10898395722</v>
      </c>
    </row>
    <row r="23" spans="2:26" x14ac:dyDescent="0.25">
      <c r="B23" s="60" t="s">
        <v>8337</v>
      </c>
      <c r="C23" s="54"/>
      <c r="D23" s="35">
        <v>60</v>
      </c>
      <c r="E23" s="35"/>
      <c r="F23" s="35"/>
      <c r="G23" s="55">
        <v>60</v>
      </c>
      <c r="Q23" s="72" t="s">
        <v>8359</v>
      </c>
      <c r="R23" s="66">
        <v>9</v>
      </c>
      <c r="S23" s="66"/>
      <c r="T23" s="66"/>
      <c r="U23" s="66">
        <v>11</v>
      </c>
      <c r="V23" s="66">
        <v>20</v>
      </c>
      <c r="W23" s="31">
        <f t="shared" si="1"/>
        <v>0.45</v>
      </c>
      <c r="X23" s="65">
        <v>139685.76000000001</v>
      </c>
      <c r="Y23" s="73">
        <f t="shared" si="2"/>
        <v>20</v>
      </c>
      <c r="Z23" s="42">
        <f t="shared" si="3"/>
        <v>6984.2880000000005</v>
      </c>
    </row>
    <row r="24" spans="2:26" x14ac:dyDescent="0.25">
      <c r="B24" s="60" t="s">
        <v>8341</v>
      </c>
      <c r="C24" s="54"/>
      <c r="D24" s="35"/>
      <c r="E24" s="35"/>
      <c r="F24" s="35">
        <v>20</v>
      </c>
      <c r="G24" s="55">
        <v>20</v>
      </c>
      <c r="Q24" s="72" t="s">
        <v>8362</v>
      </c>
      <c r="R24" s="66">
        <v>60</v>
      </c>
      <c r="S24" s="66"/>
      <c r="T24" s="66">
        <v>20</v>
      </c>
      <c r="U24" s="66">
        <v>60</v>
      </c>
      <c r="V24" s="66">
        <v>140</v>
      </c>
      <c r="W24" s="31">
        <f t="shared" si="1"/>
        <v>0.42857142857142855</v>
      </c>
      <c r="X24" s="65">
        <v>337584.9</v>
      </c>
      <c r="Y24" s="73">
        <f t="shared" si="2"/>
        <v>140</v>
      </c>
      <c r="Z24" s="42">
        <f t="shared" si="3"/>
        <v>2411.3207142857145</v>
      </c>
    </row>
    <row r="25" spans="2:26" x14ac:dyDescent="0.25">
      <c r="B25" s="60" t="s">
        <v>8343</v>
      </c>
      <c r="C25" s="54"/>
      <c r="D25" s="35"/>
      <c r="E25" s="35"/>
      <c r="F25" s="35">
        <v>40</v>
      </c>
      <c r="G25" s="55">
        <v>40</v>
      </c>
      <c r="Q25" s="72" t="s">
        <v>8356</v>
      </c>
      <c r="R25" s="66">
        <v>20</v>
      </c>
      <c r="S25" s="66"/>
      <c r="T25" s="66">
        <v>60</v>
      </c>
      <c r="U25" s="66">
        <v>120</v>
      </c>
      <c r="V25" s="66">
        <v>200</v>
      </c>
      <c r="W25" s="31">
        <f t="shared" si="1"/>
        <v>0.1</v>
      </c>
      <c r="X25" s="65">
        <v>3668493.05</v>
      </c>
      <c r="Y25" s="73">
        <f t="shared" si="2"/>
        <v>200</v>
      </c>
      <c r="Z25" s="42">
        <f t="shared" si="3"/>
        <v>18342.465249999997</v>
      </c>
    </row>
    <row r="26" spans="2:26" x14ac:dyDescent="0.25">
      <c r="B26" s="60" t="s">
        <v>8340</v>
      </c>
      <c r="C26" s="54"/>
      <c r="D26" s="35"/>
      <c r="E26" s="35"/>
      <c r="F26" s="35">
        <v>260</v>
      </c>
      <c r="G26" s="55">
        <v>260</v>
      </c>
      <c r="Q26" s="72" t="s">
        <v>8325</v>
      </c>
      <c r="R26" s="66"/>
      <c r="S26" s="66"/>
      <c r="T26" s="66"/>
      <c r="U26" s="66">
        <v>100</v>
      </c>
      <c r="V26" s="66">
        <v>100</v>
      </c>
      <c r="W26" s="31">
        <f t="shared" si="1"/>
        <v>0</v>
      </c>
      <c r="X26" s="65">
        <v>105563.01000000001</v>
      </c>
      <c r="Y26" s="73">
        <f t="shared" si="2"/>
        <v>100</v>
      </c>
      <c r="Z26" s="42">
        <f t="shared" si="3"/>
        <v>1055.6301000000001</v>
      </c>
    </row>
    <row r="27" spans="2:26" ht="15.75" thickBot="1" x14ac:dyDescent="0.3">
      <c r="B27" s="61" t="s">
        <v>8336</v>
      </c>
      <c r="C27" s="56">
        <v>20</v>
      </c>
      <c r="D27" s="37"/>
      <c r="E27" s="37"/>
      <c r="F27" s="37"/>
      <c r="G27" s="57">
        <v>20</v>
      </c>
      <c r="Q27" s="72" t="s">
        <v>8350</v>
      </c>
      <c r="R27" s="66"/>
      <c r="S27" s="66"/>
      <c r="T27" s="66">
        <v>20</v>
      </c>
      <c r="U27" s="66"/>
      <c r="V27" s="66">
        <v>20</v>
      </c>
      <c r="W27" s="31">
        <f t="shared" si="1"/>
        <v>0</v>
      </c>
      <c r="X27" s="65">
        <v>17044</v>
      </c>
      <c r="Y27" s="73">
        <f t="shared" si="2"/>
        <v>20</v>
      </c>
      <c r="Z27" s="42">
        <f t="shared" si="3"/>
        <v>852.2</v>
      </c>
    </row>
    <row r="28" spans="2:26" x14ac:dyDescent="0.25">
      <c r="Q28" s="72" t="s">
        <v>8352</v>
      </c>
      <c r="R28" s="66"/>
      <c r="S28" s="66"/>
      <c r="T28" s="66"/>
      <c r="U28" s="66">
        <v>40</v>
      </c>
      <c r="V28" s="66">
        <v>40</v>
      </c>
      <c r="W28" s="31">
        <f t="shared" si="1"/>
        <v>0</v>
      </c>
      <c r="X28" s="65">
        <v>14303.25</v>
      </c>
      <c r="Y28" s="73">
        <f t="shared" si="2"/>
        <v>40</v>
      </c>
      <c r="Z28" s="42">
        <f t="shared" si="3"/>
        <v>357.58125000000001</v>
      </c>
    </row>
    <row r="29" spans="2:26" ht="15.75" thickBot="1" x14ac:dyDescent="0.3">
      <c r="Q29" s="74" t="s">
        <v>8335</v>
      </c>
      <c r="R29" s="75"/>
      <c r="S29" s="75"/>
      <c r="T29" s="75">
        <v>24</v>
      </c>
      <c r="U29" s="75"/>
      <c r="V29" s="75">
        <v>24</v>
      </c>
      <c r="W29" s="32">
        <f t="shared" si="1"/>
        <v>0</v>
      </c>
      <c r="X29" s="76">
        <v>9537</v>
      </c>
      <c r="Y29" s="77">
        <f t="shared" si="2"/>
        <v>24</v>
      </c>
      <c r="Z29" s="44">
        <f t="shared" si="3"/>
        <v>397.375</v>
      </c>
    </row>
    <row r="32" spans="2:26" ht="15.75" thickBot="1" x14ac:dyDescent="0.3">
      <c r="I32" s="9" t="s">
        <v>8218</v>
      </c>
      <c r="J32" s="9" t="s">
        <v>8430</v>
      </c>
    </row>
    <row r="33" spans="2:19" ht="60.75" thickBot="1" x14ac:dyDescent="0.3">
      <c r="B33" s="9" t="s">
        <v>8218</v>
      </c>
      <c r="C33" t="s">
        <v>8365</v>
      </c>
      <c r="I33" s="29" t="s">
        <v>8219</v>
      </c>
      <c r="J33" s="29"/>
      <c r="K33" s="62" t="s">
        <v>8423</v>
      </c>
      <c r="L33" s="62" t="s">
        <v>8431</v>
      </c>
      <c r="Q33" s="9" t="s">
        <v>8368</v>
      </c>
      <c r="R33" t="s">
        <v>8414</v>
      </c>
    </row>
    <row r="34" spans="2:19" s="62" customFormat="1" ht="45.75" thickBot="1" x14ac:dyDescent="0.3">
      <c r="G34" s="78" t="s">
        <v>8223</v>
      </c>
      <c r="H34" s="78" t="s">
        <v>8245</v>
      </c>
      <c r="I34" s="89" t="s">
        <v>8414</v>
      </c>
      <c r="J34" s="81" t="s">
        <v>8432</v>
      </c>
      <c r="K34" s="88"/>
      <c r="L34" s="88"/>
      <c r="M34" s="67" t="s">
        <v>8433</v>
      </c>
      <c r="Q34" s="10">
        <v>1</v>
      </c>
      <c r="R34" s="5">
        <v>23</v>
      </c>
      <c r="S34"/>
    </row>
    <row r="35" spans="2:19" ht="15.75" thickBot="1" x14ac:dyDescent="0.3">
      <c r="B35" s="9" t="s">
        <v>8309</v>
      </c>
      <c r="C35" t="s">
        <v>8425</v>
      </c>
      <c r="G35" s="90" t="s">
        <v>8239</v>
      </c>
      <c r="H35" s="93" t="s">
        <v>8249</v>
      </c>
      <c r="I35" s="46">
        <v>418915</v>
      </c>
      <c r="J35" s="87">
        <v>368</v>
      </c>
      <c r="K35" s="39">
        <v>418915</v>
      </c>
      <c r="L35" s="83">
        <v>368</v>
      </c>
      <c r="M35" s="45">
        <f>I35/J35</f>
        <v>1138.3559782608695</v>
      </c>
      <c r="Q35" s="10">
        <v>3</v>
      </c>
      <c r="R35" s="5">
        <v>2788</v>
      </c>
    </row>
    <row r="36" spans="2:19" ht="15.75" thickBot="1" x14ac:dyDescent="0.3">
      <c r="B36" t="s">
        <v>8325</v>
      </c>
      <c r="C36" s="26">
        <v>100</v>
      </c>
      <c r="G36" s="91" t="s">
        <v>8226</v>
      </c>
      <c r="H36" s="93" t="s">
        <v>8248</v>
      </c>
      <c r="I36" s="47">
        <v>505081.52</v>
      </c>
      <c r="J36" s="79">
        <v>272.89473684210526</v>
      </c>
      <c r="K36" s="41">
        <v>505081.52</v>
      </c>
      <c r="L36" s="84">
        <v>272.89473684210526</v>
      </c>
      <c r="M36" s="42">
        <f t="shared" ref="M36:M53" si="5">I36/J36</f>
        <v>1850.8290993249759</v>
      </c>
      <c r="Q36" s="10">
        <v>4</v>
      </c>
      <c r="R36" s="5">
        <v>4715</v>
      </c>
    </row>
    <row r="37" spans="2:19" ht="15.75" thickBot="1" x14ac:dyDescent="0.3">
      <c r="B37" t="s">
        <v>8350</v>
      </c>
      <c r="C37" s="26">
        <v>20</v>
      </c>
      <c r="G37" s="91" t="s">
        <v>8242</v>
      </c>
      <c r="H37" s="93" t="s">
        <v>8249</v>
      </c>
      <c r="I37" s="47">
        <v>4045.93</v>
      </c>
      <c r="J37" s="79">
        <v>71</v>
      </c>
      <c r="K37" s="41">
        <v>4045.93</v>
      </c>
      <c r="L37" s="84">
        <v>71</v>
      </c>
      <c r="M37" s="42">
        <f t="shared" si="5"/>
        <v>56.98492957746479</v>
      </c>
      <c r="Q37" s="10">
        <v>5</v>
      </c>
      <c r="R37" s="5">
        <v>126</v>
      </c>
    </row>
    <row r="38" spans="2:19" ht="15.75" thickBot="1" x14ac:dyDescent="0.3">
      <c r="B38" t="s">
        <v>8335</v>
      </c>
      <c r="C38" s="26">
        <v>24</v>
      </c>
      <c r="G38" s="91" t="s">
        <v>8229</v>
      </c>
      <c r="H38" s="93" t="s">
        <v>8251</v>
      </c>
      <c r="I38" s="47">
        <v>621337.80000000005</v>
      </c>
      <c r="J38" s="79">
        <v>90.296875</v>
      </c>
      <c r="K38" s="41">
        <v>621337.80000000005</v>
      </c>
      <c r="L38" s="84">
        <v>90.296875</v>
      </c>
      <c r="M38" s="42">
        <f t="shared" si="5"/>
        <v>6881.0554075099508</v>
      </c>
      <c r="Q38" s="10">
        <v>6</v>
      </c>
      <c r="R38" s="5">
        <v>3815</v>
      </c>
    </row>
    <row r="39" spans="2:19" ht="15.75" thickBot="1" x14ac:dyDescent="0.3">
      <c r="B39" t="s">
        <v>8352</v>
      </c>
      <c r="C39" s="26">
        <v>40</v>
      </c>
      <c r="G39" s="91" t="s">
        <v>8240</v>
      </c>
      <c r="H39" s="93" t="s">
        <v>8257</v>
      </c>
      <c r="I39" s="47">
        <v>5291</v>
      </c>
      <c r="J39" s="79">
        <v>46</v>
      </c>
      <c r="K39" s="41">
        <v>5291</v>
      </c>
      <c r="L39" s="84">
        <v>46</v>
      </c>
      <c r="M39" s="42">
        <f t="shared" si="5"/>
        <v>115.02173913043478</v>
      </c>
      <c r="Q39" s="10">
        <v>7</v>
      </c>
      <c r="R39" s="5">
        <v>30400.02</v>
      </c>
    </row>
    <row r="40" spans="2:19" ht="15.75" thickBot="1" x14ac:dyDescent="0.3">
      <c r="B40" t="s">
        <v>8344</v>
      </c>
      <c r="C40" s="26">
        <v>40</v>
      </c>
      <c r="G40" s="91" t="s">
        <v>8236</v>
      </c>
      <c r="H40" s="93" t="s">
        <v>8249</v>
      </c>
      <c r="I40" s="47">
        <v>1878758.63</v>
      </c>
      <c r="J40" s="79">
        <v>616.91304347826087</v>
      </c>
      <c r="K40" s="41">
        <v>1878758.63</v>
      </c>
      <c r="L40" s="84">
        <v>616.91304347826087</v>
      </c>
      <c r="M40" s="42">
        <f t="shared" si="5"/>
        <v>3045.4188801184014</v>
      </c>
      <c r="Q40" s="10">
        <v>8</v>
      </c>
      <c r="R40" s="5">
        <v>11257</v>
      </c>
    </row>
    <row r="41" spans="2:19" ht="15.75" thickBot="1" x14ac:dyDescent="0.3">
      <c r="B41" t="s">
        <v>8328</v>
      </c>
      <c r="C41" s="26">
        <v>180</v>
      </c>
      <c r="G41" s="91" t="s">
        <v>8232</v>
      </c>
      <c r="H41" s="93" t="s">
        <v>8253</v>
      </c>
      <c r="I41" s="47">
        <v>183222</v>
      </c>
      <c r="J41" s="79">
        <v>100.5</v>
      </c>
      <c r="K41" s="41">
        <v>183222</v>
      </c>
      <c r="L41" s="84">
        <v>100.5</v>
      </c>
      <c r="M41" s="42">
        <f t="shared" si="5"/>
        <v>1823.1044776119404</v>
      </c>
      <c r="Q41" s="10">
        <v>9</v>
      </c>
      <c r="R41" s="5">
        <v>7476.6</v>
      </c>
    </row>
    <row r="42" spans="2:19" ht="15.75" thickBot="1" x14ac:dyDescent="0.3">
      <c r="B42" t="s">
        <v>8324</v>
      </c>
      <c r="C42" s="26">
        <v>80</v>
      </c>
      <c r="G42" s="91" t="s">
        <v>8227</v>
      </c>
      <c r="H42" s="93" t="s">
        <v>8249</v>
      </c>
      <c r="I42" s="47">
        <v>469742</v>
      </c>
      <c r="J42" s="79">
        <v>203.45454545454547</v>
      </c>
      <c r="K42" s="41">
        <v>469742</v>
      </c>
      <c r="L42" s="84">
        <v>203.45454545454547</v>
      </c>
      <c r="M42" s="42">
        <f t="shared" si="5"/>
        <v>2308.8302055406612</v>
      </c>
      <c r="Q42" s="10">
        <v>10</v>
      </c>
      <c r="R42" s="5">
        <v>49657</v>
      </c>
    </row>
    <row r="43" spans="2:19" ht="15.75" thickBot="1" x14ac:dyDescent="0.3">
      <c r="B43" t="s">
        <v>8342</v>
      </c>
      <c r="C43" s="26">
        <v>40</v>
      </c>
      <c r="G43" s="91" t="s">
        <v>8230</v>
      </c>
      <c r="H43" s="93" t="s">
        <v>8249</v>
      </c>
      <c r="I43" s="47">
        <v>32387.66</v>
      </c>
      <c r="J43" s="79">
        <v>47.1</v>
      </c>
      <c r="K43" s="41">
        <v>32387.66</v>
      </c>
      <c r="L43" s="84">
        <v>47.1</v>
      </c>
      <c r="M43" s="42">
        <f t="shared" si="5"/>
        <v>687.63609341825895</v>
      </c>
      <c r="Q43" s="10">
        <v>11</v>
      </c>
      <c r="R43" s="5">
        <v>13314.33</v>
      </c>
    </row>
    <row r="44" spans="2:19" ht="15.75" thickBot="1" x14ac:dyDescent="0.3">
      <c r="B44" t="s">
        <v>8339</v>
      </c>
      <c r="C44" s="26">
        <v>60</v>
      </c>
      <c r="G44" s="91" t="s">
        <v>8225</v>
      </c>
      <c r="H44" s="93" t="s">
        <v>8247</v>
      </c>
      <c r="I44" s="47">
        <v>3248310.7100000009</v>
      </c>
      <c r="J44" s="79">
        <v>127.80054644808743</v>
      </c>
      <c r="K44" s="41">
        <v>3248310.7100000009</v>
      </c>
      <c r="L44" s="84">
        <v>127.80054644808743</v>
      </c>
      <c r="M44" s="42">
        <f t="shared" si="5"/>
        <v>25417.033027471949</v>
      </c>
      <c r="Q44" s="10">
        <v>12</v>
      </c>
      <c r="R44" s="5">
        <v>39496</v>
      </c>
    </row>
    <row r="45" spans="2:19" ht="15.75" thickBot="1" x14ac:dyDescent="0.3">
      <c r="B45" t="s">
        <v>8351</v>
      </c>
      <c r="C45" s="26">
        <v>40</v>
      </c>
      <c r="G45" s="91" t="s">
        <v>8241</v>
      </c>
      <c r="H45" s="93" t="s">
        <v>8249</v>
      </c>
      <c r="I45" s="47">
        <v>139201.22999999998</v>
      </c>
      <c r="J45" s="79">
        <v>210.625</v>
      </c>
      <c r="K45" s="41">
        <v>139201.22999999998</v>
      </c>
      <c r="L45" s="84">
        <v>210.625</v>
      </c>
      <c r="M45" s="42">
        <f t="shared" si="5"/>
        <v>660.89604747774467</v>
      </c>
      <c r="Q45" s="10">
        <v>13</v>
      </c>
      <c r="R45" s="5">
        <v>20256</v>
      </c>
    </row>
    <row r="46" spans="2:19" ht="15.75" thickBot="1" x14ac:dyDescent="0.3">
      <c r="B46" t="s">
        <v>8329</v>
      </c>
      <c r="C46" s="26">
        <v>140</v>
      </c>
      <c r="G46" s="91" t="s">
        <v>8237</v>
      </c>
      <c r="H46" s="93" t="s">
        <v>8249</v>
      </c>
      <c r="I46" s="47">
        <v>273223.88</v>
      </c>
      <c r="J46" s="79">
        <v>259.71428571428572</v>
      </c>
      <c r="K46" s="41">
        <v>273223.88</v>
      </c>
      <c r="L46" s="84">
        <v>259.71428571428572</v>
      </c>
      <c r="M46" s="42">
        <f t="shared" si="5"/>
        <v>1052.0171397139713</v>
      </c>
      <c r="Q46" s="10">
        <v>14</v>
      </c>
      <c r="R46" s="5">
        <v>752239.71</v>
      </c>
    </row>
    <row r="47" spans="2:19" ht="15.75" thickBot="1" x14ac:dyDescent="0.3">
      <c r="B47" t="s">
        <v>8358</v>
      </c>
      <c r="C47" s="26">
        <v>20</v>
      </c>
      <c r="G47" s="91" t="s">
        <v>8243</v>
      </c>
      <c r="H47" s="93" t="s">
        <v>8249</v>
      </c>
      <c r="I47" s="47">
        <v>16065.5</v>
      </c>
      <c r="J47" s="79">
        <v>91</v>
      </c>
      <c r="K47" s="41">
        <v>16065.5</v>
      </c>
      <c r="L47" s="84">
        <v>91</v>
      </c>
      <c r="M47" s="42">
        <f t="shared" si="5"/>
        <v>176.54395604395606</v>
      </c>
      <c r="Q47" s="10">
        <v>15</v>
      </c>
      <c r="R47" s="5">
        <v>126629.18</v>
      </c>
    </row>
    <row r="48" spans="2:19" ht="15.75" thickBot="1" x14ac:dyDescent="0.3">
      <c r="B48" t="s">
        <v>8360</v>
      </c>
      <c r="C48" s="26">
        <v>140</v>
      </c>
      <c r="G48" s="91" t="s">
        <v>8233</v>
      </c>
      <c r="H48" s="93" t="s">
        <v>8249</v>
      </c>
      <c r="I48" s="47">
        <v>67178</v>
      </c>
      <c r="J48" s="79">
        <v>281.5</v>
      </c>
      <c r="K48" s="41">
        <v>67178</v>
      </c>
      <c r="L48" s="84">
        <v>281.5</v>
      </c>
      <c r="M48" s="42">
        <f t="shared" si="5"/>
        <v>238.64298401420959</v>
      </c>
      <c r="Q48" s="10">
        <v>16</v>
      </c>
      <c r="R48" s="5">
        <v>33377.03</v>
      </c>
    </row>
    <row r="49" spans="2:18" ht="15.75" thickBot="1" x14ac:dyDescent="0.3">
      <c r="B49" t="s">
        <v>8338</v>
      </c>
      <c r="C49" s="26">
        <v>160</v>
      </c>
      <c r="G49" s="91" t="s">
        <v>8234</v>
      </c>
      <c r="H49" s="93" t="s">
        <v>8254</v>
      </c>
      <c r="I49" s="47">
        <v>487267</v>
      </c>
      <c r="J49" s="79">
        <v>301.5</v>
      </c>
      <c r="K49" s="41">
        <v>487267</v>
      </c>
      <c r="L49" s="84">
        <v>301.5</v>
      </c>
      <c r="M49" s="42">
        <f t="shared" si="5"/>
        <v>1616.1426202321725</v>
      </c>
      <c r="Q49" s="10">
        <v>17</v>
      </c>
      <c r="R49" s="5">
        <v>152370.20000000001</v>
      </c>
    </row>
    <row r="50" spans="2:18" ht="15.75" thickBot="1" x14ac:dyDescent="0.3">
      <c r="B50" t="s">
        <v>8337</v>
      </c>
      <c r="C50" s="26">
        <v>60</v>
      </c>
      <c r="G50" s="91" t="s">
        <v>8228</v>
      </c>
      <c r="H50" s="93" t="s">
        <v>8250</v>
      </c>
      <c r="I50" s="47">
        <v>42180</v>
      </c>
      <c r="J50" s="79">
        <v>117.33333333333333</v>
      </c>
      <c r="K50" s="41">
        <v>42180</v>
      </c>
      <c r="L50" s="84">
        <v>117.33333333333333</v>
      </c>
      <c r="M50" s="42">
        <f t="shared" si="5"/>
        <v>359.48863636363637</v>
      </c>
      <c r="Q50" s="10">
        <v>18</v>
      </c>
      <c r="R50" s="5">
        <v>52454</v>
      </c>
    </row>
    <row r="51" spans="2:18" ht="15.75" thickBot="1" x14ac:dyDescent="0.3">
      <c r="B51" t="s">
        <v>8359</v>
      </c>
      <c r="C51" s="26">
        <v>20</v>
      </c>
      <c r="G51" s="91" t="s">
        <v>8235</v>
      </c>
      <c r="H51" s="93" t="s">
        <v>8255</v>
      </c>
      <c r="I51" s="47">
        <v>283998.55</v>
      </c>
      <c r="J51" s="79">
        <v>75.142857142857139</v>
      </c>
      <c r="K51" s="41">
        <v>283998.55</v>
      </c>
      <c r="L51" s="84">
        <v>75.142857142857139</v>
      </c>
      <c r="M51" s="42">
        <f t="shared" si="5"/>
        <v>3779.4483840304183</v>
      </c>
      <c r="Q51" s="10">
        <v>19</v>
      </c>
      <c r="R51" s="5">
        <v>71397.989999999991</v>
      </c>
    </row>
    <row r="52" spans="2:18" ht="15.75" thickBot="1" x14ac:dyDescent="0.3">
      <c r="B52" t="s">
        <v>8341</v>
      </c>
      <c r="C52" s="26">
        <v>20</v>
      </c>
      <c r="G52" s="91" t="s">
        <v>8244</v>
      </c>
      <c r="H52" s="93" t="s">
        <v>8258</v>
      </c>
      <c r="I52" s="47">
        <v>9124</v>
      </c>
      <c r="J52" s="79">
        <v>72</v>
      </c>
      <c r="K52" s="41">
        <v>9124</v>
      </c>
      <c r="L52" s="84">
        <v>72</v>
      </c>
      <c r="M52" s="42">
        <f t="shared" si="5"/>
        <v>126.72222222222223</v>
      </c>
      <c r="Q52" s="10">
        <v>20</v>
      </c>
      <c r="R52" s="5">
        <v>409640.97</v>
      </c>
    </row>
    <row r="53" spans="2:18" ht="15.75" thickBot="1" x14ac:dyDescent="0.3">
      <c r="B53" t="s">
        <v>8333</v>
      </c>
      <c r="C53" s="26">
        <v>40</v>
      </c>
      <c r="G53" s="92" t="s">
        <v>8224</v>
      </c>
      <c r="H53" s="93" t="s">
        <v>8246</v>
      </c>
      <c r="I53" s="48">
        <v>31910402.960000012</v>
      </c>
      <c r="J53" s="80">
        <v>207.60629921259843</v>
      </c>
      <c r="K53" s="43">
        <v>31910402.960000012</v>
      </c>
      <c r="L53" s="85">
        <v>207.60629921259843</v>
      </c>
      <c r="M53" s="44">
        <f t="shared" si="5"/>
        <v>153706.33300159301</v>
      </c>
      <c r="Q53" s="10">
        <v>21</v>
      </c>
      <c r="R53" s="5">
        <v>469687.99999999994</v>
      </c>
    </row>
    <row r="54" spans="2:18" x14ac:dyDescent="0.25">
      <c r="B54" t="s">
        <v>8362</v>
      </c>
      <c r="C54" s="26">
        <v>140</v>
      </c>
      <c r="Q54" s="10">
        <v>22</v>
      </c>
      <c r="R54" s="5">
        <v>189501.92</v>
      </c>
    </row>
    <row r="55" spans="2:18" x14ac:dyDescent="0.25">
      <c r="B55" t="s">
        <v>8345</v>
      </c>
      <c r="C55" s="26">
        <v>20</v>
      </c>
      <c r="Q55" s="10">
        <v>23</v>
      </c>
      <c r="R55" s="5">
        <v>140783.93</v>
      </c>
    </row>
    <row r="56" spans="2:18" x14ac:dyDescent="0.25">
      <c r="B56" t="s">
        <v>8353</v>
      </c>
      <c r="C56" s="26">
        <v>60</v>
      </c>
      <c r="Q56" s="10">
        <v>24</v>
      </c>
      <c r="R56" s="5">
        <v>180114.74</v>
      </c>
    </row>
    <row r="57" spans="2:18" x14ac:dyDescent="0.25">
      <c r="B57" t="s">
        <v>8348</v>
      </c>
      <c r="C57" s="26">
        <v>20</v>
      </c>
      <c r="Q57" s="10">
        <v>25</v>
      </c>
      <c r="R57" s="5">
        <v>378501.78</v>
      </c>
    </row>
    <row r="58" spans="2:18" x14ac:dyDescent="0.25">
      <c r="B58" t="s">
        <v>8347</v>
      </c>
      <c r="C58" s="26">
        <v>160</v>
      </c>
      <c r="Q58" s="10">
        <v>26</v>
      </c>
      <c r="R58" s="5">
        <v>106711.37</v>
      </c>
    </row>
    <row r="59" spans="2:18" x14ac:dyDescent="0.25">
      <c r="B59" t="s">
        <v>8346</v>
      </c>
      <c r="C59" s="26">
        <v>20</v>
      </c>
      <c r="Q59" s="10">
        <v>27</v>
      </c>
      <c r="R59" s="5">
        <v>168742.02000000002</v>
      </c>
    </row>
    <row r="60" spans="2:18" x14ac:dyDescent="0.25">
      <c r="B60" t="s">
        <v>8363</v>
      </c>
      <c r="C60" s="26">
        <v>1066</v>
      </c>
      <c r="Q60" s="10">
        <v>28</v>
      </c>
      <c r="R60" s="5">
        <v>606320.15999999992</v>
      </c>
    </row>
    <row r="61" spans="2:18" x14ac:dyDescent="0.25">
      <c r="B61" t="s">
        <v>8343</v>
      </c>
      <c r="C61" s="26">
        <v>40</v>
      </c>
      <c r="Q61" s="10">
        <v>29</v>
      </c>
      <c r="R61" s="5">
        <v>883599.52999999991</v>
      </c>
    </row>
    <row r="62" spans="2:18" x14ac:dyDescent="0.25">
      <c r="B62" t="s">
        <v>8354</v>
      </c>
      <c r="C62" s="26">
        <v>20</v>
      </c>
      <c r="Q62" s="10">
        <v>30</v>
      </c>
      <c r="R62" s="5">
        <v>15224106.149999995</v>
      </c>
    </row>
    <row r="63" spans="2:18" x14ac:dyDescent="0.25">
      <c r="B63" t="s">
        <v>8330</v>
      </c>
      <c r="C63" s="26">
        <v>20</v>
      </c>
      <c r="Q63" s="10">
        <v>31</v>
      </c>
      <c r="R63" s="5">
        <v>2620031.1900000004</v>
      </c>
    </row>
    <row r="64" spans="2:18" x14ac:dyDescent="0.25">
      <c r="B64" t="s">
        <v>8340</v>
      </c>
      <c r="C64" s="26">
        <v>260</v>
      </c>
      <c r="Q64" s="10">
        <v>32</v>
      </c>
      <c r="R64" s="5">
        <v>1847288.8699999999</v>
      </c>
    </row>
    <row r="65" spans="2:18" x14ac:dyDescent="0.25">
      <c r="B65" t="s">
        <v>8323</v>
      </c>
      <c r="C65" s="26">
        <v>40</v>
      </c>
      <c r="Q65" s="10">
        <v>33</v>
      </c>
      <c r="R65" s="5">
        <v>1838991.3299999998</v>
      </c>
    </row>
    <row r="66" spans="2:18" x14ac:dyDescent="0.25">
      <c r="B66" t="s">
        <v>8327</v>
      </c>
      <c r="C66" s="26">
        <v>60</v>
      </c>
      <c r="Q66" s="10">
        <v>34</v>
      </c>
      <c r="R66" s="5">
        <v>2757942.3499999996</v>
      </c>
    </row>
    <row r="67" spans="2:18" x14ac:dyDescent="0.25">
      <c r="B67" t="s">
        <v>8331</v>
      </c>
      <c r="C67" s="26">
        <v>40</v>
      </c>
      <c r="Q67" s="10">
        <v>35</v>
      </c>
      <c r="R67" s="5">
        <v>1554111.94</v>
      </c>
    </row>
    <row r="68" spans="2:18" x14ac:dyDescent="0.25">
      <c r="B68" t="s">
        <v>8357</v>
      </c>
      <c r="C68" s="26">
        <v>60</v>
      </c>
      <c r="Q68" s="10">
        <v>36</v>
      </c>
      <c r="R68" s="5">
        <v>1672293.6400000001</v>
      </c>
    </row>
    <row r="69" spans="2:18" x14ac:dyDescent="0.25">
      <c r="B69" t="s">
        <v>8361</v>
      </c>
      <c r="C69" s="26">
        <v>187</v>
      </c>
      <c r="Q69" s="10">
        <v>37</v>
      </c>
      <c r="R69" s="5">
        <v>984696.22999999986</v>
      </c>
    </row>
    <row r="70" spans="2:18" x14ac:dyDescent="0.25">
      <c r="B70" t="s">
        <v>8334</v>
      </c>
      <c r="C70" s="26">
        <v>80</v>
      </c>
      <c r="Q70" s="10">
        <v>38</v>
      </c>
      <c r="R70" s="5">
        <v>207418.13999999998</v>
      </c>
    </row>
    <row r="71" spans="2:18" x14ac:dyDescent="0.25">
      <c r="B71" t="s">
        <v>8326</v>
      </c>
      <c r="C71" s="26">
        <v>60</v>
      </c>
      <c r="Q71" s="10">
        <v>39</v>
      </c>
      <c r="R71" s="5">
        <v>616335.01</v>
      </c>
    </row>
    <row r="72" spans="2:18" x14ac:dyDescent="0.25">
      <c r="B72" t="s">
        <v>8349</v>
      </c>
      <c r="C72" s="26">
        <v>57</v>
      </c>
      <c r="Q72" s="10">
        <v>40</v>
      </c>
      <c r="R72" s="5">
        <v>2612904.6</v>
      </c>
    </row>
    <row r="73" spans="2:18" x14ac:dyDescent="0.25">
      <c r="B73" t="s">
        <v>8332</v>
      </c>
      <c r="C73" s="26">
        <v>100</v>
      </c>
      <c r="Q73" s="10">
        <v>41</v>
      </c>
      <c r="R73" s="5">
        <v>91165.7</v>
      </c>
    </row>
    <row r="74" spans="2:18" x14ac:dyDescent="0.25">
      <c r="B74" t="s">
        <v>8356</v>
      </c>
      <c r="C74" s="26">
        <v>200</v>
      </c>
      <c r="Q74" s="10">
        <v>42</v>
      </c>
      <c r="R74" s="5">
        <v>277981.39</v>
      </c>
    </row>
    <row r="75" spans="2:18" x14ac:dyDescent="0.25">
      <c r="B75" t="s">
        <v>8355</v>
      </c>
      <c r="C75" s="26">
        <v>160</v>
      </c>
      <c r="Q75" s="10">
        <v>43</v>
      </c>
      <c r="R75" s="5">
        <v>215205.07</v>
      </c>
    </row>
    <row r="76" spans="2:18" x14ac:dyDescent="0.25">
      <c r="B76" t="s">
        <v>8336</v>
      </c>
      <c r="C76" s="26">
        <v>20</v>
      </c>
      <c r="Q76" s="10">
        <v>44</v>
      </c>
      <c r="R76" s="5">
        <v>145631.51</v>
      </c>
    </row>
    <row r="77" spans="2:18" x14ac:dyDescent="0.25">
      <c r="B77" t="s">
        <v>8321</v>
      </c>
      <c r="C77" s="5">
        <v>4114</v>
      </c>
      <c r="Q77" s="10">
        <v>45</v>
      </c>
      <c r="R77" s="5">
        <v>3160517.9299999997</v>
      </c>
    </row>
    <row r="78" spans="2:18" x14ac:dyDescent="0.25">
      <c r="Q78" s="10">
        <v>46</v>
      </c>
      <c r="R78" s="5">
        <v>524304.60000000009</v>
      </c>
    </row>
    <row r="79" spans="2:18" x14ac:dyDescent="0.25">
      <c r="Q79" s="10">
        <v>47</v>
      </c>
      <c r="R79" s="5">
        <v>367563.17</v>
      </c>
    </row>
    <row r="80" spans="2:18" x14ac:dyDescent="0.25">
      <c r="Q80" s="10">
        <v>48</v>
      </c>
      <c r="R80" s="5">
        <v>118631.45</v>
      </c>
    </row>
    <row r="81" spans="17:18" x14ac:dyDescent="0.25">
      <c r="Q81" s="10">
        <v>49</v>
      </c>
      <c r="R81" s="5">
        <v>186272.81</v>
      </c>
    </row>
    <row r="82" spans="17:18" x14ac:dyDescent="0.25">
      <c r="Q82" s="10">
        <v>50</v>
      </c>
      <c r="R82" s="5">
        <v>156091.65000000002</v>
      </c>
    </row>
    <row r="83" spans="17:18" x14ac:dyDescent="0.25">
      <c r="Q83" s="10">
        <v>51</v>
      </c>
      <c r="R83" s="5">
        <v>14569</v>
      </c>
    </row>
    <row r="84" spans="17:18" x14ac:dyDescent="0.25">
      <c r="Q84" s="10">
        <v>52</v>
      </c>
      <c r="R84" s="5">
        <v>39663</v>
      </c>
    </row>
    <row r="85" spans="17:18" x14ac:dyDescent="0.25">
      <c r="Q85" s="10">
        <v>53</v>
      </c>
      <c r="R85" s="5">
        <v>4015</v>
      </c>
    </row>
    <row r="86" spans="17:18" x14ac:dyDescent="0.25">
      <c r="Q86" s="10">
        <v>54</v>
      </c>
      <c r="R86" s="5">
        <v>828784.66</v>
      </c>
    </row>
    <row r="87" spans="17:18" x14ac:dyDescent="0.25">
      <c r="Q87" s="10">
        <v>55</v>
      </c>
      <c r="R87" s="5">
        <v>393056.59</v>
      </c>
    </row>
    <row r="88" spans="17:18" x14ac:dyDescent="0.25">
      <c r="Q88" s="10">
        <v>56</v>
      </c>
      <c r="R88" s="5">
        <v>21993.489999999998</v>
      </c>
    </row>
    <row r="89" spans="17:18" x14ac:dyDescent="0.25">
      <c r="Q89" s="10">
        <v>57</v>
      </c>
      <c r="R89" s="5">
        <v>116640.04000000001</v>
      </c>
    </row>
    <row r="90" spans="17:18" x14ac:dyDescent="0.25">
      <c r="Q90" s="10">
        <v>58</v>
      </c>
      <c r="R90" s="5">
        <v>41930</v>
      </c>
    </row>
    <row r="91" spans="17:18" x14ac:dyDescent="0.25">
      <c r="Q91" s="10">
        <v>59</v>
      </c>
      <c r="R91" s="5">
        <v>221387.84</v>
      </c>
    </row>
    <row r="92" spans="17:18" x14ac:dyDescent="0.25">
      <c r="Q92" s="10">
        <v>60</v>
      </c>
      <c r="R92" s="5">
        <v>2251405.4099999997</v>
      </c>
    </row>
    <row r="93" spans="17:18" x14ac:dyDescent="0.25">
      <c r="Q93" s="10">
        <v>61</v>
      </c>
      <c r="R93" s="5">
        <v>11449.01</v>
      </c>
    </row>
    <row r="94" spans="17:18" x14ac:dyDescent="0.25">
      <c r="Q94" s="10">
        <v>62</v>
      </c>
      <c r="R94" s="5">
        <v>1319</v>
      </c>
    </row>
    <row r="95" spans="17:18" x14ac:dyDescent="0.25">
      <c r="Q95" s="10">
        <v>63</v>
      </c>
      <c r="R95" s="5">
        <v>5235</v>
      </c>
    </row>
    <row r="96" spans="17:18" x14ac:dyDescent="0.25">
      <c r="Q96" s="10">
        <v>64</v>
      </c>
      <c r="R96" s="5">
        <v>12449</v>
      </c>
    </row>
    <row r="97" spans="17:18" x14ac:dyDescent="0.25">
      <c r="Q97" s="10">
        <v>67</v>
      </c>
      <c r="R97" s="5">
        <v>15420.92</v>
      </c>
    </row>
    <row r="98" spans="17:18" x14ac:dyDescent="0.25">
      <c r="Q98" s="10">
        <v>70</v>
      </c>
      <c r="R98" s="5">
        <v>5300</v>
      </c>
    </row>
    <row r="99" spans="17:18" x14ac:dyDescent="0.25">
      <c r="Q99" s="10">
        <v>71</v>
      </c>
      <c r="R99" s="5">
        <v>10182.02</v>
      </c>
    </row>
    <row r="100" spans="17:18" x14ac:dyDescent="0.25">
      <c r="Q100" s="10">
        <v>74</v>
      </c>
      <c r="R100" s="5">
        <v>6388</v>
      </c>
    </row>
    <row r="101" spans="17:18" x14ac:dyDescent="0.25">
      <c r="Q101" s="10">
        <v>75</v>
      </c>
      <c r="R101" s="5">
        <v>1066</v>
      </c>
    </row>
    <row r="102" spans="17:18" x14ac:dyDescent="0.25">
      <c r="Q102" s="10">
        <v>77</v>
      </c>
      <c r="R102" s="5">
        <v>15606.4</v>
      </c>
    </row>
    <row r="103" spans="17:18" x14ac:dyDescent="0.25">
      <c r="Q103" s="10">
        <v>78</v>
      </c>
      <c r="R103" s="5">
        <v>1561</v>
      </c>
    </row>
    <row r="104" spans="17:18" x14ac:dyDescent="0.25">
      <c r="Q104" s="10">
        <v>79</v>
      </c>
      <c r="R104" s="5">
        <v>900</v>
      </c>
    </row>
    <row r="105" spans="17:18" x14ac:dyDescent="0.25">
      <c r="Q105" s="10">
        <v>80</v>
      </c>
      <c r="R105" s="5">
        <v>11292</v>
      </c>
    </row>
    <row r="106" spans="17:18" x14ac:dyDescent="0.25">
      <c r="Q106" s="10">
        <v>85</v>
      </c>
      <c r="R106" s="5">
        <v>6632.32</v>
      </c>
    </row>
    <row r="107" spans="17:18" x14ac:dyDescent="0.25">
      <c r="Q107" s="10">
        <v>86</v>
      </c>
      <c r="R107" s="5">
        <v>1455</v>
      </c>
    </row>
    <row r="108" spans="17:18" x14ac:dyDescent="0.25">
      <c r="Q108" s="10">
        <v>87</v>
      </c>
      <c r="R108" s="5">
        <v>2445</v>
      </c>
    </row>
    <row r="109" spans="17:18" x14ac:dyDescent="0.25">
      <c r="Q109" s="10">
        <v>88</v>
      </c>
      <c r="R109" s="5">
        <v>5634</v>
      </c>
    </row>
    <row r="110" spans="17:18" x14ac:dyDescent="0.25">
      <c r="Q110" s="10">
        <v>90</v>
      </c>
      <c r="R110" s="5">
        <v>41080.75</v>
      </c>
    </row>
    <row r="111" spans="17:18" x14ac:dyDescent="0.25">
      <c r="Q111" s="10" t="s">
        <v>8321</v>
      </c>
      <c r="R111" s="5">
        <v>46173741.660000011</v>
      </c>
    </row>
    <row r="115" ht="15.75" thickBot="1" x14ac:dyDescent="0.3"/>
  </sheetData>
  <autoFilter ref="Q4:Z4" xr:uid="{387492E7-BF27-4DA7-B077-AA5484EA9A18}">
    <sortState xmlns:xlrd2="http://schemas.microsoft.com/office/spreadsheetml/2017/richdata2" ref="Q5:Z29">
      <sortCondition descending="1" ref="W4"/>
    </sortState>
  </autoFilter>
  <conditionalFormatting sqref="W5:W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200" verticalDpi="2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V4119"/>
  <sheetViews>
    <sheetView tabSelected="1" zoomScale="98" zoomScaleNormal="98" workbookViewId="0">
      <selection activeCell="A9" sqref="A9"/>
    </sheetView>
  </sheetViews>
  <sheetFormatPr defaultRowHeight="15" x14ac:dyDescent="0.25"/>
  <cols>
    <col min="2" max="2" width="38.42578125" style="7" customWidth="1"/>
    <col min="3" max="3" width="40.28515625" style="7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5.140625" bestFit="1" customWidth="1"/>
    <col min="10" max="10" width="20.7109375" bestFit="1" customWidth="1"/>
    <col min="11" max="14" width="17.85546875" customWidth="1"/>
    <col min="15" max="15" width="15.42578125" customWidth="1"/>
    <col min="16" max="16" width="21.42578125" bestFit="1" customWidth="1"/>
    <col min="17" max="17" width="15.42578125" bestFit="1" customWidth="1"/>
    <col min="18" max="18" width="34.42578125" bestFit="1" customWidth="1"/>
    <col min="19" max="19" width="17" style="3" bestFit="1" customWidth="1"/>
    <col min="20" max="20" width="24.85546875" bestFit="1" customWidth="1"/>
    <col min="21" max="21" width="14.42578125" customWidth="1"/>
    <col min="22" max="22" width="18" bestFit="1" customWidth="1"/>
  </cols>
  <sheetData>
    <row r="1" spans="1:22" s="14" customFormat="1" ht="35.25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6" t="s">
        <v>8367</v>
      </c>
      <c r="K1" s="1" t="s">
        <v>8260</v>
      </c>
      <c r="L1" s="16" t="s">
        <v>8366</v>
      </c>
      <c r="M1" s="64" t="s">
        <v>8424</v>
      </c>
      <c r="N1" s="64" t="s">
        <v>8434</v>
      </c>
      <c r="O1" s="1" t="s">
        <v>8261</v>
      </c>
      <c r="P1" s="1" t="s">
        <v>8262</v>
      </c>
      <c r="Q1" s="1" t="s">
        <v>8263</v>
      </c>
      <c r="R1" s="1" t="s">
        <v>8264</v>
      </c>
      <c r="S1" s="13" t="s">
        <v>8306</v>
      </c>
      <c r="T1" s="13" t="s">
        <v>8307</v>
      </c>
      <c r="U1" s="13" t="s">
        <v>8308</v>
      </c>
      <c r="V1" s="13" t="s">
        <v>8309</v>
      </c>
    </row>
    <row r="2" spans="1:22" x14ac:dyDescent="0.25">
      <c r="A2">
        <v>2895</v>
      </c>
      <c r="B2" s="7" t="s">
        <v>2895</v>
      </c>
      <c r="C2" s="7" t="s">
        <v>7005</v>
      </c>
      <c r="D2" s="4">
        <v>500</v>
      </c>
      <c r="E2" s="4">
        <v>23</v>
      </c>
      <c r="F2" t="s">
        <v>8221</v>
      </c>
      <c r="G2" t="s">
        <v>8224</v>
      </c>
      <c r="H2" t="s">
        <v>8246</v>
      </c>
      <c r="I2">
        <v>1403470800</v>
      </c>
      <c r="J2" s="11">
        <f>(((I2/60)/60)/24)+DATE(1970,1,1)</f>
        <v>41812.875</v>
      </c>
      <c r="K2">
        <v>1403356792</v>
      </c>
      <c r="L2" s="15">
        <f>(((K2/60)/60)/24)+DATE(1970,1,1)</f>
        <v>41811.555462962962</v>
      </c>
      <c r="M2" s="63">
        <f>DATEDIF(L2,J2,"D")</f>
        <v>1</v>
      </c>
      <c r="N2" s="5">
        <v>1</v>
      </c>
      <c r="O2" t="b">
        <v>0</v>
      </c>
      <c r="P2">
        <v>4</v>
      </c>
      <c r="Q2" t="b">
        <v>0</v>
      </c>
      <c r="R2" t="s">
        <v>8271</v>
      </c>
      <c r="S2" s="2">
        <f>IF(E2=0,0,E2/D2*100)</f>
        <v>4.5999999999999996</v>
      </c>
      <c r="T2" s="4">
        <f>IF(E2=0,0,E2/P2)</f>
        <v>5.75</v>
      </c>
      <c r="U2" t="str">
        <f>PROPER(LEFT(R2,(SEARCH("/",R2)-2)+1))</f>
        <v>Theater</v>
      </c>
      <c r="V2" t="str">
        <f>PROPER(RIGHT(R2,LEN(R2)-SEARCH("/",R2)))</f>
        <v>Plays</v>
      </c>
    </row>
    <row r="3" spans="1:22" x14ac:dyDescent="0.25">
      <c r="A3">
        <v>3875</v>
      </c>
      <c r="B3" s="7" t="s">
        <v>3872</v>
      </c>
      <c r="C3" s="7" t="s">
        <v>7984</v>
      </c>
      <c r="D3" s="4">
        <v>30000</v>
      </c>
      <c r="E3" s="4">
        <v>0</v>
      </c>
      <c r="F3" t="s">
        <v>8220</v>
      </c>
      <c r="G3" t="s">
        <v>8232</v>
      </c>
      <c r="H3" t="s">
        <v>8253</v>
      </c>
      <c r="I3">
        <v>1472896800</v>
      </c>
      <c r="J3" s="11">
        <f>(((I3/60)/60)/24)+DATE(1970,1,1)</f>
        <v>42616.416666666672</v>
      </c>
      <c r="K3">
        <v>1472804365</v>
      </c>
      <c r="L3" s="15">
        <f>(((K3/60)/60)/24)+DATE(1970,1,1)</f>
        <v>42615.346817129626</v>
      </c>
      <c r="M3" s="63">
        <f>DATEDIF(L3,J3,"D")</f>
        <v>1</v>
      </c>
      <c r="N3" s="5">
        <v>1</v>
      </c>
      <c r="O3" t="b">
        <v>0</v>
      </c>
      <c r="P3">
        <v>0</v>
      </c>
      <c r="Q3" t="b">
        <v>0</v>
      </c>
      <c r="R3" t="s">
        <v>8305</v>
      </c>
      <c r="S3" s="2">
        <f>IF(E3=0,0,E3/D3*100)</f>
        <v>0</v>
      </c>
      <c r="T3" s="4">
        <f>IF(E3=0,0,E3/P3)</f>
        <v>0</v>
      </c>
      <c r="U3" t="str">
        <f>PROPER(LEFT(R3,(SEARCH("/",R3)-2)+1))</f>
        <v>Theater</v>
      </c>
      <c r="V3" t="str">
        <f>PROPER(RIGHT(R3,LEN(R3)-SEARCH("/",R3)))</f>
        <v>Musical</v>
      </c>
    </row>
    <row r="4" spans="1:22" x14ac:dyDescent="0.25">
      <c r="A4">
        <v>2169</v>
      </c>
      <c r="B4" s="7" t="s">
        <v>2170</v>
      </c>
      <c r="C4" s="7" t="s">
        <v>6279</v>
      </c>
      <c r="D4" s="4">
        <v>153</v>
      </c>
      <c r="E4" s="4">
        <v>153</v>
      </c>
      <c r="F4" t="s">
        <v>8219</v>
      </c>
      <c r="G4" t="s">
        <v>8224</v>
      </c>
      <c r="H4" t="s">
        <v>8246</v>
      </c>
      <c r="I4">
        <v>1488473351</v>
      </c>
      <c r="J4" s="11">
        <f>(((I4/60)/60)/24)+DATE(1970,1,1)</f>
        <v>42796.700821759259</v>
      </c>
      <c r="K4">
        <v>1488214151</v>
      </c>
      <c r="L4" s="15">
        <f>(((K4/60)/60)/24)+DATE(1970,1,1)</f>
        <v>42793.700821759259</v>
      </c>
      <c r="M4" s="63">
        <f>DATEDIF(L4,J4,"D")</f>
        <v>3</v>
      </c>
      <c r="N4" s="5">
        <v>3</v>
      </c>
      <c r="O4" t="b">
        <v>0</v>
      </c>
      <c r="P4">
        <v>7</v>
      </c>
      <c r="Q4" t="b">
        <v>1</v>
      </c>
      <c r="R4" t="s">
        <v>8276</v>
      </c>
      <c r="S4" s="2">
        <f>IF(E4=0,0,E4/D4*100)</f>
        <v>100</v>
      </c>
      <c r="T4" s="4">
        <f>IF(E4=0,0,E4/P4)</f>
        <v>21.857142857142858</v>
      </c>
      <c r="U4" t="str">
        <f>PROPER(LEFT(R4,(SEARCH("/",R4)-2)+1))</f>
        <v>Music</v>
      </c>
      <c r="V4" t="str">
        <f>PROPER(RIGHT(R4,LEN(R4)-SEARCH("/",R4)))</f>
        <v>Rock</v>
      </c>
    </row>
    <row r="5" spans="1:22" x14ac:dyDescent="0.25">
      <c r="A5">
        <v>3328</v>
      </c>
      <c r="B5" s="7" t="s">
        <v>3328</v>
      </c>
      <c r="C5" s="7" t="s">
        <v>7438</v>
      </c>
      <c r="D5" s="4">
        <v>1800</v>
      </c>
      <c r="E5" s="4">
        <v>2635</v>
      </c>
      <c r="F5" t="s">
        <v>8219</v>
      </c>
      <c r="G5" t="s">
        <v>8224</v>
      </c>
      <c r="H5" t="s">
        <v>8246</v>
      </c>
      <c r="I5">
        <v>1404522000</v>
      </c>
      <c r="J5" s="11">
        <f>(((I5/60)/60)/24)+DATE(1970,1,1)</f>
        <v>41825.041666666664</v>
      </c>
      <c r="K5">
        <v>1404308883</v>
      </c>
      <c r="L5" s="15">
        <f>(((K5/60)/60)/24)+DATE(1970,1,1)</f>
        <v>41822.57503472222</v>
      </c>
      <c r="M5" s="63">
        <f>DATEDIF(L5,J5,"D")</f>
        <v>3</v>
      </c>
      <c r="N5" s="5">
        <v>3</v>
      </c>
      <c r="O5" t="b">
        <v>0</v>
      </c>
      <c r="P5">
        <v>9</v>
      </c>
      <c r="Q5" t="b">
        <v>1</v>
      </c>
      <c r="R5" t="s">
        <v>8271</v>
      </c>
      <c r="S5" s="2">
        <f>IF(E5=0,0,E5/D5*100)</f>
        <v>146.38888888888889</v>
      </c>
      <c r="T5" s="4">
        <f>IF(E5=0,0,E5/P5)</f>
        <v>292.77777777777777</v>
      </c>
      <c r="U5" t="str">
        <f>PROPER(LEFT(R5,(SEARCH("/",R5)-2)+1))</f>
        <v>Theater</v>
      </c>
      <c r="V5" t="str">
        <f>PROPER(RIGHT(R5,LEN(R5)-SEARCH("/",R5)))</f>
        <v>Plays</v>
      </c>
    </row>
    <row r="6" spans="1:22" x14ac:dyDescent="0.25">
      <c r="A6">
        <v>81</v>
      </c>
      <c r="B6" s="7" t="s">
        <v>83</v>
      </c>
      <c r="C6" s="7" t="s">
        <v>4192</v>
      </c>
      <c r="D6" s="4">
        <v>750</v>
      </c>
      <c r="E6" s="4">
        <v>1485</v>
      </c>
      <c r="F6" t="s">
        <v>8219</v>
      </c>
      <c r="G6" t="s">
        <v>8224</v>
      </c>
      <c r="H6" t="s">
        <v>8246</v>
      </c>
      <c r="I6">
        <v>1342234920</v>
      </c>
      <c r="J6" s="11">
        <f>(((I6/60)/60)/24)+DATE(1970,1,1)</f>
        <v>41104.126388888886</v>
      </c>
      <c r="K6">
        <v>1341892127</v>
      </c>
      <c r="L6" s="15">
        <f>(((K6/60)/60)/24)+DATE(1970,1,1)</f>
        <v>41100.158877314818</v>
      </c>
      <c r="M6" s="63">
        <f>DATEDIF(L6,J6,"D")</f>
        <v>4</v>
      </c>
      <c r="N6" s="5">
        <v>4</v>
      </c>
      <c r="O6" t="b">
        <v>0</v>
      </c>
      <c r="P6">
        <v>28</v>
      </c>
      <c r="Q6" t="b">
        <v>1</v>
      </c>
      <c r="R6" t="s">
        <v>8266</v>
      </c>
      <c r="S6" s="2">
        <f>IF(E6=0,0,E6/D6*100)</f>
        <v>198</v>
      </c>
      <c r="T6" s="4">
        <f>IF(E6=0,0,E6/P6)</f>
        <v>53.035714285714285</v>
      </c>
      <c r="U6" t="str">
        <f>PROPER(LEFT(R6,(SEARCH("/",R6)-2)+1))</f>
        <v>Film &amp; Video</v>
      </c>
      <c r="V6" t="str">
        <f>PROPER(RIGHT(R6,LEN(R6)-SEARCH("/",R6)))</f>
        <v>Shorts</v>
      </c>
    </row>
    <row r="7" spans="1:22" x14ac:dyDescent="0.25">
      <c r="A7">
        <v>3040</v>
      </c>
      <c r="B7" s="7" t="s">
        <v>3040</v>
      </c>
      <c r="C7" s="7" t="s">
        <v>7150</v>
      </c>
      <c r="D7" s="4">
        <v>3000</v>
      </c>
      <c r="E7" s="4">
        <v>3225</v>
      </c>
      <c r="F7" t="s">
        <v>8219</v>
      </c>
      <c r="G7" t="s">
        <v>8224</v>
      </c>
      <c r="H7" t="s">
        <v>8246</v>
      </c>
      <c r="I7">
        <v>1435359600</v>
      </c>
      <c r="J7" s="11">
        <f>(((I7/60)/60)/24)+DATE(1970,1,1)</f>
        <v>42181.958333333328</v>
      </c>
      <c r="K7">
        <v>1434999621</v>
      </c>
      <c r="L7" s="15">
        <f>(((K7/60)/60)/24)+DATE(1970,1,1)</f>
        <v>42177.791909722218</v>
      </c>
      <c r="M7" s="63">
        <f>DATEDIF(L7,J7,"D")</f>
        <v>4</v>
      </c>
      <c r="N7" s="5">
        <v>4</v>
      </c>
      <c r="O7" t="b">
        <v>0</v>
      </c>
      <c r="P7">
        <v>42</v>
      </c>
      <c r="Q7" t="b">
        <v>1</v>
      </c>
      <c r="R7" t="s">
        <v>8303</v>
      </c>
      <c r="S7" s="2">
        <f>IF(E7=0,0,E7/D7*100)</f>
        <v>107.5</v>
      </c>
      <c r="T7" s="4">
        <f>IF(E7=0,0,E7/P7)</f>
        <v>76.785714285714292</v>
      </c>
      <c r="U7" t="str">
        <f>PROPER(LEFT(R7,(SEARCH("/",R7)-2)+1))</f>
        <v>Theater</v>
      </c>
      <c r="V7" t="str">
        <f>PROPER(RIGHT(R7,LEN(R7)-SEARCH("/",R7)))</f>
        <v>Spaces</v>
      </c>
    </row>
    <row r="8" spans="1:22" x14ac:dyDescent="0.25">
      <c r="A8">
        <v>3939</v>
      </c>
      <c r="B8" s="7" t="s">
        <v>3936</v>
      </c>
      <c r="C8" s="7" t="s">
        <v>8047</v>
      </c>
      <c r="D8" s="4">
        <v>5000</v>
      </c>
      <c r="E8" s="4">
        <v>5</v>
      </c>
      <c r="F8" t="s">
        <v>8221</v>
      </c>
      <c r="G8" t="s">
        <v>8226</v>
      </c>
      <c r="H8" t="s">
        <v>8248</v>
      </c>
      <c r="I8">
        <v>1412656200</v>
      </c>
      <c r="J8" s="11">
        <f>(((I8/60)/60)/24)+DATE(1970,1,1)</f>
        <v>41919.1875</v>
      </c>
      <c r="K8">
        <v>1412328979</v>
      </c>
      <c r="L8" s="15">
        <f>(((K8/60)/60)/24)+DATE(1970,1,1)</f>
        <v>41915.400219907409</v>
      </c>
      <c r="M8" s="63">
        <f>DATEDIF(L8,J8,"D")</f>
        <v>4</v>
      </c>
      <c r="N8" s="5">
        <v>4</v>
      </c>
      <c r="O8" t="b">
        <v>0</v>
      </c>
      <c r="P8">
        <v>1</v>
      </c>
      <c r="Q8" t="b">
        <v>0</v>
      </c>
      <c r="R8" t="s">
        <v>8271</v>
      </c>
      <c r="S8" s="2">
        <f>IF(E8=0,0,E8/D8*100)</f>
        <v>0.1</v>
      </c>
      <c r="T8" s="4">
        <f>IF(E8=0,0,E8/P8)</f>
        <v>5</v>
      </c>
      <c r="U8" t="str">
        <f>PROPER(LEFT(R8,(SEARCH("/",R8)-2)+1))</f>
        <v>Theater</v>
      </c>
      <c r="V8" t="str">
        <f>PROPER(RIGHT(R8,LEN(R8)-SEARCH("/",R8)))</f>
        <v>Plays</v>
      </c>
    </row>
    <row r="9" spans="1:22" x14ac:dyDescent="0.25">
      <c r="A9">
        <v>2886</v>
      </c>
      <c r="B9" s="7" t="s">
        <v>2886</v>
      </c>
      <c r="C9" s="7" t="s">
        <v>6996</v>
      </c>
      <c r="D9" s="4">
        <v>200</v>
      </c>
      <c r="E9" s="4">
        <v>10</v>
      </c>
      <c r="F9" t="s">
        <v>8221</v>
      </c>
      <c r="G9" t="s">
        <v>8224</v>
      </c>
      <c r="H9" t="s">
        <v>8246</v>
      </c>
      <c r="I9">
        <v>1442635140</v>
      </c>
      <c r="J9" s="11">
        <f>(((I9/60)/60)/24)+DATE(1970,1,1)</f>
        <v>42266.165972222225</v>
      </c>
      <c r="K9">
        <v>1442243484</v>
      </c>
      <c r="L9" s="15">
        <f>(((K9/60)/60)/24)+DATE(1970,1,1)</f>
        <v>42261.632916666669</v>
      </c>
      <c r="M9" s="63">
        <f>DATEDIF(L9,J9,"D")</f>
        <v>5</v>
      </c>
      <c r="N9" s="5">
        <v>5</v>
      </c>
      <c r="O9" t="b">
        <v>0</v>
      </c>
      <c r="P9">
        <v>1</v>
      </c>
      <c r="Q9" t="b">
        <v>0</v>
      </c>
      <c r="R9" t="s">
        <v>8271</v>
      </c>
      <c r="S9" s="2">
        <f>IF(E9=0,0,E9/D9*100)</f>
        <v>5</v>
      </c>
      <c r="T9" s="4">
        <f>IF(E9=0,0,E9/P9)</f>
        <v>10</v>
      </c>
      <c r="U9" t="str">
        <f>PROPER(LEFT(R9,(SEARCH("/",R9)-2)+1))</f>
        <v>Theater</v>
      </c>
      <c r="V9" t="str">
        <f>PROPER(RIGHT(R9,LEN(R9)-SEARCH("/",R9)))</f>
        <v>Plays</v>
      </c>
    </row>
    <row r="10" spans="1:22" x14ac:dyDescent="0.25">
      <c r="A10">
        <v>3122</v>
      </c>
      <c r="B10" s="7" t="s">
        <v>3122</v>
      </c>
      <c r="C10" s="7" t="s">
        <v>7232</v>
      </c>
      <c r="D10" s="4">
        <v>199</v>
      </c>
      <c r="E10" s="4">
        <v>116</v>
      </c>
      <c r="F10" t="s">
        <v>8220</v>
      </c>
      <c r="G10" t="s">
        <v>8224</v>
      </c>
      <c r="H10" t="s">
        <v>8246</v>
      </c>
      <c r="I10">
        <v>1478733732</v>
      </c>
      <c r="J10" s="11">
        <f>(((I10/60)/60)/24)+DATE(1970,1,1)</f>
        <v>42683.973750000005</v>
      </c>
      <c r="K10">
        <v>1478298132</v>
      </c>
      <c r="L10" s="15">
        <f>(((K10/60)/60)/24)+DATE(1970,1,1)</f>
        <v>42678.932083333333</v>
      </c>
      <c r="M10" s="63">
        <f>DATEDIF(L10,J10,"D")</f>
        <v>5</v>
      </c>
      <c r="N10" s="5">
        <v>5</v>
      </c>
      <c r="O10" t="b">
        <v>0</v>
      </c>
      <c r="P10">
        <v>2</v>
      </c>
      <c r="Q10" t="b">
        <v>0</v>
      </c>
      <c r="R10" t="s">
        <v>8303</v>
      </c>
      <c r="S10" s="2">
        <f>IF(E10=0,0,E10/D10*100)</f>
        <v>58.291457286432156</v>
      </c>
      <c r="T10" s="4">
        <f>IF(E10=0,0,E10/P10)</f>
        <v>58</v>
      </c>
      <c r="U10" t="str">
        <f>PROPER(LEFT(R10,(SEARCH("/",R10)-2)+1))</f>
        <v>Theater</v>
      </c>
      <c r="V10" t="str">
        <f>PROPER(RIGHT(R10,LEN(R10)-SEARCH("/",R10)))</f>
        <v>Spaces</v>
      </c>
    </row>
    <row r="11" spans="1:22" x14ac:dyDescent="0.25">
      <c r="A11">
        <v>2448</v>
      </c>
      <c r="B11" s="7" t="s">
        <v>2449</v>
      </c>
      <c r="C11" s="7" t="s">
        <v>6558</v>
      </c>
      <c r="D11" s="4">
        <v>400</v>
      </c>
      <c r="E11" s="4">
        <v>430</v>
      </c>
      <c r="F11" t="s">
        <v>8219</v>
      </c>
      <c r="G11" t="s">
        <v>8224</v>
      </c>
      <c r="H11" t="s">
        <v>8246</v>
      </c>
      <c r="I11">
        <v>1472621760</v>
      </c>
      <c r="J11" s="11">
        <f>(((I11/60)/60)/24)+DATE(1970,1,1)</f>
        <v>42613.233333333337</v>
      </c>
      <c r="K11">
        <v>1472110513</v>
      </c>
      <c r="L11" s="15">
        <f>(((K11/60)/60)/24)+DATE(1970,1,1)</f>
        <v>42607.316122685181</v>
      </c>
      <c r="M11" s="63">
        <f>DATEDIF(L11,J11,"D")</f>
        <v>6</v>
      </c>
      <c r="N11" s="5">
        <v>6</v>
      </c>
      <c r="O11" t="b">
        <v>0</v>
      </c>
      <c r="P11">
        <v>9</v>
      </c>
      <c r="Q11" t="b">
        <v>1</v>
      </c>
      <c r="R11" t="s">
        <v>8298</v>
      </c>
      <c r="S11" s="2">
        <f>IF(E11=0,0,E11/D11*100)</f>
        <v>107.5</v>
      </c>
      <c r="T11" s="4">
        <f>IF(E11=0,0,E11/P11)</f>
        <v>47.777777777777779</v>
      </c>
      <c r="U11" t="str">
        <f>PROPER(LEFT(R11,(SEARCH("/",R11)-2)+1))</f>
        <v>Food</v>
      </c>
      <c r="V11" t="str">
        <f>PROPER(RIGHT(R11,LEN(R11)-SEARCH("/",R11)))</f>
        <v>Small Batch</v>
      </c>
    </row>
    <row r="12" spans="1:22" x14ac:dyDescent="0.25">
      <c r="A12">
        <v>3604</v>
      </c>
      <c r="B12" s="7" t="s">
        <v>3603</v>
      </c>
      <c r="C12" s="7" t="s">
        <v>7714</v>
      </c>
      <c r="D12" s="4">
        <v>3000</v>
      </c>
      <c r="E12" s="4">
        <v>3385</v>
      </c>
      <c r="F12" t="s">
        <v>8219</v>
      </c>
      <c r="G12" t="s">
        <v>8224</v>
      </c>
      <c r="H12" t="s">
        <v>8246</v>
      </c>
      <c r="I12">
        <v>1461913140</v>
      </c>
      <c r="J12" s="11">
        <f>(((I12/60)/60)/24)+DATE(1970,1,1)</f>
        <v>42489.290972222225</v>
      </c>
      <c r="K12">
        <v>1461370956</v>
      </c>
      <c r="L12" s="15">
        <f>(((K12/60)/60)/24)+DATE(1970,1,1)</f>
        <v>42483.015694444446</v>
      </c>
      <c r="M12" s="63">
        <f>DATEDIF(L12,J12,"D")</f>
        <v>6</v>
      </c>
      <c r="N12" s="5">
        <v>6</v>
      </c>
      <c r="O12" t="b">
        <v>0</v>
      </c>
      <c r="P12">
        <v>69</v>
      </c>
      <c r="Q12" t="b">
        <v>1</v>
      </c>
      <c r="R12" t="s">
        <v>8271</v>
      </c>
      <c r="S12" s="2">
        <f>IF(E12=0,0,E12/D12*100)</f>
        <v>112.83333333333334</v>
      </c>
      <c r="T12" s="4">
        <f>IF(E12=0,0,E12/P12)</f>
        <v>49.05797101449275</v>
      </c>
      <c r="U12" t="str">
        <f>PROPER(LEFT(R12,(SEARCH("/",R12)-2)+1))</f>
        <v>Theater</v>
      </c>
      <c r="V12" t="str">
        <f>PROPER(RIGHT(R12,LEN(R12)-SEARCH("/",R12)))</f>
        <v>Plays</v>
      </c>
    </row>
    <row r="13" spans="1:22" x14ac:dyDescent="0.25">
      <c r="A13">
        <v>8</v>
      </c>
      <c r="B13" s="7" t="s">
        <v>10</v>
      </c>
      <c r="C13" s="7" t="s">
        <v>4119</v>
      </c>
      <c r="D13" s="4">
        <v>3500</v>
      </c>
      <c r="E13" s="4">
        <v>3501.52</v>
      </c>
      <c r="F13" t="s">
        <v>8219</v>
      </c>
      <c r="G13" t="s">
        <v>8224</v>
      </c>
      <c r="H13" t="s">
        <v>8246</v>
      </c>
      <c r="I13">
        <v>1460754000</v>
      </c>
      <c r="J13" s="11">
        <f>(((I13/60)/60)/24)+DATE(1970,1,1)</f>
        <v>42475.875</v>
      </c>
      <c r="K13">
        <v>1460155212</v>
      </c>
      <c r="L13" s="15">
        <f>(((K13/60)/60)/24)+DATE(1970,1,1)</f>
        <v>42468.94458333333</v>
      </c>
      <c r="M13" s="63">
        <f>DATEDIF(L13,J13,"D")</f>
        <v>7</v>
      </c>
      <c r="N13" s="5">
        <v>7</v>
      </c>
      <c r="O13" t="b">
        <v>0</v>
      </c>
      <c r="P13">
        <v>12</v>
      </c>
      <c r="Q13" t="b">
        <v>1</v>
      </c>
      <c r="R13" t="s">
        <v>8265</v>
      </c>
      <c r="S13" s="2">
        <f>IF(E13=0,0,E13/D13*100)</f>
        <v>100.04342857142856</v>
      </c>
      <c r="T13" s="4">
        <f>IF(E13=0,0,E13/P13)</f>
        <v>291.79333333333335</v>
      </c>
      <c r="U13" t="str">
        <f>PROPER(LEFT(R13,(SEARCH("/",R13)-2)+1))</f>
        <v>Film &amp; Video</v>
      </c>
      <c r="V13" t="str">
        <f>PROPER(RIGHT(R13,LEN(R13)-SEARCH("/",R13)))</f>
        <v>Television</v>
      </c>
    </row>
    <row r="14" spans="1:22" x14ac:dyDescent="0.25">
      <c r="A14">
        <v>1062</v>
      </c>
      <c r="B14" s="7" t="s">
        <v>1063</v>
      </c>
      <c r="C14" s="7" t="s">
        <v>5172</v>
      </c>
      <c r="D14" s="4">
        <v>199</v>
      </c>
      <c r="E14" s="4">
        <v>190</v>
      </c>
      <c r="F14" t="s">
        <v>8220</v>
      </c>
      <c r="G14" t="s">
        <v>8224</v>
      </c>
      <c r="H14" t="s">
        <v>8246</v>
      </c>
      <c r="I14">
        <v>1468351341</v>
      </c>
      <c r="J14" s="11">
        <f>(((I14/60)/60)/24)+DATE(1970,1,1)</f>
        <v>42563.807187500002</v>
      </c>
      <c r="K14">
        <v>1467746541</v>
      </c>
      <c r="L14" s="15">
        <f>(((K14/60)/60)/24)+DATE(1970,1,1)</f>
        <v>42556.807187500002</v>
      </c>
      <c r="M14" s="63">
        <f>DATEDIF(L14,J14,"D")</f>
        <v>7</v>
      </c>
      <c r="N14" s="5">
        <v>7</v>
      </c>
      <c r="O14" t="b">
        <v>0</v>
      </c>
      <c r="P14">
        <v>4</v>
      </c>
      <c r="Q14" t="b">
        <v>0</v>
      </c>
      <c r="R14" t="s">
        <v>8281</v>
      </c>
      <c r="S14" s="2">
        <f>IF(E14=0,0,E14/D14*100)</f>
        <v>95.477386934673376</v>
      </c>
      <c r="T14" s="4">
        <f>IF(E14=0,0,E14/P14)</f>
        <v>47.5</v>
      </c>
      <c r="U14" t="str">
        <f>PROPER(LEFT(R14,(SEARCH("/",R14)-2)+1))</f>
        <v>Journalism</v>
      </c>
      <c r="V14" t="str">
        <f>PROPER(RIGHT(R14,LEN(R14)-SEARCH("/",R14)))</f>
        <v>Audio</v>
      </c>
    </row>
    <row r="15" spans="1:22" x14ac:dyDescent="0.25">
      <c r="A15">
        <v>1547</v>
      </c>
      <c r="B15" s="7" t="s">
        <v>1548</v>
      </c>
      <c r="C15" s="7" t="s">
        <v>5657</v>
      </c>
      <c r="D15" s="4">
        <v>20</v>
      </c>
      <c r="E15" s="4">
        <v>0</v>
      </c>
      <c r="F15" t="s">
        <v>8221</v>
      </c>
      <c r="G15" t="s">
        <v>8224</v>
      </c>
      <c r="H15" t="s">
        <v>8246</v>
      </c>
      <c r="I15">
        <v>1487844882</v>
      </c>
      <c r="J15" s="11">
        <f>(((I15/60)/60)/24)+DATE(1970,1,1)</f>
        <v>42789.426875000005</v>
      </c>
      <c r="K15">
        <v>1487240082</v>
      </c>
      <c r="L15" s="15">
        <f>(((K15/60)/60)/24)+DATE(1970,1,1)</f>
        <v>42782.426875000005</v>
      </c>
      <c r="M15" s="63">
        <f>DATEDIF(L15,J15,"D")</f>
        <v>7</v>
      </c>
      <c r="N15" s="5">
        <v>7</v>
      </c>
      <c r="O15" t="b">
        <v>0</v>
      </c>
      <c r="P15">
        <v>0</v>
      </c>
      <c r="Q15" t="b">
        <v>0</v>
      </c>
      <c r="R15" t="s">
        <v>8289</v>
      </c>
      <c r="S15" s="2">
        <f>IF(E15=0,0,E15/D15*100)</f>
        <v>0</v>
      </c>
      <c r="T15" s="4">
        <f>IF(E15=0,0,E15/P15)</f>
        <v>0</v>
      </c>
      <c r="U15" t="str">
        <f>PROPER(LEFT(R15,(SEARCH("/",R15)-2)+1))</f>
        <v>Photography</v>
      </c>
      <c r="V15" t="str">
        <f>PROPER(RIGHT(R15,LEN(R15)-SEARCH("/",R15)))</f>
        <v>Nature</v>
      </c>
    </row>
    <row r="16" spans="1:22" x14ac:dyDescent="0.25">
      <c r="A16">
        <v>1620</v>
      </c>
      <c r="B16" s="7" t="s">
        <v>1621</v>
      </c>
      <c r="C16" s="7" t="s">
        <v>5730</v>
      </c>
      <c r="D16" s="4">
        <v>1000</v>
      </c>
      <c r="E16" s="4">
        <v>1130</v>
      </c>
      <c r="F16" t="s">
        <v>8219</v>
      </c>
      <c r="G16" t="s">
        <v>8224</v>
      </c>
      <c r="H16" t="s">
        <v>8246</v>
      </c>
      <c r="I16">
        <v>1361606940</v>
      </c>
      <c r="J16" s="11">
        <f>(((I16/60)/60)/24)+DATE(1970,1,1)</f>
        <v>41328.339583333334</v>
      </c>
      <c r="K16">
        <v>1361002140</v>
      </c>
      <c r="L16" s="15">
        <f>(((K16/60)/60)/24)+DATE(1970,1,1)</f>
        <v>41321.339583333334</v>
      </c>
      <c r="M16" s="63">
        <f>DATEDIF(L16,J16,"D")</f>
        <v>7</v>
      </c>
      <c r="N16" s="5">
        <v>7</v>
      </c>
      <c r="O16" t="b">
        <v>0</v>
      </c>
      <c r="P16">
        <v>17</v>
      </c>
      <c r="Q16" t="b">
        <v>1</v>
      </c>
      <c r="R16" t="s">
        <v>8276</v>
      </c>
      <c r="S16" s="2">
        <f>IF(E16=0,0,E16/D16*100)</f>
        <v>112.99999999999999</v>
      </c>
      <c r="T16" s="4">
        <f>IF(E16=0,0,E16/P16)</f>
        <v>66.470588235294116</v>
      </c>
      <c r="U16" t="str">
        <f>PROPER(LEFT(R16,(SEARCH("/",R16)-2)+1))</f>
        <v>Music</v>
      </c>
      <c r="V16" t="str">
        <f>PROPER(RIGHT(R16,LEN(R16)-SEARCH("/",R16)))</f>
        <v>Rock</v>
      </c>
    </row>
    <row r="17" spans="1:22" x14ac:dyDescent="0.25">
      <c r="A17">
        <v>2175</v>
      </c>
      <c r="B17" s="7" t="s">
        <v>2176</v>
      </c>
      <c r="C17" s="7" t="s">
        <v>6285</v>
      </c>
      <c r="D17" s="4">
        <v>700</v>
      </c>
      <c r="E17" s="4">
        <v>1750</v>
      </c>
      <c r="F17" t="s">
        <v>8219</v>
      </c>
      <c r="G17" t="s">
        <v>8224</v>
      </c>
      <c r="H17" t="s">
        <v>8246</v>
      </c>
      <c r="I17">
        <v>1469059986</v>
      </c>
      <c r="J17" s="11">
        <f>(((I17/60)/60)/24)+DATE(1970,1,1)</f>
        <v>42572.009097222224</v>
      </c>
      <c r="K17">
        <v>1468455186</v>
      </c>
      <c r="L17" s="15">
        <f>(((K17/60)/60)/24)+DATE(1970,1,1)</f>
        <v>42565.009097222224</v>
      </c>
      <c r="M17" s="63">
        <f>DATEDIF(L17,J17,"D")</f>
        <v>7</v>
      </c>
      <c r="N17" s="5">
        <v>7</v>
      </c>
      <c r="O17" t="b">
        <v>0</v>
      </c>
      <c r="P17">
        <v>26</v>
      </c>
      <c r="Q17" t="b">
        <v>1</v>
      </c>
      <c r="R17" t="s">
        <v>8276</v>
      </c>
      <c r="S17" s="2">
        <f>IF(E17=0,0,E17/D17*100)</f>
        <v>250</v>
      </c>
      <c r="T17" s="4">
        <f>IF(E17=0,0,E17/P17)</f>
        <v>67.307692307692307</v>
      </c>
      <c r="U17" t="str">
        <f>PROPER(LEFT(R17,(SEARCH("/",R17)-2)+1))</f>
        <v>Music</v>
      </c>
      <c r="V17" t="str">
        <f>PROPER(RIGHT(R17,LEN(R17)-SEARCH("/",R17)))</f>
        <v>Rock</v>
      </c>
    </row>
    <row r="18" spans="1:22" x14ac:dyDescent="0.25">
      <c r="A18">
        <v>2243</v>
      </c>
      <c r="B18" s="7" t="s">
        <v>2244</v>
      </c>
      <c r="C18" s="7" t="s">
        <v>6353</v>
      </c>
      <c r="D18" s="4">
        <v>1</v>
      </c>
      <c r="E18" s="4">
        <v>9302.5</v>
      </c>
      <c r="F18" t="s">
        <v>8219</v>
      </c>
      <c r="G18" t="s">
        <v>8224</v>
      </c>
      <c r="H18" t="s">
        <v>8246</v>
      </c>
      <c r="I18">
        <v>1489374000</v>
      </c>
      <c r="J18" s="11">
        <f>(((I18/60)/60)/24)+DATE(1970,1,1)</f>
        <v>42807.125</v>
      </c>
      <c r="K18">
        <v>1488823290</v>
      </c>
      <c r="L18" s="15">
        <f>(((K18/60)/60)/24)+DATE(1970,1,1)</f>
        <v>42800.751041666663</v>
      </c>
      <c r="M18" s="63">
        <f>DATEDIF(L18,J18,"D")</f>
        <v>7</v>
      </c>
      <c r="N18" s="5">
        <v>7</v>
      </c>
      <c r="O18" t="b">
        <v>0</v>
      </c>
      <c r="P18">
        <v>2035</v>
      </c>
      <c r="Q18" t="b">
        <v>1</v>
      </c>
      <c r="R18" t="s">
        <v>8297</v>
      </c>
      <c r="S18" s="2">
        <f>IF(E18=0,0,E18/D18*100)</f>
        <v>930250</v>
      </c>
      <c r="T18" s="4">
        <f>IF(E18=0,0,E18/P18)</f>
        <v>4.5712530712530715</v>
      </c>
      <c r="U18" t="str">
        <f>PROPER(LEFT(R18,(SEARCH("/",R18)-2)+1))</f>
        <v>Games</v>
      </c>
      <c r="V18" t="str">
        <f>PROPER(RIGHT(R18,LEN(R18)-SEARCH("/",R18)))</f>
        <v>Tabletop Games</v>
      </c>
    </row>
    <row r="19" spans="1:22" x14ac:dyDescent="0.25">
      <c r="A19">
        <v>2254</v>
      </c>
      <c r="B19" s="7" t="s">
        <v>2255</v>
      </c>
      <c r="C19" s="7" t="s">
        <v>6364</v>
      </c>
      <c r="D19" s="4">
        <v>500</v>
      </c>
      <c r="E19" s="4">
        <v>2299</v>
      </c>
      <c r="F19" t="s">
        <v>8219</v>
      </c>
      <c r="G19" t="s">
        <v>8224</v>
      </c>
      <c r="H19" t="s">
        <v>8246</v>
      </c>
      <c r="I19">
        <v>1485271968</v>
      </c>
      <c r="J19" s="11">
        <f>(((I19/60)/60)/24)+DATE(1970,1,1)</f>
        <v>42759.647777777776</v>
      </c>
      <c r="K19">
        <v>1484667168</v>
      </c>
      <c r="L19" s="15">
        <f>(((K19/60)/60)/24)+DATE(1970,1,1)</f>
        <v>42752.647777777776</v>
      </c>
      <c r="M19" s="63">
        <f>DATEDIF(L19,J19,"D")</f>
        <v>7</v>
      </c>
      <c r="N19" s="5">
        <v>7</v>
      </c>
      <c r="O19" t="b">
        <v>0</v>
      </c>
      <c r="P19">
        <v>197</v>
      </c>
      <c r="Q19" t="b">
        <v>1</v>
      </c>
      <c r="R19" t="s">
        <v>8297</v>
      </c>
      <c r="S19" s="2">
        <f>IF(E19=0,0,E19/D19*100)</f>
        <v>459.8</v>
      </c>
      <c r="T19" s="4">
        <f>IF(E19=0,0,E19/P19)</f>
        <v>11.67005076142132</v>
      </c>
      <c r="U19" t="str">
        <f>PROPER(LEFT(R19,(SEARCH("/",R19)-2)+1))</f>
        <v>Games</v>
      </c>
      <c r="V19" t="str">
        <f>PROPER(RIGHT(R19,LEN(R19)-SEARCH("/",R19)))</f>
        <v>Tabletop Games</v>
      </c>
    </row>
    <row r="20" spans="1:22" x14ac:dyDescent="0.25">
      <c r="A20">
        <v>2265</v>
      </c>
      <c r="B20" s="7" t="s">
        <v>2266</v>
      </c>
      <c r="C20" s="7" t="s">
        <v>6375</v>
      </c>
      <c r="D20" s="4">
        <v>200</v>
      </c>
      <c r="E20" s="4">
        <v>597</v>
      </c>
      <c r="F20" t="s">
        <v>8219</v>
      </c>
      <c r="G20" t="s">
        <v>8225</v>
      </c>
      <c r="H20" t="s">
        <v>8247</v>
      </c>
      <c r="I20">
        <v>1479846507</v>
      </c>
      <c r="J20" s="11">
        <f>(((I20/60)/60)/24)+DATE(1970,1,1)</f>
        <v>42696.853090277778</v>
      </c>
      <c r="K20">
        <v>1479241707</v>
      </c>
      <c r="L20" s="15">
        <f>(((K20/60)/60)/24)+DATE(1970,1,1)</f>
        <v>42689.853090277778</v>
      </c>
      <c r="M20" s="63">
        <f>DATEDIF(L20,J20,"D")</f>
        <v>7</v>
      </c>
      <c r="N20" s="5">
        <v>7</v>
      </c>
      <c r="O20" t="b">
        <v>0</v>
      </c>
      <c r="P20">
        <v>17</v>
      </c>
      <c r="Q20" t="b">
        <v>1</v>
      </c>
      <c r="R20" t="s">
        <v>8297</v>
      </c>
      <c r="S20" s="2">
        <f>IF(E20=0,0,E20/D20*100)</f>
        <v>298.5</v>
      </c>
      <c r="T20" s="4">
        <f>IF(E20=0,0,E20/P20)</f>
        <v>35.117647058823529</v>
      </c>
      <c r="U20" t="str">
        <f>PROPER(LEFT(R20,(SEARCH("/",R20)-2)+1))</f>
        <v>Games</v>
      </c>
      <c r="V20" t="str">
        <f>PROPER(RIGHT(R20,LEN(R20)-SEARCH("/",R20)))</f>
        <v>Tabletop Games</v>
      </c>
    </row>
    <row r="21" spans="1:22" x14ac:dyDescent="0.25">
      <c r="A21">
        <v>2323</v>
      </c>
      <c r="B21" s="7" t="s">
        <v>2324</v>
      </c>
      <c r="C21" s="7" t="s">
        <v>6433</v>
      </c>
      <c r="D21" s="4">
        <v>250</v>
      </c>
      <c r="E21" s="4">
        <v>120</v>
      </c>
      <c r="F21" t="s">
        <v>8222</v>
      </c>
      <c r="G21" t="s">
        <v>8224</v>
      </c>
      <c r="H21" t="s">
        <v>8246</v>
      </c>
      <c r="I21">
        <v>1490033247</v>
      </c>
      <c r="J21" s="11">
        <f>(((I21/60)/60)/24)+DATE(1970,1,1)</f>
        <v>42814.755173611105</v>
      </c>
      <c r="K21">
        <v>1489428447</v>
      </c>
      <c r="L21" s="15">
        <f>(((K21/60)/60)/24)+DATE(1970,1,1)</f>
        <v>42807.755173611105</v>
      </c>
      <c r="M21" s="63">
        <f>DATEDIF(L21,J21,"D")</f>
        <v>7</v>
      </c>
      <c r="N21" s="5">
        <v>7</v>
      </c>
      <c r="O21" t="b">
        <v>0</v>
      </c>
      <c r="P21">
        <v>4</v>
      </c>
      <c r="Q21" t="b">
        <v>0</v>
      </c>
      <c r="R21" t="s">
        <v>8298</v>
      </c>
      <c r="S21" s="2">
        <f>IF(E21=0,0,E21/D21*100)</f>
        <v>48</v>
      </c>
      <c r="T21" s="4">
        <f>IF(E21=0,0,E21/P21)</f>
        <v>30</v>
      </c>
      <c r="U21" t="str">
        <f>PROPER(LEFT(R21,(SEARCH("/",R21)-2)+1))</f>
        <v>Food</v>
      </c>
      <c r="V21" t="str">
        <f>PROPER(RIGHT(R21,LEN(R21)-SEARCH("/",R21)))</f>
        <v>Small Batch</v>
      </c>
    </row>
    <row r="22" spans="1:22" x14ac:dyDescent="0.25">
      <c r="A22">
        <v>2590</v>
      </c>
      <c r="B22" s="7" t="s">
        <v>2590</v>
      </c>
      <c r="C22" s="7" t="s">
        <v>6700</v>
      </c>
      <c r="D22" s="4">
        <v>3000</v>
      </c>
      <c r="E22" s="4">
        <v>0</v>
      </c>
      <c r="F22" t="s">
        <v>8221</v>
      </c>
      <c r="G22" t="s">
        <v>8226</v>
      </c>
      <c r="H22" t="s">
        <v>8248</v>
      </c>
      <c r="I22">
        <v>1453817297</v>
      </c>
      <c r="J22" s="11">
        <f>(((I22/60)/60)/24)+DATE(1970,1,1)</f>
        <v>42395.589085648149</v>
      </c>
      <c r="K22">
        <v>1453212497</v>
      </c>
      <c r="L22" s="15">
        <f>(((K22/60)/60)/24)+DATE(1970,1,1)</f>
        <v>42388.589085648149</v>
      </c>
      <c r="M22" s="63">
        <f>DATEDIF(L22,J22,"D")</f>
        <v>7</v>
      </c>
      <c r="N22" s="5">
        <v>7</v>
      </c>
      <c r="O22" t="b">
        <v>0</v>
      </c>
      <c r="P22">
        <v>0</v>
      </c>
      <c r="Q22" t="b">
        <v>0</v>
      </c>
      <c r="R22" t="s">
        <v>8284</v>
      </c>
      <c r="S22" s="2">
        <f>IF(E22=0,0,E22/D22*100)</f>
        <v>0</v>
      </c>
      <c r="T22" s="4">
        <f>IF(E22=0,0,E22/P22)</f>
        <v>0</v>
      </c>
      <c r="U22" t="str">
        <f>PROPER(LEFT(R22,(SEARCH("/",R22)-2)+1))</f>
        <v>Food</v>
      </c>
      <c r="V22" t="str">
        <f>PROPER(RIGHT(R22,LEN(R22)-SEARCH("/",R22)))</f>
        <v>Food Trucks</v>
      </c>
    </row>
    <row r="23" spans="1:22" x14ac:dyDescent="0.25">
      <c r="A23">
        <v>2892</v>
      </c>
      <c r="B23" s="7" t="s">
        <v>2892</v>
      </c>
      <c r="C23" s="7" t="s">
        <v>7002</v>
      </c>
      <c r="D23" s="4">
        <v>5500</v>
      </c>
      <c r="E23" s="4">
        <v>500</v>
      </c>
      <c r="F23" t="s">
        <v>8221</v>
      </c>
      <c r="G23" t="s">
        <v>8224</v>
      </c>
      <c r="H23" t="s">
        <v>8246</v>
      </c>
      <c r="I23">
        <v>1409000400</v>
      </c>
      <c r="J23" s="11">
        <f>(((I23/60)/60)/24)+DATE(1970,1,1)</f>
        <v>41876.875</v>
      </c>
      <c r="K23">
        <v>1408381704</v>
      </c>
      <c r="L23" s="15">
        <f>(((K23/60)/60)/24)+DATE(1970,1,1)</f>
        <v>41869.714166666665</v>
      </c>
      <c r="M23" s="63">
        <f>DATEDIF(L23,J23,"D")</f>
        <v>7</v>
      </c>
      <c r="N23" s="5">
        <v>7</v>
      </c>
      <c r="O23" t="b">
        <v>0</v>
      </c>
      <c r="P23">
        <v>17</v>
      </c>
      <c r="Q23" t="b">
        <v>0</v>
      </c>
      <c r="R23" t="s">
        <v>8271</v>
      </c>
      <c r="S23" s="2">
        <f>IF(E23=0,0,E23/D23*100)</f>
        <v>9.0909090909090917</v>
      </c>
      <c r="T23" s="4">
        <f>IF(E23=0,0,E23/P23)</f>
        <v>29.411764705882351</v>
      </c>
      <c r="U23" t="str">
        <f>PROPER(LEFT(R23,(SEARCH("/",R23)-2)+1))</f>
        <v>Theater</v>
      </c>
      <c r="V23" t="str">
        <f>PROPER(RIGHT(R23,LEN(R23)-SEARCH("/",R23)))</f>
        <v>Plays</v>
      </c>
    </row>
    <row r="24" spans="1:22" x14ac:dyDescent="0.25">
      <c r="A24">
        <v>3107</v>
      </c>
      <c r="B24" s="7" t="s">
        <v>3107</v>
      </c>
      <c r="C24" s="7" t="s">
        <v>7217</v>
      </c>
      <c r="D24" s="4">
        <v>40000</v>
      </c>
      <c r="E24" s="4">
        <v>7905</v>
      </c>
      <c r="F24" t="s">
        <v>8221</v>
      </c>
      <c r="G24" t="s">
        <v>8224</v>
      </c>
      <c r="H24" t="s">
        <v>8246</v>
      </c>
      <c r="I24">
        <v>1431372751</v>
      </c>
      <c r="J24" s="11">
        <f>(((I24/60)/60)/24)+DATE(1970,1,1)</f>
        <v>42135.814247685179</v>
      </c>
      <c r="K24">
        <v>1430767951</v>
      </c>
      <c r="L24" s="15">
        <f>(((K24/60)/60)/24)+DATE(1970,1,1)</f>
        <v>42128.814247685179</v>
      </c>
      <c r="M24" s="63">
        <f>DATEDIF(L24,J24,"D")</f>
        <v>7</v>
      </c>
      <c r="N24" s="5">
        <v>7</v>
      </c>
      <c r="O24" t="b">
        <v>0</v>
      </c>
      <c r="P24">
        <v>29</v>
      </c>
      <c r="Q24" t="b">
        <v>0</v>
      </c>
      <c r="R24" t="s">
        <v>8303</v>
      </c>
      <c r="S24" s="2">
        <f>IF(E24=0,0,E24/D24*100)</f>
        <v>19.762499999999999</v>
      </c>
      <c r="T24" s="4">
        <f>IF(E24=0,0,E24/P24)</f>
        <v>272.58620689655174</v>
      </c>
      <c r="U24" t="str">
        <f>PROPER(LEFT(R24,(SEARCH("/",R24)-2)+1))</f>
        <v>Theater</v>
      </c>
      <c r="V24" t="str">
        <f>PROPER(RIGHT(R24,LEN(R24)-SEARCH("/",R24)))</f>
        <v>Spaces</v>
      </c>
    </row>
    <row r="25" spans="1:22" x14ac:dyDescent="0.25">
      <c r="A25">
        <v>3185</v>
      </c>
      <c r="B25" s="7" t="s">
        <v>3185</v>
      </c>
      <c r="C25" s="7" t="s">
        <v>7295</v>
      </c>
      <c r="D25" s="4">
        <v>1000</v>
      </c>
      <c r="E25" s="4">
        <v>1000</v>
      </c>
      <c r="F25" t="s">
        <v>8219</v>
      </c>
      <c r="G25" t="s">
        <v>8225</v>
      </c>
      <c r="H25" t="s">
        <v>8247</v>
      </c>
      <c r="I25">
        <v>1405553241</v>
      </c>
      <c r="J25" s="11">
        <f>(((I25/60)/60)/24)+DATE(1970,1,1)</f>
        <v>41836.977326388893</v>
      </c>
      <c r="K25">
        <v>1404948441</v>
      </c>
      <c r="L25" s="15">
        <f>(((K25/60)/60)/24)+DATE(1970,1,1)</f>
        <v>41829.977326388893</v>
      </c>
      <c r="M25" s="63">
        <f>DATEDIF(L25,J25,"D")</f>
        <v>7</v>
      </c>
      <c r="N25" s="5">
        <v>7</v>
      </c>
      <c r="O25" t="b">
        <v>1</v>
      </c>
      <c r="P25">
        <v>24</v>
      </c>
      <c r="Q25" t="b">
        <v>1</v>
      </c>
      <c r="R25" t="s">
        <v>8271</v>
      </c>
      <c r="S25" s="2">
        <f>IF(E25=0,0,E25/D25*100)</f>
        <v>100</v>
      </c>
      <c r="T25" s="4">
        <f>IF(E25=0,0,E25/P25)</f>
        <v>41.666666666666664</v>
      </c>
      <c r="U25" t="str">
        <f>PROPER(LEFT(R25,(SEARCH("/",R25)-2)+1))</f>
        <v>Theater</v>
      </c>
      <c r="V25" t="str">
        <f>PROPER(RIGHT(R25,LEN(R25)-SEARCH("/",R25)))</f>
        <v>Plays</v>
      </c>
    </row>
    <row r="26" spans="1:22" x14ac:dyDescent="0.25">
      <c r="A26">
        <v>3346</v>
      </c>
      <c r="B26" s="7" t="s">
        <v>3346</v>
      </c>
      <c r="C26" s="7" t="s">
        <v>7456</v>
      </c>
      <c r="D26" s="4">
        <v>1500</v>
      </c>
      <c r="E26" s="4">
        <v>1650</v>
      </c>
      <c r="F26" t="s">
        <v>8219</v>
      </c>
      <c r="G26" t="s">
        <v>8224</v>
      </c>
      <c r="H26" t="s">
        <v>8246</v>
      </c>
      <c r="I26">
        <v>1424910910</v>
      </c>
      <c r="J26" s="11">
        <f>(((I26/60)/60)/24)+DATE(1970,1,1)</f>
        <v>42061.024421296301</v>
      </c>
      <c r="K26">
        <v>1424306110</v>
      </c>
      <c r="L26" s="15">
        <f>(((K26/60)/60)/24)+DATE(1970,1,1)</f>
        <v>42054.024421296301</v>
      </c>
      <c r="M26" s="63">
        <f>DATEDIF(L26,J26,"D")</f>
        <v>7</v>
      </c>
      <c r="N26" s="5">
        <v>7</v>
      </c>
      <c r="O26" t="b">
        <v>0</v>
      </c>
      <c r="P26">
        <v>18</v>
      </c>
      <c r="Q26" t="b">
        <v>1</v>
      </c>
      <c r="R26" t="s">
        <v>8271</v>
      </c>
      <c r="S26" s="2">
        <f>IF(E26=0,0,E26/D26*100)</f>
        <v>110.00000000000001</v>
      </c>
      <c r="T26" s="4">
        <f>IF(E26=0,0,E26/P26)</f>
        <v>91.666666666666671</v>
      </c>
      <c r="U26" t="str">
        <f>PROPER(LEFT(R26,(SEARCH("/",R26)-2)+1))</f>
        <v>Theater</v>
      </c>
      <c r="V26" t="str">
        <f>PROPER(RIGHT(R26,LEN(R26)-SEARCH("/",R26)))</f>
        <v>Plays</v>
      </c>
    </row>
    <row r="27" spans="1:22" x14ac:dyDescent="0.25">
      <c r="A27">
        <v>3807</v>
      </c>
      <c r="B27" s="7" t="s">
        <v>3804</v>
      </c>
      <c r="C27" s="7" t="s">
        <v>7917</v>
      </c>
      <c r="D27" s="4">
        <v>1500</v>
      </c>
      <c r="E27" s="4">
        <v>455</v>
      </c>
      <c r="F27" t="s">
        <v>8221</v>
      </c>
      <c r="G27" t="s">
        <v>8224</v>
      </c>
      <c r="H27" t="s">
        <v>8246</v>
      </c>
      <c r="I27">
        <v>1428097739</v>
      </c>
      <c r="J27" s="11">
        <f>(((I27/60)/60)/24)+DATE(1970,1,1)</f>
        <v>42097.909016203703</v>
      </c>
      <c r="K27">
        <v>1427492939</v>
      </c>
      <c r="L27" s="15">
        <f>(((K27/60)/60)/24)+DATE(1970,1,1)</f>
        <v>42090.909016203703</v>
      </c>
      <c r="M27" s="63">
        <f>DATEDIF(L27,J27,"D")</f>
        <v>7</v>
      </c>
      <c r="N27" s="5">
        <v>7</v>
      </c>
      <c r="O27" t="b">
        <v>0</v>
      </c>
      <c r="P27">
        <v>9</v>
      </c>
      <c r="Q27" t="b">
        <v>0</v>
      </c>
      <c r="R27" t="s">
        <v>8305</v>
      </c>
      <c r="S27" s="2">
        <f>IF(E27=0,0,E27/D27*100)</f>
        <v>30.333333333333336</v>
      </c>
      <c r="T27" s="4">
        <f>IF(E27=0,0,E27/P27)</f>
        <v>50.555555555555557</v>
      </c>
      <c r="U27" t="str">
        <f>PROPER(LEFT(R27,(SEARCH("/",R27)-2)+1))</f>
        <v>Theater</v>
      </c>
      <c r="V27" t="str">
        <f>PROPER(RIGHT(R27,LEN(R27)-SEARCH("/",R27)))</f>
        <v>Musical</v>
      </c>
    </row>
    <row r="28" spans="1:22" x14ac:dyDescent="0.25">
      <c r="A28">
        <v>4051</v>
      </c>
      <c r="B28" s="7" t="s">
        <v>4047</v>
      </c>
      <c r="C28" s="7" t="s">
        <v>8155</v>
      </c>
      <c r="D28" s="4">
        <v>500</v>
      </c>
      <c r="E28" s="4">
        <v>0</v>
      </c>
      <c r="F28" t="s">
        <v>8221</v>
      </c>
      <c r="G28" t="s">
        <v>8224</v>
      </c>
      <c r="H28" t="s">
        <v>8246</v>
      </c>
      <c r="I28">
        <v>1399618380</v>
      </c>
      <c r="J28" s="11">
        <f>(((I28/60)/60)/24)+DATE(1970,1,1)</f>
        <v>41768.286805555559</v>
      </c>
      <c r="K28">
        <v>1399058797</v>
      </c>
      <c r="L28" s="15">
        <f>(((K28/60)/60)/24)+DATE(1970,1,1)</f>
        <v>41761.810150462967</v>
      </c>
      <c r="M28" s="63">
        <f>DATEDIF(L28,J28,"D")</f>
        <v>7</v>
      </c>
      <c r="N28" s="5">
        <v>7</v>
      </c>
      <c r="O28" t="b">
        <v>0</v>
      </c>
      <c r="P28">
        <v>0</v>
      </c>
      <c r="Q28" t="b">
        <v>0</v>
      </c>
      <c r="R28" t="s">
        <v>8271</v>
      </c>
      <c r="S28" s="2">
        <f>IF(E28=0,0,E28/D28*100)</f>
        <v>0</v>
      </c>
      <c r="T28" s="4">
        <f>IF(E28=0,0,E28/P28)</f>
        <v>0</v>
      </c>
      <c r="U28" t="str">
        <f>PROPER(LEFT(R28,(SEARCH("/",R28)-2)+1))</f>
        <v>Theater</v>
      </c>
      <c r="V28" t="str">
        <f>PROPER(RIGHT(R28,LEN(R28)-SEARCH("/",R28)))</f>
        <v>Plays</v>
      </c>
    </row>
    <row r="29" spans="1:22" x14ac:dyDescent="0.25">
      <c r="A29">
        <v>113</v>
      </c>
      <c r="B29" s="7" t="s">
        <v>115</v>
      </c>
      <c r="C29" s="7" t="s">
        <v>4224</v>
      </c>
      <c r="D29" s="4">
        <v>5000</v>
      </c>
      <c r="E29" s="4">
        <v>7050</v>
      </c>
      <c r="F29" t="s">
        <v>8219</v>
      </c>
      <c r="G29" t="s">
        <v>8224</v>
      </c>
      <c r="H29" t="s">
        <v>8246</v>
      </c>
      <c r="I29">
        <v>1312642800</v>
      </c>
      <c r="J29" s="11">
        <f>(((I29/60)/60)/24)+DATE(1970,1,1)</f>
        <v>40761.625</v>
      </c>
      <c r="K29">
        <v>1311963128</v>
      </c>
      <c r="L29" s="15">
        <f>(((K29/60)/60)/24)+DATE(1970,1,1)</f>
        <v>40753.758425925924</v>
      </c>
      <c r="M29" s="63">
        <f>DATEDIF(L29,J29,"D")</f>
        <v>8</v>
      </c>
      <c r="N29" s="5">
        <v>8</v>
      </c>
      <c r="O29" t="b">
        <v>0</v>
      </c>
      <c r="P29">
        <v>78</v>
      </c>
      <c r="Q29" t="b">
        <v>1</v>
      </c>
      <c r="R29" t="s">
        <v>8266</v>
      </c>
      <c r="S29" s="2">
        <f>IF(E29=0,0,E29/D29*100)</f>
        <v>141</v>
      </c>
      <c r="T29" s="4">
        <f>IF(E29=0,0,E29/P29)</f>
        <v>90.384615384615387</v>
      </c>
      <c r="U29" t="str">
        <f>PROPER(LEFT(R29,(SEARCH("/",R29)-2)+1))</f>
        <v>Film &amp; Video</v>
      </c>
      <c r="V29" t="str">
        <f>PROPER(RIGHT(R29,LEN(R29)-SEARCH("/",R29)))</f>
        <v>Shorts</v>
      </c>
    </row>
    <row r="30" spans="1:22" x14ac:dyDescent="0.25">
      <c r="A30">
        <v>818</v>
      </c>
      <c r="B30" s="7" t="s">
        <v>819</v>
      </c>
      <c r="C30" s="7" t="s">
        <v>4928</v>
      </c>
      <c r="D30" s="4">
        <v>350</v>
      </c>
      <c r="E30" s="4">
        <v>545</v>
      </c>
      <c r="F30" t="s">
        <v>8219</v>
      </c>
      <c r="G30" t="s">
        <v>8224</v>
      </c>
      <c r="H30" t="s">
        <v>8246</v>
      </c>
      <c r="I30">
        <v>1344358860</v>
      </c>
      <c r="J30" s="11">
        <f>(((I30/60)/60)/24)+DATE(1970,1,1)</f>
        <v>41128.709027777775</v>
      </c>
      <c r="K30">
        <v>1343682681</v>
      </c>
      <c r="L30" s="15">
        <f>(((K30/60)/60)/24)+DATE(1970,1,1)</f>
        <v>41120.882881944446</v>
      </c>
      <c r="M30" s="63">
        <f>DATEDIF(L30,J30,"D")</f>
        <v>8</v>
      </c>
      <c r="N30" s="5">
        <v>8</v>
      </c>
      <c r="O30" t="b">
        <v>0</v>
      </c>
      <c r="P30">
        <v>19</v>
      </c>
      <c r="Q30" t="b">
        <v>1</v>
      </c>
      <c r="R30" t="s">
        <v>8276</v>
      </c>
      <c r="S30" s="2">
        <f>IF(E30=0,0,E30/D30*100)</f>
        <v>155.71428571428572</v>
      </c>
      <c r="T30" s="4">
        <f>IF(E30=0,0,E30/P30)</f>
        <v>28.684210526315791</v>
      </c>
      <c r="U30" t="str">
        <f>PROPER(LEFT(R30,(SEARCH("/",R30)-2)+1))</f>
        <v>Music</v>
      </c>
      <c r="V30" t="str">
        <f>PROPER(RIGHT(R30,LEN(R30)-SEARCH("/",R30)))</f>
        <v>Rock</v>
      </c>
    </row>
    <row r="31" spans="1:22" x14ac:dyDescent="0.25">
      <c r="A31">
        <v>1006</v>
      </c>
      <c r="B31" s="7" t="s">
        <v>1007</v>
      </c>
      <c r="C31" s="7" t="s">
        <v>5116</v>
      </c>
      <c r="D31" s="4">
        <v>4000</v>
      </c>
      <c r="E31" s="4">
        <v>234</v>
      </c>
      <c r="F31" t="s">
        <v>8220</v>
      </c>
      <c r="G31" t="s">
        <v>8224</v>
      </c>
      <c r="H31" t="s">
        <v>8246</v>
      </c>
      <c r="I31">
        <v>1418368260</v>
      </c>
      <c r="J31" s="11">
        <f>(((I31/60)/60)/24)+DATE(1970,1,1)</f>
        <v>41985.299305555556</v>
      </c>
      <c r="K31">
        <v>1417654672</v>
      </c>
      <c r="L31" s="15">
        <f>(((K31/60)/60)/24)+DATE(1970,1,1)</f>
        <v>41977.040185185186</v>
      </c>
      <c r="M31" s="63">
        <f>DATEDIF(L31,J31,"D")</f>
        <v>8</v>
      </c>
      <c r="N31" s="5">
        <v>8</v>
      </c>
      <c r="O31" t="b">
        <v>0</v>
      </c>
      <c r="P31">
        <v>8</v>
      </c>
      <c r="Q31" t="b">
        <v>0</v>
      </c>
      <c r="R31" t="s">
        <v>8273</v>
      </c>
      <c r="S31" s="2">
        <f>IF(E31=0,0,E31/D31*100)</f>
        <v>5.8500000000000005</v>
      </c>
      <c r="T31" s="4">
        <f>IF(E31=0,0,E31/P31)</f>
        <v>29.25</v>
      </c>
      <c r="U31" t="str">
        <f>PROPER(LEFT(R31,(SEARCH("/",R31)-2)+1))</f>
        <v>Technology</v>
      </c>
      <c r="V31" t="str">
        <f>PROPER(RIGHT(R31,LEN(R31)-SEARCH("/",R31)))</f>
        <v>Wearables</v>
      </c>
    </row>
    <row r="32" spans="1:22" x14ac:dyDescent="0.25">
      <c r="A32">
        <v>1236</v>
      </c>
      <c r="B32" s="7" t="s">
        <v>1237</v>
      </c>
      <c r="C32" s="7" t="s">
        <v>5346</v>
      </c>
      <c r="D32" s="4">
        <v>2500</v>
      </c>
      <c r="E32" s="4">
        <v>0</v>
      </c>
      <c r="F32" t="s">
        <v>8220</v>
      </c>
      <c r="G32" t="s">
        <v>8224</v>
      </c>
      <c r="H32" t="s">
        <v>8246</v>
      </c>
      <c r="I32">
        <v>1343491200</v>
      </c>
      <c r="J32" s="11">
        <f>(((I32/60)/60)/24)+DATE(1970,1,1)</f>
        <v>41118.666666666664</v>
      </c>
      <c r="K32">
        <v>1342801164</v>
      </c>
      <c r="L32" s="15">
        <f>(((K32/60)/60)/24)+DATE(1970,1,1)</f>
        <v>41110.680138888885</v>
      </c>
      <c r="M32" s="63">
        <f>DATEDIF(L32,J32,"D")</f>
        <v>8</v>
      </c>
      <c r="N32" s="5">
        <v>8</v>
      </c>
      <c r="O32" t="b">
        <v>0</v>
      </c>
      <c r="P32">
        <v>0</v>
      </c>
      <c r="Q32" t="b">
        <v>0</v>
      </c>
      <c r="R32" t="s">
        <v>8286</v>
      </c>
      <c r="S32" s="2">
        <f>IF(E32=0,0,E32/D32*100)</f>
        <v>0</v>
      </c>
      <c r="T32" s="4">
        <f>IF(E32=0,0,E32/P32)</f>
        <v>0</v>
      </c>
      <c r="U32" t="str">
        <f>PROPER(LEFT(R32,(SEARCH("/",R32)-2)+1))</f>
        <v>Music</v>
      </c>
      <c r="V32" t="str">
        <f>PROPER(RIGHT(R32,LEN(R32)-SEARCH("/",R32)))</f>
        <v>World Music</v>
      </c>
    </row>
    <row r="33" spans="1:22" x14ac:dyDescent="0.25">
      <c r="A33">
        <v>2809</v>
      </c>
      <c r="B33" s="7" t="s">
        <v>2809</v>
      </c>
      <c r="C33" s="7" t="s">
        <v>6919</v>
      </c>
      <c r="D33" s="4">
        <v>2500</v>
      </c>
      <c r="E33" s="4">
        <v>2560</v>
      </c>
      <c r="F33" t="s">
        <v>8219</v>
      </c>
      <c r="G33" t="s">
        <v>8224</v>
      </c>
      <c r="H33" t="s">
        <v>8246</v>
      </c>
      <c r="I33">
        <v>1459348740</v>
      </c>
      <c r="J33" s="11">
        <f>(((I33/60)/60)/24)+DATE(1970,1,1)</f>
        <v>42459.610416666663</v>
      </c>
      <c r="K33">
        <v>1458647725</v>
      </c>
      <c r="L33" s="15">
        <f>(((K33/60)/60)/24)+DATE(1970,1,1)</f>
        <v>42451.496817129635</v>
      </c>
      <c r="M33" s="63">
        <f>DATEDIF(L33,J33,"D")</f>
        <v>8</v>
      </c>
      <c r="N33" s="5">
        <v>8</v>
      </c>
      <c r="O33" t="b">
        <v>0</v>
      </c>
      <c r="P33">
        <v>21</v>
      </c>
      <c r="Q33" t="b">
        <v>1</v>
      </c>
      <c r="R33" t="s">
        <v>8271</v>
      </c>
      <c r="S33" s="2">
        <f>IF(E33=0,0,E33/D33*100)</f>
        <v>102.4</v>
      </c>
      <c r="T33" s="4">
        <f>IF(E33=0,0,E33/P33)</f>
        <v>121.9047619047619</v>
      </c>
      <c r="U33" t="str">
        <f>PROPER(LEFT(R33,(SEARCH("/",R33)-2)+1))</f>
        <v>Theater</v>
      </c>
      <c r="V33" t="str">
        <f>PROPER(RIGHT(R33,LEN(R33)-SEARCH("/",R33)))</f>
        <v>Plays</v>
      </c>
    </row>
    <row r="34" spans="1:22" x14ac:dyDescent="0.25">
      <c r="A34">
        <v>2851</v>
      </c>
      <c r="B34" s="7" t="s">
        <v>2851</v>
      </c>
      <c r="C34" s="7" t="s">
        <v>6961</v>
      </c>
      <c r="D34" s="4">
        <v>4500</v>
      </c>
      <c r="E34" s="4">
        <v>0</v>
      </c>
      <c r="F34" t="s">
        <v>8221</v>
      </c>
      <c r="G34" t="s">
        <v>8241</v>
      </c>
      <c r="H34" t="s">
        <v>8249</v>
      </c>
      <c r="I34">
        <v>1454109420</v>
      </c>
      <c r="J34" s="11">
        <f>(((I34/60)/60)/24)+DATE(1970,1,1)</f>
        <v>42398.970138888893</v>
      </c>
      <c r="K34">
        <v>1453334629</v>
      </c>
      <c r="L34" s="15">
        <f>(((K34/60)/60)/24)+DATE(1970,1,1)</f>
        <v>42390.002650462964</v>
      </c>
      <c r="M34" s="63">
        <f>DATEDIF(L34,J34,"D")</f>
        <v>8</v>
      </c>
      <c r="N34" s="5">
        <v>8</v>
      </c>
      <c r="O34" t="b">
        <v>0</v>
      </c>
      <c r="P34">
        <v>0</v>
      </c>
      <c r="Q34" t="b">
        <v>0</v>
      </c>
      <c r="R34" t="s">
        <v>8271</v>
      </c>
      <c r="S34" s="2">
        <f>IF(E34=0,0,E34/D34*100)</f>
        <v>0</v>
      </c>
      <c r="T34" s="4">
        <f>IF(E34=0,0,E34/P34)</f>
        <v>0</v>
      </c>
      <c r="U34" t="str">
        <f>PROPER(LEFT(R34,(SEARCH("/",R34)-2)+1))</f>
        <v>Theater</v>
      </c>
      <c r="V34" t="str">
        <f>PROPER(RIGHT(R34,LEN(R34)-SEARCH("/",R34)))</f>
        <v>Plays</v>
      </c>
    </row>
    <row r="35" spans="1:22" x14ac:dyDescent="0.25">
      <c r="A35">
        <v>2888</v>
      </c>
      <c r="B35" s="7" t="s">
        <v>2888</v>
      </c>
      <c r="C35" s="7" t="s">
        <v>6998</v>
      </c>
      <c r="D35" s="4">
        <v>30000</v>
      </c>
      <c r="E35" s="4">
        <v>0</v>
      </c>
      <c r="F35" t="s">
        <v>8221</v>
      </c>
      <c r="G35" t="s">
        <v>8224</v>
      </c>
      <c r="H35" t="s">
        <v>8246</v>
      </c>
      <c r="I35">
        <v>1413608340</v>
      </c>
      <c r="J35" s="11">
        <f>(((I35/60)/60)/24)+DATE(1970,1,1)</f>
        <v>41930.207638888889</v>
      </c>
      <c r="K35">
        <v>1412945440</v>
      </c>
      <c r="L35" s="15">
        <f>(((K35/60)/60)/24)+DATE(1970,1,1)</f>
        <v>41922.535185185188</v>
      </c>
      <c r="M35" s="63">
        <f>DATEDIF(L35,J35,"D")</f>
        <v>8</v>
      </c>
      <c r="N35" s="5">
        <v>8</v>
      </c>
      <c r="O35" t="b">
        <v>0</v>
      </c>
      <c r="P35">
        <v>0</v>
      </c>
      <c r="Q35" t="b">
        <v>0</v>
      </c>
      <c r="R35" t="s">
        <v>8271</v>
      </c>
      <c r="S35" s="2">
        <f>IF(E35=0,0,E35/D35*100)</f>
        <v>0</v>
      </c>
      <c r="T35" s="4">
        <f>IF(E35=0,0,E35/P35)</f>
        <v>0</v>
      </c>
      <c r="U35" t="str">
        <f>PROPER(LEFT(R35,(SEARCH("/",R35)-2)+1))</f>
        <v>Theater</v>
      </c>
      <c r="V35" t="str">
        <f>PROPER(RIGHT(R35,LEN(R35)-SEARCH("/",R35)))</f>
        <v>Plays</v>
      </c>
    </row>
    <row r="36" spans="1:22" x14ac:dyDescent="0.25">
      <c r="A36">
        <v>3117</v>
      </c>
      <c r="B36" s="7" t="s">
        <v>3117</v>
      </c>
      <c r="C36" s="7" t="s">
        <v>7227</v>
      </c>
      <c r="D36" s="4">
        <v>1000</v>
      </c>
      <c r="E36" s="4">
        <v>1</v>
      </c>
      <c r="F36" t="s">
        <v>8221</v>
      </c>
      <c r="G36" t="s">
        <v>8225</v>
      </c>
      <c r="H36" t="s">
        <v>8247</v>
      </c>
      <c r="I36">
        <v>1464354720</v>
      </c>
      <c r="J36" s="11">
        <f>(((I36/60)/60)/24)+DATE(1970,1,1)</f>
        <v>42517.55</v>
      </c>
      <c r="K36">
        <v>1463648360</v>
      </c>
      <c r="L36" s="15">
        <f>(((K36/60)/60)/24)+DATE(1970,1,1)</f>
        <v>42509.374537037031</v>
      </c>
      <c r="M36" s="63">
        <f>DATEDIF(L36,J36,"D")</f>
        <v>8</v>
      </c>
      <c r="N36" s="5">
        <v>8</v>
      </c>
      <c r="O36" t="b">
        <v>0</v>
      </c>
      <c r="P36">
        <v>1</v>
      </c>
      <c r="Q36" t="b">
        <v>0</v>
      </c>
      <c r="R36" t="s">
        <v>8303</v>
      </c>
      <c r="S36" s="2">
        <f>IF(E36=0,0,E36/D36*100)</f>
        <v>0.1</v>
      </c>
      <c r="T36" s="4">
        <f>IF(E36=0,0,E36/P36)</f>
        <v>1</v>
      </c>
      <c r="U36" t="str">
        <f>PROPER(LEFT(R36,(SEARCH("/",R36)-2)+1))</f>
        <v>Theater</v>
      </c>
      <c r="V36" t="str">
        <f>PROPER(RIGHT(R36,LEN(R36)-SEARCH("/",R36)))</f>
        <v>Spaces</v>
      </c>
    </row>
    <row r="37" spans="1:22" x14ac:dyDescent="0.25">
      <c r="A37">
        <v>3444</v>
      </c>
      <c r="B37" s="7" t="s">
        <v>3443</v>
      </c>
      <c r="C37" s="7" t="s">
        <v>7554</v>
      </c>
      <c r="D37" s="4">
        <v>300</v>
      </c>
      <c r="E37" s="4">
        <v>867</v>
      </c>
      <c r="F37" t="s">
        <v>8219</v>
      </c>
      <c r="G37" t="s">
        <v>8226</v>
      </c>
      <c r="H37" t="s">
        <v>8248</v>
      </c>
      <c r="I37">
        <v>1465394340</v>
      </c>
      <c r="J37" s="11">
        <f>(((I37/60)/60)/24)+DATE(1970,1,1)</f>
        <v>42529.582638888889</v>
      </c>
      <c r="K37">
        <v>1464677986</v>
      </c>
      <c r="L37" s="15">
        <f>(((K37/60)/60)/24)+DATE(1970,1,1)</f>
        <v>42521.291504629626</v>
      </c>
      <c r="M37" s="63">
        <f>DATEDIF(L37,J37,"D")</f>
        <v>8</v>
      </c>
      <c r="N37" s="5">
        <v>8</v>
      </c>
      <c r="O37" t="b">
        <v>0</v>
      </c>
      <c r="P37">
        <v>20</v>
      </c>
      <c r="Q37" t="b">
        <v>1</v>
      </c>
      <c r="R37" t="s">
        <v>8271</v>
      </c>
      <c r="S37" s="2">
        <f>IF(E37=0,0,E37/D37*100)</f>
        <v>289</v>
      </c>
      <c r="T37" s="4">
        <f>IF(E37=0,0,E37/P37)</f>
        <v>43.35</v>
      </c>
      <c r="U37" t="str">
        <f>PROPER(LEFT(R37,(SEARCH("/",R37)-2)+1))</f>
        <v>Theater</v>
      </c>
      <c r="V37" t="str">
        <f>PROPER(RIGHT(R37,LEN(R37)-SEARCH("/",R37)))</f>
        <v>Plays</v>
      </c>
    </row>
    <row r="38" spans="1:22" x14ac:dyDescent="0.25">
      <c r="A38">
        <v>3892</v>
      </c>
      <c r="B38" s="7" t="s">
        <v>3889</v>
      </c>
      <c r="C38" s="7" t="s">
        <v>8000</v>
      </c>
      <c r="D38" s="4">
        <v>1000</v>
      </c>
      <c r="E38" s="4">
        <v>0</v>
      </c>
      <c r="F38" t="s">
        <v>8221</v>
      </c>
      <c r="G38" t="s">
        <v>8224</v>
      </c>
      <c r="H38" t="s">
        <v>8246</v>
      </c>
      <c r="I38">
        <v>1408863600</v>
      </c>
      <c r="J38" s="11">
        <f>(((I38/60)/60)/24)+DATE(1970,1,1)</f>
        <v>41875.291666666664</v>
      </c>
      <c r="K38">
        <v>1408203557</v>
      </c>
      <c r="L38" s="15">
        <f>(((K38/60)/60)/24)+DATE(1970,1,1)</f>
        <v>41867.652280092596</v>
      </c>
      <c r="M38" s="63">
        <f>DATEDIF(L38,J38,"D")</f>
        <v>8</v>
      </c>
      <c r="N38" s="5">
        <v>8</v>
      </c>
      <c r="O38" t="b">
        <v>0</v>
      </c>
      <c r="P38">
        <v>0</v>
      </c>
      <c r="Q38" t="b">
        <v>0</v>
      </c>
      <c r="R38" t="s">
        <v>8271</v>
      </c>
      <c r="S38" s="2">
        <f>IF(E38=0,0,E38/D38*100)</f>
        <v>0</v>
      </c>
      <c r="T38" s="4">
        <f>IF(E38=0,0,E38/P38)</f>
        <v>0</v>
      </c>
      <c r="U38" t="str">
        <f>PROPER(LEFT(R38,(SEARCH("/",R38)-2)+1))</f>
        <v>Theater</v>
      </c>
      <c r="V38" t="str">
        <f>PROPER(RIGHT(R38,LEN(R38)-SEARCH("/",R38)))</f>
        <v>Plays</v>
      </c>
    </row>
    <row r="39" spans="1:22" x14ac:dyDescent="0.25">
      <c r="A39">
        <v>1605</v>
      </c>
      <c r="B39" s="7" t="s">
        <v>1606</v>
      </c>
      <c r="C39" s="7" t="s">
        <v>5715</v>
      </c>
      <c r="D39" s="4">
        <v>6000</v>
      </c>
      <c r="E39" s="4">
        <v>6041.6</v>
      </c>
      <c r="F39" t="s">
        <v>8219</v>
      </c>
      <c r="G39" t="s">
        <v>8224</v>
      </c>
      <c r="H39" t="s">
        <v>8246</v>
      </c>
      <c r="I39">
        <v>1312182000</v>
      </c>
      <c r="J39" s="11">
        <f>(((I39/60)/60)/24)+DATE(1970,1,1)</f>
        <v>40756.291666666664</v>
      </c>
      <c r="K39">
        <v>1311380313</v>
      </c>
      <c r="L39" s="15">
        <f>(((K39/60)/60)/24)+DATE(1970,1,1)</f>
        <v>40747.012881944444</v>
      </c>
      <c r="M39" s="63">
        <f>DATEDIF(L39,J39,"D")</f>
        <v>9</v>
      </c>
      <c r="N39" s="5">
        <v>9</v>
      </c>
      <c r="O39" t="b">
        <v>0</v>
      </c>
      <c r="P39">
        <v>44</v>
      </c>
      <c r="Q39" t="b">
        <v>1</v>
      </c>
      <c r="R39" t="s">
        <v>8276</v>
      </c>
      <c r="S39" s="2">
        <f>IF(E39=0,0,E39/D39*100)</f>
        <v>100.69333333333334</v>
      </c>
      <c r="T39" s="4">
        <f>IF(E39=0,0,E39/P39)</f>
        <v>137.30909090909091</v>
      </c>
      <c r="U39" t="str">
        <f>PROPER(LEFT(R39,(SEARCH("/",R39)-2)+1))</f>
        <v>Music</v>
      </c>
      <c r="V39" t="str">
        <f>PROPER(RIGHT(R39,LEN(R39)-SEARCH("/",R39)))</f>
        <v>Rock</v>
      </c>
    </row>
    <row r="40" spans="1:22" x14ac:dyDescent="0.25">
      <c r="A40">
        <v>3420</v>
      </c>
      <c r="B40" s="7" t="s">
        <v>3419</v>
      </c>
      <c r="C40" s="7" t="s">
        <v>7530</v>
      </c>
      <c r="D40" s="4">
        <v>700</v>
      </c>
      <c r="E40" s="4">
        <v>966</v>
      </c>
      <c r="F40" t="s">
        <v>8219</v>
      </c>
      <c r="G40" t="s">
        <v>8225</v>
      </c>
      <c r="H40" t="s">
        <v>8247</v>
      </c>
      <c r="I40">
        <v>1455408000</v>
      </c>
      <c r="J40" s="11">
        <f>(((I40/60)/60)/24)+DATE(1970,1,1)</f>
        <v>42414</v>
      </c>
      <c r="K40">
        <v>1454638202</v>
      </c>
      <c r="L40" s="15">
        <f>(((K40/60)/60)/24)+DATE(1970,1,1)</f>
        <v>42405.090300925927</v>
      </c>
      <c r="M40" s="63">
        <f>DATEDIF(L40,J40,"D")</f>
        <v>9</v>
      </c>
      <c r="N40" s="5">
        <v>9</v>
      </c>
      <c r="O40" t="b">
        <v>0</v>
      </c>
      <c r="P40">
        <v>34</v>
      </c>
      <c r="Q40" t="b">
        <v>1</v>
      </c>
      <c r="R40" t="s">
        <v>8271</v>
      </c>
      <c r="S40" s="2">
        <f>IF(E40=0,0,E40/D40*100)</f>
        <v>138</v>
      </c>
      <c r="T40" s="4">
        <f>IF(E40=0,0,E40/P40)</f>
        <v>28.411764705882351</v>
      </c>
      <c r="U40" t="str">
        <f>PROPER(LEFT(R40,(SEARCH("/",R40)-2)+1))</f>
        <v>Theater</v>
      </c>
      <c r="V40" t="str">
        <f>PROPER(RIGHT(R40,LEN(R40)-SEARCH("/",R40)))</f>
        <v>Plays</v>
      </c>
    </row>
    <row r="41" spans="1:22" x14ac:dyDescent="0.25">
      <c r="A41">
        <v>3562</v>
      </c>
      <c r="B41" s="7" t="s">
        <v>3561</v>
      </c>
      <c r="C41" s="7" t="s">
        <v>7672</v>
      </c>
      <c r="D41" s="4">
        <v>315</v>
      </c>
      <c r="E41" s="4">
        <v>469</v>
      </c>
      <c r="F41" t="s">
        <v>8219</v>
      </c>
      <c r="G41" t="s">
        <v>8225</v>
      </c>
      <c r="H41" t="s">
        <v>8247</v>
      </c>
      <c r="I41">
        <v>1457906400</v>
      </c>
      <c r="J41" s="11">
        <f>(((I41/60)/60)/24)+DATE(1970,1,1)</f>
        <v>42442.916666666672</v>
      </c>
      <c r="K41">
        <v>1457115427</v>
      </c>
      <c r="L41" s="15">
        <f>(((K41/60)/60)/24)+DATE(1970,1,1)</f>
        <v>42433.761886574073</v>
      </c>
      <c r="M41" s="63">
        <f>DATEDIF(L41,J41,"D")</f>
        <v>9</v>
      </c>
      <c r="N41" s="5">
        <v>9</v>
      </c>
      <c r="O41" t="b">
        <v>0</v>
      </c>
      <c r="P41">
        <v>31</v>
      </c>
      <c r="Q41" t="b">
        <v>1</v>
      </c>
      <c r="R41" t="s">
        <v>8271</v>
      </c>
      <c r="S41" s="2">
        <f>IF(E41=0,0,E41/D41*100)</f>
        <v>148.88888888888889</v>
      </c>
      <c r="T41" s="4">
        <f>IF(E41=0,0,E41/P41)</f>
        <v>15.129032258064516</v>
      </c>
      <c r="U41" t="str">
        <f>PROPER(LEFT(R41,(SEARCH("/",R41)-2)+1))</f>
        <v>Theater</v>
      </c>
      <c r="V41" t="str">
        <f>PROPER(RIGHT(R41,LEN(R41)-SEARCH("/",R41)))</f>
        <v>Plays</v>
      </c>
    </row>
    <row r="42" spans="1:22" x14ac:dyDescent="0.25">
      <c r="A42">
        <v>3733</v>
      </c>
      <c r="B42" s="7" t="s">
        <v>3730</v>
      </c>
      <c r="C42" s="7" t="s">
        <v>7843</v>
      </c>
      <c r="D42" s="4">
        <v>1500</v>
      </c>
      <c r="E42" s="4">
        <v>0</v>
      </c>
      <c r="F42" t="s">
        <v>8221</v>
      </c>
      <c r="G42" t="s">
        <v>8224</v>
      </c>
      <c r="H42" t="s">
        <v>8246</v>
      </c>
      <c r="I42">
        <v>1429396200</v>
      </c>
      <c r="J42" s="11">
        <f>(((I42/60)/60)/24)+DATE(1970,1,1)</f>
        <v>42112.9375</v>
      </c>
      <c r="K42">
        <v>1428539708</v>
      </c>
      <c r="L42" s="15">
        <f>(((K42/60)/60)/24)+DATE(1970,1,1)</f>
        <v>42103.024398148147</v>
      </c>
      <c r="M42" s="63">
        <f>DATEDIF(L42,J42,"D")</f>
        <v>9</v>
      </c>
      <c r="N42" s="5">
        <v>9</v>
      </c>
      <c r="O42" t="b">
        <v>0</v>
      </c>
      <c r="P42">
        <v>0</v>
      </c>
      <c r="Q42" t="b">
        <v>0</v>
      </c>
      <c r="R42" t="s">
        <v>8271</v>
      </c>
      <c r="S42" s="2">
        <f>IF(E42=0,0,E42/D42*100)</f>
        <v>0</v>
      </c>
      <c r="T42" s="4">
        <f>IF(E42=0,0,E42/P42)</f>
        <v>0</v>
      </c>
      <c r="U42" t="str">
        <f>PROPER(LEFT(R42,(SEARCH("/",R42)-2)+1))</f>
        <v>Theater</v>
      </c>
      <c r="V42" t="str">
        <f>PROPER(RIGHT(R42,LEN(R42)-SEARCH("/",R42)))</f>
        <v>Plays</v>
      </c>
    </row>
    <row r="43" spans="1:22" x14ac:dyDescent="0.25">
      <c r="A43">
        <v>2</v>
      </c>
      <c r="B43" s="7" t="s">
        <v>4</v>
      </c>
      <c r="C43" s="7" t="s">
        <v>4113</v>
      </c>
      <c r="D43" s="4">
        <v>500</v>
      </c>
      <c r="E43" s="4">
        <v>525</v>
      </c>
      <c r="F43" t="s">
        <v>8219</v>
      </c>
      <c r="G43" t="s">
        <v>8225</v>
      </c>
      <c r="H43" t="s">
        <v>8247</v>
      </c>
      <c r="I43">
        <v>1455555083</v>
      </c>
      <c r="J43" s="11">
        <f>(((I43/60)/60)/24)+DATE(1970,1,1)</f>
        <v>42415.702349537038</v>
      </c>
      <c r="K43">
        <v>1454691083</v>
      </c>
      <c r="L43" s="15">
        <f>(((K43/60)/60)/24)+DATE(1970,1,1)</f>
        <v>42405.702349537038</v>
      </c>
      <c r="M43" s="63">
        <f>DATEDIF(L43,J43,"D")</f>
        <v>10</v>
      </c>
      <c r="N43" s="5">
        <v>10</v>
      </c>
      <c r="O43" t="b">
        <v>0</v>
      </c>
      <c r="P43">
        <v>35</v>
      </c>
      <c r="Q43" t="b">
        <v>1</v>
      </c>
      <c r="R43" t="s">
        <v>8265</v>
      </c>
      <c r="S43" s="2">
        <f>IF(E43=0,0,E43/D43*100)</f>
        <v>105</v>
      </c>
      <c r="T43" s="4">
        <f>IF(E43=0,0,E43/P43)</f>
        <v>15</v>
      </c>
      <c r="U43" t="str">
        <f>PROPER(LEFT(R43,(SEARCH("/",R43)-2)+1))</f>
        <v>Film &amp; Video</v>
      </c>
      <c r="V43" t="str">
        <f>PROPER(RIGHT(R43,LEN(R43)-SEARCH("/",R43)))</f>
        <v>Television</v>
      </c>
    </row>
    <row r="44" spans="1:22" x14ac:dyDescent="0.25">
      <c r="A44">
        <v>6</v>
      </c>
      <c r="B44" s="7" t="s">
        <v>8</v>
      </c>
      <c r="C44" s="7" t="s">
        <v>4117</v>
      </c>
      <c r="D44" s="4">
        <v>8000</v>
      </c>
      <c r="E44" s="4">
        <v>8519</v>
      </c>
      <c r="F44" t="s">
        <v>8219</v>
      </c>
      <c r="G44" t="s">
        <v>8224</v>
      </c>
      <c r="H44" t="s">
        <v>8246</v>
      </c>
      <c r="I44">
        <v>1402710250</v>
      </c>
      <c r="J44" s="11">
        <f>(((I44/60)/60)/24)+DATE(1970,1,1)</f>
        <v>41804.072337962964</v>
      </c>
      <c r="K44">
        <v>1401846250</v>
      </c>
      <c r="L44" s="15">
        <f>(((K44/60)/60)/24)+DATE(1970,1,1)</f>
        <v>41794.072337962964</v>
      </c>
      <c r="M44" s="63">
        <f>DATEDIF(L44,J44,"D")</f>
        <v>10</v>
      </c>
      <c r="N44" s="5">
        <v>10</v>
      </c>
      <c r="O44" t="b">
        <v>0</v>
      </c>
      <c r="P44">
        <v>58</v>
      </c>
      <c r="Q44" t="b">
        <v>1</v>
      </c>
      <c r="R44" t="s">
        <v>8265</v>
      </c>
      <c r="S44" s="2">
        <f>IF(E44=0,0,E44/D44*100)</f>
        <v>106.4875</v>
      </c>
      <c r="T44" s="4">
        <f>IF(E44=0,0,E44/P44)</f>
        <v>146.87931034482759</v>
      </c>
      <c r="U44" t="str">
        <f>PROPER(LEFT(R44,(SEARCH("/",R44)-2)+1))</f>
        <v>Film &amp; Video</v>
      </c>
      <c r="V44" t="str">
        <f>PROPER(RIGHT(R44,LEN(R44)-SEARCH("/",R44)))</f>
        <v>Television</v>
      </c>
    </row>
    <row r="45" spans="1:22" x14ac:dyDescent="0.25">
      <c r="A45">
        <v>78</v>
      </c>
      <c r="B45" s="7" t="s">
        <v>80</v>
      </c>
      <c r="C45" s="7" t="s">
        <v>4189</v>
      </c>
      <c r="D45" s="4">
        <v>50</v>
      </c>
      <c r="E45" s="4">
        <v>1351</v>
      </c>
      <c r="F45" t="s">
        <v>8219</v>
      </c>
      <c r="G45" t="s">
        <v>8230</v>
      </c>
      <c r="H45" t="s">
        <v>8249</v>
      </c>
      <c r="I45">
        <v>1472751121</v>
      </c>
      <c r="J45" s="11">
        <f>(((I45/60)/60)/24)+DATE(1970,1,1)</f>
        <v>42614.730567129634</v>
      </c>
      <c r="K45">
        <v>1471887121</v>
      </c>
      <c r="L45" s="15">
        <f>(((K45/60)/60)/24)+DATE(1970,1,1)</f>
        <v>42604.730567129634</v>
      </c>
      <c r="M45" s="63">
        <f>DATEDIF(L45,J45,"D")</f>
        <v>10</v>
      </c>
      <c r="N45" s="5">
        <v>10</v>
      </c>
      <c r="O45" t="b">
        <v>0</v>
      </c>
      <c r="P45">
        <v>35</v>
      </c>
      <c r="Q45" t="b">
        <v>1</v>
      </c>
      <c r="R45" t="s">
        <v>8266</v>
      </c>
      <c r="S45" s="2">
        <f>IF(E45=0,0,E45/D45*100)</f>
        <v>2702</v>
      </c>
      <c r="T45" s="4">
        <f>IF(E45=0,0,E45/P45)</f>
        <v>38.6</v>
      </c>
      <c r="U45" t="str">
        <f>PROPER(LEFT(R45,(SEARCH("/",R45)-2)+1))</f>
        <v>Film &amp; Video</v>
      </c>
      <c r="V45" t="str">
        <f>PROPER(RIGHT(R45,LEN(R45)-SEARCH("/",R45)))</f>
        <v>Shorts</v>
      </c>
    </row>
    <row r="46" spans="1:22" x14ac:dyDescent="0.25">
      <c r="A46">
        <v>87</v>
      </c>
      <c r="B46" s="7" t="s">
        <v>89</v>
      </c>
      <c r="C46" s="7" t="s">
        <v>4198</v>
      </c>
      <c r="D46" s="4">
        <v>2500</v>
      </c>
      <c r="E46" s="4">
        <v>2615</v>
      </c>
      <c r="F46" t="s">
        <v>8219</v>
      </c>
      <c r="G46" t="s">
        <v>8224</v>
      </c>
      <c r="H46" t="s">
        <v>8246</v>
      </c>
      <c r="I46">
        <v>1275529260</v>
      </c>
      <c r="J46" s="11">
        <f>(((I46/60)/60)/24)+DATE(1970,1,1)</f>
        <v>40332.070138888892</v>
      </c>
      <c r="K46">
        <v>1274705803</v>
      </c>
      <c r="L46" s="15">
        <f>(((K46/60)/60)/24)+DATE(1970,1,1)</f>
        <v>40322.53938657407</v>
      </c>
      <c r="M46" s="63">
        <f>DATEDIF(L46,J46,"D")</f>
        <v>10</v>
      </c>
      <c r="N46" s="5">
        <v>10</v>
      </c>
      <c r="O46" t="b">
        <v>0</v>
      </c>
      <c r="P46">
        <v>25</v>
      </c>
      <c r="Q46" t="b">
        <v>1</v>
      </c>
      <c r="R46" t="s">
        <v>8266</v>
      </c>
      <c r="S46" s="2">
        <f>IF(E46=0,0,E46/D46*100)</f>
        <v>104.60000000000001</v>
      </c>
      <c r="T46" s="4">
        <f>IF(E46=0,0,E46/P46)</f>
        <v>104.6</v>
      </c>
      <c r="U46" t="str">
        <f>PROPER(LEFT(R46,(SEARCH("/",R46)-2)+1))</f>
        <v>Film &amp; Video</v>
      </c>
      <c r="V46" t="str">
        <f>PROPER(RIGHT(R46,LEN(R46)-SEARCH("/",R46)))</f>
        <v>Shorts</v>
      </c>
    </row>
    <row r="47" spans="1:22" x14ac:dyDescent="0.25">
      <c r="A47">
        <v>139</v>
      </c>
      <c r="B47" s="7" t="s">
        <v>141</v>
      </c>
      <c r="C47" s="7" t="s">
        <v>4249</v>
      </c>
      <c r="D47" s="4">
        <v>500</v>
      </c>
      <c r="E47" s="4">
        <v>500</v>
      </c>
      <c r="F47" t="s">
        <v>8220</v>
      </c>
      <c r="G47" t="s">
        <v>8224</v>
      </c>
      <c r="H47" t="s">
        <v>8246</v>
      </c>
      <c r="I47">
        <v>1436738772</v>
      </c>
      <c r="J47" s="11">
        <f>(((I47/60)/60)/24)+DATE(1970,1,1)</f>
        <v>42197.920972222222</v>
      </c>
      <c r="K47">
        <v>1435874772</v>
      </c>
      <c r="L47" s="15">
        <f>(((K47/60)/60)/24)+DATE(1970,1,1)</f>
        <v>42187.920972222222</v>
      </c>
      <c r="M47" s="63">
        <f>DATEDIF(L47,J47,"D")</f>
        <v>10</v>
      </c>
      <c r="N47" s="5">
        <v>10</v>
      </c>
      <c r="O47" t="b">
        <v>0</v>
      </c>
      <c r="P47">
        <v>1</v>
      </c>
      <c r="Q47" t="b">
        <v>0</v>
      </c>
      <c r="R47" t="s">
        <v>8267</v>
      </c>
      <c r="S47" s="2">
        <f>IF(E47=0,0,E47/D47*100)</f>
        <v>100</v>
      </c>
      <c r="T47" s="4">
        <f>IF(E47=0,0,E47/P47)</f>
        <v>500</v>
      </c>
      <c r="U47" t="str">
        <f>PROPER(LEFT(R47,(SEARCH("/",R47)-2)+1))</f>
        <v>Film &amp; Video</v>
      </c>
      <c r="V47" t="str">
        <f>PROPER(RIGHT(R47,LEN(R47)-SEARCH("/",R47)))</f>
        <v>Science Fiction</v>
      </c>
    </row>
    <row r="48" spans="1:22" x14ac:dyDescent="0.25">
      <c r="A48">
        <v>190</v>
      </c>
      <c r="B48" s="7" t="s">
        <v>192</v>
      </c>
      <c r="C48" s="7" t="s">
        <v>4300</v>
      </c>
      <c r="D48" s="4">
        <v>12000</v>
      </c>
      <c r="E48" s="4">
        <v>50</v>
      </c>
      <c r="F48" t="s">
        <v>8221</v>
      </c>
      <c r="G48" t="s">
        <v>8224</v>
      </c>
      <c r="H48" t="s">
        <v>8246</v>
      </c>
      <c r="I48">
        <v>1466091446</v>
      </c>
      <c r="J48" s="11">
        <f>(((I48/60)/60)/24)+DATE(1970,1,1)</f>
        <v>42537.650995370372</v>
      </c>
      <c r="K48">
        <v>1465227446</v>
      </c>
      <c r="L48" s="15">
        <f>(((K48/60)/60)/24)+DATE(1970,1,1)</f>
        <v>42527.650995370372</v>
      </c>
      <c r="M48" s="63">
        <f>DATEDIF(L48,J48,"D")</f>
        <v>10</v>
      </c>
      <c r="N48" s="5">
        <v>10</v>
      </c>
      <c r="O48" t="b">
        <v>0</v>
      </c>
      <c r="P48">
        <v>1</v>
      </c>
      <c r="Q48" t="b">
        <v>0</v>
      </c>
      <c r="R48" t="s">
        <v>8268</v>
      </c>
      <c r="S48" s="2">
        <f>IF(E48=0,0,E48/D48*100)</f>
        <v>0.41666666666666669</v>
      </c>
      <c r="T48" s="4">
        <f>IF(E48=0,0,E48/P48)</f>
        <v>50</v>
      </c>
      <c r="U48" t="str">
        <f>PROPER(LEFT(R48,(SEARCH("/",R48)-2)+1))</f>
        <v>Film &amp; Video</v>
      </c>
      <c r="V48" t="str">
        <f>PROPER(RIGHT(R48,LEN(R48)-SEARCH("/",R48)))</f>
        <v>Drama</v>
      </c>
    </row>
    <row r="49" spans="1:22" x14ac:dyDescent="0.25">
      <c r="A49">
        <v>439</v>
      </c>
      <c r="B49" s="7" t="s">
        <v>440</v>
      </c>
      <c r="C49" s="7" t="s">
        <v>4549</v>
      </c>
      <c r="D49" s="4">
        <v>450</v>
      </c>
      <c r="E49" s="4">
        <v>0</v>
      </c>
      <c r="F49" t="s">
        <v>8221</v>
      </c>
      <c r="G49" t="s">
        <v>8224</v>
      </c>
      <c r="H49" t="s">
        <v>8246</v>
      </c>
      <c r="I49">
        <v>1413569818</v>
      </c>
      <c r="J49" s="11">
        <f>(((I49/60)/60)/24)+DATE(1970,1,1)</f>
        <v>41929.761782407404</v>
      </c>
      <c r="K49">
        <v>1412705818</v>
      </c>
      <c r="L49" s="15">
        <f>(((K49/60)/60)/24)+DATE(1970,1,1)</f>
        <v>41919.761782407404</v>
      </c>
      <c r="M49" s="63">
        <f>DATEDIF(L49,J49,"D")</f>
        <v>10</v>
      </c>
      <c r="N49" s="5">
        <v>10</v>
      </c>
      <c r="O49" t="b">
        <v>0</v>
      </c>
      <c r="P49">
        <v>0</v>
      </c>
      <c r="Q49" t="b">
        <v>0</v>
      </c>
      <c r="R49" t="s">
        <v>8270</v>
      </c>
      <c r="S49" s="2">
        <f>IF(E49=0,0,E49/D49*100)</f>
        <v>0</v>
      </c>
      <c r="T49" s="4">
        <f>IF(E49=0,0,E49/P49)</f>
        <v>0</v>
      </c>
      <c r="U49" t="str">
        <f>PROPER(LEFT(R49,(SEARCH("/",R49)-2)+1))</f>
        <v>Film &amp; Video</v>
      </c>
      <c r="V49" t="str">
        <f>PROPER(RIGHT(R49,LEN(R49)-SEARCH("/",R49)))</f>
        <v>Animation</v>
      </c>
    </row>
    <row r="50" spans="1:22" x14ac:dyDescent="0.25">
      <c r="A50">
        <v>819</v>
      </c>
      <c r="B50" s="7" t="s">
        <v>820</v>
      </c>
      <c r="C50" s="7" t="s">
        <v>4929</v>
      </c>
      <c r="D50" s="4">
        <v>400</v>
      </c>
      <c r="E50" s="4">
        <v>435</v>
      </c>
      <c r="F50" t="s">
        <v>8219</v>
      </c>
      <c r="G50" t="s">
        <v>8224</v>
      </c>
      <c r="H50" t="s">
        <v>8246</v>
      </c>
      <c r="I50">
        <v>1387601040</v>
      </c>
      <c r="J50" s="11">
        <f>(((I50/60)/60)/24)+DATE(1970,1,1)</f>
        <v>41629.197222222225</v>
      </c>
      <c r="K50">
        <v>1386806254</v>
      </c>
      <c r="L50" s="15">
        <f>(((K50/60)/60)/24)+DATE(1970,1,1)</f>
        <v>41619.998310185183</v>
      </c>
      <c r="M50" s="63">
        <f>DATEDIF(L50,J50,"D")</f>
        <v>10</v>
      </c>
      <c r="N50" s="5">
        <v>10</v>
      </c>
      <c r="O50" t="b">
        <v>0</v>
      </c>
      <c r="P50">
        <v>14</v>
      </c>
      <c r="Q50" t="b">
        <v>1</v>
      </c>
      <c r="R50" t="s">
        <v>8276</v>
      </c>
      <c r="S50" s="2">
        <f>IF(E50=0,0,E50/D50*100)</f>
        <v>108.74999999999999</v>
      </c>
      <c r="T50" s="4">
        <f>IF(E50=0,0,E50/P50)</f>
        <v>31.071428571428573</v>
      </c>
      <c r="U50" t="str">
        <f>PROPER(LEFT(R50,(SEARCH("/",R50)-2)+1))</f>
        <v>Music</v>
      </c>
      <c r="V50" t="str">
        <f>PROPER(RIGHT(R50,LEN(R50)-SEARCH("/",R50)))</f>
        <v>Rock</v>
      </c>
    </row>
    <row r="51" spans="1:22" x14ac:dyDescent="0.25">
      <c r="A51">
        <v>1584</v>
      </c>
      <c r="B51" s="7" t="s">
        <v>1585</v>
      </c>
      <c r="C51" s="7" t="s">
        <v>5694</v>
      </c>
      <c r="D51" s="4">
        <v>1200</v>
      </c>
      <c r="E51" s="4">
        <v>0</v>
      </c>
      <c r="F51" t="s">
        <v>8221</v>
      </c>
      <c r="G51" t="s">
        <v>8224</v>
      </c>
      <c r="H51" t="s">
        <v>8246</v>
      </c>
      <c r="I51">
        <v>1401464101</v>
      </c>
      <c r="J51" s="11">
        <f>(((I51/60)/60)/24)+DATE(1970,1,1)</f>
        <v>41789.649317129632</v>
      </c>
      <c r="K51">
        <v>1400600101</v>
      </c>
      <c r="L51" s="15">
        <f>(((K51/60)/60)/24)+DATE(1970,1,1)</f>
        <v>41779.649317129632</v>
      </c>
      <c r="M51" s="63">
        <f>DATEDIF(L51,J51,"D")</f>
        <v>10</v>
      </c>
      <c r="N51" s="5">
        <v>10</v>
      </c>
      <c r="O51" t="b">
        <v>0</v>
      </c>
      <c r="P51">
        <v>0</v>
      </c>
      <c r="Q51" t="b">
        <v>0</v>
      </c>
      <c r="R51" t="s">
        <v>8291</v>
      </c>
      <c r="S51" s="2">
        <f>IF(E51=0,0,E51/D51*100)</f>
        <v>0</v>
      </c>
      <c r="T51" s="4">
        <f>IF(E51=0,0,E51/P51)</f>
        <v>0</v>
      </c>
      <c r="U51" t="str">
        <f>PROPER(LEFT(R51,(SEARCH("/",R51)-2)+1))</f>
        <v>Photography</v>
      </c>
      <c r="V51" t="str">
        <f>PROPER(RIGHT(R51,LEN(R51)-SEARCH("/",R51)))</f>
        <v>Places</v>
      </c>
    </row>
    <row r="52" spans="1:22" x14ac:dyDescent="0.25">
      <c r="A52">
        <v>2259</v>
      </c>
      <c r="B52" s="7" t="s">
        <v>2260</v>
      </c>
      <c r="C52" s="7" t="s">
        <v>6369</v>
      </c>
      <c r="D52" s="4">
        <v>1000</v>
      </c>
      <c r="E52" s="4">
        <v>18671</v>
      </c>
      <c r="F52" t="s">
        <v>8219</v>
      </c>
      <c r="G52" t="s">
        <v>8225</v>
      </c>
      <c r="H52" t="s">
        <v>8247</v>
      </c>
      <c r="I52">
        <v>1481224736</v>
      </c>
      <c r="J52" s="11">
        <f>(((I52/60)/60)/24)+DATE(1970,1,1)</f>
        <v>42712.804814814815</v>
      </c>
      <c r="K52">
        <v>1480360736</v>
      </c>
      <c r="L52" s="15">
        <f>(((K52/60)/60)/24)+DATE(1970,1,1)</f>
        <v>42702.804814814815</v>
      </c>
      <c r="M52" s="63">
        <f>DATEDIF(L52,J52,"D")</f>
        <v>10</v>
      </c>
      <c r="N52" s="5">
        <v>10</v>
      </c>
      <c r="O52" t="b">
        <v>0</v>
      </c>
      <c r="P52">
        <v>206</v>
      </c>
      <c r="Q52" t="b">
        <v>1</v>
      </c>
      <c r="R52" t="s">
        <v>8297</v>
      </c>
      <c r="S52" s="2">
        <f>IF(E52=0,0,E52/D52*100)</f>
        <v>1867.1</v>
      </c>
      <c r="T52" s="4">
        <f>IF(E52=0,0,E52/P52)</f>
        <v>90.635922330097088</v>
      </c>
      <c r="U52" t="str">
        <f>PROPER(LEFT(R52,(SEARCH("/",R52)-2)+1))</f>
        <v>Games</v>
      </c>
      <c r="V52" t="str">
        <f>PROPER(RIGHT(R52,LEN(R52)-SEARCH("/",R52)))</f>
        <v>Tabletop Games</v>
      </c>
    </row>
    <row r="53" spans="1:22" x14ac:dyDescent="0.25">
      <c r="A53">
        <v>2773</v>
      </c>
      <c r="B53" s="7" t="s">
        <v>2773</v>
      </c>
      <c r="C53" s="7" t="s">
        <v>6883</v>
      </c>
      <c r="D53" s="4">
        <v>530</v>
      </c>
      <c r="E53" s="4">
        <v>1</v>
      </c>
      <c r="F53" t="s">
        <v>8221</v>
      </c>
      <c r="G53" t="s">
        <v>8229</v>
      </c>
      <c r="H53" t="s">
        <v>8251</v>
      </c>
      <c r="I53">
        <v>1461530721</v>
      </c>
      <c r="J53" s="11">
        <f>(((I53/60)/60)/24)+DATE(1970,1,1)</f>
        <v>42484.86482638889</v>
      </c>
      <c r="K53">
        <v>1460666721</v>
      </c>
      <c r="L53" s="15">
        <f>(((K53/60)/60)/24)+DATE(1970,1,1)</f>
        <v>42474.86482638889</v>
      </c>
      <c r="M53" s="63">
        <f>DATEDIF(L53,J53,"D")</f>
        <v>10</v>
      </c>
      <c r="N53" s="5">
        <v>10</v>
      </c>
      <c r="O53" t="b">
        <v>0</v>
      </c>
      <c r="P53">
        <v>1</v>
      </c>
      <c r="Q53" t="b">
        <v>0</v>
      </c>
      <c r="R53" t="s">
        <v>8304</v>
      </c>
      <c r="S53" s="2">
        <f>IF(E53=0,0,E53/D53*100)</f>
        <v>0.18867924528301888</v>
      </c>
      <c r="T53" s="4">
        <f>IF(E53=0,0,E53/P53)</f>
        <v>1</v>
      </c>
      <c r="U53" t="str">
        <f>PROPER(LEFT(R53,(SEARCH("/",R53)-2)+1))</f>
        <v>Publishing</v>
      </c>
      <c r="V53" t="str">
        <f>PROPER(RIGHT(R53,LEN(R53)-SEARCH("/",R53)))</f>
        <v>Children'S Books</v>
      </c>
    </row>
    <row r="54" spans="1:22" x14ac:dyDescent="0.25">
      <c r="A54">
        <v>2978</v>
      </c>
      <c r="B54" s="7" t="s">
        <v>2978</v>
      </c>
      <c r="C54" s="7" t="s">
        <v>7088</v>
      </c>
      <c r="D54" s="4">
        <v>750</v>
      </c>
      <c r="E54" s="4">
        <v>971</v>
      </c>
      <c r="F54" t="s">
        <v>8219</v>
      </c>
      <c r="G54" t="s">
        <v>8224</v>
      </c>
      <c r="H54" t="s">
        <v>8246</v>
      </c>
      <c r="I54">
        <v>1413784740</v>
      </c>
      <c r="J54" s="11">
        <f>(((I54/60)/60)/24)+DATE(1970,1,1)</f>
        <v>41932.249305555553</v>
      </c>
      <c r="K54">
        <v>1412954547</v>
      </c>
      <c r="L54" s="15">
        <f>(((K54/60)/60)/24)+DATE(1970,1,1)</f>
        <v>41922.640590277777</v>
      </c>
      <c r="M54" s="63">
        <f>DATEDIF(L54,J54,"D")</f>
        <v>10</v>
      </c>
      <c r="N54" s="5">
        <v>10</v>
      </c>
      <c r="O54" t="b">
        <v>0</v>
      </c>
      <c r="P54">
        <v>16</v>
      </c>
      <c r="Q54" t="b">
        <v>1</v>
      </c>
      <c r="R54" t="s">
        <v>8271</v>
      </c>
      <c r="S54" s="2">
        <f>IF(E54=0,0,E54/D54*100)</f>
        <v>129.46666666666667</v>
      </c>
      <c r="T54" s="4">
        <f>IF(E54=0,0,E54/P54)</f>
        <v>60.6875</v>
      </c>
      <c r="U54" t="str">
        <f>PROPER(LEFT(R54,(SEARCH("/",R54)-2)+1))</f>
        <v>Theater</v>
      </c>
      <c r="V54" t="str">
        <f>PROPER(RIGHT(R54,LEN(R54)-SEARCH("/",R54)))</f>
        <v>Plays</v>
      </c>
    </row>
    <row r="55" spans="1:22" x14ac:dyDescent="0.25">
      <c r="A55">
        <v>3157</v>
      </c>
      <c r="B55" s="7" t="s">
        <v>3157</v>
      </c>
      <c r="C55" s="7" t="s">
        <v>7267</v>
      </c>
      <c r="D55" s="4">
        <v>4000</v>
      </c>
      <c r="E55" s="4">
        <v>4040</v>
      </c>
      <c r="F55" t="s">
        <v>8219</v>
      </c>
      <c r="G55" t="s">
        <v>8224</v>
      </c>
      <c r="H55" t="s">
        <v>8246</v>
      </c>
      <c r="I55">
        <v>1405746000</v>
      </c>
      <c r="J55" s="11">
        <f>(((I55/60)/60)/24)+DATE(1970,1,1)</f>
        <v>41839.208333333336</v>
      </c>
      <c r="K55">
        <v>1404932105</v>
      </c>
      <c r="L55" s="15">
        <f>(((K55/60)/60)/24)+DATE(1970,1,1)</f>
        <v>41829.788252314815</v>
      </c>
      <c r="M55" s="63">
        <f>DATEDIF(L55,J55,"D")</f>
        <v>10</v>
      </c>
      <c r="N55" s="5">
        <v>10</v>
      </c>
      <c r="O55" t="b">
        <v>1</v>
      </c>
      <c r="P55">
        <v>41</v>
      </c>
      <c r="Q55" t="b">
        <v>1</v>
      </c>
      <c r="R55" t="s">
        <v>8271</v>
      </c>
      <c r="S55" s="2">
        <f>IF(E55=0,0,E55/D55*100)</f>
        <v>101</v>
      </c>
      <c r="T55" s="4">
        <f>IF(E55=0,0,E55/P55)</f>
        <v>98.536585365853654</v>
      </c>
      <c r="U55" t="str">
        <f>PROPER(LEFT(R55,(SEARCH("/",R55)-2)+1))</f>
        <v>Theater</v>
      </c>
      <c r="V55" t="str">
        <f>PROPER(RIGHT(R55,LEN(R55)-SEARCH("/",R55)))</f>
        <v>Plays</v>
      </c>
    </row>
    <row r="56" spans="1:22" x14ac:dyDescent="0.25">
      <c r="A56">
        <v>3329</v>
      </c>
      <c r="B56" s="7" t="s">
        <v>3329</v>
      </c>
      <c r="C56" s="7" t="s">
        <v>7439</v>
      </c>
      <c r="D56" s="4">
        <v>1000</v>
      </c>
      <c r="E56" s="4">
        <v>1168</v>
      </c>
      <c r="F56" t="s">
        <v>8219</v>
      </c>
      <c r="G56" t="s">
        <v>8225</v>
      </c>
      <c r="H56" t="s">
        <v>8247</v>
      </c>
      <c r="I56">
        <v>1406502000</v>
      </c>
      <c r="J56" s="11">
        <f>(((I56/60)/60)/24)+DATE(1970,1,1)</f>
        <v>41847.958333333336</v>
      </c>
      <c r="K56">
        <v>1405583108</v>
      </c>
      <c r="L56" s="15">
        <f>(((K56/60)/60)/24)+DATE(1970,1,1)</f>
        <v>41837.323009259257</v>
      </c>
      <c r="M56" s="63">
        <f>DATEDIF(L56,J56,"D")</f>
        <v>10</v>
      </c>
      <c r="N56" s="5">
        <v>10</v>
      </c>
      <c r="O56" t="b">
        <v>0</v>
      </c>
      <c r="P56">
        <v>26</v>
      </c>
      <c r="Q56" t="b">
        <v>1</v>
      </c>
      <c r="R56" t="s">
        <v>8271</v>
      </c>
      <c r="S56" s="2">
        <f>IF(E56=0,0,E56/D56*100)</f>
        <v>116.8</v>
      </c>
      <c r="T56" s="4">
        <f>IF(E56=0,0,E56/P56)</f>
        <v>44.92307692307692</v>
      </c>
      <c r="U56" t="str">
        <f>PROPER(LEFT(R56,(SEARCH("/",R56)-2)+1))</f>
        <v>Theater</v>
      </c>
      <c r="V56" t="str">
        <f>PROPER(RIGHT(R56,LEN(R56)-SEARCH("/",R56)))</f>
        <v>Plays</v>
      </c>
    </row>
    <row r="57" spans="1:22" x14ac:dyDescent="0.25">
      <c r="A57">
        <v>3413</v>
      </c>
      <c r="B57" s="7" t="s">
        <v>3412</v>
      </c>
      <c r="C57" s="7" t="s">
        <v>7523</v>
      </c>
      <c r="D57" s="4">
        <v>500</v>
      </c>
      <c r="E57" s="4">
        <v>650</v>
      </c>
      <c r="F57" t="s">
        <v>8219</v>
      </c>
      <c r="G57" t="s">
        <v>8224</v>
      </c>
      <c r="H57" t="s">
        <v>8246</v>
      </c>
      <c r="I57">
        <v>1425099540</v>
      </c>
      <c r="J57" s="11">
        <f>(((I57/60)/60)/24)+DATE(1970,1,1)</f>
        <v>42063.207638888889</v>
      </c>
      <c r="K57">
        <v>1424280938</v>
      </c>
      <c r="L57" s="15">
        <f>(((K57/60)/60)/24)+DATE(1970,1,1)</f>
        <v>42053.733078703706</v>
      </c>
      <c r="M57" s="63">
        <f>DATEDIF(L57,J57,"D")</f>
        <v>10</v>
      </c>
      <c r="N57" s="5">
        <v>10</v>
      </c>
      <c r="O57" t="b">
        <v>0</v>
      </c>
      <c r="P57">
        <v>14</v>
      </c>
      <c r="Q57" t="b">
        <v>1</v>
      </c>
      <c r="R57" t="s">
        <v>8271</v>
      </c>
      <c r="S57" s="2">
        <f>IF(E57=0,0,E57/D57*100)</f>
        <v>130</v>
      </c>
      <c r="T57" s="4">
        <f>IF(E57=0,0,E57/P57)</f>
        <v>46.428571428571431</v>
      </c>
      <c r="U57" t="str">
        <f>PROPER(LEFT(R57,(SEARCH("/",R57)-2)+1))</f>
        <v>Theater</v>
      </c>
      <c r="V57" t="str">
        <f>PROPER(RIGHT(R57,LEN(R57)-SEARCH("/",R57)))</f>
        <v>Plays</v>
      </c>
    </row>
    <row r="58" spans="1:22" x14ac:dyDescent="0.25">
      <c r="A58">
        <v>3415</v>
      </c>
      <c r="B58" s="7" t="s">
        <v>3414</v>
      </c>
      <c r="C58" s="7" t="s">
        <v>7525</v>
      </c>
      <c r="D58" s="4">
        <v>200</v>
      </c>
      <c r="E58" s="4">
        <v>200</v>
      </c>
      <c r="F58" t="s">
        <v>8219</v>
      </c>
      <c r="G58" t="s">
        <v>8224</v>
      </c>
      <c r="H58" t="s">
        <v>8246</v>
      </c>
      <c r="I58">
        <v>1460935800</v>
      </c>
      <c r="J58" s="11">
        <f>(((I58/60)/60)/24)+DATE(1970,1,1)</f>
        <v>42477.979166666672</v>
      </c>
      <c r="K58">
        <v>1459999656</v>
      </c>
      <c r="L58" s="15">
        <f>(((K58/60)/60)/24)+DATE(1970,1,1)</f>
        <v>42467.144166666665</v>
      </c>
      <c r="M58" s="63">
        <f>DATEDIF(L58,J58,"D")</f>
        <v>10</v>
      </c>
      <c r="N58" s="5">
        <v>10</v>
      </c>
      <c r="O58" t="b">
        <v>0</v>
      </c>
      <c r="P58">
        <v>9</v>
      </c>
      <c r="Q58" t="b">
        <v>1</v>
      </c>
      <c r="R58" t="s">
        <v>8271</v>
      </c>
      <c r="S58" s="2">
        <f>IF(E58=0,0,E58/D58*100)</f>
        <v>100</v>
      </c>
      <c r="T58" s="4">
        <f>IF(E58=0,0,E58/P58)</f>
        <v>22.222222222222221</v>
      </c>
      <c r="U58" t="str">
        <f>PROPER(LEFT(R58,(SEARCH("/",R58)-2)+1))</f>
        <v>Theater</v>
      </c>
      <c r="V58" t="str">
        <f>PROPER(RIGHT(R58,LEN(R58)-SEARCH("/",R58)))</f>
        <v>Plays</v>
      </c>
    </row>
    <row r="59" spans="1:22" x14ac:dyDescent="0.25">
      <c r="A59">
        <v>3612</v>
      </c>
      <c r="B59" s="7" t="s">
        <v>3611</v>
      </c>
      <c r="C59" s="7" t="s">
        <v>7722</v>
      </c>
      <c r="D59" s="4">
        <v>5000</v>
      </c>
      <c r="E59" s="4">
        <v>7220</v>
      </c>
      <c r="F59" t="s">
        <v>8219</v>
      </c>
      <c r="G59" t="s">
        <v>8229</v>
      </c>
      <c r="H59" t="s">
        <v>8251</v>
      </c>
      <c r="I59">
        <v>1402334811</v>
      </c>
      <c r="J59" s="11">
        <f>(((I59/60)/60)/24)+DATE(1970,1,1)</f>
        <v>41799.726979166669</v>
      </c>
      <c r="K59">
        <v>1401470811</v>
      </c>
      <c r="L59" s="15">
        <f>(((K59/60)/60)/24)+DATE(1970,1,1)</f>
        <v>41789.726979166669</v>
      </c>
      <c r="M59" s="63">
        <f>DATEDIF(L59,J59,"D")</f>
        <v>10</v>
      </c>
      <c r="N59" s="5">
        <v>10</v>
      </c>
      <c r="O59" t="b">
        <v>0</v>
      </c>
      <c r="P59">
        <v>57</v>
      </c>
      <c r="Q59" t="b">
        <v>1</v>
      </c>
      <c r="R59" t="s">
        <v>8271</v>
      </c>
      <c r="S59" s="2">
        <f>IF(E59=0,0,E59/D59*100)</f>
        <v>144.4</v>
      </c>
      <c r="T59" s="4">
        <f>IF(E59=0,0,E59/P59)</f>
        <v>126.66666666666667</v>
      </c>
      <c r="U59" t="str">
        <f>PROPER(LEFT(R59,(SEARCH("/",R59)-2)+1))</f>
        <v>Theater</v>
      </c>
      <c r="V59" t="str">
        <f>PROPER(RIGHT(R59,LEN(R59)-SEARCH("/",R59)))</f>
        <v>Plays</v>
      </c>
    </row>
    <row r="60" spans="1:22" x14ac:dyDescent="0.25">
      <c r="A60">
        <v>3681</v>
      </c>
      <c r="B60" s="7" t="s">
        <v>3678</v>
      </c>
      <c r="C60" s="7" t="s">
        <v>7791</v>
      </c>
      <c r="D60" s="4">
        <v>1000</v>
      </c>
      <c r="E60" s="4">
        <v>1119</v>
      </c>
      <c r="F60" t="s">
        <v>8219</v>
      </c>
      <c r="G60" t="s">
        <v>8224</v>
      </c>
      <c r="H60" t="s">
        <v>8246</v>
      </c>
      <c r="I60">
        <v>1452872290</v>
      </c>
      <c r="J60" s="11">
        <f>(((I60/60)/60)/24)+DATE(1970,1,1)</f>
        <v>42384.651504629626</v>
      </c>
      <c r="K60">
        <v>1452008290</v>
      </c>
      <c r="L60" s="15">
        <f>(((K60/60)/60)/24)+DATE(1970,1,1)</f>
        <v>42374.651504629626</v>
      </c>
      <c r="M60" s="63">
        <f>DATEDIF(L60,J60,"D")</f>
        <v>10</v>
      </c>
      <c r="N60" s="5">
        <v>10</v>
      </c>
      <c r="O60" t="b">
        <v>0</v>
      </c>
      <c r="P60">
        <v>18</v>
      </c>
      <c r="Q60" t="b">
        <v>1</v>
      </c>
      <c r="R60" t="s">
        <v>8271</v>
      </c>
      <c r="S60" s="2">
        <f>IF(E60=0,0,E60/D60*100)</f>
        <v>111.9</v>
      </c>
      <c r="T60" s="4">
        <f>IF(E60=0,0,E60/P60)</f>
        <v>62.166666666666664</v>
      </c>
      <c r="U60" t="str">
        <f>PROPER(LEFT(R60,(SEARCH("/",R60)-2)+1))</f>
        <v>Theater</v>
      </c>
      <c r="V60" t="str">
        <f>PROPER(RIGHT(R60,LEN(R60)-SEARCH("/",R60)))</f>
        <v>Plays</v>
      </c>
    </row>
    <row r="61" spans="1:22" x14ac:dyDescent="0.25">
      <c r="A61">
        <v>3692</v>
      </c>
      <c r="B61" s="7" t="s">
        <v>3689</v>
      </c>
      <c r="C61" s="7" t="s">
        <v>7802</v>
      </c>
      <c r="D61" s="4">
        <v>1000</v>
      </c>
      <c r="E61" s="4">
        <v>1260</v>
      </c>
      <c r="F61" t="s">
        <v>8219</v>
      </c>
      <c r="G61" t="s">
        <v>8224</v>
      </c>
      <c r="H61" t="s">
        <v>8246</v>
      </c>
      <c r="I61">
        <v>1411084800</v>
      </c>
      <c r="J61" s="11">
        <f>(((I61/60)/60)/24)+DATE(1970,1,1)</f>
        <v>41901</v>
      </c>
      <c r="K61">
        <v>1410304179</v>
      </c>
      <c r="L61" s="15">
        <f>(((K61/60)/60)/24)+DATE(1970,1,1)</f>
        <v>41891.96503472222</v>
      </c>
      <c r="M61" s="63">
        <f>DATEDIF(L61,J61,"D")</f>
        <v>10</v>
      </c>
      <c r="N61" s="5">
        <v>10</v>
      </c>
      <c r="O61" t="b">
        <v>0</v>
      </c>
      <c r="P61">
        <v>17</v>
      </c>
      <c r="Q61" t="b">
        <v>1</v>
      </c>
      <c r="R61" t="s">
        <v>8271</v>
      </c>
      <c r="S61" s="2">
        <f>IF(E61=0,0,E61/D61*100)</f>
        <v>126</v>
      </c>
      <c r="T61" s="4">
        <f>IF(E61=0,0,E61/P61)</f>
        <v>74.117647058823536</v>
      </c>
      <c r="U61" t="str">
        <f>PROPER(LEFT(R61,(SEARCH("/",R61)-2)+1))</f>
        <v>Theater</v>
      </c>
      <c r="V61" t="str">
        <f>PROPER(RIGHT(R61,LEN(R61)-SEARCH("/",R61)))</f>
        <v>Plays</v>
      </c>
    </row>
    <row r="62" spans="1:22" x14ac:dyDescent="0.25">
      <c r="A62">
        <v>3969</v>
      </c>
      <c r="B62" s="7" t="s">
        <v>3966</v>
      </c>
      <c r="C62" s="7" t="s">
        <v>8076</v>
      </c>
      <c r="D62" s="4">
        <v>2825</v>
      </c>
      <c r="E62" s="4">
        <v>211</v>
      </c>
      <c r="F62" t="s">
        <v>8221</v>
      </c>
      <c r="G62" t="s">
        <v>8224</v>
      </c>
      <c r="H62" t="s">
        <v>8246</v>
      </c>
      <c r="I62">
        <v>1472442900</v>
      </c>
      <c r="J62" s="11">
        <f>(((I62/60)/60)/24)+DATE(1970,1,1)</f>
        <v>42611.163194444445</v>
      </c>
      <c r="K62">
        <v>1471638646</v>
      </c>
      <c r="L62" s="15">
        <f>(((K62/60)/60)/24)+DATE(1970,1,1)</f>
        <v>42601.854699074072</v>
      </c>
      <c r="M62" s="63">
        <f>DATEDIF(L62,J62,"D")</f>
        <v>10</v>
      </c>
      <c r="N62" s="5">
        <v>10</v>
      </c>
      <c r="O62" t="b">
        <v>0</v>
      </c>
      <c r="P62">
        <v>6</v>
      </c>
      <c r="Q62" t="b">
        <v>0</v>
      </c>
      <c r="R62" t="s">
        <v>8271</v>
      </c>
      <c r="S62" s="2">
        <f>IF(E62=0,0,E62/D62*100)</f>
        <v>7.4690265486725664</v>
      </c>
      <c r="T62" s="4">
        <f>IF(E62=0,0,E62/P62)</f>
        <v>35.166666666666664</v>
      </c>
      <c r="U62" t="str">
        <f>PROPER(LEFT(R62,(SEARCH("/",R62)-2)+1))</f>
        <v>Theater</v>
      </c>
      <c r="V62" t="str">
        <f>PROPER(RIGHT(R62,LEN(R62)-SEARCH("/",R62)))</f>
        <v>Plays</v>
      </c>
    </row>
    <row r="63" spans="1:22" x14ac:dyDescent="0.25">
      <c r="A63">
        <v>3987</v>
      </c>
      <c r="B63" s="7" t="s">
        <v>3983</v>
      </c>
      <c r="C63" s="7" t="s">
        <v>8093</v>
      </c>
      <c r="D63" s="4">
        <v>400</v>
      </c>
      <c r="E63" s="4">
        <v>151</v>
      </c>
      <c r="F63" t="s">
        <v>8221</v>
      </c>
      <c r="G63" t="s">
        <v>8225</v>
      </c>
      <c r="H63" t="s">
        <v>8247</v>
      </c>
      <c r="I63">
        <v>1400278290</v>
      </c>
      <c r="J63" s="11">
        <f>(((I63/60)/60)/24)+DATE(1970,1,1)</f>
        <v>41775.92465277778</v>
      </c>
      <c r="K63">
        <v>1399414290</v>
      </c>
      <c r="L63" s="15">
        <f>(((K63/60)/60)/24)+DATE(1970,1,1)</f>
        <v>41765.92465277778</v>
      </c>
      <c r="M63" s="63">
        <f>DATEDIF(L63,J63,"D")</f>
        <v>10</v>
      </c>
      <c r="N63" s="5">
        <v>10</v>
      </c>
      <c r="O63" t="b">
        <v>0</v>
      </c>
      <c r="P63">
        <v>13</v>
      </c>
      <c r="Q63" t="b">
        <v>0</v>
      </c>
      <c r="R63" t="s">
        <v>8271</v>
      </c>
      <c r="S63" s="2">
        <f>IF(E63=0,0,E63/D63*100)</f>
        <v>37.75</v>
      </c>
      <c r="T63" s="4">
        <f>IF(E63=0,0,E63/P63)</f>
        <v>11.615384615384615</v>
      </c>
      <c r="U63" t="str">
        <f>PROPER(LEFT(R63,(SEARCH("/",R63)-2)+1))</f>
        <v>Theater</v>
      </c>
      <c r="V63" t="str">
        <f>PROPER(RIGHT(R63,LEN(R63)-SEARCH("/",R63)))</f>
        <v>Plays</v>
      </c>
    </row>
    <row r="64" spans="1:22" x14ac:dyDescent="0.25">
      <c r="A64">
        <v>4100</v>
      </c>
      <c r="B64" s="7" t="s">
        <v>4096</v>
      </c>
      <c r="C64" s="7" t="s">
        <v>8203</v>
      </c>
      <c r="D64" s="4">
        <v>270</v>
      </c>
      <c r="E64" s="4">
        <v>0</v>
      </c>
      <c r="F64" t="s">
        <v>8221</v>
      </c>
      <c r="G64" t="s">
        <v>8224</v>
      </c>
      <c r="H64" t="s">
        <v>8246</v>
      </c>
      <c r="I64">
        <v>1414205990</v>
      </c>
      <c r="J64" s="11">
        <f>(((I64/60)/60)/24)+DATE(1970,1,1)</f>
        <v>41937.124884259261</v>
      </c>
      <c r="K64">
        <v>1413341990</v>
      </c>
      <c r="L64" s="15">
        <f>(((K64/60)/60)/24)+DATE(1970,1,1)</f>
        <v>41927.124884259261</v>
      </c>
      <c r="M64" s="63">
        <f>DATEDIF(L64,J64,"D")</f>
        <v>10</v>
      </c>
      <c r="N64" s="5">
        <v>10</v>
      </c>
      <c r="O64" t="b">
        <v>0</v>
      </c>
      <c r="P64">
        <v>0</v>
      </c>
      <c r="Q64" t="b">
        <v>0</v>
      </c>
      <c r="R64" t="s">
        <v>8271</v>
      </c>
      <c r="S64" s="2">
        <f>IF(E64=0,0,E64/D64*100)</f>
        <v>0</v>
      </c>
      <c r="T64" s="4">
        <f>IF(E64=0,0,E64/P64)</f>
        <v>0</v>
      </c>
      <c r="U64" t="str">
        <f>PROPER(LEFT(R64,(SEARCH("/",R64)-2)+1))</f>
        <v>Theater</v>
      </c>
      <c r="V64" t="str">
        <f>PROPER(RIGHT(R64,LEN(R64)-SEARCH("/",R64)))</f>
        <v>Plays</v>
      </c>
    </row>
    <row r="65" spans="1:22" x14ac:dyDescent="0.25">
      <c r="A65">
        <v>852</v>
      </c>
      <c r="B65" s="7" t="s">
        <v>853</v>
      </c>
      <c r="C65" s="7" t="s">
        <v>4962</v>
      </c>
      <c r="D65" s="4">
        <v>3500</v>
      </c>
      <c r="E65" s="4">
        <v>3674</v>
      </c>
      <c r="F65" t="s">
        <v>8219</v>
      </c>
      <c r="G65" t="s">
        <v>8224</v>
      </c>
      <c r="H65" t="s">
        <v>8246</v>
      </c>
      <c r="I65">
        <v>1477342800</v>
      </c>
      <c r="J65" s="11">
        <f>(((I65/60)/60)/24)+DATE(1970,1,1)</f>
        <v>42667.875</v>
      </c>
      <c r="K65">
        <v>1476386395</v>
      </c>
      <c r="L65" s="15">
        <f>(((K65/60)/60)/24)+DATE(1970,1,1)</f>
        <v>42656.805497685185</v>
      </c>
      <c r="M65" s="63">
        <f>DATEDIF(L65,J65,"D")</f>
        <v>11</v>
      </c>
      <c r="N65" s="5">
        <v>11</v>
      </c>
      <c r="O65" t="b">
        <v>0</v>
      </c>
      <c r="P65">
        <v>62</v>
      </c>
      <c r="Q65" t="b">
        <v>1</v>
      </c>
      <c r="R65" t="s">
        <v>8277</v>
      </c>
      <c r="S65" s="2">
        <f>IF(E65=0,0,E65/D65*100)</f>
        <v>104.97142857142859</v>
      </c>
      <c r="T65" s="4">
        <f>IF(E65=0,0,E65/P65)</f>
        <v>59.258064516129032</v>
      </c>
      <c r="U65" t="str">
        <f>PROPER(LEFT(R65,(SEARCH("/",R65)-2)+1))</f>
        <v>Music</v>
      </c>
      <c r="V65" t="str">
        <f>PROPER(RIGHT(R65,LEN(R65)-SEARCH("/",R65)))</f>
        <v>Metal</v>
      </c>
    </row>
    <row r="66" spans="1:22" x14ac:dyDescent="0.25">
      <c r="A66">
        <v>1301</v>
      </c>
      <c r="B66" s="7" t="s">
        <v>1302</v>
      </c>
      <c r="C66" s="7" t="s">
        <v>5411</v>
      </c>
      <c r="D66" s="4">
        <v>2000</v>
      </c>
      <c r="E66" s="4">
        <v>2055</v>
      </c>
      <c r="F66" t="s">
        <v>8219</v>
      </c>
      <c r="G66" t="s">
        <v>8224</v>
      </c>
      <c r="H66" t="s">
        <v>8246</v>
      </c>
      <c r="I66">
        <v>1437447600</v>
      </c>
      <c r="J66" s="11">
        <f>(((I66/60)/60)/24)+DATE(1970,1,1)</f>
        <v>42206.125</v>
      </c>
      <c r="K66">
        <v>1436551178</v>
      </c>
      <c r="L66" s="15">
        <f>(((K66/60)/60)/24)+DATE(1970,1,1)</f>
        <v>42195.749745370369</v>
      </c>
      <c r="M66" s="63">
        <f>DATEDIF(L66,J66,"D")</f>
        <v>11</v>
      </c>
      <c r="N66" s="5">
        <v>11</v>
      </c>
      <c r="O66" t="b">
        <v>0</v>
      </c>
      <c r="P66">
        <v>29</v>
      </c>
      <c r="Q66" t="b">
        <v>1</v>
      </c>
      <c r="R66" t="s">
        <v>8271</v>
      </c>
      <c r="S66" s="2">
        <f>IF(E66=0,0,E66/D66*100)</f>
        <v>102.75000000000001</v>
      </c>
      <c r="T66" s="4">
        <f>IF(E66=0,0,E66/P66)</f>
        <v>70.862068965517238</v>
      </c>
      <c r="U66" t="str">
        <f>PROPER(LEFT(R66,(SEARCH("/",R66)-2)+1))</f>
        <v>Theater</v>
      </c>
      <c r="V66" t="str">
        <f>PROPER(RIGHT(R66,LEN(R66)-SEARCH("/",R66)))</f>
        <v>Plays</v>
      </c>
    </row>
    <row r="67" spans="1:22" x14ac:dyDescent="0.25">
      <c r="A67">
        <v>1705</v>
      </c>
      <c r="B67" s="7" t="s">
        <v>1706</v>
      </c>
      <c r="C67" s="7" t="s">
        <v>5815</v>
      </c>
      <c r="D67" s="4">
        <v>2000</v>
      </c>
      <c r="E67" s="4">
        <v>0</v>
      </c>
      <c r="F67" t="s">
        <v>8221</v>
      </c>
      <c r="G67" t="s">
        <v>8224</v>
      </c>
      <c r="H67" t="s">
        <v>8246</v>
      </c>
      <c r="I67">
        <v>1441814400</v>
      </c>
      <c r="J67" s="11">
        <f>(((I67/60)/60)/24)+DATE(1970,1,1)</f>
        <v>42256.666666666672</v>
      </c>
      <c r="K67">
        <v>1440807846</v>
      </c>
      <c r="L67" s="15">
        <f>(((K67/60)/60)/24)+DATE(1970,1,1)</f>
        <v>42245.016736111109</v>
      </c>
      <c r="M67" s="63">
        <f>DATEDIF(L67,J67,"D")</f>
        <v>11</v>
      </c>
      <c r="N67" s="5">
        <v>11</v>
      </c>
      <c r="O67" t="b">
        <v>0</v>
      </c>
      <c r="P67">
        <v>0</v>
      </c>
      <c r="Q67" t="b">
        <v>0</v>
      </c>
      <c r="R67" t="s">
        <v>8293</v>
      </c>
      <c r="S67" s="2">
        <f>IF(E67=0,0,E67/D67*100)</f>
        <v>0</v>
      </c>
      <c r="T67" s="4">
        <f>IF(E67=0,0,E67/P67)</f>
        <v>0</v>
      </c>
      <c r="U67" t="str">
        <f>PROPER(LEFT(R67,(SEARCH("/",R67)-2)+1))</f>
        <v>Music</v>
      </c>
      <c r="V67" t="str">
        <f>PROPER(RIGHT(R67,LEN(R67)-SEARCH("/",R67)))</f>
        <v>Faith</v>
      </c>
    </row>
    <row r="68" spans="1:22" x14ac:dyDescent="0.25">
      <c r="A68">
        <v>2209</v>
      </c>
      <c r="B68" s="7" t="s">
        <v>2210</v>
      </c>
      <c r="C68" s="7" t="s">
        <v>6319</v>
      </c>
      <c r="D68" s="4">
        <v>500</v>
      </c>
      <c r="E68" s="4">
        <v>754</v>
      </c>
      <c r="F68" t="s">
        <v>8219</v>
      </c>
      <c r="G68" t="s">
        <v>8225</v>
      </c>
      <c r="H68" t="s">
        <v>8247</v>
      </c>
      <c r="I68">
        <v>1397516400</v>
      </c>
      <c r="J68" s="11">
        <f>(((I68/60)/60)/24)+DATE(1970,1,1)</f>
        <v>41743.958333333336</v>
      </c>
      <c r="K68">
        <v>1396524644</v>
      </c>
      <c r="L68" s="15">
        <f>(((K68/60)/60)/24)+DATE(1970,1,1)</f>
        <v>41732.479675925926</v>
      </c>
      <c r="M68" s="63">
        <f>DATEDIF(L68,J68,"D")</f>
        <v>11</v>
      </c>
      <c r="N68" s="5">
        <v>11</v>
      </c>
      <c r="O68" t="b">
        <v>0</v>
      </c>
      <c r="P68">
        <v>15</v>
      </c>
      <c r="Q68" t="b">
        <v>1</v>
      </c>
      <c r="R68" t="s">
        <v>8280</v>
      </c>
      <c r="S68" s="2">
        <f>IF(E68=0,0,E68/D68*100)</f>
        <v>150.80000000000001</v>
      </c>
      <c r="T68" s="4">
        <f>IF(E68=0,0,E68/P68)</f>
        <v>50.266666666666666</v>
      </c>
      <c r="U68" t="str">
        <f>PROPER(LEFT(R68,(SEARCH("/",R68)-2)+1))</f>
        <v>Music</v>
      </c>
      <c r="V68" t="str">
        <f>PROPER(RIGHT(R68,LEN(R68)-SEARCH("/",R68)))</f>
        <v>Electronic Music</v>
      </c>
    </row>
    <row r="69" spans="1:22" x14ac:dyDescent="0.25">
      <c r="A69">
        <v>2217</v>
      </c>
      <c r="B69" s="7" t="s">
        <v>2218</v>
      </c>
      <c r="C69" s="7" t="s">
        <v>6327</v>
      </c>
      <c r="D69" s="4">
        <v>420</v>
      </c>
      <c r="E69" s="4">
        <v>425</v>
      </c>
      <c r="F69" t="s">
        <v>8219</v>
      </c>
      <c r="G69" t="s">
        <v>8224</v>
      </c>
      <c r="H69" t="s">
        <v>8246</v>
      </c>
      <c r="I69">
        <v>1446451200</v>
      </c>
      <c r="J69" s="11">
        <f>(((I69/60)/60)/24)+DATE(1970,1,1)</f>
        <v>42310.333333333328</v>
      </c>
      <c r="K69">
        <v>1445539113</v>
      </c>
      <c r="L69" s="15">
        <f>(((K69/60)/60)/24)+DATE(1970,1,1)</f>
        <v>42299.776770833334</v>
      </c>
      <c r="M69" s="63">
        <f>DATEDIF(L69,J69,"D")</f>
        <v>11</v>
      </c>
      <c r="N69" s="5">
        <v>11</v>
      </c>
      <c r="O69" t="b">
        <v>0</v>
      </c>
      <c r="P69">
        <v>9</v>
      </c>
      <c r="Q69" t="b">
        <v>1</v>
      </c>
      <c r="R69" t="s">
        <v>8280</v>
      </c>
      <c r="S69" s="2">
        <f>IF(E69=0,0,E69/D69*100)</f>
        <v>101.19047619047619</v>
      </c>
      <c r="T69" s="4">
        <f>IF(E69=0,0,E69/P69)</f>
        <v>47.222222222222221</v>
      </c>
      <c r="U69" t="str">
        <f>PROPER(LEFT(R69,(SEARCH("/",R69)-2)+1))</f>
        <v>Music</v>
      </c>
      <c r="V69" t="str">
        <f>PROPER(RIGHT(R69,LEN(R69)-SEARCH("/",R69)))</f>
        <v>Electronic Music</v>
      </c>
    </row>
    <row r="70" spans="1:22" x14ac:dyDescent="0.25">
      <c r="A70">
        <v>2479</v>
      </c>
      <c r="B70" s="7" t="s">
        <v>2479</v>
      </c>
      <c r="C70" s="7" t="s">
        <v>6589</v>
      </c>
      <c r="D70" s="4">
        <v>300</v>
      </c>
      <c r="E70" s="4">
        <v>400.33</v>
      </c>
      <c r="F70" t="s">
        <v>8219</v>
      </c>
      <c r="G70" t="s">
        <v>8224</v>
      </c>
      <c r="H70" t="s">
        <v>8246</v>
      </c>
      <c r="I70">
        <v>1343440800</v>
      </c>
      <c r="J70" s="11">
        <f>(((I70/60)/60)/24)+DATE(1970,1,1)</f>
        <v>41118.083333333336</v>
      </c>
      <c r="K70">
        <v>1342545994</v>
      </c>
      <c r="L70" s="15">
        <f>(((K70/60)/60)/24)+DATE(1970,1,1)</f>
        <v>41107.726782407408</v>
      </c>
      <c r="M70" s="63">
        <f>DATEDIF(L70,J70,"D")</f>
        <v>11</v>
      </c>
      <c r="N70" s="5">
        <v>11</v>
      </c>
      <c r="O70" t="b">
        <v>0</v>
      </c>
      <c r="P70">
        <v>16</v>
      </c>
      <c r="Q70" t="b">
        <v>1</v>
      </c>
      <c r="R70" t="s">
        <v>8279</v>
      </c>
      <c r="S70" s="2">
        <f>IF(E70=0,0,E70/D70*100)</f>
        <v>133.44333333333333</v>
      </c>
      <c r="T70" s="4">
        <f>IF(E70=0,0,E70/P70)</f>
        <v>25.020624999999999</v>
      </c>
      <c r="U70" t="str">
        <f>PROPER(LEFT(R70,(SEARCH("/",R70)-2)+1))</f>
        <v>Music</v>
      </c>
      <c r="V70" t="str">
        <f>PROPER(RIGHT(R70,LEN(R70)-SEARCH("/",R70)))</f>
        <v>Indie Rock</v>
      </c>
    </row>
    <row r="71" spans="1:22" x14ac:dyDescent="0.25">
      <c r="A71">
        <v>3355</v>
      </c>
      <c r="B71" s="7" t="s">
        <v>3354</v>
      </c>
      <c r="C71" s="7" t="s">
        <v>7465</v>
      </c>
      <c r="D71" s="4">
        <v>1750</v>
      </c>
      <c r="E71" s="4">
        <v>2210</v>
      </c>
      <c r="F71" t="s">
        <v>8219</v>
      </c>
      <c r="G71" t="s">
        <v>8225</v>
      </c>
      <c r="H71" t="s">
        <v>8247</v>
      </c>
      <c r="I71">
        <v>1462879020</v>
      </c>
      <c r="J71" s="11">
        <f>(((I71/60)/60)/24)+DATE(1970,1,1)</f>
        <v>42500.470138888893</v>
      </c>
      <c r="K71">
        <v>1461941527</v>
      </c>
      <c r="L71" s="15">
        <f>(((K71/60)/60)/24)+DATE(1970,1,1)</f>
        <v>42489.619525462964</v>
      </c>
      <c r="M71" s="63">
        <f>DATEDIF(L71,J71,"D")</f>
        <v>11</v>
      </c>
      <c r="N71" s="5">
        <v>11</v>
      </c>
      <c r="O71" t="b">
        <v>0</v>
      </c>
      <c r="P71">
        <v>15</v>
      </c>
      <c r="Q71" t="b">
        <v>1</v>
      </c>
      <c r="R71" t="s">
        <v>8271</v>
      </c>
      <c r="S71" s="2">
        <f>IF(E71=0,0,E71/D71*100)</f>
        <v>126.28571428571429</v>
      </c>
      <c r="T71" s="4">
        <f>IF(E71=0,0,E71/P71)</f>
        <v>147.33333333333334</v>
      </c>
      <c r="U71" t="str">
        <f>PROPER(LEFT(R71,(SEARCH("/",R71)-2)+1))</f>
        <v>Theater</v>
      </c>
      <c r="V71" t="str">
        <f>PROPER(RIGHT(R71,LEN(R71)-SEARCH("/",R71)))</f>
        <v>Plays</v>
      </c>
    </row>
    <row r="72" spans="1:22" x14ac:dyDescent="0.25">
      <c r="A72">
        <v>3494</v>
      </c>
      <c r="B72" s="7" t="s">
        <v>3493</v>
      </c>
      <c r="C72" s="7" t="s">
        <v>7604</v>
      </c>
      <c r="D72" s="4">
        <v>400</v>
      </c>
      <c r="E72" s="4">
        <v>400</v>
      </c>
      <c r="F72" t="s">
        <v>8219</v>
      </c>
      <c r="G72" t="s">
        <v>8224</v>
      </c>
      <c r="H72" t="s">
        <v>8246</v>
      </c>
      <c r="I72">
        <v>1480140000</v>
      </c>
      <c r="J72" s="11">
        <f>(((I72/60)/60)/24)+DATE(1970,1,1)</f>
        <v>42700.25</v>
      </c>
      <c r="K72">
        <v>1479186575</v>
      </c>
      <c r="L72" s="15">
        <f>(((K72/60)/60)/24)+DATE(1970,1,1)</f>
        <v>42689.214988425927</v>
      </c>
      <c r="M72" s="63">
        <f>DATEDIF(L72,J72,"D")</f>
        <v>11</v>
      </c>
      <c r="N72" s="5">
        <v>11</v>
      </c>
      <c r="O72" t="b">
        <v>0</v>
      </c>
      <c r="P72">
        <v>13</v>
      </c>
      <c r="Q72" t="b">
        <v>1</v>
      </c>
      <c r="R72" t="s">
        <v>8271</v>
      </c>
      <c r="S72" s="2">
        <f>IF(E72=0,0,E72/D72*100)</f>
        <v>100</v>
      </c>
      <c r="T72" s="4">
        <f>IF(E72=0,0,E72/P72)</f>
        <v>30.76923076923077</v>
      </c>
      <c r="U72" t="str">
        <f>PROPER(LEFT(R72,(SEARCH("/",R72)-2)+1))</f>
        <v>Theater</v>
      </c>
      <c r="V72" t="str">
        <f>PROPER(RIGHT(R72,LEN(R72)-SEARCH("/",R72)))</f>
        <v>Plays</v>
      </c>
    </row>
    <row r="73" spans="1:22" x14ac:dyDescent="0.25">
      <c r="A73">
        <v>3525</v>
      </c>
      <c r="B73" s="7" t="s">
        <v>3524</v>
      </c>
      <c r="C73" s="7" t="s">
        <v>7635</v>
      </c>
      <c r="D73" s="4">
        <v>500</v>
      </c>
      <c r="E73" s="4">
        <v>530</v>
      </c>
      <c r="F73" t="s">
        <v>8219</v>
      </c>
      <c r="G73" t="s">
        <v>8224</v>
      </c>
      <c r="H73" t="s">
        <v>8246</v>
      </c>
      <c r="I73">
        <v>1439136000</v>
      </c>
      <c r="J73" s="11">
        <f>(((I73/60)/60)/24)+DATE(1970,1,1)</f>
        <v>42225.666666666672</v>
      </c>
      <c r="K73">
        <v>1438188106</v>
      </c>
      <c r="L73" s="15">
        <f>(((K73/60)/60)/24)+DATE(1970,1,1)</f>
        <v>42214.6956712963</v>
      </c>
      <c r="M73" s="63">
        <f>DATEDIF(L73,J73,"D")</f>
        <v>11</v>
      </c>
      <c r="N73" s="5">
        <v>11</v>
      </c>
      <c r="O73" t="b">
        <v>0</v>
      </c>
      <c r="P73">
        <v>7</v>
      </c>
      <c r="Q73" t="b">
        <v>1</v>
      </c>
      <c r="R73" t="s">
        <v>8271</v>
      </c>
      <c r="S73" s="2">
        <f>IF(E73=0,0,E73/D73*100)</f>
        <v>106</v>
      </c>
      <c r="T73" s="4">
        <f>IF(E73=0,0,E73/P73)</f>
        <v>75.714285714285708</v>
      </c>
      <c r="U73" t="str">
        <f>PROPER(LEFT(R73,(SEARCH("/",R73)-2)+1))</f>
        <v>Theater</v>
      </c>
      <c r="V73" t="str">
        <f>PROPER(RIGHT(R73,LEN(R73)-SEARCH("/",R73)))</f>
        <v>Plays</v>
      </c>
    </row>
    <row r="74" spans="1:22" x14ac:dyDescent="0.25">
      <c r="A74">
        <v>3652</v>
      </c>
      <c r="B74" s="7" t="s">
        <v>2867</v>
      </c>
      <c r="C74" s="7" t="s">
        <v>7762</v>
      </c>
      <c r="D74" s="4">
        <v>300</v>
      </c>
      <c r="E74" s="4">
        <v>752</v>
      </c>
      <c r="F74" t="s">
        <v>8219</v>
      </c>
      <c r="G74" t="s">
        <v>8229</v>
      </c>
      <c r="H74" t="s">
        <v>8251</v>
      </c>
      <c r="I74">
        <v>1472097540</v>
      </c>
      <c r="J74" s="11">
        <f>(((I74/60)/60)/24)+DATE(1970,1,1)</f>
        <v>42607.165972222225</v>
      </c>
      <c r="K74">
        <v>1471188502</v>
      </c>
      <c r="L74" s="15">
        <f>(((K74/60)/60)/24)+DATE(1970,1,1)</f>
        <v>42596.644699074073</v>
      </c>
      <c r="M74" s="63">
        <f>DATEDIF(L74,J74,"D")</f>
        <v>11</v>
      </c>
      <c r="N74" s="5">
        <v>11</v>
      </c>
      <c r="O74" t="b">
        <v>0</v>
      </c>
      <c r="P74">
        <v>17</v>
      </c>
      <c r="Q74" t="b">
        <v>1</v>
      </c>
      <c r="R74" t="s">
        <v>8271</v>
      </c>
      <c r="S74" s="2">
        <f>IF(E74=0,0,E74/D74*100)</f>
        <v>250.66666666666669</v>
      </c>
      <c r="T74" s="4">
        <f>IF(E74=0,0,E74/P74)</f>
        <v>44.235294117647058</v>
      </c>
      <c r="U74" t="str">
        <f>PROPER(LEFT(R74,(SEARCH("/",R74)-2)+1))</f>
        <v>Theater</v>
      </c>
      <c r="V74" t="str">
        <f>PROPER(RIGHT(R74,LEN(R74)-SEARCH("/",R74)))</f>
        <v>Plays</v>
      </c>
    </row>
    <row r="75" spans="1:22" x14ac:dyDescent="0.25">
      <c r="A75">
        <v>3665</v>
      </c>
      <c r="B75" s="7" t="s">
        <v>3662</v>
      </c>
      <c r="C75" s="7" t="s">
        <v>7775</v>
      </c>
      <c r="D75" s="4">
        <v>620</v>
      </c>
      <c r="E75" s="4">
        <v>714</v>
      </c>
      <c r="F75" t="s">
        <v>8219</v>
      </c>
      <c r="G75" t="s">
        <v>8230</v>
      </c>
      <c r="H75" t="s">
        <v>8249</v>
      </c>
      <c r="I75">
        <v>1446062040</v>
      </c>
      <c r="J75" s="11">
        <f>(((I75/60)/60)/24)+DATE(1970,1,1)</f>
        <v>42305.829166666663</v>
      </c>
      <c r="K75">
        <v>1445109822</v>
      </c>
      <c r="L75" s="15">
        <f>(((K75/60)/60)/24)+DATE(1970,1,1)</f>
        <v>42294.808124999996</v>
      </c>
      <c r="M75" s="63">
        <f>DATEDIF(L75,J75,"D")</f>
        <v>11</v>
      </c>
      <c r="N75" s="5">
        <v>11</v>
      </c>
      <c r="O75" t="b">
        <v>0</v>
      </c>
      <c r="P75">
        <v>14</v>
      </c>
      <c r="Q75" t="b">
        <v>1</v>
      </c>
      <c r="R75" t="s">
        <v>8271</v>
      </c>
      <c r="S75" s="2">
        <f>IF(E75=0,0,E75/D75*100)</f>
        <v>115.16129032258064</v>
      </c>
      <c r="T75" s="4">
        <f>IF(E75=0,0,E75/P75)</f>
        <v>51</v>
      </c>
      <c r="U75" t="str">
        <f>PROPER(LEFT(R75,(SEARCH("/",R75)-2)+1))</f>
        <v>Theater</v>
      </c>
      <c r="V75" t="str">
        <f>PROPER(RIGHT(R75,LEN(R75)-SEARCH("/",R75)))</f>
        <v>Plays</v>
      </c>
    </row>
    <row r="76" spans="1:22" x14ac:dyDescent="0.25">
      <c r="A76">
        <v>3833</v>
      </c>
      <c r="B76" s="7" t="s">
        <v>3830</v>
      </c>
      <c r="C76" s="7" t="s">
        <v>7942</v>
      </c>
      <c r="D76" s="4">
        <v>1200</v>
      </c>
      <c r="E76" s="4">
        <v>1400</v>
      </c>
      <c r="F76" t="s">
        <v>8219</v>
      </c>
      <c r="G76" t="s">
        <v>8229</v>
      </c>
      <c r="H76" t="s">
        <v>8251</v>
      </c>
      <c r="I76">
        <v>1417460940</v>
      </c>
      <c r="J76" s="11">
        <f>(((I76/60)/60)/24)+DATE(1970,1,1)</f>
        <v>41974.797916666663</v>
      </c>
      <c r="K76">
        <v>1416516972</v>
      </c>
      <c r="L76" s="15">
        <f>(((K76/60)/60)/24)+DATE(1970,1,1)</f>
        <v>41963.872361111105</v>
      </c>
      <c r="M76" s="63">
        <f>DATEDIF(L76,J76,"D")</f>
        <v>11</v>
      </c>
      <c r="N76" s="5">
        <v>11</v>
      </c>
      <c r="O76" t="b">
        <v>0</v>
      </c>
      <c r="P76">
        <v>20</v>
      </c>
      <c r="Q76" t="b">
        <v>1</v>
      </c>
      <c r="R76" t="s">
        <v>8271</v>
      </c>
      <c r="S76" s="2">
        <f>IF(E76=0,0,E76/D76*100)</f>
        <v>116.66666666666667</v>
      </c>
      <c r="T76" s="4">
        <f>IF(E76=0,0,E76/P76)</f>
        <v>70</v>
      </c>
      <c r="U76" t="str">
        <f>PROPER(LEFT(R76,(SEARCH("/",R76)-2)+1))</f>
        <v>Theater</v>
      </c>
      <c r="V76" t="str">
        <f>PROPER(RIGHT(R76,LEN(R76)-SEARCH("/",R76)))</f>
        <v>Plays</v>
      </c>
    </row>
    <row r="77" spans="1:22" x14ac:dyDescent="0.25">
      <c r="A77">
        <v>417</v>
      </c>
      <c r="B77" s="7" t="s">
        <v>418</v>
      </c>
      <c r="C77" s="7" t="s">
        <v>4527</v>
      </c>
      <c r="D77" s="4">
        <v>10500</v>
      </c>
      <c r="E77" s="4">
        <v>10526</v>
      </c>
      <c r="F77" t="s">
        <v>8219</v>
      </c>
      <c r="G77" t="s">
        <v>8224</v>
      </c>
      <c r="H77" t="s">
        <v>8246</v>
      </c>
      <c r="I77">
        <v>1365395580</v>
      </c>
      <c r="J77" s="11">
        <f>(((I77/60)/60)/24)+DATE(1970,1,1)</f>
        <v>41372.189583333333</v>
      </c>
      <c r="K77">
        <v>1364426260</v>
      </c>
      <c r="L77" s="15">
        <f>(((K77/60)/60)/24)+DATE(1970,1,1)</f>
        <v>41360.970601851855</v>
      </c>
      <c r="M77" s="63">
        <f>DATEDIF(L77,J77,"D")</f>
        <v>12</v>
      </c>
      <c r="N77" s="5">
        <v>12</v>
      </c>
      <c r="O77" t="b">
        <v>0</v>
      </c>
      <c r="P77">
        <v>52</v>
      </c>
      <c r="Q77" t="b">
        <v>1</v>
      </c>
      <c r="R77" t="s">
        <v>8269</v>
      </c>
      <c r="S77" s="2">
        <f>IF(E77=0,0,E77/D77*100)</f>
        <v>100.24761904761905</v>
      </c>
      <c r="T77" s="4">
        <f>IF(E77=0,0,E77/P77)</f>
        <v>202.42307692307693</v>
      </c>
      <c r="U77" t="str">
        <f>PROPER(LEFT(R77,(SEARCH("/",R77)-2)+1))</f>
        <v>Film &amp; Video</v>
      </c>
      <c r="V77" t="str">
        <f>PROPER(RIGHT(R77,LEN(R77)-SEARCH("/",R77)))</f>
        <v>Documentary</v>
      </c>
    </row>
    <row r="78" spans="1:22" x14ac:dyDescent="0.25">
      <c r="A78">
        <v>828</v>
      </c>
      <c r="B78" s="7" t="s">
        <v>829</v>
      </c>
      <c r="C78" s="7" t="s">
        <v>4938</v>
      </c>
      <c r="D78" s="4">
        <v>1300</v>
      </c>
      <c r="E78" s="4">
        <v>1391</v>
      </c>
      <c r="F78" t="s">
        <v>8219</v>
      </c>
      <c r="G78" t="s">
        <v>8224</v>
      </c>
      <c r="H78" t="s">
        <v>8246</v>
      </c>
      <c r="I78">
        <v>1340641440</v>
      </c>
      <c r="J78" s="11">
        <f>(((I78/60)/60)/24)+DATE(1970,1,1)</f>
        <v>41085.683333333334</v>
      </c>
      <c r="K78">
        <v>1339549982</v>
      </c>
      <c r="L78" s="15">
        <f>(((K78/60)/60)/24)+DATE(1970,1,1)</f>
        <v>41073.050717592596</v>
      </c>
      <c r="M78" s="63">
        <f>DATEDIF(L78,J78,"D")</f>
        <v>12</v>
      </c>
      <c r="N78" s="5">
        <v>12</v>
      </c>
      <c r="O78" t="b">
        <v>0</v>
      </c>
      <c r="P78">
        <v>38</v>
      </c>
      <c r="Q78" t="b">
        <v>1</v>
      </c>
      <c r="R78" t="s">
        <v>8276</v>
      </c>
      <c r="S78" s="2">
        <f>IF(E78=0,0,E78/D78*100)</f>
        <v>107</v>
      </c>
      <c r="T78" s="4">
        <f>IF(E78=0,0,E78/P78)</f>
        <v>36.60526315789474</v>
      </c>
      <c r="U78" t="str">
        <f>PROPER(LEFT(R78,(SEARCH("/",R78)-2)+1))</f>
        <v>Music</v>
      </c>
      <c r="V78" t="str">
        <f>PROPER(RIGHT(R78,LEN(R78)-SEARCH("/",R78)))</f>
        <v>Rock</v>
      </c>
    </row>
    <row r="79" spans="1:22" x14ac:dyDescent="0.25">
      <c r="A79">
        <v>1733</v>
      </c>
      <c r="B79" s="7" t="s">
        <v>1734</v>
      </c>
      <c r="C79" s="7" t="s">
        <v>5843</v>
      </c>
      <c r="D79" s="4">
        <v>10000</v>
      </c>
      <c r="E79" s="4">
        <v>0</v>
      </c>
      <c r="F79" t="s">
        <v>8221</v>
      </c>
      <c r="G79" t="s">
        <v>8224</v>
      </c>
      <c r="H79" t="s">
        <v>8246</v>
      </c>
      <c r="I79">
        <v>1473802200</v>
      </c>
      <c r="J79" s="11">
        <f>(((I79/60)/60)/24)+DATE(1970,1,1)</f>
        <v>42626.895833333328</v>
      </c>
      <c r="K79">
        <v>1472746374</v>
      </c>
      <c r="L79" s="15">
        <f>(((K79/60)/60)/24)+DATE(1970,1,1)</f>
        <v>42614.675625000003</v>
      </c>
      <c r="M79" s="63">
        <f>DATEDIF(L79,J79,"D")</f>
        <v>12</v>
      </c>
      <c r="N79" s="5">
        <v>12</v>
      </c>
      <c r="O79" t="b">
        <v>0</v>
      </c>
      <c r="P79">
        <v>0</v>
      </c>
      <c r="Q79" t="b">
        <v>0</v>
      </c>
      <c r="R79" t="s">
        <v>8293</v>
      </c>
      <c r="S79" s="2">
        <f>IF(E79=0,0,E79/D79*100)</f>
        <v>0</v>
      </c>
      <c r="T79" s="4">
        <f>IF(E79=0,0,E79/P79)</f>
        <v>0</v>
      </c>
      <c r="U79" t="str">
        <f>PROPER(LEFT(R79,(SEARCH("/",R79)-2)+1))</f>
        <v>Music</v>
      </c>
      <c r="V79" t="str">
        <f>PROPER(RIGHT(R79,LEN(R79)-SEARCH("/",R79)))</f>
        <v>Faith</v>
      </c>
    </row>
    <row r="80" spans="1:22" x14ac:dyDescent="0.25">
      <c r="A80">
        <v>1810</v>
      </c>
      <c r="B80" s="7" t="s">
        <v>1811</v>
      </c>
      <c r="C80" s="7" t="s">
        <v>5920</v>
      </c>
      <c r="D80" s="4">
        <v>450</v>
      </c>
      <c r="E80" s="4">
        <v>15</v>
      </c>
      <c r="F80" t="s">
        <v>8221</v>
      </c>
      <c r="G80" t="s">
        <v>8224</v>
      </c>
      <c r="H80" t="s">
        <v>8246</v>
      </c>
      <c r="I80">
        <v>1408657826</v>
      </c>
      <c r="J80" s="11">
        <f>(((I80/60)/60)/24)+DATE(1970,1,1)</f>
        <v>41872.91002314815</v>
      </c>
      <c r="K80">
        <v>1407621026</v>
      </c>
      <c r="L80" s="15">
        <f>(((K80/60)/60)/24)+DATE(1970,1,1)</f>
        <v>41860.91002314815</v>
      </c>
      <c r="M80" s="63">
        <f>DATEDIF(L80,J80,"D")</f>
        <v>12</v>
      </c>
      <c r="N80" s="5">
        <v>12</v>
      </c>
      <c r="O80" t="b">
        <v>0</v>
      </c>
      <c r="P80">
        <v>2</v>
      </c>
      <c r="Q80" t="b">
        <v>0</v>
      </c>
      <c r="R80" t="s">
        <v>8285</v>
      </c>
      <c r="S80" s="2">
        <f>IF(E80=0,0,E80/D80*100)</f>
        <v>3.3333333333333335</v>
      </c>
      <c r="T80" s="4">
        <f>IF(E80=0,0,E80/P80)</f>
        <v>7.5</v>
      </c>
      <c r="U80" t="str">
        <f>PROPER(LEFT(R80,(SEARCH("/",R80)-2)+1))</f>
        <v>Photography</v>
      </c>
      <c r="V80" t="str">
        <f>PROPER(RIGHT(R80,LEN(R80)-SEARCH("/",R80)))</f>
        <v>Photobooks</v>
      </c>
    </row>
    <row r="81" spans="1:22" x14ac:dyDescent="0.25">
      <c r="A81">
        <v>2191</v>
      </c>
      <c r="B81" s="7" t="s">
        <v>2192</v>
      </c>
      <c r="C81" s="7" t="s">
        <v>6301</v>
      </c>
      <c r="D81" s="4">
        <v>750</v>
      </c>
      <c r="E81" s="4">
        <v>898</v>
      </c>
      <c r="F81" t="s">
        <v>8219</v>
      </c>
      <c r="G81" t="s">
        <v>8225</v>
      </c>
      <c r="H81" t="s">
        <v>8247</v>
      </c>
      <c r="I81">
        <v>1487102427</v>
      </c>
      <c r="J81" s="11">
        <f>(((I81/60)/60)/24)+DATE(1970,1,1)</f>
        <v>42780.833645833336</v>
      </c>
      <c r="K81">
        <v>1486065627</v>
      </c>
      <c r="L81" s="15">
        <f>(((K81/60)/60)/24)+DATE(1970,1,1)</f>
        <v>42768.833645833336</v>
      </c>
      <c r="M81" s="63">
        <f>DATEDIF(L81,J81,"D")</f>
        <v>12</v>
      </c>
      <c r="N81" s="5">
        <v>12</v>
      </c>
      <c r="O81" t="b">
        <v>0</v>
      </c>
      <c r="P81">
        <v>25</v>
      </c>
      <c r="Q81" t="b">
        <v>1</v>
      </c>
      <c r="R81" t="s">
        <v>8297</v>
      </c>
      <c r="S81" s="2">
        <f>IF(E81=0,0,E81/D81*100)</f>
        <v>119.73333333333333</v>
      </c>
      <c r="T81" s="4">
        <f>IF(E81=0,0,E81/P81)</f>
        <v>35.92</v>
      </c>
      <c r="U81" t="str">
        <f>PROPER(LEFT(R81,(SEARCH("/",R81)-2)+1))</f>
        <v>Games</v>
      </c>
      <c r="V81" t="str">
        <f>PROPER(RIGHT(R81,LEN(R81)-SEARCH("/",R81)))</f>
        <v>Tabletop Games</v>
      </c>
    </row>
    <row r="82" spans="1:22" x14ac:dyDescent="0.25">
      <c r="A82">
        <v>2244</v>
      </c>
      <c r="B82" s="7" t="s">
        <v>2245</v>
      </c>
      <c r="C82" s="7" t="s">
        <v>6354</v>
      </c>
      <c r="D82" s="4">
        <v>5000</v>
      </c>
      <c r="E82" s="4">
        <v>18851</v>
      </c>
      <c r="F82" t="s">
        <v>8219</v>
      </c>
      <c r="G82" t="s">
        <v>8224</v>
      </c>
      <c r="H82" t="s">
        <v>8246</v>
      </c>
      <c r="I82">
        <v>1476649800</v>
      </c>
      <c r="J82" s="11">
        <f>(((I82/60)/60)/24)+DATE(1970,1,1)</f>
        <v>42659.854166666672</v>
      </c>
      <c r="K82">
        <v>1475609946</v>
      </c>
      <c r="L82" s="15">
        <f>(((K82/60)/60)/24)+DATE(1970,1,1)</f>
        <v>42647.818819444445</v>
      </c>
      <c r="M82" s="63">
        <f>DATEDIF(L82,J82,"D")</f>
        <v>12</v>
      </c>
      <c r="N82" s="5">
        <v>12</v>
      </c>
      <c r="O82" t="b">
        <v>0</v>
      </c>
      <c r="P82">
        <v>290</v>
      </c>
      <c r="Q82" t="b">
        <v>1</v>
      </c>
      <c r="R82" t="s">
        <v>8297</v>
      </c>
      <c r="S82" s="2">
        <f>IF(E82=0,0,E82/D82*100)</f>
        <v>377.02</v>
      </c>
      <c r="T82" s="4">
        <f>IF(E82=0,0,E82/P82)</f>
        <v>65.00344827586207</v>
      </c>
      <c r="U82" t="str">
        <f>PROPER(LEFT(R82,(SEARCH("/",R82)-2)+1))</f>
        <v>Games</v>
      </c>
      <c r="V82" t="str">
        <f>PROPER(RIGHT(R82,LEN(R82)-SEARCH("/",R82)))</f>
        <v>Tabletop Games</v>
      </c>
    </row>
    <row r="83" spans="1:22" x14ac:dyDescent="0.25">
      <c r="A83">
        <v>2353</v>
      </c>
      <c r="B83" s="7" t="s">
        <v>2354</v>
      </c>
      <c r="C83" s="7" t="s">
        <v>6463</v>
      </c>
      <c r="D83" s="4">
        <v>1000</v>
      </c>
      <c r="E83" s="4">
        <v>0</v>
      </c>
      <c r="F83" t="s">
        <v>8220</v>
      </c>
      <c r="G83" t="s">
        <v>8224</v>
      </c>
      <c r="H83" t="s">
        <v>8246</v>
      </c>
      <c r="I83">
        <v>1429632822</v>
      </c>
      <c r="J83" s="11">
        <f>(((I83/60)/60)/24)+DATE(1970,1,1)</f>
        <v>42115.676180555558</v>
      </c>
      <c r="K83">
        <v>1428596022</v>
      </c>
      <c r="L83" s="15">
        <f>(((K83/60)/60)/24)+DATE(1970,1,1)</f>
        <v>42103.676180555558</v>
      </c>
      <c r="M83" s="63">
        <f>DATEDIF(L83,J83,"D")</f>
        <v>12</v>
      </c>
      <c r="N83" s="5">
        <v>12</v>
      </c>
      <c r="O83" t="b">
        <v>0</v>
      </c>
      <c r="P83">
        <v>0</v>
      </c>
      <c r="Q83" t="b">
        <v>0</v>
      </c>
      <c r="R83" t="s">
        <v>8272</v>
      </c>
      <c r="S83" s="2">
        <f>IF(E83=0,0,E83/D83*100)</f>
        <v>0</v>
      </c>
      <c r="T83" s="4">
        <f>IF(E83=0,0,E83/P83)</f>
        <v>0</v>
      </c>
      <c r="U83" t="str">
        <f>PROPER(LEFT(R83,(SEARCH("/",R83)-2)+1))</f>
        <v>Technology</v>
      </c>
      <c r="V83" t="str">
        <f>PROPER(RIGHT(R83,LEN(R83)-SEARCH("/",R83)))</f>
        <v>Web</v>
      </c>
    </row>
    <row r="84" spans="1:22" x14ac:dyDescent="0.25">
      <c r="A84">
        <v>2750</v>
      </c>
      <c r="B84" s="7" t="s">
        <v>2750</v>
      </c>
      <c r="C84" s="7" t="s">
        <v>6860</v>
      </c>
      <c r="D84" s="4">
        <v>1999</v>
      </c>
      <c r="E84" s="4">
        <v>0</v>
      </c>
      <c r="F84" t="s">
        <v>8221</v>
      </c>
      <c r="G84" t="s">
        <v>8224</v>
      </c>
      <c r="H84" t="s">
        <v>8246</v>
      </c>
      <c r="I84">
        <v>1341086400</v>
      </c>
      <c r="J84" s="11">
        <f>(((I84/60)/60)/24)+DATE(1970,1,1)</f>
        <v>41090.833333333336</v>
      </c>
      <c r="K84">
        <v>1340055345</v>
      </c>
      <c r="L84" s="15">
        <f>(((K84/60)/60)/24)+DATE(1970,1,1)</f>
        <v>41078.899826388886</v>
      </c>
      <c r="M84" s="63">
        <f>DATEDIF(L84,J84,"D")</f>
        <v>12</v>
      </c>
      <c r="N84" s="5">
        <v>12</v>
      </c>
      <c r="O84" t="b">
        <v>0</v>
      </c>
      <c r="P84">
        <v>0</v>
      </c>
      <c r="Q84" t="b">
        <v>0</v>
      </c>
      <c r="R84" t="s">
        <v>8304</v>
      </c>
      <c r="S84" s="2">
        <f>IF(E84=0,0,E84/D84*100)</f>
        <v>0</v>
      </c>
      <c r="T84" s="4">
        <f>IF(E84=0,0,E84/P84)</f>
        <v>0</v>
      </c>
      <c r="U84" t="str">
        <f>PROPER(LEFT(R84,(SEARCH("/",R84)-2)+1))</f>
        <v>Publishing</v>
      </c>
      <c r="V84" t="str">
        <f>PROPER(RIGHT(R84,LEN(R84)-SEARCH("/",R84)))</f>
        <v>Children'S Books</v>
      </c>
    </row>
    <row r="85" spans="1:22" x14ac:dyDescent="0.25">
      <c r="A85">
        <v>2904</v>
      </c>
      <c r="B85" s="7" t="s">
        <v>2904</v>
      </c>
      <c r="C85" s="7" t="s">
        <v>7014</v>
      </c>
      <c r="D85" s="4">
        <v>1500</v>
      </c>
      <c r="E85" s="4">
        <v>75</v>
      </c>
      <c r="F85" t="s">
        <v>8221</v>
      </c>
      <c r="G85" t="s">
        <v>8225</v>
      </c>
      <c r="H85" t="s">
        <v>8247</v>
      </c>
      <c r="I85">
        <v>1415534400</v>
      </c>
      <c r="J85" s="11">
        <f>(((I85/60)/60)/24)+DATE(1970,1,1)</f>
        <v>41952.5</v>
      </c>
      <c r="K85">
        <v>1414538031</v>
      </c>
      <c r="L85" s="15">
        <f>(((K85/60)/60)/24)+DATE(1970,1,1)</f>
        <v>41940.967951388891</v>
      </c>
      <c r="M85" s="63">
        <f>DATEDIF(L85,J85,"D")</f>
        <v>12</v>
      </c>
      <c r="N85" s="5">
        <v>12</v>
      </c>
      <c r="O85" t="b">
        <v>0</v>
      </c>
      <c r="P85">
        <v>4</v>
      </c>
      <c r="Q85" t="b">
        <v>0</v>
      </c>
      <c r="R85" t="s">
        <v>8271</v>
      </c>
      <c r="S85" s="2">
        <f>IF(E85=0,0,E85/D85*100)</f>
        <v>5</v>
      </c>
      <c r="T85" s="4">
        <f>IF(E85=0,0,E85/P85)</f>
        <v>18.75</v>
      </c>
      <c r="U85" t="str">
        <f>PROPER(LEFT(R85,(SEARCH("/",R85)-2)+1))</f>
        <v>Theater</v>
      </c>
      <c r="V85" t="str">
        <f>PROPER(RIGHT(R85,LEN(R85)-SEARCH("/",R85)))</f>
        <v>Plays</v>
      </c>
    </row>
    <row r="86" spans="1:22" x14ac:dyDescent="0.25">
      <c r="A86">
        <v>3375</v>
      </c>
      <c r="B86" s="7" t="s">
        <v>3374</v>
      </c>
      <c r="C86" s="7" t="s">
        <v>7485</v>
      </c>
      <c r="D86" s="4">
        <v>3000</v>
      </c>
      <c r="E86" s="4">
        <v>3000</v>
      </c>
      <c r="F86" t="s">
        <v>8219</v>
      </c>
      <c r="G86" t="s">
        <v>8225</v>
      </c>
      <c r="H86" t="s">
        <v>8247</v>
      </c>
      <c r="I86">
        <v>1400423973</v>
      </c>
      <c r="J86" s="11">
        <f>(((I86/60)/60)/24)+DATE(1970,1,1)</f>
        <v>41777.610798611109</v>
      </c>
      <c r="K86">
        <v>1399387173</v>
      </c>
      <c r="L86" s="15">
        <f>(((K86/60)/60)/24)+DATE(1970,1,1)</f>
        <v>41765.610798611109</v>
      </c>
      <c r="M86" s="63">
        <f>DATEDIF(L86,J86,"D")</f>
        <v>12</v>
      </c>
      <c r="N86" s="5">
        <v>12</v>
      </c>
      <c r="O86" t="b">
        <v>0</v>
      </c>
      <c r="P86">
        <v>17</v>
      </c>
      <c r="Q86" t="b">
        <v>1</v>
      </c>
      <c r="R86" t="s">
        <v>8271</v>
      </c>
      <c r="S86" s="2">
        <f>IF(E86=0,0,E86/D86*100)</f>
        <v>100</v>
      </c>
      <c r="T86" s="4">
        <f>IF(E86=0,0,E86/P86)</f>
        <v>176.47058823529412</v>
      </c>
      <c r="U86" t="str">
        <f>PROPER(LEFT(R86,(SEARCH("/",R86)-2)+1))</f>
        <v>Theater</v>
      </c>
      <c r="V86" t="str">
        <f>PROPER(RIGHT(R86,LEN(R86)-SEARCH("/",R86)))</f>
        <v>Plays</v>
      </c>
    </row>
    <row r="87" spans="1:22" x14ac:dyDescent="0.25">
      <c r="A87">
        <v>3497</v>
      </c>
      <c r="B87" s="7" t="s">
        <v>3496</v>
      </c>
      <c r="C87" s="7" t="s">
        <v>7607</v>
      </c>
      <c r="D87" s="4">
        <v>1551</v>
      </c>
      <c r="E87" s="4">
        <v>1686</v>
      </c>
      <c r="F87" t="s">
        <v>8219</v>
      </c>
      <c r="G87" t="s">
        <v>8224</v>
      </c>
      <c r="H87" t="s">
        <v>8246</v>
      </c>
      <c r="I87">
        <v>1464904800</v>
      </c>
      <c r="J87" s="11">
        <f>(((I87/60)/60)/24)+DATE(1970,1,1)</f>
        <v>42523.916666666672</v>
      </c>
      <c r="K87">
        <v>1463852904</v>
      </c>
      <c r="L87" s="15">
        <f>(((K87/60)/60)/24)+DATE(1970,1,1)</f>
        <v>42511.741944444439</v>
      </c>
      <c r="M87" s="63">
        <f>DATEDIF(L87,J87,"D")</f>
        <v>12</v>
      </c>
      <c r="N87" s="5">
        <v>12</v>
      </c>
      <c r="O87" t="b">
        <v>0</v>
      </c>
      <c r="P87">
        <v>49</v>
      </c>
      <c r="Q87" t="b">
        <v>1</v>
      </c>
      <c r="R87" t="s">
        <v>8271</v>
      </c>
      <c r="S87" s="2">
        <f>IF(E87=0,0,E87/D87*100)</f>
        <v>108.70406189555126</v>
      </c>
      <c r="T87" s="4">
        <f>IF(E87=0,0,E87/P87)</f>
        <v>34.408163265306122</v>
      </c>
      <c r="U87" t="str">
        <f>PROPER(LEFT(R87,(SEARCH("/",R87)-2)+1))</f>
        <v>Theater</v>
      </c>
      <c r="V87" t="str">
        <f>PROPER(RIGHT(R87,LEN(R87)-SEARCH("/",R87)))</f>
        <v>Plays</v>
      </c>
    </row>
    <row r="88" spans="1:22" x14ac:dyDescent="0.25">
      <c r="A88">
        <v>3505</v>
      </c>
      <c r="B88" s="7" t="s">
        <v>3504</v>
      </c>
      <c r="C88" s="7" t="s">
        <v>7615</v>
      </c>
      <c r="D88" s="4">
        <v>2500</v>
      </c>
      <c r="E88" s="4">
        <v>2594</v>
      </c>
      <c r="F88" t="s">
        <v>8219</v>
      </c>
      <c r="G88" t="s">
        <v>8224</v>
      </c>
      <c r="H88" t="s">
        <v>8246</v>
      </c>
      <c r="I88">
        <v>1399953600</v>
      </c>
      <c r="J88" s="11">
        <f>(((I88/60)/60)/24)+DATE(1970,1,1)</f>
        <v>41772.166666666664</v>
      </c>
      <c r="K88">
        <v>1398983245</v>
      </c>
      <c r="L88" s="15">
        <f>(((K88/60)/60)/24)+DATE(1970,1,1)</f>
        <v>41760.935706018521</v>
      </c>
      <c r="M88" s="63">
        <f>DATEDIF(L88,J88,"D")</f>
        <v>12</v>
      </c>
      <c r="N88" s="5">
        <v>12</v>
      </c>
      <c r="O88" t="b">
        <v>0</v>
      </c>
      <c r="P88">
        <v>39</v>
      </c>
      <c r="Q88" t="b">
        <v>1</v>
      </c>
      <c r="R88" t="s">
        <v>8271</v>
      </c>
      <c r="S88" s="2">
        <f>IF(E88=0,0,E88/D88*100)</f>
        <v>103.76</v>
      </c>
      <c r="T88" s="4">
        <f>IF(E88=0,0,E88/P88)</f>
        <v>66.512820512820511</v>
      </c>
      <c r="U88" t="str">
        <f>PROPER(LEFT(R88,(SEARCH("/",R88)-2)+1))</f>
        <v>Theater</v>
      </c>
      <c r="V88" t="str">
        <f>PROPER(RIGHT(R88,LEN(R88)-SEARCH("/",R88)))</f>
        <v>Plays</v>
      </c>
    </row>
    <row r="89" spans="1:22" x14ac:dyDescent="0.25">
      <c r="A89">
        <v>3675</v>
      </c>
      <c r="B89" s="7" t="s">
        <v>3672</v>
      </c>
      <c r="C89" s="7" t="s">
        <v>7785</v>
      </c>
      <c r="D89" s="4">
        <v>50</v>
      </c>
      <c r="E89" s="4">
        <v>70</v>
      </c>
      <c r="F89" t="s">
        <v>8219</v>
      </c>
      <c r="G89" t="s">
        <v>8225</v>
      </c>
      <c r="H89" t="s">
        <v>8247</v>
      </c>
      <c r="I89">
        <v>1463353200</v>
      </c>
      <c r="J89" s="11">
        <f>(((I89/60)/60)/24)+DATE(1970,1,1)</f>
        <v>42505.958333333328</v>
      </c>
      <c r="K89">
        <v>1462285182</v>
      </c>
      <c r="L89" s="15">
        <f>(((K89/60)/60)/24)+DATE(1970,1,1)</f>
        <v>42493.597013888888</v>
      </c>
      <c r="M89" s="63">
        <f>DATEDIF(L89,J89,"D")</f>
        <v>12</v>
      </c>
      <c r="N89" s="5">
        <v>12</v>
      </c>
      <c r="O89" t="b">
        <v>0</v>
      </c>
      <c r="P89">
        <v>3</v>
      </c>
      <c r="Q89" t="b">
        <v>1</v>
      </c>
      <c r="R89" t="s">
        <v>8271</v>
      </c>
      <c r="S89" s="2">
        <f>IF(E89=0,0,E89/D89*100)</f>
        <v>140</v>
      </c>
      <c r="T89" s="4">
        <f>IF(E89=0,0,E89/P89)</f>
        <v>23.333333333333332</v>
      </c>
      <c r="U89" t="str">
        <f>PROPER(LEFT(R89,(SEARCH("/",R89)-2)+1))</f>
        <v>Theater</v>
      </c>
      <c r="V89" t="str">
        <f>PROPER(RIGHT(R89,LEN(R89)-SEARCH("/",R89)))</f>
        <v>Plays</v>
      </c>
    </row>
    <row r="90" spans="1:22" x14ac:dyDescent="0.25">
      <c r="A90">
        <v>3824</v>
      </c>
      <c r="B90" s="7" t="s">
        <v>3821</v>
      </c>
      <c r="C90" s="7" t="s">
        <v>7933</v>
      </c>
      <c r="D90" s="4">
        <v>250</v>
      </c>
      <c r="E90" s="4">
        <v>270</v>
      </c>
      <c r="F90" t="s">
        <v>8219</v>
      </c>
      <c r="G90" t="s">
        <v>8225</v>
      </c>
      <c r="H90" t="s">
        <v>8247</v>
      </c>
      <c r="I90">
        <v>1470058860</v>
      </c>
      <c r="J90" s="11">
        <f>(((I90/60)/60)/24)+DATE(1970,1,1)</f>
        <v>42583.570138888885</v>
      </c>
      <c r="K90">
        <v>1469026903</v>
      </c>
      <c r="L90" s="15">
        <f>(((K90/60)/60)/24)+DATE(1970,1,1)</f>
        <v>42571.626192129625</v>
      </c>
      <c r="M90" s="63">
        <f>DATEDIF(L90,J90,"D")</f>
        <v>12</v>
      </c>
      <c r="N90" s="5">
        <v>12</v>
      </c>
      <c r="O90" t="b">
        <v>0</v>
      </c>
      <c r="P90">
        <v>7</v>
      </c>
      <c r="Q90" t="b">
        <v>1</v>
      </c>
      <c r="R90" t="s">
        <v>8271</v>
      </c>
      <c r="S90" s="2">
        <f>IF(E90=0,0,E90/D90*100)</f>
        <v>108</v>
      </c>
      <c r="T90" s="4">
        <f>IF(E90=0,0,E90/P90)</f>
        <v>38.571428571428569</v>
      </c>
      <c r="U90" t="str">
        <f>PROPER(LEFT(R90,(SEARCH("/",R90)-2)+1))</f>
        <v>Theater</v>
      </c>
      <c r="V90" t="str">
        <f>PROPER(RIGHT(R90,LEN(R90)-SEARCH("/",R90)))</f>
        <v>Plays</v>
      </c>
    </row>
    <row r="91" spans="1:22" x14ac:dyDescent="0.25">
      <c r="A91">
        <v>3918</v>
      </c>
      <c r="B91" s="7" t="s">
        <v>3915</v>
      </c>
      <c r="C91" s="7" t="s">
        <v>8026</v>
      </c>
      <c r="D91" s="4">
        <v>60000</v>
      </c>
      <c r="E91" s="4">
        <v>120</v>
      </c>
      <c r="F91" t="s">
        <v>8221</v>
      </c>
      <c r="G91" t="s">
        <v>8225</v>
      </c>
      <c r="H91" t="s">
        <v>8247</v>
      </c>
      <c r="I91">
        <v>1407168000</v>
      </c>
      <c r="J91" s="11">
        <f>(((I91/60)/60)/24)+DATE(1970,1,1)</f>
        <v>41855.666666666664</v>
      </c>
      <c r="K91">
        <v>1406131023</v>
      </c>
      <c r="L91" s="15">
        <f>(((K91/60)/60)/24)+DATE(1970,1,1)</f>
        <v>41843.664618055554</v>
      </c>
      <c r="M91" s="63">
        <f>DATEDIF(L91,J91,"D")</f>
        <v>12</v>
      </c>
      <c r="N91" s="5">
        <v>12</v>
      </c>
      <c r="O91" t="b">
        <v>0</v>
      </c>
      <c r="P91">
        <v>3</v>
      </c>
      <c r="Q91" t="b">
        <v>0</v>
      </c>
      <c r="R91" t="s">
        <v>8271</v>
      </c>
      <c r="S91" s="2">
        <f>IF(E91=0,0,E91/D91*100)</f>
        <v>0.2</v>
      </c>
      <c r="T91" s="4">
        <f>IF(E91=0,0,E91/P91)</f>
        <v>40</v>
      </c>
      <c r="U91" t="str">
        <f>PROPER(LEFT(R91,(SEARCH("/",R91)-2)+1))</f>
        <v>Theater</v>
      </c>
      <c r="V91" t="str">
        <f>PROPER(RIGHT(R91,LEN(R91)-SEARCH("/",R91)))</f>
        <v>Plays</v>
      </c>
    </row>
    <row r="92" spans="1:22" x14ac:dyDescent="0.25">
      <c r="A92">
        <v>3921</v>
      </c>
      <c r="B92" s="7" t="s">
        <v>3918</v>
      </c>
      <c r="C92" s="7" t="s">
        <v>8029</v>
      </c>
      <c r="D92" s="4">
        <v>3000</v>
      </c>
      <c r="E92" s="4">
        <v>0</v>
      </c>
      <c r="F92" t="s">
        <v>8221</v>
      </c>
      <c r="G92" t="s">
        <v>8225</v>
      </c>
      <c r="H92" t="s">
        <v>8247</v>
      </c>
      <c r="I92">
        <v>1414346400</v>
      </c>
      <c r="J92" s="11">
        <f>(((I92/60)/60)/24)+DATE(1970,1,1)</f>
        <v>41938.75</v>
      </c>
      <c r="K92">
        <v>1413291655</v>
      </c>
      <c r="L92" s="15">
        <f>(((K92/60)/60)/24)+DATE(1970,1,1)</f>
        <v>41926.542303240742</v>
      </c>
      <c r="M92" s="63">
        <f>DATEDIF(L92,J92,"D")</f>
        <v>12</v>
      </c>
      <c r="N92" s="5">
        <v>12</v>
      </c>
      <c r="O92" t="b">
        <v>0</v>
      </c>
      <c r="P92">
        <v>0</v>
      </c>
      <c r="Q92" t="b">
        <v>0</v>
      </c>
      <c r="R92" t="s">
        <v>8271</v>
      </c>
      <c r="S92" s="2">
        <f>IF(E92=0,0,E92/D92*100)</f>
        <v>0</v>
      </c>
      <c r="T92" s="4">
        <f>IF(E92=0,0,E92/P92)</f>
        <v>0</v>
      </c>
      <c r="U92" t="str">
        <f>PROPER(LEFT(R92,(SEARCH("/",R92)-2)+1))</f>
        <v>Theater</v>
      </c>
      <c r="V92" t="str">
        <f>PROPER(RIGHT(R92,LEN(R92)-SEARCH("/",R92)))</f>
        <v>Plays</v>
      </c>
    </row>
    <row r="93" spans="1:22" x14ac:dyDescent="0.25">
      <c r="A93">
        <v>550</v>
      </c>
      <c r="B93" s="7" t="s">
        <v>551</v>
      </c>
      <c r="C93" s="7" t="s">
        <v>4660</v>
      </c>
      <c r="D93" s="4">
        <v>5000</v>
      </c>
      <c r="E93" s="4">
        <v>35</v>
      </c>
      <c r="F93" t="s">
        <v>8221</v>
      </c>
      <c r="G93" t="s">
        <v>8229</v>
      </c>
      <c r="H93" t="s">
        <v>8251</v>
      </c>
      <c r="I93">
        <v>1485838800</v>
      </c>
      <c r="J93" s="11">
        <f>(((I93/60)/60)/24)+DATE(1970,1,1)</f>
        <v>42766.208333333328</v>
      </c>
      <c r="K93">
        <v>1484756245</v>
      </c>
      <c r="L93" s="15">
        <f>(((K93/60)/60)/24)+DATE(1970,1,1)</f>
        <v>42753.678761574076</v>
      </c>
      <c r="M93" s="63">
        <f>DATEDIF(L93,J93,"D")</f>
        <v>13</v>
      </c>
      <c r="N93" s="5">
        <v>13</v>
      </c>
      <c r="O93" t="b">
        <v>0</v>
      </c>
      <c r="P93">
        <v>4</v>
      </c>
      <c r="Q93" t="b">
        <v>0</v>
      </c>
      <c r="R93" t="s">
        <v>8272</v>
      </c>
      <c r="S93" s="2">
        <f>IF(E93=0,0,E93/D93*100)</f>
        <v>0.70000000000000007</v>
      </c>
      <c r="T93" s="4">
        <f>IF(E93=0,0,E93/P93)</f>
        <v>8.75</v>
      </c>
      <c r="U93" t="str">
        <f>PROPER(LEFT(R93,(SEARCH("/",R93)-2)+1))</f>
        <v>Technology</v>
      </c>
      <c r="V93" t="str">
        <f>PROPER(RIGHT(R93,LEN(R93)-SEARCH("/",R93)))</f>
        <v>Web</v>
      </c>
    </row>
    <row r="94" spans="1:22" x14ac:dyDescent="0.25">
      <c r="A94">
        <v>1119</v>
      </c>
      <c r="B94" s="7" t="s">
        <v>1120</v>
      </c>
      <c r="C94" s="7" t="s">
        <v>5229</v>
      </c>
      <c r="D94" s="4">
        <v>2100</v>
      </c>
      <c r="E94" s="4">
        <v>5</v>
      </c>
      <c r="F94" t="s">
        <v>8221</v>
      </c>
      <c r="G94" t="s">
        <v>8224</v>
      </c>
      <c r="H94" t="s">
        <v>8246</v>
      </c>
      <c r="I94">
        <v>1396810864</v>
      </c>
      <c r="J94" s="11">
        <f>(((I94/60)/60)/24)+DATE(1970,1,1)</f>
        <v>41735.792407407411</v>
      </c>
      <c r="K94">
        <v>1395687664</v>
      </c>
      <c r="L94" s="15">
        <f>(((K94/60)/60)/24)+DATE(1970,1,1)</f>
        <v>41722.792407407411</v>
      </c>
      <c r="M94" s="63">
        <f>DATEDIF(L94,J94,"D")</f>
        <v>13</v>
      </c>
      <c r="N94" s="5">
        <v>13</v>
      </c>
      <c r="O94" t="b">
        <v>0</v>
      </c>
      <c r="P94">
        <v>1</v>
      </c>
      <c r="Q94" t="b">
        <v>0</v>
      </c>
      <c r="R94" t="s">
        <v>8282</v>
      </c>
      <c r="S94" s="2">
        <f>IF(E94=0,0,E94/D94*100)</f>
        <v>0.23809523809523811</v>
      </c>
      <c r="T94" s="4">
        <f>IF(E94=0,0,E94/P94)</f>
        <v>5</v>
      </c>
      <c r="U94" t="str">
        <f>PROPER(LEFT(R94,(SEARCH("/",R94)-2)+1))</f>
        <v>Games</v>
      </c>
      <c r="V94" t="str">
        <f>PROPER(RIGHT(R94,LEN(R94)-SEARCH("/",R94)))</f>
        <v>Video Games</v>
      </c>
    </row>
    <row r="95" spans="1:22" x14ac:dyDescent="0.25">
      <c r="A95">
        <v>1286</v>
      </c>
      <c r="B95" s="7" t="s">
        <v>1287</v>
      </c>
      <c r="C95" s="7" t="s">
        <v>5396</v>
      </c>
      <c r="D95" s="4">
        <v>1500</v>
      </c>
      <c r="E95" s="4">
        <v>1625</v>
      </c>
      <c r="F95" t="s">
        <v>8219</v>
      </c>
      <c r="G95" t="s">
        <v>8225</v>
      </c>
      <c r="H95" t="s">
        <v>8247</v>
      </c>
      <c r="I95">
        <v>1424181600</v>
      </c>
      <c r="J95" s="11">
        <f>(((I95/60)/60)/24)+DATE(1970,1,1)</f>
        <v>42052.583333333328</v>
      </c>
      <c r="K95">
        <v>1423041227</v>
      </c>
      <c r="L95" s="15">
        <f>(((K95/60)/60)/24)+DATE(1970,1,1)</f>
        <v>42039.384571759263</v>
      </c>
      <c r="M95" s="63">
        <f>DATEDIF(L95,J95,"D")</f>
        <v>13</v>
      </c>
      <c r="N95" s="5">
        <v>13</v>
      </c>
      <c r="O95" t="b">
        <v>0</v>
      </c>
      <c r="P95">
        <v>20</v>
      </c>
      <c r="Q95" t="b">
        <v>1</v>
      </c>
      <c r="R95" t="s">
        <v>8271</v>
      </c>
      <c r="S95" s="2">
        <f>IF(E95=0,0,E95/D95*100)</f>
        <v>108.33333333333333</v>
      </c>
      <c r="T95" s="4">
        <f>IF(E95=0,0,E95/P95)</f>
        <v>81.25</v>
      </c>
      <c r="U95" t="str">
        <f>PROPER(LEFT(R95,(SEARCH("/",R95)-2)+1))</f>
        <v>Theater</v>
      </c>
      <c r="V95" t="str">
        <f>PROPER(RIGHT(R95,LEN(R95)-SEARCH("/",R95)))</f>
        <v>Plays</v>
      </c>
    </row>
    <row r="96" spans="1:22" x14ac:dyDescent="0.25">
      <c r="A96">
        <v>1424</v>
      </c>
      <c r="B96" s="7" t="s">
        <v>1425</v>
      </c>
      <c r="C96" s="7" t="s">
        <v>5534</v>
      </c>
      <c r="D96" s="4">
        <v>7500</v>
      </c>
      <c r="E96" s="4">
        <v>1527</v>
      </c>
      <c r="F96" t="s">
        <v>8221</v>
      </c>
      <c r="G96" t="s">
        <v>8224</v>
      </c>
      <c r="H96" t="s">
        <v>8246</v>
      </c>
      <c r="I96">
        <v>1479233602</v>
      </c>
      <c r="J96" s="11">
        <f>(((I96/60)/60)/24)+DATE(1970,1,1)</f>
        <v>42689.759282407409</v>
      </c>
      <c r="K96">
        <v>1478106802</v>
      </c>
      <c r="L96" s="15">
        <f>(((K96/60)/60)/24)+DATE(1970,1,1)</f>
        <v>42676.717615740738</v>
      </c>
      <c r="M96" s="63">
        <f>DATEDIF(L96,J96,"D")</f>
        <v>13</v>
      </c>
      <c r="N96" s="5">
        <v>13</v>
      </c>
      <c r="O96" t="b">
        <v>0</v>
      </c>
      <c r="P96">
        <v>14</v>
      </c>
      <c r="Q96" t="b">
        <v>0</v>
      </c>
      <c r="R96" t="s">
        <v>8287</v>
      </c>
      <c r="S96" s="2">
        <f>IF(E96=0,0,E96/D96*100)</f>
        <v>20.36</v>
      </c>
      <c r="T96" s="4">
        <f>IF(E96=0,0,E96/P96)</f>
        <v>109.07142857142857</v>
      </c>
      <c r="U96" t="str">
        <f>PROPER(LEFT(R96,(SEARCH("/",R96)-2)+1))</f>
        <v>Publishing</v>
      </c>
      <c r="V96" t="str">
        <f>PROPER(RIGHT(R96,LEN(R96)-SEARCH("/",R96)))</f>
        <v>Translations</v>
      </c>
    </row>
    <row r="97" spans="1:22" x14ac:dyDescent="0.25">
      <c r="A97">
        <v>2105</v>
      </c>
      <c r="B97" s="7" t="s">
        <v>2106</v>
      </c>
      <c r="C97" s="7" t="s">
        <v>6215</v>
      </c>
      <c r="D97" s="4">
        <v>2000</v>
      </c>
      <c r="E97" s="4">
        <v>5080</v>
      </c>
      <c r="F97" t="s">
        <v>8219</v>
      </c>
      <c r="G97" t="s">
        <v>8224</v>
      </c>
      <c r="H97" t="s">
        <v>8246</v>
      </c>
      <c r="I97">
        <v>1416542400</v>
      </c>
      <c r="J97" s="11">
        <f>(((I97/60)/60)/24)+DATE(1970,1,1)</f>
        <v>41964.166666666672</v>
      </c>
      <c r="K97">
        <v>1415472953</v>
      </c>
      <c r="L97" s="15">
        <f>(((K97/60)/60)/24)+DATE(1970,1,1)</f>
        <v>41951.788807870369</v>
      </c>
      <c r="M97" s="63">
        <f>DATEDIF(L97,J97,"D")</f>
        <v>13</v>
      </c>
      <c r="N97" s="5">
        <v>13</v>
      </c>
      <c r="O97" t="b">
        <v>0</v>
      </c>
      <c r="P97">
        <v>99</v>
      </c>
      <c r="Q97" t="b">
        <v>1</v>
      </c>
      <c r="R97" t="s">
        <v>8279</v>
      </c>
      <c r="S97" s="2">
        <f>IF(E97=0,0,E97/D97*100)</f>
        <v>254</v>
      </c>
      <c r="T97" s="4">
        <f>IF(E97=0,0,E97/P97)</f>
        <v>51.313131313131315</v>
      </c>
      <c r="U97" t="str">
        <f>PROPER(LEFT(R97,(SEARCH("/",R97)-2)+1))</f>
        <v>Music</v>
      </c>
      <c r="V97" t="str">
        <f>PROPER(RIGHT(R97,LEN(R97)-SEARCH("/",R97)))</f>
        <v>Indie Rock</v>
      </c>
    </row>
    <row r="98" spans="1:22" x14ac:dyDescent="0.25">
      <c r="A98">
        <v>2830</v>
      </c>
      <c r="B98" s="7" t="s">
        <v>2830</v>
      </c>
      <c r="C98" s="7" t="s">
        <v>6940</v>
      </c>
      <c r="D98" s="4">
        <v>3000</v>
      </c>
      <c r="E98" s="4">
        <v>3000</v>
      </c>
      <c r="F98" t="s">
        <v>8219</v>
      </c>
      <c r="G98" t="s">
        <v>8224</v>
      </c>
      <c r="H98" t="s">
        <v>8246</v>
      </c>
      <c r="I98">
        <v>1399867140</v>
      </c>
      <c r="J98" s="11">
        <f>(((I98/60)/60)/24)+DATE(1970,1,1)</f>
        <v>41771.165972222225</v>
      </c>
      <c r="K98">
        <v>1398802148</v>
      </c>
      <c r="L98" s="15">
        <f>(((K98/60)/60)/24)+DATE(1970,1,1)</f>
        <v>41758.839675925927</v>
      </c>
      <c r="M98" s="63">
        <f>DATEDIF(L98,J98,"D")</f>
        <v>13</v>
      </c>
      <c r="N98" s="5">
        <v>13</v>
      </c>
      <c r="O98" t="b">
        <v>0</v>
      </c>
      <c r="P98">
        <v>11</v>
      </c>
      <c r="Q98" t="b">
        <v>1</v>
      </c>
      <c r="R98" t="s">
        <v>8271</v>
      </c>
      <c r="S98" s="2">
        <f>IF(E98=0,0,E98/D98*100)</f>
        <v>100</v>
      </c>
      <c r="T98" s="4">
        <f>IF(E98=0,0,E98/P98)</f>
        <v>272.72727272727275</v>
      </c>
      <c r="U98" t="str">
        <f>PROPER(LEFT(R98,(SEARCH("/",R98)-2)+1))</f>
        <v>Theater</v>
      </c>
      <c r="V98" t="str">
        <f>PROPER(RIGHT(R98,LEN(R98)-SEARCH("/",R98)))</f>
        <v>Plays</v>
      </c>
    </row>
    <row r="99" spans="1:22" x14ac:dyDescent="0.25">
      <c r="A99">
        <v>2936</v>
      </c>
      <c r="B99" s="7" t="s">
        <v>2936</v>
      </c>
      <c r="C99" s="7" t="s">
        <v>7046</v>
      </c>
      <c r="D99" s="4">
        <v>1000</v>
      </c>
      <c r="E99" s="4">
        <v>1280</v>
      </c>
      <c r="F99" t="s">
        <v>8219</v>
      </c>
      <c r="G99" t="s">
        <v>8224</v>
      </c>
      <c r="H99" t="s">
        <v>8246</v>
      </c>
      <c r="I99">
        <v>1413176340</v>
      </c>
      <c r="J99" s="11">
        <f>(((I99/60)/60)/24)+DATE(1970,1,1)</f>
        <v>41925.207638888889</v>
      </c>
      <c r="K99">
        <v>1412091423</v>
      </c>
      <c r="L99" s="15">
        <f>(((K99/60)/60)/24)+DATE(1970,1,1)</f>
        <v>41912.650729166664</v>
      </c>
      <c r="M99" s="63">
        <f>DATEDIF(L99,J99,"D")</f>
        <v>13</v>
      </c>
      <c r="N99" s="5">
        <v>13</v>
      </c>
      <c r="O99" t="b">
        <v>0</v>
      </c>
      <c r="P99">
        <v>34</v>
      </c>
      <c r="Q99" t="b">
        <v>1</v>
      </c>
      <c r="R99" t="s">
        <v>8305</v>
      </c>
      <c r="S99" s="2">
        <f>IF(E99=0,0,E99/D99*100)</f>
        <v>128</v>
      </c>
      <c r="T99" s="4">
        <f>IF(E99=0,0,E99/P99)</f>
        <v>37.647058823529413</v>
      </c>
      <c r="U99" t="str">
        <f>PROPER(LEFT(R99,(SEARCH("/",R99)-2)+1))</f>
        <v>Theater</v>
      </c>
      <c r="V99" t="str">
        <f>PROPER(RIGHT(R99,LEN(R99)-SEARCH("/",R99)))</f>
        <v>Musical</v>
      </c>
    </row>
    <row r="100" spans="1:22" x14ac:dyDescent="0.25">
      <c r="A100">
        <v>3353</v>
      </c>
      <c r="B100" s="7" t="s">
        <v>3352</v>
      </c>
      <c r="C100" s="7" t="s">
        <v>7463</v>
      </c>
      <c r="D100" s="4">
        <v>500</v>
      </c>
      <c r="E100" s="4">
        <v>1575</v>
      </c>
      <c r="F100" t="s">
        <v>8219</v>
      </c>
      <c r="G100" t="s">
        <v>8225</v>
      </c>
      <c r="H100" t="s">
        <v>8247</v>
      </c>
      <c r="I100">
        <v>1462230000</v>
      </c>
      <c r="J100" s="11">
        <f>(((I100/60)/60)/24)+DATE(1970,1,1)</f>
        <v>42492.958333333328</v>
      </c>
      <c r="K100">
        <v>1461061350</v>
      </c>
      <c r="L100" s="15">
        <f>(((K100/60)/60)/24)+DATE(1970,1,1)</f>
        <v>42479.432291666672</v>
      </c>
      <c r="M100" s="63">
        <f>DATEDIF(L100,J100,"D")</f>
        <v>13</v>
      </c>
      <c r="N100" s="5">
        <v>13</v>
      </c>
      <c r="O100" t="b">
        <v>0</v>
      </c>
      <c r="P100">
        <v>44</v>
      </c>
      <c r="Q100" t="b">
        <v>1</v>
      </c>
      <c r="R100" t="s">
        <v>8271</v>
      </c>
      <c r="S100" s="2">
        <f>IF(E100=0,0,E100/D100*100)</f>
        <v>315</v>
      </c>
      <c r="T100" s="4">
        <f>IF(E100=0,0,E100/P100)</f>
        <v>35.795454545454547</v>
      </c>
      <c r="U100" t="str">
        <f>PROPER(LEFT(R100,(SEARCH("/",R100)-2)+1))</f>
        <v>Theater</v>
      </c>
      <c r="V100" t="str">
        <f>PROPER(RIGHT(R100,LEN(R100)-SEARCH("/",R100)))</f>
        <v>Plays</v>
      </c>
    </row>
    <row r="101" spans="1:22" x14ac:dyDescent="0.25">
      <c r="A101">
        <v>3477</v>
      </c>
      <c r="B101" s="7" t="s">
        <v>3476</v>
      </c>
      <c r="C101" s="7" t="s">
        <v>7587</v>
      </c>
      <c r="D101" s="4">
        <v>1800</v>
      </c>
      <c r="E101" s="4">
        <v>2076</v>
      </c>
      <c r="F101" t="s">
        <v>8219</v>
      </c>
      <c r="G101" t="s">
        <v>8224</v>
      </c>
      <c r="H101" t="s">
        <v>8246</v>
      </c>
      <c r="I101">
        <v>1431831600</v>
      </c>
      <c r="J101" s="11">
        <f>(((I101/60)/60)/24)+DATE(1970,1,1)</f>
        <v>42141.125</v>
      </c>
      <c r="K101">
        <v>1430761243</v>
      </c>
      <c r="L101" s="15">
        <f>(((K101/60)/60)/24)+DATE(1970,1,1)</f>
        <v>42128.736608796295</v>
      </c>
      <c r="M101" s="63">
        <f>DATEDIF(L101,J101,"D")</f>
        <v>13</v>
      </c>
      <c r="N101" s="5">
        <v>13</v>
      </c>
      <c r="O101" t="b">
        <v>0</v>
      </c>
      <c r="P101">
        <v>39</v>
      </c>
      <c r="Q101" t="b">
        <v>1</v>
      </c>
      <c r="R101" t="s">
        <v>8271</v>
      </c>
      <c r="S101" s="2">
        <f>IF(E101=0,0,E101/D101*100)</f>
        <v>115.33333333333333</v>
      </c>
      <c r="T101" s="4">
        <f>IF(E101=0,0,E101/P101)</f>
        <v>53.230769230769234</v>
      </c>
      <c r="U101" t="str">
        <f>PROPER(LEFT(R101,(SEARCH("/",R101)-2)+1))</f>
        <v>Theater</v>
      </c>
      <c r="V101" t="str">
        <f>PROPER(RIGHT(R101,LEN(R101)-SEARCH("/",R101)))</f>
        <v>Plays</v>
      </c>
    </row>
    <row r="102" spans="1:22" x14ac:dyDescent="0.25">
      <c r="A102">
        <v>3513</v>
      </c>
      <c r="B102" s="7" t="s">
        <v>3512</v>
      </c>
      <c r="C102" s="7" t="s">
        <v>7623</v>
      </c>
      <c r="D102" s="4">
        <v>2800</v>
      </c>
      <c r="E102" s="4">
        <v>3315</v>
      </c>
      <c r="F102" t="s">
        <v>8219</v>
      </c>
      <c r="G102" t="s">
        <v>8224</v>
      </c>
      <c r="H102" t="s">
        <v>8246</v>
      </c>
      <c r="I102">
        <v>1401857940</v>
      </c>
      <c r="J102" s="11">
        <f>(((I102/60)/60)/24)+DATE(1970,1,1)</f>
        <v>41794.207638888889</v>
      </c>
      <c r="K102">
        <v>1400725112</v>
      </c>
      <c r="L102" s="15">
        <f>(((K102/60)/60)/24)+DATE(1970,1,1)</f>
        <v>41781.096203703702</v>
      </c>
      <c r="M102" s="63">
        <f>DATEDIF(L102,J102,"D")</f>
        <v>13</v>
      </c>
      <c r="N102" s="5">
        <v>13</v>
      </c>
      <c r="O102" t="b">
        <v>0</v>
      </c>
      <c r="P102">
        <v>44</v>
      </c>
      <c r="Q102" t="b">
        <v>1</v>
      </c>
      <c r="R102" t="s">
        <v>8271</v>
      </c>
      <c r="S102" s="2">
        <f>IF(E102=0,0,E102/D102*100)</f>
        <v>118.39285714285714</v>
      </c>
      <c r="T102" s="4">
        <f>IF(E102=0,0,E102/P102)</f>
        <v>75.340909090909093</v>
      </c>
      <c r="U102" t="str">
        <f>PROPER(LEFT(R102,(SEARCH("/",R102)-2)+1))</f>
        <v>Theater</v>
      </c>
      <c r="V102" t="str">
        <f>PROPER(RIGHT(R102,LEN(R102)-SEARCH("/",R102)))</f>
        <v>Plays</v>
      </c>
    </row>
    <row r="103" spans="1:22" x14ac:dyDescent="0.25">
      <c r="A103">
        <v>3670</v>
      </c>
      <c r="B103" s="7" t="s">
        <v>3667</v>
      </c>
      <c r="C103" s="7" t="s">
        <v>7780</v>
      </c>
      <c r="D103" s="4">
        <v>220</v>
      </c>
      <c r="E103" s="4">
        <v>241</v>
      </c>
      <c r="F103" t="s">
        <v>8219</v>
      </c>
      <c r="G103" t="s">
        <v>8225</v>
      </c>
      <c r="H103" t="s">
        <v>8247</v>
      </c>
      <c r="I103">
        <v>1433113200</v>
      </c>
      <c r="J103" s="11">
        <f>(((I103/60)/60)/24)+DATE(1970,1,1)</f>
        <v>42155.958333333328</v>
      </c>
      <c r="K103">
        <v>1431951611</v>
      </c>
      <c r="L103" s="15">
        <f>(((K103/60)/60)/24)+DATE(1970,1,1)</f>
        <v>42142.514016203699</v>
      </c>
      <c r="M103" s="63">
        <f>DATEDIF(L103,J103,"D")</f>
        <v>13</v>
      </c>
      <c r="N103" s="5">
        <v>13</v>
      </c>
      <c r="O103" t="b">
        <v>0</v>
      </c>
      <c r="P103">
        <v>12</v>
      </c>
      <c r="Q103" t="b">
        <v>1</v>
      </c>
      <c r="R103" t="s">
        <v>8271</v>
      </c>
      <c r="S103" s="2">
        <f>IF(E103=0,0,E103/D103*100)</f>
        <v>109.54545454545455</v>
      </c>
      <c r="T103" s="4">
        <f>IF(E103=0,0,E103/P103)</f>
        <v>20.083333333333332</v>
      </c>
      <c r="U103" t="str">
        <f>PROPER(LEFT(R103,(SEARCH("/",R103)-2)+1))</f>
        <v>Theater</v>
      </c>
      <c r="V103" t="str">
        <f>PROPER(RIGHT(R103,LEN(R103)-SEARCH("/",R103)))</f>
        <v>Plays</v>
      </c>
    </row>
    <row r="104" spans="1:22" x14ac:dyDescent="0.25">
      <c r="A104">
        <v>3996</v>
      </c>
      <c r="B104" s="7" t="s">
        <v>3992</v>
      </c>
      <c r="C104" s="7" t="s">
        <v>8102</v>
      </c>
      <c r="D104" s="4">
        <v>3000</v>
      </c>
      <c r="E104" s="4">
        <v>497</v>
      </c>
      <c r="F104" t="s">
        <v>8221</v>
      </c>
      <c r="G104" t="s">
        <v>8224</v>
      </c>
      <c r="H104" t="s">
        <v>8246</v>
      </c>
      <c r="I104">
        <v>1416499440</v>
      </c>
      <c r="J104" s="11">
        <f>(((I104/60)/60)/24)+DATE(1970,1,1)</f>
        <v>41963.669444444444</v>
      </c>
      <c r="K104">
        <v>1415341464</v>
      </c>
      <c r="L104" s="15">
        <f>(((K104/60)/60)/24)+DATE(1970,1,1)</f>
        <v>41950.26694444444</v>
      </c>
      <c r="M104" s="63">
        <f>DATEDIF(L104,J104,"D")</f>
        <v>13</v>
      </c>
      <c r="N104" s="5">
        <v>13</v>
      </c>
      <c r="O104" t="b">
        <v>0</v>
      </c>
      <c r="P104">
        <v>17</v>
      </c>
      <c r="Q104" t="b">
        <v>0</v>
      </c>
      <c r="R104" t="s">
        <v>8271</v>
      </c>
      <c r="S104" s="2">
        <f>IF(E104=0,0,E104/D104*100)</f>
        <v>16.566666666666666</v>
      </c>
      <c r="T104" s="4">
        <f>IF(E104=0,0,E104/P104)</f>
        <v>29.235294117647058</v>
      </c>
      <c r="U104" t="str">
        <f>PROPER(LEFT(R104,(SEARCH("/",R104)-2)+1))</f>
        <v>Theater</v>
      </c>
      <c r="V104" t="str">
        <f>PROPER(RIGHT(R104,LEN(R104)-SEARCH("/",R104)))</f>
        <v>Plays</v>
      </c>
    </row>
    <row r="105" spans="1:22" x14ac:dyDescent="0.25">
      <c r="A105">
        <v>53</v>
      </c>
      <c r="B105" s="7" t="s">
        <v>55</v>
      </c>
      <c r="C105" s="7" t="s">
        <v>4164</v>
      </c>
      <c r="D105" s="4">
        <v>3000</v>
      </c>
      <c r="E105" s="4">
        <v>3289</v>
      </c>
      <c r="F105" t="s">
        <v>8219</v>
      </c>
      <c r="G105" t="s">
        <v>8224</v>
      </c>
      <c r="H105" t="s">
        <v>8246</v>
      </c>
      <c r="I105">
        <v>1396648800</v>
      </c>
      <c r="J105" s="11">
        <f>(((I105/60)/60)/24)+DATE(1970,1,1)</f>
        <v>41733.916666666664</v>
      </c>
      <c r="K105">
        <v>1395407445</v>
      </c>
      <c r="L105" s="15">
        <f>(((K105/60)/60)/24)+DATE(1970,1,1)</f>
        <v>41719.549131944441</v>
      </c>
      <c r="M105" s="63">
        <f>DATEDIF(L105,J105,"D")</f>
        <v>14</v>
      </c>
      <c r="N105" s="5">
        <v>14</v>
      </c>
      <c r="O105" t="b">
        <v>0</v>
      </c>
      <c r="P105">
        <v>117</v>
      </c>
      <c r="Q105" t="b">
        <v>1</v>
      </c>
      <c r="R105" t="s">
        <v>8265</v>
      </c>
      <c r="S105" s="2">
        <f>IF(E105=0,0,E105/D105*100)</f>
        <v>109.63333333333334</v>
      </c>
      <c r="T105" s="4">
        <f>IF(E105=0,0,E105/P105)</f>
        <v>28.111111111111111</v>
      </c>
      <c r="U105" t="str">
        <f>PROPER(LEFT(R105,(SEARCH("/",R105)-2)+1))</f>
        <v>Film &amp; Video</v>
      </c>
      <c r="V105" t="str">
        <f>PROPER(RIGHT(R105,LEN(R105)-SEARCH("/",R105)))</f>
        <v>Television</v>
      </c>
    </row>
    <row r="106" spans="1:22" x14ac:dyDescent="0.25">
      <c r="A106">
        <v>56</v>
      </c>
      <c r="B106" s="7" t="s">
        <v>58</v>
      </c>
      <c r="C106" s="7" t="s">
        <v>4167</v>
      </c>
      <c r="D106" s="4">
        <v>8000</v>
      </c>
      <c r="E106" s="4">
        <v>8581</v>
      </c>
      <c r="F106" t="s">
        <v>8219</v>
      </c>
      <c r="G106" t="s">
        <v>8225</v>
      </c>
      <c r="H106" t="s">
        <v>8247</v>
      </c>
      <c r="I106">
        <v>1433779200</v>
      </c>
      <c r="J106" s="11">
        <f>(((I106/60)/60)/24)+DATE(1970,1,1)</f>
        <v>42163.666666666672</v>
      </c>
      <c r="K106">
        <v>1432559424</v>
      </c>
      <c r="L106" s="15">
        <f>(((K106/60)/60)/24)+DATE(1970,1,1)</f>
        <v>42149.548888888887</v>
      </c>
      <c r="M106" s="63">
        <f>DATEDIF(L106,J106,"D")</f>
        <v>14</v>
      </c>
      <c r="N106" s="5">
        <v>14</v>
      </c>
      <c r="O106" t="b">
        <v>0</v>
      </c>
      <c r="P106">
        <v>174</v>
      </c>
      <c r="Q106" t="b">
        <v>1</v>
      </c>
      <c r="R106" t="s">
        <v>8265</v>
      </c>
      <c r="S106" s="2">
        <f>IF(E106=0,0,E106/D106*100)</f>
        <v>107.26249999999999</v>
      </c>
      <c r="T106" s="4">
        <f>IF(E106=0,0,E106/P106)</f>
        <v>49.316091954022987</v>
      </c>
      <c r="U106" t="str">
        <f>PROPER(LEFT(R106,(SEARCH("/",R106)-2)+1))</f>
        <v>Film &amp; Video</v>
      </c>
      <c r="V106" t="str">
        <f>PROPER(RIGHT(R106,LEN(R106)-SEARCH("/",R106)))</f>
        <v>Television</v>
      </c>
    </row>
    <row r="107" spans="1:22" x14ac:dyDescent="0.25">
      <c r="A107">
        <v>106</v>
      </c>
      <c r="B107" s="7" t="s">
        <v>108</v>
      </c>
      <c r="C107" s="7" t="s">
        <v>4217</v>
      </c>
      <c r="D107" s="4">
        <v>5000</v>
      </c>
      <c r="E107" s="4">
        <v>5025</v>
      </c>
      <c r="F107" t="s">
        <v>8219</v>
      </c>
      <c r="G107" t="s">
        <v>8224</v>
      </c>
      <c r="H107" t="s">
        <v>8246</v>
      </c>
      <c r="I107">
        <v>1333391901</v>
      </c>
      <c r="J107" s="11">
        <f>(((I107/60)/60)/24)+DATE(1970,1,1)</f>
        <v>41001.776631944449</v>
      </c>
      <c r="K107">
        <v>1332182301</v>
      </c>
      <c r="L107" s="15">
        <f>(((K107/60)/60)/24)+DATE(1970,1,1)</f>
        <v>40987.776631944449</v>
      </c>
      <c r="M107" s="63">
        <f>DATEDIF(L107,J107,"D")</f>
        <v>14</v>
      </c>
      <c r="N107" s="5">
        <v>14</v>
      </c>
      <c r="O107" t="b">
        <v>0</v>
      </c>
      <c r="P107">
        <v>27</v>
      </c>
      <c r="Q107" t="b">
        <v>1</v>
      </c>
      <c r="R107" t="s">
        <v>8266</v>
      </c>
      <c r="S107" s="2">
        <f>IF(E107=0,0,E107/D107*100)</f>
        <v>100.49999999999999</v>
      </c>
      <c r="T107" s="4">
        <f>IF(E107=0,0,E107/P107)</f>
        <v>186.11111111111111</v>
      </c>
      <c r="U107" t="str">
        <f>PROPER(LEFT(R107,(SEARCH("/",R107)-2)+1))</f>
        <v>Film &amp; Video</v>
      </c>
      <c r="V107" t="str">
        <f>PROPER(RIGHT(R107,LEN(R107)-SEARCH("/",R107)))</f>
        <v>Shorts</v>
      </c>
    </row>
    <row r="108" spans="1:22" x14ac:dyDescent="0.25">
      <c r="A108">
        <v>382</v>
      </c>
      <c r="B108" s="7" t="s">
        <v>383</v>
      </c>
      <c r="C108" s="7" t="s">
        <v>4492</v>
      </c>
      <c r="D108" s="4">
        <v>600</v>
      </c>
      <c r="E108" s="4">
        <v>1535</v>
      </c>
      <c r="F108" t="s">
        <v>8219</v>
      </c>
      <c r="G108" t="s">
        <v>8224</v>
      </c>
      <c r="H108" t="s">
        <v>8246</v>
      </c>
      <c r="I108">
        <v>1346950900</v>
      </c>
      <c r="J108" s="11">
        <f>(((I108/60)/60)/24)+DATE(1970,1,1)</f>
        <v>41158.709490740745</v>
      </c>
      <c r="K108">
        <v>1345741300</v>
      </c>
      <c r="L108" s="15">
        <f>(((K108/60)/60)/24)+DATE(1970,1,1)</f>
        <v>41144.709490740745</v>
      </c>
      <c r="M108" s="63">
        <f>DATEDIF(L108,J108,"D")</f>
        <v>14</v>
      </c>
      <c r="N108" s="5">
        <v>14</v>
      </c>
      <c r="O108" t="b">
        <v>0</v>
      </c>
      <c r="P108">
        <v>22</v>
      </c>
      <c r="Q108" t="b">
        <v>1</v>
      </c>
      <c r="R108" t="s">
        <v>8269</v>
      </c>
      <c r="S108" s="2">
        <f>IF(E108=0,0,E108/D108*100)</f>
        <v>255.83333333333331</v>
      </c>
      <c r="T108" s="4">
        <f>IF(E108=0,0,E108/P108)</f>
        <v>69.772727272727266</v>
      </c>
      <c r="U108" t="str">
        <f>PROPER(LEFT(R108,(SEARCH("/",R108)-2)+1))</f>
        <v>Film &amp; Video</v>
      </c>
      <c r="V108" t="str">
        <f>PROPER(RIGHT(R108,LEN(R108)-SEARCH("/",R108)))</f>
        <v>Documentary</v>
      </c>
    </row>
    <row r="109" spans="1:22" x14ac:dyDescent="0.25">
      <c r="A109">
        <v>427</v>
      </c>
      <c r="B109" s="7" t="s">
        <v>428</v>
      </c>
      <c r="C109" s="7" t="s">
        <v>4537</v>
      </c>
      <c r="D109" s="4">
        <v>6500</v>
      </c>
      <c r="E109" s="4">
        <v>0</v>
      </c>
      <c r="F109" t="s">
        <v>8221</v>
      </c>
      <c r="G109" t="s">
        <v>8224</v>
      </c>
      <c r="H109" t="s">
        <v>8246</v>
      </c>
      <c r="I109">
        <v>1445540340</v>
      </c>
      <c r="J109" s="11">
        <f>(((I109/60)/60)/24)+DATE(1970,1,1)</f>
        <v>42299.790972222225</v>
      </c>
      <c r="K109">
        <v>1444340940</v>
      </c>
      <c r="L109" s="15">
        <f>(((K109/60)/60)/24)+DATE(1970,1,1)</f>
        <v>42285.909027777772</v>
      </c>
      <c r="M109" s="63">
        <f>DATEDIF(L109,J109,"D")</f>
        <v>14</v>
      </c>
      <c r="N109" s="5">
        <v>14</v>
      </c>
      <c r="O109" t="b">
        <v>0</v>
      </c>
      <c r="P109">
        <v>0</v>
      </c>
      <c r="Q109" t="b">
        <v>0</v>
      </c>
      <c r="R109" t="s">
        <v>8270</v>
      </c>
      <c r="S109" s="2">
        <f>IF(E109=0,0,E109/D109*100)</f>
        <v>0</v>
      </c>
      <c r="T109" s="4">
        <f>IF(E109=0,0,E109/P109)</f>
        <v>0</v>
      </c>
      <c r="U109" t="str">
        <f>PROPER(LEFT(R109,(SEARCH("/",R109)-2)+1))</f>
        <v>Film &amp; Video</v>
      </c>
      <c r="V109" t="str">
        <f>PROPER(RIGHT(R109,LEN(R109)-SEARCH("/",R109)))</f>
        <v>Animation</v>
      </c>
    </row>
    <row r="110" spans="1:22" x14ac:dyDescent="0.25">
      <c r="A110">
        <v>719</v>
      </c>
      <c r="B110" s="7" t="s">
        <v>720</v>
      </c>
      <c r="C110" s="7" t="s">
        <v>4829</v>
      </c>
      <c r="D110" s="4">
        <v>15000</v>
      </c>
      <c r="E110" s="4">
        <v>194</v>
      </c>
      <c r="F110" t="s">
        <v>8221</v>
      </c>
      <c r="G110" t="s">
        <v>8224</v>
      </c>
      <c r="H110" t="s">
        <v>8246</v>
      </c>
      <c r="I110">
        <v>1456189076</v>
      </c>
      <c r="J110" s="11">
        <f>(((I110/60)/60)/24)+DATE(1970,1,1)</f>
        <v>42423.040231481486</v>
      </c>
      <c r="K110">
        <v>1454979476</v>
      </c>
      <c r="L110" s="15">
        <f>(((K110/60)/60)/24)+DATE(1970,1,1)</f>
        <v>42409.040231481486</v>
      </c>
      <c r="M110" s="63">
        <f>DATEDIF(L110,J110,"D")</f>
        <v>14</v>
      </c>
      <c r="N110" s="5">
        <v>14</v>
      </c>
      <c r="O110" t="b">
        <v>0</v>
      </c>
      <c r="P110">
        <v>10</v>
      </c>
      <c r="Q110" t="b">
        <v>0</v>
      </c>
      <c r="R110" t="s">
        <v>8273</v>
      </c>
      <c r="S110" s="2">
        <f>IF(E110=0,0,E110/D110*100)</f>
        <v>1.2933333333333332</v>
      </c>
      <c r="T110" s="4">
        <f>IF(E110=0,0,E110/P110)</f>
        <v>19.399999999999999</v>
      </c>
      <c r="U110" t="str">
        <f>PROPER(LEFT(R110,(SEARCH("/",R110)-2)+1))</f>
        <v>Technology</v>
      </c>
      <c r="V110" t="str">
        <f>PROPER(RIGHT(R110,LEN(R110)-SEARCH("/",R110)))</f>
        <v>Wearables</v>
      </c>
    </row>
    <row r="111" spans="1:22" x14ac:dyDescent="0.25">
      <c r="A111">
        <v>740</v>
      </c>
      <c r="B111" s="7" t="s">
        <v>741</v>
      </c>
      <c r="C111" s="7" t="s">
        <v>4850</v>
      </c>
      <c r="D111" s="4">
        <v>3000</v>
      </c>
      <c r="E111" s="4">
        <v>3222</v>
      </c>
      <c r="F111" t="s">
        <v>8219</v>
      </c>
      <c r="G111" t="s">
        <v>8224</v>
      </c>
      <c r="H111" t="s">
        <v>8246</v>
      </c>
      <c r="I111">
        <v>1434857482</v>
      </c>
      <c r="J111" s="11">
        <f>(((I111/60)/60)/24)+DATE(1970,1,1)</f>
        <v>42176.146782407406</v>
      </c>
      <c r="K111">
        <v>1433647882</v>
      </c>
      <c r="L111" s="15">
        <f>(((K111/60)/60)/24)+DATE(1970,1,1)</f>
        <v>42162.146782407406</v>
      </c>
      <c r="M111" s="63">
        <f>DATEDIF(L111,J111,"D")</f>
        <v>14</v>
      </c>
      <c r="N111" s="5">
        <v>14</v>
      </c>
      <c r="O111" t="b">
        <v>0</v>
      </c>
      <c r="P111">
        <v>19</v>
      </c>
      <c r="Q111" t="b">
        <v>1</v>
      </c>
      <c r="R111" t="s">
        <v>8274</v>
      </c>
      <c r="S111" s="2">
        <f>IF(E111=0,0,E111/D111*100)</f>
        <v>107.4</v>
      </c>
      <c r="T111" s="4">
        <f>IF(E111=0,0,E111/P111)</f>
        <v>169.57894736842104</v>
      </c>
      <c r="U111" t="str">
        <f>PROPER(LEFT(R111,(SEARCH("/",R111)-2)+1))</f>
        <v>Publishing</v>
      </c>
      <c r="V111" t="str">
        <f>PROPER(RIGHT(R111,LEN(R111)-SEARCH("/",R111)))</f>
        <v>Nonfiction</v>
      </c>
    </row>
    <row r="112" spans="1:22" x14ac:dyDescent="0.25">
      <c r="A112">
        <v>757</v>
      </c>
      <c r="B112" s="7" t="s">
        <v>758</v>
      </c>
      <c r="C112" s="7" t="s">
        <v>4867</v>
      </c>
      <c r="D112" s="4">
        <v>250</v>
      </c>
      <c r="E112" s="4">
        <v>595</v>
      </c>
      <c r="F112" t="s">
        <v>8219</v>
      </c>
      <c r="G112" t="s">
        <v>8224</v>
      </c>
      <c r="H112" t="s">
        <v>8246</v>
      </c>
      <c r="I112">
        <v>1354756714</v>
      </c>
      <c r="J112" s="11">
        <f>(((I112/60)/60)/24)+DATE(1970,1,1)</f>
        <v>41249.054560185185</v>
      </c>
      <c r="K112">
        <v>1353547114</v>
      </c>
      <c r="L112" s="15">
        <f>(((K112/60)/60)/24)+DATE(1970,1,1)</f>
        <v>41235.054560185185</v>
      </c>
      <c r="M112" s="63">
        <f>DATEDIF(L112,J112,"D")</f>
        <v>14</v>
      </c>
      <c r="N112" s="5">
        <v>14</v>
      </c>
      <c r="O112" t="b">
        <v>0</v>
      </c>
      <c r="P112">
        <v>18</v>
      </c>
      <c r="Q112" t="b">
        <v>1</v>
      </c>
      <c r="R112" t="s">
        <v>8274</v>
      </c>
      <c r="S112" s="2">
        <f>IF(E112=0,0,E112/D112*100)</f>
        <v>238</v>
      </c>
      <c r="T112" s="4">
        <f>IF(E112=0,0,E112/P112)</f>
        <v>33.055555555555557</v>
      </c>
      <c r="U112" t="str">
        <f>PROPER(LEFT(R112,(SEARCH("/",R112)-2)+1))</f>
        <v>Publishing</v>
      </c>
      <c r="V112" t="str">
        <f>PROPER(RIGHT(R112,LEN(R112)-SEARCH("/",R112)))</f>
        <v>Nonfiction</v>
      </c>
    </row>
    <row r="113" spans="1:22" x14ac:dyDescent="0.25">
      <c r="A113">
        <v>846</v>
      </c>
      <c r="B113" s="7" t="s">
        <v>847</v>
      </c>
      <c r="C113" s="7" t="s">
        <v>4956</v>
      </c>
      <c r="D113" s="4">
        <v>1100</v>
      </c>
      <c r="E113" s="4">
        <v>1342.01</v>
      </c>
      <c r="F113" t="s">
        <v>8219</v>
      </c>
      <c r="G113" t="s">
        <v>8225</v>
      </c>
      <c r="H113" t="s">
        <v>8247</v>
      </c>
      <c r="I113">
        <v>1394460000</v>
      </c>
      <c r="J113" s="11">
        <f>(((I113/60)/60)/24)+DATE(1970,1,1)</f>
        <v>41708.583333333336</v>
      </c>
      <c r="K113">
        <v>1393233855</v>
      </c>
      <c r="L113" s="15">
        <f>(((K113/60)/60)/24)+DATE(1970,1,1)</f>
        <v>41694.391840277778</v>
      </c>
      <c r="M113" s="63">
        <f>DATEDIF(L113,J113,"D")</f>
        <v>14</v>
      </c>
      <c r="N113" s="5">
        <v>14</v>
      </c>
      <c r="O113" t="b">
        <v>0</v>
      </c>
      <c r="P113">
        <v>47</v>
      </c>
      <c r="Q113" t="b">
        <v>1</v>
      </c>
      <c r="R113" t="s">
        <v>8277</v>
      </c>
      <c r="S113" s="2">
        <f>IF(E113=0,0,E113/D113*100)</f>
        <v>122.00090909090908</v>
      </c>
      <c r="T113" s="4">
        <f>IF(E113=0,0,E113/P113)</f>
        <v>28.553404255319148</v>
      </c>
      <c r="U113" t="str">
        <f>PROPER(LEFT(R113,(SEARCH("/",R113)-2)+1))</f>
        <v>Music</v>
      </c>
      <c r="V113" t="str">
        <f>PROPER(RIGHT(R113,LEN(R113)-SEARCH("/",R113)))</f>
        <v>Metal</v>
      </c>
    </row>
    <row r="114" spans="1:22" x14ac:dyDescent="0.25">
      <c r="A114">
        <v>1030</v>
      </c>
      <c r="B114" s="7" t="s">
        <v>1031</v>
      </c>
      <c r="C114" s="7" t="s">
        <v>5140</v>
      </c>
      <c r="D114" s="4">
        <v>2000</v>
      </c>
      <c r="E114" s="4">
        <v>6842</v>
      </c>
      <c r="F114" t="s">
        <v>8219</v>
      </c>
      <c r="G114" t="s">
        <v>8224</v>
      </c>
      <c r="H114" t="s">
        <v>8246</v>
      </c>
      <c r="I114">
        <v>1473680149</v>
      </c>
      <c r="J114" s="11">
        <f>(((I114/60)/60)/24)+DATE(1970,1,1)</f>
        <v>42625.483206018514</v>
      </c>
      <c r="K114">
        <v>1472470549</v>
      </c>
      <c r="L114" s="15">
        <f>(((K114/60)/60)/24)+DATE(1970,1,1)</f>
        <v>42611.483206018514</v>
      </c>
      <c r="M114" s="63">
        <f>DATEDIF(L114,J114,"D")</f>
        <v>14</v>
      </c>
      <c r="N114" s="5">
        <v>14</v>
      </c>
      <c r="O114" t="b">
        <v>0</v>
      </c>
      <c r="P114">
        <v>159</v>
      </c>
      <c r="Q114" t="b">
        <v>1</v>
      </c>
      <c r="R114" t="s">
        <v>8280</v>
      </c>
      <c r="S114" s="2">
        <f>IF(E114=0,0,E114/D114*100)</f>
        <v>342.09999999999997</v>
      </c>
      <c r="T114" s="4">
        <f>IF(E114=0,0,E114/P114)</f>
        <v>43.031446540880502</v>
      </c>
      <c r="U114" t="str">
        <f>PROPER(LEFT(R114,(SEARCH("/",R114)-2)+1))</f>
        <v>Music</v>
      </c>
      <c r="V114" t="str">
        <f>PROPER(RIGHT(R114,LEN(R114)-SEARCH("/",R114)))</f>
        <v>Electronic Music</v>
      </c>
    </row>
    <row r="115" spans="1:22" x14ac:dyDescent="0.25">
      <c r="A115">
        <v>1122</v>
      </c>
      <c r="B115" s="7" t="s">
        <v>1123</v>
      </c>
      <c r="C115" s="7" t="s">
        <v>5232</v>
      </c>
      <c r="D115" s="4">
        <v>3200</v>
      </c>
      <c r="E115" s="4">
        <v>0</v>
      </c>
      <c r="F115" t="s">
        <v>8221</v>
      </c>
      <c r="G115" t="s">
        <v>8225</v>
      </c>
      <c r="H115" t="s">
        <v>8247</v>
      </c>
      <c r="I115">
        <v>1369932825</v>
      </c>
      <c r="J115" s="11">
        <f>(((I115/60)/60)/24)+DATE(1970,1,1)</f>
        <v>41424.703993055555</v>
      </c>
      <c r="K115">
        <v>1368723225</v>
      </c>
      <c r="L115" s="15">
        <f>(((K115/60)/60)/24)+DATE(1970,1,1)</f>
        <v>41410.703993055555</v>
      </c>
      <c r="M115" s="63">
        <f>DATEDIF(L115,J115,"D")</f>
        <v>14</v>
      </c>
      <c r="N115" s="5">
        <v>14</v>
      </c>
      <c r="O115" t="b">
        <v>0</v>
      </c>
      <c r="P115">
        <v>0</v>
      </c>
      <c r="Q115" t="b">
        <v>0</v>
      </c>
      <c r="R115" t="s">
        <v>8282</v>
      </c>
      <c r="S115" s="2">
        <f>IF(E115=0,0,E115/D115*100)</f>
        <v>0</v>
      </c>
      <c r="T115" s="4">
        <f>IF(E115=0,0,E115/P115)</f>
        <v>0</v>
      </c>
      <c r="U115" t="str">
        <f>PROPER(LEFT(R115,(SEARCH("/",R115)-2)+1))</f>
        <v>Games</v>
      </c>
      <c r="V115" t="str">
        <f>PROPER(RIGHT(R115,LEN(R115)-SEARCH("/",R115)))</f>
        <v>Video Games</v>
      </c>
    </row>
    <row r="116" spans="1:22" x14ac:dyDescent="0.25">
      <c r="A116">
        <v>1134</v>
      </c>
      <c r="B116" s="7" t="s">
        <v>1135</v>
      </c>
      <c r="C116" s="7" t="s">
        <v>5244</v>
      </c>
      <c r="D116" s="4">
        <v>25000</v>
      </c>
      <c r="E116" s="4">
        <v>1</v>
      </c>
      <c r="F116" t="s">
        <v>8221</v>
      </c>
      <c r="G116" t="s">
        <v>8226</v>
      </c>
      <c r="H116" t="s">
        <v>8248</v>
      </c>
      <c r="I116">
        <v>1417235580</v>
      </c>
      <c r="J116" s="11">
        <f>(((I116/60)/60)/24)+DATE(1970,1,1)</f>
        <v>41972.189583333333</v>
      </c>
      <c r="K116">
        <v>1416034228</v>
      </c>
      <c r="L116" s="15">
        <f>(((K116/60)/60)/24)+DATE(1970,1,1)</f>
        <v>41958.285046296296</v>
      </c>
      <c r="M116" s="63">
        <f>DATEDIF(L116,J116,"D")</f>
        <v>14</v>
      </c>
      <c r="N116" s="5">
        <v>14</v>
      </c>
      <c r="O116" t="b">
        <v>0</v>
      </c>
      <c r="P116">
        <v>1</v>
      </c>
      <c r="Q116" t="b">
        <v>0</v>
      </c>
      <c r="R116" t="s">
        <v>8283</v>
      </c>
      <c r="S116" s="2">
        <f>IF(E116=0,0,E116/D116*100)</f>
        <v>4.0000000000000001E-3</v>
      </c>
      <c r="T116" s="4">
        <f>IF(E116=0,0,E116/P116)</f>
        <v>1</v>
      </c>
      <c r="U116" t="str">
        <f>PROPER(LEFT(R116,(SEARCH("/",R116)-2)+1))</f>
        <v>Games</v>
      </c>
      <c r="V116" t="str">
        <f>PROPER(RIGHT(R116,LEN(R116)-SEARCH("/",R116)))</f>
        <v>Mobile Games</v>
      </c>
    </row>
    <row r="117" spans="1:22" x14ac:dyDescent="0.25">
      <c r="A117">
        <v>1478</v>
      </c>
      <c r="B117" s="7" t="s">
        <v>1479</v>
      </c>
      <c r="C117" s="7" t="s">
        <v>5588</v>
      </c>
      <c r="D117" s="4">
        <v>50000</v>
      </c>
      <c r="E117" s="4">
        <v>590807.11</v>
      </c>
      <c r="F117" t="s">
        <v>8219</v>
      </c>
      <c r="G117" t="s">
        <v>8224</v>
      </c>
      <c r="H117" t="s">
        <v>8246</v>
      </c>
      <c r="I117">
        <v>1368564913</v>
      </c>
      <c r="J117" s="11">
        <f>(((I117/60)/60)/24)+DATE(1970,1,1)</f>
        <v>41408.871678240743</v>
      </c>
      <c r="K117">
        <v>1367355313</v>
      </c>
      <c r="L117" s="15">
        <f>(((K117/60)/60)/24)+DATE(1970,1,1)</f>
        <v>41394.871678240743</v>
      </c>
      <c r="M117" s="63">
        <f>DATEDIF(L117,J117,"D")</f>
        <v>14</v>
      </c>
      <c r="N117" s="5">
        <v>14</v>
      </c>
      <c r="O117" t="b">
        <v>1</v>
      </c>
      <c r="P117">
        <v>20242</v>
      </c>
      <c r="Q117" t="b">
        <v>1</v>
      </c>
      <c r="R117" t="s">
        <v>8288</v>
      </c>
      <c r="S117" s="2">
        <f>IF(E117=0,0,E117/D117*100)</f>
        <v>1181.6142199999999</v>
      </c>
      <c r="T117" s="4">
        <f>IF(E117=0,0,E117/P117)</f>
        <v>29.187190495010373</v>
      </c>
      <c r="U117" t="str">
        <f>PROPER(LEFT(R117,(SEARCH("/",R117)-2)+1))</f>
        <v>Publishing</v>
      </c>
      <c r="V117" t="str">
        <f>PROPER(RIGHT(R117,LEN(R117)-SEARCH("/",R117)))</f>
        <v>Radio &amp; Podcasts</v>
      </c>
    </row>
    <row r="118" spans="1:22" x14ac:dyDescent="0.25">
      <c r="A118">
        <v>1640</v>
      </c>
      <c r="B118" s="7" t="s">
        <v>1641</v>
      </c>
      <c r="C118" s="7" t="s">
        <v>5750</v>
      </c>
      <c r="D118" s="4">
        <v>400</v>
      </c>
      <c r="E118" s="4">
        <v>679.44</v>
      </c>
      <c r="F118" t="s">
        <v>8219</v>
      </c>
      <c r="G118" t="s">
        <v>8224</v>
      </c>
      <c r="H118" t="s">
        <v>8246</v>
      </c>
      <c r="I118">
        <v>1280800740</v>
      </c>
      <c r="J118" s="11">
        <f>(((I118/60)/60)/24)+DATE(1970,1,1)</f>
        <v>40393.082638888889</v>
      </c>
      <c r="K118">
        <v>1279603955</v>
      </c>
      <c r="L118" s="15">
        <f>(((K118/60)/60)/24)+DATE(1970,1,1)</f>
        <v>40379.23096064815</v>
      </c>
      <c r="M118" s="63">
        <f>DATEDIF(L118,J118,"D")</f>
        <v>14</v>
      </c>
      <c r="N118" s="5">
        <v>14</v>
      </c>
      <c r="O118" t="b">
        <v>0</v>
      </c>
      <c r="P118">
        <v>17</v>
      </c>
      <c r="Q118" t="b">
        <v>1</v>
      </c>
      <c r="R118" t="s">
        <v>8276</v>
      </c>
      <c r="S118" s="2">
        <f>IF(E118=0,0,E118/D118*100)</f>
        <v>169.86</v>
      </c>
      <c r="T118" s="4">
        <f>IF(E118=0,0,E118/P118)</f>
        <v>39.967058823529413</v>
      </c>
      <c r="U118" t="str">
        <f>PROPER(LEFT(R118,(SEARCH("/",R118)-2)+1))</f>
        <v>Music</v>
      </c>
      <c r="V118" t="str">
        <f>PROPER(RIGHT(R118,LEN(R118)-SEARCH("/",R118)))</f>
        <v>Rock</v>
      </c>
    </row>
    <row r="119" spans="1:22" x14ac:dyDescent="0.25">
      <c r="A119">
        <v>1645</v>
      </c>
      <c r="B119" s="7" t="s">
        <v>1646</v>
      </c>
      <c r="C119" s="7" t="s">
        <v>5755</v>
      </c>
      <c r="D119" s="4">
        <v>5000</v>
      </c>
      <c r="E119" s="4">
        <v>5540</v>
      </c>
      <c r="F119" t="s">
        <v>8219</v>
      </c>
      <c r="G119" t="s">
        <v>8224</v>
      </c>
      <c r="H119" t="s">
        <v>8246</v>
      </c>
      <c r="I119">
        <v>1379515740</v>
      </c>
      <c r="J119" s="11">
        <f>(((I119/60)/60)/24)+DATE(1970,1,1)</f>
        <v>41535.617361111108</v>
      </c>
      <c r="K119">
        <v>1378306140</v>
      </c>
      <c r="L119" s="15">
        <f>(((K119/60)/60)/24)+DATE(1970,1,1)</f>
        <v>41521.617361111108</v>
      </c>
      <c r="M119" s="63">
        <f>DATEDIF(L119,J119,"D")</f>
        <v>14</v>
      </c>
      <c r="N119" s="5">
        <v>14</v>
      </c>
      <c r="O119" t="b">
        <v>0</v>
      </c>
      <c r="P119">
        <v>10</v>
      </c>
      <c r="Q119" t="b">
        <v>1</v>
      </c>
      <c r="R119" t="s">
        <v>8292</v>
      </c>
      <c r="S119" s="2">
        <f>IF(E119=0,0,E119/D119*100)</f>
        <v>110.80000000000001</v>
      </c>
      <c r="T119" s="4">
        <f>IF(E119=0,0,E119/P119)</f>
        <v>554</v>
      </c>
      <c r="U119" t="str">
        <f>PROPER(LEFT(R119,(SEARCH("/",R119)-2)+1))</f>
        <v>Music</v>
      </c>
      <c r="V119" t="str">
        <f>PROPER(RIGHT(R119,LEN(R119)-SEARCH("/",R119)))</f>
        <v>Pop</v>
      </c>
    </row>
    <row r="120" spans="1:22" x14ac:dyDescent="0.25">
      <c r="A120">
        <v>1678</v>
      </c>
      <c r="B120" s="7" t="s">
        <v>1679</v>
      </c>
      <c r="C120" s="7" t="s">
        <v>5788</v>
      </c>
      <c r="D120" s="4">
        <v>1500</v>
      </c>
      <c r="E120" s="4">
        <v>1776</v>
      </c>
      <c r="F120" t="s">
        <v>8219</v>
      </c>
      <c r="G120" t="s">
        <v>8224</v>
      </c>
      <c r="H120" t="s">
        <v>8246</v>
      </c>
      <c r="I120">
        <v>1391718671</v>
      </c>
      <c r="J120" s="11">
        <f>(((I120/60)/60)/24)+DATE(1970,1,1)</f>
        <v>41676.854988425926</v>
      </c>
      <c r="K120">
        <v>1390509071</v>
      </c>
      <c r="L120" s="15">
        <f>(((K120/60)/60)/24)+DATE(1970,1,1)</f>
        <v>41662.854988425926</v>
      </c>
      <c r="M120" s="63">
        <f>DATEDIF(L120,J120,"D")</f>
        <v>14</v>
      </c>
      <c r="N120" s="5">
        <v>14</v>
      </c>
      <c r="O120" t="b">
        <v>0</v>
      </c>
      <c r="P120">
        <v>49</v>
      </c>
      <c r="Q120" t="b">
        <v>1</v>
      </c>
      <c r="R120" t="s">
        <v>8292</v>
      </c>
      <c r="S120" s="2">
        <f>IF(E120=0,0,E120/D120*100)</f>
        <v>118.39999999999999</v>
      </c>
      <c r="T120" s="4">
        <f>IF(E120=0,0,E120/P120)</f>
        <v>36.244897959183675</v>
      </c>
      <c r="U120" t="str">
        <f>PROPER(LEFT(R120,(SEARCH("/",R120)-2)+1))</f>
        <v>Music</v>
      </c>
      <c r="V120" t="str">
        <f>PROPER(RIGHT(R120,LEN(R120)-SEARCH("/",R120)))</f>
        <v>Pop</v>
      </c>
    </row>
    <row r="121" spans="1:22" x14ac:dyDescent="0.25">
      <c r="A121">
        <v>1731</v>
      </c>
      <c r="B121" s="7" t="s">
        <v>1732</v>
      </c>
      <c r="C121" s="7" t="s">
        <v>5841</v>
      </c>
      <c r="D121" s="4">
        <v>1000</v>
      </c>
      <c r="E121" s="4">
        <v>0</v>
      </c>
      <c r="F121" t="s">
        <v>8221</v>
      </c>
      <c r="G121" t="s">
        <v>8224</v>
      </c>
      <c r="H121" t="s">
        <v>8246</v>
      </c>
      <c r="I121">
        <v>1434034800</v>
      </c>
      <c r="J121" s="11">
        <f>(((I121/60)/60)/24)+DATE(1970,1,1)</f>
        <v>42166.625</v>
      </c>
      <c r="K121">
        <v>1432849552</v>
      </c>
      <c r="L121" s="15">
        <f>(((K121/60)/60)/24)+DATE(1970,1,1)</f>
        <v>42152.906851851847</v>
      </c>
      <c r="M121" s="63">
        <f>DATEDIF(L121,J121,"D")</f>
        <v>14</v>
      </c>
      <c r="N121" s="5">
        <v>14</v>
      </c>
      <c r="O121" t="b">
        <v>0</v>
      </c>
      <c r="P121">
        <v>0</v>
      </c>
      <c r="Q121" t="b">
        <v>0</v>
      </c>
      <c r="R121" t="s">
        <v>8293</v>
      </c>
      <c r="S121" s="2">
        <f>IF(E121=0,0,E121/D121*100)</f>
        <v>0</v>
      </c>
      <c r="T121" s="4">
        <f>IF(E121=0,0,E121/P121)</f>
        <v>0</v>
      </c>
      <c r="U121" t="str">
        <f>PROPER(LEFT(R121,(SEARCH("/",R121)-2)+1))</f>
        <v>Music</v>
      </c>
      <c r="V121" t="str">
        <f>PROPER(RIGHT(R121,LEN(R121)-SEARCH("/",R121)))</f>
        <v>Faith</v>
      </c>
    </row>
    <row r="122" spans="1:22" x14ac:dyDescent="0.25">
      <c r="A122">
        <v>1815</v>
      </c>
      <c r="B122" s="7" t="s">
        <v>1816</v>
      </c>
      <c r="C122" s="7" t="s">
        <v>5925</v>
      </c>
      <c r="D122" s="4">
        <v>3000</v>
      </c>
      <c r="E122" s="4">
        <v>0</v>
      </c>
      <c r="F122" t="s">
        <v>8221</v>
      </c>
      <c r="G122" t="s">
        <v>8224</v>
      </c>
      <c r="H122" t="s">
        <v>8246</v>
      </c>
      <c r="I122">
        <v>1435787137</v>
      </c>
      <c r="J122" s="11">
        <f>(((I122/60)/60)/24)+DATE(1970,1,1)</f>
        <v>42186.906678240746</v>
      </c>
      <c r="K122">
        <v>1434577537</v>
      </c>
      <c r="L122" s="15">
        <f>(((K122/60)/60)/24)+DATE(1970,1,1)</f>
        <v>42172.906678240746</v>
      </c>
      <c r="M122" s="63">
        <f>DATEDIF(L122,J122,"D")</f>
        <v>14</v>
      </c>
      <c r="N122" s="5">
        <v>14</v>
      </c>
      <c r="O122" t="b">
        <v>0</v>
      </c>
      <c r="P122">
        <v>0</v>
      </c>
      <c r="Q122" t="b">
        <v>0</v>
      </c>
      <c r="R122" t="s">
        <v>8285</v>
      </c>
      <c r="S122" s="2">
        <f>IF(E122=0,0,E122/D122*100)</f>
        <v>0</v>
      </c>
      <c r="T122" s="4">
        <f>IF(E122=0,0,E122/P122)</f>
        <v>0</v>
      </c>
      <c r="U122" t="str">
        <f>PROPER(LEFT(R122,(SEARCH("/",R122)-2)+1))</f>
        <v>Photography</v>
      </c>
      <c r="V122" t="str">
        <f>PROPER(RIGHT(R122,LEN(R122)-SEARCH("/",R122)))</f>
        <v>Photobooks</v>
      </c>
    </row>
    <row r="123" spans="1:22" x14ac:dyDescent="0.25">
      <c r="A123">
        <v>1931</v>
      </c>
      <c r="B123" s="7" t="s">
        <v>1932</v>
      </c>
      <c r="C123" s="7" t="s">
        <v>6041</v>
      </c>
      <c r="D123" s="4">
        <v>2000</v>
      </c>
      <c r="E123" s="4">
        <v>2412.02</v>
      </c>
      <c r="F123" t="s">
        <v>8219</v>
      </c>
      <c r="G123" t="s">
        <v>8224</v>
      </c>
      <c r="H123" t="s">
        <v>8246</v>
      </c>
      <c r="I123">
        <v>1337657400</v>
      </c>
      <c r="J123" s="11">
        <f>(((I123/60)/60)/24)+DATE(1970,1,1)</f>
        <v>41051.145833333336</v>
      </c>
      <c r="K123">
        <v>1336512309</v>
      </c>
      <c r="L123" s="15">
        <f>(((K123/60)/60)/24)+DATE(1970,1,1)</f>
        <v>41037.892465277779</v>
      </c>
      <c r="M123" s="63">
        <f>DATEDIF(L123,J123,"D")</f>
        <v>14</v>
      </c>
      <c r="N123" s="5">
        <v>14</v>
      </c>
      <c r="O123" t="b">
        <v>0</v>
      </c>
      <c r="P123">
        <v>50</v>
      </c>
      <c r="Q123" t="b">
        <v>1</v>
      </c>
      <c r="R123" t="s">
        <v>8279</v>
      </c>
      <c r="S123" s="2">
        <f>IF(E123=0,0,E123/D123*100)</f>
        <v>120.601</v>
      </c>
      <c r="T123" s="4">
        <f>IF(E123=0,0,E123/P123)</f>
        <v>48.240400000000001</v>
      </c>
      <c r="U123" t="str">
        <f>PROPER(LEFT(R123,(SEARCH("/",R123)-2)+1))</f>
        <v>Music</v>
      </c>
      <c r="V123" t="str">
        <f>PROPER(RIGHT(R123,LEN(R123)-SEARCH("/",R123)))</f>
        <v>Indie Rock</v>
      </c>
    </row>
    <row r="124" spans="1:22" x14ac:dyDescent="0.25">
      <c r="A124">
        <v>2003</v>
      </c>
      <c r="B124" s="7" t="s">
        <v>2004</v>
      </c>
      <c r="C124" s="7" t="s">
        <v>6113</v>
      </c>
      <c r="D124" s="4">
        <v>500</v>
      </c>
      <c r="E124" s="4">
        <v>1560</v>
      </c>
      <c r="F124" t="s">
        <v>8219</v>
      </c>
      <c r="G124" t="s">
        <v>8224</v>
      </c>
      <c r="H124" t="s">
        <v>8246</v>
      </c>
      <c r="I124">
        <v>1278111600</v>
      </c>
      <c r="J124" s="11">
        <f>(((I124/60)/60)/24)+DATE(1970,1,1)</f>
        <v>40361.958333333336</v>
      </c>
      <c r="K124">
        <v>1276830052</v>
      </c>
      <c r="L124" s="15">
        <f>(((K124/60)/60)/24)+DATE(1970,1,1)</f>
        <v>40347.125601851854</v>
      </c>
      <c r="M124" s="63">
        <f>DATEDIF(L124,J124,"D")</f>
        <v>14</v>
      </c>
      <c r="N124" s="5">
        <v>14</v>
      </c>
      <c r="O124" t="b">
        <v>1</v>
      </c>
      <c r="P124">
        <v>17</v>
      </c>
      <c r="Q124" t="b">
        <v>1</v>
      </c>
      <c r="R124" t="s">
        <v>8295</v>
      </c>
      <c r="S124" s="2">
        <f>IF(E124=0,0,E124/D124*100)</f>
        <v>312</v>
      </c>
      <c r="T124" s="4">
        <f>IF(E124=0,0,E124/P124)</f>
        <v>91.764705882352942</v>
      </c>
      <c r="U124" t="str">
        <f>PROPER(LEFT(R124,(SEARCH("/",R124)-2)+1))</f>
        <v>Technology</v>
      </c>
      <c r="V124" t="str">
        <f>PROPER(RIGHT(R124,LEN(R124)-SEARCH("/",R124)))</f>
        <v>Hardware</v>
      </c>
    </row>
    <row r="125" spans="1:22" x14ac:dyDescent="0.25">
      <c r="A125">
        <v>2099</v>
      </c>
      <c r="B125" s="7" t="s">
        <v>2100</v>
      </c>
      <c r="C125" s="7" t="s">
        <v>6209</v>
      </c>
      <c r="D125" s="4">
        <v>3000</v>
      </c>
      <c r="E125" s="4">
        <v>3971</v>
      </c>
      <c r="F125" t="s">
        <v>8219</v>
      </c>
      <c r="G125" t="s">
        <v>8224</v>
      </c>
      <c r="H125" t="s">
        <v>8246</v>
      </c>
      <c r="I125">
        <v>1435808400</v>
      </c>
      <c r="J125" s="11">
        <f>(((I125/60)/60)/24)+DATE(1970,1,1)</f>
        <v>42187.152777777781</v>
      </c>
      <c r="K125">
        <v>1434650084</v>
      </c>
      <c r="L125" s="15">
        <f>(((K125/60)/60)/24)+DATE(1970,1,1)</f>
        <v>42173.746342592596</v>
      </c>
      <c r="M125" s="63">
        <f>DATEDIF(L125,J125,"D")</f>
        <v>14</v>
      </c>
      <c r="N125" s="5">
        <v>14</v>
      </c>
      <c r="O125" t="b">
        <v>0</v>
      </c>
      <c r="P125">
        <v>63</v>
      </c>
      <c r="Q125" t="b">
        <v>1</v>
      </c>
      <c r="R125" t="s">
        <v>8279</v>
      </c>
      <c r="S125" s="2">
        <f>IF(E125=0,0,E125/D125*100)</f>
        <v>132.36666666666667</v>
      </c>
      <c r="T125" s="4">
        <f>IF(E125=0,0,E125/P125)</f>
        <v>63.031746031746032</v>
      </c>
      <c r="U125" t="str">
        <f>PROPER(LEFT(R125,(SEARCH("/",R125)-2)+1))</f>
        <v>Music</v>
      </c>
      <c r="V125" t="str">
        <f>PROPER(RIGHT(R125,LEN(R125)-SEARCH("/",R125)))</f>
        <v>Indie Rock</v>
      </c>
    </row>
    <row r="126" spans="1:22" x14ac:dyDescent="0.25">
      <c r="A126">
        <v>2112</v>
      </c>
      <c r="B126" s="7" t="s">
        <v>2113</v>
      </c>
      <c r="C126" s="7" t="s">
        <v>6222</v>
      </c>
      <c r="D126" s="4">
        <v>300</v>
      </c>
      <c r="E126" s="4">
        <v>300</v>
      </c>
      <c r="F126" t="s">
        <v>8219</v>
      </c>
      <c r="G126" t="s">
        <v>8224</v>
      </c>
      <c r="H126" t="s">
        <v>8246</v>
      </c>
      <c r="I126">
        <v>1366064193</v>
      </c>
      <c r="J126" s="11">
        <f>(((I126/60)/60)/24)+DATE(1970,1,1)</f>
        <v>41379.928159722222</v>
      </c>
      <c r="K126">
        <v>1364854593</v>
      </c>
      <c r="L126" s="15">
        <f>(((K126/60)/60)/24)+DATE(1970,1,1)</f>
        <v>41365.928159722222</v>
      </c>
      <c r="M126" s="63">
        <f>DATEDIF(L126,J126,"D")</f>
        <v>14</v>
      </c>
      <c r="N126" s="5">
        <v>14</v>
      </c>
      <c r="O126" t="b">
        <v>0</v>
      </c>
      <c r="P126">
        <v>11</v>
      </c>
      <c r="Q126" t="b">
        <v>1</v>
      </c>
      <c r="R126" t="s">
        <v>8279</v>
      </c>
      <c r="S126" s="2">
        <f>IF(E126=0,0,E126/D126*100)</f>
        <v>100</v>
      </c>
      <c r="T126" s="4">
        <f>IF(E126=0,0,E126/P126)</f>
        <v>27.272727272727273</v>
      </c>
      <c r="U126" t="str">
        <f>PROPER(LEFT(R126,(SEARCH("/",R126)-2)+1))</f>
        <v>Music</v>
      </c>
      <c r="V126" t="str">
        <f>PROPER(RIGHT(R126,LEN(R126)-SEARCH("/",R126)))</f>
        <v>Indie Rock</v>
      </c>
    </row>
    <row r="127" spans="1:22" x14ac:dyDescent="0.25">
      <c r="A127">
        <v>2117</v>
      </c>
      <c r="B127" s="7" t="s">
        <v>2118</v>
      </c>
      <c r="C127" s="7" t="s">
        <v>6227</v>
      </c>
      <c r="D127" s="4">
        <v>1200</v>
      </c>
      <c r="E127" s="4">
        <v>1773</v>
      </c>
      <c r="F127" t="s">
        <v>8219</v>
      </c>
      <c r="G127" t="s">
        <v>8224</v>
      </c>
      <c r="H127" t="s">
        <v>8246</v>
      </c>
      <c r="I127">
        <v>1445921940</v>
      </c>
      <c r="J127" s="11">
        <f>(((I127/60)/60)/24)+DATE(1970,1,1)</f>
        <v>42304.207638888889</v>
      </c>
      <c r="K127">
        <v>1444699549</v>
      </c>
      <c r="L127" s="15">
        <f>(((K127/60)/60)/24)+DATE(1970,1,1)</f>
        <v>42290.059594907405</v>
      </c>
      <c r="M127" s="63">
        <f>DATEDIF(L127,J127,"D")</f>
        <v>14</v>
      </c>
      <c r="N127" s="5">
        <v>14</v>
      </c>
      <c r="O127" t="b">
        <v>0</v>
      </c>
      <c r="P127">
        <v>35</v>
      </c>
      <c r="Q127" t="b">
        <v>1</v>
      </c>
      <c r="R127" t="s">
        <v>8279</v>
      </c>
      <c r="S127" s="2">
        <f>IF(E127=0,0,E127/D127*100)</f>
        <v>147.75</v>
      </c>
      <c r="T127" s="4">
        <f>IF(E127=0,0,E127/P127)</f>
        <v>50.657142857142858</v>
      </c>
      <c r="U127" t="str">
        <f>PROPER(LEFT(R127,(SEARCH("/",R127)-2)+1))</f>
        <v>Music</v>
      </c>
      <c r="V127" t="str">
        <f>PROPER(RIGHT(R127,LEN(R127)-SEARCH("/",R127)))</f>
        <v>Indie Rock</v>
      </c>
    </row>
    <row r="128" spans="1:22" x14ac:dyDescent="0.25">
      <c r="A128">
        <v>2146</v>
      </c>
      <c r="B128" s="7" t="s">
        <v>2147</v>
      </c>
      <c r="C128" s="7" t="s">
        <v>6256</v>
      </c>
      <c r="D128" s="4">
        <v>5000</v>
      </c>
      <c r="E128" s="4">
        <v>1</v>
      </c>
      <c r="F128" t="s">
        <v>8221</v>
      </c>
      <c r="G128" t="s">
        <v>8224</v>
      </c>
      <c r="H128" t="s">
        <v>8246</v>
      </c>
      <c r="I128">
        <v>1455207510</v>
      </c>
      <c r="J128" s="11">
        <f>(((I128/60)/60)/24)+DATE(1970,1,1)</f>
        <v>42411.679513888885</v>
      </c>
      <c r="K128">
        <v>1453997910</v>
      </c>
      <c r="L128" s="15">
        <f>(((K128/60)/60)/24)+DATE(1970,1,1)</f>
        <v>42397.679513888885</v>
      </c>
      <c r="M128" s="63">
        <f>DATEDIF(L128,J128,"D")</f>
        <v>14</v>
      </c>
      <c r="N128" s="5">
        <v>14</v>
      </c>
      <c r="O128" t="b">
        <v>0</v>
      </c>
      <c r="P128">
        <v>1</v>
      </c>
      <c r="Q128" t="b">
        <v>0</v>
      </c>
      <c r="R128" t="s">
        <v>8282</v>
      </c>
      <c r="S128" s="2">
        <f>IF(E128=0,0,E128/D128*100)</f>
        <v>0.02</v>
      </c>
      <c r="T128" s="4">
        <f>IF(E128=0,0,E128/P128)</f>
        <v>1</v>
      </c>
      <c r="U128" t="str">
        <f>PROPER(LEFT(R128,(SEARCH("/",R128)-2)+1))</f>
        <v>Games</v>
      </c>
      <c r="V128" t="str">
        <f>PROPER(RIGHT(R128,LEN(R128)-SEARCH("/",R128)))</f>
        <v>Video Games</v>
      </c>
    </row>
    <row r="129" spans="1:22" x14ac:dyDescent="0.25">
      <c r="A129">
        <v>2167</v>
      </c>
      <c r="B129" s="7" t="s">
        <v>2168</v>
      </c>
      <c r="C129" s="7" t="s">
        <v>6277</v>
      </c>
      <c r="D129" s="4">
        <v>150</v>
      </c>
      <c r="E129" s="4">
        <v>180</v>
      </c>
      <c r="F129" t="s">
        <v>8219</v>
      </c>
      <c r="G129" t="s">
        <v>8224</v>
      </c>
      <c r="H129" t="s">
        <v>8246</v>
      </c>
      <c r="I129">
        <v>1347672937</v>
      </c>
      <c r="J129" s="11">
        <f>(((I129/60)/60)/24)+DATE(1970,1,1)</f>
        <v>41167.066400462965</v>
      </c>
      <c r="K129">
        <v>1346463337</v>
      </c>
      <c r="L129" s="15">
        <f>(((K129/60)/60)/24)+DATE(1970,1,1)</f>
        <v>41153.066400462965</v>
      </c>
      <c r="M129" s="63">
        <f>DATEDIF(L129,J129,"D")</f>
        <v>14</v>
      </c>
      <c r="N129" s="5">
        <v>14</v>
      </c>
      <c r="O129" t="b">
        <v>0</v>
      </c>
      <c r="P129">
        <v>8</v>
      </c>
      <c r="Q129" t="b">
        <v>1</v>
      </c>
      <c r="R129" t="s">
        <v>8276</v>
      </c>
      <c r="S129" s="2">
        <f>IF(E129=0,0,E129/D129*100)</f>
        <v>120</v>
      </c>
      <c r="T129" s="4">
        <f>IF(E129=0,0,E129/P129)</f>
        <v>22.5</v>
      </c>
      <c r="U129" t="str">
        <f>PROPER(LEFT(R129,(SEARCH("/",R129)-2)+1))</f>
        <v>Music</v>
      </c>
      <c r="V129" t="str">
        <f>PROPER(RIGHT(R129,LEN(R129)-SEARCH("/",R129)))</f>
        <v>Rock</v>
      </c>
    </row>
    <row r="130" spans="1:22" x14ac:dyDescent="0.25">
      <c r="A130">
        <v>2181</v>
      </c>
      <c r="B130" s="7" t="s">
        <v>2182</v>
      </c>
      <c r="C130" s="7" t="s">
        <v>6291</v>
      </c>
      <c r="D130" s="4">
        <v>2000</v>
      </c>
      <c r="E130" s="4">
        <v>3062</v>
      </c>
      <c r="F130" t="s">
        <v>8219</v>
      </c>
      <c r="G130" t="s">
        <v>8224</v>
      </c>
      <c r="H130" t="s">
        <v>8246</v>
      </c>
      <c r="I130">
        <v>1487635653</v>
      </c>
      <c r="J130" s="11">
        <f>(((I130/60)/60)/24)+DATE(1970,1,1)</f>
        <v>42787.005243055552</v>
      </c>
      <c r="K130">
        <v>1486426053</v>
      </c>
      <c r="L130" s="15">
        <f>(((K130/60)/60)/24)+DATE(1970,1,1)</f>
        <v>42773.005243055552</v>
      </c>
      <c r="M130" s="63">
        <f>DATEDIF(L130,J130,"D")</f>
        <v>14</v>
      </c>
      <c r="N130" s="5">
        <v>14</v>
      </c>
      <c r="O130" t="b">
        <v>0</v>
      </c>
      <c r="P130">
        <v>53</v>
      </c>
      <c r="Q130" t="b">
        <v>1</v>
      </c>
      <c r="R130" t="s">
        <v>8297</v>
      </c>
      <c r="S130" s="2">
        <f>IF(E130=0,0,E130/D130*100)</f>
        <v>153.1</v>
      </c>
      <c r="T130" s="4">
        <f>IF(E130=0,0,E130/P130)</f>
        <v>57.773584905660378</v>
      </c>
      <c r="U130" t="str">
        <f>PROPER(LEFT(R130,(SEARCH("/",R130)-2)+1))</f>
        <v>Games</v>
      </c>
      <c r="V130" t="str">
        <f>PROPER(RIGHT(R130,LEN(R130)-SEARCH("/",R130)))</f>
        <v>Tabletop Games</v>
      </c>
    </row>
    <row r="131" spans="1:22" x14ac:dyDescent="0.25">
      <c r="A131">
        <v>2184</v>
      </c>
      <c r="B131" s="7" t="s">
        <v>2185</v>
      </c>
      <c r="C131" s="7" t="s">
        <v>6294</v>
      </c>
      <c r="D131" s="4">
        <v>10000</v>
      </c>
      <c r="E131" s="4">
        <v>28474</v>
      </c>
      <c r="F131" t="s">
        <v>8219</v>
      </c>
      <c r="G131" t="s">
        <v>8224</v>
      </c>
      <c r="H131" t="s">
        <v>8246</v>
      </c>
      <c r="I131">
        <v>1453737600</v>
      </c>
      <c r="J131" s="11">
        <f>(((I131/60)/60)/24)+DATE(1970,1,1)</f>
        <v>42394.666666666672</v>
      </c>
      <c r="K131">
        <v>1452530041</v>
      </c>
      <c r="L131" s="15">
        <f>(((K131/60)/60)/24)+DATE(1970,1,1)</f>
        <v>42380.690289351856</v>
      </c>
      <c r="M131" s="63">
        <f>DATEDIF(L131,J131,"D")</f>
        <v>14</v>
      </c>
      <c r="N131" s="5">
        <v>14</v>
      </c>
      <c r="O131" t="b">
        <v>1</v>
      </c>
      <c r="P131">
        <v>266</v>
      </c>
      <c r="Q131" t="b">
        <v>1</v>
      </c>
      <c r="R131" t="s">
        <v>8297</v>
      </c>
      <c r="S131" s="2">
        <f>IF(E131=0,0,E131/D131*100)</f>
        <v>284.74</v>
      </c>
      <c r="T131" s="4">
        <f>IF(E131=0,0,E131/P131)</f>
        <v>107.04511278195488</v>
      </c>
      <c r="U131" t="str">
        <f>PROPER(LEFT(R131,(SEARCH("/",R131)-2)+1))</f>
        <v>Games</v>
      </c>
      <c r="V131" t="str">
        <f>PROPER(RIGHT(R131,LEN(R131)-SEARCH("/",R131)))</f>
        <v>Tabletop Games</v>
      </c>
    </row>
    <row r="132" spans="1:22" x14ac:dyDescent="0.25">
      <c r="A132">
        <v>2189</v>
      </c>
      <c r="B132" s="7" t="s">
        <v>2190</v>
      </c>
      <c r="C132" s="7" t="s">
        <v>6299</v>
      </c>
      <c r="D132" s="4">
        <v>1200</v>
      </c>
      <c r="E132" s="4">
        <v>6039</v>
      </c>
      <c r="F132" t="s">
        <v>8219</v>
      </c>
      <c r="G132" t="s">
        <v>8225</v>
      </c>
      <c r="H132" t="s">
        <v>8247</v>
      </c>
      <c r="I132">
        <v>1461276000</v>
      </c>
      <c r="J132" s="11">
        <f>(((I132/60)/60)/24)+DATE(1970,1,1)</f>
        <v>42481.916666666672</v>
      </c>
      <c r="K132">
        <v>1460055300</v>
      </c>
      <c r="L132" s="15">
        <f>(((K132/60)/60)/24)+DATE(1970,1,1)</f>
        <v>42467.788194444445</v>
      </c>
      <c r="M132" s="63">
        <f>DATEDIF(L132,J132,"D")</f>
        <v>14</v>
      </c>
      <c r="N132" s="5">
        <v>14</v>
      </c>
      <c r="O132" t="b">
        <v>0</v>
      </c>
      <c r="P132">
        <v>88</v>
      </c>
      <c r="Q132" t="b">
        <v>1</v>
      </c>
      <c r="R132" t="s">
        <v>8297</v>
      </c>
      <c r="S132" s="2">
        <f>IF(E132=0,0,E132/D132*100)</f>
        <v>503.25</v>
      </c>
      <c r="T132" s="4">
        <f>IF(E132=0,0,E132/P132)</f>
        <v>68.625</v>
      </c>
      <c r="U132" t="str">
        <f>PROPER(LEFT(R132,(SEARCH("/",R132)-2)+1))</f>
        <v>Games</v>
      </c>
      <c r="V132" t="str">
        <f>PROPER(RIGHT(R132,LEN(R132)-SEARCH("/",R132)))</f>
        <v>Tabletop Games</v>
      </c>
    </row>
    <row r="133" spans="1:22" x14ac:dyDescent="0.25">
      <c r="A133">
        <v>2201</v>
      </c>
      <c r="B133" s="7" t="s">
        <v>2202</v>
      </c>
      <c r="C133" s="7" t="s">
        <v>6311</v>
      </c>
      <c r="D133" s="4">
        <v>110</v>
      </c>
      <c r="E133" s="4">
        <v>420.99</v>
      </c>
      <c r="F133" t="s">
        <v>8219</v>
      </c>
      <c r="G133" t="s">
        <v>8225</v>
      </c>
      <c r="H133" t="s">
        <v>8247</v>
      </c>
      <c r="I133">
        <v>1358367565</v>
      </c>
      <c r="J133" s="11">
        <f>(((I133/60)/60)/24)+DATE(1970,1,1)</f>
        <v>41290.846817129634</v>
      </c>
      <c r="K133">
        <v>1357157965</v>
      </c>
      <c r="L133" s="15">
        <f>(((K133/60)/60)/24)+DATE(1970,1,1)</f>
        <v>41276.846817129634</v>
      </c>
      <c r="M133" s="63">
        <f>DATEDIF(L133,J133,"D")</f>
        <v>14</v>
      </c>
      <c r="N133" s="5">
        <v>14</v>
      </c>
      <c r="O133" t="b">
        <v>0</v>
      </c>
      <c r="P133">
        <v>28</v>
      </c>
      <c r="Q133" t="b">
        <v>1</v>
      </c>
      <c r="R133" t="s">
        <v>8280</v>
      </c>
      <c r="S133" s="2">
        <f>IF(E133=0,0,E133/D133*100)</f>
        <v>382.71818181818185</v>
      </c>
      <c r="T133" s="4">
        <f>IF(E133=0,0,E133/P133)</f>
        <v>15.035357142857142</v>
      </c>
      <c r="U133" t="str">
        <f>PROPER(LEFT(R133,(SEARCH("/",R133)-2)+1))</f>
        <v>Music</v>
      </c>
      <c r="V133" t="str">
        <f>PROPER(RIGHT(R133,LEN(R133)-SEARCH("/",R133)))</f>
        <v>Electronic Music</v>
      </c>
    </row>
    <row r="134" spans="1:22" x14ac:dyDescent="0.25">
      <c r="A134">
        <v>2216</v>
      </c>
      <c r="B134" s="7" t="s">
        <v>2217</v>
      </c>
      <c r="C134" s="7" t="s">
        <v>6326</v>
      </c>
      <c r="D134" s="4">
        <v>300</v>
      </c>
      <c r="E134" s="4">
        <v>317</v>
      </c>
      <c r="F134" t="s">
        <v>8219</v>
      </c>
      <c r="G134" t="s">
        <v>8224</v>
      </c>
      <c r="H134" t="s">
        <v>8246</v>
      </c>
      <c r="I134">
        <v>1437674545</v>
      </c>
      <c r="J134" s="11">
        <f>(((I134/60)/60)/24)+DATE(1970,1,1)</f>
        <v>42208.751678240747</v>
      </c>
      <c r="K134">
        <v>1436464945</v>
      </c>
      <c r="L134" s="15">
        <f>(((K134/60)/60)/24)+DATE(1970,1,1)</f>
        <v>42194.751678240747</v>
      </c>
      <c r="M134" s="63">
        <f>DATEDIF(L134,J134,"D")</f>
        <v>14</v>
      </c>
      <c r="N134" s="5">
        <v>14</v>
      </c>
      <c r="O134" t="b">
        <v>0</v>
      </c>
      <c r="P134">
        <v>14</v>
      </c>
      <c r="Q134" t="b">
        <v>1</v>
      </c>
      <c r="R134" t="s">
        <v>8280</v>
      </c>
      <c r="S134" s="2">
        <f>IF(E134=0,0,E134/D134*100)</f>
        <v>105.66666666666666</v>
      </c>
      <c r="T134" s="4">
        <f>IF(E134=0,0,E134/P134)</f>
        <v>22.642857142857142</v>
      </c>
      <c r="U134" t="str">
        <f>PROPER(LEFT(R134,(SEARCH("/",R134)-2)+1))</f>
        <v>Music</v>
      </c>
      <c r="V134" t="str">
        <f>PROPER(RIGHT(R134,LEN(R134)-SEARCH("/",R134)))</f>
        <v>Electronic Music</v>
      </c>
    </row>
    <row r="135" spans="1:22" x14ac:dyDescent="0.25">
      <c r="A135">
        <v>2247</v>
      </c>
      <c r="B135" s="7" t="s">
        <v>2248</v>
      </c>
      <c r="C135" s="7" t="s">
        <v>6357</v>
      </c>
      <c r="D135" s="4">
        <v>18500</v>
      </c>
      <c r="E135" s="4">
        <v>19324</v>
      </c>
      <c r="F135" t="s">
        <v>8219</v>
      </c>
      <c r="G135" t="s">
        <v>8224</v>
      </c>
      <c r="H135" t="s">
        <v>8246</v>
      </c>
      <c r="I135">
        <v>1438185565</v>
      </c>
      <c r="J135" s="11">
        <f>(((I135/60)/60)/24)+DATE(1970,1,1)</f>
        <v>42214.666261574079</v>
      </c>
      <c r="K135">
        <v>1436975965</v>
      </c>
      <c r="L135" s="15">
        <f>(((K135/60)/60)/24)+DATE(1970,1,1)</f>
        <v>42200.666261574079</v>
      </c>
      <c r="M135" s="63">
        <f>DATEDIF(L135,J135,"D")</f>
        <v>14</v>
      </c>
      <c r="N135" s="5">
        <v>14</v>
      </c>
      <c r="O135" t="b">
        <v>0</v>
      </c>
      <c r="P135">
        <v>380</v>
      </c>
      <c r="Q135" t="b">
        <v>1</v>
      </c>
      <c r="R135" t="s">
        <v>8297</v>
      </c>
      <c r="S135" s="2">
        <f>IF(E135=0,0,E135/D135*100)</f>
        <v>104.45405405405405</v>
      </c>
      <c r="T135" s="4">
        <f>IF(E135=0,0,E135/P135)</f>
        <v>50.852631578947367</v>
      </c>
      <c r="U135" t="str">
        <f>PROPER(LEFT(R135,(SEARCH("/",R135)-2)+1))</f>
        <v>Games</v>
      </c>
      <c r="V135" t="str">
        <f>PROPER(RIGHT(R135,LEN(R135)-SEARCH("/",R135)))</f>
        <v>Tabletop Games</v>
      </c>
    </row>
    <row r="136" spans="1:22" x14ac:dyDescent="0.25">
      <c r="A136">
        <v>2256</v>
      </c>
      <c r="B136" s="7" t="s">
        <v>2257</v>
      </c>
      <c r="C136" s="7" t="s">
        <v>6366</v>
      </c>
      <c r="D136" s="4">
        <v>480</v>
      </c>
      <c r="E136" s="4">
        <v>1069</v>
      </c>
      <c r="F136" t="s">
        <v>8219</v>
      </c>
      <c r="G136" t="s">
        <v>8225</v>
      </c>
      <c r="H136" t="s">
        <v>8247</v>
      </c>
      <c r="I136">
        <v>1479811846</v>
      </c>
      <c r="J136" s="11">
        <f>(((I136/60)/60)/24)+DATE(1970,1,1)</f>
        <v>42696.451921296291</v>
      </c>
      <c r="K136">
        <v>1478602246</v>
      </c>
      <c r="L136" s="15">
        <f>(((K136/60)/60)/24)+DATE(1970,1,1)</f>
        <v>42682.451921296291</v>
      </c>
      <c r="M136" s="63">
        <f>DATEDIF(L136,J136,"D")</f>
        <v>14</v>
      </c>
      <c r="N136" s="5">
        <v>14</v>
      </c>
      <c r="O136" t="b">
        <v>0</v>
      </c>
      <c r="P136">
        <v>50</v>
      </c>
      <c r="Q136" t="b">
        <v>1</v>
      </c>
      <c r="R136" t="s">
        <v>8297</v>
      </c>
      <c r="S136" s="2">
        <f>IF(E136=0,0,E136/D136*100)</f>
        <v>222.70833333333334</v>
      </c>
      <c r="T136" s="4">
        <f>IF(E136=0,0,E136/P136)</f>
        <v>21.38</v>
      </c>
      <c r="U136" t="str">
        <f>PROPER(LEFT(R136,(SEARCH("/",R136)-2)+1))</f>
        <v>Games</v>
      </c>
      <c r="V136" t="str">
        <f>PROPER(RIGHT(R136,LEN(R136)-SEARCH("/",R136)))</f>
        <v>Tabletop Games</v>
      </c>
    </row>
    <row r="137" spans="1:22" x14ac:dyDescent="0.25">
      <c r="A137">
        <v>2300</v>
      </c>
      <c r="B137" s="7" t="s">
        <v>2301</v>
      </c>
      <c r="C137" s="7" t="s">
        <v>6410</v>
      </c>
      <c r="D137" s="4">
        <v>800</v>
      </c>
      <c r="E137" s="4">
        <v>810</v>
      </c>
      <c r="F137" t="s">
        <v>8219</v>
      </c>
      <c r="G137" t="s">
        <v>8224</v>
      </c>
      <c r="H137" t="s">
        <v>8246</v>
      </c>
      <c r="I137">
        <v>1340904416</v>
      </c>
      <c r="J137" s="11">
        <f>(((I137/60)/60)/24)+DATE(1970,1,1)</f>
        <v>41088.727037037039</v>
      </c>
      <c r="K137">
        <v>1339694816</v>
      </c>
      <c r="L137" s="15">
        <f>(((K137/60)/60)/24)+DATE(1970,1,1)</f>
        <v>41074.727037037039</v>
      </c>
      <c r="M137" s="63">
        <f>DATEDIF(L137,J137,"D")</f>
        <v>14</v>
      </c>
      <c r="N137" s="5">
        <v>14</v>
      </c>
      <c r="O137" t="b">
        <v>0</v>
      </c>
      <c r="P137">
        <v>7</v>
      </c>
      <c r="Q137" t="b">
        <v>1</v>
      </c>
      <c r="R137" t="s">
        <v>8276</v>
      </c>
      <c r="S137" s="2">
        <f>IF(E137=0,0,E137/D137*100)</f>
        <v>101.25</v>
      </c>
      <c r="T137" s="4">
        <f>IF(E137=0,0,E137/P137)</f>
        <v>115.71428571428571</v>
      </c>
      <c r="U137" t="str">
        <f>PROPER(LEFT(R137,(SEARCH("/",R137)-2)+1))</f>
        <v>Music</v>
      </c>
      <c r="V137" t="str">
        <f>PROPER(RIGHT(R137,LEN(R137)-SEARCH("/",R137)))</f>
        <v>Rock</v>
      </c>
    </row>
    <row r="138" spans="1:22" x14ac:dyDescent="0.25">
      <c r="A138">
        <v>2467</v>
      </c>
      <c r="B138" s="7" t="s">
        <v>2468</v>
      </c>
      <c r="C138" s="7" t="s">
        <v>6577</v>
      </c>
      <c r="D138" s="4">
        <v>1000</v>
      </c>
      <c r="E138" s="4">
        <v>1185</v>
      </c>
      <c r="F138" t="s">
        <v>8219</v>
      </c>
      <c r="G138" t="s">
        <v>8224</v>
      </c>
      <c r="H138" t="s">
        <v>8246</v>
      </c>
      <c r="I138">
        <v>1336669200</v>
      </c>
      <c r="J138" s="11">
        <f>(((I138/60)/60)/24)+DATE(1970,1,1)</f>
        <v>41039.708333333336</v>
      </c>
      <c r="K138">
        <v>1335473931</v>
      </c>
      <c r="L138" s="15">
        <f>(((K138/60)/60)/24)+DATE(1970,1,1)</f>
        <v>41025.874201388891</v>
      </c>
      <c r="M138" s="63">
        <f>DATEDIF(L138,J138,"D")</f>
        <v>14</v>
      </c>
      <c r="N138" s="5">
        <v>14</v>
      </c>
      <c r="O138" t="b">
        <v>0</v>
      </c>
      <c r="P138">
        <v>43</v>
      </c>
      <c r="Q138" t="b">
        <v>1</v>
      </c>
      <c r="R138" t="s">
        <v>8279</v>
      </c>
      <c r="S138" s="2">
        <f>IF(E138=0,0,E138/D138*100)</f>
        <v>118.5</v>
      </c>
      <c r="T138" s="4">
        <f>IF(E138=0,0,E138/P138)</f>
        <v>27.558139534883722</v>
      </c>
      <c r="U138" t="str">
        <f>PROPER(LEFT(R138,(SEARCH("/",R138)-2)+1))</f>
        <v>Music</v>
      </c>
      <c r="V138" t="str">
        <f>PROPER(RIGHT(R138,LEN(R138)-SEARCH("/",R138)))</f>
        <v>Indie Rock</v>
      </c>
    </row>
    <row r="139" spans="1:22" x14ac:dyDescent="0.25">
      <c r="A139">
        <v>2498</v>
      </c>
      <c r="B139" s="7" t="s">
        <v>2498</v>
      </c>
      <c r="C139" s="7" t="s">
        <v>6608</v>
      </c>
      <c r="D139" s="4">
        <v>1000</v>
      </c>
      <c r="E139" s="4">
        <v>1056</v>
      </c>
      <c r="F139" t="s">
        <v>8219</v>
      </c>
      <c r="G139" t="s">
        <v>8224</v>
      </c>
      <c r="H139" t="s">
        <v>8246</v>
      </c>
      <c r="I139">
        <v>1422400387</v>
      </c>
      <c r="J139" s="11">
        <f>(((I139/60)/60)/24)+DATE(1970,1,1)</f>
        <v>42031.967442129629</v>
      </c>
      <c r="K139">
        <v>1421190787</v>
      </c>
      <c r="L139" s="15">
        <f>(((K139/60)/60)/24)+DATE(1970,1,1)</f>
        <v>42017.967442129629</v>
      </c>
      <c r="M139" s="63">
        <f>DATEDIF(L139,J139,"D")</f>
        <v>14</v>
      </c>
      <c r="N139" s="5">
        <v>14</v>
      </c>
      <c r="O139" t="b">
        <v>0</v>
      </c>
      <c r="P139">
        <v>20</v>
      </c>
      <c r="Q139" t="b">
        <v>1</v>
      </c>
      <c r="R139" t="s">
        <v>8279</v>
      </c>
      <c r="S139" s="2">
        <f>IF(E139=0,0,E139/D139*100)</f>
        <v>105.60000000000001</v>
      </c>
      <c r="T139" s="4">
        <f>IF(E139=0,0,E139/P139)</f>
        <v>52.8</v>
      </c>
      <c r="U139" t="str">
        <f>PROPER(LEFT(R139,(SEARCH("/",R139)-2)+1))</f>
        <v>Music</v>
      </c>
      <c r="V139" t="str">
        <f>PROPER(RIGHT(R139,LEN(R139)-SEARCH("/",R139)))</f>
        <v>Indie Rock</v>
      </c>
    </row>
    <row r="140" spans="1:22" x14ac:dyDescent="0.25">
      <c r="A140">
        <v>2603</v>
      </c>
      <c r="B140" s="7" t="s">
        <v>2603</v>
      </c>
      <c r="C140" s="7" t="s">
        <v>6713</v>
      </c>
      <c r="D140" s="4">
        <v>1750</v>
      </c>
      <c r="E140" s="4">
        <v>1776</v>
      </c>
      <c r="F140" t="s">
        <v>8219</v>
      </c>
      <c r="G140" t="s">
        <v>8224</v>
      </c>
      <c r="H140" t="s">
        <v>8246</v>
      </c>
      <c r="I140">
        <v>1387835654</v>
      </c>
      <c r="J140" s="11">
        <f>(((I140/60)/60)/24)+DATE(1970,1,1)</f>
        <v>41631.912662037037</v>
      </c>
      <c r="K140">
        <v>1386626054</v>
      </c>
      <c r="L140" s="15">
        <f>(((K140/60)/60)/24)+DATE(1970,1,1)</f>
        <v>41617.912662037037</v>
      </c>
      <c r="M140" s="63">
        <f>DATEDIF(L140,J140,"D")</f>
        <v>14</v>
      </c>
      <c r="N140" s="5">
        <v>14</v>
      </c>
      <c r="O140" t="b">
        <v>1</v>
      </c>
      <c r="P140">
        <v>50</v>
      </c>
      <c r="Q140" t="b">
        <v>1</v>
      </c>
      <c r="R140" t="s">
        <v>8301</v>
      </c>
      <c r="S140" s="2">
        <f>IF(E140=0,0,E140/D140*100)</f>
        <v>101.48571428571429</v>
      </c>
      <c r="T140" s="4">
        <f>IF(E140=0,0,E140/P140)</f>
        <v>35.520000000000003</v>
      </c>
      <c r="U140" t="str">
        <f>PROPER(LEFT(R140,(SEARCH("/",R140)-2)+1))</f>
        <v>Technology</v>
      </c>
      <c r="V140" t="str">
        <f>PROPER(RIGHT(R140,LEN(R140)-SEARCH("/",R140)))</f>
        <v>Space Exploration</v>
      </c>
    </row>
    <row r="141" spans="1:22" x14ac:dyDescent="0.25">
      <c r="A141">
        <v>2623</v>
      </c>
      <c r="B141" s="7" t="s">
        <v>2623</v>
      </c>
      <c r="C141" s="7" t="s">
        <v>6733</v>
      </c>
      <c r="D141" s="4">
        <v>2000</v>
      </c>
      <c r="E141" s="4">
        <v>2280</v>
      </c>
      <c r="F141" t="s">
        <v>8219</v>
      </c>
      <c r="G141" t="s">
        <v>8224</v>
      </c>
      <c r="H141" t="s">
        <v>8246</v>
      </c>
      <c r="I141">
        <v>1480658966</v>
      </c>
      <c r="J141" s="11">
        <f>(((I141/60)/60)/24)+DATE(1970,1,1)</f>
        <v>42706.256550925929</v>
      </c>
      <c r="K141">
        <v>1479449366</v>
      </c>
      <c r="L141" s="15">
        <f>(((K141/60)/60)/24)+DATE(1970,1,1)</f>
        <v>42692.256550925929</v>
      </c>
      <c r="M141" s="63">
        <f>DATEDIF(L141,J141,"D")</f>
        <v>14</v>
      </c>
      <c r="N141" s="5">
        <v>14</v>
      </c>
      <c r="O141" t="b">
        <v>0</v>
      </c>
      <c r="P141">
        <v>62</v>
      </c>
      <c r="Q141" t="b">
        <v>1</v>
      </c>
      <c r="R141" t="s">
        <v>8301</v>
      </c>
      <c r="S141" s="2">
        <f>IF(E141=0,0,E141/D141*100)</f>
        <v>113.99999999999999</v>
      </c>
      <c r="T141" s="4">
        <f>IF(E141=0,0,E141/P141)</f>
        <v>36.774193548387096</v>
      </c>
      <c r="U141" t="str">
        <f>PROPER(LEFT(R141,(SEARCH("/",R141)-2)+1))</f>
        <v>Technology</v>
      </c>
      <c r="V141" t="str">
        <f>PROPER(RIGHT(R141,LEN(R141)-SEARCH("/",R141)))</f>
        <v>Space Exploration</v>
      </c>
    </row>
    <row r="142" spans="1:22" x14ac:dyDescent="0.25">
      <c r="A142">
        <v>2742</v>
      </c>
      <c r="B142" s="7" t="s">
        <v>2742</v>
      </c>
      <c r="C142" s="7" t="s">
        <v>6852</v>
      </c>
      <c r="D142" s="4">
        <v>2500</v>
      </c>
      <c r="E142" s="4">
        <v>731</v>
      </c>
      <c r="F142" t="s">
        <v>8221</v>
      </c>
      <c r="G142" t="s">
        <v>8224</v>
      </c>
      <c r="H142" t="s">
        <v>8246</v>
      </c>
      <c r="I142">
        <v>1337102187</v>
      </c>
      <c r="J142" s="11">
        <f>(((I142/60)/60)/24)+DATE(1970,1,1)</f>
        <v>41044.719756944447</v>
      </c>
      <c r="K142">
        <v>1335892587</v>
      </c>
      <c r="L142" s="15">
        <f>(((K142/60)/60)/24)+DATE(1970,1,1)</f>
        <v>41030.719756944447</v>
      </c>
      <c r="M142" s="63">
        <f>DATEDIF(L142,J142,"D")</f>
        <v>14</v>
      </c>
      <c r="N142" s="5">
        <v>14</v>
      </c>
      <c r="O142" t="b">
        <v>0</v>
      </c>
      <c r="P142">
        <v>18</v>
      </c>
      <c r="Q142" t="b">
        <v>0</v>
      </c>
      <c r="R142" t="s">
        <v>8304</v>
      </c>
      <c r="S142" s="2">
        <f>IF(E142=0,0,E142/D142*100)</f>
        <v>29.24</v>
      </c>
      <c r="T142" s="4">
        <f>IF(E142=0,0,E142/P142)</f>
        <v>40.611111111111114</v>
      </c>
      <c r="U142" t="str">
        <f>PROPER(LEFT(R142,(SEARCH("/",R142)-2)+1))</f>
        <v>Publishing</v>
      </c>
      <c r="V142" t="str">
        <f>PROPER(RIGHT(R142,LEN(R142)-SEARCH("/",R142)))</f>
        <v>Children'S Books</v>
      </c>
    </row>
    <row r="143" spans="1:22" x14ac:dyDescent="0.25">
      <c r="A143">
        <v>2758</v>
      </c>
      <c r="B143" s="7" t="s">
        <v>2758</v>
      </c>
      <c r="C143" s="7" t="s">
        <v>6868</v>
      </c>
      <c r="D143" s="4">
        <v>2000</v>
      </c>
      <c r="E143" s="4">
        <v>234</v>
      </c>
      <c r="F143" t="s">
        <v>8221</v>
      </c>
      <c r="G143" t="s">
        <v>8226</v>
      </c>
      <c r="H143" t="s">
        <v>8248</v>
      </c>
      <c r="I143">
        <v>1476095783</v>
      </c>
      <c r="J143" s="11">
        <f>(((I143/60)/60)/24)+DATE(1970,1,1)</f>
        <v>42653.441932870366</v>
      </c>
      <c r="K143">
        <v>1474886183</v>
      </c>
      <c r="L143" s="15">
        <f>(((K143/60)/60)/24)+DATE(1970,1,1)</f>
        <v>42639.441932870366</v>
      </c>
      <c r="M143" s="63">
        <f>DATEDIF(L143,J143,"D")</f>
        <v>14</v>
      </c>
      <c r="N143" s="5">
        <v>14</v>
      </c>
      <c r="O143" t="b">
        <v>0</v>
      </c>
      <c r="P143">
        <v>6</v>
      </c>
      <c r="Q143" t="b">
        <v>0</v>
      </c>
      <c r="R143" t="s">
        <v>8304</v>
      </c>
      <c r="S143" s="2">
        <f>IF(E143=0,0,E143/D143*100)</f>
        <v>11.700000000000001</v>
      </c>
      <c r="T143" s="4">
        <f>IF(E143=0,0,E143/P143)</f>
        <v>39</v>
      </c>
      <c r="U143" t="str">
        <f>PROPER(LEFT(R143,(SEARCH("/",R143)-2)+1))</f>
        <v>Publishing</v>
      </c>
      <c r="V143" t="str">
        <f>PROPER(RIGHT(R143,LEN(R143)-SEARCH("/",R143)))</f>
        <v>Children'S Books</v>
      </c>
    </row>
    <row r="144" spans="1:22" x14ac:dyDescent="0.25">
      <c r="A144">
        <v>2783</v>
      </c>
      <c r="B144" s="7" t="s">
        <v>2783</v>
      </c>
      <c r="C144" s="7" t="s">
        <v>6893</v>
      </c>
      <c r="D144" s="4">
        <v>1000</v>
      </c>
      <c r="E144" s="4">
        <v>1145</v>
      </c>
      <c r="F144" t="s">
        <v>8219</v>
      </c>
      <c r="G144" t="s">
        <v>8225</v>
      </c>
      <c r="H144" t="s">
        <v>8247</v>
      </c>
      <c r="I144">
        <v>1429793446</v>
      </c>
      <c r="J144" s="11">
        <f>(((I144/60)/60)/24)+DATE(1970,1,1)</f>
        <v>42117.535254629634</v>
      </c>
      <c r="K144">
        <v>1428583846</v>
      </c>
      <c r="L144" s="15">
        <f>(((K144/60)/60)/24)+DATE(1970,1,1)</f>
        <v>42103.535254629634</v>
      </c>
      <c r="M144" s="63">
        <f>DATEDIF(L144,J144,"D")</f>
        <v>14</v>
      </c>
      <c r="N144" s="5">
        <v>14</v>
      </c>
      <c r="O144" t="b">
        <v>0</v>
      </c>
      <c r="P144">
        <v>61</v>
      </c>
      <c r="Q144" t="b">
        <v>1</v>
      </c>
      <c r="R144" t="s">
        <v>8271</v>
      </c>
      <c r="S144" s="2">
        <f>IF(E144=0,0,E144/D144*100)</f>
        <v>114.5</v>
      </c>
      <c r="T144" s="4">
        <f>IF(E144=0,0,E144/P144)</f>
        <v>18.770491803278688</v>
      </c>
      <c r="U144" t="str">
        <f>PROPER(LEFT(R144,(SEARCH("/",R144)-2)+1))</f>
        <v>Theater</v>
      </c>
      <c r="V144" t="str">
        <f>PROPER(RIGHT(R144,LEN(R144)-SEARCH("/",R144)))</f>
        <v>Plays</v>
      </c>
    </row>
    <row r="145" spans="1:22" x14ac:dyDescent="0.25">
      <c r="A145">
        <v>2786</v>
      </c>
      <c r="B145" s="7" t="s">
        <v>2786</v>
      </c>
      <c r="C145" s="7" t="s">
        <v>6896</v>
      </c>
      <c r="D145" s="4">
        <v>2500</v>
      </c>
      <c r="E145" s="4">
        <v>2946</v>
      </c>
      <c r="F145" t="s">
        <v>8219</v>
      </c>
      <c r="G145" t="s">
        <v>8225</v>
      </c>
      <c r="H145" t="s">
        <v>8247</v>
      </c>
      <c r="I145">
        <v>1404913180</v>
      </c>
      <c r="J145" s="11">
        <f>(((I145/60)/60)/24)+DATE(1970,1,1)</f>
        <v>41829.569212962961</v>
      </c>
      <c r="K145">
        <v>1403703580</v>
      </c>
      <c r="L145" s="15">
        <f>(((K145/60)/60)/24)+DATE(1970,1,1)</f>
        <v>41815.569212962961</v>
      </c>
      <c r="M145" s="63">
        <f>DATEDIF(L145,J145,"D")</f>
        <v>14</v>
      </c>
      <c r="N145" s="5">
        <v>14</v>
      </c>
      <c r="O145" t="b">
        <v>0</v>
      </c>
      <c r="P145">
        <v>74</v>
      </c>
      <c r="Q145" t="b">
        <v>1</v>
      </c>
      <c r="R145" t="s">
        <v>8271</v>
      </c>
      <c r="S145" s="2">
        <f>IF(E145=0,0,E145/D145*100)</f>
        <v>117.83999999999999</v>
      </c>
      <c r="T145" s="4">
        <f>IF(E145=0,0,E145/P145)</f>
        <v>39.810810810810814</v>
      </c>
      <c r="U145" t="str">
        <f>PROPER(LEFT(R145,(SEARCH("/",R145)-2)+1))</f>
        <v>Theater</v>
      </c>
      <c r="V145" t="str">
        <f>PROPER(RIGHT(R145,LEN(R145)-SEARCH("/",R145)))</f>
        <v>Plays</v>
      </c>
    </row>
    <row r="146" spans="1:22" x14ac:dyDescent="0.25">
      <c r="A146">
        <v>2861</v>
      </c>
      <c r="B146" s="7" t="s">
        <v>2861</v>
      </c>
      <c r="C146" s="7" t="s">
        <v>6971</v>
      </c>
      <c r="D146" s="4">
        <v>250</v>
      </c>
      <c r="E146" s="4">
        <v>80</v>
      </c>
      <c r="F146" t="s">
        <v>8221</v>
      </c>
      <c r="G146" t="s">
        <v>8226</v>
      </c>
      <c r="H146" t="s">
        <v>8248</v>
      </c>
      <c r="I146">
        <v>1443103848</v>
      </c>
      <c r="J146" s="11">
        <f>(((I146/60)/60)/24)+DATE(1970,1,1)</f>
        <v>42271.590833333335</v>
      </c>
      <c r="K146">
        <v>1441894248</v>
      </c>
      <c r="L146" s="15">
        <f>(((K146/60)/60)/24)+DATE(1970,1,1)</f>
        <v>42257.590833333335</v>
      </c>
      <c r="M146" s="63">
        <f>DATEDIF(L146,J146,"D")</f>
        <v>14</v>
      </c>
      <c r="N146" s="5">
        <v>14</v>
      </c>
      <c r="O146" t="b">
        <v>0</v>
      </c>
      <c r="P146">
        <v>3</v>
      </c>
      <c r="Q146" t="b">
        <v>0</v>
      </c>
      <c r="R146" t="s">
        <v>8271</v>
      </c>
      <c r="S146" s="2">
        <f>IF(E146=0,0,E146/D146*100)</f>
        <v>32</v>
      </c>
      <c r="T146" s="4">
        <f>IF(E146=0,0,E146/P146)</f>
        <v>26.666666666666668</v>
      </c>
      <c r="U146" t="str">
        <f>PROPER(LEFT(R146,(SEARCH("/",R146)-2)+1))</f>
        <v>Theater</v>
      </c>
      <c r="V146" t="str">
        <f>PROPER(RIGHT(R146,LEN(R146)-SEARCH("/",R146)))</f>
        <v>Plays</v>
      </c>
    </row>
    <row r="147" spans="1:22" x14ac:dyDescent="0.25">
      <c r="A147">
        <v>2905</v>
      </c>
      <c r="B147" s="7" t="s">
        <v>2905</v>
      </c>
      <c r="C147" s="7" t="s">
        <v>7015</v>
      </c>
      <c r="D147" s="4">
        <v>3500</v>
      </c>
      <c r="E147" s="4">
        <v>622</v>
      </c>
      <c r="F147" t="s">
        <v>8221</v>
      </c>
      <c r="G147" t="s">
        <v>8224</v>
      </c>
      <c r="H147" t="s">
        <v>8246</v>
      </c>
      <c r="I147">
        <v>1473211313</v>
      </c>
      <c r="J147" s="11">
        <f>(((I147/60)/60)/24)+DATE(1970,1,1)</f>
        <v>42620.056863425925</v>
      </c>
      <c r="K147">
        <v>1472001713</v>
      </c>
      <c r="L147" s="15">
        <f>(((K147/60)/60)/24)+DATE(1970,1,1)</f>
        <v>42606.056863425925</v>
      </c>
      <c r="M147" s="63">
        <f>DATEDIF(L147,J147,"D")</f>
        <v>14</v>
      </c>
      <c r="N147" s="5">
        <v>14</v>
      </c>
      <c r="O147" t="b">
        <v>0</v>
      </c>
      <c r="P147">
        <v>17</v>
      </c>
      <c r="Q147" t="b">
        <v>0</v>
      </c>
      <c r="R147" t="s">
        <v>8271</v>
      </c>
      <c r="S147" s="2">
        <f>IF(E147=0,0,E147/D147*100)</f>
        <v>17.771428571428572</v>
      </c>
      <c r="T147" s="4">
        <f>IF(E147=0,0,E147/P147)</f>
        <v>36.588235294117645</v>
      </c>
      <c r="U147" t="str">
        <f>PROPER(LEFT(R147,(SEARCH("/",R147)-2)+1))</f>
        <v>Theater</v>
      </c>
      <c r="V147" t="str">
        <f>PROPER(RIGHT(R147,LEN(R147)-SEARCH("/",R147)))</f>
        <v>Plays</v>
      </c>
    </row>
    <row r="148" spans="1:22" x14ac:dyDescent="0.25">
      <c r="A148">
        <v>2926</v>
      </c>
      <c r="B148" s="7" t="s">
        <v>2926</v>
      </c>
      <c r="C148" s="7" t="s">
        <v>7036</v>
      </c>
      <c r="D148" s="4">
        <v>3000</v>
      </c>
      <c r="E148" s="4">
        <v>3750</v>
      </c>
      <c r="F148" t="s">
        <v>8219</v>
      </c>
      <c r="G148" t="s">
        <v>8224</v>
      </c>
      <c r="H148" t="s">
        <v>8246</v>
      </c>
      <c r="I148">
        <v>1424715779</v>
      </c>
      <c r="J148" s="11">
        <f>(((I148/60)/60)/24)+DATE(1970,1,1)</f>
        <v>42058.765960648147</v>
      </c>
      <c r="K148">
        <v>1423506179</v>
      </c>
      <c r="L148" s="15">
        <f>(((K148/60)/60)/24)+DATE(1970,1,1)</f>
        <v>42044.765960648147</v>
      </c>
      <c r="M148" s="63">
        <f>DATEDIF(L148,J148,"D")</f>
        <v>14</v>
      </c>
      <c r="N148" s="5">
        <v>14</v>
      </c>
      <c r="O148" t="b">
        <v>0</v>
      </c>
      <c r="P148">
        <v>50</v>
      </c>
      <c r="Q148" t="b">
        <v>1</v>
      </c>
      <c r="R148" t="s">
        <v>8305</v>
      </c>
      <c r="S148" s="2">
        <f>IF(E148=0,0,E148/D148*100)</f>
        <v>125</v>
      </c>
      <c r="T148" s="4">
        <f>IF(E148=0,0,E148/P148)</f>
        <v>75</v>
      </c>
      <c r="U148" t="str">
        <f>PROPER(LEFT(R148,(SEARCH("/",R148)-2)+1))</f>
        <v>Theater</v>
      </c>
      <c r="V148" t="str">
        <f>PROPER(RIGHT(R148,LEN(R148)-SEARCH("/",R148)))</f>
        <v>Musical</v>
      </c>
    </row>
    <row r="149" spans="1:22" x14ac:dyDescent="0.25">
      <c r="A149">
        <v>2968</v>
      </c>
      <c r="B149" s="7" t="s">
        <v>2968</v>
      </c>
      <c r="C149" s="7" t="s">
        <v>7078</v>
      </c>
      <c r="D149" s="4">
        <v>3500</v>
      </c>
      <c r="E149" s="4">
        <v>3710</v>
      </c>
      <c r="F149" t="s">
        <v>8219</v>
      </c>
      <c r="G149" t="s">
        <v>8224</v>
      </c>
      <c r="H149" t="s">
        <v>8246</v>
      </c>
      <c r="I149">
        <v>1471406340</v>
      </c>
      <c r="J149" s="11">
        <f>(((I149/60)/60)/24)+DATE(1970,1,1)</f>
        <v>42599.165972222225</v>
      </c>
      <c r="K149">
        <v>1470227660</v>
      </c>
      <c r="L149" s="15">
        <f>(((K149/60)/60)/24)+DATE(1970,1,1)</f>
        <v>42585.523842592593</v>
      </c>
      <c r="M149" s="63">
        <f>DATEDIF(L149,J149,"D")</f>
        <v>14</v>
      </c>
      <c r="N149" s="5">
        <v>14</v>
      </c>
      <c r="O149" t="b">
        <v>0</v>
      </c>
      <c r="P149">
        <v>47</v>
      </c>
      <c r="Q149" t="b">
        <v>1</v>
      </c>
      <c r="R149" t="s">
        <v>8271</v>
      </c>
      <c r="S149" s="2">
        <f>IF(E149=0,0,E149/D149*100)</f>
        <v>106</v>
      </c>
      <c r="T149" s="4">
        <f>IF(E149=0,0,E149/P149)</f>
        <v>78.936170212765958</v>
      </c>
      <c r="U149" t="str">
        <f>PROPER(LEFT(R149,(SEARCH("/",R149)-2)+1))</f>
        <v>Theater</v>
      </c>
      <c r="V149" t="str">
        <f>PROPER(RIGHT(R149,LEN(R149)-SEARCH("/",R149)))</f>
        <v>Plays</v>
      </c>
    </row>
    <row r="150" spans="1:22" x14ac:dyDescent="0.25">
      <c r="A150">
        <v>3000</v>
      </c>
      <c r="B150" s="7" t="s">
        <v>3000</v>
      </c>
      <c r="C150" s="7" t="s">
        <v>7110</v>
      </c>
      <c r="D150" s="4">
        <v>500</v>
      </c>
      <c r="E150" s="4">
        <v>500</v>
      </c>
      <c r="F150" t="s">
        <v>8219</v>
      </c>
      <c r="G150" t="s">
        <v>8224</v>
      </c>
      <c r="H150" t="s">
        <v>8246</v>
      </c>
      <c r="I150">
        <v>1485885600</v>
      </c>
      <c r="J150" s="11">
        <f>(((I150/60)/60)/24)+DATE(1970,1,1)</f>
        <v>42766.75</v>
      </c>
      <c r="K150">
        <v>1484682670</v>
      </c>
      <c r="L150" s="15">
        <f>(((K150/60)/60)/24)+DATE(1970,1,1)</f>
        <v>42752.827199074076</v>
      </c>
      <c r="M150" s="63">
        <f>DATEDIF(L150,J150,"D")</f>
        <v>14</v>
      </c>
      <c r="N150" s="5">
        <v>14</v>
      </c>
      <c r="O150" t="b">
        <v>0</v>
      </c>
      <c r="P150">
        <v>8</v>
      </c>
      <c r="Q150" t="b">
        <v>1</v>
      </c>
      <c r="R150" t="s">
        <v>8303</v>
      </c>
      <c r="S150" s="2">
        <f>IF(E150=0,0,E150/D150*100)</f>
        <v>100</v>
      </c>
      <c r="T150" s="4">
        <f>IF(E150=0,0,E150/P150)</f>
        <v>62.5</v>
      </c>
      <c r="U150" t="str">
        <f>PROPER(LEFT(R150,(SEARCH("/",R150)-2)+1))</f>
        <v>Theater</v>
      </c>
      <c r="V150" t="str">
        <f>PROPER(RIGHT(R150,LEN(R150)-SEARCH("/",R150)))</f>
        <v>Spaces</v>
      </c>
    </row>
    <row r="151" spans="1:22" x14ac:dyDescent="0.25">
      <c r="A151">
        <v>3026</v>
      </c>
      <c r="B151" s="7" t="s">
        <v>3026</v>
      </c>
      <c r="C151" s="7" t="s">
        <v>7136</v>
      </c>
      <c r="D151" s="4">
        <v>900</v>
      </c>
      <c r="E151" s="4">
        <v>1290</v>
      </c>
      <c r="F151" t="s">
        <v>8219</v>
      </c>
      <c r="G151" t="s">
        <v>8225</v>
      </c>
      <c r="H151" t="s">
        <v>8247</v>
      </c>
      <c r="I151">
        <v>1488538892</v>
      </c>
      <c r="J151" s="11">
        <f>(((I151/60)/60)/24)+DATE(1970,1,1)</f>
        <v>42797.459398148145</v>
      </c>
      <c r="K151">
        <v>1487329292</v>
      </c>
      <c r="L151" s="15">
        <f>(((K151/60)/60)/24)+DATE(1970,1,1)</f>
        <v>42783.459398148145</v>
      </c>
      <c r="M151" s="63">
        <f>DATEDIF(L151,J151,"D")</f>
        <v>14</v>
      </c>
      <c r="N151" s="5">
        <v>14</v>
      </c>
      <c r="O151" t="b">
        <v>0</v>
      </c>
      <c r="P151">
        <v>25</v>
      </c>
      <c r="Q151" t="b">
        <v>1</v>
      </c>
      <c r="R151" t="s">
        <v>8303</v>
      </c>
      <c r="S151" s="2">
        <f>IF(E151=0,0,E151/D151*100)</f>
        <v>143.33333333333334</v>
      </c>
      <c r="T151" s="4">
        <f>IF(E151=0,0,E151/P151)</f>
        <v>51.6</v>
      </c>
      <c r="U151" t="str">
        <f>PROPER(LEFT(R151,(SEARCH("/",R151)-2)+1))</f>
        <v>Theater</v>
      </c>
      <c r="V151" t="str">
        <f>PROPER(RIGHT(R151,LEN(R151)-SEARCH("/",R151)))</f>
        <v>Spaces</v>
      </c>
    </row>
    <row r="152" spans="1:22" x14ac:dyDescent="0.25">
      <c r="A152">
        <v>3116</v>
      </c>
      <c r="B152" s="7" t="s">
        <v>3116</v>
      </c>
      <c r="C152" s="7" t="s">
        <v>7226</v>
      </c>
      <c r="D152" s="4">
        <v>750</v>
      </c>
      <c r="E152" s="4">
        <v>430</v>
      </c>
      <c r="F152" t="s">
        <v>8221</v>
      </c>
      <c r="G152" t="s">
        <v>8224</v>
      </c>
      <c r="H152" t="s">
        <v>8246</v>
      </c>
      <c r="I152">
        <v>1427890925</v>
      </c>
      <c r="J152" s="11">
        <f>(((I152/60)/60)/24)+DATE(1970,1,1)</f>
        <v>42095.515335648146</v>
      </c>
      <c r="K152">
        <v>1426681325</v>
      </c>
      <c r="L152" s="15">
        <f>(((K152/60)/60)/24)+DATE(1970,1,1)</f>
        <v>42081.515335648146</v>
      </c>
      <c r="M152" s="63">
        <f>DATEDIF(L152,J152,"D")</f>
        <v>14</v>
      </c>
      <c r="N152" s="5">
        <v>14</v>
      </c>
      <c r="O152" t="b">
        <v>0</v>
      </c>
      <c r="P152">
        <v>10</v>
      </c>
      <c r="Q152" t="b">
        <v>0</v>
      </c>
      <c r="R152" t="s">
        <v>8303</v>
      </c>
      <c r="S152" s="2">
        <f>IF(E152=0,0,E152/D152*100)</f>
        <v>57.333333333333336</v>
      </c>
      <c r="T152" s="4">
        <f>IF(E152=0,0,E152/P152)</f>
        <v>43</v>
      </c>
      <c r="U152" t="str">
        <f>PROPER(LEFT(R152,(SEARCH("/",R152)-2)+1))</f>
        <v>Theater</v>
      </c>
      <c r="V152" t="str">
        <f>PROPER(RIGHT(R152,LEN(R152)-SEARCH("/",R152)))</f>
        <v>Spaces</v>
      </c>
    </row>
    <row r="153" spans="1:22" x14ac:dyDescent="0.25">
      <c r="A153">
        <v>3167</v>
      </c>
      <c r="B153" s="7" t="s">
        <v>3167</v>
      </c>
      <c r="C153" s="7" t="s">
        <v>7277</v>
      </c>
      <c r="D153" s="4">
        <v>3000</v>
      </c>
      <c r="E153" s="4">
        <v>3485</v>
      </c>
      <c r="F153" t="s">
        <v>8219</v>
      </c>
      <c r="G153" t="s">
        <v>8224</v>
      </c>
      <c r="H153" t="s">
        <v>8246</v>
      </c>
      <c r="I153">
        <v>1406952781</v>
      </c>
      <c r="J153" s="11">
        <f>(((I153/60)/60)/24)+DATE(1970,1,1)</f>
        <v>41853.175706018519</v>
      </c>
      <c r="K153">
        <v>1405743181</v>
      </c>
      <c r="L153" s="15">
        <f>(((K153/60)/60)/24)+DATE(1970,1,1)</f>
        <v>41839.175706018519</v>
      </c>
      <c r="M153" s="63">
        <f>DATEDIF(L153,J153,"D")</f>
        <v>14</v>
      </c>
      <c r="N153" s="5">
        <v>14</v>
      </c>
      <c r="O153" t="b">
        <v>1</v>
      </c>
      <c r="P153">
        <v>55</v>
      </c>
      <c r="Q153" t="b">
        <v>1</v>
      </c>
      <c r="R153" t="s">
        <v>8271</v>
      </c>
      <c r="S153" s="2">
        <f>IF(E153=0,0,E153/D153*100)</f>
        <v>116.16666666666666</v>
      </c>
      <c r="T153" s="4">
        <f>IF(E153=0,0,E153/P153)</f>
        <v>63.363636363636367</v>
      </c>
      <c r="U153" t="str">
        <f>PROPER(LEFT(R153,(SEARCH("/",R153)-2)+1))</f>
        <v>Theater</v>
      </c>
      <c r="V153" t="str">
        <f>PROPER(RIGHT(R153,LEN(R153)-SEARCH("/",R153)))</f>
        <v>Plays</v>
      </c>
    </row>
    <row r="154" spans="1:22" x14ac:dyDescent="0.25">
      <c r="A154">
        <v>3174</v>
      </c>
      <c r="B154" s="7" t="s">
        <v>3174</v>
      </c>
      <c r="C154" s="7" t="s">
        <v>7284</v>
      </c>
      <c r="D154" s="4">
        <v>3000</v>
      </c>
      <c r="E154" s="4">
        <v>3034</v>
      </c>
      <c r="F154" t="s">
        <v>8219</v>
      </c>
      <c r="G154" t="s">
        <v>8224</v>
      </c>
      <c r="H154" t="s">
        <v>8246</v>
      </c>
      <c r="I154">
        <v>1408999508</v>
      </c>
      <c r="J154" s="11">
        <f>(((I154/60)/60)/24)+DATE(1970,1,1)</f>
        <v>41876.864675925928</v>
      </c>
      <c r="K154">
        <v>1407789908</v>
      </c>
      <c r="L154" s="15">
        <f>(((K154/60)/60)/24)+DATE(1970,1,1)</f>
        <v>41862.864675925928</v>
      </c>
      <c r="M154" s="63">
        <f>DATEDIF(L154,J154,"D")</f>
        <v>14</v>
      </c>
      <c r="N154" s="5">
        <v>14</v>
      </c>
      <c r="O154" t="b">
        <v>1</v>
      </c>
      <c r="P154">
        <v>23</v>
      </c>
      <c r="Q154" t="b">
        <v>1</v>
      </c>
      <c r="R154" t="s">
        <v>8271</v>
      </c>
      <c r="S154" s="2">
        <f>IF(E154=0,0,E154/D154*100)</f>
        <v>101.13333333333334</v>
      </c>
      <c r="T154" s="4">
        <f>IF(E154=0,0,E154/P154)</f>
        <v>131.91304347826087</v>
      </c>
      <c r="U154" t="str">
        <f>PROPER(LEFT(R154,(SEARCH("/",R154)-2)+1))</f>
        <v>Theater</v>
      </c>
      <c r="V154" t="str">
        <f>PROPER(RIGHT(R154,LEN(R154)-SEARCH("/",R154)))</f>
        <v>Plays</v>
      </c>
    </row>
    <row r="155" spans="1:22" x14ac:dyDescent="0.25">
      <c r="A155">
        <v>3313</v>
      </c>
      <c r="B155" s="7" t="s">
        <v>3313</v>
      </c>
      <c r="C155" s="7" t="s">
        <v>7423</v>
      </c>
      <c r="D155" s="4">
        <v>2000</v>
      </c>
      <c r="E155" s="4">
        <v>2321</v>
      </c>
      <c r="F155" t="s">
        <v>8219</v>
      </c>
      <c r="G155" t="s">
        <v>8224</v>
      </c>
      <c r="H155" t="s">
        <v>8246</v>
      </c>
      <c r="I155">
        <v>1453856400</v>
      </c>
      <c r="J155" s="11">
        <f>(((I155/60)/60)/24)+DATE(1970,1,1)</f>
        <v>42396.041666666672</v>
      </c>
      <c r="K155">
        <v>1452664317</v>
      </c>
      <c r="L155" s="15">
        <f>(((K155/60)/60)/24)+DATE(1970,1,1)</f>
        <v>42382.244409722218</v>
      </c>
      <c r="M155" s="63">
        <f>DATEDIF(L155,J155,"D")</f>
        <v>14</v>
      </c>
      <c r="N155" s="5">
        <v>14</v>
      </c>
      <c r="O155" t="b">
        <v>0</v>
      </c>
      <c r="P155">
        <v>29</v>
      </c>
      <c r="Q155" t="b">
        <v>1</v>
      </c>
      <c r="R155" t="s">
        <v>8271</v>
      </c>
      <c r="S155" s="2">
        <f>IF(E155=0,0,E155/D155*100)</f>
        <v>116.05000000000001</v>
      </c>
      <c r="T155" s="4">
        <f>IF(E155=0,0,E155/P155)</f>
        <v>80.034482758620683</v>
      </c>
      <c r="U155" t="str">
        <f>PROPER(LEFT(R155,(SEARCH("/",R155)-2)+1))</f>
        <v>Theater</v>
      </c>
      <c r="V155" t="str">
        <f>PROPER(RIGHT(R155,LEN(R155)-SEARCH("/",R155)))</f>
        <v>Plays</v>
      </c>
    </row>
    <row r="156" spans="1:22" x14ac:dyDescent="0.25">
      <c r="A156">
        <v>3321</v>
      </c>
      <c r="B156" s="7" t="s">
        <v>3321</v>
      </c>
      <c r="C156" s="7" t="s">
        <v>7431</v>
      </c>
      <c r="D156" s="4">
        <v>500</v>
      </c>
      <c r="E156" s="4">
        <v>537</v>
      </c>
      <c r="F156" t="s">
        <v>8219</v>
      </c>
      <c r="G156" t="s">
        <v>8224</v>
      </c>
      <c r="H156" t="s">
        <v>8246</v>
      </c>
      <c r="I156">
        <v>1413431940</v>
      </c>
      <c r="J156" s="11">
        <f>(((I156/60)/60)/24)+DATE(1970,1,1)</f>
        <v>41928.165972222225</v>
      </c>
      <c r="K156">
        <v>1412216665</v>
      </c>
      <c r="L156" s="15">
        <f>(((K156/60)/60)/24)+DATE(1970,1,1)</f>
        <v>41914.100289351853</v>
      </c>
      <c r="M156" s="63">
        <f>DATEDIF(L156,J156,"D")</f>
        <v>14</v>
      </c>
      <c r="N156" s="5">
        <v>14</v>
      </c>
      <c r="O156" t="b">
        <v>0</v>
      </c>
      <c r="P156">
        <v>15</v>
      </c>
      <c r="Q156" t="b">
        <v>1</v>
      </c>
      <c r="R156" t="s">
        <v>8271</v>
      </c>
      <c r="S156" s="2">
        <f>IF(E156=0,0,E156/D156*100)</f>
        <v>107.4</v>
      </c>
      <c r="T156" s="4">
        <f>IF(E156=0,0,E156/P156)</f>
        <v>35.799999999999997</v>
      </c>
      <c r="U156" t="str">
        <f>PROPER(LEFT(R156,(SEARCH("/",R156)-2)+1))</f>
        <v>Theater</v>
      </c>
      <c r="V156" t="str">
        <f>PROPER(RIGHT(R156,LEN(R156)-SEARCH("/",R156)))</f>
        <v>Plays</v>
      </c>
    </row>
    <row r="157" spans="1:22" x14ac:dyDescent="0.25">
      <c r="A157">
        <v>3324</v>
      </c>
      <c r="B157" s="7" t="s">
        <v>3324</v>
      </c>
      <c r="C157" s="7" t="s">
        <v>7434</v>
      </c>
      <c r="D157" s="4">
        <v>1500</v>
      </c>
      <c r="E157" s="4">
        <v>1525</v>
      </c>
      <c r="F157" t="s">
        <v>8219</v>
      </c>
      <c r="G157" t="s">
        <v>8241</v>
      </c>
      <c r="H157" t="s">
        <v>8249</v>
      </c>
      <c r="I157">
        <v>1465135190</v>
      </c>
      <c r="J157" s="11">
        <f>(((I157/60)/60)/24)+DATE(1970,1,1)</f>
        <v>42526.58321759259</v>
      </c>
      <c r="K157">
        <v>1463925590</v>
      </c>
      <c r="L157" s="15">
        <f>(((K157/60)/60)/24)+DATE(1970,1,1)</f>
        <v>42512.58321759259</v>
      </c>
      <c r="M157" s="63">
        <f>DATEDIF(L157,J157,"D")</f>
        <v>14</v>
      </c>
      <c r="N157" s="5">
        <v>14</v>
      </c>
      <c r="O157" t="b">
        <v>0</v>
      </c>
      <c r="P157">
        <v>10</v>
      </c>
      <c r="Q157" t="b">
        <v>1</v>
      </c>
      <c r="R157" t="s">
        <v>8271</v>
      </c>
      <c r="S157" s="2">
        <f>IF(E157=0,0,E157/D157*100)</f>
        <v>101.66666666666666</v>
      </c>
      <c r="T157" s="4">
        <f>IF(E157=0,0,E157/P157)</f>
        <v>152.5</v>
      </c>
      <c r="U157" t="str">
        <f>PROPER(LEFT(R157,(SEARCH("/",R157)-2)+1))</f>
        <v>Theater</v>
      </c>
      <c r="V157" t="str">
        <f>PROPER(RIGHT(R157,LEN(R157)-SEARCH("/",R157)))</f>
        <v>Plays</v>
      </c>
    </row>
    <row r="158" spans="1:22" x14ac:dyDescent="0.25">
      <c r="A158">
        <v>3347</v>
      </c>
      <c r="B158" s="7" t="s">
        <v>3347</v>
      </c>
      <c r="C158" s="7" t="s">
        <v>7457</v>
      </c>
      <c r="D158" s="4">
        <v>2000</v>
      </c>
      <c r="E158" s="4">
        <v>2389</v>
      </c>
      <c r="F158" t="s">
        <v>8219</v>
      </c>
      <c r="G158" t="s">
        <v>8225</v>
      </c>
      <c r="H158" t="s">
        <v>8247</v>
      </c>
      <c r="I158">
        <v>1462741200</v>
      </c>
      <c r="J158" s="11">
        <f>(((I158/60)/60)/24)+DATE(1970,1,1)</f>
        <v>42498.875</v>
      </c>
      <c r="K158">
        <v>1461503654</v>
      </c>
      <c r="L158" s="15">
        <f>(((K158/60)/60)/24)+DATE(1970,1,1)</f>
        <v>42484.551550925928</v>
      </c>
      <c r="M158" s="63">
        <f>DATEDIF(L158,J158,"D")</f>
        <v>14</v>
      </c>
      <c r="N158" s="5">
        <v>14</v>
      </c>
      <c r="O158" t="b">
        <v>0</v>
      </c>
      <c r="P158">
        <v>22</v>
      </c>
      <c r="Q158" t="b">
        <v>1</v>
      </c>
      <c r="R158" t="s">
        <v>8271</v>
      </c>
      <c r="S158" s="2">
        <f>IF(E158=0,0,E158/D158*100)</f>
        <v>119.44999999999999</v>
      </c>
      <c r="T158" s="4">
        <f>IF(E158=0,0,E158/P158)</f>
        <v>108.59090909090909</v>
      </c>
      <c r="U158" t="str">
        <f>PROPER(LEFT(R158,(SEARCH("/",R158)-2)+1))</f>
        <v>Theater</v>
      </c>
      <c r="V158" t="str">
        <f>PROPER(RIGHT(R158,LEN(R158)-SEARCH("/",R158)))</f>
        <v>Plays</v>
      </c>
    </row>
    <row r="159" spans="1:22" x14ac:dyDescent="0.25">
      <c r="A159">
        <v>3362</v>
      </c>
      <c r="B159" s="7" t="s">
        <v>3361</v>
      </c>
      <c r="C159" s="7" t="s">
        <v>7472</v>
      </c>
      <c r="D159" s="4">
        <v>500</v>
      </c>
      <c r="E159" s="4">
        <v>1090</v>
      </c>
      <c r="F159" t="s">
        <v>8219</v>
      </c>
      <c r="G159" t="s">
        <v>8224</v>
      </c>
      <c r="H159" t="s">
        <v>8246</v>
      </c>
      <c r="I159">
        <v>1425704100</v>
      </c>
      <c r="J159" s="11">
        <f>(((I159/60)/60)/24)+DATE(1970,1,1)</f>
        <v>42070.204861111109</v>
      </c>
      <c r="K159">
        <v>1424484717</v>
      </c>
      <c r="L159" s="15">
        <f>(((K159/60)/60)/24)+DATE(1970,1,1)</f>
        <v>42056.091631944444</v>
      </c>
      <c r="M159" s="63">
        <f>DATEDIF(L159,J159,"D")</f>
        <v>14</v>
      </c>
      <c r="N159" s="5">
        <v>14</v>
      </c>
      <c r="O159" t="b">
        <v>0</v>
      </c>
      <c r="P159">
        <v>20</v>
      </c>
      <c r="Q159" t="b">
        <v>1</v>
      </c>
      <c r="R159" t="s">
        <v>8271</v>
      </c>
      <c r="S159" s="2">
        <f>IF(E159=0,0,E159/D159*100)</f>
        <v>218.00000000000003</v>
      </c>
      <c r="T159" s="4">
        <f>IF(E159=0,0,E159/P159)</f>
        <v>54.5</v>
      </c>
      <c r="U159" t="str">
        <f>PROPER(LEFT(R159,(SEARCH("/",R159)-2)+1))</f>
        <v>Theater</v>
      </c>
      <c r="V159" t="str">
        <f>PROPER(RIGHT(R159,LEN(R159)-SEARCH("/",R159)))</f>
        <v>Plays</v>
      </c>
    </row>
    <row r="160" spans="1:22" x14ac:dyDescent="0.25">
      <c r="A160">
        <v>3395</v>
      </c>
      <c r="B160" s="7" t="s">
        <v>3394</v>
      </c>
      <c r="C160" s="7" t="s">
        <v>7505</v>
      </c>
      <c r="D160" s="4">
        <v>500</v>
      </c>
      <c r="E160" s="4">
        <v>920</v>
      </c>
      <c r="F160" t="s">
        <v>8219</v>
      </c>
      <c r="G160" t="s">
        <v>8225</v>
      </c>
      <c r="H160" t="s">
        <v>8247</v>
      </c>
      <c r="I160">
        <v>1433009400</v>
      </c>
      <c r="J160" s="11">
        <f>(((I160/60)/60)/24)+DATE(1970,1,1)</f>
        <v>42154.756944444445</v>
      </c>
      <c r="K160">
        <v>1431795944</v>
      </c>
      <c r="L160" s="15">
        <f>(((K160/60)/60)/24)+DATE(1970,1,1)</f>
        <v>42140.712314814817</v>
      </c>
      <c r="M160" s="63">
        <f>DATEDIF(L160,J160,"D")</f>
        <v>14</v>
      </c>
      <c r="N160" s="5">
        <v>14</v>
      </c>
      <c r="O160" t="b">
        <v>0</v>
      </c>
      <c r="P160">
        <v>38</v>
      </c>
      <c r="Q160" t="b">
        <v>1</v>
      </c>
      <c r="R160" t="s">
        <v>8271</v>
      </c>
      <c r="S160" s="2">
        <f>IF(E160=0,0,E160/D160*100)</f>
        <v>184</v>
      </c>
      <c r="T160" s="4">
        <f>IF(E160=0,0,E160/P160)</f>
        <v>24.210526315789473</v>
      </c>
      <c r="U160" t="str">
        <f>PROPER(LEFT(R160,(SEARCH("/",R160)-2)+1))</f>
        <v>Theater</v>
      </c>
      <c r="V160" t="str">
        <f>PROPER(RIGHT(R160,LEN(R160)-SEARCH("/",R160)))</f>
        <v>Plays</v>
      </c>
    </row>
    <row r="161" spans="1:22" x14ac:dyDescent="0.25">
      <c r="A161">
        <v>3429</v>
      </c>
      <c r="B161" s="7" t="s">
        <v>3428</v>
      </c>
      <c r="C161" s="7" t="s">
        <v>7539</v>
      </c>
      <c r="D161" s="4">
        <v>150</v>
      </c>
      <c r="E161" s="4">
        <v>195</v>
      </c>
      <c r="F161" t="s">
        <v>8219</v>
      </c>
      <c r="G161" t="s">
        <v>8225</v>
      </c>
      <c r="H161" t="s">
        <v>8247</v>
      </c>
      <c r="I161">
        <v>1478046661</v>
      </c>
      <c r="J161" s="11">
        <f>(((I161/60)/60)/24)+DATE(1970,1,1)</f>
        <v>42676.021539351852</v>
      </c>
      <c r="K161">
        <v>1476837061</v>
      </c>
      <c r="L161" s="15">
        <f>(((K161/60)/60)/24)+DATE(1970,1,1)</f>
        <v>42662.021539351852</v>
      </c>
      <c r="M161" s="63">
        <f>DATEDIF(L161,J161,"D")</f>
        <v>14</v>
      </c>
      <c r="N161" s="5">
        <v>14</v>
      </c>
      <c r="O161" t="b">
        <v>0</v>
      </c>
      <c r="P161">
        <v>12</v>
      </c>
      <c r="Q161" t="b">
        <v>1</v>
      </c>
      <c r="R161" t="s">
        <v>8271</v>
      </c>
      <c r="S161" s="2">
        <f>IF(E161=0,0,E161/D161*100)</f>
        <v>130</v>
      </c>
      <c r="T161" s="4">
        <f>IF(E161=0,0,E161/P161)</f>
        <v>16.25</v>
      </c>
      <c r="U161" t="str">
        <f>PROPER(LEFT(R161,(SEARCH("/",R161)-2)+1))</f>
        <v>Theater</v>
      </c>
      <c r="V161" t="str">
        <f>PROPER(RIGHT(R161,LEN(R161)-SEARCH("/",R161)))</f>
        <v>Plays</v>
      </c>
    </row>
    <row r="162" spans="1:22" x14ac:dyDescent="0.25">
      <c r="A162">
        <v>3439</v>
      </c>
      <c r="B162" s="7" t="s">
        <v>3438</v>
      </c>
      <c r="C162" s="7" t="s">
        <v>7549</v>
      </c>
      <c r="D162" s="4">
        <v>1200</v>
      </c>
      <c r="E162" s="4">
        <v>1616.14</v>
      </c>
      <c r="F162" t="s">
        <v>8219</v>
      </c>
      <c r="G162" t="s">
        <v>8224</v>
      </c>
      <c r="H162" t="s">
        <v>8246</v>
      </c>
      <c r="I162">
        <v>1453179540</v>
      </c>
      <c r="J162" s="11">
        <f>(((I162/60)/60)/24)+DATE(1970,1,1)</f>
        <v>42388.207638888889</v>
      </c>
      <c r="K162">
        <v>1452030730</v>
      </c>
      <c r="L162" s="15">
        <f>(((K162/60)/60)/24)+DATE(1970,1,1)</f>
        <v>42374.911226851851</v>
      </c>
      <c r="M162" s="63">
        <f>DATEDIF(L162,J162,"D")</f>
        <v>14</v>
      </c>
      <c r="N162" s="5">
        <v>14</v>
      </c>
      <c r="O162" t="b">
        <v>0</v>
      </c>
      <c r="P162">
        <v>18</v>
      </c>
      <c r="Q162" t="b">
        <v>1</v>
      </c>
      <c r="R162" t="s">
        <v>8271</v>
      </c>
      <c r="S162" s="2">
        <f>IF(E162=0,0,E162/D162*100)</f>
        <v>134.67833333333334</v>
      </c>
      <c r="T162" s="4">
        <f>IF(E162=0,0,E162/P162)</f>
        <v>89.785555555555561</v>
      </c>
      <c r="U162" t="str">
        <f>PROPER(LEFT(R162,(SEARCH("/",R162)-2)+1))</f>
        <v>Theater</v>
      </c>
      <c r="V162" t="str">
        <f>PROPER(RIGHT(R162,LEN(R162)-SEARCH("/",R162)))</f>
        <v>Plays</v>
      </c>
    </row>
    <row r="163" spans="1:22" x14ac:dyDescent="0.25">
      <c r="A163">
        <v>3460</v>
      </c>
      <c r="B163" s="7" t="s">
        <v>3459</v>
      </c>
      <c r="C163" s="7" t="s">
        <v>7570</v>
      </c>
      <c r="D163" s="4">
        <v>500</v>
      </c>
      <c r="E163" s="4">
        <v>950</v>
      </c>
      <c r="F163" t="s">
        <v>8219</v>
      </c>
      <c r="G163" t="s">
        <v>8225</v>
      </c>
      <c r="H163" t="s">
        <v>8247</v>
      </c>
      <c r="I163">
        <v>1408106352</v>
      </c>
      <c r="J163" s="11">
        <f>(((I163/60)/60)/24)+DATE(1970,1,1)</f>
        <v>41866.527222222219</v>
      </c>
      <c r="K163">
        <v>1406896752</v>
      </c>
      <c r="L163" s="15">
        <f>(((K163/60)/60)/24)+DATE(1970,1,1)</f>
        <v>41852.527222222219</v>
      </c>
      <c r="M163" s="63">
        <f>DATEDIF(L163,J163,"D")</f>
        <v>14</v>
      </c>
      <c r="N163" s="5">
        <v>14</v>
      </c>
      <c r="O163" t="b">
        <v>0</v>
      </c>
      <c r="P163">
        <v>19</v>
      </c>
      <c r="Q163" t="b">
        <v>1</v>
      </c>
      <c r="R163" t="s">
        <v>8271</v>
      </c>
      <c r="S163" s="2">
        <f>IF(E163=0,0,E163/D163*100)</f>
        <v>190</v>
      </c>
      <c r="T163" s="4">
        <f>IF(E163=0,0,E163/P163)</f>
        <v>50</v>
      </c>
      <c r="U163" t="str">
        <f>PROPER(LEFT(R163,(SEARCH("/",R163)-2)+1))</f>
        <v>Theater</v>
      </c>
      <c r="V163" t="str">
        <f>PROPER(RIGHT(R163,LEN(R163)-SEARCH("/",R163)))</f>
        <v>Plays</v>
      </c>
    </row>
    <row r="164" spans="1:22" x14ac:dyDescent="0.25">
      <c r="A164">
        <v>3509</v>
      </c>
      <c r="B164" s="7" t="s">
        <v>3508</v>
      </c>
      <c r="C164" s="7" t="s">
        <v>7619</v>
      </c>
      <c r="D164" s="4">
        <v>3000</v>
      </c>
      <c r="E164" s="4">
        <v>3190</v>
      </c>
      <c r="F164" t="s">
        <v>8219</v>
      </c>
      <c r="G164" t="s">
        <v>8224</v>
      </c>
      <c r="H164" t="s">
        <v>8246</v>
      </c>
      <c r="I164">
        <v>1416545700</v>
      </c>
      <c r="J164" s="11">
        <f>(((I164/60)/60)/24)+DATE(1970,1,1)</f>
        <v>41964.204861111109</v>
      </c>
      <c r="K164">
        <v>1415392666</v>
      </c>
      <c r="L164" s="15">
        <f>(((K164/60)/60)/24)+DATE(1970,1,1)</f>
        <v>41950.859560185185</v>
      </c>
      <c r="M164" s="63">
        <f>DATEDIF(L164,J164,"D")</f>
        <v>14</v>
      </c>
      <c r="N164" s="5">
        <v>14</v>
      </c>
      <c r="O164" t="b">
        <v>0</v>
      </c>
      <c r="P164">
        <v>33</v>
      </c>
      <c r="Q164" t="b">
        <v>1</v>
      </c>
      <c r="R164" t="s">
        <v>8271</v>
      </c>
      <c r="S164" s="2">
        <f>IF(E164=0,0,E164/D164*100)</f>
        <v>106.33333333333333</v>
      </c>
      <c r="T164" s="4">
        <f>IF(E164=0,0,E164/P164)</f>
        <v>96.666666666666671</v>
      </c>
      <c r="U164" t="str">
        <f>PROPER(LEFT(R164,(SEARCH("/",R164)-2)+1))</f>
        <v>Theater</v>
      </c>
      <c r="V164" t="str">
        <f>PROPER(RIGHT(R164,LEN(R164)-SEARCH("/",R164)))</f>
        <v>Plays</v>
      </c>
    </row>
    <row r="165" spans="1:22" x14ac:dyDescent="0.25">
      <c r="A165">
        <v>3581</v>
      </c>
      <c r="B165" s="7" t="s">
        <v>3580</v>
      </c>
      <c r="C165" s="7" t="s">
        <v>7691</v>
      </c>
      <c r="D165" s="4">
        <v>1500</v>
      </c>
      <c r="E165" s="4">
        <v>1500</v>
      </c>
      <c r="F165" t="s">
        <v>8219</v>
      </c>
      <c r="G165" t="s">
        <v>8225</v>
      </c>
      <c r="H165" t="s">
        <v>8247</v>
      </c>
      <c r="I165">
        <v>1406719110</v>
      </c>
      <c r="J165" s="11">
        <f>(((I165/60)/60)/24)+DATE(1970,1,1)</f>
        <v>41850.471180555556</v>
      </c>
      <c r="K165">
        <v>1405509510</v>
      </c>
      <c r="L165" s="15">
        <f>(((K165/60)/60)/24)+DATE(1970,1,1)</f>
        <v>41836.471180555556</v>
      </c>
      <c r="M165" s="63">
        <f>DATEDIF(L165,J165,"D")</f>
        <v>14</v>
      </c>
      <c r="N165" s="5">
        <v>14</v>
      </c>
      <c r="O165" t="b">
        <v>0</v>
      </c>
      <c r="P165">
        <v>45</v>
      </c>
      <c r="Q165" t="b">
        <v>1</v>
      </c>
      <c r="R165" t="s">
        <v>8271</v>
      </c>
      <c r="S165" s="2">
        <f>IF(E165=0,0,E165/D165*100)</f>
        <v>100</v>
      </c>
      <c r="T165" s="4">
        <f>IF(E165=0,0,E165/P165)</f>
        <v>33.333333333333336</v>
      </c>
      <c r="U165" t="str">
        <f>PROPER(LEFT(R165,(SEARCH("/",R165)-2)+1))</f>
        <v>Theater</v>
      </c>
      <c r="V165" t="str">
        <f>PROPER(RIGHT(R165,LEN(R165)-SEARCH("/",R165)))</f>
        <v>Plays</v>
      </c>
    </row>
    <row r="166" spans="1:22" x14ac:dyDescent="0.25">
      <c r="A166">
        <v>3582</v>
      </c>
      <c r="B166" s="7" t="s">
        <v>3581</v>
      </c>
      <c r="C166" s="7" t="s">
        <v>7692</v>
      </c>
      <c r="D166" s="4">
        <v>1000</v>
      </c>
      <c r="E166" s="4">
        <v>2870</v>
      </c>
      <c r="F166" t="s">
        <v>8219</v>
      </c>
      <c r="G166" t="s">
        <v>8224</v>
      </c>
      <c r="H166" t="s">
        <v>8246</v>
      </c>
      <c r="I166">
        <v>1459822682</v>
      </c>
      <c r="J166" s="11">
        <f>(((I166/60)/60)/24)+DATE(1970,1,1)</f>
        <v>42465.095856481479</v>
      </c>
      <c r="K166">
        <v>1458613082</v>
      </c>
      <c r="L166" s="15">
        <f>(((K166/60)/60)/24)+DATE(1970,1,1)</f>
        <v>42451.095856481479</v>
      </c>
      <c r="M166" s="63">
        <f>DATEDIF(L166,J166,"D")</f>
        <v>14</v>
      </c>
      <c r="N166" s="5">
        <v>14</v>
      </c>
      <c r="O166" t="b">
        <v>0</v>
      </c>
      <c r="P166">
        <v>49</v>
      </c>
      <c r="Q166" t="b">
        <v>1</v>
      </c>
      <c r="R166" t="s">
        <v>8271</v>
      </c>
      <c r="S166" s="2">
        <f>IF(E166=0,0,E166/D166*100)</f>
        <v>287</v>
      </c>
      <c r="T166" s="4">
        <f>IF(E166=0,0,E166/P166)</f>
        <v>58.571428571428569</v>
      </c>
      <c r="U166" t="str">
        <f>PROPER(LEFT(R166,(SEARCH("/",R166)-2)+1))</f>
        <v>Theater</v>
      </c>
      <c r="V166" t="str">
        <f>PROPER(RIGHT(R166,LEN(R166)-SEARCH("/",R166)))</f>
        <v>Plays</v>
      </c>
    </row>
    <row r="167" spans="1:22" x14ac:dyDescent="0.25">
      <c r="A167">
        <v>3664</v>
      </c>
      <c r="B167" s="7" t="s">
        <v>3661</v>
      </c>
      <c r="C167" s="7" t="s">
        <v>7774</v>
      </c>
      <c r="D167" s="4">
        <v>800</v>
      </c>
      <c r="E167" s="4">
        <v>875</v>
      </c>
      <c r="F167" t="s">
        <v>8219</v>
      </c>
      <c r="G167" t="s">
        <v>8224</v>
      </c>
      <c r="H167" t="s">
        <v>8246</v>
      </c>
      <c r="I167">
        <v>1466056689</v>
      </c>
      <c r="J167" s="11">
        <f>(((I167/60)/60)/24)+DATE(1970,1,1)</f>
        <v>42537.248715277776</v>
      </c>
      <c r="K167">
        <v>1464847089</v>
      </c>
      <c r="L167" s="15">
        <f>(((K167/60)/60)/24)+DATE(1970,1,1)</f>
        <v>42523.248715277776</v>
      </c>
      <c r="M167" s="63">
        <f>DATEDIF(L167,J167,"D")</f>
        <v>14</v>
      </c>
      <c r="N167" s="5">
        <v>14</v>
      </c>
      <c r="O167" t="b">
        <v>0</v>
      </c>
      <c r="P167">
        <v>19</v>
      </c>
      <c r="Q167" t="b">
        <v>1</v>
      </c>
      <c r="R167" t="s">
        <v>8271</v>
      </c>
      <c r="S167" s="2">
        <f>IF(E167=0,0,E167/D167*100)</f>
        <v>109.375</v>
      </c>
      <c r="T167" s="4">
        <f>IF(E167=0,0,E167/P167)</f>
        <v>46.05263157894737</v>
      </c>
      <c r="U167" t="str">
        <f>PROPER(LEFT(R167,(SEARCH("/",R167)-2)+1))</f>
        <v>Theater</v>
      </c>
      <c r="V167" t="str">
        <f>PROPER(RIGHT(R167,LEN(R167)-SEARCH("/",R167)))</f>
        <v>Plays</v>
      </c>
    </row>
    <row r="168" spans="1:22" x14ac:dyDescent="0.25">
      <c r="A168">
        <v>3708</v>
      </c>
      <c r="B168" s="7" t="s">
        <v>3705</v>
      </c>
      <c r="C168" s="7" t="s">
        <v>7818</v>
      </c>
      <c r="D168" s="4">
        <v>700</v>
      </c>
      <c r="E168" s="4">
        <v>2100</v>
      </c>
      <c r="F168" t="s">
        <v>8219</v>
      </c>
      <c r="G168" t="s">
        <v>8224</v>
      </c>
      <c r="H168" t="s">
        <v>8246</v>
      </c>
      <c r="I168">
        <v>1404444286</v>
      </c>
      <c r="J168" s="11">
        <f>(((I168/60)/60)/24)+DATE(1970,1,1)</f>
        <v>41824.142199074071</v>
      </c>
      <c r="K168">
        <v>1403234686</v>
      </c>
      <c r="L168" s="15">
        <f>(((K168/60)/60)/24)+DATE(1970,1,1)</f>
        <v>41810.142199074071</v>
      </c>
      <c r="M168" s="63">
        <f>DATEDIF(L168,J168,"D")</f>
        <v>14</v>
      </c>
      <c r="N168" s="5">
        <v>14</v>
      </c>
      <c r="O168" t="b">
        <v>0</v>
      </c>
      <c r="P168">
        <v>39</v>
      </c>
      <c r="Q168" t="b">
        <v>1</v>
      </c>
      <c r="R168" t="s">
        <v>8271</v>
      </c>
      <c r="S168" s="2">
        <f>IF(E168=0,0,E168/D168*100)</f>
        <v>300</v>
      </c>
      <c r="T168" s="4">
        <f>IF(E168=0,0,E168/P168)</f>
        <v>53.846153846153847</v>
      </c>
      <c r="U168" t="str">
        <f>PROPER(LEFT(R168,(SEARCH("/",R168)-2)+1))</f>
        <v>Theater</v>
      </c>
      <c r="V168" t="str">
        <f>PROPER(RIGHT(R168,LEN(R168)-SEARCH("/",R168)))</f>
        <v>Plays</v>
      </c>
    </row>
    <row r="169" spans="1:22" x14ac:dyDescent="0.25">
      <c r="A169">
        <v>3767</v>
      </c>
      <c r="B169" s="7" t="s">
        <v>3764</v>
      </c>
      <c r="C169" s="7" t="s">
        <v>7877</v>
      </c>
      <c r="D169" s="4">
        <v>2000</v>
      </c>
      <c r="E169" s="4">
        <v>2335</v>
      </c>
      <c r="F169" t="s">
        <v>8219</v>
      </c>
      <c r="G169" t="s">
        <v>8224</v>
      </c>
      <c r="H169" t="s">
        <v>8246</v>
      </c>
      <c r="I169">
        <v>1425185940</v>
      </c>
      <c r="J169" s="11">
        <f>(((I169/60)/60)/24)+DATE(1970,1,1)</f>
        <v>42064.207638888889</v>
      </c>
      <c r="K169">
        <v>1423960097</v>
      </c>
      <c r="L169" s="15">
        <f>(((K169/60)/60)/24)+DATE(1970,1,1)</f>
        <v>42050.019641203704</v>
      </c>
      <c r="M169" s="63">
        <f>DATEDIF(L169,J169,"D")</f>
        <v>14</v>
      </c>
      <c r="N169" s="5">
        <v>14</v>
      </c>
      <c r="O169" t="b">
        <v>0</v>
      </c>
      <c r="P169">
        <v>56</v>
      </c>
      <c r="Q169" t="b">
        <v>1</v>
      </c>
      <c r="R169" t="s">
        <v>8305</v>
      </c>
      <c r="S169" s="2">
        <f>IF(E169=0,0,E169/D169*100)</f>
        <v>116.75</v>
      </c>
      <c r="T169" s="4">
        <f>IF(E169=0,0,E169/P169)</f>
        <v>41.696428571428569</v>
      </c>
      <c r="U169" t="str">
        <f>PROPER(LEFT(R169,(SEARCH("/",R169)-2)+1))</f>
        <v>Theater</v>
      </c>
      <c r="V169" t="str">
        <f>PROPER(RIGHT(R169,LEN(R169)-SEARCH("/",R169)))</f>
        <v>Musical</v>
      </c>
    </row>
    <row r="170" spans="1:22" x14ac:dyDescent="0.25">
      <c r="A170">
        <v>3830</v>
      </c>
      <c r="B170" s="7" t="s">
        <v>3827</v>
      </c>
      <c r="C170" s="7" t="s">
        <v>7939</v>
      </c>
      <c r="D170" s="4">
        <v>100</v>
      </c>
      <c r="E170" s="4">
        <v>225</v>
      </c>
      <c r="F170" t="s">
        <v>8219</v>
      </c>
      <c r="G170" t="s">
        <v>8224</v>
      </c>
      <c r="H170" t="s">
        <v>8246</v>
      </c>
      <c r="I170">
        <v>1464371211</v>
      </c>
      <c r="J170" s="11">
        <f>(((I170/60)/60)/24)+DATE(1970,1,1)</f>
        <v>42517.740868055553</v>
      </c>
      <c r="K170">
        <v>1463161611</v>
      </c>
      <c r="L170" s="15">
        <f>(((K170/60)/60)/24)+DATE(1970,1,1)</f>
        <v>42503.740868055553</v>
      </c>
      <c r="M170" s="63">
        <f>DATEDIF(L170,J170,"D")</f>
        <v>14</v>
      </c>
      <c r="N170" s="5">
        <v>14</v>
      </c>
      <c r="O170" t="b">
        <v>0</v>
      </c>
      <c r="P170">
        <v>3</v>
      </c>
      <c r="Q170" t="b">
        <v>1</v>
      </c>
      <c r="R170" t="s">
        <v>8271</v>
      </c>
      <c r="S170" s="2">
        <f>IF(E170=0,0,E170/D170*100)</f>
        <v>225</v>
      </c>
      <c r="T170" s="4">
        <f>IF(E170=0,0,E170/P170)</f>
        <v>75</v>
      </c>
      <c r="U170" t="str">
        <f>PROPER(LEFT(R170,(SEARCH("/",R170)-2)+1))</f>
        <v>Theater</v>
      </c>
      <c r="V170" t="str">
        <f>PROPER(RIGHT(R170,LEN(R170)-SEARCH("/",R170)))</f>
        <v>Plays</v>
      </c>
    </row>
    <row r="171" spans="1:22" x14ac:dyDescent="0.25">
      <c r="A171">
        <v>3862</v>
      </c>
      <c r="B171" s="7" t="s">
        <v>3859</v>
      </c>
      <c r="C171" s="7" t="s">
        <v>7971</v>
      </c>
      <c r="D171" s="4">
        <v>7500</v>
      </c>
      <c r="E171" s="4">
        <v>1</v>
      </c>
      <c r="F171" t="s">
        <v>8221</v>
      </c>
      <c r="G171" t="s">
        <v>8224</v>
      </c>
      <c r="H171" t="s">
        <v>8246</v>
      </c>
      <c r="I171">
        <v>1473699540</v>
      </c>
      <c r="J171" s="11">
        <f>(((I171/60)/60)/24)+DATE(1970,1,1)</f>
        <v>42625.707638888889</v>
      </c>
      <c r="K171">
        <v>1472451356</v>
      </c>
      <c r="L171" s="15">
        <f>(((K171/60)/60)/24)+DATE(1970,1,1)</f>
        <v>42611.261064814811</v>
      </c>
      <c r="M171" s="63">
        <f>DATEDIF(L171,J171,"D")</f>
        <v>14</v>
      </c>
      <c r="N171" s="5">
        <v>14</v>
      </c>
      <c r="O171" t="b">
        <v>0</v>
      </c>
      <c r="P171">
        <v>1</v>
      </c>
      <c r="Q171" t="b">
        <v>0</v>
      </c>
      <c r="R171" t="s">
        <v>8271</v>
      </c>
      <c r="S171" s="2">
        <f>IF(E171=0,0,E171/D171*100)</f>
        <v>1.3333333333333334E-2</v>
      </c>
      <c r="T171" s="4">
        <f>IF(E171=0,0,E171/P171)</f>
        <v>1</v>
      </c>
      <c r="U171" t="str">
        <f>PROPER(LEFT(R171,(SEARCH("/",R171)-2)+1))</f>
        <v>Theater</v>
      </c>
      <c r="V171" t="str">
        <f>PROPER(RIGHT(R171,LEN(R171)-SEARCH("/",R171)))</f>
        <v>Plays</v>
      </c>
    </row>
    <row r="172" spans="1:22" x14ac:dyDescent="0.25">
      <c r="A172">
        <v>3896</v>
      </c>
      <c r="B172" s="7" t="s">
        <v>3893</v>
      </c>
      <c r="C172" s="7" t="s">
        <v>8004</v>
      </c>
      <c r="D172" s="4">
        <v>1600</v>
      </c>
      <c r="E172" s="4">
        <v>170</v>
      </c>
      <c r="F172" t="s">
        <v>8221</v>
      </c>
      <c r="G172" t="s">
        <v>8224</v>
      </c>
      <c r="H172" t="s">
        <v>8246</v>
      </c>
      <c r="I172">
        <v>1402979778</v>
      </c>
      <c r="J172" s="11">
        <f>(((I172/60)/60)/24)+DATE(1970,1,1)</f>
        <v>41807.191875000004</v>
      </c>
      <c r="K172">
        <v>1401770178</v>
      </c>
      <c r="L172" s="15">
        <f>(((K172/60)/60)/24)+DATE(1970,1,1)</f>
        <v>41793.191875000004</v>
      </c>
      <c r="M172" s="63">
        <f>DATEDIF(L172,J172,"D")</f>
        <v>14</v>
      </c>
      <c r="N172" s="5">
        <v>14</v>
      </c>
      <c r="O172" t="b">
        <v>0</v>
      </c>
      <c r="P172">
        <v>4</v>
      </c>
      <c r="Q172" t="b">
        <v>0</v>
      </c>
      <c r="R172" t="s">
        <v>8271</v>
      </c>
      <c r="S172" s="2">
        <f>IF(E172=0,0,E172/D172*100)</f>
        <v>10.625</v>
      </c>
      <c r="T172" s="4">
        <f>IF(E172=0,0,E172/P172)</f>
        <v>42.5</v>
      </c>
      <c r="U172" t="str">
        <f>PROPER(LEFT(R172,(SEARCH("/",R172)-2)+1))</f>
        <v>Theater</v>
      </c>
      <c r="V172" t="str">
        <f>PROPER(RIGHT(R172,LEN(R172)-SEARCH("/",R172)))</f>
        <v>Plays</v>
      </c>
    </row>
    <row r="173" spans="1:22" x14ac:dyDescent="0.25">
      <c r="A173">
        <v>3904</v>
      </c>
      <c r="B173" s="7" t="s">
        <v>3901</v>
      </c>
      <c r="C173" s="7" t="s">
        <v>8012</v>
      </c>
      <c r="D173" s="4">
        <v>10000</v>
      </c>
      <c r="E173" s="4">
        <v>3</v>
      </c>
      <c r="F173" t="s">
        <v>8221</v>
      </c>
      <c r="G173" t="s">
        <v>8224</v>
      </c>
      <c r="H173" t="s">
        <v>8246</v>
      </c>
      <c r="I173">
        <v>1429074240</v>
      </c>
      <c r="J173" s="11">
        <f>(((I173/60)/60)/24)+DATE(1970,1,1)</f>
        <v>42109.211111111115</v>
      </c>
      <c r="K173">
        <v>1427866200</v>
      </c>
      <c r="L173" s="15">
        <f>(((K173/60)/60)/24)+DATE(1970,1,1)</f>
        <v>42095.229166666672</v>
      </c>
      <c r="M173" s="63">
        <f>DATEDIF(L173,J173,"D")</f>
        <v>14</v>
      </c>
      <c r="N173" s="5">
        <v>14</v>
      </c>
      <c r="O173" t="b">
        <v>0</v>
      </c>
      <c r="P173">
        <v>2</v>
      </c>
      <c r="Q173" t="b">
        <v>0</v>
      </c>
      <c r="R173" t="s">
        <v>8271</v>
      </c>
      <c r="S173" s="2">
        <f>IF(E173=0,0,E173/D173*100)</f>
        <v>0.03</v>
      </c>
      <c r="T173" s="4">
        <f>IF(E173=0,0,E173/P173)</f>
        <v>1.5</v>
      </c>
      <c r="U173" t="str">
        <f>PROPER(LEFT(R173,(SEARCH("/",R173)-2)+1))</f>
        <v>Theater</v>
      </c>
      <c r="V173" t="str">
        <f>PROPER(RIGHT(R173,LEN(R173)-SEARCH("/",R173)))</f>
        <v>Plays</v>
      </c>
    </row>
    <row r="174" spans="1:22" x14ac:dyDescent="0.25">
      <c r="A174">
        <v>4090</v>
      </c>
      <c r="B174" s="7" t="s">
        <v>4086</v>
      </c>
      <c r="C174" s="7" t="s">
        <v>8193</v>
      </c>
      <c r="D174" s="4">
        <v>1000</v>
      </c>
      <c r="E174" s="4">
        <v>32</v>
      </c>
      <c r="F174" t="s">
        <v>8221</v>
      </c>
      <c r="G174" t="s">
        <v>8224</v>
      </c>
      <c r="H174" t="s">
        <v>8246</v>
      </c>
      <c r="I174">
        <v>1438959600</v>
      </c>
      <c r="J174" s="11">
        <f>(((I174/60)/60)/24)+DATE(1970,1,1)</f>
        <v>42223.625</v>
      </c>
      <c r="K174">
        <v>1437754137</v>
      </c>
      <c r="L174" s="15">
        <f>(((K174/60)/60)/24)+DATE(1970,1,1)</f>
        <v>42209.67288194444</v>
      </c>
      <c r="M174" s="63">
        <f>DATEDIF(L174,J174,"D")</f>
        <v>14</v>
      </c>
      <c r="N174" s="5">
        <v>14</v>
      </c>
      <c r="O174" t="b">
        <v>0</v>
      </c>
      <c r="P174">
        <v>3</v>
      </c>
      <c r="Q174" t="b">
        <v>0</v>
      </c>
      <c r="R174" t="s">
        <v>8271</v>
      </c>
      <c r="S174" s="2">
        <f>IF(E174=0,0,E174/D174*100)</f>
        <v>3.2</v>
      </c>
      <c r="T174" s="4">
        <f>IF(E174=0,0,E174/P174)</f>
        <v>10.666666666666666</v>
      </c>
      <c r="U174" t="str">
        <f>PROPER(LEFT(R174,(SEARCH("/",R174)-2)+1))</f>
        <v>Theater</v>
      </c>
      <c r="V174" t="str">
        <f>PROPER(RIGHT(R174,LEN(R174)-SEARCH("/",R174)))</f>
        <v>Plays</v>
      </c>
    </row>
    <row r="175" spans="1:22" x14ac:dyDescent="0.25">
      <c r="A175">
        <v>34</v>
      </c>
      <c r="B175" s="7" t="s">
        <v>36</v>
      </c>
      <c r="C175" s="7" t="s">
        <v>4145</v>
      </c>
      <c r="D175" s="4">
        <v>2600</v>
      </c>
      <c r="E175" s="4">
        <v>3392</v>
      </c>
      <c r="F175" t="s">
        <v>8219</v>
      </c>
      <c r="G175" t="s">
        <v>8224</v>
      </c>
      <c r="H175" t="s">
        <v>8246</v>
      </c>
      <c r="I175">
        <v>1407224601</v>
      </c>
      <c r="J175" s="11">
        <f>(((I175/60)/60)/24)+DATE(1970,1,1)</f>
        <v>41856.321770833332</v>
      </c>
      <c r="K175">
        <v>1405928601</v>
      </c>
      <c r="L175" s="15">
        <f>(((K175/60)/60)/24)+DATE(1970,1,1)</f>
        <v>41841.321770833332</v>
      </c>
      <c r="M175" s="63">
        <f>DATEDIF(L175,J175,"D")</f>
        <v>15</v>
      </c>
      <c r="N175" s="5">
        <v>15</v>
      </c>
      <c r="O175" t="b">
        <v>0</v>
      </c>
      <c r="P175">
        <v>68</v>
      </c>
      <c r="Q175" t="b">
        <v>1</v>
      </c>
      <c r="R175" t="s">
        <v>8265</v>
      </c>
      <c r="S175" s="2">
        <f>IF(E175=0,0,E175/D175*100)</f>
        <v>130.46153846153845</v>
      </c>
      <c r="T175" s="4">
        <f>IF(E175=0,0,E175/P175)</f>
        <v>49.882352941176471</v>
      </c>
      <c r="U175" t="str">
        <f>PROPER(LEFT(R175,(SEARCH("/",R175)-2)+1))</f>
        <v>Film &amp; Video</v>
      </c>
      <c r="V175" t="str">
        <f>PROPER(RIGHT(R175,LEN(R175)-SEARCH("/",R175)))</f>
        <v>Television</v>
      </c>
    </row>
    <row r="176" spans="1:22" x14ac:dyDescent="0.25">
      <c r="A176">
        <v>83</v>
      </c>
      <c r="B176" s="7" t="s">
        <v>85</v>
      </c>
      <c r="C176" s="7" t="s">
        <v>4194</v>
      </c>
      <c r="D176" s="4">
        <v>200</v>
      </c>
      <c r="E176" s="4">
        <v>205</v>
      </c>
      <c r="F176" t="s">
        <v>8219</v>
      </c>
      <c r="G176" t="s">
        <v>8225</v>
      </c>
      <c r="H176" t="s">
        <v>8247</v>
      </c>
      <c r="I176">
        <v>1424604600</v>
      </c>
      <c r="J176" s="11">
        <f>(((I176/60)/60)/24)+DATE(1970,1,1)</f>
        <v>42057.479166666672</v>
      </c>
      <c r="K176">
        <v>1423320389</v>
      </c>
      <c r="L176" s="15">
        <f>(((K176/60)/60)/24)+DATE(1970,1,1)</f>
        <v>42042.615613425922</v>
      </c>
      <c r="M176" s="63">
        <f>DATEDIF(L176,J176,"D")</f>
        <v>15</v>
      </c>
      <c r="N176" s="5">
        <v>15</v>
      </c>
      <c r="O176" t="b">
        <v>0</v>
      </c>
      <c r="P176">
        <v>13</v>
      </c>
      <c r="Q176" t="b">
        <v>1</v>
      </c>
      <c r="R176" t="s">
        <v>8266</v>
      </c>
      <c r="S176" s="2">
        <f>IF(E176=0,0,E176/D176*100)</f>
        <v>102.49999999999999</v>
      </c>
      <c r="T176" s="4">
        <f>IF(E176=0,0,E176/P176)</f>
        <v>15.76923076923077</v>
      </c>
      <c r="U176" t="str">
        <f>PROPER(LEFT(R176,(SEARCH("/",R176)-2)+1))</f>
        <v>Film &amp; Video</v>
      </c>
      <c r="V176" t="str">
        <f>PROPER(RIGHT(R176,LEN(R176)-SEARCH("/",R176)))</f>
        <v>Shorts</v>
      </c>
    </row>
    <row r="177" spans="1:22" x14ac:dyDescent="0.25">
      <c r="A177">
        <v>310</v>
      </c>
      <c r="B177" s="7" t="s">
        <v>311</v>
      </c>
      <c r="C177" s="7" t="s">
        <v>4420</v>
      </c>
      <c r="D177" s="4">
        <v>1000</v>
      </c>
      <c r="E177" s="4">
        <v>1041.29</v>
      </c>
      <c r="F177" t="s">
        <v>8219</v>
      </c>
      <c r="G177" t="s">
        <v>8224</v>
      </c>
      <c r="H177" t="s">
        <v>8246</v>
      </c>
      <c r="I177">
        <v>1319076000</v>
      </c>
      <c r="J177" s="11">
        <f>(((I177/60)/60)/24)+DATE(1970,1,1)</f>
        <v>40836.083333333336</v>
      </c>
      <c r="K177">
        <v>1317788623</v>
      </c>
      <c r="L177" s="15">
        <f>(((K177/60)/60)/24)+DATE(1970,1,1)</f>
        <v>40821.183136574073</v>
      </c>
      <c r="M177" s="63">
        <f>DATEDIF(L177,J177,"D")</f>
        <v>15</v>
      </c>
      <c r="N177" s="5">
        <v>15</v>
      </c>
      <c r="O177" t="b">
        <v>1</v>
      </c>
      <c r="P177">
        <v>36</v>
      </c>
      <c r="Q177" t="b">
        <v>1</v>
      </c>
      <c r="R177" t="s">
        <v>8269</v>
      </c>
      <c r="S177" s="2">
        <f>IF(E177=0,0,E177/D177*100)</f>
        <v>104.129</v>
      </c>
      <c r="T177" s="4">
        <f>IF(E177=0,0,E177/P177)</f>
        <v>28.924722222222222</v>
      </c>
      <c r="U177" t="str">
        <f>PROPER(LEFT(R177,(SEARCH("/",R177)-2)+1))</f>
        <v>Film &amp; Video</v>
      </c>
      <c r="V177" t="str">
        <f>PROPER(RIGHT(R177,LEN(R177)-SEARCH("/",R177)))</f>
        <v>Documentary</v>
      </c>
    </row>
    <row r="178" spans="1:22" x14ac:dyDescent="0.25">
      <c r="A178">
        <v>386</v>
      </c>
      <c r="B178" s="7" t="s">
        <v>387</v>
      </c>
      <c r="C178" s="7" t="s">
        <v>4496</v>
      </c>
      <c r="D178" s="4">
        <v>600</v>
      </c>
      <c r="E178" s="4">
        <v>601</v>
      </c>
      <c r="F178" t="s">
        <v>8219</v>
      </c>
      <c r="G178" t="s">
        <v>8224</v>
      </c>
      <c r="H178" t="s">
        <v>8246</v>
      </c>
      <c r="I178">
        <v>1439246991</v>
      </c>
      <c r="J178" s="11">
        <f>(((I178/60)/60)/24)+DATE(1970,1,1)</f>
        <v>42226.951284722221</v>
      </c>
      <c r="K178">
        <v>1437950991</v>
      </c>
      <c r="L178" s="15">
        <f>(((K178/60)/60)/24)+DATE(1970,1,1)</f>
        <v>42211.951284722221</v>
      </c>
      <c r="M178" s="63">
        <f>DATEDIF(L178,J178,"D")</f>
        <v>15</v>
      </c>
      <c r="N178" s="5">
        <v>15</v>
      </c>
      <c r="O178" t="b">
        <v>0</v>
      </c>
      <c r="P178">
        <v>13</v>
      </c>
      <c r="Q178" t="b">
        <v>1</v>
      </c>
      <c r="R178" t="s">
        <v>8269</v>
      </c>
      <c r="S178" s="2">
        <f>IF(E178=0,0,E178/D178*100)</f>
        <v>100.16666666666667</v>
      </c>
      <c r="T178" s="4">
        <f>IF(E178=0,0,E178/P178)</f>
        <v>46.230769230769234</v>
      </c>
      <c r="U178" t="str">
        <f>PROPER(LEFT(R178,(SEARCH("/",R178)-2)+1))</f>
        <v>Film &amp; Video</v>
      </c>
      <c r="V178" t="str">
        <f>PROPER(RIGHT(R178,LEN(R178)-SEARCH("/",R178)))</f>
        <v>Documentary</v>
      </c>
    </row>
    <row r="179" spans="1:22" x14ac:dyDescent="0.25">
      <c r="A179">
        <v>396</v>
      </c>
      <c r="B179" s="7" t="s">
        <v>397</v>
      </c>
      <c r="C179" s="7" t="s">
        <v>4506</v>
      </c>
      <c r="D179" s="4">
        <v>15000</v>
      </c>
      <c r="E179" s="4">
        <v>16000</v>
      </c>
      <c r="F179" t="s">
        <v>8219</v>
      </c>
      <c r="G179" t="s">
        <v>8224</v>
      </c>
      <c r="H179" t="s">
        <v>8246</v>
      </c>
      <c r="I179">
        <v>1341668006</v>
      </c>
      <c r="J179" s="11">
        <f>(((I179/60)/60)/24)+DATE(1970,1,1)</f>
        <v>41097.564884259256</v>
      </c>
      <c r="K179">
        <v>1340372006</v>
      </c>
      <c r="L179" s="15">
        <f>(((K179/60)/60)/24)+DATE(1970,1,1)</f>
        <v>41082.564884259256</v>
      </c>
      <c r="M179" s="63">
        <f>DATEDIF(L179,J179,"D")</f>
        <v>15</v>
      </c>
      <c r="N179" s="5">
        <v>15</v>
      </c>
      <c r="O179" t="b">
        <v>0</v>
      </c>
      <c r="P179">
        <v>196</v>
      </c>
      <c r="Q179" t="b">
        <v>1</v>
      </c>
      <c r="R179" t="s">
        <v>8269</v>
      </c>
      <c r="S179" s="2">
        <f>IF(E179=0,0,E179/D179*100)</f>
        <v>106.66666666666667</v>
      </c>
      <c r="T179" s="4">
        <f>IF(E179=0,0,E179/P179)</f>
        <v>81.632653061224488</v>
      </c>
      <c r="U179" t="str">
        <f>PROPER(LEFT(R179,(SEARCH("/",R179)-2)+1))</f>
        <v>Film &amp; Video</v>
      </c>
      <c r="V179" t="str">
        <f>PROPER(RIGHT(R179,LEN(R179)-SEARCH("/",R179)))</f>
        <v>Documentary</v>
      </c>
    </row>
    <row r="180" spans="1:22" x14ac:dyDescent="0.25">
      <c r="A180">
        <v>430</v>
      </c>
      <c r="B180" s="7" t="s">
        <v>431</v>
      </c>
      <c r="C180" s="7" t="s">
        <v>4540</v>
      </c>
      <c r="D180" s="4">
        <v>1000</v>
      </c>
      <c r="E180" s="4">
        <v>24</v>
      </c>
      <c r="F180" t="s">
        <v>8221</v>
      </c>
      <c r="G180" t="s">
        <v>8224</v>
      </c>
      <c r="H180" t="s">
        <v>8246</v>
      </c>
      <c r="I180">
        <v>1378866867</v>
      </c>
      <c r="J180" s="11">
        <f>(((I180/60)/60)/24)+DATE(1970,1,1)</f>
        <v>41528.107256944444</v>
      </c>
      <c r="K180">
        <v>1377570867</v>
      </c>
      <c r="L180" s="15">
        <f>(((K180/60)/60)/24)+DATE(1970,1,1)</f>
        <v>41513.107256944444</v>
      </c>
      <c r="M180" s="63">
        <f>DATEDIF(L180,J180,"D")</f>
        <v>15</v>
      </c>
      <c r="N180" s="5">
        <v>15</v>
      </c>
      <c r="O180" t="b">
        <v>0</v>
      </c>
      <c r="P180">
        <v>5</v>
      </c>
      <c r="Q180" t="b">
        <v>0</v>
      </c>
      <c r="R180" t="s">
        <v>8270</v>
      </c>
      <c r="S180" s="2">
        <f>IF(E180=0,0,E180/D180*100)</f>
        <v>2.4</v>
      </c>
      <c r="T180" s="4">
        <f>IF(E180=0,0,E180/P180)</f>
        <v>4.8</v>
      </c>
      <c r="U180" t="str">
        <f>PROPER(LEFT(R180,(SEARCH("/",R180)-2)+1))</f>
        <v>Film &amp; Video</v>
      </c>
      <c r="V180" t="str">
        <f>PROPER(RIGHT(R180,LEN(R180)-SEARCH("/",R180)))</f>
        <v>Animation</v>
      </c>
    </row>
    <row r="181" spans="1:22" x14ac:dyDescent="0.25">
      <c r="A181">
        <v>445</v>
      </c>
      <c r="B181" s="7" t="s">
        <v>446</v>
      </c>
      <c r="C181" s="7" t="s">
        <v>4555</v>
      </c>
      <c r="D181" s="4">
        <v>60000</v>
      </c>
      <c r="E181" s="4">
        <v>2</v>
      </c>
      <c r="F181" t="s">
        <v>8221</v>
      </c>
      <c r="G181" t="s">
        <v>8224</v>
      </c>
      <c r="H181" t="s">
        <v>8246</v>
      </c>
      <c r="I181">
        <v>1432195375</v>
      </c>
      <c r="J181" s="11">
        <f>(((I181/60)/60)/24)+DATE(1970,1,1)</f>
        <v>42145.335358796292</v>
      </c>
      <c r="K181">
        <v>1430899375</v>
      </c>
      <c r="L181" s="15">
        <f>(((K181/60)/60)/24)+DATE(1970,1,1)</f>
        <v>42130.335358796292</v>
      </c>
      <c r="M181" s="63">
        <f>DATEDIF(L181,J181,"D")</f>
        <v>15</v>
      </c>
      <c r="N181" s="5">
        <v>15</v>
      </c>
      <c r="O181" t="b">
        <v>0</v>
      </c>
      <c r="P181">
        <v>2</v>
      </c>
      <c r="Q181" t="b">
        <v>0</v>
      </c>
      <c r="R181" t="s">
        <v>8270</v>
      </c>
      <c r="S181" s="2">
        <f>IF(E181=0,0,E181/D181*100)</f>
        <v>3.3333333333333335E-3</v>
      </c>
      <c r="T181" s="4">
        <f>IF(E181=0,0,E181/P181)</f>
        <v>1</v>
      </c>
      <c r="U181" t="str">
        <f>PROPER(LEFT(R181,(SEARCH("/",R181)-2)+1))</f>
        <v>Film &amp; Video</v>
      </c>
      <c r="V181" t="str">
        <f>PROPER(RIGHT(R181,LEN(R181)-SEARCH("/",R181)))</f>
        <v>Animation</v>
      </c>
    </row>
    <row r="182" spans="1:22" x14ac:dyDescent="0.25">
      <c r="A182">
        <v>589</v>
      </c>
      <c r="B182" s="7" t="s">
        <v>590</v>
      </c>
      <c r="C182" s="7" t="s">
        <v>4699</v>
      </c>
      <c r="D182" s="4">
        <v>7500</v>
      </c>
      <c r="E182" s="4">
        <v>1</v>
      </c>
      <c r="F182" t="s">
        <v>8221</v>
      </c>
      <c r="G182" t="s">
        <v>8224</v>
      </c>
      <c r="H182" t="s">
        <v>8246</v>
      </c>
      <c r="I182">
        <v>1436366699</v>
      </c>
      <c r="J182" s="11">
        <f>(((I182/60)/60)/24)+DATE(1970,1,1)</f>
        <v>42193.614571759259</v>
      </c>
      <c r="K182">
        <v>1435070699</v>
      </c>
      <c r="L182" s="15">
        <f>(((K182/60)/60)/24)+DATE(1970,1,1)</f>
        <v>42178.614571759259</v>
      </c>
      <c r="M182" s="63">
        <f>DATEDIF(L182,J182,"D")</f>
        <v>15</v>
      </c>
      <c r="N182" s="5">
        <v>15</v>
      </c>
      <c r="O182" t="b">
        <v>0</v>
      </c>
      <c r="P182">
        <v>1</v>
      </c>
      <c r="Q182" t="b">
        <v>0</v>
      </c>
      <c r="R182" t="s">
        <v>8272</v>
      </c>
      <c r="S182" s="2">
        <f>IF(E182=0,0,E182/D182*100)</f>
        <v>1.3333333333333334E-2</v>
      </c>
      <c r="T182" s="4">
        <f>IF(E182=0,0,E182/P182)</f>
        <v>1</v>
      </c>
      <c r="U182" t="str">
        <f>PROPER(LEFT(R182,(SEARCH("/",R182)-2)+1))</f>
        <v>Technology</v>
      </c>
      <c r="V182" t="str">
        <f>PROPER(RIGHT(R182,LEN(R182)-SEARCH("/",R182)))</f>
        <v>Web</v>
      </c>
    </row>
    <row r="183" spans="1:22" x14ac:dyDescent="0.25">
      <c r="A183">
        <v>640</v>
      </c>
      <c r="B183" s="7" t="s">
        <v>641</v>
      </c>
      <c r="C183" s="7" t="s">
        <v>4750</v>
      </c>
      <c r="D183" s="4">
        <v>70</v>
      </c>
      <c r="E183" s="4">
        <v>101</v>
      </c>
      <c r="F183" t="s">
        <v>8219</v>
      </c>
      <c r="G183" t="s">
        <v>8230</v>
      </c>
      <c r="H183" t="s">
        <v>8249</v>
      </c>
      <c r="I183">
        <v>1480028400</v>
      </c>
      <c r="J183" s="11">
        <f>(((I183/60)/60)/24)+DATE(1970,1,1)</f>
        <v>42698.958333333328</v>
      </c>
      <c r="K183">
        <v>1478685915</v>
      </c>
      <c r="L183" s="15">
        <f>(((K183/60)/60)/24)+DATE(1970,1,1)</f>
        <v>42683.420312500006</v>
      </c>
      <c r="M183" s="63">
        <f>DATEDIF(L183,J183,"D")</f>
        <v>15</v>
      </c>
      <c r="N183" s="5">
        <v>15</v>
      </c>
      <c r="O183" t="b">
        <v>0</v>
      </c>
      <c r="P183">
        <v>2</v>
      </c>
      <c r="Q183" t="b">
        <v>1</v>
      </c>
      <c r="R183" t="s">
        <v>8273</v>
      </c>
      <c r="S183" s="2">
        <f>IF(E183=0,0,E183/D183*100)</f>
        <v>144.28571428571428</v>
      </c>
      <c r="T183" s="4">
        <f>IF(E183=0,0,E183/P183)</f>
        <v>50.5</v>
      </c>
      <c r="U183" t="str">
        <f>PROPER(LEFT(R183,(SEARCH("/",R183)-2)+1))</f>
        <v>Technology</v>
      </c>
      <c r="V183" t="str">
        <f>PROPER(RIGHT(R183,LEN(R183)-SEARCH("/",R183)))</f>
        <v>Wearables</v>
      </c>
    </row>
    <row r="184" spans="1:22" x14ac:dyDescent="0.25">
      <c r="A184">
        <v>697</v>
      </c>
      <c r="B184" s="7" t="s">
        <v>698</v>
      </c>
      <c r="C184" s="7" t="s">
        <v>4807</v>
      </c>
      <c r="D184" s="4">
        <v>5000</v>
      </c>
      <c r="E184" s="4">
        <v>2319</v>
      </c>
      <c r="F184" t="s">
        <v>8221</v>
      </c>
      <c r="G184" t="s">
        <v>8236</v>
      </c>
      <c r="H184" t="s">
        <v>8249</v>
      </c>
      <c r="I184">
        <v>1454502789</v>
      </c>
      <c r="J184" s="11">
        <f>(((I184/60)/60)/24)+DATE(1970,1,1)</f>
        <v>42403.523020833338</v>
      </c>
      <c r="K184">
        <v>1453206789</v>
      </c>
      <c r="L184" s="15">
        <f>(((K184/60)/60)/24)+DATE(1970,1,1)</f>
        <v>42388.523020833338</v>
      </c>
      <c r="M184" s="63">
        <f>DATEDIF(L184,J184,"D")</f>
        <v>15</v>
      </c>
      <c r="N184" s="5">
        <v>15</v>
      </c>
      <c r="O184" t="b">
        <v>0</v>
      </c>
      <c r="P184">
        <v>114</v>
      </c>
      <c r="Q184" t="b">
        <v>0</v>
      </c>
      <c r="R184" t="s">
        <v>8273</v>
      </c>
      <c r="S184" s="2">
        <f>IF(E184=0,0,E184/D184*100)</f>
        <v>46.379999999999995</v>
      </c>
      <c r="T184" s="4">
        <f>IF(E184=0,0,E184/P184)</f>
        <v>20.342105263157894</v>
      </c>
      <c r="U184" t="str">
        <f>PROPER(LEFT(R184,(SEARCH("/",R184)-2)+1))</f>
        <v>Technology</v>
      </c>
      <c r="V184" t="str">
        <f>PROPER(RIGHT(R184,LEN(R184)-SEARCH("/",R184)))</f>
        <v>Wearables</v>
      </c>
    </row>
    <row r="185" spans="1:22" x14ac:dyDescent="0.25">
      <c r="A185">
        <v>814</v>
      </c>
      <c r="B185" s="7" t="s">
        <v>815</v>
      </c>
      <c r="C185" s="7" t="s">
        <v>4924</v>
      </c>
      <c r="D185" s="4">
        <v>1000</v>
      </c>
      <c r="E185" s="4">
        <v>1273</v>
      </c>
      <c r="F185" t="s">
        <v>8219</v>
      </c>
      <c r="G185" t="s">
        <v>8224</v>
      </c>
      <c r="H185" t="s">
        <v>8246</v>
      </c>
      <c r="I185">
        <v>1306865040</v>
      </c>
      <c r="J185" s="11">
        <f>(((I185/60)/60)/24)+DATE(1970,1,1)</f>
        <v>40694.75277777778</v>
      </c>
      <c r="K185">
        <v>1305568201</v>
      </c>
      <c r="L185" s="15">
        <f>(((K185/60)/60)/24)+DATE(1970,1,1)</f>
        <v>40679.743067129632</v>
      </c>
      <c r="M185" s="63">
        <f>DATEDIF(L185,J185,"D")</f>
        <v>15</v>
      </c>
      <c r="N185" s="5">
        <v>15</v>
      </c>
      <c r="O185" t="b">
        <v>0</v>
      </c>
      <c r="P185">
        <v>28</v>
      </c>
      <c r="Q185" t="b">
        <v>1</v>
      </c>
      <c r="R185" t="s">
        <v>8276</v>
      </c>
      <c r="S185" s="2">
        <f>IF(E185=0,0,E185/D185*100)</f>
        <v>127.3</v>
      </c>
      <c r="T185" s="4">
        <f>IF(E185=0,0,E185/P185)</f>
        <v>45.464285714285715</v>
      </c>
      <c r="U185" t="str">
        <f>PROPER(LEFT(R185,(SEARCH("/",R185)-2)+1))</f>
        <v>Music</v>
      </c>
      <c r="V185" t="str">
        <f>PROPER(RIGHT(R185,LEN(R185)-SEARCH("/",R185)))</f>
        <v>Rock</v>
      </c>
    </row>
    <row r="186" spans="1:22" x14ac:dyDescent="0.25">
      <c r="A186">
        <v>1093</v>
      </c>
      <c r="B186" s="7" t="s">
        <v>1094</v>
      </c>
      <c r="C186" s="7" t="s">
        <v>5203</v>
      </c>
      <c r="D186" s="4">
        <v>300</v>
      </c>
      <c r="E186" s="4">
        <v>42.25</v>
      </c>
      <c r="F186" t="s">
        <v>8221</v>
      </c>
      <c r="G186" t="s">
        <v>8229</v>
      </c>
      <c r="H186" t="s">
        <v>8251</v>
      </c>
      <c r="I186">
        <v>1455232937</v>
      </c>
      <c r="J186" s="11">
        <f>(((I186/60)/60)/24)+DATE(1970,1,1)</f>
        <v>42411.973807870367</v>
      </c>
      <c r="K186">
        <v>1453936937</v>
      </c>
      <c r="L186" s="15">
        <f>(((K186/60)/60)/24)+DATE(1970,1,1)</f>
        <v>42396.973807870367</v>
      </c>
      <c r="M186" s="63">
        <f>DATEDIF(L186,J186,"D")</f>
        <v>15</v>
      </c>
      <c r="N186" s="5">
        <v>15</v>
      </c>
      <c r="O186" t="b">
        <v>0</v>
      </c>
      <c r="P186">
        <v>4</v>
      </c>
      <c r="Q186" t="b">
        <v>0</v>
      </c>
      <c r="R186" t="s">
        <v>8282</v>
      </c>
      <c r="S186" s="2">
        <f>IF(E186=0,0,E186/D186*100)</f>
        <v>14.083333333333334</v>
      </c>
      <c r="T186" s="4">
        <f>IF(E186=0,0,E186/P186)</f>
        <v>10.5625</v>
      </c>
      <c r="U186" t="str">
        <f>PROPER(LEFT(R186,(SEARCH("/",R186)-2)+1))</f>
        <v>Games</v>
      </c>
      <c r="V186" t="str">
        <f>PROPER(RIGHT(R186,LEN(R186)-SEARCH("/",R186)))</f>
        <v>Video Games</v>
      </c>
    </row>
    <row r="187" spans="1:22" x14ac:dyDescent="0.25">
      <c r="A187">
        <v>1211</v>
      </c>
      <c r="B187" s="7" t="s">
        <v>1212</v>
      </c>
      <c r="C187" s="7" t="s">
        <v>5321</v>
      </c>
      <c r="D187" s="4">
        <v>1000</v>
      </c>
      <c r="E187" s="4">
        <v>1011</v>
      </c>
      <c r="F187" t="s">
        <v>8219</v>
      </c>
      <c r="G187" t="s">
        <v>8229</v>
      </c>
      <c r="H187" t="s">
        <v>8251</v>
      </c>
      <c r="I187">
        <v>1465505261</v>
      </c>
      <c r="J187" s="11">
        <f>(((I187/60)/60)/24)+DATE(1970,1,1)</f>
        <v>42530.866446759261</v>
      </c>
      <c r="K187">
        <v>1464209261</v>
      </c>
      <c r="L187" s="15">
        <f>(((K187/60)/60)/24)+DATE(1970,1,1)</f>
        <v>42515.866446759261</v>
      </c>
      <c r="M187" s="63">
        <f>DATEDIF(L187,J187,"D")</f>
        <v>15</v>
      </c>
      <c r="N187" s="5">
        <v>15</v>
      </c>
      <c r="O187" t="b">
        <v>0</v>
      </c>
      <c r="P187">
        <v>6</v>
      </c>
      <c r="Q187" t="b">
        <v>1</v>
      </c>
      <c r="R187" t="s">
        <v>8285</v>
      </c>
      <c r="S187" s="2">
        <f>IF(E187=0,0,E187/D187*100)</f>
        <v>101.1</v>
      </c>
      <c r="T187" s="4">
        <f>IF(E187=0,0,E187/P187)</f>
        <v>168.5</v>
      </c>
      <c r="U187" t="str">
        <f>PROPER(LEFT(R187,(SEARCH("/",R187)-2)+1))</f>
        <v>Photography</v>
      </c>
      <c r="V187" t="str">
        <f>PROPER(RIGHT(R187,LEN(R187)-SEARCH("/",R187)))</f>
        <v>Photobooks</v>
      </c>
    </row>
    <row r="188" spans="1:22" x14ac:dyDescent="0.25">
      <c r="A188">
        <v>1242</v>
      </c>
      <c r="B188" s="7" t="s">
        <v>1243</v>
      </c>
      <c r="C188" s="7" t="s">
        <v>5352</v>
      </c>
      <c r="D188" s="4">
        <v>911</v>
      </c>
      <c r="E188" s="4">
        <v>5</v>
      </c>
      <c r="F188" t="s">
        <v>8220</v>
      </c>
      <c r="G188" t="s">
        <v>8224</v>
      </c>
      <c r="H188" t="s">
        <v>8246</v>
      </c>
      <c r="I188">
        <v>1315747080</v>
      </c>
      <c r="J188" s="11">
        <f>(((I188/60)/60)/24)+DATE(1970,1,1)</f>
        <v>40797.554166666669</v>
      </c>
      <c r="K188">
        <v>1314417502</v>
      </c>
      <c r="L188" s="15">
        <f>(((K188/60)/60)/24)+DATE(1970,1,1)</f>
        <v>40782.165532407409</v>
      </c>
      <c r="M188" s="63">
        <f>DATEDIF(L188,J188,"D")</f>
        <v>15</v>
      </c>
      <c r="N188" s="5">
        <v>15</v>
      </c>
      <c r="O188" t="b">
        <v>0</v>
      </c>
      <c r="P188">
        <v>1</v>
      </c>
      <c r="Q188" t="b">
        <v>0</v>
      </c>
      <c r="R188" t="s">
        <v>8286</v>
      </c>
      <c r="S188" s="2">
        <f>IF(E188=0,0,E188/D188*100)</f>
        <v>0.54884742041712409</v>
      </c>
      <c r="T188" s="4">
        <f>IF(E188=0,0,E188/P188)</f>
        <v>5</v>
      </c>
      <c r="U188" t="str">
        <f>PROPER(LEFT(R188,(SEARCH("/",R188)-2)+1))</f>
        <v>Music</v>
      </c>
      <c r="V188" t="str">
        <f>PROPER(RIGHT(R188,LEN(R188)-SEARCH("/",R188)))</f>
        <v>World Music</v>
      </c>
    </row>
    <row r="189" spans="1:22" x14ac:dyDescent="0.25">
      <c r="A189">
        <v>1285</v>
      </c>
      <c r="B189" s="7" t="s">
        <v>1286</v>
      </c>
      <c r="C189" s="7" t="s">
        <v>5395</v>
      </c>
      <c r="D189" s="4">
        <v>2000</v>
      </c>
      <c r="E189" s="4">
        <v>2033</v>
      </c>
      <c r="F189" t="s">
        <v>8219</v>
      </c>
      <c r="G189" t="s">
        <v>8225</v>
      </c>
      <c r="H189" t="s">
        <v>8247</v>
      </c>
      <c r="I189">
        <v>1434808775</v>
      </c>
      <c r="J189" s="11">
        <f>(((I189/60)/60)/24)+DATE(1970,1,1)</f>
        <v>42175.583043981482</v>
      </c>
      <c r="K189">
        <v>1433512775</v>
      </c>
      <c r="L189" s="15">
        <f>(((K189/60)/60)/24)+DATE(1970,1,1)</f>
        <v>42160.583043981482</v>
      </c>
      <c r="M189" s="63">
        <f>DATEDIF(L189,J189,"D")</f>
        <v>15</v>
      </c>
      <c r="N189" s="5">
        <v>15</v>
      </c>
      <c r="O189" t="b">
        <v>0</v>
      </c>
      <c r="P189">
        <v>63</v>
      </c>
      <c r="Q189" t="b">
        <v>1</v>
      </c>
      <c r="R189" t="s">
        <v>8271</v>
      </c>
      <c r="S189" s="2">
        <f>IF(E189=0,0,E189/D189*100)</f>
        <v>101.64999999999999</v>
      </c>
      <c r="T189" s="4">
        <f>IF(E189=0,0,E189/P189)</f>
        <v>32.269841269841272</v>
      </c>
      <c r="U189" t="str">
        <f>PROPER(LEFT(R189,(SEARCH("/",R189)-2)+1))</f>
        <v>Theater</v>
      </c>
      <c r="V189" t="str">
        <f>PROPER(RIGHT(R189,LEN(R189)-SEARCH("/",R189)))</f>
        <v>Plays</v>
      </c>
    </row>
    <row r="190" spans="1:22" x14ac:dyDescent="0.25">
      <c r="A190">
        <v>1319</v>
      </c>
      <c r="B190" s="7" t="s">
        <v>1320</v>
      </c>
      <c r="C190" s="7" t="s">
        <v>5429</v>
      </c>
      <c r="D190" s="4">
        <v>5800</v>
      </c>
      <c r="E190" s="4">
        <v>876</v>
      </c>
      <c r="F190" t="s">
        <v>8220</v>
      </c>
      <c r="G190" t="s">
        <v>8225</v>
      </c>
      <c r="H190" t="s">
        <v>8247</v>
      </c>
      <c r="I190">
        <v>1405094400</v>
      </c>
      <c r="J190" s="11">
        <f>(((I190/60)/60)/24)+DATE(1970,1,1)</f>
        <v>41831.666666666664</v>
      </c>
      <c r="K190">
        <v>1403810965</v>
      </c>
      <c r="L190" s="15">
        <f>(((K190/60)/60)/24)+DATE(1970,1,1)</f>
        <v>41816.812094907407</v>
      </c>
      <c r="M190" s="63">
        <f>DATEDIF(L190,J190,"D")</f>
        <v>15</v>
      </c>
      <c r="N190" s="5">
        <v>15</v>
      </c>
      <c r="O190" t="b">
        <v>0</v>
      </c>
      <c r="P190">
        <v>9</v>
      </c>
      <c r="Q190" t="b">
        <v>0</v>
      </c>
      <c r="R190" t="s">
        <v>8273</v>
      </c>
      <c r="S190" s="2">
        <f>IF(E190=0,0,E190/D190*100)</f>
        <v>15.103448275862069</v>
      </c>
      <c r="T190" s="4">
        <f>IF(E190=0,0,E190/P190)</f>
        <v>97.333333333333329</v>
      </c>
      <c r="U190" t="str">
        <f>PROPER(LEFT(R190,(SEARCH("/",R190)-2)+1))</f>
        <v>Technology</v>
      </c>
      <c r="V190" t="str">
        <f>PROPER(RIGHT(R190,LEN(R190)-SEARCH("/",R190)))</f>
        <v>Wearables</v>
      </c>
    </row>
    <row r="191" spans="1:22" x14ac:dyDescent="0.25">
      <c r="A191">
        <v>1370</v>
      </c>
      <c r="B191" s="7" t="s">
        <v>1371</v>
      </c>
      <c r="C191" s="7" t="s">
        <v>5480</v>
      </c>
      <c r="D191" s="4">
        <v>1500</v>
      </c>
      <c r="E191" s="4">
        <v>1555</v>
      </c>
      <c r="F191" t="s">
        <v>8219</v>
      </c>
      <c r="G191" t="s">
        <v>8224</v>
      </c>
      <c r="H191" t="s">
        <v>8246</v>
      </c>
      <c r="I191">
        <v>1381881890</v>
      </c>
      <c r="J191" s="11">
        <f>(((I191/60)/60)/24)+DATE(1970,1,1)</f>
        <v>41563.00335648148</v>
      </c>
      <c r="K191">
        <v>1380585890</v>
      </c>
      <c r="L191" s="15">
        <f>(((K191/60)/60)/24)+DATE(1970,1,1)</f>
        <v>41548.00335648148</v>
      </c>
      <c r="M191" s="63">
        <f>DATEDIF(L191,J191,"D")</f>
        <v>15</v>
      </c>
      <c r="N191" s="5">
        <v>15</v>
      </c>
      <c r="O191" t="b">
        <v>0</v>
      </c>
      <c r="P191">
        <v>20</v>
      </c>
      <c r="Q191" t="b">
        <v>1</v>
      </c>
      <c r="R191" t="s">
        <v>8276</v>
      </c>
      <c r="S191" s="2">
        <f>IF(E191=0,0,E191/D191*100)</f>
        <v>103.66666666666666</v>
      </c>
      <c r="T191" s="4">
        <f>IF(E191=0,0,E191/P191)</f>
        <v>77.75</v>
      </c>
      <c r="U191" t="str">
        <f>PROPER(LEFT(R191,(SEARCH("/",R191)-2)+1))</f>
        <v>Music</v>
      </c>
      <c r="V191" t="str">
        <f>PROPER(RIGHT(R191,LEN(R191)-SEARCH("/",R191)))</f>
        <v>Rock</v>
      </c>
    </row>
    <row r="192" spans="1:22" x14ac:dyDescent="0.25">
      <c r="A192">
        <v>1378</v>
      </c>
      <c r="B192" s="7" t="s">
        <v>1379</v>
      </c>
      <c r="C192" s="7" t="s">
        <v>5488</v>
      </c>
      <c r="D192" s="4">
        <v>2000</v>
      </c>
      <c r="E192" s="4">
        <v>4067</v>
      </c>
      <c r="F192" t="s">
        <v>8219</v>
      </c>
      <c r="G192" t="s">
        <v>8225</v>
      </c>
      <c r="H192" t="s">
        <v>8247</v>
      </c>
      <c r="I192">
        <v>1470075210</v>
      </c>
      <c r="J192" s="11">
        <f>(((I192/60)/60)/24)+DATE(1970,1,1)</f>
        <v>42583.759374999994</v>
      </c>
      <c r="K192">
        <v>1468779210</v>
      </c>
      <c r="L192" s="15">
        <f>(((K192/60)/60)/24)+DATE(1970,1,1)</f>
        <v>42568.759374999994</v>
      </c>
      <c r="M192" s="63">
        <f>DATEDIF(L192,J192,"D")</f>
        <v>15</v>
      </c>
      <c r="N192" s="5">
        <v>15</v>
      </c>
      <c r="O192" t="b">
        <v>0</v>
      </c>
      <c r="P192">
        <v>133</v>
      </c>
      <c r="Q192" t="b">
        <v>1</v>
      </c>
      <c r="R192" t="s">
        <v>8276</v>
      </c>
      <c r="S192" s="2">
        <f>IF(E192=0,0,E192/D192*100)</f>
        <v>203.35000000000002</v>
      </c>
      <c r="T192" s="4">
        <f>IF(E192=0,0,E192/P192)</f>
        <v>30.578947368421051</v>
      </c>
      <c r="U192" t="str">
        <f>PROPER(LEFT(R192,(SEARCH("/",R192)-2)+1))</f>
        <v>Music</v>
      </c>
      <c r="V192" t="str">
        <f>PROPER(RIGHT(R192,LEN(R192)-SEARCH("/",R192)))</f>
        <v>Rock</v>
      </c>
    </row>
    <row r="193" spans="1:22" x14ac:dyDescent="0.25">
      <c r="A193">
        <v>1479</v>
      </c>
      <c r="B193" s="7" t="s">
        <v>1480</v>
      </c>
      <c r="C193" s="7" t="s">
        <v>5589</v>
      </c>
      <c r="D193" s="4">
        <v>1600</v>
      </c>
      <c r="E193" s="4">
        <v>2198</v>
      </c>
      <c r="F193" t="s">
        <v>8219</v>
      </c>
      <c r="G193" t="s">
        <v>8224</v>
      </c>
      <c r="H193" t="s">
        <v>8246</v>
      </c>
      <c r="I193">
        <v>1399694340</v>
      </c>
      <c r="J193" s="11">
        <f>(((I193/60)/60)/24)+DATE(1970,1,1)</f>
        <v>41769.165972222225</v>
      </c>
      <c r="K193">
        <v>1398448389</v>
      </c>
      <c r="L193" s="15">
        <f>(((K193/60)/60)/24)+DATE(1970,1,1)</f>
        <v>41754.745243055557</v>
      </c>
      <c r="M193" s="63">
        <f>DATEDIF(L193,J193,"D")</f>
        <v>15</v>
      </c>
      <c r="N193" s="5">
        <v>15</v>
      </c>
      <c r="O193" t="b">
        <v>1</v>
      </c>
      <c r="P193">
        <v>71</v>
      </c>
      <c r="Q193" t="b">
        <v>1</v>
      </c>
      <c r="R193" t="s">
        <v>8288</v>
      </c>
      <c r="S193" s="2">
        <f>IF(E193=0,0,E193/D193*100)</f>
        <v>137.375</v>
      </c>
      <c r="T193" s="4">
        <f>IF(E193=0,0,E193/P193)</f>
        <v>30.95774647887324</v>
      </c>
      <c r="U193" t="str">
        <f>PROPER(LEFT(R193,(SEARCH("/",R193)-2)+1))</f>
        <v>Publishing</v>
      </c>
      <c r="V193" t="str">
        <f>PROPER(RIGHT(R193,LEN(R193)-SEARCH("/",R193)))</f>
        <v>Radio &amp; Podcasts</v>
      </c>
    </row>
    <row r="194" spans="1:22" x14ac:dyDescent="0.25">
      <c r="A194">
        <v>1542</v>
      </c>
      <c r="B194" s="7" t="s">
        <v>1543</v>
      </c>
      <c r="C194" s="7" t="s">
        <v>5652</v>
      </c>
      <c r="D194" s="4">
        <v>500</v>
      </c>
      <c r="E194" s="4">
        <v>20</v>
      </c>
      <c r="F194" t="s">
        <v>8221</v>
      </c>
      <c r="G194" t="s">
        <v>8229</v>
      </c>
      <c r="H194" t="s">
        <v>8251</v>
      </c>
      <c r="I194">
        <v>1435708500</v>
      </c>
      <c r="J194" s="11">
        <f>(((I194/60)/60)/24)+DATE(1970,1,1)</f>
        <v>42185.996527777781</v>
      </c>
      <c r="K194">
        <v>1434412500</v>
      </c>
      <c r="L194" s="15">
        <f>(((K194/60)/60)/24)+DATE(1970,1,1)</f>
        <v>42170.996527777781</v>
      </c>
      <c r="M194" s="63">
        <f>DATEDIF(L194,J194,"D")</f>
        <v>15</v>
      </c>
      <c r="N194" s="5">
        <v>15</v>
      </c>
      <c r="O194" t="b">
        <v>0</v>
      </c>
      <c r="P194">
        <v>1</v>
      </c>
      <c r="Q194" t="b">
        <v>0</v>
      </c>
      <c r="R194" t="s">
        <v>8289</v>
      </c>
      <c r="S194" s="2">
        <f>IF(E194=0,0,E194/D194*100)</f>
        <v>4</v>
      </c>
      <c r="T194" s="4">
        <f>IF(E194=0,0,E194/P194)</f>
        <v>20</v>
      </c>
      <c r="U194" t="str">
        <f>PROPER(LEFT(R194,(SEARCH("/",R194)-2)+1))</f>
        <v>Photography</v>
      </c>
      <c r="V194" t="str">
        <f>PROPER(RIGHT(R194,LEN(R194)-SEARCH("/",R194)))</f>
        <v>Nature</v>
      </c>
    </row>
    <row r="195" spans="1:22" x14ac:dyDescent="0.25">
      <c r="A195">
        <v>1559</v>
      </c>
      <c r="B195" s="7" t="s">
        <v>1560</v>
      </c>
      <c r="C195" s="7" t="s">
        <v>5669</v>
      </c>
      <c r="D195" s="4">
        <v>15000</v>
      </c>
      <c r="E195" s="4">
        <v>50</v>
      </c>
      <c r="F195" t="s">
        <v>8221</v>
      </c>
      <c r="G195" t="s">
        <v>8224</v>
      </c>
      <c r="H195" t="s">
        <v>8246</v>
      </c>
      <c r="I195">
        <v>1430270199</v>
      </c>
      <c r="J195" s="11">
        <f>(((I195/60)/60)/24)+DATE(1970,1,1)</f>
        <v>42123.05322916666</v>
      </c>
      <c r="K195">
        <v>1428974199</v>
      </c>
      <c r="L195" s="15">
        <f>(((K195/60)/60)/24)+DATE(1970,1,1)</f>
        <v>42108.05322916666</v>
      </c>
      <c r="M195" s="63">
        <f>DATEDIF(L195,J195,"D")</f>
        <v>15</v>
      </c>
      <c r="N195" s="5">
        <v>15</v>
      </c>
      <c r="O195" t="b">
        <v>0</v>
      </c>
      <c r="P195">
        <v>1</v>
      </c>
      <c r="Q195" t="b">
        <v>0</v>
      </c>
      <c r="R195" t="s">
        <v>8289</v>
      </c>
      <c r="S195" s="2">
        <f>IF(E195=0,0,E195/D195*100)</f>
        <v>0.33333333333333337</v>
      </c>
      <c r="T195" s="4">
        <f>IF(E195=0,0,E195/P195)</f>
        <v>50</v>
      </c>
      <c r="U195" t="str">
        <f>PROPER(LEFT(R195,(SEARCH("/",R195)-2)+1))</f>
        <v>Photography</v>
      </c>
      <c r="V195" t="str">
        <f>PROPER(RIGHT(R195,LEN(R195)-SEARCH("/",R195)))</f>
        <v>Nature</v>
      </c>
    </row>
    <row r="196" spans="1:22" x14ac:dyDescent="0.25">
      <c r="A196">
        <v>1831</v>
      </c>
      <c r="B196" s="7" t="s">
        <v>1832</v>
      </c>
      <c r="C196" s="7" t="s">
        <v>5941</v>
      </c>
      <c r="D196" s="4">
        <v>1000</v>
      </c>
      <c r="E196" s="4">
        <v>1030</v>
      </c>
      <c r="F196" t="s">
        <v>8219</v>
      </c>
      <c r="G196" t="s">
        <v>8224</v>
      </c>
      <c r="H196" t="s">
        <v>8246</v>
      </c>
      <c r="I196">
        <v>1336866863</v>
      </c>
      <c r="J196" s="11">
        <f>(((I196/60)/60)/24)+DATE(1970,1,1)</f>
        <v>41041.996099537035</v>
      </c>
      <c r="K196">
        <v>1335570863</v>
      </c>
      <c r="L196" s="15">
        <f>(((K196/60)/60)/24)+DATE(1970,1,1)</f>
        <v>41026.996099537035</v>
      </c>
      <c r="M196" s="63">
        <f>DATEDIF(L196,J196,"D")</f>
        <v>15</v>
      </c>
      <c r="N196" s="5">
        <v>15</v>
      </c>
      <c r="O196" t="b">
        <v>0</v>
      </c>
      <c r="P196">
        <v>14</v>
      </c>
      <c r="Q196" t="b">
        <v>1</v>
      </c>
      <c r="R196" t="s">
        <v>8276</v>
      </c>
      <c r="S196" s="2">
        <f>IF(E196=0,0,E196/D196*100)</f>
        <v>103</v>
      </c>
      <c r="T196" s="4">
        <f>IF(E196=0,0,E196/P196)</f>
        <v>73.571428571428569</v>
      </c>
      <c r="U196" t="str">
        <f>PROPER(LEFT(R196,(SEARCH("/",R196)-2)+1))</f>
        <v>Music</v>
      </c>
      <c r="V196" t="str">
        <f>PROPER(RIGHT(R196,LEN(R196)-SEARCH("/",R196)))</f>
        <v>Rock</v>
      </c>
    </row>
    <row r="197" spans="1:22" x14ac:dyDescent="0.25">
      <c r="A197">
        <v>1845</v>
      </c>
      <c r="B197" s="7" t="s">
        <v>1846</v>
      </c>
      <c r="C197" s="7" t="s">
        <v>5955</v>
      </c>
      <c r="D197" s="4">
        <v>1000</v>
      </c>
      <c r="E197" s="4">
        <v>1000</v>
      </c>
      <c r="F197" t="s">
        <v>8219</v>
      </c>
      <c r="G197" t="s">
        <v>8224</v>
      </c>
      <c r="H197" t="s">
        <v>8246</v>
      </c>
      <c r="I197">
        <v>1466139300</v>
      </c>
      <c r="J197" s="11">
        <f>(((I197/60)/60)/24)+DATE(1970,1,1)</f>
        <v>42538.204861111109</v>
      </c>
      <c r="K197">
        <v>1464854398</v>
      </c>
      <c r="L197" s="15">
        <f>(((K197/60)/60)/24)+DATE(1970,1,1)</f>
        <v>42523.333310185189</v>
      </c>
      <c r="M197" s="63">
        <f>DATEDIF(L197,J197,"D")</f>
        <v>15</v>
      </c>
      <c r="N197" s="5">
        <v>15</v>
      </c>
      <c r="O197" t="b">
        <v>0</v>
      </c>
      <c r="P197">
        <v>19</v>
      </c>
      <c r="Q197" t="b">
        <v>1</v>
      </c>
      <c r="R197" t="s">
        <v>8276</v>
      </c>
      <c r="S197" s="2">
        <f>IF(E197=0,0,E197/D197*100)</f>
        <v>100</v>
      </c>
      <c r="T197" s="4">
        <f>IF(E197=0,0,E197/P197)</f>
        <v>52.631578947368418</v>
      </c>
      <c r="U197" t="str">
        <f>PROPER(LEFT(R197,(SEARCH("/",R197)-2)+1))</f>
        <v>Music</v>
      </c>
      <c r="V197" t="str">
        <f>PROPER(RIGHT(R197,LEN(R197)-SEARCH("/",R197)))</f>
        <v>Rock</v>
      </c>
    </row>
    <row r="198" spans="1:22" x14ac:dyDescent="0.25">
      <c r="A198">
        <v>1907</v>
      </c>
      <c r="B198" s="7" t="s">
        <v>1908</v>
      </c>
      <c r="C198" s="7" t="s">
        <v>6017</v>
      </c>
      <c r="D198" s="4">
        <v>30000</v>
      </c>
      <c r="E198" s="4">
        <v>85</v>
      </c>
      <c r="F198" t="s">
        <v>8221</v>
      </c>
      <c r="G198" t="s">
        <v>8224</v>
      </c>
      <c r="H198" t="s">
        <v>8246</v>
      </c>
      <c r="I198">
        <v>1400853925</v>
      </c>
      <c r="J198" s="11">
        <f>(((I198/60)/60)/24)+DATE(1970,1,1)</f>
        <v>41782.587094907409</v>
      </c>
      <c r="K198">
        <v>1399557925</v>
      </c>
      <c r="L198" s="15">
        <f>(((K198/60)/60)/24)+DATE(1970,1,1)</f>
        <v>41767.587094907409</v>
      </c>
      <c r="M198" s="63">
        <f>DATEDIF(L198,J198,"D")</f>
        <v>15</v>
      </c>
      <c r="N198" s="5">
        <v>15</v>
      </c>
      <c r="O198" t="b">
        <v>0</v>
      </c>
      <c r="P198">
        <v>4</v>
      </c>
      <c r="Q198" t="b">
        <v>0</v>
      </c>
      <c r="R198" t="s">
        <v>8294</v>
      </c>
      <c r="S198" s="2">
        <f>IF(E198=0,0,E198/D198*100)</f>
        <v>0.28333333333333333</v>
      </c>
      <c r="T198" s="4">
        <f>IF(E198=0,0,E198/P198)</f>
        <v>21.25</v>
      </c>
      <c r="U198" t="str">
        <f>PROPER(LEFT(R198,(SEARCH("/",R198)-2)+1))</f>
        <v>Technology</v>
      </c>
      <c r="V198" t="str">
        <f>PROPER(RIGHT(R198,LEN(R198)-SEARCH("/",R198)))</f>
        <v>Gadgets</v>
      </c>
    </row>
    <row r="199" spans="1:22" x14ac:dyDescent="0.25">
      <c r="A199">
        <v>1914</v>
      </c>
      <c r="B199" s="7" t="s">
        <v>1915</v>
      </c>
      <c r="C199" s="7" t="s">
        <v>6024</v>
      </c>
      <c r="D199" s="4">
        <v>666</v>
      </c>
      <c r="E199" s="4">
        <v>60</v>
      </c>
      <c r="F199" t="s">
        <v>8221</v>
      </c>
      <c r="G199" t="s">
        <v>8224</v>
      </c>
      <c r="H199" t="s">
        <v>8246</v>
      </c>
      <c r="I199">
        <v>1414814340</v>
      </c>
      <c r="J199" s="11">
        <f>(((I199/60)/60)/24)+DATE(1970,1,1)</f>
        <v>41944.165972222225</v>
      </c>
      <c r="K199">
        <v>1413519073</v>
      </c>
      <c r="L199" s="15">
        <f>(((K199/60)/60)/24)+DATE(1970,1,1)</f>
        <v>41929.174456018518</v>
      </c>
      <c r="M199" s="63">
        <f>DATEDIF(L199,J199,"D")</f>
        <v>15</v>
      </c>
      <c r="N199" s="5">
        <v>15</v>
      </c>
      <c r="O199" t="b">
        <v>0</v>
      </c>
      <c r="P199">
        <v>2</v>
      </c>
      <c r="Q199" t="b">
        <v>0</v>
      </c>
      <c r="R199" t="s">
        <v>8294</v>
      </c>
      <c r="S199" s="2">
        <f>IF(E199=0,0,E199/D199*100)</f>
        <v>9.0090090090090094</v>
      </c>
      <c r="T199" s="4">
        <f>IF(E199=0,0,E199/P199)</f>
        <v>30</v>
      </c>
      <c r="U199" t="str">
        <f>PROPER(LEFT(R199,(SEARCH("/",R199)-2)+1))</f>
        <v>Technology</v>
      </c>
      <c r="V199" t="str">
        <f>PROPER(RIGHT(R199,LEN(R199)-SEARCH("/",R199)))</f>
        <v>Gadgets</v>
      </c>
    </row>
    <row r="200" spans="1:22" x14ac:dyDescent="0.25">
      <c r="A200">
        <v>1990</v>
      </c>
      <c r="B200" s="7" t="s">
        <v>1991</v>
      </c>
      <c r="C200" s="7" t="s">
        <v>6100</v>
      </c>
      <c r="D200" s="4">
        <v>3000</v>
      </c>
      <c r="E200" s="4">
        <v>509</v>
      </c>
      <c r="F200" t="s">
        <v>8221</v>
      </c>
      <c r="G200" t="s">
        <v>8224</v>
      </c>
      <c r="H200" t="s">
        <v>8246</v>
      </c>
      <c r="I200">
        <v>1455338532</v>
      </c>
      <c r="J200" s="11">
        <f>(((I200/60)/60)/24)+DATE(1970,1,1)</f>
        <v>42413.195972222224</v>
      </c>
      <c r="K200">
        <v>1454042532</v>
      </c>
      <c r="L200" s="15">
        <f>(((K200/60)/60)/24)+DATE(1970,1,1)</f>
        <v>42398.195972222224</v>
      </c>
      <c r="M200" s="63">
        <f>DATEDIF(L200,J200,"D")</f>
        <v>15</v>
      </c>
      <c r="N200" s="5">
        <v>15</v>
      </c>
      <c r="O200" t="b">
        <v>0</v>
      </c>
      <c r="P200">
        <v>5</v>
      </c>
      <c r="Q200" t="b">
        <v>0</v>
      </c>
      <c r="R200" t="s">
        <v>8296</v>
      </c>
      <c r="S200" s="2">
        <f>IF(E200=0,0,E200/D200*100)</f>
        <v>16.966666666666665</v>
      </c>
      <c r="T200" s="4">
        <f>IF(E200=0,0,E200/P200)</f>
        <v>101.8</v>
      </c>
      <c r="U200" t="str">
        <f>PROPER(LEFT(R200,(SEARCH("/",R200)-2)+1))</f>
        <v>Photography</v>
      </c>
      <c r="V200" t="str">
        <f>PROPER(RIGHT(R200,LEN(R200)-SEARCH("/",R200)))</f>
        <v>People</v>
      </c>
    </row>
    <row r="201" spans="1:22" x14ac:dyDescent="0.25">
      <c r="A201">
        <v>2040</v>
      </c>
      <c r="B201" s="7" t="s">
        <v>2041</v>
      </c>
      <c r="C201" s="7" t="s">
        <v>6150</v>
      </c>
      <c r="D201" s="4">
        <v>3000</v>
      </c>
      <c r="E201" s="4">
        <v>7445.14</v>
      </c>
      <c r="F201" t="s">
        <v>8219</v>
      </c>
      <c r="G201" t="s">
        <v>8224</v>
      </c>
      <c r="H201" t="s">
        <v>8246</v>
      </c>
      <c r="I201">
        <v>1384557303</v>
      </c>
      <c r="J201" s="11">
        <f>(((I201/60)/60)/24)+DATE(1970,1,1)</f>
        <v>41593.968784722223</v>
      </c>
      <c r="K201">
        <v>1383257703</v>
      </c>
      <c r="L201" s="15">
        <f>(((K201/60)/60)/24)+DATE(1970,1,1)</f>
        <v>41578.927118055559</v>
      </c>
      <c r="M201" s="63">
        <f>DATEDIF(L201,J201,"D")</f>
        <v>15</v>
      </c>
      <c r="N201" s="5">
        <v>15</v>
      </c>
      <c r="O201" t="b">
        <v>1</v>
      </c>
      <c r="P201">
        <v>271</v>
      </c>
      <c r="Q201" t="b">
        <v>1</v>
      </c>
      <c r="R201" t="s">
        <v>8295</v>
      </c>
      <c r="S201" s="2">
        <f>IF(E201=0,0,E201/D201*100)</f>
        <v>248.17133333333334</v>
      </c>
      <c r="T201" s="4">
        <f>IF(E201=0,0,E201/P201)</f>
        <v>27.472841328413285</v>
      </c>
      <c r="U201" t="str">
        <f>PROPER(LEFT(R201,(SEARCH("/",R201)-2)+1))</f>
        <v>Technology</v>
      </c>
      <c r="V201" t="str">
        <f>PROPER(RIGHT(R201,LEN(R201)-SEARCH("/",R201)))</f>
        <v>Hardware</v>
      </c>
    </row>
    <row r="202" spans="1:22" x14ac:dyDescent="0.25">
      <c r="A202">
        <v>2252</v>
      </c>
      <c r="B202" s="7" t="s">
        <v>2253</v>
      </c>
      <c r="C202" s="7" t="s">
        <v>6362</v>
      </c>
      <c r="D202" s="4">
        <v>9000</v>
      </c>
      <c r="E202" s="4">
        <v>24505</v>
      </c>
      <c r="F202" t="s">
        <v>8219</v>
      </c>
      <c r="G202" t="s">
        <v>8227</v>
      </c>
      <c r="H202" t="s">
        <v>8249</v>
      </c>
      <c r="I202">
        <v>1470469938</v>
      </c>
      <c r="J202" s="11">
        <f>(((I202/60)/60)/24)+DATE(1970,1,1)</f>
        <v>42588.327986111108</v>
      </c>
      <c r="K202">
        <v>1469173938</v>
      </c>
      <c r="L202" s="15">
        <f>(((K202/60)/60)/24)+DATE(1970,1,1)</f>
        <v>42573.327986111108</v>
      </c>
      <c r="M202" s="63">
        <f>DATEDIF(L202,J202,"D")</f>
        <v>15</v>
      </c>
      <c r="N202" s="5">
        <v>15</v>
      </c>
      <c r="O202" t="b">
        <v>0</v>
      </c>
      <c r="P202">
        <v>249</v>
      </c>
      <c r="Q202" t="b">
        <v>1</v>
      </c>
      <c r="R202" t="s">
        <v>8297</v>
      </c>
      <c r="S202" s="2">
        <f>IF(E202=0,0,E202/D202*100)</f>
        <v>272.27777777777777</v>
      </c>
      <c r="T202" s="4">
        <f>IF(E202=0,0,E202/P202)</f>
        <v>98.413654618473899</v>
      </c>
      <c r="U202" t="str">
        <f>PROPER(LEFT(R202,(SEARCH("/",R202)-2)+1))</f>
        <v>Games</v>
      </c>
      <c r="V202" t="str">
        <f>PROPER(RIGHT(R202,LEN(R202)-SEARCH("/",R202)))</f>
        <v>Tabletop Games</v>
      </c>
    </row>
    <row r="203" spans="1:22" x14ac:dyDescent="0.25">
      <c r="A203">
        <v>2299</v>
      </c>
      <c r="B203" s="7" t="s">
        <v>2300</v>
      </c>
      <c r="C203" s="7" t="s">
        <v>6409</v>
      </c>
      <c r="D203" s="4">
        <v>300</v>
      </c>
      <c r="E203" s="4">
        <v>1050.5</v>
      </c>
      <c r="F203" t="s">
        <v>8219</v>
      </c>
      <c r="G203" t="s">
        <v>8224</v>
      </c>
      <c r="H203" t="s">
        <v>8246</v>
      </c>
      <c r="I203">
        <v>1296953209</v>
      </c>
      <c r="J203" s="11">
        <f>(((I203/60)/60)/24)+DATE(1970,1,1)</f>
        <v>40580.032511574071</v>
      </c>
      <c r="K203">
        <v>1295657209</v>
      </c>
      <c r="L203" s="15">
        <f>(((K203/60)/60)/24)+DATE(1970,1,1)</f>
        <v>40565.032511574071</v>
      </c>
      <c r="M203" s="63">
        <f>DATEDIF(L203,J203,"D")</f>
        <v>15</v>
      </c>
      <c r="N203" s="5">
        <v>15</v>
      </c>
      <c r="O203" t="b">
        <v>0</v>
      </c>
      <c r="P203">
        <v>14</v>
      </c>
      <c r="Q203" t="b">
        <v>1</v>
      </c>
      <c r="R203" t="s">
        <v>8276</v>
      </c>
      <c r="S203" s="2">
        <f>IF(E203=0,0,E203/D203*100)</f>
        <v>350.16666666666663</v>
      </c>
      <c r="T203" s="4">
        <f>IF(E203=0,0,E203/P203)</f>
        <v>75.035714285714292</v>
      </c>
      <c r="U203" t="str">
        <f>PROPER(LEFT(R203,(SEARCH("/",R203)-2)+1))</f>
        <v>Music</v>
      </c>
      <c r="V203" t="str">
        <f>PROPER(RIGHT(R203,LEN(R203)-SEARCH("/",R203)))</f>
        <v>Rock</v>
      </c>
    </row>
    <row r="204" spans="1:22" x14ac:dyDescent="0.25">
      <c r="A204">
        <v>2425</v>
      </c>
      <c r="B204" s="7" t="s">
        <v>2426</v>
      </c>
      <c r="C204" s="7" t="s">
        <v>6535</v>
      </c>
      <c r="D204" s="4">
        <v>3500</v>
      </c>
      <c r="E204" s="4">
        <v>1</v>
      </c>
      <c r="F204" t="s">
        <v>8221</v>
      </c>
      <c r="G204" t="s">
        <v>8224</v>
      </c>
      <c r="H204" t="s">
        <v>8246</v>
      </c>
      <c r="I204">
        <v>1464386640</v>
      </c>
      <c r="J204" s="11">
        <f>(((I204/60)/60)/24)+DATE(1970,1,1)</f>
        <v>42517.919444444444</v>
      </c>
      <c r="K204">
        <v>1463090149</v>
      </c>
      <c r="L204" s="15">
        <f>(((K204/60)/60)/24)+DATE(1970,1,1)</f>
        <v>42502.913761574076</v>
      </c>
      <c r="M204" s="63">
        <f>DATEDIF(L204,J204,"D")</f>
        <v>15</v>
      </c>
      <c r="N204" s="5">
        <v>15</v>
      </c>
      <c r="O204" t="b">
        <v>0</v>
      </c>
      <c r="P204">
        <v>1</v>
      </c>
      <c r="Q204" t="b">
        <v>0</v>
      </c>
      <c r="R204" t="s">
        <v>8284</v>
      </c>
      <c r="S204" s="2">
        <f>IF(E204=0,0,E204/D204*100)</f>
        <v>2.8571428571428574E-2</v>
      </c>
      <c r="T204" s="4">
        <f>IF(E204=0,0,E204/P204)</f>
        <v>1</v>
      </c>
      <c r="U204" t="str">
        <f>PROPER(LEFT(R204,(SEARCH("/",R204)-2)+1))</f>
        <v>Food</v>
      </c>
      <c r="V204" t="str">
        <f>PROPER(RIGHT(R204,LEN(R204)-SEARCH("/",R204)))</f>
        <v>Food Trucks</v>
      </c>
    </row>
    <row r="205" spans="1:22" x14ac:dyDescent="0.25">
      <c r="A205">
        <v>2512</v>
      </c>
      <c r="B205" s="7" t="s">
        <v>2512</v>
      </c>
      <c r="C205" s="7" t="s">
        <v>6622</v>
      </c>
      <c r="D205" s="4">
        <v>1150</v>
      </c>
      <c r="E205" s="4">
        <v>0</v>
      </c>
      <c r="F205" t="s">
        <v>8221</v>
      </c>
      <c r="G205" t="s">
        <v>8224</v>
      </c>
      <c r="H205" t="s">
        <v>8246</v>
      </c>
      <c r="I205">
        <v>1418504561</v>
      </c>
      <c r="J205" s="11">
        <f>(((I205/60)/60)/24)+DATE(1970,1,1)</f>
        <v>41986.876863425925</v>
      </c>
      <c r="K205">
        <v>1417208561</v>
      </c>
      <c r="L205" s="15">
        <f>(((K205/60)/60)/24)+DATE(1970,1,1)</f>
        <v>41971.876863425925</v>
      </c>
      <c r="M205" s="63">
        <f>DATEDIF(L205,J205,"D")</f>
        <v>15</v>
      </c>
      <c r="N205" s="5">
        <v>15</v>
      </c>
      <c r="O205" t="b">
        <v>0</v>
      </c>
      <c r="P205">
        <v>0</v>
      </c>
      <c r="Q205" t="b">
        <v>0</v>
      </c>
      <c r="R205" t="s">
        <v>8299</v>
      </c>
      <c r="S205" s="2">
        <f>IF(E205=0,0,E205/D205*100)</f>
        <v>0</v>
      </c>
      <c r="T205" s="4">
        <f>IF(E205=0,0,E205/P205)</f>
        <v>0</v>
      </c>
      <c r="U205" t="str">
        <f>PROPER(LEFT(R205,(SEARCH("/",R205)-2)+1))</f>
        <v>Food</v>
      </c>
      <c r="V205" t="str">
        <f>PROPER(RIGHT(R205,LEN(R205)-SEARCH("/",R205)))</f>
        <v>Restaurants</v>
      </c>
    </row>
    <row r="206" spans="1:22" x14ac:dyDescent="0.25">
      <c r="A206">
        <v>2601</v>
      </c>
      <c r="B206" s="7" t="s">
        <v>2601</v>
      </c>
      <c r="C206" s="7" t="s">
        <v>6711</v>
      </c>
      <c r="D206" s="4">
        <v>500</v>
      </c>
      <c r="E206" s="4">
        <v>3307</v>
      </c>
      <c r="F206" t="s">
        <v>8219</v>
      </c>
      <c r="G206" t="s">
        <v>8224</v>
      </c>
      <c r="H206" t="s">
        <v>8246</v>
      </c>
      <c r="I206">
        <v>1347508740</v>
      </c>
      <c r="J206" s="11">
        <f>(((I206/60)/60)/24)+DATE(1970,1,1)</f>
        <v>41165.165972222225</v>
      </c>
      <c r="K206">
        <v>1346276349</v>
      </c>
      <c r="L206" s="15">
        <f>(((K206/60)/60)/24)+DATE(1970,1,1)</f>
        <v>41150.902187499996</v>
      </c>
      <c r="M206" s="63">
        <f>DATEDIF(L206,J206,"D")</f>
        <v>15</v>
      </c>
      <c r="N206" s="5">
        <v>15</v>
      </c>
      <c r="O206" t="b">
        <v>1</v>
      </c>
      <c r="P206">
        <v>151</v>
      </c>
      <c r="Q206" t="b">
        <v>1</v>
      </c>
      <c r="R206" t="s">
        <v>8301</v>
      </c>
      <c r="S206" s="2">
        <f>IF(E206=0,0,E206/D206*100)</f>
        <v>661.4</v>
      </c>
      <c r="T206" s="4">
        <f>IF(E206=0,0,E206/P206)</f>
        <v>21.900662251655628</v>
      </c>
      <c r="U206" t="str">
        <f>PROPER(LEFT(R206,(SEARCH("/",R206)-2)+1))</f>
        <v>Technology</v>
      </c>
      <c r="V206" t="str">
        <f>PROPER(RIGHT(R206,LEN(R206)-SEARCH("/",R206)))</f>
        <v>Space Exploration</v>
      </c>
    </row>
    <row r="207" spans="1:22" x14ac:dyDescent="0.25">
      <c r="A207">
        <v>2757</v>
      </c>
      <c r="B207" s="7" t="s">
        <v>2757</v>
      </c>
      <c r="C207" s="7" t="s">
        <v>6867</v>
      </c>
      <c r="D207" s="4">
        <v>1500</v>
      </c>
      <c r="E207" s="4">
        <v>10</v>
      </c>
      <c r="F207" t="s">
        <v>8221</v>
      </c>
      <c r="G207" t="s">
        <v>8224</v>
      </c>
      <c r="H207" t="s">
        <v>8246</v>
      </c>
      <c r="I207">
        <v>1470498332</v>
      </c>
      <c r="J207" s="11">
        <f>(((I207/60)/60)/24)+DATE(1970,1,1)</f>
        <v>42588.65662037037</v>
      </c>
      <c r="K207">
        <v>1469202332</v>
      </c>
      <c r="L207" s="15">
        <f>(((K207/60)/60)/24)+DATE(1970,1,1)</f>
        <v>42573.65662037037</v>
      </c>
      <c r="M207" s="63">
        <f>DATEDIF(L207,J207,"D")</f>
        <v>15</v>
      </c>
      <c r="N207" s="5">
        <v>15</v>
      </c>
      <c r="O207" t="b">
        <v>0</v>
      </c>
      <c r="P207">
        <v>2</v>
      </c>
      <c r="Q207" t="b">
        <v>0</v>
      </c>
      <c r="R207" t="s">
        <v>8304</v>
      </c>
      <c r="S207" s="2">
        <f>IF(E207=0,0,E207/D207*100)</f>
        <v>0.66666666666666674</v>
      </c>
      <c r="T207" s="4">
        <f>IF(E207=0,0,E207/P207)</f>
        <v>5</v>
      </c>
      <c r="U207" t="str">
        <f>PROPER(LEFT(R207,(SEARCH("/",R207)-2)+1))</f>
        <v>Publishing</v>
      </c>
      <c r="V207" t="str">
        <f>PROPER(RIGHT(R207,LEN(R207)-SEARCH("/",R207)))</f>
        <v>Children'S Books</v>
      </c>
    </row>
    <row r="208" spans="1:22" x14ac:dyDescent="0.25">
      <c r="A208">
        <v>2772</v>
      </c>
      <c r="B208" s="7" t="s">
        <v>2772</v>
      </c>
      <c r="C208" s="7" t="s">
        <v>6882</v>
      </c>
      <c r="D208" s="4">
        <v>8000</v>
      </c>
      <c r="E208" s="4">
        <v>0</v>
      </c>
      <c r="F208" t="s">
        <v>8221</v>
      </c>
      <c r="G208" t="s">
        <v>8224</v>
      </c>
      <c r="H208" t="s">
        <v>8246</v>
      </c>
      <c r="I208">
        <v>1381006294</v>
      </c>
      <c r="J208" s="11">
        <f>(((I208/60)/60)/24)+DATE(1970,1,1)</f>
        <v>41552.869143518517</v>
      </c>
      <c r="K208">
        <v>1379710294</v>
      </c>
      <c r="L208" s="15">
        <f>(((K208/60)/60)/24)+DATE(1970,1,1)</f>
        <v>41537.869143518517</v>
      </c>
      <c r="M208" s="63">
        <f>DATEDIF(L208,J208,"D")</f>
        <v>15</v>
      </c>
      <c r="N208" s="5">
        <v>15</v>
      </c>
      <c r="O208" t="b">
        <v>0</v>
      </c>
      <c r="P208">
        <v>0</v>
      </c>
      <c r="Q208" t="b">
        <v>0</v>
      </c>
      <c r="R208" t="s">
        <v>8304</v>
      </c>
      <c r="S208" s="2">
        <f>IF(E208=0,0,E208/D208*100)</f>
        <v>0</v>
      </c>
      <c r="T208" s="4">
        <f>IF(E208=0,0,E208/P208)</f>
        <v>0</v>
      </c>
      <c r="U208" t="str">
        <f>PROPER(LEFT(R208,(SEARCH("/",R208)-2)+1))</f>
        <v>Publishing</v>
      </c>
      <c r="V208" t="str">
        <f>PROPER(RIGHT(R208,LEN(R208)-SEARCH("/",R208)))</f>
        <v>Children'S Books</v>
      </c>
    </row>
    <row r="209" spans="1:22" x14ac:dyDescent="0.25">
      <c r="A209">
        <v>2798</v>
      </c>
      <c r="B209" s="7" t="s">
        <v>2798</v>
      </c>
      <c r="C209" s="7" t="s">
        <v>6908</v>
      </c>
      <c r="D209" s="4">
        <v>5000</v>
      </c>
      <c r="E209" s="4">
        <v>5070</v>
      </c>
      <c r="F209" t="s">
        <v>8219</v>
      </c>
      <c r="G209" t="s">
        <v>8225</v>
      </c>
      <c r="H209" t="s">
        <v>8247</v>
      </c>
      <c r="I209">
        <v>1438358400</v>
      </c>
      <c r="J209" s="11">
        <f>(((I209/60)/60)/24)+DATE(1970,1,1)</f>
        <v>42216.666666666672</v>
      </c>
      <c r="K209">
        <v>1437063121</v>
      </c>
      <c r="L209" s="15">
        <f>(((K209/60)/60)/24)+DATE(1970,1,1)</f>
        <v>42201.675011574072</v>
      </c>
      <c r="M209" s="63">
        <f>DATEDIF(L209,J209,"D")</f>
        <v>15</v>
      </c>
      <c r="N209" s="5">
        <v>15</v>
      </c>
      <c r="O209" t="b">
        <v>0</v>
      </c>
      <c r="P209">
        <v>139</v>
      </c>
      <c r="Q209" t="b">
        <v>1</v>
      </c>
      <c r="R209" t="s">
        <v>8271</v>
      </c>
      <c r="S209" s="2">
        <f>IF(E209=0,0,E209/D209*100)</f>
        <v>101.4</v>
      </c>
      <c r="T209" s="4">
        <f>IF(E209=0,0,E209/P209)</f>
        <v>36.474820143884891</v>
      </c>
      <c r="U209" t="str">
        <f>PROPER(LEFT(R209,(SEARCH("/",R209)-2)+1))</f>
        <v>Theater</v>
      </c>
      <c r="V209" t="str">
        <f>PROPER(RIGHT(R209,LEN(R209)-SEARCH("/",R209)))</f>
        <v>Plays</v>
      </c>
    </row>
    <row r="210" spans="1:22" x14ac:dyDescent="0.25">
      <c r="A210">
        <v>2834</v>
      </c>
      <c r="B210" s="7" t="s">
        <v>2834</v>
      </c>
      <c r="C210" s="7" t="s">
        <v>6944</v>
      </c>
      <c r="D210" s="4">
        <v>800</v>
      </c>
      <c r="E210" s="4">
        <v>1360</v>
      </c>
      <c r="F210" t="s">
        <v>8219</v>
      </c>
      <c r="G210" t="s">
        <v>8225</v>
      </c>
      <c r="H210" t="s">
        <v>8247</v>
      </c>
      <c r="I210">
        <v>1422658930</v>
      </c>
      <c r="J210" s="11">
        <f>(((I210/60)/60)/24)+DATE(1970,1,1)</f>
        <v>42034.959837962961</v>
      </c>
      <c r="K210">
        <v>1421362930</v>
      </c>
      <c r="L210" s="15">
        <f>(((K210/60)/60)/24)+DATE(1970,1,1)</f>
        <v>42019.959837962961</v>
      </c>
      <c r="M210" s="63">
        <f>DATEDIF(L210,J210,"D")</f>
        <v>15</v>
      </c>
      <c r="N210" s="5">
        <v>15</v>
      </c>
      <c r="O210" t="b">
        <v>0</v>
      </c>
      <c r="P210">
        <v>21</v>
      </c>
      <c r="Q210" t="b">
        <v>1</v>
      </c>
      <c r="R210" t="s">
        <v>8271</v>
      </c>
      <c r="S210" s="2">
        <f>IF(E210=0,0,E210/D210*100)</f>
        <v>170</v>
      </c>
      <c r="T210" s="4">
        <f>IF(E210=0,0,E210/P210)</f>
        <v>64.761904761904759</v>
      </c>
      <c r="U210" t="str">
        <f>PROPER(LEFT(R210,(SEARCH("/",R210)-2)+1))</f>
        <v>Theater</v>
      </c>
      <c r="V210" t="str">
        <f>PROPER(RIGHT(R210,LEN(R210)-SEARCH("/",R210)))</f>
        <v>Plays</v>
      </c>
    </row>
    <row r="211" spans="1:22" x14ac:dyDescent="0.25">
      <c r="A211">
        <v>2896</v>
      </c>
      <c r="B211" s="7" t="s">
        <v>2896</v>
      </c>
      <c r="C211" s="7" t="s">
        <v>7006</v>
      </c>
      <c r="D211" s="4">
        <v>3000</v>
      </c>
      <c r="E211" s="4">
        <v>625</v>
      </c>
      <c r="F211" t="s">
        <v>8221</v>
      </c>
      <c r="G211" t="s">
        <v>8224</v>
      </c>
      <c r="H211" t="s">
        <v>8246</v>
      </c>
      <c r="I211">
        <v>1481522400</v>
      </c>
      <c r="J211" s="11">
        <f>(((I211/60)/60)/24)+DATE(1970,1,1)</f>
        <v>42716.25</v>
      </c>
      <c r="K211">
        <v>1480283321</v>
      </c>
      <c r="L211" s="15">
        <f>(((K211/60)/60)/24)+DATE(1970,1,1)</f>
        <v>42701.908807870372</v>
      </c>
      <c r="M211" s="63">
        <f>DATEDIF(L211,J211,"D")</f>
        <v>15</v>
      </c>
      <c r="N211" s="5">
        <v>15</v>
      </c>
      <c r="O211" t="b">
        <v>0</v>
      </c>
      <c r="P211">
        <v>12</v>
      </c>
      <c r="Q211" t="b">
        <v>0</v>
      </c>
      <c r="R211" t="s">
        <v>8271</v>
      </c>
      <c r="S211" s="2">
        <f>IF(E211=0,0,E211/D211*100)</f>
        <v>20.833333333333336</v>
      </c>
      <c r="T211" s="4">
        <f>IF(E211=0,0,E211/P211)</f>
        <v>52.083333333333336</v>
      </c>
      <c r="U211" t="str">
        <f>PROPER(LEFT(R211,(SEARCH("/",R211)-2)+1))</f>
        <v>Theater</v>
      </c>
      <c r="V211" t="str">
        <f>PROPER(RIGHT(R211,LEN(R211)-SEARCH("/",R211)))</f>
        <v>Plays</v>
      </c>
    </row>
    <row r="212" spans="1:22" x14ac:dyDescent="0.25">
      <c r="A212">
        <v>2923</v>
      </c>
      <c r="B212" s="7" t="s">
        <v>2923</v>
      </c>
      <c r="C212" s="7" t="s">
        <v>7033</v>
      </c>
      <c r="D212" s="4">
        <v>300</v>
      </c>
      <c r="E212" s="4">
        <v>300</v>
      </c>
      <c r="F212" t="s">
        <v>8219</v>
      </c>
      <c r="G212" t="s">
        <v>8224</v>
      </c>
      <c r="H212" t="s">
        <v>8246</v>
      </c>
      <c r="I212">
        <v>1422068400</v>
      </c>
      <c r="J212" s="11">
        <f>(((I212/60)/60)/24)+DATE(1970,1,1)</f>
        <v>42028.125</v>
      </c>
      <c r="K212">
        <v>1420774779</v>
      </c>
      <c r="L212" s="15">
        <f>(((K212/60)/60)/24)+DATE(1970,1,1)</f>
        <v>42013.15253472222</v>
      </c>
      <c r="M212" s="63">
        <f>DATEDIF(L212,J212,"D")</f>
        <v>15</v>
      </c>
      <c r="N212" s="5">
        <v>15</v>
      </c>
      <c r="O212" t="b">
        <v>0</v>
      </c>
      <c r="P212">
        <v>10</v>
      </c>
      <c r="Q212" t="b">
        <v>1</v>
      </c>
      <c r="R212" t="s">
        <v>8305</v>
      </c>
      <c r="S212" s="2">
        <f>IF(E212=0,0,E212/D212*100)</f>
        <v>100</v>
      </c>
      <c r="T212" s="4">
        <f>IF(E212=0,0,E212/P212)</f>
        <v>30</v>
      </c>
      <c r="U212" t="str">
        <f>PROPER(LEFT(R212,(SEARCH("/",R212)-2)+1))</f>
        <v>Theater</v>
      </c>
      <c r="V212" t="str">
        <f>PROPER(RIGHT(R212,LEN(R212)-SEARCH("/",R212)))</f>
        <v>Musical</v>
      </c>
    </row>
    <row r="213" spans="1:22" x14ac:dyDescent="0.25">
      <c r="A213">
        <v>2972</v>
      </c>
      <c r="B213" s="7" t="s">
        <v>2972</v>
      </c>
      <c r="C213" s="7" t="s">
        <v>7082</v>
      </c>
      <c r="D213" s="4">
        <v>2000</v>
      </c>
      <c r="E213" s="4">
        <v>2107</v>
      </c>
      <c r="F213" t="s">
        <v>8219</v>
      </c>
      <c r="G213" t="s">
        <v>8224</v>
      </c>
      <c r="H213" t="s">
        <v>8246</v>
      </c>
      <c r="I213">
        <v>1480899600</v>
      </c>
      <c r="J213" s="11">
        <f>(((I213/60)/60)/24)+DATE(1970,1,1)</f>
        <v>42709.041666666672</v>
      </c>
      <c r="K213">
        <v>1479609520</v>
      </c>
      <c r="L213" s="15">
        <f>(((K213/60)/60)/24)+DATE(1970,1,1)</f>
        <v>42694.110185185185</v>
      </c>
      <c r="M213" s="63">
        <f>DATEDIF(L213,J213,"D")</f>
        <v>15</v>
      </c>
      <c r="N213" s="5">
        <v>15</v>
      </c>
      <c r="O213" t="b">
        <v>0</v>
      </c>
      <c r="P213">
        <v>17</v>
      </c>
      <c r="Q213" t="b">
        <v>1</v>
      </c>
      <c r="R213" t="s">
        <v>8271</v>
      </c>
      <c r="S213" s="2">
        <f>IF(E213=0,0,E213/D213*100)</f>
        <v>105.35000000000001</v>
      </c>
      <c r="T213" s="4">
        <f>IF(E213=0,0,E213/P213)</f>
        <v>123.94117647058823</v>
      </c>
      <c r="U213" t="str">
        <f>PROPER(LEFT(R213,(SEARCH("/",R213)-2)+1))</f>
        <v>Theater</v>
      </c>
      <c r="V213" t="str">
        <f>PROPER(RIGHT(R213,LEN(R213)-SEARCH("/",R213)))</f>
        <v>Plays</v>
      </c>
    </row>
    <row r="214" spans="1:22" x14ac:dyDescent="0.25">
      <c r="A214">
        <v>2999</v>
      </c>
      <c r="B214" s="7" t="s">
        <v>2999</v>
      </c>
      <c r="C214" s="7" t="s">
        <v>7109</v>
      </c>
      <c r="D214" s="4">
        <v>1350</v>
      </c>
      <c r="E214" s="4">
        <v>1605</v>
      </c>
      <c r="F214" t="s">
        <v>8219</v>
      </c>
      <c r="G214" t="s">
        <v>8224</v>
      </c>
      <c r="H214" t="s">
        <v>8246</v>
      </c>
      <c r="I214">
        <v>1488333600</v>
      </c>
      <c r="J214" s="11">
        <f>(((I214/60)/60)/24)+DATE(1970,1,1)</f>
        <v>42795.083333333328</v>
      </c>
      <c r="K214">
        <v>1487094360</v>
      </c>
      <c r="L214" s="15">
        <f>(((K214/60)/60)/24)+DATE(1970,1,1)</f>
        <v>42780.740277777775</v>
      </c>
      <c r="M214" s="63">
        <f>DATEDIF(L214,J214,"D")</f>
        <v>15</v>
      </c>
      <c r="N214" s="5">
        <v>15</v>
      </c>
      <c r="O214" t="b">
        <v>0</v>
      </c>
      <c r="P214">
        <v>20</v>
      </c>
      <c r="Q214" t="b">
        <v>1</v>
      </c>
      <c r="R214" t="s">
        <v>8303</v>
      </c>
      <c r="S214" s="2">
        <f>IF(E214=0,0,E214/D214*100)</f>
        <v>118.88888888888889</v>
      </c>
      <c r="T214" s="4">
        <f>IF(E214=0,0,E214/P214)</f>
        <v>80.25</v>
      </c>
      <c r="U214" t="str">
        <f>PROPER(LEFT(R214,(SEARCH("/",R214)-2)+1))</f>
        <v>Theater</v>
      </c>
      <c r="V214" t="str">
        <f>PROPER(RIGHT(R214,LEN(R214)-SEARCH("/",R214)))</f>
        <v>Spaces</v>
      </c>
    </row>
    <row r="215" spans="1:22" x14ac:dyDescent="0.25">
      <c r="A215">
        <v>3044</v>
      </c>
      <c r="B215" s="7" t="s">
        <v>3044</v>
      </c>
      <c r="C215" s="7" t="s">
        <v>7154</v>
      </c>
      <c r="D215" s="4">
        <v>12000</v>
      </c>
      <c r="E215" s="4">
        <v>13121</v>
      </c>
      <c r="F215" t="s">
        <v>8219</v>
      </c>
      <c r="G215" t="s">
        <v>8224</v>
      </c>
      <c r="H215" t="s">
        <v>8246</v>
      </c>
      <c r="I215">
        <v>1454433998</v>
      </c>
      <c r="J215" s="11">
        <f>(((I215/60)/60)/24)+DATE(1970,1,1)</f>
        <v>42402.7268287037</v>
      </c>
      <c r="K215">
        <v>1453137998</v>
      </c>
      <c r="L215" s="15">
        <f>(((K215/60)/60)/24)+DATE(1970,1,1)</f>
        <v>42387.7268287037</v>
      </c>
      <c r="M215" s="63">
        <f>DATEDIF(L215,J215,"D")</f>
        <v>15</v>
      </c>
      <c r="N215" s="5">
        <v>15</v>
      </c>
      <c r="O215" t="b">
        <v>0</v>
      </c>
      <c r="P215">
        <v>156</v>
      </c>
      <c r="Q215" t="b">
        <v>1</v>
      </c>
      <c r="R215" t="s">
        <v>8303</v>
      </c>
      <c r="S215" s="2">
        <f>IF(E215=0,0,E215/D215*100)</f>
        <v>109.34166666666667</v>
      </c>
      <c r="T215" s="4">
        <f>IF(E215=0,0,E215/P215)</f>
        <v>84.108974358974365</v>
      </c>
      <c r="U215" t="str">
        <f>PROPER(LEFT(R215,(SEARCH("/",R215)-2)+1))</f>
        <v>Theater</v>
      </c>
      <c r="V215" t="str">
        <f>PROPER(RIGHT(R215,LEN(R215)-SEARCH("/",R215)))</f>
        <v>Spaces</v>
      </c>
    </row>
    <row r="216" spans="1:22" x14ac:dyDescent="0.25">
      <c r="A216">
        <v>3072</v>
      </c>
      <c r="B216" s="7" t="s">
        <v>3072</v>
      </c>
      <c r="C216" s="7" t="s">
        <v>7182</v>
      </c>
      <c r="D216" s="4">
        <v>12000</v>
      </c>
      <c r="E216" s="4">
        <v>2</v>
      </c>
      <c r="F216" t="s">
        <v>8221</v>
      </c>
      <c r="G216" t="s">
        <v>8224</v>
      </c>
      <c r="H216" t="s">
        <v>8246</v>
      </c>
      <c r="I216">
        <v>1477791960</v>
      </c>
      <c r="J216" s="11">
        <f>(((I216/60)/60)/24)+DATE(1970,1,1)</f>
        <v>42673.073611111111</v>
      </c>
      <c r="K216">
        <v>1476549262</v>
      </c>
      <c r="L216" s="15">
        <f>(((K216/60)/60)/24)+DATE(1970,1,1)</f>
        <v>42658.690532407403</v>
      </c>
      <c r="M216" s="63">
        <f>DATEDIF(L216,J216,"D")</f>
        <v>15</v>
      </c>
      <c r="N216" s="5">
        <v>15</v>
      </c>
      <c r="O216" t="b">
        <v>0</v>
      </c>
      <c r="P216">
        <v>2</v>
      </c>
      <c r="Q216" t="b">
        <v>0</v>
      </c>
      <c r="R216" t="s">
        <v>8303</v>
      </c>
      <c r="S216" s="2">
        <f>IF(E216=0,0,E216/D216*100)</f>
        <v>1.6666666666666666E-2</v>
      </c>
      <c r="T216" s="4">
        <f>IF(E216=0,0,E216/P216)</f>
        <v>1</v>
      </c>
      <c r="U216" t="str">
        <f>PROPER(LEFT(R216,(SEARCH("/",R216)-2)+1))</f>
        <v>Theater</v>
      </c>
      <c r="V216" t="str">
        <f>PROPER(RIGHT(R216,LEN(R216)-SEARCH("/",R216)))</f>
        <v>Spaces</v>
      </c>
    </row>
    <row r="217" spans="1:22" x14ac:dyDescent="0.25">
      <c r="A217">
        <v>3230</v>
      </c>
      <c r="B217" s="7" t="s">
        <v>3230</v>
      </c>
      <c r="C217" s="7" t="s">
        <v>7340</v>
      </c>
      <c r="D217" s="4">
        <v>2600</v>
      </c>
      <c r="E217" s="4">
        <v>2857</v>
      </c>
      <c r="F217" t="s">
        <v>8219</v>
      </c>
      <c r="G217" t="s">
        <v>8224</v>
      </c>
      <c r="H217" t="s">
        <v>8246</v>
      </c>
      <c r="I217">
        <v>1412135940</v>
      </c>
      <c r="J217" s="11">
        <f>(((I217/60)/60)/24)+DATE(1970,1,1)</f>
        <v>41913.165972222225</v>
      </c>
      <c r="K217">
        <v>1410840126</v>
      </c>
      <c r="L217" s="15">
        <f>(((K217/60)/60)/24)+DATE(1970,1,1)</f>
        <v>41898.168125000004</v>
      </c>
      <c r="M217" s="63">
        <f>DATEDIF(L217,J217,"D")</f>
        <v>15</v>
      </c>
      <c r="N217" s="5">
        <v>15</v>
      </c>
      <c r="O217" t="b">
        <v>1</v>
      </c>
      <c r="P217">
        <v>37</v>
      </c>
      <c r="Q217" t="b">
        <v>1</v>
      </c>
      <c r="R217" t="s">
        <v>8271</v>
      </c>
      <c r="S217" s="2">
        <f>IF(E217=0,0,E217/D217*100)</f>
        <v>109.88461538461539</v>
      </c>
      <c r="T217" s="4">
        <f>IF(E217=0,0,E217/P217)</f>
        <v>77.21621621621621</v>
      </c>
      <c r="U217" t="str">
        <f>PROPER(LEFT(R217,(SEARCH("/",R217)-2)+1))</f>
        <v>Theater</v>
      </c>
      <c r="V217" t="str">
        <f>PROPER(RIGHT(R217,LEN(R217)-SEARCH("/",R217)))</f>
        <v>Plays</v>
      </c>
    </row>
    <row r="218" spans="1:22" x14ac:dyDescent="0.25">
      <c r="A218">
        <v>3390</v>
      </c>
      <c r="B218" s="7" t="s">
        <v>3389</v>
      </c>
      <c r="C218" s="7" t="s">
        <v>7500</v>
      </c>
      <c r="D218" s="4">
        <v>1500</v>
      </c>
      <c r="E218" s="4">
        <v>1536</v>
      </c>
      <c r="F218" t="s">
        <v>8219</v>
      </c>
      <c r="G218" t="s">
        <v>8224</v>
      </c>
      <c r="H218" t="s">
        <v>8246</v>
      </c>
      <c r="I218">
        <v>1405017345</v>
      </c>
      <c r="J218" s="11">
        <f>(((I218/60)/60)/24)+DATE(1970,1,1)</f>
        <v>41830.774826388886</v>
      </c>
      <c r="K218">
        <v>1403721345</v>
      </c>
      <c r="L218" s="15">
        <f>(((K218/60)/60)/24)+DATE(1970,1,1)</f>
        <v>41815.774826388886</v>
      </c>
      <c r="M218" s="63">
        <f>DATEDIF(L218,J218,"D")</f>
        <v>15</v>
      </c>
      <c r="N218" s="5">
        <v>15</v>
      </c>
      <c r="O218" t="b">
        <v>0</v>
      </c>
      <c r="P218">
        <v>22</v>
      </c>
      <c r="Q218" t="b">
        <v>1</v>
      </c>
      <c r="R218" t="s">
        <v>8271</v>
      </c>
      <c r="S218" s="2">
        <f>IF(E218=0,0,E218/D218*100)</f>
        <v>102.4</v>
      </c>
      <c r="T218" s="4">
        <f>IF(E218=0,0,E218/P218)</f>
        <v>69.818181818181813</v>
      </c>
      <c r="U218" t="str">
        <f>PROPER(LEFT(R218,(SEARCH("/",R218)-2)+1))</f>
        <v>Theater</v>
      </c>
      <c r="V218" t="str">
        <f>PROPER(RIGHT(R218,LEN(R218)-SEARCH("/",R218)))</f>
        <v>Plays</v>
      </c>
    </row>
    <row r="219" spans="1:22" x14ac:dyDescent="0.25">
      <c r="A219">
        <v>3502</v>
      </c>
      <c r="B219" s="7" t="s">
        <v>3501</v>
      </c>
      <c r="C219" s="7" t="s">
        <v>7612</v>
      </c>
      <c r="D219" s="4">
        <v>4000</v>
      </c>
      <c r="E219" s="4">
        <v>4216</v>
      </c>
      <c r="F219" t="s">
        <v>8219</v>
      </c>
      <c r="G219" t="s">
        <v>8224</v>
      </c>
      <c r="H219" t="s">
        <v>8246</v>
      </c>
      <c r="I219">
        <v>1458100740</v>
      </c>
      <c r="J219" s="11">
        <f>(((I219/60)/60)/24)+DATE(1970,1,1)</f>
        <v>42445.165972222225</v>
      </c>
      <c r="K219">
        <v>1456862924</v>
      </c>
      <c r="L219" s="15">
        <f>(((K219/60)/60)/24)+DATE(1970,1,1)</f>
        <v>42430.839398148149</v>
      </c>
      <c r="M219" s="63">
        <f>DATEDIF(L219,J219,"D")</f>
        <v>15</v>
      </c>
      <c r="N219" s="5">
        <v>15</v>
      </c>
      <c r="O219" t="b">
        <v>0</v>
      </c>
      <c r="P219">
        <v>31</v>
      </c>
      <c r="Q219" t="b">
        <v>1</v>
      </c>
      <c r="R219" t="s">
        <v>8271</v>
      </c>
      <c r="S219" s="2">
        <f>IF(E219=0,0,E219/D219*100)</f>
        <v>105.4</v>
      </c>
      <c r="T219" s="4">
        <f>IF(E219=0,0,E219/P219)</f>
        <v>136</v>
      </c>
      <c r="U219" t="str">
        <f>PROPER(LEFT(R219,(SEARCH("/",R219)-2)+1))</f>
        <v>Theater</v>
      </c>
      <c r="V219" t="str">
        <f>PROPER(RIGHT(R219,LEN(R219)-SEARCH("/",R219)))</f>
        <v>Plays</v>
      </c>
    </row>
    <row r="220" spans="1:22" x14ac:dyDescent="0.25">
      <c r="A220">
        <v>3524</v>
      </c>
      <c r="B220" s="7" t="s">
        <v>3523</v>
      </c>
      <c r="C220" s="7" t="s">
        <v>7634</v>
      </c>
      <c r="D220" s="4">
        <v>10000</v>
      </c>
      <c r="E220" s="4">
        <v>10156</v>
      </c>
      <c r="F220" t="s">
        <v>8219</v>
      </c>
      <c r="G220" t="s">
        <v>8224</v>
      </c>
      <c r="H220" t="s">
        <v>8246</v>
      </c>
      <c r="I220">
        <v>1410580800</v>
      </c>
      <c r="J220" s="11">
        <f>(((I220/60)/60)/24)+DATE(1970,1,1)</f>
        <v>41895.166666666664</v>
      </c>
      <c r="K220">
        <v>1409336373</v>
      </c>
      <c r="L220" s="15">
        <f>(((K220/60)/60)/24)+DATE(1970,1,1)</f>
        <v>41880.76357638889</v>
      </c>
      <c r="M220" s="63">
        <f>DATEDIF(L220,J220,"D")</f>
        <v>15</v>
      </c>
      <c r="N220" s="5">
        <v>15</v>
      </c>
      <c r="O220" t="b">
        <v>0</v>
      </c>
      <c r="P220">
        <v>74</v>
      </c>
      <c r="Q220" t="b">
        <v>1</v>
      </c>
      <c r="R220" t="s">
        <v>8271</v>
      </c>
      <c r="S220" s="2">
        <f>IF(E220=0,0,E220/D220*100)</f>
        <v>101.56</v>
      </c>
      <c r="T220" s="4">
        <f>IF(E220=0,0,E220/P220)</f>
        <v>137.24324324324326</v>
      </c>
      <c r="U220" t="str">
        <f>PROPER(LEFT(R220,(SEARCH("/",R220)-2)+1))</f>
        <v>Theater</v>
      </c>
      <c r="V220" t="str">
        <f>PROPER(RIGHT(R220,LEN(R220)-SEARCH("/",R220)))</f>
        <v>Plays</v>
      </c>
    </row>
    <row r="221" spans="1:22" x14ac:dyDescent="0.25">
      <c r="A221">
        <v>3597</v>
      </c>
      <c r="B221" s="7" t="s">
        <v>3596</v>
      </c>
      <c r="C221" s="7" t="s">
        <v>7707</v>
      </c>
      <c r="D221" s="4">
        <v>2500</v>
      </c>
      <c r="E221" s="4">
        <v>2565</v>
      </c>
      <c r="F221" t="s">
        <v>8219</v>
      </c>
      <c r="G221" t="s">
        <v>8224</v>
      </c>
      <c r="H221" t="s">
        <v>8246</v>
      </c>
      <c r="I221">
        <v>1456984740</v>
      </c>
      <c r="J221" s="11">
        <f>(((I221/60)/60)/24)+DATE(1970,1,1)</f>
        <v>42432.249305555553</v>
      </c>
      <c r="K221">
        <v>1455717790</v>
      </c>
      <c r="L221" s="15">
        <f>(((K221/60)/60)/24)+DATE(1970,1,1)</f>
        <v>42417.585532407407</v>
      </c>
      <c r="M221" s="63">
        <f>DATEDIF(L221,J221,"D")</f>
        <v>15</v>
      </c>
      <c r="N221" s="5">
        <v>15</v>
      </c>
      <c r="O221" t="b">
        <v>0</v>
      </c>
      <c r="P221">
        <v>33</v>
      </c>
      <c r="Q221" t="b">
        <v>1</v>
      </c>
      <c r="R221" t="s">
        <v>8271</v>
      </c>
      <c r="S221" s="2">
        <f>IF(E221=0,0,E221/D221*100)</f>
        <v>102.60000000000001</v>
      </c>
      <c r="T221" s="4">
        <f>IF(E221=0,0,E221/P221)</f>
        <v>77.727272727272734</v>
      </c>
      <c r="U221" t="str">
        <f>PROPER(LEFT(R221,(SEARCH("/",R221)-2)+1))</f>
        <v>Theater</v>
      </c>
      <c r="V221" t="str">
        <f>PROPER(RIGHT(R221,LEN(R221)-SEARCH("/",R221)))</f>
        <v>Plays</v>
      </c>
    </row>
    <row r="222" spans="1:22" x14ac:dyDescent="0.25">
      <c r="A222">
        <v>3607</v>
      </c>
      <c r="B222" s="7" t="s">
        <v>3606</v>
      </c>
      <c r="C222" s="7" t="s">
        <v>7717</v>
      </c>
      <c r="D222" s="4">
        <v>550</v>
      </c>
      <c r="E222" s="4">
        <v>580</v>
      </c>
      <c r="F222" t="s">
        <v>8219</v>
      </c>
      <c r="G222" t="s">
        <v>8225</v>
      </c>
      <c r="H222" t="s">
        <v>8247</v>
      </c>
      <c r="I222">
        <v>1450137600</v>
      </c>
      <c r="J222" s="11">
        <f>(((I222/60)/60)/24)+DATE(1970,1,1)</f>
        <v>42353</v>
      </c>
      <c r="K222">
        <v>1448924882</v>
      </c>
      <c r="L222" s="15">
        <f>(((K222/60)/60)/24)+DATE(1970,1,1)</f>
        <v>42338.963912037041</v>
      </c>
      <c r="M222" s="63">
        <f>DATEDIF(L222,J222,"D")</f>
        <v>15</v>
      </c>
      <c r="N222" s="5">
        <v>15</v>
      </c>
      <c r="O222" t="b">
        <v>0</v>
      </c>
      <c r="P222">
        <v>20</v>
      </c>
      <c r="Q222" t="b">
        <v>1</v>
      </c>
      <c r="R222" t="s">
        <v>8271</v>
      </c>
      <c r="S222" s="2">
        <f>IF(E222=0,0,E222/D222*100)</f>
        <v>105.45454545454544</v>
      </c>
      <c r="T222" s="4">
        <f>IF(E222=0,0,E222/P222)</f>
        <v>29</v>
      </c>
      <c r="U222" t="str">
        <f>PROPER(LEFT(R222,(SEARCH("/",R222)-2)+1))</f>
        <v>Theater</v>
      </c>
      <c r="V222" t="str">
        <f>PROPER(RIGHT(R222,LEN(R222)-SEARCH("/",R222)))</f>
        <v>Plays</v>
      </c>
    </row>
    <row r="223" spans="1:22" x14ac:dyDescent="0.25">
      <c r="A223">
        <v>3617</v>
      </c>
      <c r="B223" s="7" t="s">
        <v>3615</v>
      </c>
      <c r="C223" s="7" t="s">
        <v>7727</v>
      </c>
      <c r="D223" s="4">
        <v>740</v>
      </c>
      <c r="E223" s="4">
        <v>880</v>
      </c>
      <c r="F223" t="s">
        <v>8219</v>
      </c>
      <c r="G223" t="s">
        <v>8225</v>
      </c>
      <c r="H223" t="s">
        <v>8247</v>
      </c>
      <c r="I223">
        <v>1488240000</v>
      </c>
      <c r="J223" s="11">
        <f>(((I223/60)/60)/24)+DATE(1970,1,1)</f>
        <v>42794</v>
      </c>
      <c r="K223">
        <v>1486996729</v>
      </c>
      <c r="L223" s="15">
        <f>(((K223/60)/60)/24)+DATE(1970,1,1)</f>
        <v>42779.610289351855</v>
      </c>
      <c r="M223" s="63">
        <f>DATEDIF(L223,J223,"D")</f>
        <v>15</v>
      </c>
      <c r="N223" s="5">
        <v>15</v>
      </c>
      <c r="O223" t="b">
        <v>0</v>
      </c>
      <c r="P223">
        <v>51</v>
      </c>
      <c r="Q223" t="b">
        <v>1</v>
      </c>
      <c r="R223" t="s">
        <v>8271</v>
      </c>
      <c r="S223" s="2">
        <f>IF(E223=0,0,E223/D223*100)</f>
        <v>118.91891891891892</v>
      </c>
      <c r="T223" s="4">
        <f>IF(E223=0,0,E223/P223)</f>
        <v>17.254901960784313</v>
      </c>
      <c r="U223" t="str">
        <f>PROPER(LEFT(R223,(SEARCH("/",R223)-2)+1))</f>
        <v>Theater</v>
      </c>
      <c r="V223" t="str">
        <f>PROPER(RIGHT(R223,LEN(R223)-SEARCH("/",R223)))</f>
        <v>Plays</v>
      </c>
    </row>
    <row r="224" spans="1:22" x14ac:dyDescent="0.25">
      <c r="A224">
        <v>3686</v>
      </c>
      <c r="B224" s="7" t="s">
        <v>3683</v>
      </c>
      <c r="C224" s="7" t="s">
        <v>7796</v>
      </c>
      <c r="D224" s="4">
        <v>350</v>
      </c>
      <c r="E224" s="4">
        <v>355</v>
      </c>
      <c r="F224" t="s">
        <v>8219</v>
      </c>
      <c r="G224" t="s">
        <v>8224</v>
      </c>
      <c r="H224" t="s">
        <v>8246</v>
      </c>
      <c r="I224">
        <v>1440820740</v>
      </c>
      <c r="J224" s="11">
        <f>(((I224/60)/60)/24)+DATE(1970,1,1)</f>
        <v>42245.165972222225</v>
      </c>
      <c r="K224">
        <v>1439567660</v>
      </c>
      <c r="L224" s="15">
        <f>(((K224/60)/60)/24)+DATE(1970,1,1)</f>
        <v>42230.662731481483</v>
      </c>
      <c r="M224" s="63">
        <f>DATEDIF(L224,J224,"D")</f>
        <v>15</v>
      </c>
      <c r="N224" s="5">
        <v>15</v>
      </c>
      <c r="O224" t="b">
        <v>0</v>
      </c>
      <c r="P224">
        <v>6</v>
      </c>
      <c r="Q224" t="b">
        <v>1</v>
      </c>
      <c r="R224" t="s">
        <v>8271</v>
      </c>
      <c r="S224" s="2">
        <f>IF(E224=0,0,E224/D224*100)</f>
        <v>101.42857142857142</v>
      </c>
      <c r="T224" s="4">
        <f>IF(E224=0,0,E224/P224)</f>
        <v>59.166666666666664</v>
      </c>
      <c r="U224" t="str">
        <f>PROPER(LEFT(R224,(SEARCH("/",R224)-2)+1))</f>
        <v>Theater</v>
      </c>
      <c r="V224" t="str">
        <f>PROPER(RIGHT(R224,LEN(R224)-SEARCH("/",R224)))</f>
        <v>Plays</v>
      </c>
    </row>
    <row r="225" spans="1:22" x14ac:dyDescent="0.25">
      <c r="A225">
        <v>3706</v>
      </c>
      <c r="B225" s="7" t="s">
        <v>3703</v>
      </c>
      <c r="C225" s="7" t="s">
        <v>7816</v>
      </c>
      <c r="D225" s="4">
        <v>1500</v>
      </c>
      <c r="E225" s="4">
        <v>1820</v>
      </c>
      <c r="F225" t="s">
        <v>8219</v>
      </c>
      <c r="G225" t="s">
        <v>8224</v>
      </c>
      <c r="H225" t="s">
        <v>8246</v>
      </c>
      <c r="I225">
        <v>1410558949</v>
      </c>
      <c r="J225" s="11">
        <f>(((I225/60)/60)/24)+DATE(1970,1,1)</f>
        <v>41894.913761574076</v>
      </c>
      <c r="K225">
        <v>1409262949</v>
      </c>
      <c r="L225" s="15">
        <f>(((K225/60)/60)/24)+DATE(1970,1,1)</f>
        <v>41879.913761574076</v>
      </c>
      <c r="M225" s="63">
        <f>DATEDIF(L225,J225,"D")</f>
        <v>15</v>
      </c>
      <c r="N225" s="5">
        <v>15</v>
      </c>
      <c r="O225" t="b">
        <v>0</v>
      </c>
      <c r="P225">
        <v>13</v>
      </c>
      <c r="Q225" t="b">
        <v>1</v>
      </c>
      <c r="R225" t="s">
        <v>8271</v>
      </c>
      <c r="S225" s="2">
        <f>IF(E225=0,0,E225/D225*100)</f>
        <v>121.33333333333334</v>
      </c>
      <c r="T225" s="4">
        <f>IF(E225=0,0,E225/P225)</f>
        <v>140</v>
      </c>
      <c r="U225" t="str">
        <f>PROPER(LEFT(R225,(SEARCH("/",R225)-2)+1))</f>
        <v>Theater</v>
      </c>
      <c r="V225" t="str">
        <f>PROPER(RIGHT(R225,LEN(R225)-SEARCH("/",R225)))</f>
        <v>Plays</v>
      </c>
    </row>
    <row r="226" spans="1:22" x14ac:dyDescent="0.25">
      <c r="A226">
        <v>3771</v>
      </c>
      <c r="B226" s="7" t="s">
        <v>3768</v>
      </c>
      <c r="C226" s="7" t="s">
        <v>7881</v>
      </c>
      <c r="D226" s="4">
        <v>1000</v>
      </c>
      <c r="E226" s="4">
        <v>1460</v>
      </c>
      <c r="F226" t="s">
        <v>8219</v>
      </c>
      <c r="G226" t="s">
        <v>8224</v>
      </c>
      <c r="H226" t="s">
        <v>8246</v>
      </c>
      <c r="I226">
        <v>1463529600</v>
      </c>
      <c r="J226" s="11">
        <f>(((I226/60)/60)/24)+DATE(1970,1,1)</f>
        <v>42508</v>
      </c>
      <c r="K226">
        <v>1462307652</v>
      </c>
      <c r="L226" s="15">
        <f>(((K226/60)/60)/24)+DATE(1970,1,1)</f>
        <v>42493.857083333336</v>
      </c>
      <c r="M226" s="63">
        <f>DATEDIF(L226,J226,"D")</f>
        <v>15</v>
      </c>
      <c r="N226" s="5">
        <v>15</v>
      </c>
      <c r="O226" t="b">
        <v>0</v>
      </c>
      <c r="P226">
        <v>38</v>
      </c>
      <c r="Q226" t="b">
        <v>1</v>
      </c>
      <c r="R226" t="s">
        <v>8305</v>
      </c>
      <c r="S226" s="2">
        <f>IF(E226=0,0,E226/D226*100)</f>
        <v>146</v>
      </c>
      <c r="T226" s="4">
        <f>IF(E226=0,0,E226/P226)</f>
        <v>38.421052631578945</v>
      </c>
      <c r="U226" t="str">
        <f>PROPER(LEFT(R226,(SEARCH("/",R226)-2)+1))</f>
        <v>Theater</v>
      </c>
      <c r="V226" t="str">
        <f>PROPER(RIGHT(R226,LEN(R226)-SEARCH("/",R226)))</f>
        <v>Musical</v>
      </c>
    </row>
    <row r="227" spans="1:22" x14ac:dyDescent="0.25">
      <c r="A227">
        <v>3908</v>
      </c>
      <c r="B227" s="7" t="s">
        <v>3905</v>
      </c>
      <c r="C227" s="7" t="s">
        <v>8016</v>
      </c>
      <c r="D227" s="4">
        <v>750</v>
      </c>
      <c r="E227" s="4">
        <v>65</v>
      </c>
      <c r="F227" t="s">
        <v>8221</v>
      </c>
      <c r="G227" t="s">
        <v>8224</v>
      </c>
      <c r="H227" t="s">
        <v>8246</v>
      </c>
      <c r="I227">
        <v>1406603696</v>
      </c>
      <c r="J227" s="11">
        <f>(((I227/60)/60)/24)+DATE(1970,1,1)</f>
        <v>41849.135370370372</v>
      </c>
      <c r="K227">
        <v>1405307696</v>
      </c>
      <c r="L227" s="15">
        <f>(((K227/60)/60)/24)+DATE(1970,1,1)</f>
        <v>41834.135370370372</v>
      </c>
      <c r="M227" s="63">
        <f>DATEDIF(L227,J227,"D")</f>
        <v>15</v>
      </c>
      <c r="N227" s="5">
        <v>15</v>
      </c>
      <c r="O227" t="b">
        <v>0</v>
      </c>
      <c r="P227">
        <v>4</v>
      </c>
      <c r="Q227" t="b">
        <v>0</v>
      </c>
      <c r="R227" t="s">
        <v>8271</v>
      </c>
      <c r="S227" s="2">
        <f>IF(E227=0,0,E227/D227*100)</f>
        <v>8.6666666666666679</v>
      </c>
      <c r="T227" s="4">
        <f>IF(E227=0,0,E227/P227)</f>
        <v>16.25</v>
      </c>
      <c r="U227" t="str">
        <f>PROPER(LEFT(R227,(SEARCH("/",R227)-2)+1))</f>
        <v>Theater</v>
      </c>
      <c r="V227" t="str">
        <f>PROPER(RIGHT(R227,LEN(R227)-SEARCH("/",R227)))</f>
        <v>Plays</v>
      </c>
    </row>
    <row r="228" spans="1:22" x14ac:dyDescent="0.25">
      <c r="A228">
        <v>3988</v>
      </c>
      <c r="B228" s="7" t="s">
        <v>3984</v>
      </c>
      <c r="C228" s="7" t="s">
        <v>8094</v>
      </c>
      <c r="D228" s="4">
        <v>1500</v>
      </c>
      <c r="E228" s="4">
        <v>32</v>
      </c>
      <c r="F228" t="s">
        <v>8221</v>
      </c>
      <c r="G228" t="s">
        <v>8224</v>
      </c>
      <c r="H228" t="s">
        <v>8246</v>
      </c>
      <c r="I228">
        <v>1440813413</v>
      </c>
      <c r="J228" s="11">
        <f>(((I228/60)/60)/24)+DATE(1970,1,1)</f>
        <v>42245.08116898148</v>
      </c>
      <c r="K228">
        <v>1439517413</v>
      </c>
      <c r="L228" s="15">
        <f>(((K228/60)/60)/24)+DATE(1970,1,1)</f>
        <v>42230.08116898148</v>
      </c>
      <c r="M228" s="63">
        <f>DATEDIF(L228,J228,"D")</f>
        <v>15</v>
      </c>
      <c r="N228" s="5">
        <v>15</v>
      </c>
      <c r="O228" t="b">
        <v>0</v>
      </c>
      <c r="P228">
        <v>4</v>
      </c>
      <c r="Q228" t="b">
        <v>0</v>
      </c>
      <c r="R228" t="s">
        <v>8271</v>
      </c>
      <c r="S228" s="2">
        <f>IF(E228=0,0,E228/D228*100)</f>
        <v>2.1333333333333333</v>
      </c>
      <c r="T228" s="4">
        <f>IF(E228=0,0,E228/P228)</f>
        <v>8</v>
      </c>
      <c r="U228" t="str">
        <f>PROPER(LEFT(R228,(SEARCH("/",R228)-2)+1))</f>
        <v>Theater</v>
      </c>
      <c r="V228" t="str">
        <f>PROPER(RIGHT(R228,LEN(R228)-SEARCH("/",R228)))</f>
        <v>Plays</v>
      </c>
    </row>
    <row r="229" spans="1:22" x14ac:dyDescent="0.25">
      <c r="A229">
        <v>4014</v>
      </c>
      <c r="B229" s="7" t="s">
        <v>4010</v>
      </c>
      <c r="C229" s="7" t="s">
        <v>8119</v>
      </c>
      <c r="D229" s="4">
        <v>9000</v>
      </c>
      <c r="E229" s="4">
        <v>0</v>
      </c>
      <c r="F229" t="s">
        <v>8221</v>
      </c>
      <c r="G229" t="s">
        <v>8224</v>
      </c>
      <c r="H229" t="s">
        <v>8246</v>
      </c>
      <c r="I229">
        <v>1457157269</v>
      </c>
      <c r="J229" s="11">
        <f>(((I229/60)/60)/24)+DATE(1970,1,1)</f>
        <v>42434.246168981481</v>
      </c>
      <c r="K229">
        <v>1455861269</v>
      </c>
      <c r="L229" s="15">
        <f>(((K229/60)/60)/24)+DATE(1970,1,1)</f>
        <v>42419.246168981481</v>
      </c>
      <c r="M229" s="63">
        <f>DATEDIF(L229,J229,"D")</f>
        <v>15</v>
      </c>
      <c r="N229" s="5">
        <v>15</v>
      </c>
      <c r="O229" t="b">
        <v>0</v>
      </c>
      <c r="P229">
        <v>0</v>
      </c>
      <c r="Q229" t="b">
        <v>0</v>
      </c>
      <c r="R229" t="s">
        <v>8271</v>
      </c>
      <c r="S229" s="2">
        <f>IF(E229=0,0,E229/D229*100)</f>
        <v>0</v>
      </c>
      <c r="T229" s="4">
        <f>IF(E229=0,0,E229/P229)</f>
        <v>0</v>
      </c>
      <c r="U229" t="str">
        <f>PROPER(LEFT(R229,(SEARCH("/",R229)-2)+1))</f>
        <v>Theater</v>
      </c>
      <c r="V229" t="str">
        <f>PROPER(RIGHT(R229,LEN(R229)-SEARCH("/",R229)))</f>
        <v>Plays</v>
      </c>
    </row>
    <row r="230" spans="1:22" x14ac:dyDescent="0.25">
      <c r="A230">
        <v>4043</v>
      </c>
      <c r="B230" s="7" t="s">
        <v>4039</v>
      </c>
      <c r="C230" s="7" t="s">
        <v>8147</v>
      </c>
      <c r="D230" s="4">
        <v>300</v>
      </c>
      <c r="E230" s="4">
        <v>0</v>
      </c>
      <c r="F230" t="s">
        <v>8221</v>
      </c>
      <c r="G230" t="s">
        <v>8229</v>
      </c>
      <c r="H230" t="s">
        <v>8251</v>
      </c>
      <c r="I230">
        <v>1416524325</v>
      </c>
      <c r="J230" s="11">
        <f>(((I230/60)/60)/24)+DATE(1970,1,1)</f>
        <v>41963.957465277781</v>
      </c>
      <c r="K230">
        <v>1415228325</v>
      </c>
      <c r="L230" s="15">
        <f>(((K230/60)/60)/24)+DATE(1970,1,1)</f>
        <v>41948.957465277781</v>
      </c>
      <c r="M230" s="63">
        <f>DATEDIF(L230,J230,"D")</f>
        <v>15</v>
      </c>
      <c r="N230" s="5">
        <v>15</v>
      </c>
      <c r="O230" t="b">
        <v>0</v>
      </c>
      <c r="P230">
        <v>0</v>
      </c>
      <c r="Q230" t="b">
        <v>0</v>
      </c>
      <c r="R230" t="s">
        <v>8271</v>
      </c>
      <c r="S230" s="2">
        <f>IF(E230=0,0,E230/D230*100)</f>
        <v>0</v>
      </c>
      <c r="T230" s="4">
        <f>IF(E230=0,0,E230/P230)</f>
        <v>0</v>
      </c>
      <c r="U230" t="str">
        <f>PROPER(LEFT(R230,(SEARCH("/",R230)-2)+1))</f>
        <v>Theater</v>
      </c>
      <c r="V230" t="str">
        <f>PROPER(RIGHT(R230,LEN(R230)-SEARCH("/",R230)))</f>
        <v>Plays</v>
      </c>
    </row>
    <row r="231" spans="1:22" x14ac:dyDescent="0.25">
      <c r="A231">
        <v>4058</v>
      </c>
      <c r="B231" s="7" t="s">
        <v>4054</v>
      </c>
      <c r="C231" s="7" t="s">
        <v>8162</v>
      </c>
      <c r="D231" s="4">
        <v>3750</v>
      </c>
      <c r="E231" s="4">
        <v>95</v>
      </c>
      <c r="F231" t="s">
        <v>8221</v>
      </c>
      <c r="G231" t="s">
        <v>8224</v>
      </c>
      <c r="H231" t="s">
        <v>8246</v>
      </c>
      <c r="I231">
        <v>1459483140</v>
      </c>
      <c r="J231" s="11">
        <f>(((I231/60)/60)/24)+DATE(1970,1,1)</f>
        <v>42461.165972222225</v>
      </c>
      <c r="K231">
        <v>1458178044</v>
      </c>
      <c r="L231" s="15">
        <f>(((K231/60)/60)/24)+DATE(1970,1,1)</f>
        <v>42446.060694444444</v>
      </c>
      <c r="M231" s="63">
        <f>DATEDIF(L231,J231,"D")</f>
        <v>15</v>
      </c>
      <c r="N231" s="5">
        <v>15</v>
      </c>
      <c r="O231" t="b">
        <v>0</v>
      </c>
      <c r="P231">
        <v>4</v>
      </c>
      <c r="Q231" t="b">
        <v>0</v>
      </c>
      <c r="R231" t="s">
        <v>8271</v>
      </c>
      <c r="S231" s="2">
        <f>IF(E231=0,0,E231/D231*100)</f>
        <v>2.5333333333333332</v>
      </c>
      <c r="T231" s="4">
        <f>IF(E231=0,0,E231/P231)</f>
        <v>23.75</v>
      </c>
      <c r="U231" t="str">
        <f>PROPER(LEFT(R231,(SEARCH("/",R231)-2)+1))</f>
        <v>Theater</v>
      </c>
      <c r="V231" t="str">
        <f>PROPER(RIGHT(R231,LEN(R231)-SEARCH("/",R231)))</f>
        <v>Plays</v>
      </c>
    </row>
    <row r="232" spans="1:22" x14ac:dyDescent="0.25">
      <c r="A232">
        <v>4082</v>
      </c>
      <c r="B232" s="7" t="s">
        <v>4078</v>
      </c>
      <c r="C232" s="7" t="s">
        <v>8185</v>
      </c>
      <c r="D232" s="4">
        <v>150</v>
      </c>
      <c r="E232" s="4">
        <v>3</v>
      </c>
      <c r="F232" t="s">
        <v>8221</v>
      </c>
      <c r="G232" t="s">
        <v>8224</v>
      </c>
      <c r="H232" t="s">
        <v>8246</v>
      </c>
      <c r="I232">
        <v>1447542000</v>
      </c>
      <c r="J232" s="11">
        <f>(((I232/60)/60)/24)+DATE(1970,1,1)</f>
        <v>42322.958333333328</v>
      </c>
      <c r="K232">
        <v>1446179553</v>
      </c>
      <c r="L232" s="15">
        <f>(((K232/60)/60)/24)+DATE(1970,1,1)</f>
        <v>42307.189270833333</v>
      </c>
      <c r="M232" s="63">
        <f>DATEDIF(L232,J232,"D")</f>
        <v>15</v>
      </c>
      <c r="N232" s="5">
        <v>15</v>
      </c>
      <c r="O232" t="b">
        <v>0</v>
      </c>
      <c r="P232">
        <v>2</v>
      </c>
      <c r="Q232" t="b">
        <v>0</v>
      </c>
      <c r="R232" t="s">
        <v>8271</v>
      </c>
      <c r="S232" s="2">
        <f>IF(E232=0,0,E232/D232*100)</f>
        <v>2</v>
      </c>
      <c r="T232" s="4">
        <f>IF(E232=0,0,E232/P232)</f>
        <v>1.5</v>
      </c>
      <c r="U232" t="str">
        <f>PROPER(LEFT(R232,(SEARCH("/",R232)-2)+1))</f>
        <v>Theater</v>
      </c>
      <c r="V232" t="str">
        <f>PROPER(RIGHT(R232,LEN(R232)-SEARCH("/",R232)))</f>
        <v>Plays</v>
      </c>
    </row>
    <row r="233" spans="1:22" x14ac:dyDescent="0.25">
      <c r="A233">
        <v>22</v>
      </c>
      <c r="B233" s="7" t="s">
        <v>24</v>
      </c>
      <c r="C233" s="7" t="s">
        <v>4133</v>
      </c>
      <c r="D233" s="4">
        <v>350</v>
      </c>
      <c r="E233" s="4">
        <v>410</v>
      </c>
      <c r="F233" t="s">
        <v>8219</v>
      </c>
      <c r="G233" t="s">
        <v>8224</v>
      </c>
      <c r="H233" t="s">
        <v>8246</v>
      </c>
      <c r="I233">
        <v>1420099140</v>
      </c>
      <c r="J233" s="11">
        <f>(((I233/60)/60)/24)+DATE(1970,1,1)</f>
        <v>42005.332638888889</v>
      </c>
      <c r="K233">
        <v>1418766740</v>
      </c>
      <c r="L233" s="15">
        <f>(((K233/60)/60)/24)+DATE(1970,1,1)</f>
        <v>41989.91134259259</v>
      </c>
      <c r="M233" s="63">
        <f>DATEDIF(L233,J233,"D")</f>
        <v>16</v>
      </c>
      <c r="N233" s="5">
        <v>16</v>
      </c>
      <c r="O233" t="b">
        <v>0</v>
      </c>
      <c r="P233">
        <v>8</v>
      </c>
      <c r="Q233" t="b">
        <v>1</v>
      </c>
      <c r="R233" t="s">
        <v>8265</v>
      </c>
      <c r="S233" s="2">
        <f>IF(E233=0,0,E233/D233*100)</f>
        <v>117.14285714285715</v>
      </c>
      <c r="T233" s="4">
        <f>IF(E233=0,0,E233/P233)</f>
        <v>51.25</v>
      </c>
      <c r="U233" t="str">
        <f>PROPER(LEFT(R233,(SEARCH("/",R233)-2)+1))</f>
        <v>Film &amp; Video</v>
      </c>
      <c r="V233" t="str">
        <f>PROPER(RIGHT(R233,LEN(R233)-SEARCH("/",R233)))</f>
        <v>Television</v>
      </c>
    </row>
    <row r="234" spans="1:22" x14ac:dyDescent="0.25">
      <c r="A234">
        <v>121</v>
      </c>
      <c r="B234" s="7" t="s">
        <v>123</v>
      </c>
      <c r="C234" s="7" t="s">
        <v>4232</v>
      </c>
      <c r="D234" s="4">
        <v>3000</v>
      </c>
      <c r="E234" s="4">
        <v>1</v>
      </c>
      <c r="F234" t="s">
        <v>8220</v>
      </c>
      <c r="G234" t="s">
        <v>8224</v>
      </c>
      <c r="H234" t="s">
        <v>8246</v>
      </c>
      <c r="I234">
        <v>1429352160</v>
      </c>
      <c r="J234" s="11">
        <f>(((I234/60)/60)/24)+DATE(1970,1,1)</f>
        <v>42112.427777777775</v>
      </c>
      <c r="K234">
        <v>1427993710</v>
      </c>
      <c r="L234" s="15">
        <f>(((K234/60)/60)/24)+DATE(1970,1,1)</f>
        <v>42096.704976851848</v>
      </c>
      <c r="M234" s="63">
        <f>DATEDIF(L234,J234,"D")</f>
        <v>16</v>
      </c>
      <c r="N234" s="5">
        <v>16</v>
      </c>
      <c r="O234" t="b">
        <v>0</v>
      </c>
      <c r="P234">
        <v>1</v>
      </c>
      <c r="Q234" t="b">
        <v>0</v>
      </c>
      <c r="R234" t="s">
        <v>8267</v>
      </c>
      <c r="S234" s="2">
        <f>IF(E234=0,0,E234/D234*100)</f>
        <v>3.3333333333333333E-2</v>
      </c>
      <c r="T234" s="4">
        <f>IF(E234=0,0,E234/P234)</f>
        <v>1</v>
      </c>
      <c r="U234" t="str">
        <f>PROPER(LEFT(R234,(SEARCH("/",R234)-2)+1))</f>
        <v>Film &amp; Video</v>
      </c>
      <c r="V234" t="str">
        <f>PROPER(RIGHT(R234,LEN(R234)-SEARCH("/",R234)))</f>
        <v>Science Fiction</v>
      </c>
    </row>
    <row r="235" spans="1:22" x14ac:dyDescent="0.25">
      <c r="A235">
        <v>131</v>
      </c>
      <c r="B235" s="7" t="s">
        <v>133</v>
      </c>
      <c r="C235" s="7" t="s">
        <v>4242</v>
      </c>
      <c r="D235" s="4">
        <v>1200</v>
      </c>
      <c r="E235" s="4">
        <v>0</v>
      </c>
      <c r="F235" t="s">
        <v>8220</v>
      </c>
      <c r="G235" t="s">
        <v>8224</v>
      </c>
      <c r="H235" t="s">
        <v>8246</v>
      </c>
      <c r="I235">
        <v>1467763200</v>
      </c>
      <c r="J235" s="11">
        <f>(((I235/60)/60)/24)+DATE(1970,1,1)</f>
        <v>42557</v>
      </c>
      <c r="K235">
        <v>1466453161</v>
      </c>
      <c r="L235" s="15">
        <f>(((K235/60)/60)/24)+DATE(1970,1,1)</f>
        <v>42541.837511574078</v>
      </c>
      <c r="M235" s="63">
        <f>DATEDIF(L235,J235,"D")</f>
        <v>16</v>
      </c>
      <c r="N235" s="5">
        <v>16</v>
      </c>
      <c r="O235" t="b">
        <v>0</v>
      </c>
      <c r="P235">
        <v>0</v>
      </c>
      <c r="Q235" t="b">
        <v>0</v>
      </c>
      <c r="R235" t="s">
        <v>8267</v>
      </c>
      <c r="S235" s="2">
        <f>IF(E235=0,0,E235/D235*100)</f>
        <v>0</v>
      </c>
      <c r="T235" s="4">
        <f>IF(E235=0,0,E235/P235)</f>
        <v>0</v>
      </c>
      <c r="U235" t="str">
        <f>PROPER(LEFT(R235,(SEARCH("/",R235)-2)+1))</f>
        <v>Film &amp; Video</v>
      </c>
      <c r="V235" t="str">
        <f>PROPER(RIGHT(R235,LEN(R235)-SEARCH("/",R235)))</f>
        <v>Science Fiction</v>
      </c>
    </row>
    <row r="236" spans="1:22" x14ac:dyDescent="0.25">
      <c r="A236">
        <v>412</v>
      </c>
      <c r="B236" s="7" t="s">
        <v>413</v>
      </c>
      <c r="C236" s="7" t="s">
        <v>4522</v>
      </c>
      <c r="D236" s="4">
        <v>2500</v>
      </c>
      <c r="E236" s="4">
        <v>3171</v>
      </c>
      <c r="F236" t="s">
        <v>8219</v>
      </c>
      <c r="G236" t="s">
        <v>8224</v>
      </c>
      <c r="H236" t="s">
        <v>8246</v>
      </c>
      <c r="I236">
        <v>1343238578</v>
      </c>
      <c r="J236" s="11">
        <f>(((I236/60)/60)/24)+DATE(1970,1,1)</f>
        <v>41115.742800925924</v>
      </c>
      <c r="K236">
        <v>1341856178</v>
      </c>
      <c r="L236" s="15">
        <f>(((K236/60)/60)/24)+DATE(1970,1,1)</f>
        <v>41099.742800925924</v>
      </c>
      <c r="M236" s="63">
        <f>DATEDIF(L236,J236,"D")</f>
        <v>16</v>
      </c>
      <c r="N236" s="5">
        <v>16</v>
      </c>
      <c r="O236" t="b">
        <v>0</v>
      </c>
      <c r="P236">
        <v>55</v>
      </c>
      <c r="Q236" t="b">
        <v>1</v>
      </c>
      <c r="R236" t="s">
        <v>8269</v>
      </c>
      <c r="S236" s="2">
        <f>IF(E236=0,0,E236/D236*100)</f>
        <v>126.84</v>
      </c>
      <c r="T236" s="4">
        <f>IF(E236=0,0,E236/P236)</f>
        <v>57.654545454545456</v>
      </c>
      <c r="U236" t="str">
        <f>PROPER(LEFT(R236,(SEARCH("/",R236)-2)+1))</f>
        <v>Film &amp; Video</v>
      </c>
      <c r="V236" t="str">
        <f>PROPER(RIGHT(R236,LEN(R236)-SEARCH("/",R236)))</f>
        <v>Documentary</v>
      </c>
    </row>
    <row r="237" spans="1:22" x14ac:dyDescent="0.25">
      <c r="A237">
        <v>453</v>
      </c>
      <c r="B237" s="7" t="s">
        <v>454</v>
      </c>
      <c r="C237" s="7" t="s">
        <v>4563</v>
      </c>
      <c r="D237" s="4">
        <v>94875</v>
      </c>
      <c r="E237" s="4">
        <v>26</v>
      </c>
      <c r="F237" t="s">
        <v>8221</v>
      </c>
      <c r="G237" t="s">
        <v>8224</v>
      </c>
      <c r="H237" t="s">
        <v>8246</v>
      </c>
      <c r="I237">
        <v>1424375279</v>
      </c>
      <c r="J237" s="11">
        <f>(((I237/60)/60)/24)+DATE(1970,1,1)</f>
        <v>42054.824988425928</v>
      </c>
      <c r="K237">
        <v>1422992879</v>
      </c>
      <c r="L237" s="15">
        <f>(((K237/60)/60)/24)+DATE(1970,1,1)</f>
        <v>42038.824988425928</v>
      </c>
      <c r="M237" s="63">
        <f>DATEDIF(L237,J237,"D")</f>
        <v>16</v>
      </c>
      <c r="N237" s="5">
        <v>16</v>
      </c>
      <c r="O237" t="b">
        <v>0</v>
      </c>
      <c r="P237">
        <v>2</v>
      </c>
      <c r="Q237" t="b">
        <v>0</v>
      </c>
      <c r="R237" t="s">
        <v>8270</v>
      </c>
      <c r="S237" s="2">
        <f>IF(E237=0,0,E237/D237*100)</f>
        <v>2.7404479578392621E-2</v>
      </c>
      <c r="T237" s="4">
        <f>IF(E237=0,0,E237/P237)</f>
        <v>13</v>
      </c>
      <c r="U237" t="str">
        <f>PROPER(LEFT(R237,(SEARCH("/",R237)-2)+1))</f>
        <v>Film &amp; Video</v>
      </c>
      <c r="V237" t="str">
        <f>PROPER(RIGHT(R237,LEN(R237)-SEARCH("/",R237)))</f>
        <v>Animation</v>
      </c>
    </row>
    <row r="238" spans="1:22" x14ac:dyDescent="0.25">
      <c r="A238">
        <v>465</v>
      </c>
      <c r="B238" s="7" t="s">
        <v>466</v>
      </c>
      <c r="C238" s="7" t="s">
        <v>4575</v>
      </c>
      <c r="D238" s="4">
        <v>512</v>
      </c>
      <c r="E238" s="4">
        <v>138</v>
      </c>
      <c r="F238" t="s">
        <v>8221</v>
      </c>
      <c r="G238" t="s">
        <v>8224</v>
      </c>
      <c r="H238" t="s">
        <v>8246</v>
      </c>
      <c r="I238">
        <v>1403837574</v>
      </c>
      <c r="J238" s="11">
        <f>(((I238/60)/60)/24)+DATE(1970,1,1)</f>
        <v>41817.120069444441</v>
      </c>
      <c r="K238">
        <v>1402455174</v>
      </c>
      <c r="L238" s="15">
        <f>(((K238/60)/60)/24)+DATE(1970,1,1)</f>
        <v>41801.120069444441</v>
      </c>
      <c r="M238" s="63">
        <f>DATEDIF(L238,J238,"D")</f>
        <v>16</v>
      </c>
      <c r="N238" s="5">
        <v>16</v>
      </c>
      <c r="O238" t="b">
        <v>0</v>
      </c>
      <c r="P238">
        <v>8</v>
      </c>
      <c r="Q238" t="b">
        <v>0</v>
      </c>
      <c r="R238" t="s">
        <v>8270</v>
      </c>
      <c r="S238" s="2">
        <f>IF(E238=0,0,E238/D238*100)</f>
        <v>26.953125</v>
      </c>
      <c r="T238" s="4">
        <f>IF(E238=0,0,E238/P238)</f>
        <v>17.25</v>
      </c>
      <c r="U238" t="str">
        <f>PROPER(LEFT(R238,(SEARCH("/",R238)-2)+1))</f>
        <v>Film &amp; Video</v>
      </c>
      <c r="V238" t="str">
        <f>PROPER(RIGHT(R238,LEN(R238)-SEARCH("/",R238)))</f>
        <v>Animation</v>
      </c>
    </row>
    <row r="239" spans="1:22" x14ac:dyDescent="0.25">
      <c r="A239">
        <v>793</v>
      </c>
      <c r="B239" s="7" t="s">
        <v>794</v>
      </c>
      <c r="C239" s="7" t="s">
        <v>4903</v>
      </c>
      <c r="D239" s="4">
        <v>2750</v>
      </c>
      <c r="E239" s="4">
        <v>2826.43</v>
      </c>
      <c r="F239" t="s">
        <v>8219</v>
      </c>
      <c r="G239" t="s">
        <v>8224</v>
      </c>
      <c r="H239" t="s">
        <v>8246</v>
      </c>
      <c r="I239">
        <v>1372827540</v>
      </c>
      <c r="J239" s="11">
        <f>(((I239/60)/60)/24)+DATE(1970,1,1)</f>
        <v>41458.207638888889</v>
      </c>
      <c r="K239">
        <v>1371491244</v>
      </c>
      <c r="L239" s="15">
        <f>(((K239/60)/60)/24)+DATE(1970,1,1)</f>
        <v>41442.741249999999</v>
      </c>
      <c r="M239" s="63">
        <f>DATEDIF(L239,J239,"D")</f>
        <v>16</v>
      </c>
      <c r="N239" s="5">
        <v>16</v>
      </c>
      <c r="O239" t="b">
        <v>0</v>
      </c>
      <c r="P239">
        <v>32</v>
      </c>
      <c r="Q239" t="b">
        <v>1</v>
      </c>
      <c r="R239" t="s">
        <v>8276</v>
      </c>
      <c r="S239" s="2">
        <f>IF(E239=0,0,E239/D239*100)</f>
        <v>102.77927272727271</v>
      </c>
      <c r="T239" s="4">
        <f>IF(E239=0,0,E239/P239)</f>
        <v>88.325937499999995</v>
      </c>
      <c r="U239" t="str">
        <f>PROPER(LEFT(R239,(SEARCH("/",R239)-2)+1))</f>
        <v>Music</v>
      </c>
      <c r="V239" t="str">
        <f>PROPER(RIGHT(R239,LEN(R239)-SEARCH("/",R239)))</f>
        <v>Rock</v>
      </c>
    </row>
    <row r="240" spans="1:22" x14ac:dyDescent="0.25">
      <c r="A240">
        <v>1303</v>
      </c>
      <c r="B240" s="7" t="s">
        <v>1304</v>
      </c>
      <c r="C240" s="7" t="s">
        <v>5413</v>
      </c>
      <c r="D240" s="4">
        <v>3500</v>
      </c>
      <c r="E240" s="4">
        <v>4559.13</v>
      </c>
      <c r="F240" t="s">
        <v>8219</v>
      </c>
      <c r="G240" t="s">
        <v>8225</v>
      </c>
      <c r="H240" t="s">
        <v>8247</v>
      </c>
      <c r="I240">
        <v>1469962800</v>
      </c>
      <c r="J240" s="11">
        <f>(((I240/60)/60)/24)+DATE(1970,1,1)</f>
        <v>42582.458333333328</v>
      </c>
      <c r="K240">
        <v>1468578920</v>
      </c>
      <c r="L240" s="15">
        <f>(((K240/60)/60)/24)+DATE(1970,1,1)</f>
        <v>42566.441203703704</v>
      </c>
      <c r="M240" s="63">
        <f>DATEDIF(L240,J240,"D")</f>
        <v>16</v>
      </c>
      <c r="N240" s="5">
        <v>16</v>
      </c>
      <c r="O240" t="b">
        <v>0</v>
      </c>
      <c r="P240">
        <v>108</v>
      </c>
      <c r="Q240" t="b">
        <v>1</v>
      </c>
      <c r="R240" t="s">
        <v>8271</v>
      </c>
      <c r="S240" s="2">
        <f>IF(E240=0,0,E240/D240*100)</f>
        <v>130.26085714285716</v>
      </c>
      <c r="T240" s="4">
        <f>IF(E240=0,0,E240/P240)</f>
        <v>42.214166666666671</v>
      </c>
      <c r="U240" t="str">
        <f>PROPER(LEFT(R240,(SEARCH("/",R240)-2)+1))</f>
        <v>Theater</v>
      </c>
      <c r="V240" t="str">
        <f>PROPER(RIGHT(R240,LEN(R240)-SEARCH("/",R240)))</f>
        <v>Plays</v>
      </c>
    </row>
    <row r="241" spans="1:22" x14ac:dyDescent="0.25">
      <c r="A241">
        <v>1567</v>
      </c>
      <c r="B241" s="7" t="s">
        <v>1568</v>
      </c>
      <c r="C241" s="7" t="s">
        <v>5677</v>
      </c>
      <c r="D241" s="4">
        <v>8500</v>
      </c>
      <c r="E241" s="4">
        <v>350</v>
      </c>
      <c r="F241" t="s">
        <v>8220</v>
      </c>
      <c r="G241" t="s">
        <v>8224</v>
      </c>
      <c r="H241" t="s">
        <v>8246</v>
      </c>
      <c r="I241">
        <v>1392595200</v>
      </c>
      <c r="J241" s="11">
        <f>(((I241/60)/60)/24)+DATE(1970,1,1)</f>
        <v>41687</v>
      </c>
      <c r="K241">
        <v>1391293745</v>
      </c>
      <c r="L241" s="15">
        <f>(((K241/60)/60)/24)+DATE(1970,1,1)</f>
        <v>41671.936863425923</v>
      </c>
      <c r="M241" s="63">
        <f>DATEDIF(L241,J241,"D")</f>
        <v>16</v>
      </c>
      <c r="N241" s="5">
        <v>16</v>
      </c>
      <c r="O241" t="b">
        <v>0</v>
      </c>
      <c r="P241">
        <v>13</v>
      </c>
      <c r="Q241" t="b">
        <v>0</v>
      </c>
      <c r="R241" t="s">
        <v>8290</v>
      </c>
      <c r="S241" s="2">
        <f>IF(E241=0,0,E241/D241*100)</f>
        <v>4.117647058823529</v>
      </c>
      <c r="T241" s="4">
        <f>IF(E241=0,0,E241/P241)</f>
        <v>26.923076923076923</v>
      </c>
      <c r="U241" t="str">
        <f>PROPER(LEFT(R241,(SEARCH("/",R241)-2)+1))</f>
        <v>Publishing</v>
      </c>
      <c r="V241" t="str">
        <f>PROPER(RIGHT(R241,LEN(R241)-SEARCH("/",R241)))</f>
        <v>Art Books</v>
      </c>
    </row>
    <row r="242" spans="1:22" x14ac:dyDescent="0.25">
      <c r="A242">
        <v>1927</v>
      </c>
      <c r="B242" s="7" t="s">
        <v>1928</v>
      </c>
      <c r="C242" s="7" t="s">
        <v>6037</v>
      </c>
      <c r="D242" s="4">
        <v>600</v>
      </c>
      <c r="E242" s="4">
        <v>620</v>
      </c>
      <c r="F242" t="s">
        <v>8219</v>
      </c>
      <c r="G242" t="s">
        <v>8224</v>
      </c>
      <c r="H242" t="s">
        <v>8246</v>
      </c>
      <c r="I242">
        <v>1331182740</v>
      </c>
      <c r="J242" s="11">
        <f>(((I242/60)/60)/24)+DATE(1970,1,1)</f>
        <v>40976.207638888889</v>
      </c>
      <c r="K242">
        <v>1329856839</v>
      </c>
      <c r="L242" s="15">
        <f>(((K242/60)/60)/24)+DATE(1970,1,1)</f>
        <v>40960.861562500002</v>
      </c>
      <c r="M242" s="63">
        <f>DATEDIF(L242,J242,"D")</f>
        <v>16</v>
      </c>
      <c r="N242" s="5">
        <v>16</v>
      </c>
      <c r="O242" t="b">
        <v>0</v>
      </c>
      <c r="P242">
        <v>11</v>
      </c>
      <c r="Q242" t="b">
        <v>1</v>
      </c>
      <c r="R242" t="s">
        <v>8279</v>
      </c>
      <c r="S242" s="2">
        <f>IF(E242=0,0,E242/D242*100)</f>
        <v>103.33333333333334</v>
      </c>
      <c r="T242" s="4">
        <f>IF(E242=0,0,E242/P242)</f>
        <v>56.363636363636367</v>
      </c>
      <c r="U242" t="str">
        <f>PROPER(LEFT(R242,(SEARCH("/",R242)-2)+1))</f>
        <v>Music</v>
      </c>
      <c r="V242" t="str">
        <f>PROPER(RIGHT(R242,LEN(R242)-SEARCH("/",R242)))</f>
        <v>Indie Rock</v>
      </c>
    </row>
    <row r="243" spans="1:22" x14ac:dyDescent="0.25">
      <c r="A243">
        <v>1937</v>
      </c>
      <c r="B243" s="7" t="s">
        <v>1938</v>
      </c>
      <c r="C243" s="7" t="s">
        <v>6047</v>
      </c>
      <c r="D243" s="4">
        <v>600</v>
      </c>
      <c r="E243" s="4">
        <v>1123.47</v>
      </c>
      <c r="F243" t="s">
        <v>8219</v>
      </c>
      <c r="G243" t="s">
        <v>8224</v>
      </c>
      <c r="H243" t="s">
        <v>8246</v>
      </c>
      <c r="I243">
        <v>1339732740</v>
      </c>
      <c r="J243" s="11">
        <f>(((I243/60)/60)/24)+DATE(1970,1,1)</f>
        <v>41075.165972222225</v>
      </c>
      <c r="K243">
        <v>1338346281</v>
      </c>
      <c r="L243" s="15">
        <f>(((K243/60)/60)/24)+DATE(1970,1,1)</f>
        <v>41059.118993055556</v>
      </c>
      <c r="M243" s="63">
        <f>DATEDIF(L243,J243,"D")</f>
        <v>16</v>
      </c>
      <c r="N243" s="5">
        <v>16</v>
      </c>
      <c r="O243" t="b">
        <v>0</v>
      </c>
      <c r="P243">
        <v>29</v>
      </c>
      <c r="Q243" t="b">
        <v>1</v>
      </c>
      <c r="R243" t="s">
        <v>8279</v>
      </c>
      <c r="S243" s="2">
        <f>IF(E243=0,0,E243/D243*100)</f>
        <v>187.245</v>
      </c>
      <c r="T243" s="4">
        <f>IF(E243=0,0,E243/P243)</f>
        <v>38.740344827586206</v>
      </c>
      <c r="U243" t="str">
        <f>PROPER(LEFT(R243,(SEARCH("/",R243)-2)+1))</f>
        <v>Music</v>
      </c>
      <c r="V243" t="str">
        <f>PROPER(RIGHT(R243,LEN(R243)-SEARCH("/",R243)))</f>
        <v>Indie Rock</v>
      </c>
    </row>
    <row r="244" spans="1:22" x14ac:dyDescent="0.25">
      <c r="A244">
        <v>2096</v>
      </c>
      <c r="B244" s="7" t="s">
        <v>2097</v>
      </c>
      <c r="C244" s="7" t="s">
        <v>6206</v>
      </c>
      <c r="D244" s="4">
        <v>600</v>
      </c>
      <c r="E244" s="4">
        <v>610</v>
      </c>
      <c r="F244" t="s">
        <v>8219</v>
      </c>
      <c r="G244" t="s">
        <v>8224</v>
      </c>
      <c r="H244" t="s">
        <v>8246</v>
      </c>
      <c r="I244">
        <v>1351223940</v>
      </c>
      <c r="J244" s="11">
        <f>(((I244/60)/60)/24)+DATE(1970,1,1)</f>
        <v>41208.165972222225</v>
      </c>
      <c r="K244">
        <v>1349892735</v>
      </c>
      <c r="L244" s="15">
        <f>(((K244/60)/60)/24)+DATE(1970,1,1)</f>
        <v>41192.758506944447</v>
      </c>
      <c r="M244" s="63">
        <f>DATEDIF(L244,J244,"D")</f>
        <v>16</v>
      </c>
      <c r="N244" s="5">
        <v>16</v>
      </c>
      <c r="O244" t="b">
        <v>0</v>
      </c>
      <c r="P244">
        <v>14</v>
      </c>
      <c r="Q244" t="b">
        <v>1</v>
      </c>
      <c r="R244" t="s">
        <v>8279</v>
      </c>
      <c r="S244" s="2">
        <f>IF(E244=0,0,E244/D244*100)</f>
        <v>101.66666666666666</v>
      </c>
      <c r="T244" s="4">
        <f>IF(E244=0,0,E244/P244)</f>
        <v>43.571428571428569</v>
      </c>
      <c r="U244" t="str">
        <f>PROPER(LEFT(R244,(SEARCH("/",R244)-2)+1))</f>
        <v>Music</v>
      </c>
      <c r="V244" t="str">
        <f>PROPER(RIGHT(R244,LEN(R244)-SEARCH("/",R244)))</f>
        <v>Indie Rock</v>
      </c>
    </row>
    <row r="245" spans="1:22" x14ac:dyDescent="0.25">
      <c r="A245">
        <v>2100</v>
      </c>
      <c r="B245" s="7" t="s">
        <v>2101</v>
      </c>
      <c r="C245" s="7" t="s">
        <v>6210</v>
      </c>
      <c r="D245" s="4">
        <v>600</v>
      </c>
      <c r="E245" s="4">
        <v>820</v>
      </c>
      <c r="F245" t="s">
        <v>8219</v>
      </c>
      <c r="G245" t="s">
        <v>8224</v>
      </c>
      <c r="H245" t="s">
        <v>8246</v>
      </c>
      <c r="I245">
        <v>1341028740</v>
      </c>
      <c r="J245" s="11">
        <f>(((I245/60)/60)/24)+DATE(1970,1,1)</f>
        <v>41090.165972222225</v>
      </c>
      <c r="K245">
        <v>1339704141</v>
      </c>
      <c r="L245" s="15">
        <f>(((K245/60)/60)/24)+DATE(1970,1,1)</f>
        <v>41074.834965277776</v>
      </c>
      <c r="M245" s="63">
        <f>DATEDIF(L245,J245,"D")</f>
        <v>16</v>
      </c>
      <c r="N245" s="5">
        <v>16</v>
      </c>
      <c r="O245" t="b">
        <v>0</v>
      </c>
      <c r="P245">
        <v>27</v>
      </c>
      <c r="Q245" t="b">
        <v>1</v>
      </c>
      <c r="R245" t="s">
        <v>8279</v>
      </c>
      <c r="S245" s="2">
        <f>IF(E245=0,0,E245/D245*100)</f>
        <v>136.66666666666666</v>
      </c>
      <c r="T245" s="4">
        <f>IF(E245=0,0,E245/P245)</f>
        <v>30.37037037037037</v>
      </c>
      <c r="U245" t="str">
        <f>PROPER(LEFT(R245,(SEARCH("/",R245)-2)+1))</f>
        <v>Music</v>
      </c>
      <c r="V245" t="str">
        <f>PROPER(RIGHT(R245,LEN(R245)-SEARCH("/",R245)))</f>
        <v>Indie Rock</v>
      </c>
    </row>
    <row r="246" spans="1:22" x14ac:dyDescent="0.25">
      <c r="A246">
        <v>2637</v>
      </c>
      <c r="B246" s="7" t="s">
        <v>2637</v>
      </c>
      <c r="C246" s="7" t="s">
        <v>6747</v>
      </c>
      <c r="D246" s="4">
        <v>500</v>
      </c>
      <c r="E246" s="4">
        <v>831</v>
      </c>
      <c r="F246" t="s">
        <v>8219</v>
      </c>
      <c r="G246" t="s">
        <v>8224</v>
      </c>
      <c r="H246" t="s">
        <v>8246</v>
      </c>
      <c r="I246">
        <v>1476277875</v>
      </c>
      <c r="J246" s="11">
        <f>(((I246/60)/60)/24)+DATE(1970,1,1)</f>
        <v>42655.549479166672</v>
      </c>
      <c r="K246">
        <v>1474895475</v>
      </c>
      <c r="L246" s="15">
        <f>(((K246/60)/60)/24)+DATE(1970,1,1)</f>
        <v>42639.549479166672</v>
      </c>
      <c r="M246" s="63">
        <f>DATEDIF(L246,J246,"D")</f>
        <v>16</v>
      </c>
      <c r="N246" s="5">
        <v>16</v>
      </c>
      <c r="O246" t="b">
        <v>0</v>
      </c>
      <c r="P246">
        <v>26</v>
      </c>
      <c r="Q246" t="b">
        <v>1</v>
      </c>
      <c r="R246" t="s">
        <v>8301</v>
      </c>
      <c r="S246" s="2">
        <f>IF(E246=0,0,E246/D246*100)</f>
        <v>166.2</v>
      </c>
      <c r="T246" s="4">
        <f>IF(E246=0,0,E246/P246)</f>
        <v>31.96153846153846</v>
      </c>
      <c r="U246" t="str">
        <f>PROPER(LEFT(R246,(SEARCH("/",R246)-2)+1))</f>
        <v>Technology</v>
      </c>
      <c r="V246" t="str">
        <f>PROPER(RIGHT(R246,LEN(R246)-SEARCH("/",R246)))</f>
        <v>Space Exploration</v>
      </c>
    </row>
    <row r="247" spans="1:22" x14ac:dyDescent="0.25">
      <c r="A247">
        <v>2765</v>
      </c>
      <c r="B247" s="7" t="s">
        <v>2765</v>
      </c>
      <c r="C247" s="7" t="s">
        <v>6875</v>
      </c>
      <c r="D247" s="4">
        <v>4000</v>
      </c>
      <c r="E247" s="4">
        <v>0</v>
      </c>
      <c r="F247" t="s">
        <v>8221</v>
      </c>
      <c r="G247" t="s">
        <v>8224</v>
      </c>
      <c r="H247" t="s">
        <v>8246</v>
      </c>
      <c r="I247">
        <v>1351432428</v>
      </c>
      <c r="J247" s="11">
        <f>(((I247/60)/60)/24)+DATE(1970,1,1)</f>
        <v>41210.579027777778</v>
      </c>
      <c r="K247">
        <v>1350050028</v>
      </c>
      <c r="L247" s="15">
        <f>(((K247/60)/60)/24)+DATE(1970,1,1)</f>
        <v>41194.579027777778</v>
      </c>
      <c r="M247" s="63">
        <f>DATEDIF(L247,J247,"D")</f>
        <v>16</v>
      </c>
      <c r="N247" s="5">
        <v>16</v>
      </c>
      <c r="O247" t="b">
        <v>0</v>
      </c>
      <c r="P247">
        <v>0</v>
      </c>
      <c r="Q247" t="b">
        <v>0</v>
      </c>
      <c r="R247" t="s">
        <v>8304</v>
      </c>
      <c r="S247" s="2">
        <f>IF(E247=0,0,E247/D247*100)</f>
        <v>0</v>
      </c>
      <c r="T247" s="4">
        <f>IF(E247=0,0,E247/P247)</f>
        <v>0</v>
      </c>
      <c r="U247" t="str">
        <f>PROPER(LEFT(R247,(SEARCH("/",R247)-2)+1))</f>
        <v>Publishing</v>
      </c>
      <c r="V247" t="str">
        <f>PROPER(RIGHT(R247,LEN(R247)-SEARCH("/",R247)))</f>
        <v>Children'S Books</v>
      </c>
    </row>
    <row r="248" spans="1:22" x14ac:dyDescent="0.25">
      <c r="A248">
        <v>2794</v>
      </c>
      <c r="B248" s="7" t="s">
        <v>2794</v>
      </c>
      <c r="C248" s="7" t="s">
        <v>6904</v>
      </c>
      <c r="D248" s="4">
        <v>50</v>
      </c>
      <c r="E248" s="4">
        <v>75</v>
      </c>
      <c r="F248" t="s">
        <v>8219</v>
      </c>
      <c r="G248" t="s">
        <v>8225</v>
      </c>
      <c r="H248" t="s">
        <v>8247</v>
      </c>
      <c r="I248">
        <v>1457031600</v>
      </c>
      <c r="J248" s="11">
        <f>(((I248/60)/60)/24)+DATE(1970,1,1)</f>
        <v>42432.791666666672</v>
      </c>
      <c r="K248">
        <v>1455640559</v>
      </c>
      <c r="L248" s="15">
        <f>(((K248/60)/60)/24)+DATE(1970,1,1)</f>
        <v>42416.691655092596</v>
      </c>
      <c r="M248" s="63">
        <f>DATEDIF(L248,J248,"D")</f>
        <v>16</v>
      </c>
      <c r="N248" s="5">
        <v>16</v>
      </c>
      <c r="O248" t="b">
        <v>0</v>
      </c>
      <c r="P248">
        <v>3</v>
      </c>
      <c r="Q248" t="b">
        <v>1</v>
      </c>
      <c r="R248" t="s">
        <v>8271</v>
      </c>
      <c r="S248" s="2">
        <f>IF(E248=0,0,E248/D248*100)</f>
        <v>150</v>
      </c>
      <c r="T248" s="4">
        <f>IF(E248=0,0,E248/P248)</f>
        <v>25</v>
      </c>
      <c r="U248" t="str">
        <f>PROPER(LEFT(R248,(SEARCH("/",R248)-2)+1))</f>
        <v>Theater</v>
      </c>
      <c r="V248" t="str">
        <f>PROPER(RIGHT(R248,LEN(R248)-SEARCH("/",R248)))</f>
        <v>Plays</v>
      </c>
    </row>
    <row r="249" spans="1:22" x14ac:dyDescent="0.25">
      <c r="A249">
        <v>2795</v>
      </c>
      <c r="B249" s="7" t="s">
        <v>2795</v>
      </c>
      <c r="C249" s="7" t="s">
        <v>6905</v>
      </c>
      <c r="D249" s="4">
        <v>700</v>
      </c>
      <c r="E249" s="4">
        <v>730</v>
      </c>
      <c r="F249" t="s">
        <v>8219</v>
      </c>
      <c r="G249" t="s">
        <v>8224</v>
      </c>
      <c r="H249" t="s">
        <v>8246</v>
      </c>
      <c r="I249">
        <v>1402095600</v>
      </c>
      <c r="J249" s="11">
        <f>(((I249/60)/60)/24)+DATE(1970,1,1)</f>
        <v>41796.958333333336</v>
      </c>
      <c r="K249">
        <v>1400675841</v>
      </c>
      <c r="L249" s="15">
        <f>(((K249/60)/60)/24)+DATE(1970,1,1)</f>
        <v>41780.525937500002</v>
      </c>
      <c r="M249" s="63">
        <f>DATEDIF(L249,J249,"D")</f>
        <v>16</v>
      </c>
      <c r="N249" s="5">
        <v>16</v>
      </c>
      <c r="O249" t="b">
        <v>0</v>
      </c>
      <c r="P249">
        <v>20</v>
      </c>
      <c r="Q249" t="b">
        <v>1</v>
      </c>
      <c r="R249" t="s">
        <v>8271</v>
      </c>
      <c r="S249" s="2">
        <f>IF(E249=0,0,E249/D249*100)</f>
        <v>104.28571428571429</v>
      </c>
      <c r="T249" s="4">
        <f>IF(E249=0,0,E249/P249)</f>
        <v>36.5</v>
      </c>
      <c r="U249" t="str">
        <f>PROPER(LEFT(R249,(SEARCH("/",R249)-2)+1))</f>
        <v>Theater</v>
      </c>
      <c r="V249" t="str">
        <f>PROPER(RIGHT(R249,LEN(R249)-SEARCH("/",R249)))</f>
        <v>Plays</v>
      </c>
    </row>
    <row r="250" spans="1:22" x14ac:dyDescent="0.25">
      <c r="A250">
        <v>3015</v>
      </c>
      <c r="B250" s="7" t="s">
        <v>3015</v>
      </c>
      <c r="C250" s="7" t="s">
        <v>7125</v>
      </c>
      <c r="D250" s="4">
        <v>3400</v>
      </c>
      <c r="E250" s="4">
        <v>3508</v>
      </c>
      <c r="F250" t="s">
        <v>8219</v>
      </c>
      <c r="G250" t="s">
        <v>8224</v>
      </c>
      <c r="H250" t="s">
        <v>8246</v>
      </c>
      <c r="I250">
        <v>1402459200</v>
      </c>
      <c r="J250" s="11">
        <f>(((I250/60)/60)/24)+DATE(1970,1,1)</f>
        <v>41801.166666666664</v>
      </c>
      <c r="K250">
        <v>1401125238</v>
      </c>
      <c r="L250" s="15">
        <f>(((K250/60)/60)/24)+DATE(1970,1,1)</f>
        <v>41785.72729166667</v>
      </c>
      <c r="M250" s="63">
        <f>DATEDIF(L250,J250,"D")</f>
        <v>16</v>
      </c>
      <c r="N250" s="5">
        <v>16</v>
      </c>
      <c r="O250" t="b">
        <v>0</v>
      </c>
      <c r="P250">
        <v>40</v>
      </c>
      <c r="Q250" t="b">
        <v>1</v>
      </c>
      <c r="R250" t="s">
        <v>8303</v>
      </c>
      <c r="S250" s="2">
        <f>IF(E250=0,0,E250/D250*100)</f>
        <v>103.17647058823529</v>
      </c>
      <c r="T250" s="4">
        <f>IF(E250=0,0,E250/P250)</f>
        <v>87.7</v>
      </c>
      <c r="U250" t="str">
        <f>PROPER(LEFT(R250,(SEARCH("/",R250)-2)+1))</f>
        <v>Theater</v>
      </c>
      <c r="V250" t="str">
        <f>PROPER(RIGHT(R250,LEN(R250)-SEARCH("/",R250)))</f>
        <v>Spaces</v>
      </c>
    </row>
    <row r="251" spans="1:22" x14ac:dyDescent="0.25">
      <c r="A251">
        <v>3264</v>
      </c>
      <c r="B251" s="7" t="s">
        <v>3264</v>
      </c>
      <c r="C251" s="7" t="s">
        <v>7374</v>
      </c>
      <c r="D251" s="4">
        <v>2500</v>
      </c>
      <c r="E251" s="4">
        <v>2575</v>
      </c>
      <c r="F251" t="s">
        <v>8219</v>
      </c>
      <c r="G251" t="s">
        <v>8224</v>
      </c>
      <c r="H251" t="s">
        <v>8246</v>
      </c>
      <c r="I251">
        <v>1422482400</v>
      </c>
      <c r="J251" s="11">
        <f>(((I251/60)/60)/24)+DATE(1970,1,1)</f>
        <v>42032.916666666672</v>
      </c>
      <c r="K251">
        <v>1421089938</v>
      </c>
      <c r="L251" s="15">
        <f>(((K251/60)/60)/24)+DATE(1970,1,1)</f>
        <v>42016.800208333334</v>
      </c>
      <c r="M251" s="63">
        <f>DATEDIF(L251,J251,"D")</f>
        <v>16</v>
      </c>
      <c r="N251" s="5">
        <v>16</v>
      </c>
      <c r="O251" t="b">
        <v>1</v>
      </c>
      <c r="P251">
        <v>49</v>
      </c>
      <c r="Q251" t="b">
        <v>1</v>
      </c>
      <c r="R251" t="s">
        <v>8271</v>
      </c>
      <c r="S251" s="2">
        <f>IF(E251=0,0,E251/D251*100)</f>
        <v>103</v>
      </c>
      <c r="T251" s="4">
        <f>IF(E251=0,0,E251/P251)</f>
        <v>52.551020408163268</v>
      </c>
      <c r="U251" t="str">
        <f>PROPER(LEFT(R251,(SEARCH("/",R251)-2)+1))</f>
        <v>Theater</v>
      </c>
      <c r="V251" t="str">
        <f>PROPER(RIGHT(R251,LEN(R251)-SEARCH("/",R251)))</f>
        <v>Plays</v>
      </c>
    </row>
    <row r="252" spans="1:22" x14ac:dyDescent="0.25">
      <c r="A252">
        <v>3268</v>
      </c>
      <c r="B252" s="7" t="s">
        <v>3268</v>
      </c>
      <c r="C252" s="7" t="s">
        <v>7378</v>
      </c>
      <c r="D252" s="4">
        <v>2000</v>
      </c>
      <c r="E252" s="4">
        <v>2560</v>
      </c>
      <c r="F252" t="s">
        <v>8219</v>
      </c>
      <c r="G252" t="s">
        <v>8224</v>
      </c>
      <c r="H252" t="s">
        <v>8246</v>
      </c>
      <c r="I252">
        <v>1472074928</v>
      </c>
      <c r="J252" s="11">
        <f>(((I252/60)/60)/24)+DATE(1970,1,1)</f>
        <v>42606.90425925926</v>
      </c>
      <c r="K252">
        <v>1470692528</v>
      </c>
      <c r="L252" s="15">
        <f>(((K252/60)/60)/24)+DATE(1970,1,1)</f>
        <v>42590.90425925926</v>
      </c>
      <c r="M252" s="63">
        <f>DATEDIF(L252,J252,"D")</f>
        <v>16</v>
      </c>
      <c r="N252" s="5">
        <v>16</v>
      </c>
      <c r="O252" t="b">
        <v>1</v>
      </c>
      <c r="P252">
        <v>42</v>
      </c>
      <c r="Q252" t="b">
        <v>1</v>
      </c>
      <c r="R252" t="s">
        <v>8271</v>
      </c>
      <c r="S252" s="2">
        <f>IF(E252=0,0,E252/D252*100)</f>
        <v>128</v>
      </c>
      <c r="T252" s="4">
        <f>IF(E252=0,0,E252/P252)</f>
        <v>60.952380952380949</v>
      </c>
      <c r="U252" t="str">
        <f>PROPER(LEFT(R252,(SEARCH("/",R252)-2)+1))</f>
        <v>Theater</v>
      </c>
      <c r="V252" t="str">
        <f>PROPER(RIGHT(R252,LEN(R252)-SEARCH("/",R252)))</f>
        <v>Plays</v>
      </c>
    </row>
    <row r="253" spans="1:22" x14ac:dyDescent="0.25">
      <c r="A253">
        <v>3273</v>
      </c>
      <c r="B253" s="7" t="s">
        <v>3273</v>
      </c>
      <c r="C253" s="7" t="s">
        <v>7383</v>
      </c>
      <c r="D253" s="4">
        <v>4000</v>
      </c>
      <c r="E253" s="4">
        <v>4296</v>
      </c>
      <c r="F253" t="s">
        <v>8219</v>
      </c>
      <c r="G253" t="s">
        <v>8224</v>
      </c>
      <c r="H253" t="s">
        <v>8246</v>
      </c>
      <c r="I253">
        <v>1473879600</v>
      </c>
      <c r="J253" s="11">
        <f>(((I253/60)/60)/24)+DATE(1970,1,1)</f>
        <v>42627.791666666672</v>
      </c>
      <c r="K253">
        <v>1472498042</v>
      </c>
      <c r="L253" s="15">
        <f>(((K253/60)/60)/24)+DATE(1970,1,1)</f>
        <v>42611.801412037035</v>
      </c>
      <c r="M253" s="63">
        <f>DATEDIF(L253,J253,"D")</f>
        <v>16</v>
      </c>
      <c r="N253" s="5">
        <v>16</v>
      </c>
      <c r="O253" t="b">
        <v>1</v>
      </c>
      <c r="P253">
        <v>21</v>
      </c>
      <c r="Q253" t="b">
        <v>1</v>
      </c>
      <c r="R253" t="s">
        <v>8271</v>
      </c>
      <c r="S253" s="2">
        <f>IF(E253=0,0,E253/D253*100)</f>
        <v>107.4</v>
      </c>
      <c r="T253" s="4">
        <f>IF(E253=0,0,E253/P253)</f>
        <v>204.57142857142858</v>
      </c>
      <c r="U253" t="str">
        <f>PROPER(LEFT(R253,(SEARCH("/",R253)-2)+1))</f>
        <v>Theater</v>
      </c>
      <c r="V253" t="str">
        <f>PROPER(RIGHT(R253,LEN(R253)-SEARCH("/",R253)))</f>
        <v>Plays</v>
      </c>
    </row>
    <row r="254" spans="1:22" x14ac:dyDescent="0.25">
      <c r="A254">
        <v>3462</v>
      </c>
      <c r="B254" s="7" t="s">
        <v>3461</v>
      </c>
      <c r="C254" s="7" t="s">
        <v>7572</v>
      </c>
      <c r="D254" s="4">
        <v>250</v>
      </c>
      <c r="E254" s="4">
        <v>505</v>
      </c>
      <c r="F254" t="s">
        <v>8219</v>
      </c>
      <c r="G254" t="s">
        <v>8224</v>
      </c>
      <c r="H254" t="s">
        <v>8246</v>
      </c>
      <c r="I254">
        <v>1436551200</v>
      </c>
      <c r="J254" s="11">
        <f>(((I254/60)/60)/24)+DATE(1970,1,1)</f>
        <v>42195.75</v>
      </c>
      <c r="K254">
        <v>1435181628</v>
      </c>
      <c r="L254" s="15">
        <f>(((K254/60)/60)/24)+DATE(1970,1,1)</f>
        <v>42179.898472222223</v>
      </c>
      <c r="M254" s="63">
        <f>DATEDIF(L254,J254,"D")</f>
        <v>16</v>
      </c>
      <c r="N254" s="5">
        <v>16</v>
      </c>
      <c r="O254" t="b">
        <v>0</v>
      </c>
      <c r="P254">
        <v>17</v>
      </c>
      <c r="Q254" t="b">
        <v>1</v>
      </c>
      <c r="R254" t="s">
        <v>8271</v>
      </c>
      <c r="S254" s="2">
        <f>IF(E254=0,0,E254/D254*100)</f>
        <v>202</v>
      </c>
      <c r="T254" s="4">
        <f>IF(E254=0,0,E254/P254)</f>
        <v>29.705882352941178</v>
      </c>
      <c r="U254" t="str">
        <f>PROPER(LEFT(R254,(SEARCH("/",R254)-2)+1))</f>
        <v>Theater</v>
      </c>
      <c r="V254" t="str">
        <f>PROPER(RIGHT(R254,LEN(R254)-SEARCH("/",R254)))</f>
        <v>Plays</v>
      </c>
    </row>
    <row r="255" spans="1:22" x14ac:dyDescent="0.25">
      <c r="A255">
        <v>3532</v>
      </c>
      <c r="B255" s="7" t="s">
        <v>3531</v>
      </c>
      <c r="C255" s="7" t="s">
        <v>7642</v>
      </c>
      <c r="D255" s="4">
        <v>960</v>
      </c>
      <c r="E255" s="4">
        <v>1142</v>
      </c>
      <c r="F255" t="s">
        <v>8219</v>
      </c>
      <c r="G255" t="s">
        <v>8224</v>
      </c>
      <c r="H255" t="s">
        <v>8246</v>
      </c>
      <c r="I255">
        <v>1411012740</v>
      </c>
      <c r="J255" s="11">
        <f>(((I255/60)/60)/24)+DATE(1970,1,1)</f>
        <v>41900.165972222225</v>
      </c>
      <c r="K255">
        <v>1409667827</v>
      </c>
      <c r="L255" s="15">
        <f>(((K255/60)/60)/24)+DATE(1970,1,1)</f>
        <v>41884.599849537037</v>
      </c>
      <c r="M255" s="63">
        <f>DATEDIF(L255,J255,"D")</f>
        <v>16</v>
      </c>
      <c r="N255" s="5">
        <v>16</v>
      </c>
      <c r="O255" t="b">
        <v>0</v>
      </c>
      <c r="P255">
        <v>27</v>
      </c>
      <c r="Q255" t="b">
        <v>1</v>
      </c>
      <c r="R255" t="s">
        <v>8271</v>
      </c>
      <c r="S255" s="2">
        <f>IF(E255=0,0,E255/D255*100)</f>
        <v>118.95833333333334</v>
      </c>
      <c r="T255" s="4">
        <f>IF(E255=0,0,E255/P255)</f>
        <v>42.296296296296298</v>
      </c>
      <c r="U255" t="str">
        <f>PROPER(LEFT(R255,(SEARCH("/",R255)-2)+1))</f>
        <v>Theater</v>
      </c>
      <c r="V255" t="str">
        <f>PROPER(RIGHT(R255,LEN(R255)-SEARCH("/",R255)))</f>
        <v>Plays</v>
      </c>
    </row>
    <row r="256" spans="1:22" x14ac:dyDescent="0.25">
      <c r="A256">
        <v>3774</v>
      </c>
      <c r="B256" s="7" t="s">
        <v>3771</v>
      </c>
      <c r="C256" s="7" t="s">
        <v>7884</v>
      </c>
      <c r="D256" s="4">
        <v>2500</v>
      </c>
      <c r="E256" s="4">
        <v>2500</v>
      </c>
      <c r="F256" t="s">
        <v>8219</v>
      </c>
      <c r="G256" t="s">
        <v>8229</v>
      </c>
      <c r="H256" t="s">
        <v>8251</v>
      </c>
      <c r="I256">
        <v>1428606055</v>
      </c>
      <c r="J256" s="11">
        <f>(((I256/60)/60)/24)+DATE(1970,1,1)</f>
        <v>42103.792303240742</v>
      </c>
      <c r="K256">
        <v>1427223655</v>
      </c>
      <c r="L256" s="15">
        <f>(((K256/60)/60)/24)+DATE(1970,1,1)</f>
        <v>42087.792303240742</v>
      </c>
      <c r="M256" s="63">
        <f>DATEDIF(L256,J256,"D")</f>
        <v>16</v>
      </c>
      <c r="N256" s="5">
        <v>16</v>
      </c>
      <c r="O256" t="b">
        <v>0</v>
      </c>
      <c r="P256">
        <v>25</v>
      </c>
      <c r="Q256" t="b">
        <v>1</v>
      </c>
      <c r="R256" t="s">
        <v>8305</v>
      </c>
      <c r="S256" s="2">
        <f>IF(E256=0,0,E256/D256*100)</f>
        <v>100</v>
      </c>
      <c r="T256" s="4">
        <f>IF(E256=0,0,E256/P256)</f>
        <v>100</v>
      </c>
      <c r="U256" t="str">
        <f>PROPER(LEFT(R256,(SEARCH("/",R256)-2)+1))</f>
        <v>Theater</v>
      </c>
      <c r="V256" t="str">
        <f>PROPER(RIGHT(R256,LEN(R256)-SEARCH("/",R256)))</f>
        <v>Musical</v>
      </c>
    </row>
    <row r="257" spans="1:22" x14ac:dyDescent="0.25">
      <c r="A257">
        <v>5</v>
      </c>
      <c r="B257" s="7" t="s">
        <v>7</v>
      </c>
      <c r="C257" s="7" t="s">
        <v>4116</v>
      </c>
      <c r="D257" s="4">
        <v>3999</v>
      </c>
      <c r="E257" s="4">
        <v>4390</v>
      </c>
      <c r="F257" t="s">
        <v>8219</v>
      </c>
      <c r="G257" t="s">
        <v>8224</v>
      </c>
      <c r="H257" t="s">
        <v>8246</v>
      </c>
      <c r="I257">
        <v>1469770500</v>
      </c>
      <c r="J257" s="11">
        <f>(((I257/60)/60)/24)+DATE(1970,1,1)</f>
        <v>42580.232638888891</v>
      </c>
      <c r="K257">
        <v>1468362207</v>
      </c>
      <c r="L257" s="15">
        <f>(((K257/60)/60)/24)+DATE(1970,1,1)</f>
        <v>42563.932951388888</v>
      </c>
      <c r="M257" s="63">
        <f>DATEDIF(L257,J257,"D")</f>
        <v>17</v>
      </c>
      <c r="N257" s="5">
        <v>17</v>
      </c>
      <c r="O257" t="b">
        <v>0</v>
      </c>
      <c r="P257">
        <v>47</v>
      </c>
      <c r="Q257" t="b">
        <v>1</v>
      </c>
      <c r="R257" t="s">
        <v>8265</v>
      </c>
      <c r="S257" s="2">
        <f>IF(E257=0,0,E257/D257*100)</f>
        <v>109.77744436109028</v>
      </c>
      <c r="T257" s="4">
        <f>IF(E257=0,0,E257/P257)</f>
        <v>93.40425531914893</v>
      </c>
      <c r="U257" t="str">
        <f>PROPER(LEFT(R257,(SEARCH("/",R257)-2)+1))</f>
        <v>Film &amp; Video</v>
      </c>
      <c r="V257" t="str">
        <f>PROPER(RIGHT(R257,LEN(R257)-SEARCH("/",R257)))</f>
        <v>Television</v>
      </c>
    </row>
    <row r="258" spans="1:22" x14ac:dyDescent="0.25">
      <c r="A258">
        <v>177</v>
      </c>
      <c r="B258" s="7" t="s">
        <v>179</v>
      </c>
      <c r="C258" s="7" t="s">
        <v>4287</v>
      </c>
      <c r="D258" s="4">
        <v>450</v>
      </c>
      <c r="E258" s="4">
        <v>180</v>
      </c>
      <c r="F258" t="s">
        <v>8221</v>
      </c>
      <c r="G258" t="s">
        <v>8224</v>
      </c>
      <c r="H258" t="s">
        <v>8246</v>
      </c>
      <c r="I258">
        <v>1427155726</v>
      </c>
      <c r="J258" s="11">
        <f>(((I258/60)/60)/24)+DATE(1970,1,1)</f>
        <v>42087.00608796296</v>
      </c>
      <c r="K258">
        <v>1425690526</v>
      </c>
      <c r="L258" s="15">
        <f>(((K258/60)/60)/24)+DATE(1970,1,1)</f>
        <v>42070.047754629632</v>
      </c>
      <c r="M258" s="63">
        <f>DATEDIF(L258,J258,"D")</f>
        <v>17</v>
      </c>
      <c r="N258" s="5">
        <v>17</v>
      </c>
      <c r="O258" t="b">
        <v>0</v>
      </c>
      <c r="P258">
        <v>7</v>
      </c>
      <c r="Q258" t="b">
        <v>0</v>
      </c>
      <c r="R258" t="s">
        <v>8268</v>
      </c>
      <c r="S258" s="2">
        <f>IF(E258=0,0,E258/D258*100)</f>
        <v>40</v>
      </c>
      <c r="T258" s="4">
        <f>IF(E258=0,0,E258/P258)</f>
        <v>25.714285714285715</v>
      </c>
      <c r="U258" t="str">
        <f>PROPER(LEFT(R258,(SEARCH("/",R258)-2)+1))</f>
        <v>Film &amp; Video</v>
      </c>
      <c r="V258" t="str">
        <f>PROPER(RIGHT(R258,LEN(R258)-SEARCH("/",R258)))</f>
        <v>Drama</v>
      </c>
    </row>
    <row r="259" spans="1:22" x14ac:dyDescent="0.25">
      <c r="A259">
        <v>737</v>
      </c>
      <c r="B259" s="7" t="s">
        <v>738</v>
      </c>
      <c r="C259" s="7" t="s">
        <v>4847</v>
      </c>
      <c r="D259" s="4">
        <v>5000</v>
      </c>
      <c r="E259" s="4">
        <v>6120</v>
      </c>
      <c r="F259" t="s">
        <v>8219</v>
      </c>
      <c r="G259" t="s">
        <v>8224</v>
      </c>
      <c r="H259" t="s">
        <v>8246</v>
      </c>
      <c r="I259">
        <v>1392408000</v>
      </c>
      <c r="J259" s="11">
        <f>(((I259/60)/60)/24)+DATE(1970,1,1)</f>
        <v>41684.833333333336</v>
      </c>
      <c r="K259">
        <v>1390890987</v>
      </c>
      <c r="L259" s="15">
        <f>(((K259/60)/60)/24)+DATE(1970,1,1)</f>
        <v>41667.275312500002</v>
      </c>
      <c r="M259" s="63">
        <f>DATEDIF(L259,J259,"D")</f>
        <v>17</v>
      </c>
      <c r="N259" s="5">
        <v>17</v>
      </c>
      <c r="O259" t="b">
        <v>0</v>
      </c>
      <c r="P259">
        <v>108</v>
      </c>
      <c r="Q259" t="b">
        <v>1</v>
      </c>
      <c r="R259" t="s">
        <v>8274</v>
      </c>
      <c r="S259" s="2">
        <f>IF(E259=0,0,E259/D259*100)</f>
        <v>122.39999999999999</v>
      </c>
      <c r="T259" s="4">
        <f>IF(E259=0,0,E259/P259)</f>
        <v>56.666666666666664</v>
      </c>
      <c r="U259" t="str">
        <f>PROPER(LEFT(R259,(SEARCH("/",R259)-2)+1))</f>
        <v>Publishing</v>
      </c>
      <c r="V259" t="str">
        <f>PROPER(RIGHT(R259,LEN(R259)-SEARCH("/",R259)))</f>
        <v>Nonfiction</v>
      </c>
    </row>
    <row r="260" spans="1:22" x14ac:dyDescent="0.25">
      <c r="A260">
        <v>804</v>
      </c>
      <c r="B260" s="7" t="s">
        <v>805</v>
      </c>
      <c r="C260" s="7" t="s">
        <v>4914</v>
      </c>
      <c r="D260" s="4">
        <v>5500</v>
      </c>
      <c r="E260" s="4">
        <v>5500</v>
      </c>
      <c r="F260" t="s">
        <v>8219</v>
      </c>
      <c r="G260" t="s">
        <v>8224</v>
      </c>
      <c r="H260" t="s">
        <v>8246</v>
      </c>
      <c r="I260">
        <v>1311393540</v>
      </c>
      <c r="J260" s="11">
        <f>(((I260/60)/60)/24)+DATE(1970,1,1)</f>
        <v>40747.165972222225</v>
      </c>
      <c r="K260">
        <v>1309919526</v>
      </c>
      <c r="L260" s="15">
        <f>(((K260/60)/60)/24)+DATE(1970,1,1)</f>
        <v>40730.105625000004</v>
      </c>
      <c r="M260" s="63">
        <f>DATEDIF(L260,J260,"D")</f>
        <v>17</v>
      </c>
      <c r="N260" s="5">
        <v>17</v>
      </c>
      <c r="O260" t="b">
        <v>0</v>
      </c>
      <c r="P260">
        <v>18</v>
      </c>
      <c r="Q260" t="b">
        <v>1</v>
      </c>
      <c r="R260" t="s">
        <v>8276</v>
      </c>
      <c r="S260" s="2">
        <f>IF(E260=0,0,E260/D260*100)</f>
        <v>100</v>
      </c>
      <c r="T260" s="4">
        <f>IF(E260=0,0,E260/P260)</f>
        <v>305.55555555555554</v>
      </c>
      <c r="U260" t="str">
        <f>PROPER(LEFT(R260,(SEARCH("/",R260)-2)+1))</f>
        <v>Music</v>
      </c>
      <c r="V260" t="str">
        <f>PROPER(RIGHT(R260,LEN(R260)-SEARCH("/",R260)))</f>
        <v>Rock</v>
      </c>
    </row>
    <row r="261" spans="1:22" x14ac:dyDescent="0.25">
      <c r="A261">
        <v>843</v>
      </c>
      <c r="B261" s="7" t="s">
        <v>844</v>
      </c>
      <c r="C261" s="7" t="s">
        <v>4953</v>
      </c>
      <c r="D261" s="4">
        <v>3000</v>
      </c>
      <c r="E261" s="4">
        <v>8014</v>
      </c>
      <c r="F261" t="s">
        <v>8219</v>
      </c>
      <c r="G261" t="s">
        <v>8224</v>
      </c>
      <c r="H261" t="s">
        <v>8246</v>
      </c>
      <c r="I261">
        <v>1481184000</v>
      </c>
      <c r="J261" s="11">
        <f>(((I261/60)/60)/24)+DATE(1970,1,1)</f>
        <v>42712.333333333328</v>
      </c>
      <c r="K261">
        <v>1479708680</v>
      </c>
      <c r="L261" s="15">
        <f>(((K261/60)/60)/24)+DATE(1970,1,1)</f>
        <v>42695.257870370369</v>
      </c>
      <c r="M261" s="63">
        <f>DATEDIF(L261,J261,"D")</f>
        <v>17</v>
      </c>
      <c r="N261" s="5">
        <v>17</v>
      </c>
      <c r="O261" t="b">
        <v>0</v>
      </c>
      <c r="P261">
        <v>127</v>
      </c>
      <c r="Q261" t="b">
        <v>1</v>
      </c>
      <c r="R261" t="s">
        <v>8277</v>
      </c>
      <c r="S261" s="2">
        <f>IF(E261=0,0,E261/D261*100)</f>
        <v>267.13333333333333</v>
      </c>
      <c r="T261" s="4">
        <f>IF(E261=0,0,E261/P261)</f>
        <v>63.102362204724407</v>
      </c>
      <c r="U261" t="str">
        <f>PROPER(LEFT(R261,(SEARCH("/",R261)-2)+1))</f>
        <v>Music</v>
      </c>
      <c r="V261" t="str">
        <f>PROPER(RIGHT(R261,LEN(R261)-SEARCH("/",R261)))</f>
        <v>Metal</v>
      </c>
    </row>
    <row r="262" spans="1:22" x14ac:dyDescent="0.25">
      <c r="A262">
        <v>1212</v>
      </c>
      <c r="B262" s="7" t="s">
        <v>1213</v>
      </c>
      <c r="C262" s="7" t="s">
        <v>5322</v>
      </c>
      <c r="D262" s="4">
        <v>2500</v>
      </c>
      <c r="E262" s="4">
        <v>3226</v>
      </c>
      <c r="F262" t="s">
        <v>8219</v>
      </c>
      <c r="G262" t="s">
        <v>8224</v>
      </c>
      <c r="H262" t="s">
        <v>8246</v>
      </c>
      <c r="I262">
        <v>1448586000</v>
      </c>
      <c r="J262" s="11">
        <f>(((I262/60)/60)/24)+DATE(1970,1,1)</f>
        <v>42335.041666666672</v>
      </c>
      <c r="K262">
        <v>1447195695</v>
      </c>
      <c r="L262" s="15">
        <f>(((K262/60)/60)/24)+DATE(1970,1,1)</f>
        <v>42318.950173611112</v>
      </c>
      <c r="M262" s="63">
        <f>DATEDIF(L262,J262,"D")</f>
        <v>17</v>
      </c>
      <c r="N262" s="5">
        <v>17</v>
      </c>
      <c r="O262" t="b">
        <v>0</v>
      </c>
      <c r="P262">
        <v>83</v>
      </c>
      <c r="Q262" t="b">
        <v>1</v>
      </c>
      <c r="R262" t="s">
        <v>8285</v>
      </c>
      <c r="S262" s="2">
        <f>IF(E262=0,0,E262/D262*100)</f>
        <v>129.04</v>
      </c>
      <c r="T262" s="4">
        <f>IF(E262=0,0,E262/P262)</f>
        <v>38.867469879518069</v>
      </c>
      <c r="U262" t="str">
        <f>PROPER(LEFT(R262,(SEARCH("/",R262)-2)+1))</f>
        <v>Photography</v>
      </c>
      <c r="V262" t="str">
        <f>PROPER(RIGHT(R262,LEN(R262)-SEARCH("/",R262)))</f>
        <v>Photobooks</v>
      </c>
    </row>
    <row r="263" spans="1:22" x14ac:dyDescent="0.25">
      <c r="A263">
        <v>1480</v>
      </c>
      <c r="B263" s="7" t="s">
        <v>1481</v>
      </c>
      <c r="C263" s="7" t="s">
        <v>5590</v>
      </c>
      <c r="D263" s="4">
        <v>50000</v>
      </c>
      <c r="E263" s="4">
        <v>58520.2</v>
      </c>
      <c r="F263" t="s">
        <v>8219</v>
      </c>
      <c r="G263" t="s">
        <v>8224</v>
      </c>
      <c r="H263" t="s">
        <v>8246</v>
      </c>
      <c r="I263">
        <v>1374858000</v>
      </c>
      <c r="J263" s="11">
        <f>(((I263/60)/60)/24)+DATE(1970,1,1)</f>
        <v>41481.708333333336</v>
      </c>
      <c r="K263">
        <v>1373408699</v>
      </c>
      <c r="L263" s="15">
        <f>(((K263/60)/60)/24)+DATE(1970,1,1)</f>
        <v>41464.934016203704</v>
      </c>
      <c r="M263" s="63">
        <f>DATEDIF(L263,J263,"D")</f>
        <v>17</v>
      </c>
      <c r="N263" s="5">
        <v>17</v>
      </c>
      <c r="O263" t="b">
        <v>1</v>
      </c>
      <c r="P263">
        <v>635</v>
      </c>
      <c r="Q263" t="b">
        <v>1</v>
      </c>
      <c r="R263" t="s">
        <v>8288</v>
      </c>
      <c r="S263" s="2">
        <f>IF(E263=0,0,E263/D263*100)</f>
        <v>117.04040000000001</v>
      </c>
      <c r="T263" s="4">
        <f>IF(E263=0,0,E263/P263)</f>
        <v>92.157795275590544</v>
      </c>
      <c r="U263" t="str">
        <f>PROPER(LEFT(R263,(SEARCH("/",R263)-2)+1))</f>
        <v>Publishing</v>
      </c>
      <c r="V263" t="str">
        <f>PROPER(RIGHT(R263,LEN(R263)-SEARCH("/",R263)))</f>
        <v>Radio &amp; Podcasts</v>
      </c>
    </row>
    <row r="264" spans="1:22" x14ac:dyDescent="0.25">
      <c r="A264">
        <v>1836</v>
      </c>
      <c r="B264" s="7" t="s">
        <v>1837</v>
      </c>
      <c r="C264" s="7" t="s">
        <v>5946</v>
      </c>
      <c r="D264" s="4">
        <v>5000</v>
      </c>
      <c r="E264" s="4">
        <v>10017</v>
      </c>
      <c r="F264" t="s">
        <v>8219</v>
      </c>
      <c r="G264" t="s">
        <v>8224</v>
      </c>
      <c r="H264" t="s">
        <v>8246</v>
      </c>
      <c r="I264">
        <v>1361129129</v>
      </c>
      <c r="J264" s="11">
        <f>(((I264/60)/60)/24)+DATE(1970,1,1)</f>
        <v>41322.809363425928</v>
      </c>
      <c r="K264">
        <v>1359660329</v>
      </c>
      <c r="L264" s="15">
        <f>(((K264/60)/60)/24)+DATE(1970,1,1)</f>
        <v>41305.809363425928</v>
      </c>
      <c r="M264" s="63">
        <f>DATEDIF(L264,J264,"D")</f>
        <v>17</v>
      </c>
      <c r="N264" s="5">
        <v>17</v>
      </c>
      <c r="O264" t="b">
        <v>0</v>
      </c>
      <c r="P264">
        <v>55</v>
      </c>
      <c r="Q264" t="b">
        <v>1</v>
      </c>
      <c r="R264" t="s">
        <v>8276</v>
      </c>
      <c r="S264" s="2">
        <f>IF(E264=0,0,E264/D264*100)</f>
        <v>200.34</v>
      </c>
      <c r="T264" s="4">
        <f>IF(E264=0,0,E264/P264)</f>
        <v>182.12727272727273</v>
      </c>
      <c r="U264" t="str">
        <f>PROPER(LEFT(R264,(SEARCH("/",R264)-2)+1))</f>
        <v>Music</v>
      </c>
      <c r="V264" t="str">
        <f>PROPER(RIGHT(R264,LEN(R264)-SEARCH("/",R264)))</f>
        <v>Rock</v>
      </c>
    </row>
    <row r="265" spans="1:22" x14ac:dyDescent="0.25">
      <c r="A265">
        <v>1893</v>
      </c>
      <c r="B265" s="7" t="s">
        <v>1894</v>
      </c>
      <c r="C265" s="7" t="s">
        <v>6003</v>
      </c>
      <c r="D265" s="4">
        <v>2500</v>
      </c>
      <c r="E265" s="4">
        <v>2600</v>
      </c>
      <c r="F265" t="s">
        <v>8219</v>
      </c>
      <c r="G265" t="s">
        <v>8224</v>
      </c>
      <c r="H265" t="s">
        <v>8246</v>
      </c>
      <c r="I265">
        <v>1302926340</v>
      </c>
      <c r="J265" s="11">
        <f>(((I265/60)/60)/24)+DATE(1970,1,1)</f>
        <v>40649.165972222225</v>
      </c>
      <c r="K265">
        <v>1301524585</v>
      </c>
      <c r="L265" s="15">
        <f>(((K265/60)/60)/24)+DATE(1970,1,1)</f>
        <v>40632.94195601852</v>
      </c>
      <c r="M265" s="63">
        <f>DATEDIF(L265,J265,"D")</f>
        <v>17</v>
      </c>
      <c r="N265" s="5">
        <v>17</v>
      </c>
      <c r="O265" t="b">
        <v>0</v>
      </c>
      <c r="P265">
        <v>45</v>
      </c>
      <c r="Q265" t="b">
        <v>1</v>
      </c>
      <c r="R265" t="s">
        <v>8279</v>
      </c>
      <c r="S265" s="2">
        <f>IF(E265=0,0,E265/D265*100)</f>
        <v>104</v>
      </c>
      <c r="T265" s="4">
        <f>IF(E265=0,0,E265/P265)</f>
        <v>57.777777777777779</v>
      </c>
      <c r="U265" t="str">
        <f>PROPER(LEFT(R265,(SEARCH("/",R265)-2)+1))</f>
        <v>Music</v>
      </c>
      <c r="V265" t="str">
        <f>PROPER(RIGHT(R265,LEN(R265)-SEARCH("/",R265)))</f>
        <v>Indie Rock</v>
      </c>
    </row>
    <row r="266" spans="1:22" x14ac:dyDescent="0.25">
      <c r="A266">
        <v>2264</v>
      </c>
      <c r="B266" s="7" t="s">
        <v>2265</v>
      </c>
      <c r="C266" s="7" t="s">
        <v>6374</v>
      </c>
      <c r="D266" s="4">
        <v>6000</v>
      </c>
      <c r="E266" s="4">
        <v>10802</v>
      </c>
      <c r="F266" t="s">
        <v>8219</v>
      </c>
      <c r="G266" t="s">
        <v>8224</v>
      </c>
      <c r="H266" t="s">
        <v>8246</v>
      </c>
      <c r="I266">
        <v>1463972400</v>
      </c>
      <c r="J266" s="11">
        <f>(((I266/60)/60)/24)+DATE(1970,1,1)</f>
        <v>42513.125</v>
      </c>
      <c r="K266">
        <v>1462543114</v>
      </c>
      <c r="L266" s="15">
        <f>(((K266/60)/60)/24)+DATE(1970,1,1)</f>
        <v>42496.582337962958</v>
      </c>
      <c r="M266" s="63">
        <f>DATEDIF(L266,J266,"D")</f>
        <v>17</v>
      </c>
      <c r="N266" s="5">
        <v>17</v>
      </c>
      <c r="O266" t="b">
        <v>0</v>
      </c>
      <c r="P266">
        <v>445</v>
      </c>
      <c r="Q266" t="b">
        <v>1</v>
      </c>
      <c r="R266" t="s">
        <v>8297</v>
      </c>
      <c r="S266" s="2">
        <f>IF(E266=0,0,E266/D266*100)</f>
        <v>180.03333333333333</v>
      </c>
      <c r="T266" s="4">
        <f>IF(E266=0,0,E266/P266)</f>
        <v>24.274157303370785</v>
      </c>
      <c r="U266" t="str">
        <f>PROPER(LEFT(R266,(SEARCH("/",R266)-2)+1))</f>
        <v>Games</v>
      </c>
      <c r="V266" t="str">
        <f>PROPER(RIGHT(R266,LEN(R266)-SEARCH("/",R266)))</f>
        <v>Tabletop Games</v>
      </c>
    </row>
    <row r="267" spans="1:22" x14ac:dyDescent="0.25">
      <c r="A267">
        <v>2491</v>
      </c>
      <c r="B267" s="7" t="s">
        <v>2491</v>
      </c>
      <c r="C267" s="7" t="s">
        <v>6601</v>
      </c>
      <c r="D267" s="4">
        <v>500</v>
      </c>
      <c r="E267" s="4">
        <v>516</v>
      </c>
      <c r="F267" t="s">
        <v>8219</v>
      </c>
      <c r="G267" t="s">
        <v>8224</v>
      </c>
      <c r="H267" t="s">
        <v>8246</v>
      </c>
      <c r="I267">
        <v>1295142660</v>
      </c>
      <c r="J267" s="11">
        <f>(((I267/60)/60)/24)+DATE(1970,1,1)</f>
        <v>40559.07708333333</v>
      </c>
      <c r="K267">
        <v>1293739714</v>
      </c>
      <c r="L267" s="15">
        <f>(((K267/60)/60)/24)+DATE(1970,1,1)</f>
        <v>40542.839282407411</v>
      </c>
      <c r="M267" s="63">
        <f>DATEDIF(L267,J267,"D")</f>
        <v>17</v>
      </c>
      <c r="N267" s="5">
        <v>17</v>
      </c>
      <c r="O267" t="b">
        <v>0</v>
      </c>
      <c r="P267">
        <v>10</v>
      </c>
      <c r="Q267" t="b">
        <v>1</v>
      </c>
      <c r="R267" t="s">
        <v>8279</v>
      </c>
      <c r="S267" s="2">
        <f>IF(E267=0,0,E267/D267*100)</f>
        <v>103.2</v>
      </c>
      <c r="T267" s="4">
        <f>IF(E267=0,0,E267/P267)</f>
        <v>51.6</v>
      </c>
      <c r="U267" t="str">
        <f>PROPER(LEFT(R267,(SEARCH("/",R267)-2)+1))</f>
        <v>Music</v>
      </c>
      <c r="V267" t="str">
        <f>PROPER(RIGHT(R267,LEN(R267)-SEARCH("/",R267)))</f>
        <v>Indie Rock</v>
      </c>
    </row>
    <row r="268" spans="1:22" x14ac:dyDescent="0.25">
      <c r="A268">
        <v>2514</v>
      </c>
      <c r="B268" s="7" t="s">
        <v>2514</v>
      </c>
      <c r="C268" s="7" t="s">
        <v>6624</v>
      </c>
      <c r="D268" s="4">
        <v>12000</v>
      </c>
      <c r="E268" s="4">
        <v>210</v>
      </c>
      <c r="F268" t="s">
        <v>8221</v>
      </c>
      <c r="G268" t="s">
        <v>8224</v>
      </c>
      <c r="H268" t="s">
        <v>8246</v>
      </c>
      <c r="I268">
        <v>1408526477</v>
      </c>
      <c r="J268" s="11">
        <f>(((I268/60)/60)/24)+DATE(1970,1,1)</f>
        <v>41871.389780092592</v>
      </c>
      <c r="K268">
        <v>1407057677</v>
      </c>
      <c r="L268" s="15">
        <f>(((K268/60)/60)/24)+DATE(1970,1,1)</f>
        <v>41854.389780092592</v>
      </c>
      <c r="M268" s="63">
        <f>DATEDIF(L268,J268,"D")</f>
        <v>17</v>
      </c>
      <c r="N268" s="5">
        <v>17</v>
      </c>
      <c r="O268" t="b">
        <v>0</v>
      </c>
      <c r="P268">
        <v>4</v>
      </c>
      <c r="Q268" t="b">
        <v>0</v>
      </c>
      <c r="R268" t="s">
        <v>8299</v>
      </c>
      <c r="S268" s="2">
        <f>IF(E268=0,0,E268/D268*100)</f>
        <v>1.7500000000000002</v>
      </c>
      <c r="T268" s="4">
        <f>IF(E268=0,0,E268/P268)</f>
        <v>52.5</v>
      </c>
      <c r="U268" t="str">
        <f>PROPER(LEFT(R268,(SEARCH("/",R268)-2)+1))</f>
        <v>Food</v>
      </c>
      <c r="V268" t="str">
        <f>PROPER(RIGHT(R268,LEN(R268)-SEARCH("/",R268)))</f>
        <v>Restaurants</v>
      </c>
    </row>
    <row r="269" spans="1:22" x14ac:dyDescent="0.25">
      <c r="A269">
        <v>2641</v>
      </c>
      <c r="B269" s="7" t="s">
        <v>2641</v>
      </c>
      <c r="C269" s="7" t="s">
        <v>6751</v>
      </c>
      <c r="D269" s="4">
        <v>1500</v>
      </c>
      <c r="E269" s="4">
        <v>15</v>
      </c>
      <c r="F269" t="s">
        <v>8221</v>
      </c>
      <c r="G269" t="s">
        <v>8224</v>
      </c>
      <c r="H269" t="s">
        <v>8246</v>
      </c>
      <c r="I269">
        <v>1410811740</v>
      </c>
      <c r="J269" s="11">
        <f>(((I269/60)/60)/24)+DATE(1970,1,1)</f>
        <v>41897.839583333334</v>
      </c>
      <c r="K269">
        <v>1409341863</v>
      </c>
      <c r="L269" s="15">
        <f>(((K269/60)/60)/24)+DATE(1970,1,1)</f>
        <v>41880.827118055553</v>
      </c>
      <c r="M269" s="63">
        <f>DATEDIF(L269,J269,"D")</f>
        <v>17</v>
      </c>
      <c r="N269" s="5">
        <v>17</v>
      </c>
      <c r="O269" t="b">
        <v>0</v>
      </c>
      <c r="P269">
        <v>1</v>
      </c>
      <c r="Q269" t="b">
        <v>0</v>
      </c>
      <c r="R269" t="s">
        <v>8301</v>
      </c>
      <c r="S269" s="2">
        <f>IF(E269=0,0,E269/D269*100)</f>
        <v>1</v>
      </c>
      <c r="T269" s="4">
        <f>IF(E269=0,0,E269/P269)</f>
        <v>15</v>
      </c>
      <c r="U269" t="str">
        <f>PROPER(LEFT(R269,(SEARCH("/",R269)-2)+1))</f>
        <v>Technology</v>
      </c>
      <c r="V269" t="str">
        <f>PROPER(RIGHT(R269,LEN(R269)-SEARCH("/",R269)))</f>
        <v>Space Exploration</v>
      </c>
    </row>
    <row r="270" spans="1:22" x14ac:dyDescent="0.25">
      <c r="A270">
        <v>2976</v>
      </c>
      <c r="B270" s="7" t="s">
        <v>2976</v>
      </c>
      <c r="C270" s="7" t="s">
        <v>7086</v>
      </c>
      <c r="D270" s="4">
        <v>70</v>
      </c>
      <c r="E270" s="4">
        <v>120</v>
      </c>
      <c r="F270" t="s">
        <v>8219</v>
      </c>
      <c r="G270" t="s">
        <v>8225</v>
      </c>
      <c r="H270" t="s">
        <v>8247</v>
      </c>
      <c r="I270">
        <v>1457870400</v>
      </c>
      <c r="J270" s="11">
        <f>(((I270/60)/60)/24)+DATE(1970,1,1)</f>
        <v>42442.5</v>
      </c>
      <c r="K270">
        <v>1456421530</v>
      </c>
      <c r="L270" s="15">
        <f>(((K270/60)/60)/24)+DATE(1970,1,1)</f>
        <v>42425.730671296296</v>
      </c>
      <c r="M270" s="63">
        <f>DATEDIF(L270,J270,"D")</f>
        <v>17</v>
      </c>
      <c r="N270" s="5">
        <v>17</v>
      </c>
      <c r="O270" t="b">
        <v>0</v>
      </c>
      <c r="P270">
        <v>14</v>
      </c>
      <c r="Q270" t="b">
        <v>1</v>
      </c>
      <c r="R270" t="s">
        <v>8271</v>
      </c>
      <c r="S270" s="2">
        <f>IF(E270=0,0,E270/D270*100)</f>
        <v>171.42857142857142</v>
      </c>
      <c r="T270" s="4">
        <f>IF(E270=0,0,E270/P270)</f>
        <v>8.5714285714285712</v>
      </c>
      <c r="U270" t="str">
        <f>PROPER(LEFT(R270,(SEARCH("/",R270)-2)+1))</f>
        <v>Theater</v>
      </c>
      <c r="V270" t="str">
        <f>PROPER(RIGHT(R270,LEN(R270)-SEARCH("/",R270)))</f>
        <v>Plays</v>
      </c>
    </row>
    <row r="271" spans="1:22" x14ac:dyDescent="0.25">
      <c r="A271">
        <v>2979</v>
      </c>
      <c r="B271" s="7" t="s">
        <v>2979</v>
      </c>
      <c r="C271" s="7" t="s">
        <v>7089</v>
      </c>
      <c r="D271" s="4">
        <v>5000</v>
      </c>
      <c r="E271" s="4">
        <v>5070</v>
      </c>
      <c r="F271" t="s">
        <v>8219</v>
      </c>
      <c r="G271" t="s">
        <v>8224</v>
      </c>
      <c r="H271" t="s">
        <v>8246</v>
      </c>
      <c r="I271">
        <v>1420524000</v>
      </c>
      <c r="J271" s="11">
        <f>(((I271/60)/60)/24)+DATE(1970,1,1)</f>
        <v>42010.25</v>
      </c>
      <c r="K271">
        <v>1419104823</v>
      </c>
      <c r="L271" s="15">
        <f>(((K271/60)/60)/24)+DATE(1970,1,1)</f>
        <v>41993.824340277773</v>
      </c>
      <c r="M271" s="63">
        <f>DATEDIF(L271,J271,"D")</f>
        <v>17</v>
      </c>
      <c r="N271" s="5">
        <v>17</v>
      </c>
      <c r="O271" t="b">
        <v>0</v>
      </c>
      <c r="P271">
        <v>46</v>
      </c>
      <c r="Q271" t="b">
        <v>1</v>
      </c>
      <c r="R271" t="s">
        <v>8271</v>
      </c>
      <c r="S271" s="2">
        <f>IF(E271=0,0,E271/D271*100)</f>
        <v>101.4</v>
      </c>
      <c r="T271" s="4">
        <f>IF(E271=0,0,E271/P271)</f>
        <v>110.21739130434783</v>
      </c>
      <c r="U271" t="str">
        <f>PROPER(LEFT(R271,(SEARCH("/",R271)-2)+1))</f>
        <v>Theater</v>
      </c>
      <c r="V271" t="str">
        <f>PROPER(RIGHT(R271,LEN(R271)-SEARCH("/",R271)))</f>
        <v>Plays</v>
      </c>
    </row>
    <row r="272" spans="1:22" x14ac:dyDescent="0.25">
      <c r="A272">
        <v>3144</v>
      </c>
      <c r="B272" s="7" t="s">
        <v>3144</v>
      </c>
      <c r="C272" s="7" t="s">
        <v>7254</v>
      </c>
      <c r="D272" s="4">
        <v>10000</v>
      </c>
      <c r="E272" s="4">
        <v>7540</v>
      </c>
      <c r="F272" t="s">
        <v>8222</v>
      </c>
      <c r="G272" t="s">
        <v>8224</v>
      </c>
      <c r="H272" t="s">
        <v>8246</v>
      </c>
      <c r="I272">
        <v>1489903200</v>
      </c>
      <c r="J272" s="11">
        <f>(((I272/60)/60)/24)+DATE(1970,1,1)</f>
        <v>42813.25</v>
      </c>
      <c r="K272">
        <v>1488459307</v>
      </c>
      <c r="L272" s="15">
        <f>(((K272/60)/60)/24)+DATE(1970,1,1)</f>
        <v>42796.538275462968</v>
      </c>
      <c r="M272" s="63">
        <f>DATEDIF(L272,J272,"D")</f>
        <v>17</v>
      </c>
      <c r="N272" s="5">
        <v>17</v>
      </c>
      <c r="O272" t="b">
        <v>0</v>
      </c>
      <c r="P272">
        <v>30</v>
      </c>
      <c r="Q272" t="b">
        <v>0</v>
      </c>
      <c r="R272" t="s">
        <v>8271</v>
      </c>
      <c r="S272" s="2">
        <f>IF(E272=0,0,E272/D272*100)</f>
        <v>75.400000000000006</v>
      </c>
      <c r="T272" s="4">
        <f>IF(E272=0,0,E272/P272)</f>
        <v>251.33333333333334</v>
      </c>
      <c r="U272" t="str">
        <f>PROPER(LEFT(R272,(SEARCH("/",R272)-2)+1))</f>
        <v>Theater</v>
      </c>
      <c r="V272" t="str">
        <f>PROPER(RIGHT(R272,LEN(R272)-SEARCH("/",R272)))</f>
        <v>Plays</v>
      </c>
    </row>
    <row r="273" spans="1:22" x14ac:dyDescent="0.25">
      <c r="A273">
        <v>3361</v>
      </c>
      <c r="B273" s="7" t="s">
        <v>3360</v>
      </c>
      <c r="C273" s="7" t="s">
        <v>7471</v>
      </c>
      <c r="D273" s="4">
        <v>5000</v>
      </c>
      <c r="E273" s="4">
        <v>5673</v>
      </c>
      <c r="F273" t="s">
        <v>8219</v>
      </c>
      <c r="G273" t="s">
        <v>8224</v>
      </c>
      <c r="H273" t="s">
        <v>8246</v>
      </c>
      <c r="I273">
        <v>1409587140</v>
      </c>
      <c r="J273" s="11">
        <f>(((I273/60)/60)/24)+DATE(1970,1,1)</f>
        <v>41883.665972222225</v>
      </c>
      <c r="K273">
        <v>1408062990</v>
      </c>
      <c r="L273" s="15">
        <f>(((K273/60)/60)/24)+DATE(1970,1,1)</f>
        <v>41866.025347222225</v>
      </c>
      <c r="M273" s="63">
        <f>DATEDIF(L273,J273,"D")</f>
        <v>17</v>
      </c>
      <c r="N273" s="5">
        <v>17</v>
      </c>
      <c r="O273" t="b">
        <v>0</v>
      </c>
      <c r="P273">
        <v>68</v>
      </c>
      <c r="Q273" t="b">
        <v>1</v>
      </c>
      <c r="R273" t="s">
        <v>8271</v>
      </c>
      <c r="S273" s="2">
        <f>IF(E273=0,0,E273/D273*100)</f>
        <v>113.46000000000001</v>
      </c>
      <c r="T273" s="4">
        <f>IF(E273=0,0,E273/P273)</f>
        <v>83.42647058823529</v>
      </c>
      <c r="U273" t="str">
        <f>PROPER(LEFT(R273,(SEARCH("/",R273)-2)+1))</f>
        <v>Theater</v>
      </c>
      <c r="V273" t="str">
        <f>PROPER(RIGHT(R273,LEN(R273)-SEARCH("/",R273)))</f>
        <v>Plays</v>
      </c>
    </row>
    <row r="274" spans="1:22" x14ac:dyDescent="0.25">
      <c r="A274">
        <v>3379</v>
      </c>
      <c r="B274" s="7" t="s">
        <v>3378</v>
      </c>
      <c r="C274" s="7" t="s">
        <v>7489</v>
      </c>
      <c r="D274" s="4">
        <v>2000</v>
      </c>
      <c r="E274" s="4">
        <v>2073</v>
      </c>
      <c r="F274" t="s">
        <v>8219</v>
      </c>
      <c r="G274" t="s">
        <v>8225</v>
      </c>
      <c r="H274" t="s">
        <v>8247</v>
      </c>
      <c r="I274">
        <v>1440630000</v>
      </c>
      <c r="J274" s="11">
        <f>(((I274/60)/60)/24)+DATE(1970,1,1)</f>
        <v>42242.958333333328</v>
      </c>
      <c r="K274">
        <v>1439122800</v>
      </c>
      <c r="L274" s="15">
        <f>(((K274/60)/60)/24)+DATE(1970,1,1)</f>
        <v>42225.513888888891</v>
      </c>
      <c r="M274" s="63">
        <f>DATEDIF(L274,J274,"D")</f>
        <v>17</v>
      </c>
      <c r="N274" s="5">
        <v>17</v>
      </c>
      <c r="O274" t="b">
        <v>0</v>
      </c>
      <c r="P274">
        <v>38</v>
      </c>
      <c r="Q274" t="b">
        <v>1</v>
      </c>
      <c r="R274" t="s">
        <v>8271</v>
      </c>
      <c r="S274" s="2">
        <f>IF(E274=0,0,E274/D274*100)</f>
        <v>103.64999999999999</v>
      </c>
      <c r="T274" s="4">
        <f>IF(E274=0,0,E274/P274)</f>
        <v>54.55263157894737</v>
      </c>
      <c r="U274" t="str">
        <f>PROPER(LEFT(R274,(SEARCH("/",R274)-2)+1))</f>
        <v>Theater</v>
      </c>
      <c r="V274" t="str">
        <f>PROPER(RIGHT(R274,LEN(R274)-SEARCH("/",R274)))</f>
        <v>Plays</v>
      </c>
    </row>
    <row r="275" spans="1:22" x14ac:dyDescent="0.25">
      <c r="A275">
        <v>3435</v>
      </c>
      <c r="B275" s="7" t="s">
        <v>3434</v>
      </c>
      <c r="C275" s="7" t="s">
        <v>7545</v>
      </c>
      <c r="D275" s="4">
        <v>1000</v>
      </c>
      <c r="E275" s="4">
        <v>1120</v>
      </c>
      <c r="F275" t="s">
        <v>8219</v>
      </c>
      <c r="G275" t="s">
        <v>8224</v>
      </c>
      <c r="H275" t="s">
        <v>8246</v>
      </c>
      <c r="I275">
        <v>1470538800</v>
      </c>
      <c r="J275" s="11">
        <f>(((I275/60)/60)/24)+DATE(1970,1,1)</f>
        <v>42589.125</v>
      </c>
      <c r="K275">
        <v>1469112493</v>
      </c>
      <c r="L275" s="15">
        <f>(((K275/60)/60)/24)+DATE(1970,1,1)</f>
        <v>42572.61681712963</v>
      </c>
      <c r="M275" s="63">
        <f>DATEDIF(L275,J275,"D")</f>
        <v>17</v>
      </c>
      <c r="N275" s="5">
        <v>17</v>
      </c>
      <c r="O275" t="b">
        <v>0</v>
      </c>
      <c r="P275">
        <v>19</v>
      </c>
      <c r="Q275" t="b">
        <v>1</v>
      </c>
      <c r="R275" t="s">
        <v>8271</v>
      </c>
      <c r="S275" s="2">
        <f>IF(E275=0,0,E275/D275*100)</f>
        <v>112.00000000000001</v>
      </c>
      <c r="T275" s="4">
        <f>IF(E275=0,0,E275/P275)</f>
        <v>58.94736842105263</v>
      </c>
      <c r="U275" t="str">
        <f>PROPER(LEFT(R275,(SEARCH("/",R275)-2)+1))</f>
        <v>Theater</v>
      </c>
      <c r="V275" t="str">
        <f>PROPER(RIGHT(R275,LEN(R275)-SEARCH("/",R275)))</f>
        <v>Plays</v>
      </c>
    </row>
    <row r="276" spans="1:22" x14ac:dyDescent="0.25">
      <c r="A276">
        <v>3481</v>
      </c>
      <c r="B276" s="7" t="s">
        <v>3480</v>
      </c>
      <c r="C276" s="7" t="s">
        <v>7591</v>
      </c>
      <c r="D276" s="4">
        <v>10000</v>
      </c>
      <c r="E276" s="4">
        <v>11880</v>
      </c>
      <c r="F276" t="s">
        <v>8219</v>
      </c>
      <c r="G276" t="s">
        <v>8226</v>
      </c>
      <c r="H276" t="s">
        <v>8248</v>
      </c>
      <c r="I276">
        <v>1420178188</v>
      </c>
      <c r="J276" s="11">
        <f>(((I276/60)/60)/24)+DATE(1970,1,1)</f>
        <v>42006.24754629629</v>
      </c>
      <c r="K276">
        <v>1418709388</v>
      </c>
      <c r="L276" s="15">
        <f>(((K276/60)/60)/24)+DATE(1970,1,1)</f>
        <v>41989.24754629629</v>
      </c>
      <c r="M276" s="63">
        <f>DATEDIF(L276,J276,"D")</f>
        <v>17</v>
      </c>
      <c r="N276" s="5">
        <v>17</v>
      </c>
      <c r="O276" t="b">
        <v>0</v>
      </c>
      <c r="P276">
        <v>95</v>
      </c>
      <c r="Q276" t="b">
        <v>1</v>
      </c>
      <c r="R276" t="s">
        <v>8271</v>
      </c>
      <c r="S276" s="2">
        <f>IF(E276=0,0,E276/D276*100)</f>
        <v>118.8</v>
      </c>
      <c r="T276" s="4">
        <f>IF(E276=0,0,E276/P276)</f>
        <v>125.05263157894737</v>
      </c>
      <c r="U276" t="str">
        <f>PROPER(LEFT(R276,(SEARCH("/",R276)-2)+1))</f>
        <v>Theater</v>
      </c>
      <c r="V276" t="str">
        <f>PROPER(RIGHT(R276,LEN(R276)-SEARCH("/",R276)))</f>
        <v>Plays</v>
      </c>
    </row>
    <row r="277" spans="1:22" x14ac:dyDescent="0.25">
      <c r="A277">
        <v>3500</v>
      </c>
      <c r="B277" s="7" t="s">
        <v>3499</v>
      </c>
      <c r="C277" s="7" t="s">
        <v>7610</v>
      </c>
      <c r="D277" s="4">
        <v>1000</v>
      </c>
      <c r="E277" s="4">
        <v>1063</v>
      </c>
      <c r="F277" t="s">
        <v>8219</v>
      </c>
      <c r="G277" t="s">
        <v>8224</v>
      </c>
      <c r="H277" t="s">
        <v>8246</v>
      </c>
      <c r="I277">
        <v>1457326740</v>
      </c>
      <c r="J277" s="11">
        <f>(((I277/60)/60)/24)+DATE(1970,1,1)</f>
        <v>42436.207638888889</v>
      </c>
      <c r="K277">
        <v>1455919438</v>
      </c>
      <c r="L277" s="15">
        <f>(((K277/60)/60)/24)+DATE(1970,1,1)</f>
        <v>42419.91942129629</v>
      </c>
      <c r="M277" s="63">
        <f>DATEDIF(L277,J277,"D")</f>
        <v>17</v>
      </c>
      <c r="N277" s="5">
        <v>17</v>
      </c>
      <c r="O277" t="b">
        <v>0</v>
      </c>
      <c r="P277">
        <v>42</v>
      </c>
      <c r="Q277" t="b">
        <v>1</v>
      </c>
      <c r="R277" t="s">
        <v>8271</v>
      </c>
      <c r="S277" s="2">
        <f>IF(E277=0,0,E277/D277*100)</f>
        <v>106.3</v>
      </c>
      <c r="T277" s="4">
        <f>IF(E277=0,0,E277/P277)</f>
        <v>25.30952380952381</v>
      </c>
      <c r="U277" t="str">
        <f>PROPER(LEFT(R277,(SEARCH("/",R277)-2)+1))</f>
        <v>Theater</v>
      </c>
      <c r="V277" t="str">
        <f>PROPER(RIGHT(R277,LEN(R277)-SEARCH("/",R277)))</f>
        <v>Plays</v>
      </c>
    </row>
    <row r="278" spans="1:22" x14ac:dyDescent="0.25">
      <c r="A278">
        <v>3514</v>
      </c>
      <c r="B278" s="7" t="s">
        <v>3513</v>
      </c>
      <c r="C278" s="7" t="s">
        <v>7624</v>
      </c>
      <c r="D278" s="4">
        <v>500</v>
      </c>
      <c r="E278" s="4">
        <v>550</v>
      </c>
      <c r="F278" t="s">
        <v>8219</v>
      </c>
      <c r="G278" t="s">
        <v>8224</v>
      </c>
      <c r="H278" t="s">
        <v>8246</v>
      </c>
      <c r="I278">
        <v>1422853140</v>
      </c>
      <c r="J278" s="11">
        <f>(((I278/60)/60)/24)+DATE(1970,1,1)</f>
        <v>42037.207638888889</v>
      </c>
      <c r="K278">
        <v>1421439552</v>
      </c>
      <c r="L278" s="15">
        <f>(((K278/60)/60)/24)+DATE(1970,1,1)</f>
        <v>42020.846666666665</v>
      </c>
      <c r="M278" s="63">
        <f>DATEDIF(L278,J278,"D")</f>
        <v>17</v>
      </c>
      <c r="N278" s="5">
        <v>17</v>
      </c>
      <c r="O278" t="b">
        <v>0</v>
      </c>
      <c r="P278">
        <v>10</v>
      </c>
      <c r="Q278" t="b">
        <v>1</v>
      </c>
      <c r="R278" t="s">
        <v>8271</v>
      </c>
      <c r="S278" s="2">
        <f>IF(E278=0,0,E278/D278*100)</f>
        <v>110.00000000000001</v>
      </c>
      <c r="T278" s="4">
        <f>IF(E278=0,0,E278/P278)</f>
        <v>55</v>
      </c>
      <c r="U278" t="str">
        <f>PROPER(LEFT(R278,(SEARCH("/",R278)-2)+1))</f>
        <v>Theater</v>
      </c>
      <c r="V278" t="str">
        <f>PROPER(RIGHT(R278,LEN(R278)-SEARCH("/",R278)))</f>
        <v>Plays</v>
      </c>
    </row>
    <row r="279" spans="1:22" x14ac:dyDescent="0.25">
      <c r="A279">
        <v>3725</v>
      </c>
      <c r="B279" s="7" t="s">
        <v>3722</v>
      </c>
      <c r="C279" s="7" t="s">
        <v>7835</v>
      </c>
      <c r="D279" s="4">
        <v>300</v>
      </c>
      <c r="E279" s="4">
        <v>381</v>
      </c>
      <c r="F279" t="s">
        <v>8219</v>
      </c>
      <c r="G279" t="s">
        <v>8225</v>
      </c>
      <c r="H279" t="s">
        <v>8247</v>
      </c>
      <c r="I279">
        <v>1455831000</v>
      </c>
      <c r="J279" s="11">
        <f>(((I279/60)/60)/24)+DATE(1970,1,1)</f>
        <v>42418.895833333328</v>
      </c>
      <c r="K279">
        <v>1454366467</v>
      </c>
      <c r="L279" s="15">
        <f>(((K279/60)/60)/24)+DATE(1970,1,1)</f>
        <v>42401.945219907408</v>
      </c>
      <c r="M279" s="63">
        <f>DATEDIF(L279,J279,"D")</f>
        <v>17</v>
      </c>
      <c r="N279" s="5">
        <v>17</v>
      </c>
      <c r="O279" t="b">
        <v>0</v>
      </c>
      <c r="P279">
        <v>15</v>
      </c>
      <c r="Q279" t="b">
        <v>1</v>
      </c>
      <c r="R279" t="s">
        <v>8271</v>
      </c>
      <c r="S279" s="2">
        <f>IF(E279=0,0,E279/D279*100)</f>
        <v>127</v>
      </c>
      <c r="T279" s="4">
        <f>IF(E279=0,0,E279/P279)</f>
        <v>25.4</v>
      </c>
      <c r="U279" t="str">
        <f>PROPER(LEFT(R279,(SEARCH("/",R279)-2)+1))</f>
        <v>Theater</v>
      </c>
      <c r="V279" t="str">
        <f>PROPER(RIGHT(R279,LEN(R279)-SEARCH("/",R279)))</f>
        <v>Plays</v>
      </c>
    </row>
    <row r="280" spans="1:22" x14ac:dyDescent="0.25">
      <c r="A280">
        <v>3817</v>
      </c>
      <c r="B280" s="7" t="s">
        <v>3814</v>
      </c>
      <c r="C280" s="7" t="s">
        <v>7927</v>
      </c>
      <c r="D280" s="4">
        <v>2000</v>
      </c>
      <c r="E280" s="4">
        <v>2145</v>
      </c>
      <c r="F280" t="s">
        <v>8219</v>
      </c>
      <c r="G280" t="s">
        <v>8224</v>
      </c>
      <c r="H280" t="s">
        <v>8246</v>
      </c>
      <c r="I280">
        <v>1445659140</v>
      </c>
      <c r="J280" s="11">
        <f>(((I280/60)/60)/24)+DATE(1970,1,1)</f>
        <v>42301.165972222225</v>
      </c>
      <c r="K280">
        <v>1444236216</v>
      </c>
      <c r="L280" s="15">
        <f>(((K280/60)/60)/24)+DATE(1970,1,1)</f>
        <v>42284.69694444444</v>
      </c>
      <c r="M280" s="63">
        <f>DATEDIF(L280,J280,"D")</f>
        <v>17</v>
      </c>
      <c r="N280" s="5">
        <v>17</v>
      </c>
      <c r="O280" t="b">
        <v>0</v>
      </c>
      <c r="P280">
        <v>20</v>
      </c>
      <c r="Q280" t="b">
        <v>1</v>
      </c>
      <c r="R280" t="s">
        <v>8271</v>
      </c>
      <c r="S280" s="2">
        <f>IF(E280=0,0,E280/D280*100)</f>
        <v>107.25</v>
      </c>
      <c r="T280" s="4">
        <f>IF(E280=0,0,E280/P280)</f>
        <v>107.25</v>
      </c>
      <c r="U280" t="str">
        <f>PROPER(LEFT(R280,(SEARCH("/",R280)-2)+1))</f>
        <v>Theater</v>
      </c>
      <c r="V280" t="str">
        <f>PROPER(RIGHT(R280,LEN(R280)-SEARCH("/",R280)))</f>
        <v>Plays</v>
      </c>
    </row>
    <row r="281" spans="1:22" x14ac:dyDescent="0.25">
      <c r="A281">
        <v>4010</v>
      </c>
      <c r="B281" s="7" t="s">
        <v>4006</v>
      </c>
      <c r="C281" s="7" t="s">
        <v>8115</v>
      </c>
      <c r="D281" s="4">
        <v>7200</v>
      </c>
      <c r="E281" s="4">
        <v>1742</v>
      </c>
      <c r="F281" t="s">
        <v>8221</v>
      </c>
      <c r="G281" t="s">
        <v>8224</v>
      </c>
      <c r="H281" t="s">
        <v>8246</v>
      </c>
      <c r="I281">
        <v>1414348166</v>
      </c>
      <c r="J281" s="11">
        <f>(((I281/60)/60)/24)+DATE(1970,1,1)</f>
        <v>41938.770439814813</v>
      </c>
      <c r="K281">
        <v>1412879366</v>
      </c>
      <c r="L281" s="15">
        <f>(((K281/60)/60)/24)+DATE(1970,1,1)</f>
        <v>41921.770439814813</v>
      </c>
      <c r="M281" s="63">
        <f>DATEDIF(L281,J281,"D")</f>
        <v>17</v>
      </c>
      <c r="N281" s="5">
        <v>17</v>
      </c>
      <c r="O281" t="b">
        <v>0</v>
      </c>
      <c r="P281">
        <v>38</v>
      </c>
      <c r="Q281" t="b">
        <v>0</v>
      </c>
      <c r="R281" t="s">
        <v>8271</v>
      </c>
      <c r="S281" s="2">
        <f>IF(E281=0,0,E281/D281*100)</f>
        <v>24.194444444444443</v>
      </c>
      <c r="T281" s="4">
        <f>IF(E281=0,0,E281/P281)</f>
        <v>45.842105263157897</v>
      </c>
      <c r="U281" t="str">
        <f>PROPER(LEFT(R281,(SEARCH("/",R281)-2)+1))</f>
        <v>Theater</v>
      </c>
      <c r="V281" t="str">
        <f>PROPER(RIGHT(R281,LEN(R281)-SEARCH("/",R281)))</f>
        <v>Plays</v>
      </c>
    </row>
    <row r="282" spans="1:22" x14ac:dyDescent="0.25">
      <c r="A282">
        <v>4036</v>
      </c>
      <c r="B282" s="7" t="s">
        <v>4032</v>
      </c>
      <c r="C282" s="7" t="s">
        <v>7438</v>
      </c>
      <c r="D282" s="4">
        <v>6000</v>
      </c>
      <c r="E282" s="4">
        <v>2823</v>
      </c>
      <c r="F282" t="s">
        <v>8221</v>
      </c>
      <c r="G282" t="s">
        <v>8224</v>
      </c>
      <c r="H282" t="s">
        <v>8246</v>
      </c>
      <c r="I282">
        <v>1404253800</v>
      </c>
      <c r="J282" s="11">
        <f>(((I282/60)/60)/24)+DATE(1970,1,1)</f>
        <v>41821.9375</v>
      </c>
      <c r="K282">
        <v>1402784964</v>
      </c>
      <c r="L282" s="15">
        <f>(((K282/60)/60)/24)+DATE(1970,1,1)</f>
        <v>41804.937083333331</v>
      </c>
      <c r="M282" s="63">
        <f>DATEDIF(L282,J282,"D")</f>
        <v>17</v>
      </c>
      <c r="N282" s="5">
        <v>17</v>
      </c>
      <c r="O282" t="b">
        <v>0</v>
      </c>
      <c r="P282">
        <v>17</v>
      </c>
      <c r="Q282" t="b">
        <v>0</v>
      </c>
      <c r="R282" t="s">
        <v>8271</v>
      </c>
      <c r="S282" s="2">
        <f>IF(E282=0,0,E282/D282*100)</f>
        <v>47.05</v>
      </c>
      <c r="T282" s="4">
        <f>IF(E282=0,0,E282/P282)</f>
        <v>166.05882352941177</v>
      </c>
      <c r="U282" t="str">
        <f>PROPER(LEFT(R282,(SEARCH("/",R282)-2)+1))</f>
        <v>Theater</v>
      </c>
      <c r="V282" t="str">
        <f>PROPER(RIGHT(R282,LEN(R282)-SEARCH("/",R282)))</f>
        <v>Plays</v>
      </c>
    </row>
    <row r="283" spans="1:22" x14ac:dyDescent="0.25">
      <c r="A283">
        <v>4037</v>
      </c>
      <c r="B283" s="7" t="s">
        <v>4033</v>
      </c>
      <c r="C283" s="7" t="s">
        <v>8141</v>
      </c>
      <c r="D283" s="4">
        <v>700</v>
      </c>
      <c r="E283" s="4">
        <v>80</v>
      </c>
      <c r="F283" t="s">
        <v>8221</v>
      </c>
      <c r="G283" t="s">
        <v>8224</v>
      </c>
      <c r="H283" t="s">
        <v>8246</v>
      </c>
      <c r="I283">
        <v>1464099900</v>
      </c>
      <c r="J283" s="11">
        <f>(((I283/60)/60)/24)+DATE(1970,1,1)</f>
        <v>42514.600694444445</v>
      </c>
      <c r="K283">
        <v>1462585315</v>
      </c>
      <c r="L283" s="15">
        <f>(((K283/60)/60)/24)+DATE(1970,1,1)</f>
        <v>42497.070775462969</v>
      </c>
      <c r="M283" s="63">
        <f>DATEDIF(L283,J283,"D")</f>
        <v>17</v>
      </c>
      <c r="N283" s="5">
        <v>17</v>
      </c>
      <c r="O283" t="b">
        <v>0</v>
      </c>
      <c r="P283">
        <v>2</v>
      </c>
      <c r="Q283" t="b">
        <v>0</v>
      </c>
      <c r="R283" t="s">
        <v>8271</v>
      </c>
      <c r="S283" s="2">
        <f>IF(E283=0,0,E283/D283*100)</f>
        <v>11.428571428571429</v>
      </c>
      <c r="T283" s="4">
        <f>IF(E283=0,0,E283/P283)</f>
        <v>40</v>
      </c>
      <c r="U283" t="str">
        <f>PROPER(LEFT(R283,(SEARCH("/",R283)-2)+1))</f>
        <v>Theater</v>
      </c>
      <c r="V283" t="str">
        <f>PROPER(RIGHT(R283,LEN(R283)-SEARCH("/",R283)))</f>
        <v>Plays</v>
      </c>
    </row>
    <row r="284" spans="1:22" x14ac:dyDescent="0.25">
      <c r="A284">
        <v>15</v>
      </c>
      <c r="B284" s="7" t="s">
        <v>17</v>
      </c>
      <c r="C284" s="7" t="s">
        <v>4126</v>
      </c>
      <c r="D284" s="4">
        <v>2000</v>
      </c>
      <c r="E284" s="4">
        <v>2132</v>
      </c>
      <c r="F284" t="s">
        <v>8219</v>
      </c>
      <c r="G284" t="s">
        <v>8227</v>
      </c>
      <c r="H284" t="s">
        <v>8249</v>
      </c>
      <c r="I284">
        <v>1443384840</v>
      </c>
      <c r="J284" s="11">
        <f>(((I284/60)/60)/24)+DATE(1970,1,1)</f>
        <v>42274.843055555553</v>
      </c>
      <c r="K284">
        <v>1441790658</v>
      </c>
      <c r="L284" s="15">
        <f>(((K284/60)/60)/24)+DATE(1970,1,1)</f>
        <v>42256.391875000001</v>
      </c>
      <c r="M284" s="63">
        <f>DATEDIF(L284,J284,"D")</f>
        <v>18</v>
      </c>
      <c r="N284" s="5">
        <v>18</v>
      </c>
      <c r="O284" t="b">
        <v>0</v>
      </c>
      <c r="P284">
        <v>98</v>
      </c>
      <c r="Q284" t="b">
        <v>1</v>
      </c>
      <c r="R284" t="s">
        <v>8265</v>
      </c>
      <c r="S284" s="2">
        <f>IF(E284=0,0,E284/D284*100)</f>
        <v>106.60000000000001</v>
      </c>
      <c r="T284" s="4">
        <f>IF(E284=0,0,E284/P284)</f>
        <v>21.755102040816325</v>
      </c>
      <c r="U284" t="str">
        <f>PROPER(LEFT(R284,(SEARCH("/",R284)-2)+1))</f>
        <v>Film &amp; Video</v>
      </c>
      <c r="V284" t="str">
        <f>PROPER(RIGHT(R284,LEN(R284)-SEARCH("/",R284)))</f>
        <v>Television</v>
      </c>
    </row>
    <row r="285" spans="1:22" x14ac:dyDescent="0.25">
      <c r="A285">
        <v>31</v>
      </c>
      <c r="B285" s="7" t="s">
        <v>33</v>
      </c>
      <c r="C285" s="7" t="s">
        <v>4142</v>
      </c>
      <c r="D285" s="4">
        <v>13</v>
      </c>
      <c r="E285" s="4">
        <v>13</v>
      </c>
      <c r="F285" t="s">
        <v>8219</v>
      </c>
      <c r="G285" t="s">
        <v>8224</v>
      </c>
      <c r="H285" t="s">
        <v>8246</v>
      </c>
      <c r="I285">
        <v>1453748434</v>
      </c>
      <c r="J285" s="11">
        <f>(((I285/60)/60)/24)+DATE(1970,1,1)</f>
        <v>42394.79206018518</v>
      </c>
      <c r="K285">
        <v>1452193234</v>
      </c>
      <c r="L285" s="15">
        <f>(((K285/60)/60)/24)+DATE(1970,1,1)</f>
        <v>42376.79206018518</v>
      </c>
      <c r="M285" s="63">
        <f>DATEDIF(L285,J285,"D")</f>
        <v>18</v>
      </c>
      <c r="N285" s="5">
        <v>18</v>
      </c>
      <c r="O285" t="b">
        <v>0</v>
      </c>
      <c r="P285">
        <v>1</v>
      </c>
      <c r="Q285" t="b">
        <v>1</v>
      </c>
      <c r="R285" t="s">
        <v>8265</v>
      </c>
      <c r="S285" s="2">
        <f>IF(E285=0,0,E285/D285*100)</f>
        <v>100</v>
      </c>
      <c r="T285" s="4">
        <f>IF(E285=0,0,E285/P285)</f>
        <v>13</v>
      </c>
      <c r="U285" t="str">
        <f>PROPER(LEFT(R285,(SEARCH("/",R285)-2)+1))</f>
        <v>Film &amp; Video</v>
      </c>
      <c r="V285" t="str">
        <f>PROPER(RIGHT(R285,LEN(R285)-SEARCH("/",R285)))</f>
        <v>Television</v>
      </c>
    </row>
    <row r="286" spans="1:22" x14ac:dyDescent="0.25">
      <c r="A286">
        <v>746</v>
      </c>
      <c r="B286" s="7" t="s">
        <v>747</v>
      </c>
      <c r="C286" s="7" t="s">
        <v>4856</v>
      </c>
      <c r="D286" s="4">
        <v>2987</v>
      </c>
      <c r="E286" s="4">
        <v>3318</v>
      </c>
      <c r="F286" t="s">
        <v>8219</v>
      </c>
      <c r="G286" t="s">
        <v>8224</v>
      </c>
      <c r="H286" t="s">
        <v>8246</v>
      </c>
      <c r="I286">
        <v>1348372740</v>
      </c>
      <c r="J286" s="11">
        <f>(((I286/60)/60)/24)+DATE(1970,1,1)</f>
        <v>41175.165972222225</v>
      </c>
      <c r="K286">
        <v>1346806909</v>
      </c>
      <c r="L286" s="15">
        <f>(((K286/60)/60)/24)+DATE(1970,1,1)</f>
        <v>41157.042928240742</v>
      </c>
      <c r="M286" s="63">
        <f>DATEDIF(L286,J286,"D")</f>
        <v>18</v>
      </c>
      <c r="N286" s="5">
        <v>18</v>
      </c>
      <c r="O286" t="b">
        <v>0</v>
      </c>
      <c r="P286">
        <v>97</v>
      </c>
      <c r="Q286" t="b">
        <v>1</v>
      </c>
      <c r="R286" t="s">
        <v>8274</v>
      </c>
      <c r="S286" s="2">
        <f>IF(E286=0,0,E286/D286*100)</f>
        <v>111.08135252761969</v>
      </c>
      <c r="T286" s="4">
        <f>IF(E286=0,0,E286/P286)</f>
        <v>34.206185567010309</v>
      </c>
      <c r="U286" t="str">
        <f>PROPER(LEFT(R286,(SEARCH("/",R286)-2)+1))</f>
        <v>Publishing</v>
      </c>
      <c r="V286" t="str">
        <f>PROPER(RIGHT(R286,LEN(R286)-SEARCH("/",R286)))</f>
        <v>Nonfiction</v>
      </c>
    </row>
    <row r="287" spans="1:22" x14ac:dyDescent="0.25">
      <c r="A287">
        <v>762</v>
      </c>
      <c r="B287" s="7" t="s">
        <v>763</v>
      </c>
      <c r="C287" s="7" t="s">
        <v>4872</v>
      </c>
      <c r="D287" s="4">
        <v>3500</v>
      </c>
      <c r="E287" s="4">
        <v>0</v>
      </c>
      <c r="F287" t="s">
        <v>8221</v>
      </c>
      <c r="G287" t="s">
        <v>8238</v>
      </c>
      <c r="H287" t="s">
        <v>8256</v>
      </c>
      <c r="I287">
        <v>1480831200</v>
      </c>
      <c r="J287" s="11">
        <f>(((I287/60)/60)/24)+DATE(1970,1,1)</f>
        <v>42708.25</v>
      </c>
      <c r="K287">
        <v>1479328570</v>
      </c>
      <c r="L287" s="15">
        <f>(((K287/60)/60)/24)+DATE(1970,1,1)</f>
        <v>42690.858449074076</v>
      </c>
      <c r="M287" s="63">
        <f>DATEDIF(L287,J287,"D")</f>
        <v>18</v>
      </c>
      <c r="N287" s="5">
        <v>18</v>
      </c>
      <c r="O287" t="b">
        <v>0</v>
      </c>
      <c r="P287">
        <v>0</v>
      </c>
      <c r="Q287" t="b">
        <v>0</v>
      </c>
      <c r="R287" t="s">
        <v>8275</v>
      </c>
      <c r="S287" s="2">
        <f>IF(E287=0,0,E287/D287*100)</f>
        <v>0</v>
      </c>
      <c r="T287" s="4">
        <f>IF(E287=0,0,E287/P287)</f>
        <v>0</v>
      </c>
      <c r="U287" t="str">
        <f>PROPER(LEFT(R287,(SEARCH("/",R287)-2)+1))</f>
        <v>Publishing</v>
      </c>
      <c r="V287" t="str">
        <f>PROPER(RIGHT(R287,LEN(R287)-SEARCH("/",R287)))</f>
        <v>Fiction</v>
      </c>
    </row>
    <row r="288" spans="1:22" x14ac:dyDescent="0.25">
      <c r="A288">
        <v>789</v>
      </c>
      <c r="B288" s="7" t="s">
        <v>790</v>
      </c>
      <c r="C288" s="7" t="s">
        <v>4899</v>
      </c>
      <c r="D288" s="4">
        <v>1700</v>
      </c>
      <c r="E288" s="4">
        <v>1860</v>
      </c>
      <c r="F288" t="s">
        <v>8219</v>
      </c>
      <c r="G288" t="s">
        <v>8224</v>
      </c>
      <c r="H288" t="s">
        <v>8246</v>
      </c>
      <c r="I288">
        <v>1358755140</v>
      </c>
      <c r="J288" s="11">
        <f>(((I288/60)/60)/24)+DATE(1970,1,1)</f>
        <v>41295.332638888889</v>
      </c>
      <c r="K288">
        <v>1357187280</v>
      </c>
      <c r="L288" s="15">
        <f>(((K288/60)/60)/24)+DATE(1970,1,1)</f>
        <v>41277.186111111114</v>
      </c>
      <c r="M288" s="63">
        <f>DATEDIF(L288,J288,"D")</f>
        <v>18</v>
      </c>
      <c r="N288" s="5">
        <v>18</v>
      </c>
      <c r="O288" t="b">
        <v>0</v>
      </c>
      <c r="P288">
        <v>14</v>
      </c>
      <c r="Q288" t="b">
        <v>1</v>
      </c>
      <c r="R288" t="s">
        <v>8276</v>
      </c>
      <c r="S288" s="2">
        <f>IF(E288=0,0,E288/D288*100)</f>
        <v>109.41176470588236</v>
      </c>
      <c r="T288" s="4">
        <f>IF(E288=0,0,E288/P288)</f>
        <v>132.85714285714286</v>
      </c>
      <c r="U288" t="str">
        <f>PROPER(LEFT(R288,(SEARCH("/",R288)-2)+1))</f>
        <v>Music</v>
      </c>
      <c r="V288" t="str">
        <f>PROPER(RIGHT(R288,LEN(R288)-SEARCH("/",R288)))</f>
        <v>Rock</v>
      </c>
    </row>
    <row r="289" spans="1:22" x14ac:dyDescent="0.25">
      <c r="A289">
        <v>1171</v>
      </c>
      <c r="B289" s="7" t="s">
        <v>1172</v>
      </c>
      <c r="C289" s="7" t="s">
        <v>5281</v>
      </c>
      <c r="D289" s="4">
        <v>25000</v>
      </c>
      <c r="E289" s="4">
        <v>25</v>
      </c>
      <c r="F289" t="s">
        <v>8221</v>
      </c>
      <c r="G289" t="s">
        <v>8224</v>
      </c>
      <c r="H289" t="s">
        <v>8246</v>
      </c>
      <c r="I289">
        <v>1415909927</v>
      </c>
      <c r="J289" s="11">
        <f>(((I289/60)/60)/24)+DATE(1970,1,1)</f>
        <v>41956.846377314811</v>
      </c>
      <c r="K289">
        <v>1414351127</v>
      </c>
      <c r="L289" s="15">
        <f>(((K289/60)/60)/24)+DATE(1970,1,1)</f>
        <v>41938.804710648146</v>
      </c>
      <c r="M289" s="63">
        <f>DATEDIF(L289,J289,"D")</f>
        <v>18</v>
      </c>
      <c r="N289" s="5">
        <v>18</v>
      </c>
      <c r="O289" t="b">
        <v>0</v>
      </c>
      <c r="P289">
        <v>1</v>
      </c>
      <c r="Q289" t="b">
        <v>0</v>
      </c>
      <c r="R289" t="s">
        <v>8284</v>
      </c>
      <c r="S289" s="2">
        <f>IF(E289=0,0,E289/D289*100)</f>
        <v>0.1</v>
      </c>
      <c r="T289" s="4">
        <f>IF(E289=0,0,E289/P289)</f>
        <v>25</v>
      </c>
      <c r="U289" t="str">
        <f>PROPER(LEFT(R289,(SEARCH("/",R289)-2)+1))</f>
        <v>Food</v>
      </c>
      <c r="V289" t="str">
        <f>PROPER(RIGHT(R289,LEN(R289)-SEARCH("/",R289)))</f>
        <v>Food Trucks</v>
      </c>
    </row>
    <row r="290" spans="1:22" x14ac:dyDescent="0.25">
      <c r="A290">
        <v>1294</v>
      </c>
      <c r="B290" s="7" t="s">
        <v>1295</v>
      </c>
      <c r="C290" s="7" t="s">
        <v>5404</v>
      </c>
      <c r="D290" s="4">
        <v>500</v>
      </c>
      <c r="E290" s="4">
        <v>610</v>
      </c>
      <c r="F290" t="s">
        <v>8219</v>
      </c>
      <c r="G290" t="s">
        <v>8225</v>
      </c>
      <c r="H290" t="s">
        <v>8247</v>
      </c>
      <c r="I290">
        <v>1445252400</v>
      </c>
      <c r="J290" s="11">
        <f>(((I290/60)/60)/24)+DATE(1970,1,1)</f>
        <v>42296.458333333328</v>
      </c>
      <c r="K290">
        <v>1443696797</v>
      </c>
      <c r="L290" s="15">
        <f>(((K290/60)/60)/24)+DATE(1970,1,1)</f>
        <v>42278.453668981485</v>
      </c>
      <c r="M290" s="63">
        <f>DATEDIF(L290,J290,"D")</f>
        <v>18</v>
      </c>
      <c r="N290" s="5">
        <v>18</v>
      </c>
      <c r="O290" t="b">
        <v>0</v>
      </c>
      <c r="P290">
        <v>22</v>
      </c>
      <c r="Q290" t="b">
        <v>1</v>
      </c>
      <c r="R290" t="s">
        <v>8271</v>
      </c>
      <c r="S290" s="2">
        <f>IF(E290=0,0,E290/D290*100)</f>
        <v>122</v>
      </c>
      <c r="T290" s="4">
        <f>IF(E290=0,0,E290/P290)</f>
        <v>27.727272727272727</v>
      </c>
      <c r="U290" t="str">
        <f>PROPER(LEFT(R290,(SEARCH("/",R290)-2)+1))</f>
        <v>Theater</v>
      </c>
      <c r="V290" t="str">
        <f>PROPER(RIGHT(R290,LEN(R290)-SEARCH("/",R290)))</f>
        <v>Plays</v>
      </c>
    </row>
    <row r="291" spans="1:22" x14ac:dyDescent="0.25">
      <c r="A291">
        <v>1887</v>
      </c>
      <c r="B291" s="7" t="s">
        <v>1888</v>
      </c>
      <c r="C291" s="7" t="s">
        <v>5997</v>
      </c>
      <c r="D291" s="4">
        <v>3000</v>
      </c>
      <c r="E291" s="4">
        <v>3335</v>
      </c>
      <c r="F291" t="s">
        <v>8219</v>
      </c>
      <c r="G291" t="s">
        <v>8227</v>
      </c>
      <c r="H291" t="s">
        <v>8249</v>
      </c>
      <c r="I291">
        <v>1449178200</v>
      </c>
      <c r="J291" s="11">
        <f>(((I291/60)/60)/24)+DATE(1970,1,1)</f>
        <v>42341.895833333328</v>
      </c>
      <c r="K291">
        <v>1447614732</v>
      </c>
      <c r="L291" s="15">
        <f>(((K291/60)/60)/24)+DATE(1970,1,1)</f>
        <v>42323.800138888888</v>
      </c>
      <c r="M291" s="63">
        <f>DATEDIF(L291,J291,"D")</f>
        <v>18</v>
      </c>
      <c r="N291" s="5">
        <v>18</v>
      </c>
      <c r="O291" t="b">
        <v>0</v>
      </c>
      <c r="P291">
        <v>8</v>
      </c>
      <c r="Q291" t="b">
        <v>1</v>
      </c>
      <c r="R291" t="s">
        <v>8279</v>
      </c>
      <c r="S291" s="2">
        <f>IF(E291=0,0,E291/D291*100)</f>
        <v>111.16666666666666</v>
      </c>
      <c r="T291" s="4">
        <f>IF(E291=0,0,E291/P291)</f>
        <v>416.875</v>
      </c>
      <c r="U291" t="str">
        <f>PROPER(LEFT(R291,(SEARCH("/",R291)-2)+1))</f>
        <v>Music</v>
      </c>
      <c r="V291" t="str">
        <f>PROPER(RIGHT(R291,LEN(R291)-SEARCH("/",R291)))</f>
        <v>Indie Rock</v>
      </c>
    </row>
    <row r="292" spans="1:22" x14ac:dyDescent="0.25">
      <c r="A292">
        <v>2206</v>
      </c>
      <c r="B292" s="7" t="s">
        <v>2207</v>
      </c>
      <c r="C292" s="7" t="s">
        <v>6316</v>
      </c>
      <c r="D292" s="4">
        <v>1100</v>
      </c>
      <c r="E292" s="4">
        <v>1130</v>
      </c>
      <c r="F292" t="s">
        <v>8219</v>
      </c>
      <c r="G292" t="s">
        <v>8224</v>
      </c>
      <c r="H292" t="s">
        <v>8246</v>
      </c>
      <c r="I292">
        <v>1334556624</v>
      </c>
      <c r="J292" s="11">
        <f>(((I292/60)/60)/24)+DATE(1970,1,1)</f>
        <v>41015.257222222222</v>
      </c>
      <c r="K292">
        <v>1333001424</v>
      </c>
      <c r="L292" s="15">
        <f>(((K292/60)/60)/24)+DATE(1970,1,1)</f>
        <v>40997.257222222222</v>
      </c>
      <c r="M292" s="63">
        <f>DATEDIF(L292,J292,"D")</f>
        <v>18</v>
      </c>
      <c r="N292" s="5">
        <v>18</v>
      </c>
      <c r="O292" t="b">
        <v>0</v>
      </c>
      <c r="P292">
        <v>34</v>
      </c>
      <c r="Q292" t="b">
        <v>1</v>
      </c>
      <c r="R292" t="s">
        <v>8280</v>
      </c>
      <c r="S292" s="2">
        <f>IF(E292=0,0,E292/D292*100)</f>
        <v>102.72727272727273</v>
      </c>
      <c r="T292" s="4">
        <f>IF(E292=0,0,E292/P292)</f>
        <v>33.235294117647058</v>
      </c>
      <c r="U292" t="str">
        <f>PROPER(LEFT(R292,(SEARCH("/",R292)-2)+1))</f>
        <v>Music</v>
      </c>
      <c r="V292" t="str">
        <f>PROPER(RIGHT(R292,LEN(R292)-SEARCH("/",R292)))</f>
        <v>Electronic Music</v>
      </c>
    </row>
    <row r="293" spans="1:22" x14ac:dyDescent="0.25">
      <c r="A293">
        <v>2266</v>
      </c>
      <c r="B293" s="7" t="s">
        <v>2267</v>
      </c>
      <c r="C293" s="7" t="s">
        <v>6376</v>
      </c>
      <c r="D293" s="4">
        <v>1500</v>
      </c>
      <c r="E293" s="4">
        <v>4804</v>
      </c>
      <c r="F293" t="s">
        <v>8219</v>
      </c>
      <c r="G293" t="s">
        <v>8224</v>
      </c>
      <c r="H293" t="s">
        <v>8246</v>
      </c>
      <c r="I293">
        <v>1461722400</v>
      </c>
      <c r="J293" s="11">
        <f>(((I293/60)/60)/24)+DATE(1970,1,1)</f>
        <v>42487.083333333328</v>
      </c>
      <c r="K293">
        <v>1460235592</v>
      </c>
      <c r="L293" s="15">
        <f>(((K293/60)/60)/24)+DATE(1970,1,1)</f>
        <v>42469.874907407408</v>
      </c>
      <c r="M293" s="63">
        <f>DATEDIF(L293,J293,"D")</f>
        <v>18</v>
      </c>
      <c r="N293" s="5">
        <v>18</v>
      </c>
      <c r="O293" t="b">
        <v>0</v>
      </c>
      <c r="P293">
        <v>194</v>
      </c>
      <c r="Q293" t="b">
        <v>1</v>
      </c>
      <c r="R293" t="s">
        <v>8297</v>
      </c>
      <c r="S293" s="2">
        <f>IF(E293=0,0,E293/D293*100)</f>
        <v>320.26666666666665</v>
      </c>
      <c r="T293" s="4">
        <f>IF(E293=0,0,E293/P293)</f>
        <v>24.762886597938145</v>
      </c>
      <c r="U293" t="str">
        <f>PROPER(LEFT(R293,(SEARCH("/",R293)-2)+1))</f>
        <v>Games</v>
      </c>
      <c r="V293" t="str">
        <f>PROPER(RIGHT(R293,LEN(R293)-SEARCH("/",R293)))</f>
        <v>Tabletop Games</v>
      </c>
    </row>
    <row r="294" spans="1:22" x14ac:dyDescent="0.25">
      <c r="A294">
        <v>2906</v>
      </c>
      <c r="B294" s="7" t="s">
        <v>2906</v>
      </c>
      <c r="C294" s="7" t="s">
        <v>7016</v>
      </c>
      <c r="D294" s="4">
        <v>6000</v>
      </c>
      <c r="E294" s="4">
        <v>565</v>
      </c>
      <c r="F294" t="s">
        <v>8221</v>
      </c>
      <c r="G294" t="s">
        <v>8224</v>
      </c>
      <c r="H294" t="s">
        <v>8246</v>
      </c>
      <c r="I294">
        <v>1438390800</v>
      </c>
      <c r="J294" s="11">
        <f>(((I294/60)/60)/24)+DATE(1970,1,1)</f>
        <v>42217.041666666672</v>
      </c>
      <c r="K294">
        <v>1436888066</v>
      </c>
      <c r="L294" s="15">
        <f>(((K294/60)/60)/24)+DATE(1970,1,1)</f>
        <v>42199.648912037039</v>
      </c>
      <c r="M294" s="63">
        <f>DATEDIF(L294,J294,"D")</f>
        <v>18</v>
      </c>
      <c r="N294" s="5">
        <v>18</v>
      </c>
      <c r="O294" t="b">
        <v>0</v>
      </c>
      <c r="P294">
        <v>7</v>
      </c>
      <c r="Q294" t="b">
        <v>0</v>
      </c>
      <c r="R294" t="s">
        <v>8271</v>
      </c>
      <c r="S294" s="2">
        <f>IF(E294=0,0,E294/D294*100)</f>
        <v>9.4166666666666661</v>
      </c>
      <c r="T294" s="4">
        <f>IF(E294=0,0,E294/P294)</f>
        <v>80.714285714285708</v>
      </c>
      <c r="U294" t="str">
        <f>PROPER(LEFT(R294,(SEARCH("/",R294)-2)+1))</f>
        <v>Theater</v>
      </c>
      <c r="V294" t="str">
        <f>PROPER(RIGHT(R294,LEN(R294)-SEARCH("/",R294)))</f>
        <v>Plays</v>
      </c>
    </row>
    <row r="295" spans="1:22" x14ac:dyDescent="0.25">
      <c r="A295">
        <v>2917</v>
      </c>
      <c r="B295" s="7" t="s">
        <v>2917</v>
      </c>
      <c r="C295" s="7" t="s">
        <v>7027</v>
      </c>
      <c r="D295" s="4">
        <v>2000</v>
      </c>
      <c r="E295" s="4">
        <v>437</v>
      </c>
      <c r="F295" t="s">
        <v>8221</v>
      </c>
      <c r="G295" t="s">
        <v>8224</v>
      </c>
      <c r="H295" t="s">
        <v>8246</v>
      </c>
      <c r="I295">
        <v>1442381847</v>
      </c>
      <c r="J295" s="11">
        <f>(((I295/60)/60)/24)+DATE(1970,1,1)</f>
        <v>42263.234340277777</v>
      </c>
      <c r="K295">
        <v>1440826647</v>
      </c>
      <c r="L295" s="15">
        <f>(((K295/60)/60)/24)+DATE(1970,1,1)</f>
        <v>42245.234340277777</v>
      </c>
      <c r="M295" s="63">
        <f>DATEDIF(L295,J295,"D")</f>
        <v>18</v>
      </c>
      <c r="N295" s="5">
        <v>18</v>
      </c>
      <c r="O295" t="b">
        <v>0</v>
      </c>
      <c r="P295">
        <v>9</v>
      </c>
      <c r="Q295" t="b">
        <v>0</v>
      </c>
      <c r="R295" t="s">
        <v>8271</v>
      </c>
      <c r="S295" s="2">
        <f>IF(E295=0,0,E295/D295*100)</f>
        <v>21.85</v>
      </c>
      <c r="T295" s="4">
        <f>IF(E295=0,0,E295/P295)</f>
        <v>48.555555555555557</v>
      </c>
      <c r="U295" t="str">
        <f>PROPER(LEFT(R295,(SEARCH("/",R295)-2)+1))</f>
        <v>Theater</v>
      </c>
      <c r="V295" t="str">
        <f>PROPER(RIGHT(R295,LEN(R295)-SEARCH("/",R295)))</f>
        <v>Plays</v>
      </c>
    </row>
    <row r="296" spans="1:22" x14ac:dyDescent="0.25">
      <c r="A296">
        <v>2997</v>
      </c>
      <c r="B296" s="7" t="s">
        <v>2997</v>
      </c>
      <c r="C296" s="7" t="s">
        <v>7107</v>
      </c>
      <c r="D296" s="4">
        <v>10000</v>
      </c>
      <c r="E296" s="4">
        <v>10373</v>
      </c>
      <c r="F296" t="s">
        <v>8219</v>
      </c>
      <c r="G296" t="s">
        <v>8224</v>
      </c>
      <c r="H296" t="s">
        <v>8246</v>
      </c>
      <c r="I296">
        <v>1488171540</v>
      </c>
      <c r="J296" s="11">
        <f>(((I296/60)/60)/24)+DATE(1970,1,1)</f>
        <v>42793.207638888889</v>
      </c>
      <c r="K296">
        <v>1486661793</v>
      </c>
      <c r="L296" s="15">
        <f>(((K296/60)/60)/24)+DATE(1970,1,1)</f>
        <v>42775.733715277776</v>
      </c>
      <c r="M296" s="63">
        <f>DATEDIF(L296,J296,"D")</f>
        <v>18</v>
      </c>
      <c r="N296" s="5">
        <v>18</v>
      </c>
      <c r="O296" t="b">
        <v>0</v>
      </c>
      <c r="P296">
        <v>115</v>
      </c>
      <c r="Q296" t="b">
        <v>1</v>
      </c>
      <c r="R296" t="s">
        <v>8303</v>
      </c>
      <c r="S296" s="2">
        <f>IF(E296=0,0,E296/D296*100)</f>
        <v>103.73000000000002</v>
      </c>
      <c r="T296" s="4">
        <f>IF(E296=0,0,E296/P296)</f>
        <v>90.2</v>
      </c>
      <c r="U296" t="str">
        <f>PROPER(LEFT(R296,(SEARCH("/",R296)-2)+1))</f>
        <v>Theater</v>
      </c>
      <c r="V296" t="str">
        <f>PROPER(RIGHT(R296,LEN(R296)-SEARCH("/",R296)))</f>
        <v>Spaces</v>
      </c>
    </row>
    <row r="297" spans="1:22" x14ac:dyDescent="0.25">
      <c r="A297">
        <v>3071</v>
      </c>
      <c r="B297" s="7" t="s">
        <v>3071</v>
      </c>
      <c r="C297" s="7" t="s">
        <v>7181</v>
      </c>
      <c r="D297" s="4">
        <v>12000</v>
      </c>
      <c r="E297" s="4">
        <v>7173</v>
      </c>
      <c r="F297" t="s">
        <v>8221</v>
      </c>
      <c r="G297" t="s">
        <v>8224</v>
      </c>
      <c r="H297" t="s">
        <v>8246</v>
      </c>
      <c r="I297">
        <v>1429595940</v>
      </c>
      <c r="J297" s="11">
        <f>(((I297/60)/60)/24)+DATE(1970,1,1)</f>
        <v>42115.249305555553</v>
      </c>
      <c r="K297">
        <v>1428082481</v>
      </c>
      <c r="L297" s="15">
        <f>(((K297/60)/60)/24)+DATE(1970,1,1)</f>
        <v>42097.732418981483</v>
      </c>
      <c r="M297" s="63">
        <f>DATEDIF(L297,J297,"D")</f>
        <v>18</v>
      </c>
      <c r="N297" s="5">
        <v>18</v>
      </c>
      <c r="O297" t="b">
        <v>0</v>
      </c>
      <c r="P297">
        <v>117</v>
      </c>
      <c r="Q297" t="b">
        <v>0</v>
      </c>
      <c r="R297" t="s">
        <v>8303</v>
      </c>
      <c r="S297" s="2">
        <f>IF(E297=0,0,E297/D297*100)</f>
        <v>59.774999999999999</v>
      </c>
      <c r="T297" s="4">
        <f>IF(E297=0,0,E297/P297)</f>
        <v>61.307692307692307</v>
      </c>
      <c r="U297" t="str">
        <f>PROPER(LEFT(R297,(SEARCH("/",R297)-2)+1))</f>
        <v>Theater</v>
      </c>
      <c r="V297" t="str">
        <f>PROPER(RIGHT(R297,LEN(R297)-SEARCH("/",R297)))</f>
        <v>Spaces</v>
      </c>
    </row>
    <row r="298" spans="1:22" x14ac:dyDescent="0.25">
      <c r="A298">
        <v>3183</v>
      </c>
      <c r="B298" s="7" t="s">
        <v>3183</v>
      </c>
      <c r="C298" s="7" t="s">
        <v>7293</v>
      </c>
      <c r="D298" s="4">
        <v>2500</v>
      </c>
      <c r="E298" s="4">
        <v>2725</v>
      </c>
      <c r="F298" t="s">
        <v>8219</v>
      </c>
      <c r="G298" t="s">
        <v>8224</v>
      </c>
      <c r="H298" t="s">
        <v>8246</v>
      </c>
      <c r="I298">
        <v>1377284669</v>
      </c>
      <c r="J298" s="11">
        <f>(((I298/60)/60)/24)+DATE(1970,1,1)</f>
        <v>41509.79478009259</v>
      </c>
      <c r="K298">
        <v>1375729469</v>
      </c>
      <c r="L298" s="15">
        <f>(((K298/60)/60)/24)+DATE(1970,1,1)</f>
        <v>41491.79478009259</v>
      </c>
      <c r="M298" s="63">
        <f>DATEDIF(L298,J298,"D")</f>
        <v>18</v>
      </c>
      <c r="N298" s="5">
        <v>18</v>
      </c>
      <c r="O298" t="b">
        <v>1</v>
      </c>
      <c r="P298">
        <v>68</v>
      </c>
      <c r="Q298" t="b">
        <v>1</v>
      </c>
      <c r="R298" t="s">
        <v>8271</v>
      </c>
      <c r="S298" s="2">
        <f>IF(E298=0,0,E298/D298*100)</f>
        <v>109.00000000000001</v>
      </c>
      <c r="T298" s="4">
        <f>IF(E298=0,0,E298/P298)</f>
        <v>40.073529411764703</v>
      </c>
      <c r="U298" t="str">
        <f>PROPER(LEFT(R298,(SEARCH("/",R298)-2)+1))</f>
        <v>Theater</v>
      </c>
      <c r="V298" t="str">
        <f>PROPER(RIGHT(R298,LEN(R298)-SEARCH("/",R298)))</f>
        <v>Plays</v>
      </c>
    </row>
    <row r="299" spans="1:22" x14ac:dyDescent="0.25">
      <c r="A299">
        <v>3284</v>
      </c>
      <c r="B299" s="7" t="s">
        <v>3284</v>
      </c>
      <c r="C299" s="7" t="s">
        <v>7394</v>
      </c>
      <c r="D299" s="4">
        <v>3000</v>
      </c>
      <c r="E299" s="4">
        <v>3048</v>
      </c>
      <c r="F299" t="s">
        <v>8219</v>
      </c>
      <c r="G299" t="s">
        <v>8224</v>
      </c>
      <c r="H299" t="s">
        <v>8246</v>
      </c>
      <c r="I299">
        <v>1454047140</v>
      </c>
      <c r="J299" s="11">
        <f>(((I299/60)/60)/24)+DATE(1970,1,1)</f>
        <v>42398.249305555553</v>
      </c>
      <c r="K299">
        <v>1452546853</v>
      </c>
      <c r="L299" s="15">
        <f>(((K299/60)/60)/24)+DATE(1970,1,1)</f>
        <v>42380.884872685187</v>
      </c>
      <c r="M299" s="63">
        <f>DATEDIF(L299,J299,"D")</f>
        <v>18</v>
      </c>
      <c r="N299" s="5">
        <v>18</v>
      </c>
      <c r="O299" t="b">
        <v>0</v>
      </c>
      <c r="P299">
        <v>15</v>
      </c>
      <c r="Q299" t="b">
        <v>1</v>
      </c>
      <c r="R299" t="s">
        <v>8271</v>
      </c>
      <c r="S299" s="2">
        <f>IF(E299=0,0,E299/D299*100)</f>
        <v>101.6</v>
      </c>
      <c r="T299" s="4">
        <f>IF(E299=0,0,E299/P299)</f>
        <v>203.2</v>
      </c>
      <c r="U299" t="str">
        <f>PROPER(LEFT(R299,(SEARCH("/",R299)-2)+1))</f>
        <v>Theater</v>
      </c>
      <c r="V299" t="str">
        <f>PROPER(RIGHT(R299,LEN(R299)-SEARCH("/",R299)))</f>
        <v>Plays</v>
      </c>
    </row>
    <row r="300" spans="1:22" x14ac:dyDescent="0.25">
      <c r="A300">
        <v>3419</v>
      </c>
      <c r="B300" s="7" t="s">
        <v>3418</v>
      </c>
      <c r="C300" s="7" t="s">
        <v>7529</v>
      </c>
      <c r="D300" s="4">
        <v>2750</v>
      </c>
      <c r="E300" s="4">
        <v>2930</v>
      </c>
      <c r="F300" t="s">
        <v>8219</v>
      </c>
      <c r="G300" t="s">
        <v>8241</v>
      </c>
      <c r="H300" t="s">
        <v>8249</v>
      </c>
      <c r="I300">
        <v>1459978200</v>
      </c>
      <c r="J300" s="11">
        <f>(((I300/60)/60)/24)+DATE(1970,1,1)</f>
        <v>42466.895833333328</v>
      </c>
      <c r="K300">
        <v>1458416585</v>
      </c>
      <c r="L300" s="15">
        <f>(((K300/60)/60)/24)+DATE(1970,1,1)</f>
        <v>42448.821585648147</v>
      </c>
      <c r="M300" s="63">
        <f>DATEDIF(L300,J300,"D")</f>
        <v>18</v>
      </c>
      <c r="N300" s="5">
        <v>18</v>
      </c>
      <c r="O300" t="b">
        <v>0</v>
      </c>
      <c r="P300">
        <v>46</v>
      </c>
      <c r="Q300" t="b">
        <v>1</v>
      </c>
      <c r="R300" t="s">
        <v>8271</v>
      </c>
      <c r="S300" s="2">
        <f>IF(E300=0,0,E300/D300*100)</f>
        <v>106.54545454545455</v>
      </c>
      <c r="T300" s="4">
        <f>IF(E300=0,0,E300/P300)</f>
        <v>63.695652173913047</v>
      </c>
      <c r="U300" t="str">
        <f>PROPER(LEFT(R300,(SEARCH("/",R300)-2)+1))</f>
        <v>Theater</v>
      </c>
      <c r="V300" t="str">
        <f>PROPER(RIGHT(R300,LEN(R300)-SEARCH("/",R300)))</f>
        <v>Plays</v>
      </c>
    </row>
    <row r="301" spans="1:22" x14ac:dyDescent="0.25">
      <c r="A301">
        <v>3476</v>
      </c>
      <c r="B301" s="7" t="s">
        <v>3475</v>
      </c>
      <c r="C301" s="7" t="s">
        <v>7586</v>
      </c>
      <c r="D301" s="4">
        <v>300</v>
      </c>
      <c r="E301" s="4">
        <v>312</v>
      </c>
      <c r="F301" t="s">
        <v>8219</v>
      </c>
      <c r="G301" t="s">
        <v>8224</v>
      </c>
      <c r="H301" t="s">
        <v>8246</v>
      </c>
      <c r="I301">
        <v>1414378800</v>
      </c>
      <c r="J301" s="11">
        <f>(((I301/60)/60)/24)+DATE(1970,1,1)</f>
        <v>41939.125</v>
      </c>
      <c r="K301">
        <v>1412836990</v>
      </c>
      <c r="L301" s="15">
        <f>(((K301/60)/60)/24)+DATE(1970,1,1)</f>
        <v>41921.279976851853</v>
      </c>
      <c r="M301" s="63">
        <f>DATEDIF(L301,J301,"D")</f>
        <v>18</v>
      </c>
      <c r="N301" s="5">
        <v>18</v>
      </c>
      <c r="O301" t="b">
        <v>0</v>
      </c>
      <c r="P301">
        <v>6</v>
      </c>
      <c r="Q301" t="b">
        <v>1</v>
      </c>
      <c r="R301" t="s">
        <v>8271</v>
      </c>
      <c r="S301" s="2">
        <f>IF(E301=0,0,E301/D301*100)</f>
        <v>104</v>
      </c>
      <c r="T301" s="4">
        <f>IF(E301=0,0,E301/P301)</f>
        <v>52</v>
      </c>
      <c r="U301" t="str">
        <f>PROPER(LEFT(R301,(SEARCH("/",R301)-2)+1))</f>
        <v>Theater</v>
      </c>
      <c r="V301" t="str">
        <f>PROPER(RIGHT(R301,LEN(R301)-SEARCH("/",R301)))</f>
        <v>Plays</v>
      </c>
    </row>
    <row r="302" spans="1:22" x14ac:dyDescent="0.25">
      <c r="A302">
        <v>3561</v>
      </c>
      <c r="B302" s="7" t="s">
        <v>3560</v>
      </c>
      <c r="C302" s="7" t="s">
        <v>7671</v>
      </c>
      <c r="D302" s="4">
        <v>2500</v>
      </c>
      <c r="E302" s="4">
        <v>2560</v>
      </c>
      <c r="F302" t="s">
        <v>8219</v>
      </c>
      <c r="G302" t="s">
        <v>8224</v>
      </c>
      <c r="H302" t="s">
        <v>8246</v>
      </c>
      <c r="I302">
        <v>1438799760</v>
      </c>
      <c r="J302" s="11">
        <f>(((I302/60)/60)/24)+DATE(1970,1,1)</f>
        <v>42221.774999999994</v>
      </c>
      <c r="K302">
        <v>1437236378</v>
      </c>
      <c r="L302" s="15">
        <f>(((K302/60)/60)/24)+DATE(1970,1,1)</f>
        <v>42203.680300925931</v>
      </c>
      <c r="M302" s="63">
        <f>DATEDIF(L302,J302,"D")</f>
        <v>18</v>
      </c>
      <c r="N302" s="5">
        <v>18</v>
      </c>
      <c r="O302" t="b">
        <v>0</v>
      </c>
      <c r="P302">
        <v>54</v>
      </c>
      <c r="Q302" t="b">
        <v>1</v>
      </c>
      <c r="R302" t="s">
        <v>8271</v>
      </c>
      <c r="S302" s="2">
        <f>IF(E302=0,0,E302/D302*100)</f>
        <v>102.4</v>
      </c>
      <c r="T302" s="4">
        <f>IF(E302=0,0,E302/P302)</f>
        <v>47.407407407407405</v>
      </c>
      <c r="U302" t="str">
        <f>PROPER(LEFT(R302,(SEARCH("/",R302)-2)+1))</f>
        <v>Theater</v>
      </c>
      <c r="V302" t="str">
        <f>PROPER(RIGHT(R302,LEN(R302)-SEARCH("/",R302)))</f>
        <v>Plays</v>
      </c>
    </row>
    <row r="303" spans="1:22" x14ac:dyDescent="0.25">
      <c r="A303">
        <v>3623</v>
      </c>
      <c r="B303" s="7" t="s">
        <v>3621</v>
      </c>
      <c r="C303" s="7" t="s">
        <v>7733</v>
      </c>
      <c r="D303" s="4">
        <v>2500</v>
      </c>
      <c r="E303" s="4">
        <v>3000</v>
      </c>
      <c r="F303" t="s">
        <v>8219</v>
      </c>
      <c r="G303" t="s">
        <v>8224</v>
      </c>
      <c r="H303" t="s">
        <v>8246</v>
      </c>
      <c r="I303">
        <v>1406358000</v>
      </c>
      <c r="J303" s="11">
        <f>(((I303/60)/60)/24)+DATE(1970,1,1)</f>
        <v>41846.291666666664</v>
      </c>
      <c r="K303">
        <v>1404841270</v>
      </c>
      <c r="L303" s="15">
        <f>(((K303/60)/60)/24)+DATE(1970,1,1)</f>
        <v>41828.736921296295</v>
      </c>
      <c r="M303" s="63">
        <f>DATEDIF(L303,J303,"D")</f>
        <v>18</v>
      </c>
      <c r="N303" s="5">
        <v>18</v>
      </c>
      <c r="O303" t="b">
        <v>0</v>
      </c>
      <c r="P303">
        <v>34</v>
      </c>
      <c r="Q303" t="b">
        <v>1</v>
      </c>
      <c r="R303" t="s">
        <v>8271</v>
      </c>
      <c r="S303" s="2">
        <f>IF(E303=0,0,E303/D303*100)</f>
        <v>120</v>
      </c>
      <c r="T303" s="4">
        <f>IF(E303=0,0,E303/P303)</f>
        <v>88.235294117647058</v>
      </c>
      <c r="U303" t="str">
        <f>PROPER(LEFT(R303,(SEARCH("/",R303)-2)+1))</f>
        <v>Theater</v>
      </c>
      <c r="V303" t="str">
        <f>PROPER(RIGHT(R303,LEN(R303)-SEARCH("/",R303)))</f>
        <v>Plays</v>
      </c>
    </row>
    <row r="304" spans="1:22" x14ac:dyDescent="0.25">
      <c r="A304">
        <v>3641</v>
      </c>
      <c r="B304" s="7" t="s">
        <v>3639</v>
      </c>
      <c r="C304" s="7" t="s">
        <v>7751</v>
      </c>
      <c r="D304" s="4">
        <v>3000</v>
      </c>
      <c r="E304" s="4">
        <v>0</v>
      </c>
      <c r="F304" t="s">
        <v>8221</v>
      </c>
      <c r="G304" t="s">
        <v>8224</v>
      </c>
      <c r="H304" t="s">
        <v>8246</v>
      </c>
      <c r="I304">
        <v>1412485200</v>
      </c>
      <c r="J304" s="11">
        <f>(((I304/60)/60)/24)+DATE(1970,1,1)</f>
        <v>41917.208333333336</v>
      </c>
      <c r="K304">
        <v>1410966179</v>
      </c>
      <c r="L304" s="15">
        <f>(((K304/60)/60)/24)+DATE(1970,1,1)</f>
        <v>41899.627071759263</v>
      </c>
      <c r="M304" s="63">
        <f>DATEDIF(L304,J304,"D")</f>
        <v>18</v>
      </c>
      <c r="N304" s="5">
        <v>18</v>
      </c>
      <c r="O304" t="b">
        <v>0</v>
      </c>
      <c r="P304">
        <v>0</v>
      </c>
      <c r="Q304" t="b">
        <v>0</v>
      </c>
      <c r="R304" t="s">
        <v>8305</v>
      </c>
      <c r="S304" s="2">
        <f>IF(E304=0,0,E304/D304*100)</f>
        <v>0</v>
      </c>
      <c r="T304" s="4">
        <f>IF(E304=0,0,E304/P304)</f>
        <v>0</v>
      </c>
      <c r="U304" t="str">
        <f>PROPER(LEFT(R304,(SEARCH("/",R304)-2)+1))</f>
        <v>Theater</v>
      </c>
      <c r="V304" t="str">
        <f>PROPER(RIGHT(R304,LEN(R304)-SEARCH("/",R304)))</f>
        <v>Musical</v>
      </c>
    </row>
    <row r="305" spans="1:22" x14ac:dyDescent="0.25">
      <c r="A305">
        <v>3676</v>
      </c>
      <c r="B305" s="7" t="s">
        <v>3673</v>
      </c>
      <c r="C305" s="7" t="s">
        <v>7786</v>
      </c>
      <c r="D305" s="4">
        <v>800</v>
      </c>
      <c r="E305" s="4">
        <v>1030</v>
      </c>
      <c r="F305" t="s">
        <v>8219</v>
      </c>
      <c r="G305" t="s">
        <v>8224</v>
      </c>
      <c r="H305" t="s">
        <v>8246</v>
      </c>
      <c r="I305">
        <v>1410550484</v>
      </c>
      <c r="J305" s="11">
        <f>(((I305/60)/60)/24)+DATE(1970,1,1)</f>
        <v>41894.815787037034</v>
      </c>
      <c r="K305">
        <v>1408995284</v>
      </c>
      <c r="L305" s="15">
        <f>(((K305/60)/60)/24)+DATE(1970,1,1)</f>
        <v>41876.815787037034</v>
      </c>
      <c r="M305" s="63">
        <f>DATEDIF(L305,J305,"D")</f>
        <v>18</v>
      </c>
      <c r="N305" s="5">
        <v>18</v>
      </c>
      <c r="O305" t="b">
        <v>0</v>
      </c>
      <c r="P305">
        <v>16</v>
      </c>
      <c r="Q305" t="b">
        <v>1</v>
      </c>
      <c r="R305" t="s">
        <v>8271</v>
      </c>
      <c r="S305" s="2">
        <f>IF(E305=0,0,E305/D305*100)</f>
        <v>128.75</v>
      </c>
      <c r="T305" s="4">
        <f>IF(E305=0,0,E305/P305)</f>
        <v>64.375</v>
      </c>
      <c r="U305" t="str">
        <f>PROPER(LEFT(R305,(SEARCH("/",R305)-2)+1))</f>
        <v>Theater</v>
      </c>
      <c r="V305" t="str">
        <f>PROPER(RIGHT(R305,LEN(R305)-SEARCH("/",R305)))</f>
        <v>Plays</v>
      </c>
    </row>
    <row r="306" spans="1:22" x14ac:dyDescent="0.25">
      <c r="A306">
        <v>3819</v>
      </c>
      <c r="B306" s="7" t="s">
        <v>3816</v>
      </c>
      <c r="C306" s="7" t="s">
        <v>7817</v>
      </c>
      <c r="D306" s="4">
        <v>1000</v>
      </c>
      <c r="E306" s="4">
        <v>1064</v>
      </c>
      <c r="F306" t="s">
        <v>8219</v>
      </c>
      <c r="G306" t="s">
        <v>8224</v>
      </c>
      <c r="H306" t="s">
        <v>8246</v>
      </c>
      <c r="I306">
        <v>1437166920</v>
      </c>
      <c r="J306" s="11">
        <f>(((I306/60)/60)/24)+DATE(1970,1,1)</f>
        <v>42202.876388888893</v>
      </c>
      <c r="K306">
        <v>1435554104</v>
      </c>
      <c r="L306" s="15">
        <f>(((K306/60)/60)/24)+DATE(1970,1,1)</f>
        <v>42184.209537037037</v>
      </c>
      <c r="M306" s="63">
        <f>DATEDIF(L306,J306,"D")</f>
        <v>18</v>
      </c>
      <c r="N306" s="5">
        <v>18</v>
      </c>
      <c r="O306" t="b">
        <v>0</v>
      </c>
      <c r="P306">
        <v>26</v>
      </c>
      <c r="Q306" t="b">
        <v>1</v>
      </c>
      <c r="R306" t="s">
        <v>8271</v>
      </c>
      <c r="S306" s="2">
        <f>IF(E306=0,0,E306/D306*100)</f>
        <v>106.4</v>
      </c>
      <c r="T306" s="4">
        <f>IF(E306=0,0,E306/P306)</f>
        <v>40.92307692307692</v>
      </c>
      <c r="U306" t="str">
        <f>PROPER(LEFT(R306,(SEARCH("/",R306)-2)+1))</f>
        <v>Theater</v>
      </c>
      <c r="V306" t="str">
        <f>PROPER(RIGHT(R306,LEN(R306)-SEARCH("/",R306)))</f>
        <v>Plays</v>
      </c>
    </row>
    <row r="307" spans="1:22" x14ac:dyDescent="0.25">
      <c r="A307">
        <v>3858</v>
      </c>
      <c r="B307" s="7" t="s">
        <v>3855</v>
      </c>
      <c r="C307" s="7" t="s">
        <v>7967</v>
      </c>
      <c r="D307" s="4">
        <v>500</v>
      </c>
      <c r="E307" s="4">
        <v>10</v>
      </c>
      <c r="F307" t="s">
        <v>8221</v>
      </c>
      <c r="G307" t="s">
        <v>8225</v>
      </c>
      <c r="H307" t="s">
        <v>8247</v>
      </c>
      <c r="I307">
        <v>1432328400</v>
      </c>
      <c r="J307" s="11">
        <f>(((I307/60)/60)/24)+DATE(1970,1,1)</f>
        <v>42146.875</v>
      </c>
      <c r="K307">
        <v>1430734844</v>
      </c>
      <c r="L307" s="15">
        <f>(((K307/60)/60)/24)+DATE(1970,1,1)</f>
        <v>42128.431064814817</v>
      </c>
      <c r="M307" s="63">
        <f>DATEDIF(L307,J307,"D")</f>
        <v>18</v>
      </c>
      <c r="N307" s="5">
        <v>18</v>
      </c>
      <c r="O307" t="b">
        <v>0</v>
      </c>
      <c r="P307">
        <v>1</v>
      </c>
      <c r="Q307" t="b">
        <v>0</v>
      </c>
      <c r="R307" t="s">
        <v>8271</v>
      </c>
      <c r="S307" s="2">
        <f>IF(E307=0,0,E307/D307*100)</f>
        <v>2</v>
      </c>
      <c r="T307" s="4">
        <f>IF(E307=0,0,E307/P307)</f>
        <v>10</v>
      </c>
      <c r="U307" t="str">
        <f>PROPER(LEFT(R307,(SEARCH("/",R307)-2)+1))</f>
        <v>Theater</v>
      </c>
      <c r="V307" t="str">
        <f>PROPER(RIGHT(R307,LEN(R307)-SEARCH("/",R307)))</f>
        <v>Plays</v>
      </c>
    </row>
    <row r="308" spans="1:22" x14ac:dyDescent="0.25">
      <c r="A308">
        <v>105</v>
      </c>
      <c r="B308" s="7" t="s">
        <v>107</v>
      </c>
      <c r="C308" s="7" t="s">
        <v>4216</v>
      </c>
      <c r="D308" s="4">
        <v>2200</v>
      </c>
      <c r="E308" s="4">
        <v>2363</v>
      </c>
      <c r="F308" t="s">
        <v>8219</v>
      </c>
      <c r="G308" t="s">
        <v>8224</v>
      </c>
      <c r="H308" t="s">
        <v>8246</v>
      </c>
      <c r="I308">
        <v>1463184000</v>
      </c>
      <c r="J308" s="11">
        <f>(((I308/60)/60)/24)+DATE(1970,1,1)</f>
        <v>42504</v>
      </c>
      <c r="K308">
        <v>1461605020</v>
      </c>
      <c r="L308" s="15">
        <f>(((K308/60)/60)/24)+DATE(1970,1,1)</f>
        <v>42485.724768518514</v>
      </c>
      <c r="M308" s="63">
        <f>DATEDIF(L308,J308,"D")</f>
        <v>19</v>
      </c>
      <c r="N308" s="5">
        <v>19</v>
      </c>
      <c r="O308" t="b">
        <v>0</v>
      </c>
      <c r="P308">
        <v>60</v>
      </c>
      <c r="Q308" t="b">
        <v>1</v>
      </c>
      <c r="R308" t="s">
        <v>8266</v>
      </c>
      <c r="S308" s="2">
        <f>IF(E308=0,0,E308/D308*100)</f>
        <v>107.40909090909089</v>
      </c>
      <c r="T308" s="4">
        <f>IF(E308=0,0,E308/P308)</f>
        <v>39.383333333333333</v>
      </c>
      <c r="U308" t="str">
        <f>PROPER(LEFT(R308,(SEARCH("/",R308)-2)+1))</f>
        <v>Film &amp; Video</v>
      </c>
      <c r="V308" t="str">
        <f>PROPER(RIGHT(R308,LEN(R308)-SEARCH("/",R308)))</f>
        <v>Shorts</v>
      </c>
    </row>
    <row r="309" spans="1:22" x14ac:dyDescent="0.25">
      <c r="A309">
        <v>239</v>
      </c>
      <c r="B309" s="7" t="s">
        <v>241</v>
      </c>
      <c r="C309" s="7" t="s">
        <v>4349</v>
      </c>
      <c r="D309" s="4">
        <v>1000</v>
      </c>
      <c r="E309" s="4">
        <v>250</v>
      </c>
      <c r="F309" t="s">
        <v>8221</v>
      </c>
      <c r="G309" t="s">
        <v>8226</v>
      </c>
      <c r="H309" t="s">
        <v>8248</v>
      </c>
      <c r="I309">
        <v>1446984000</v>
      </c>
      <c r="J309" s="11">
        <f>(((I309/60)/60)/24)+DATE(1970,1,1)</f>
        <v>42316.5</v>
      </c>
      <c r="K309">
        <v>1445308730</v>
      </c>
      <c r="L309" s="15">
        <f>(((K309/60)/60)/24)+DATE(1970,1,1)</f>
        <v>42297.110300925924</v>
      </c>
      <c r="M309" s="63">
        <f>DATEDIF(L309,J309,"D")</f>
        <v>19</v>
      </c>
      <c r="N309" s="5">
        <v>19</v>
      </c>
      <c r="O309" t="b">
        <v>0</v>
      </c>
      <c r="P309">
        <v>5</v>
      </c>
      <c r="Q309" t="b">
        <v>0</v>
      </c>
      <c r="R309" t="s">
        <v>8268</v>
      </c>
      <c r="S309" s="2">
        <f>IF(E309=0,0,E309/D309*100)</f>
        <v>25</v>
      </c>
      <c r="T309" s="4">
        <f>IF(E309=0,0,E309/P309)</f>
        <v>50</v>
      </c>
      <c r="U309" t="str">
        <f>PROPER(LEFT(R309,(SEARCH("/",R309)-2)+1))</f>
        <v>Film &amp; Video</v>
      </c>
      <c r="V309" t="str">
        <f>PROPER(RIGHT(R309,LEN(R309)-SEARCH("/",R309)))</f>
        <v>Drama</v>
      </c>
    </row>
    <row r="310" spans="1:22" x14ac:dyDescent="0.25">
      <c r="A310">
        <v>291</v>
      </c>
      <c r="B310" s="7" t="s">
        <v>292</v>
      </c>
      <c r="C310" s="7" t="s">
        <v>4401</v>
      </c>
      <c r="D310" s="4">
        <v>5000</v>
      </c>
      <c r="E310" s="4">
        <v>6001</v>
      </c>
      <c r="F310" t="s">
        <v>8219</v>
      </c>
      <c r="G310" t="s">
        <v>8224</v>
      </c>
      <c r="H310" t="s">
        <v>8246</v>
      </c>
      <c r="I310">
        <v>1367366460</v>
      </c>
      <c r="J310" s="11">
        <f>(((I310/60)/60)/24)+DATE(1970,1,1)</f>
        <v>41395.000694444447</v>
      </c>
      <c r="K310">
        <v>1365791246</v>
      </c>
      <c r="L310" s="15">
        <f>(((K310/60)/60)/24)+DATE(1970,1,1)</f>
        <v>41376.769050925926</v>
      </c>
      <c r="M310" s="63">
        <f>DATEDIF(L310,J310,"D")</f>
        <v>19</v>
      </c>
      <c r="N310" s="5">
        <v>19</v>
      </c>
      <c r="O310" t="b">
        <v>1</v>
      </c>
      <c r="P310">
        <v>128</v>
      </c>
      <c r="Q310" t="b">
        <v>1</v>
      </c>
      <c r="R310" t="s">
        <v>8269</v>
      </c>
      <c r="S310" s="2">
        <f>IF(E310=0,0,E310/D310*100)</f>
        <v>120.02</v>
      </c>
      <c r="T310" s="4">
        <f>IF(E310=0,0,E310/P310)</f>
        <v>46.8828125</v>
      </c>
      <c r="U310" t="str">
        <f>PROPER(LEFT(R310,(SEARCH("/",R310)-2)+1))</f>
        <v>Film &amp; Video</v>
      </c>
      <c r="V310" t="str">
        <f>PROPER(RIGHT(R310,LEN(R310)-SEARCH("/",R310)))</f>
        <v>Documentary</v>
      </c>
    </row>
    <row r="311" spans="1:22" x14ac:dyDescent="0.25">
      <c r="A311">
        <v>341</v>
      </c>
      <c r="B311" s="7" t="s">
        <v>342</v>
      </c>
      <c r="C311" s="7" t="s">
        <v>4451</v>
      </c>
      <c r="D311" s="4">
        <v>3500</v>
      </c>
      <c r="E311" s="4">
        <v>3735</v>
      </c>
      <c r="F311" t="s">
        <v>8219</v>
      </c>
      <c r="G311" t="s">
        <v>8224</v>
      </c>
      <c r="H311" t="s">
        <v>8246</v>
      </c>
      <c r="I311">
        <v>1412135940</v>
      </c>
      <c r="J311" s="11">
        <f>(((I311/60)/60)/24)+DATE(1970,1,1)</f>
        <v>41913.165972222225</v>
      </c>
      <c r="K311">
        <v>1410555998</v>
      </c>
      <c r="L311" s="15">
        <f>(((K311/60)/60)/24)+DATE(1970,1,1)</f>
        <v>41894.879606481481</v>
      </c>
      <c r="M311" s="63">
        <f>DATEDIF(L311,J311,"D")</f>
        <v>19</v>
      </c>
      <c r="N311" s="5">
        <v>19</v>
      </c>
      <c r="O311" t="b">
        <v>1</v>
      </c>
      <c r="P311">
        <v>55</v>
      </c>
      <c r="Q311" t="b">
        <v>1</v>
      </c>
      <c r="R311" t="s">
        <v>8269</v>
      </c>
      <c r="S311" s="2">
        <f>IF(E311=0,0,E311/D311*100)</f>
        <v>106.71428571428572</v>
      </c>
      <c r="T311" s="4">
        <f>IF(E311=0,0,E311/P311)</f>
        <v>67.909090909090907</v>
      </c>
      <c r="U311" t="str">
        <f>PROPER(LEFT(R311,(SEARCH("/",R311)-2)+1))</f>
        <v>Film &amp; Video</v>
      </c>
      <c r="V311" t="str">
        <f>PROPER(RIGHT(R311,LEN(R311)-SEARCH("/",R311)))</f>
        <v>Documentary</v>
      </c>
    </row>
    <row r="312" spans="1:22" x14ac:dyDescent="0.25">
      <c r="A312">
        <v>522</v>
      </c>
      <c r="B312" s="7" t="s">
        <v>523</v>
      </c>
      <c r="C312" s="7" t="s">
        <v>4632</v>
      </c>
      <c r="D312" s="4">
        <v>3000</v>
      </c>
      <c r="E312" s="4">
        <v>3440</v>
      </c>
      <c r="F312" t="s">
        <v>8219</v>
      </c>
      <c r="G312" t="s">
        <v>8224</v>
      </c>
      <c r="H312" t="s">
        <v>8246</v>
      </c>
      <c r="I312">
        <v>1458518325</v>
      </c>
      <c r="J312" s="11">
        <f>(((I312/60)/60)/24)+DATE(1970,1,1)</f>
        <v>42449.999131944445</v>
      </c>
      <c r="K312">
        <v>1456793925</v>
      </c>
      <c r="L312" s="15">
        <f>(((K312/60)/60)/24)+DATE(1970,1,1)</f>
        <v>42430.040798611109</v>
      </c>
      <c r="M312" s="63">
        <f>DATEDIF(L312,J312,"D")</f>
        <v>19</v>
      </c>
      <c r="N312" s="5">
        <v>19</v>
      </c>
      <c r="O312" t="b">
        <v>0</v>
      </c>
      <c r="P312">
        <v>31</v>
      </c>
      <c r="Q312" t="b">
        <v>1</v>
      </c>
      <c r="R312" t="s">
        <v>8271</v>
      </c>
      <c r="S312" s="2">
        <f>IF(E312=0,0,E312/D312*100)</f>
        <v>114.66666666666667</v>
      </c>
      <c r="T312" s="4">
        <f>IF(E312=0,0,E312/P312)</f>
        <v>110.96774193548387</v>
      </c>
      <c r="U312" t="str">
        <f>PROPER(LEFT(R312,(SEARCH("/",R312)-2)+1))</f>
        <v>Theater</v>
      </c>
      <c r="V312" t="str">
        <f>PROPER(RIGHT(R312,LEN(R312)-SEARCH("/",R312)))</f>
        <v>Plays</v>
      </c>
    </row>
    <row r="313" spans="1:22" x14ac:dyDescent="0.25">
      <c r="A313">
        <v>1182</v>
      </c>
      <c r="B313" s="7" t="s">
        <v>1183</v>
      </c>
      <c r="C313" s="7" t="s">
        <v>5292</v>
      </c>
      <c r="D313" s="4">
        <v>1000</v>
      </c>
      <c r="E313" s="4">
        <v>42</v>
      </c>
      <c r="F313" t="s">
        <v>8221</v>
      </c>
      <c r="G313" t="s">
        <v>8224</v>
      </c>
      <c r="H313" t="s">
        <v>8246</v>
      </c>
      <c r="I313">
        <v>1484239320</v>
      </c>
      <c r="J313" s="11">
        <f>(((I313/60)/60)/24)+DATE(1970,1,1)</f>
        <v>42747.695833333331</v>
      </c>
      <c r="K313">
        <v>1482609088</v>
      </c>
      <c r="L313" s="15">
        <f>(((K313/60)/60)/24)+DATE(1970,1,1)</f>
        <v>42728.827407407407</v>
      </c>
      <c r="M313" s="63">
        <f>DATEDIF(L313,J313,"D")</f>
        <v>19</v>
      </c>
      <c r="N313" s="5">
        <v>19</v>
      </c>
      <c r="O313" t="b">
        <v>0</v>
      </c>
      <c r="P313">
        <v>4</v>
      </c>
      <c r="Q313" t="b">
        <v>0</v>
      </c>
      <c r="R313" t="s">
        <v>8284</v>
      </c>
      <c r="S313" s="2">
        <f>IF(E313=0,0,E313/D313*100)</f>
        <v>4.2</v>
      </c>
      <c r="T313" s="4">
        <f>IF(E313=0,0,E313/P313)</f>
        <v>10.5</v>
      </c>
      <c r="U313" t="str">
        <f>PROPER(LEFT(R313,(SEARCH("/",R313)-2)+1))</f>
        <v>Food</v>
      </c>
      <c r="V313" t="str">
        <f>PROPER(RIGHT(R313,LEN(R313)-SEARCH("/",R313)))</f>
        <v>Food Trucks</v>
      </c>
    </row>
    <row r="314" spans="1:22" x14ac:dyDescent="0.25">
      <c r="A314">
        <v>1363</v>
      </c>
      <c r="B314" s="7" t="s">
        <v>1364</v>
      </c>
      <c r="C314" s="7" t="s">
        <v>5473</v>
      </c>
      <c r="D314" s="4">
        <v>200</v>
      </c>
      <c r="E314" s="4">
        <v>200</v>
      </c>
      <c r="F314" t="s">
        <v>8219</v>
      </c>
      <c r="G314" t="s">
        <v>8224</v>
      </c>
      <c r="H314" t="s">
        <v>8246</v>
      </c>
      <c r="I314">
        <v>1455523140</v>
      </c>
      <c r="J314" s="11">
        <f>(((I314/60)/60)/24)+DATE(1970,1,1)</f>
        <v>42415.332638888889</v>
      </c>
      <c r="K314">
        <v>1453925727</v>
      </c>
      <c r="L314" s="15">
        <f>(((K314/60)/60)/24)+DATE(1970,1,1)</f>
        <v>42396.8440625</v>
      </c>
      <c r="M314" s="63">
        <f>DATEDIF(L314,J314,"D")</f>
        <v>19</v>
      </c>
      <c r="N314" s="5">
        <v>19</v>
      </c>
      <c r="O314" t="b">
        <v>0</v>
      </c>
      <c r="P314">
        <v>5</v>
      </c>
      <c r="Q314" t="b">
        <v>1</v>
      </c>
      <c r="R314" t="s">
        <v>8274</v>
      </c>
      <c r="S314" s="2">
        <f>IF(E314=0,0,E314/D314*100)</f>
        <v>100</v>
      </c>
      <c r="T314" s="4">
        <f>IF(E314=0,0,E314/P314)</f>
        <v>40</v>
      </c>
      <c r="U314" t="str">
        <f>PROPER(LEFT(R314,(SEARCH("/",R314)-2)+1))</f>
        <v>Publishing</v>
      </c>
      <c r="V314" t="str">
        <f>PROPER(RIGHT(R314,LEN(R314)-SEARCH("/",R314)))</f>
        <v>Nonfiction</v>
      </c>
    </row>
    <row r="315" spans="1:22" x14ac:dyDescent="0.25">
      <c r="A315">
        <v>1840</v>
      </c>
      <c r="B315" s="7" t="s">
        <v>1841</v>
      </c>
      <c r="C315" s="7" t="s">
        <v>5950</v>
      </c>
      <c r="D315" s="4">
        <v>900</v>
      </c>
      <c r="E315" s="4">
        <v>980</v>
      </c>
      <c r="F315" t="s">
        <v>8219</v>
      </c>
      <c r="G315" t="s">
        <v>8224</v>
      </c>
      <c r="H315" t="s">
        <v>8246</v>
      </c>
      <c r="I315">
        <v>1367902740</v>
      </c>
      <c r="J315" s="11">
        <f>(((I315/60)/60)/24)+DATE(1970,1,1)</f>
        <v>41401.207638888889</v>
      </c>
      <c r="K315">
        <v>1366251510</v>
      </c>
      <c r="L315" s="15">
        <f>(((K315/60)/60)/24)+DATE(1970,1,1)</f>
        <v>41382.096180555556</v>
      </c>
      <c r="M315" s="63">
        <f>DATEDIF(L315,J315,"D")</f>
        <v>19</v>
      </c>
      <c r="N315" s="5">
        <v>19</v>
      </c>
      <c r="O315" t="b">
        <v>0</v>
      </c>
      <c r="P315">
        <v>13</v>
      </c>
      <c r="Q315" t="b">
        <v>1</v>
      </c>
      <c r="R315" t="s">
        <v>8276</v>
      </c>
      <c r="S315" s="2">
        <f>IF(E315=0,0,E315/D315*100)</f>
        <v>108.88888888888889</v>
      </c>
      <c r="T315" s="4">
        <f>IF(E315=0,0,E315/P315)</f>
        <v>75.384615384615387</v>
      </c>
      <c r="U315" t="str">
        <f>PROPER(LEFT(R315,(SEARCH("/",R315)-2)+1))</f>
        <v>Music</v>
      </c>
      <c r="V315" t="str">
        <f>PROPER(RIGHT(R315,LEN(R315)-SEARCH("/",R315)))</f>
        <v>Rock</v>
      </c>
    </row>
    <row r="316" spans="1:22" x14ac:dyDescent="0.25">
      <c r="A316">
        <v>2279</v>
      </c>
      <c r="B316" s="7" t="s">
        <v>2280</v>
      </c>
      <c r="C316" s="7" t="s">
        <v>6389</v>
      </c>
      <c r="D316" s="4">
        <v>1000</v>
      </c>
      <c r="E316" s="4">
        <v>1538</v>
      </c>
      <c r="F316" t="s">
        <v>8219</v>
      </c>
      <c r="G316" t="s">
        <v>8224</v>
      </c>
      <c r="H316" t="s">
        <v>8246</v>
      </c>
      <c r="I316">
        <v>1423022400</v>
      </c>
      <c r="J316" s="11">
        <f>(((I316/60)/60)/24)+DATE(1970,1,1)</f>
        <v>42039.166666666672</v>
      </c>
      <c r="K316">
        <v>1421436099</v>
      </c>
      <c r="L316" s="15">
        <f>(((K316/60)/60)/24)+DATE(1970,1,1)</f>
        <v>42020.806701388887</v>
      </c>
      <c r="M316" s="63">
        <f>DATEDIF(L316,J316,"D")</f>
        <v>19</v>
      </c>
      <c r="N316" s="5">
        <v>19</v>
      </c>
      <c r="O316" t="b">
        <v>0</v>
      </c>
      <c r="P316">
        <v>32</v>
      </c>
      <c r="Q316" t="b">
        <v>1</v>
      </c>
      <c r="R316" t="s">
        <v>8297</v>
      </c>
      <c r="S316" s="2">
        <f>IF(E316=0,0,E316/D316*100)</f>
        <v>153.80000000000001</v>
      </c>
      <c r="T316" s="4">
        <f>IF(E316=0,0,E316/P316)</f>
        <v>48.0625</v>
      </c>
      <c r="U316" t="str">
        <f>PROPER(LEFT(R316,(SEARCH("/",R316)-2)+1))</f>
        <v>Games</v>
      </c>
      <c r="V316" t="str">
        <f>PROPER(RIGHT(R316,LEN(R316)-SEARCH("/",R316)))</f>
        <v>Tabletop Games</v>
      </c>
    </row>
    <row r="317" spans="1:22" x14ac:dyDescent="0.25">
      <c r="A317">
        <v>2288</v>
      </c>
      <c r="B317" s="7" t="s">
        <v>2289</v>
      </c>
      <c r="C317" s="7" t="s">
        <v>6398</v>
      </c>
      <c r="D317" s="4">
        <v>1000</v>
      </c>
      <c r="E317" s="4">
        <v>1001</v>
      </c>
      <c r="F317" t="s">
        <v>8219</v>
      </c>
      <c r="G317" t="s">
        <v>8224</v>
      </c>
      <c r="H317" t="s">
        <v>8246</v>
      </c>
      <c r="I317">
        <v>1340733600</v>
      </c>
      <c r="J317" s="11">
        <f>(((I317/60)/60)/24)+DATE(1970,1,1)</f>
        <v>41086.75</v>
      </c>
      <c r="K317">
        <v>1339098689</v>
      </c>
      <c r="L317" s="15">
        <f>(((K317/60)/60)/24)+DATE(1970,1,1)</f>
        <v>41067.827418981484</v>
      </c>
      <c r="M317" s="63">
        <f>DATEDIF(L317,J317,"D")</f>
        <v>19</v>
      </c>
      <c r="N317" s="5">
        <v>19</v>
      </c>
      <c r="O317" t="b">
        <v>0</v>
      </c>
      <c r="P317">
        <v>25</v>
      </c>
      <c r="Q317" t="b">
        <v>1</v>
      </c>
      <c r="R317" t="s">
        <v>8276</v>
      </c>
      <c r="S317" s="2">
        <f>IF(E317=0,0,E317/D317*100)</f>
        <v>100.1</v>
      </c>
      <c r="T317" s="4">
        <f>IF(E317=0,0,E317/P317)</f>
        <v>40.04</v>
      </c>
      <c r="U317" t="str">
        <f>PROPER(LEFT(R317,(SEARCH("/",R317)-2)+1))</f>
        <v>Music</v>
      </c>
      <c r="V317" t="str">
        <f>PROPER(RIGHT(R317,LEN(R317)-SEARCH("/",R317)))</f>
        <v>Rock</v>
      </c>
    </row>
    <row r="318" spans="1:22" x14ac:dyDescent="0.25">
      <c r="A318">
        <v>2527</v>
      </c>
      <c r="B318" s="7" t="s">
        <v>2527</v>
      </c>
      <c r="C318" s="7" t="s">
        <v>6637</v>
      </c>
      <c r="D318" s="4">
        <v>4000</v>
      </c>
      <c r="E318" s="4">
        <v>4085</v>
      </c>
      <c r="F318" t="s">
        <v>8219</v>
      </c>
      <c r="G318" t="s">
        <v>8224</v>
      </c>
      <c r="H318" t="s">
        <v>8246</v>
      </c>
      <c r="I318">
        <v>1382068740</v>
      </c>
      <c r="J318" s="11">
        <f>(((I318/60)/60)/24)+DATE(1970,1,1)</f>
        <v>41565.165972222225</v>
      </c>
      <c r="K318">
        <v>1380477691</v>
      </c>
      <c r="L318" s="15">
        <f>(((K318/60)/60)/24)+DATE(1970,1,1)</f>
        <v>41546.75105324074</v>
      </c>
      <c r="M318" s="63">
        <f>DATEDIF(L318,J318,"D")</f>
        <v>19</v>
      </c>
      <c r="N318" s="5">
        <v>19</v>
      </c>
      <c r="O318" t="b">
        <v>0</v>
      </c>
      <c r="P318">
        <v>71</v>
      </c>
      <c r="Q318" t="b">
        <v>1</v>
      </c>
      <c r="R318" t="s">
        <v>8300</v>
      </c>
      <c r="S318" s="2">
        <f>IF(E318=0,0,E318/D318*100)</f>
        <v>102.125</v>
      </c>
      <c r="T318" s="4">
        <f>IF(E318=0,0,E318/P318)</f>
        <v>57.535211267605632</v>
      </c>
      <c r="U318" t="str">
        <f>PROPER(LEFT(R318,(SEARCH("/",R318)-2)+1))</f>
        <v>Music</v>
      </c>
      <c r="V318" t="str">
        <f>PROPER(RIGHT(R318,LEN(R318)-SEARCH("/",R318)))</f>
        <v>Classical Music</v>
      </c>
    </row>
    <row r="319" spans="1:22" x14ac:dyDescent="0.25">
      <c r="A319">
        <v>2528</v>
      </c>
      <c r="B319" s="7" t="s">
        <v>2528</v>
      </c>
      <c r="C319" s="7" t="s">
        <v>6638</v>
      </c>
      <c r="D319" s="4">
        <v>4000</v>
      </c>
      <c r="E319" s="4">
        <v>4289.99</v>
      </c>
      <c r="F319" t="s">
        <v>8219</v>
      </c>
      <c r="G319" t="s">
        <v>8225</v>
      </c>
      <c r="H319" t="s">
        <v>8247</v>
      </c>
      <c r="I319">
        <v>1440068400</v>
      </c>
      <c r="J319" s="11">
        <f>(((I319/60)/60)/24)+DATE(1970,1,1)</f>
        <v>42236.458333333328</v>
      </c>
      <c r="K319">
        <v>1438459303</v>
      </c>
      <c r="L319" s="15">
        <f>(((K319/60)/60)/24)+DATE(1970,1,1)</f>
        <v>42217.834525462968</v>
      </c>
      <c r="M319" s="63">
        <f>DATEDIF(L319,J319,"D")</f>
        <v>19</v>
      </c>
      <c r="N319" s="5">
        <v>19</v>
      </c>
      <c r="O319" t="b">
        <v>0</v>
      </c>
      <c r="P319">
        <v>81</v>
      </c>
      <c r="Q319" t="b">
        <v>1</v>
      </c>
      <c r="R319" t="s">
        <v>8300</v>
      </c>
      <c r="S319" s="2">
        <f>IF(E319=0,0,E319/D319*100)</f>
        <v>107.24974999999999</v>
      </c>
      <c r="T319" s="4">
        <f>IF(E319=0,0,E319/P319)</f>
        <v>52.962839506172834</v>
      </c>
      <c r="U319" t="str">
        <f>PROPER(LEFT(R319,(SEARCH("/",R319)-2)+1))</f>
        <v>Music</v>
      </c>
      <c r="V319" t="str">
        <f>PROPER(RIGHT(R319,LEN(R319)-SEARCH("/",R319)))</f>
        <v>Classical Music</v>
      </c>
    </row>
    <row r="320" spans="1:22" x14ac:dyDescent="0.25">
      <c r="A320">
        <v>2789</v>
      </c>
      <c r="B320" s="7" t="s">
        <v>2789</v>
      </c>
      <c r="C320" s="7" t="s">
        <v>6899</v>
      </c>
      <c r="D320" s="4">
        <v>3000</v>
      </c>
      <c r="E320" s="4">
        <v>3035</v>
      </c>
      <c r="F320" t="s">
        <v>8219</v>
      </c>
      <c r="G320" t="s">
        <v>8224</v>
      </c>
      <c r="H320" t="s">
        <v>8246</v>
      </c>
      <c r="I320">
        <v>1426132800</v>
      </c>
      <c r="J320" s="11">
        <f>(((I320/60)/60)/24)+DATE(1970,1,1)</f>
        <v>42075.166666666672</v>
      </c>
      <c r="K320">
        <v>1424477934</v>
      </c>
      <c r="L320" s="15">
        <f>(((K320/60)/60)/24)+DATE(1970,1,1)</f>
        <v>42056.013124999998</v>
      </c>
      <c r="M320" s="63">
        <f>DATEDIF(L320,J320,"D")</f>
        <v>19</v>
      </c>
      <c r="N320" s="5">
        <v>19</v>
      </c>
      <c r="O320" t="b">
        <v>0</v>
      </c>
      <c r="P320">
        <v>24</v>
      </c>
      <c r="Q320" t="b">
        <v>1</v>
      </c>
      <c r="R320" t="s">
        <v>8271</v>
      </c>
      <c r="S320" s="2">
        <f>IF(E320=0,0,E320/D320*100)</f>
        <v>101.16666666666667</v>
      </c>
      <c r="T320" s="4">
        <f>IF(E320=0,0,E320/P320)</f>
        <v>126.45833333333333</v>
      </c>
      <c r="U320" t="str">
        <f>PROPER(LEFT(R320,(SEARCH("/",R320)-2)+1))</f>
        <v>Theater</v>
      </c>
      <c r="V320" t="str">
        <f>PROPER(RIGHT(R320,LEN(R320)-SEARCH("/",R320)))</f>
        <v>Plays</v>
      </c>
    </row>
    <row r="321" spans="1:22" x14ac:dyDescent="0.25">
      <c r="A321">
        <v>3118</v>
      </c>
      <c r="B321" s="7" t="s">
        <v>3118</v>
      </c>
      <c r="C321" s="7" t="s">
        <v>7228</v>
      </c>
      <c r="D321" s="4">
        <v>500000</v>
      </c>
      <c r="E321" s="4">
        <v>1550</v>
      </c>
      <c r="F321" t="s">
        <v>8221</v>
      </c>
      <c r="G321" t="s">
        <v>8235</v>
      </c>
      <c r="H321" t="s">
        <v>8255</v>
      </c>
      <c r="I321">
        <v>1467473723</v>
      </c>
      <c r="J321" s="11">
        <f>(((I321/60)/60)/24)+DATE(1970,1,1)</f>
        <v>42553.649571759262</v>
      </c>
      <c r="K321">
        <v>1465832123</v>
      </c>
      <c r="L321" s="15">
        <f>(((K321/60)/60)/24)+DATE(1970,1,1)</f>
        <v>42534.649571759262</v>
      </c>
      <c r="M321" s="63">
        <f>DATEDIF(L321,J321,"D")</f>
        <v>19</v>
      </c>
      <c r="N321" s="5">
        <v>19</v>
      </c>
      <c r="O321" t="b">
        <v>0</v>
      </c>
      <c r="P321">
        <v>2</v>
      </c>
      <c r="Q321" t="b">
        <v>0</v>
      </c>
      <c r="R321" t="s">
        <v>8303</v>
      </c>
      <c r="S321" s="2">
        <f>IF(E321=0,0,E321/D321*100)</f>
        <v>0.31</v>
      </c>
      <c r="T321" s="4">
        <f>IF(E321=0,0,E321/P321)</f>
        <v>775</v>
      </c>
      <c r="U321" t="str">
        <f>PROPER(LEFT(R321,(SEARCH("/",R321)-2)+1))</f>
        <v>Theater</v>
      </c>
      <c r="V321" t="str">
        <f>PROPER(RIGHT(R321,LEN(R321)-SEARCH("/",R321)))</f>
        <v>Spaces</v>
      </c>
    </row>
    <row r="322" spans="1:22" x14ac:dyDescent="0.25">
      <c r="A322">
        <v>3138</v>
      </c>
      <c r="B322" s="7" t="s">
        <v>3138</v>
      </c>
      <c r="C322" s="7" t="s">
        <v>7248</v>
      </c>
      <c r="D322" s="4">
        <v>200</v>
      </c>
      <c r="E322" s="4">
        <v>0</v>
      </c>
      <c r="F322" t="s">
        <v>8222</v>
      </c>
      <c r="G322" t="s">
        <v>8225</v>
      </c>
      <c r="H322" t="s">
        <v>8247</v>
      </c>
      <c r="I322">
        <v>1491233407</v>
      </c>
      <c r="J322" s="11">
        <f>(((I322/60)/60)/24)+DATE(1970,1,1)</f>
        <v>42828.645914351851</v>
      </c>
      <c r="K322">
        <v>1489591807</v>
      </c>
      <c r="L322" s="15">
        <f>(((K322/60)/60)/24)+DATE(1970,1,1)</f>
        <v>42809.645914351851</v>
      </c>
      <c r="M322" s="63">
        <f>DATEDIF(L322,J322,"D")</f>
        <v>19</v>
      </c>
      <c r="N322" s="5">
        <v>19</v>
      </c>
      <c r="O322" t="b">
        <v>0</v>
      </c>
      <c r="P322">
        <v>0</v>
      </c>
      <c r="Q322" t="b">
        <v>0</v>
      </c>
      <c r="R322" t="s">
        <v>8271</v>
      </c>
      <c r="S322" s="2">
        <f>IF(E322=0,0,E322/D322*100)</f>
        <v>0</v>
      </c>
      <c r="T322" s="4">
        <f>IF(E322=0,0,E322/P322)</f>
        <v>0</v>
      </c>
      <c r="U322" t="str">
        <f>PROPER(LEFT(R322,(SEARCH("/",R322)-2)+1))</f>
        <v>Theater</v>
      </c>
      <c r="V322" t="str">
        <f>PROPER(RIGHT(R322,LEN(R322)-SEARCH("/",R322)))</f>
        <v>Plays</v>
      </c>
    </row>
    <row r="323" spans="1:22" x14ac:dyDescent="0.25">
      <c r="A323">
        <v>3253</v>
      </c>
      <c r="B323" s="7" t="s">
        <v>3253</v>
      </c>
      <c r="C323" s="7" t="s">
        <v>7363</v>
      </c>
      <c r="D323" s="4">
        <v>20000</v>
      </c>
      <c r="E323" s="4">
        <v>20365</v>
      </c>
      <c r="F323" t="s">
        <v>8219</v>
      </c>
      <c r="G323" t="s">
        <v>8224</v>
      </c>
      <c r="H323" t="s">
        <v>8246</v>
      </c>
      <c r="I323">
        <v>1473306300</v>
      </c>
      <c r="J323" s="11">
        <f>(((I323/60)/60)/24)+DATE(1970,1,1)</f>
        <v>42621.15625</v>
      </c>
      <c r="K323">
        <v>1471701028</v>
      </c>
      <c r="L323" s="15">
        <f>(((K323/60)/60)/24)+DATE(1970,1,1)</f>
        <v>42602.576712962968</v>
      </c>
      <c r="M323" s="63">
        <f>DATEDIF(L323,J323,"D")</f>
        <v>19</v>
      </c>
      <c r="N323" s="5">
        <v>19</v>
      </c>
      <c r="O323" t="b">
        <v>1</v>
      </c>
      <c r="P323">
        <v>115</v>
      </c>
      <c r="Q323" t="b">
        <v>1</v>
      </c>
      <c r="R323" t="s">
        <v>8271</v>
      </c>
      <c r="S323" s="2">
        <f>IF(E323=0,0,E323/D323*100)</f>
        <v>101.82500000000002</v>
      </c>
      <c r="T323" s="4">
        <f>IF(E323=0,0,E323/P323)</f>
        <v>177.08695652173913</v>
      </c>
      <c r="U323" t="str">
        <f>PROPER(LEFT(R323,(SEARCH("/",R323)-2)+1))</f>
        <v>Theater</v>
      </c>
      <c r="V323" t="str">
        <f>PROPER(RIGHT(R323,LEN(R323)-SEARCH("/",R323)))</f>
        <v>Plays</v>
      </c>
    </row>
    <row r="324" spans="1:22" x14ac:dyDescent="0.25">
      <c r="A324">
        <v>3297</v>
      </c>
      <c r="B324" s="7" t="s">
        <v>3297</v>
      </c>
      <c r="C324" s="7" t="s">
        <v>7407</v>
      </c>
      <c r="D324" s="4">
        <v>5500</v>
      </c>
      <c r="E324" s="4">
        <v>5504</v>
      </c>
      <c r="F324" t="s">
        <v>8219</v>
      </c>
      <c r="G324" t="s">
        <v>8225</v>
      </c>
      <c r="H324" t="s">
        <v>8247</v>
      </c>
      <c r="I324">
        <v>1438037940</v>
      </c>
      <c r="J324" s="11">
        <f>(((I324/60)/60)/24)+DATE(1970,1,1)</f>
        <v>42212.957638888889</v>
      </c>
      <c r="K324">
        <v>1436380256</v>
      </c>
      <c r="L324" s="15">
        <f>(((K324/60)/60)/24)+DATE(1970,1,1)</f>
        <v>42193.771481481483</v>
      </c>
      <c r="M324" s="63">
        <f>DATEDIF(L324,J324,"D")</f>
        <v>19</v>
      </c>
      <c r="N324" s="5">
        <v>19</v>
      </c>
      <c r="O324" t="b">
        <v>0</v>
      </c>
      <c r="P324">
        <v>44</v>
      </c>
      <c r="Q324" t="b">
        <v>1</v>
      </c>
      <c r="R324" t="s">
        <v>8271</v>
      </c>
      <c r="S324" s="2">
        <f>IF(E324=0,0,E324/D324*100)</f>
        <v>100.07272727272726</v>
      </c>
      <c r="T324" s="4">
        <f>IF(E324=0,0,E324/P324)</f>
        <v>125.09090909090909</v>
      </c>
      <c r="U324" t="str">
        <f>PROPER(LEFT(R324,(SEARCH("/",R324)-2)+1))</f>
        <v>Theater</v>
      </c>
      <c r="V324" t="str">
        <f>PROPER(RIGHT(R324,LEN(R324)-SEARCH("/",R324)))</f>
        <v>Plays</v>
      </c>
    </row>
    <row r="325" spans="1:22" x14ac:dyDescent="0.25">
      <c r="A325">
        <v>3363</v>
      </c>
      <c r="B325" s="7" t="s">
        <v>3362</v>
      </c>
      <c r="C325" s="7" t="s">
        <v>7473</v>
      </c>
      <c r="D325" s="4">
        <v>7750</v>
      </c>
      <c r="E325" s="4">
        <v>7860</v>
      </c>
      <c r="F325" t="s">
        <v>8219</v>
      </c>
      <c r="G325" t="s">
        <v>8224</v>
      </c>
      <c r="H325" t="s">
        <v>8246</v>
      </c>
      <c r="I325">
        <v>1408464000</v>
      </c>
      <c r="J325" s="11">
        <f>(((I325/60)/60)/24)+DATE(1970,1,1)</f>
        <v>41870.666666666664</v>
      </c>
      <c r="K325">
        <v>1406831445</v>
      </c>
      <c r="L325" s="15">
        <f>(((K325/60)/60)/24)+DATE(1970,1,1)</f>
        <v>41851.771354166667</v>
      </c>
      <c r="M325" s="63">
        <f>DATEDIF(L325,J325,"D")</f>
        <v>19</v>
      </c>
      <c r="N325" s="5">
        <v>19</v>
      </c>
      <c r="O325" t="b">
        <v>0</v>
      </c>
      <c r="P325">
        <v>26</v>
      </c>
      <c r="Q325" t="b">
        <v>1</v>
      </c>
      <c r="R325" t="s">
        <v>8271</v>
      </c>
      <c r="S325" s="2">
        <f>IF(E325=0,0,E325/D325*100)</f>
        <v>101.41935483870968</v>
      </c>
      <c r="T325" s="4">
        <f>IF(E325=0,0,E325/P325)</f>
        <v>302.30769230769232</v>
      </c>
      <c r="U325" t="str">
        <f>PROPER(LEFT(R325,(SEARCH("/",R325)-2)+1))</f>
        <v>Theater</v>
      </c>
      <c r="V325" t="str">
        <f>PROPER(RIGHT(R325,LEN(R325)-SEARCH("/",R325)))</f>
        <v>Plays</v>
      </c>
    </row>
    <row r="326" spans="1:22" x14ac:dyDescent="0.25">
      <c r="A326">
        <v>3426</v>
      </c>
      <c r="B326" s="7" t="s">
        <v>3425</v>
      </c>
      <c r="C326" s="7" t="s">
        <v>7536</v>
      </c>
      <c r="D326" s="4">
        <v>3750</v>
      </c>
      <c r="E326" s="4">
        <v>4055</v>
      </c>
      <c r="F326" t="s">
        <v>8219</v>
      </c>
      <c r="G326" t="s">
        <v>8224</v>
      </c>
      <c r="H326" t="s">
        <v>8246</v>
      </c>
      <c r="I326">
        <v>1411264800</v>
      </c>
      <c r="J326" s="11">
        <f>(((I326/60)/60)/24)+DATE(1970,1,1)</f>
        <v>41903.083333333336</v>
      </c>
      <c r="K326">
        <v>1409620903</v>
      </c>
      <c r="L326" s="15">
        <f>(((K326/60)/60)/24)+DATE(1970,1,1)</f>
        <v>41884.056747685187</v>
      </c>
      <c r="M326" s="63">
        <f>DATEDIF(L326,J326,"D")</f>
        <v>19</v>
      </c>
      <c r="N326" s="5">
        <v>19</v>
      </c>
      <c r="O326" t="b">
        <v>0</v>
      </c>
      <c r="P326">
        <v>87</v>
      </c>
      <c r="Q326" t="b">
        <v>1</v>
      </c>
      <c r="R326" t="s">
        <v>8271</v>
      </c>
      <c r="S326" s="2">
        <f>IF(E326=0,0,E326/D326*100)</f>
        <v>108.13333333333333</v>
      </c>
      <c r="T326" s="4">
        <f>IF(E326=0,0,E326/P326)</f>
        <v>46.609195402298852</v>
      </c>
      <c r="U326" t="str">
        <f>PROPER(LEFT(R326,(SEARCH("/",R326)-2)+1))</f>
        <v>Theater</v>
      </c>
      <c r="V326" t="str">
        <f>PROPER(RIGHT(R326,LEN(R326)-SEARCH("/",R326)))</f>
        <v>Plays</v>
      </c>
    </row>
    <row r="327" spans="1:22" x14ac:dyDescent="0.25">
      <c r="A327">
        <v>3598</v>
      </c>
      <c r="B327" s="7" t="s">
        <v>3597</v>
      </c>
      <c r="C327" s="7" t="s">
        <v>7708</v>
      </c>
      <c r="D327" s="4">
        <v>1000</v>
      </c>
      <c r="E327" s="4">
        <v>1101</v>
      </c>
      <c r="F327" t="s">
        <v>8219</v>
      </c>
      <c r="G327" t="s">
        <v>8224</v>
      </c>
      <c r="H327" t="s">
        <v>8246</v>
      </c>
      <c r="I327">
        <v>1409720340</v>
      </c>
      <c r="J327" s="11">
        <f>(((I327/60)/60)/24)+DATE(1970,1,1)</f>
        <v>41885.207638888889</v>
      </c>
      <c r="K327">
        <v>1408129822</v>
      </c>
      <c r="L327" s="15">
        <f>(((K327/60)/60)/24)+DATE(1970,1,1)</f>
        <v>41866.79886574074</v>
      </c>
      <c r="M327" s="63">
        <f>DATEDIF(L327,J327,"D")</f>
        <v>19</v>
      </c>
      <c r="N327" s="5">
        <v>19</v>
      </c>
      <c r="O327" t="b">
        <v>0</v>
      </c>
      <c r="P327">
        <v>27</v>
      </c>
      <c r="Q327" t="b">
        <v>1</v>
      </c>
      <c r="R327" t="s">
        <v>8271</v>
      </c>
      <c r="S327" s="2">
        <f>IF(E327=0,0,E327/D327*100)</f>
        <v>110.1</v>
      </c>
      <c r="T327" s="4">
        <f>IF(E327=0,0,E327/P327)</f>
        <v>40.777777777777779</v>
      </c>
      <c r="U327" t="str">
        <f>PROPER(LEFT(R327,(SEARCH("/",R327)-2)+1))</f>
        <v>Theater</v>
      </c>
      <c r="V327" t="str">
        <f>PROPER(RIGHT(R327,LEN(R327)-SEARCH("/",R327)))</f>
        <v>Plays</v>
      </c>
    </row>
    <row r="328" spans="1:22" x14ac:dyDescent="0.25">
      <c r="A328">
        <v>4113</v>
      </c>
      <c r="B328" s="7" t="s">
        <v>4109</v>
      </c>
      <c r="C328" s="7" t="s">
        <v>8215</v>
      </c>
      <c r="D328" s="4">
        <v>1500</v>
      </c>
      <c r="E328" s="4">
        <v>3</v>
      </c>
      <c r="F328" t="s">
        <v>8221</v>
      </c>
      <c r="G328" t="s">
        <v>8224</v>
      </c>
      <c r="H328" t="s">
        <v>8246</v>
      </c>
      <c r="I328">
        <v>1452234840</v>
      </c>
      <c r="J328" s="11">
        <f>(((I328/60)/60)/24)+DATE(1970,1,1)</f>
        <v>42377.273611111115</v>
      </c>
      <c r="K328">
        <v>1450619123</v>
      </c>
      <c r="L328" s="15">
        <f>(((K328/60)/60)/24)+DATE(1970,1,1)</f>
        <v>42358.573182870372</v>
      </c>
      <c r="M328" s="63">
        <f>DATEDIF(L328,J328,"D")</f>
        <v>19</v>
      </c>
      <c r="N328" s="5">
        <v>19</v>
      </c>
      <c r="O328" t="b">
        <v>0</v>
      </c>
      <c r="P328">
        <v>3</v>
      </c>
      <c r="Q328" t="b">
        <v>0</v>
      </c>
      <c r="R328" t="s">
        <v>8271</v>
      </c>
      <c r="S328" s="2">
        <f>IF(E328=0,0,E328/D328*100)</f>
        <v>0.2</v>
      </c>
      <c r="T328" s="4">
        <f>IF(E328=0,0,E328/P328)</f>
        <v>1</v>
      </c>
      <c r="U328" t="str">
        <f>PROPER(LEFT(R328,(SEARCH("/",R328)-2)+1))</f>
        <v>Theater</v>
      </c>
      <c r="V328" t="str">
        <f>PROPER(RIGHT(R328,LEN(R328)-SEARCH("/",R328)))</f>
        <v>Plays</v>
      </c>
    </row>
    <row r="329" spans="1:22" x14ac:dyDescent="0.25">
      <c r="A329">
        <v>40</v>
      </c>
      <c r="B329" s="7" t="s">
        <v>42</v>
      </c>
      <c r="C329" s="7" t="s">
        <v>4151</v>
      </c>
      <c r="D329" s="4">
        <v>2000</v>
      </c>
      <c r="E329" s="4">
        <v>2027</v>
      </c>
      <c r="F329" t="s">
        <v>8219</v>
      </c>
      <c r="G329" t="s">
        <v>8224</v>
      </c>
      <c r="H329" t="s">
        <v>8246</v>
      </c>
      <c r="I329">
        <v>1403150400</v>
      </c>
      <c r="J329" s="11">
        <f>(((I329/60)/60)/24)+DATE(1970,1,1)</f>
        <v>41809.166666666664</v>
      </c>
      <c r="K329">
        <v>1401426488</v>
      </c>
      <c r="L329" s="15">
        <f>(((K329/60)/60)/24)+DATE(1970,1,1)</f>
        <v>41789.21398148148</v>
      </c>
      <c r="M329" s="63">
        <f>DATEDIF(L329,J329,"D")</f>
        <v>20</v>
      </c>
      <c r="N329" s="5">
        <v>20</v>
      </c>
      <c r="O329" t="b">
        <v>0</v>
      </c>
      <c r="P329">
        <v>16</v>
      </c>
      <c r="Q329" t="b">
        <v>1</v>
      </c>
      <c r="R329" t="s">
        <v>8265</v>
      </c>
      <c r="S329" s="2">
        <f>IF(E329=0,0,E329/D329*100)</f>
        <v>101.35000000000001</v>
      </c>
      <c r="T329" s="4">
        <f>IF(E329=0,0,E329/P329)</f>
        <v>126.6875</v>
      </c>
      <c r="U329" t="str">
        <f>PROPER(LEFT(R329,(SEARCH("/",R329)-2)+1))</f>
        <v>Film &amp; Video</v>
      </c>
      <c r="V329" t="str">
        <f>PROPER(RIGHT(R329,LEN(R329)-SEARCH("/",R329)))</f>
        <v>Television</v>
      </c>
    </row>
    <row r="330" spans="1:22" x14ac:dyDescent="0.25">
      <c r="A330">
        <v>60</v>
      </c>
      <c r="B330" s="7" t="s">
        <v>62</v>
      </c>
      <c r="C330" s="7" t="s">
        <v>4171</v>
      </c>
      <c r="D330" s="4">
        <v>4500</v>
      </c>
      <c r="E330" s="4">
        <v>4648.33</v>
      </c>
      <c r="F330" t="s">
        <v>8219</v>
      </c>
      <c r="G330" t="s">
        <v>8225</v>
      </c>
      <c r="H330" t="s">
        <v>8247</v>
      </c>
      <c r="I330">
        <v>1395532800</v>
      </c>
      <c r="J330" s="11">
        <f>(((I330/60)/60)/24)+DATE(1970,1,1)</f>
        <v>41721</v>
      </c>
      <c r="K330">
        <v>1393882717</v>
      </c>
      <c r="L330" s="15">
        <f>(((K330/60)/60)/24)+DATE(1970,1,1)</f>
        <v>41701.901817129627</v>
      </c>
      <c r="M330" s="63">
        <f>DATEDIF(L330,J330,"D")</f>
        <v>20</v>
      </c>
      <c r="N330" s="5">
        <v>20</v>
      </c>
      <c r="O330" t="b">
        <v>0</v>
      </c>
      <c r="P330">
        <v>108</v>
      </c>
      <c r="Q330" t="b">
        <v>1</v>
      </c>
      <c r="R330" t="s">
        <v>8266</v>
      </c>
      <c r="S330" s="2">
        <f>IF(E330=0,0,E330/D330*100)</f>
        <v>103.29622222222221</v>
      </c>
      <c r="T330" s="4">
        <f>IF(E330=0,0,E330/P330)</f>
        <v>43.040092592592593</v>
      </c>
      <c r="U330" t="str">
        <f>PROPER(LEFT(R330,(SEARCH("/",R330)-2)+1))</f>
        <v>Film &amp; Video</v>
      </c>
      <c r="V330" t="str">
        <f>PROPER(RIGHT(R330,LEN(R330)-SEARCH("/",R330)))</f>
        <v>Shorts</v>
      </c>
    </row>
    <row r="331" spans="1:22" x14ac:dyDescent="0.25">
      <c r="A331">
        <v>72</v>
      </c>
      <c r="B331" s="7" t="s">
        <v>74</v>
      </c>
      <c r="C331" s="7" t="s">
        <v>4183</v>
      </c>
      <c r="D331" s="4">
        <v>2200</v>
      </c>
      <c r="E331" s="4">
        <v>2385</v>
      </c>
      <c r="F331" t="s">
        <v>8219</v>
      </c>
      <c r="G331" t="s">
        <v>8224</v>
      </c>
      <c r="H331" t="s">
        <v>8246</v>
      </c>
      <c r="I331">
        <v>1352937600</v>
      </c>
      <c r="J331" s="11">
        <f>(((I331/60)/60)/24)+DATE(1970,1,1)</f>
        <v>41228</v>
      </c>
      <c r="K331">
        <v>1351210481</v>
      </c>
      <c r="L331" s="15">
        <f>(((K331/60)/60)/24)+DATE(1970,1,1)</f>
        <v>41208.010196759256</v>
      </c>
      <c r="M331" s="63">
        <f>DATEDIF(L331,J331,"D")</f>
        <v>20</v>
      </c>
      <c r="N331" s="5">
        <v>20</v>
      </c>
      <c r="O331" t="b">
        <v>0</v>
      </c>
      <c r="P331">
        <v>41</v>
      </c>
      <c r="Q331" t="b">
        <v>1</v>
      </c>
      <c r="R331" t="s">
        <v>8266</v>
      </c>
      <c r="S331" s="2">
        <f>IF(E331=0,0,E331/D331*100)</f>
        <v>108.40909090909091</v>
      </c>
      <c r="T331" s="4">
        <f>IF(E331=0,0,E331/P331)</f>
        <v>58.170731707317074</v>
      </c>
      <c r="U331" t="str">
        <f>PROPER(LEFT(R331,(SEARCH("/",R331)-2)+1))</f>
        <v>Film &amp; Video</v>
      </c>
      <c r="V331" t="str">
        <f>PROPER(RIGHT(R331,LEN(R331)-SEARCH("/",R331)))</f>
        <v>Shorts</v>
      </c>
    </row>
    <row r="332" spans="1:22" x14ac:dyDescent="0.25">
      <c r="A332">
        <v>94</v>
      </c>
      <c r="B332" s="7" t="s">
        <v>96</v>
      </c>
      <c r="C332" s="7" t="s">
        <v>4205</v>
      </c>
      <c r="D332" s="4">
        <v>250</v>
      </c>
      <c r="E332" s="4">
        <v>260</v>
      </c>
      <c r="F332" t="s">
        <v>8219</v>
      </c>
      <c r="G332" t="s">
        <v>8225</v>
      </c>
      <c r="H332" t="s">
        <v>8247</v>
      </c>
      <c r="I332">
        <v>1396890822</v>
      </c>
      <c r="J332" s="11">
        <f>(((I332/60)/60)/24)+DATE(1970,1,1)</f>
        <v>41736.717847222222</v>
      </c>
      <c r="K332">
        <v>1395162822</v>
      </c>
      <c r="L332" s="15">
        <f>(((K332/60)/60)/24)+DATE(1970,1,1)</f>
        <v>41716.717847222222</v>
      </c>
      <c r="M332" s="63">
        <f>DATEDIF(L332,J332,"D")</f>
        <v>20</v>
      </c>
      <c r="N332" s="5">
        <v>20</v>
      </c>
      <c r="O332" t="b">
        <v>0</v>
      </c>
      <c r="P332">
        <v>12</v>
      </c>
      <c r="Q332" t="b">
        <v>1</v>
      </c>
      <c r="R332" t="s">
        <v>8266</v>
      </c>
      <c r="S332" s="2">
        <f>IF(E332=0,0,E332/D332*100)</f>
        <v>104</v>
      </c>
      <c r="T332" s="4">
        <f>IF(E332=0,0,E332/P332)</f>
        <v>21.666666666666668</v>
      </c>
      <c r="U332" t="str">
        <f>PROPER(LEFT(R332,(SEARCH("/",R332)-2)+1))</f>
        <v>Film &amp; Video</v>
      </c>
      <c r="V332" t="str">
        <f>PROPER(RIGHT(R332,LEN(R332)-SEARCH("/",R332)))</f>
        <v>Shorts</v>
      </c>
    </row>
    <row r="333" spans="1:22" x14ac:dyDescent="0.25">
      <c r="A333">
        <v>100</v>
      </c>
      <c r="B333" s="7" t="s">
        <v>102</v>
      </c>
      <c r="C333" s="7" t="s">
        <v>4211</v>
      </c>
      <c r="D333" s="4">
        <v>5000</v>
      </c>
      <c r="E333" s="4">
        <v>5000</v>
      </c>
      <c r="F333" t="s">
        <v>8219</v>
      </c>
      <c r="G333" t="s">
        <v>8224</v>
      </c>
      <c r="H333" t="s">
        <v>8246</v>
      </c>
      <c r="I333">
        <v>1352055886</v>
      </c>
      <c r="J333" s="11">
        <f>(((I333/60)/60)/24)+DATE(1970,1,1)</f>
        <v>41217.794976851852</v>
      </c>
      <c r="K333">
        <v>1350324286</v>
      </c>
      <c r="L333" s="15">
        <f>(((K333/60)/60)/24)+DATE(1970,1,1)</f>
        <v>41197.753310185188</v>
      </c>
      <c r="M333" s="63">
        <f>DATEDIF(L333,J333,"D")</f>
        <v>20</v>
      </c>
      <c r="N333" s="5">
        <v>20</v>
      </c>
      <c r="O333" t="b">
        <v>0</v>
      </c>
      <c r="P333">
        <v>26</v>
      </c>
      <c r="Q333" t="b">
        <v>1</v>
      </c>
      <c r="R333" t="s">
        <v>8266</v>
      </c>
      <c r="S333" s="2">
        <f>IF(E333=0,0,E333/D333*100)</f>
        <v>100</v>
      </c>
      <c r="T333" s="4">
        <f>IF(E333=0,0,E333/P333)</f>
        <v>192.30769230769232</v>
      </c>
      <c r="U333" t="str">
        <f>PROPER(LEFT(R333,(SEARCH("/",R333)-2)+1))</f>
        <v>Film &amp; Video</v>
      </c>
      <c r="V333" t="str">
        <f>PROPER(RIGHT(R333,LEN(R333)-SEARCH("/",R333)))</f>
        <v>Shorts</v>
      </c>
    </row>
    <row r="334" spans="1:22" x14ac:dyDescent="0.25">
      <c r="A334">
        <v>201</v>
      </c>
      <c r="B334" s="7" t="s">
        <v>203</v>
      </c>
      <c r="C334" s="7" t="s">
        <v>4311</v>
      </c>
      <c r="D334" s="4">
        <v>650</v>
      </c>
      <c r="E334" s="4">
        <v>380</v>
      </c>
      <c r="F334" t="s">
        <v>8221</v>
      </c>
      <c r="G334" t="s">
        <v>8224</v>
      </c>
      <c r="H334" t="s">
        <v>8246</v>
      </c>
      <c r="I334">
        <v>1423424329</v>
      </c>
      <c r="J334" s="11">
        <f>(((I334/60)/60)/24)+DATE(1970,1,1)</f>
        <v>42043.818622685183</v>
      </c>
      <c r="K334">
        <v>1421696329</v>
      </c>
      <c r="L334" s="15">
        <f>(((K334/60)/60)/24)+DATE(1970,1,1)</f>
        <v>42023.818622685183</v>
      </c>
      <c r="M334" s="63">
        <f>DATEDIF(L334,J334,"D")</f>
        <v>20</v>
      </c>
      <c r="N334" s="5">
        <v>20</v>
      </c>
      <c r="O334" t="b">
        <v>0</v>
      </c>
      <c r="P334">
        <v>7</v>
      </c>
      <c r="Q334" t="b">
        <v>0</v>
      </c>
      <c r="R334" t="s">
        <v>8268</v>
      </c>
      <c r="S334" s="2">
        <f>IF(E334=0,0,E334/D334*100)</f>
        <v>58.461538461538467</v>
      </c>
      <c r="T334" s="4">
        <f>IF(E334=0,0,E334/P334)</f>
        <v>54.285714285714285</v>
      </c>
      <c r="U334" t="str">
        <f>PROPER(LEFT(R334,(SEARCH("/",R334)-2)+1))</f>
        <v>Film &amp; Video</v>
      </c>
      <c r="V334" t="str">
        <f>PROPER(RIGHT(R334,LEN(R334)-SEARCH("/",R334)))</f>
        <v>Drama</v>
      </c>
    </row>
    <row r="335" spans="1:22" x14ac:dyDescent="0.25">
      <c r="A335">
        <v>283</v>
      </c>
      <c r="B335" s="7" t="s">
        <v>284</v>
      </c>
      <c r="C335" s="7" t="s">
        <v>4393</v>
      </c>
      <c r="D335" s="4">
        <v>18000</v>
      </c>
      <c r="E335" s="4">
        <v>20569.05</v>
      </c>
      <c r="F335" t="s">
        <v>8219</v>
      </c>
      <c r="G335" t="s">
        <v>8224</v>
      </c>
      <c r="H335" t="s">
        <v>8246</v>
      </c>
      <c r="I335">
        <v>1306904340</v>
      </c>
      <c r="J335" s="11">
        <f>(((I335/60)/60)/24)+DATE(1970,1,1)</f>
        <v>40695.207638888889</v>
      </c>
      <c r="K335">
        <v>1305219744</v>
      </c>
      <c r="L335" s="15">
        <f>(((K335/60)/60)/24)+DATE(1970,1,1)</f>
        <v>40675.71</v>
      </c>
      <c r="M335" s="63">
        <f>DATEDIF(L335,J335,"D")</f>
        <v>20</v>
      </c>
      <c r="N335" s="5">
        <v>20</v>
      </c>
      <c r="O335" t="b">
        <v>1</v>
      </c>
      <c r="P335">
        <v>202</v>
      </c>
      <c r="Q335" t="b">
        <v>1</v>
      </c>
      <c r="R335" t="s">
        <v>8269</v>
      </c>
      <c r="S335" s="2">
        <f>IF(E335=0,0,E335/D335*100)</f>
        <v>114.27249999999999</v>
      </c>
      <c r="T335" s="4">
        <f>IF(E335=0,0,E335/P335)</f>
        <v>101.8269801980198</v>
      </c>
      <c r="U335" t="str">
        <f>PROPER(LEFT(R335,(SEARCH("/",R335)-2)+1))</f>
        <v>Film &amp; Video</v>
      </c>
      <c r="V335" t="str">
        <f>PROPER(RIGHT(R335,LEN(R335)-SEARCH("/",R335)))</f>
        <v>Documentary</v>
      </c>
    </row>
    <row r="336" spans="1:22" x14ac:dyDescent="0.25">
      <c r="A336">
        <v>306</v>
      </c>
      <c r="B336" s="7" t="s">
        <v>307</v>
      </c>
      <c r="C336" s="7" t="s">
        <v>4416</v>
      </c>
      <c r="D336" s="4">
        <v>1000</v>
      </c>
      <c r="E336" s="4">
        <v>2929</v>
      </c>
      <c r="F336" t="s">
        <v>8219</v>
      </c>
      <c r="G336" t="s">
        <v>8224</v>
      </c>
      <c r="H336" t="s">
        <v>8246</v>
      </c>
      <c r="I336">
        <v>1363806333</v>
      </c>
      <c r="J336" s="11">
        <f>(((I336/60)/60)/24)+DATE(1970,1,1)</f>
        <v>41353.795520833337</v>
      </c>
      <c r="K336">
        <v>1362081933</v>
      </c>
      <c r="L336" s="15">
        <f>(((K336/60)/60)/24)+DATE(1970,1,1)</f>
        <v>41333.837187500001</v>
      </c>
      <c r="M336" s="63">
        <f>DATEDIF(L336,J336,"D")</f>
        <v>20</v>
      </c>
      <c r="N336" s="5">
        <v>20</v>
      </c>
      <c r="O336" t="b">
        <v>1</v>
      </c>
      <c r="P336">
        <v>80</v>
      </c>
      <c r="Q336" t="b">
        <v>1</v>
      </c>
      <c r="R336" t="s">
        <v>8269</v>
      </c>
      <c r="S336" s="2">
        <f>IF(E336=0,0,E336/D336*100)</f>
        <v>292.89999999999998</v>
      </c>
      <c r="T336" s="4">
        <f>IF(E336=0,0,E336/P336)</f>
        <v>36.612499999999997</v>
      </c>
      <c r="U336" t="str">
        <f>PROPER(LEFT(R336,(SEARCH("/",R336)-2)+1))</f>
        <v>Film &amp; Video</v>
      </c>
      <c r="V336" t="str">
        <f>PROPER(RIGHT(R336,LEN(R336)-SEARCH("/",R336)))</f>
        <v>Documentary</v>
      </c>
    </row>
    <row r="337" spans="1:22" x14ac:dyDescent="0.25">
      <c r="A337">
        <v>390</v>
      </c>
      <c r="B337" s="7" t="s">
        <v>391</v>
      </c>
      <c r="C337" s="7" t="s">
        <v>4500</v>
      </c>
      <c r="D337" s="4">
        <v>1000</v>
      </c>
      <c r="E337" s="4">
        <v>1000</v>
      </c>
      <c r="F337" t="s">
        <v>8219</v>
      </c>
      <c r="G337" t="s">
        <v>8224</v>
      </c>
      <c r="H337" t="s">
        <v>8246</v>
      </c>
      <c r="I337">
        <v>1431046372</v>
      </c>
      <c r="J337" s="11">
        <f>(((I337/60)/60)/24)+DATE(1970,1,1)</f>
        <v>42132.036712962959</v>
      </c>
      <c r="K337">
        <v>1429318372</v>
      </c>
      <c r="L337" s="15">
        <f>(((K337/60)/60)/24)+DATE(1970,1,1)</f>
        <v>42112.036712962959</v>
      </c>
      <c r="M337" s="63">
        <f>DATEDIF(L337,J337,"D")</f>
        <v>20</v>
      </c>
      <c r="N337" s="5">
        <v>20</v>
      </c>
      <c r="O337" t="b">
        <v>0</v>
      </c>
      <c r="P337">
        <v>14</v>
      </c>
      <c r="Q337" t="b">
        <v>1</v>
      </c>
      <c r="R337" t="s">
        <v>8269</v>
      </c>
      <c r="S337" s="2">
        <f>IF(E337=0,0,E337/D337*100)</f>
        <v>100</v>
      </c>
      <c r="T337" s="4">
        <f>IF(E337=0,0,E337/P337)</f>
        <v>71.428571428571431</v>
      </c>
      <c r="U337" t="str">
        <f>PROPER(LEFT(R337,(SEARCH("/",R337)-2)+1))</f>
        <v>Film &amp; Video</v>
      </c>
      <c r="V337" t="str">
        <f>PROPER(RIGHT(R337,LEN(R337)-SEARCH("/",R337)))</f>
        <v>Documentary</v>
      </c>
    </row>
    <row r="338" spans="1:22" x14ac:dyDescent="0.25">
      <c r="A338">
        <v>448</v>
      </c>
      <c r="B338" s="7" t="s">
        <v>449</v>
      </c>
      <c r="C338" s="7" t="s">
        <v>4558</v>
      </c>
      <c r="D338" s="4">
        <v>2500</v>
      </c>
      <c r="E338" s="4">
        <v>82.01</v>
      </c>
      <c r="F338" t="s">
        <v>8221</v>
      </c>
      <c r="G338" t="s">
        <v>8224</v>
      </c>
      <c r="H338" t="s">
        <v>8246</v>
      </c>
      <c r="I338">
        <v>1400091095</v>
      </c>
      <c r="J338" s="11">
        <f>(((I338/60)/60)/24)+DATE(1970,1,1)</f>
        <v>41773.758043981477</v>
      </c>
      <c r="K338">
        <v>1398363095</v>
      </c>
      <c r="L338" s="15">
        <f>(((K338/60)/60)/24)+DATE(1970,1,1)</f>
        <v>41753.758043981477</v>
      </c>
      <c r="M338" s="63">
        <f>DATEDIF(L338,J338,"D")</f>
        <v>20</v>
      </c>
      <c r="N338" s="5">
        <v>20</v>
      </c>
      <c r="O338" t="b">
        <v>0</v>
      </c>
      <c r="P338">
        <v>4</v>
      </c>
      <c r="Q338" t="b">
        <v>0</v>
      </c>
      <c r="R338" t="s">
        <v>8270</v>
      </c>
      <c r="S338" s="2">
        <f>IF(E338=0,0,E338/D338*100)</f>
        <v>3.2804000000000002</v>
      </c>
      <c r="T338" s="4">
        <f>IF(E338=0,0,E338/P338)</f>
        <v>20.502500000000001</v>
      </c>
      <c r="U338" t="str">
        <f>PROPER(LEFT(R338,(SEARCH("/",R338)-2)+1))</f>
        <v>Film &amp; Video</v>
      </c>
      <c r="V338" t="str">
        <f>PROPER(RIGHT(R338,LEN(R338)-SEARCH("/",R338)))</f>
        <v>Animation</v>
      </c>
    </row>
    <row r="339" spans="1:22" x14ac:dyDescent="0.25">
      <c r="A339">
        <v>461</v>
      </c>
      <c r="B339" s="7" t="s">
        <v>462</v>
      </c>
      <c r="C339" s="7" t="s">
        <v>4571</v>
      </c>
      <c r="D339" s="4">
        <v>550</v>
      </c>
      <c r="E339" s="4">
        <v>0</v>
      </c>
      <c r="F339" t="s">
        <v>8221</v>
      </c>
      <c r="G339" t="s">
        <v>8225</v>
      </c>
      <c r="H339" t="s">
        <v>8247</v>
      </c>
      <c r="I339">
        <v>1370204367</v>
      </c>
      <c r="J339" s="11">
        <f>(((I339/60)/60)/24)+DATE(1970,1,1)</f>
        <v>41427.84684027778</v>
      </c>
      <c r="K339">
        <v>1368476367</v>
      </c>
      <c r="L339" s="15">
        <f>(((K339/60)/60)/24)+DATE(1970,1,1)</f>
        <v>41407.84684027778</v>
      </c>
      <c r="M339" s="63">
        <f>DATEDIF(L339,J339,"D")</f>
        <v>20</v>
      </c>
      <c r="N339" s="5">
        <v>20</v>
      </c>
      <c r="O339" t="b">
        <v>0</v>
      </c>
      <c r="P339">
        <v>0</v>
      </c>
      <c r="Q339" t="b">
        <v>0</v>
      </c>
      <c r="R339" t="s">
        <v>8270</v>
      </c>
      <c r="S339" s="2">
        <f>IF(E339=0,0,E339/D339*100)</f>
        <v>0</v>
      </c>
      <c r="T339" s="4">
        <f>IF(E339=0,0,E339/P339)</f>
        <v>0</v>
      </c>
      <c r="U339" t="str">
        <f>PROPER(LEFT(R339,(SEARCH("/",R339)-2)+1))</f>
        <v>Film &amp; Video</v>
      </c>
      <c r="V339" t="str">
        <f>PROPER(RIGHT(R339,LEN(R339)-SEARCH("/",R339)))</f>
        <v>Animation</v>
      </c>
    </row>
    <row r="340" spans="1:22" x14ac:dyDescent="0.25">
      <c r="A340">
        <v>464</v>
      </c>
      <c r="B340" s="7" t="s">
        <v>465</v>
      </c>
      <c r="C340" s="7" t="s">
        <v>4574</v>
      </c>
      <c r="D340" s="4">
        <v>1010</v>
      </c>
      <c r="E340" s="4">
        <v>1</v>
      </c>
      <c r="F340" t="s">
        <v>8221</v>
      </c>
      <c r="G340" t="s">
        <v>8236</v>
      </c>
      <c r="H340" t="s">
        <v>8249</v>
      </c>
      <c r="I340">
        <v>1463602935</v>
      </c>
      <c r="J340" s="11">
        <f>(((I340/60)/60)/24)+DATE(1970,1,1)</f>
        <v>42508.848784722228</v>
      </c>
      <c r="K340">
        <v>1461874935</v>
      </c>
      <c r="L340" s="15">
        <f>(((K340/60)/60)/24)+DATE(1970,1,1)</f>
        <v>42488.848784722228</v>
      </c>
      <c r="M340" s="63">
        <f>DATEDIF(L340,J340,"D")</f>
        <v>20</v>
      </c>
      <c r="N340" s="5">
        <v>20</v>
      </c>
      <c r="O340" t="b">
        <v>0</v>
      </c>
      <c r="P340">
        <v>1</v>
      </c>
      <c r="Q340" t="b">
        <v>0</v>
      </c>
      <c r="R340" t="s">
        <v>8270</v>
      </c>
      <c r="S340" s="2">
        <f>IF(E340=0,0,E340/D340*100)</f>
        <v>9.9009900990099015E-2</v>
      </c>
      <c r="T340" s="4">
        <f>IF(E340=0,0,E340/P340)</f>
        <v>1</v>
      </c>
      <c r="U340" t="str">
        <f>PROPER(LEFT(R340,(SEARCH("/",R340)-2)+1))</f>
        <v>Film &amp; Video</v>
      </c>
      <c r="V340" t="str">
        <f>PROPER(RIGHT(R340,LEN(R340)-SEARCH("/",R340)))</f>
        <v>Animation</v>
      </c>
    </row>
    <row r="341" spans="1:22" x14ac:dyDescent="0.25">
      <c r="A341">
        <v>571</v>
      </c>
      <c r="B341" s="7" t="s">
        <v>572</v>
      </c>
      <c r="C341" s="7" t="s">
        <v>4681</v>
      </c>
      <c r="D341" s="4">
        <v>25000</v>
      </c>
      <c r="E341" s="4">
        <v>106</v>
      </c>
      <c r="F341" t="s">
        <v>8221</v>
      </c>
      <c r="G341" t="s">
        <v>8224</v>
      </c>
      <c r="H341" t="s">
        <v>8246</v>
      </c>
      <c r="I341">
        <v>1437969540</v>
      </c>
      <c r="J341" s="11">
        <f>(((I341/60)/60)/24)+DATE(1970,1,1)</f>
        <v>42212.165972222225</v>
      </c>
      <c r="K341">
        <v>1436297723</v>
      </c>
      <c r="L341" s="15">
        <f>(((K341/60)/60)/24)+DATE(1970,1,1)</f>
        <v>42192.816238425927</v>
      </c>
      <c r="M341" s="63">
        <f>DATEDIF(L341,J341,"D")</f>
        <v>20</v>
      </c>
      <c r="N341" s="5">
        <v>20</v>
      </c>
      <c r="O341" t="b">
        <v>0</v>
      </c>
      <c r="P341">
        <v>2</v>
      </c>
      <c r="Q341" t="b">
        <v>0</v>
      </c>
      <c r="R341" t="s">
        <v>8272</v>
      </c>
      <c r="S341" s="2">
        <f>IF(E341=0,0,E341/D341*100)</f>
        <v>0.42399999999999999</v>
      </c>
      <c r="T341" s="4">
        <f>IF(E341=0,0,E341/P341)</f>
        <v>53</v>
      </c>
      <c r="U341" t="str">
        <f>PROPER(LEFT(R341,(SEARCH("/",R341)-2)+1))</f>
        <v>Technology</v>
      </c>
      <c r="V341" t="str">
        <f>PROPER(RIGHT(R341,LEN(R341)-SEARCH("/",R341)))</f>
        <v>Web</v>
      </c>
    </row>
    <row r="342" spans="1:22" x14ac:dyDescent="0.25">
      <c r="A342">
        <v>622</v>
      </c>
      <c r="B342" s="7" t="s">
        <v>623</v>
      </c>
      <c r="C342" s="7" t="s">
        <v>4732</v>
      </c>
      <c r="D342" s="4">
        <v>6000</v>
      </c>
      <c r="E342" s="4">
        <v>341</v>
      </c>
      <c r="F342" t="s">
        <v>8220</v>
      </c>
      <c r="G342" t="s">
        <v>8224</v>
      </c>
      <c r="H342" t="s">
        <v>8246</v>
      </c>
      <c r="I342">
        <v>1467398138</v>
      </c>
      <c r="J342" s="11">
        <f>(((I342/60)/60)/24)+DATE(1970,1,1)</f>
        <v>42552.774745370371</v>
      </c>
      <c r="K342">
        <v>1465670138</v>
      </c>
      <c r="L342" s="15">
        <f>(((K342/60)/60)/24)+DATE(1970,1,1)</f>
        <v>42532.774745370371</v>
      </c>
      <c r="M342" s="63">
        <f>DATEDIF(L342,J342,"D")</f>
        <v>20</v>
      </c>
      <c r="N342" s="5">
        <v>20</v>
      </c>
      <c r="O342" t="b">
        <v>0</v>
      </c>
      <c r="P342">
        <v>9</v>
      </c>
      <c r="Q342" t="b">
        <v>0</v>
      </c>
      <c r="R342" t="s">
        <v>8272</v>
      </c>
      <c r="S342" s="2">
        <f>IF(E342=0,0,E342/D342*100)</f>
        <v>5.6833333333333336</v>
      </c>
      <c r="T342" s="4">
        <f>IF(E342=0,0,E342/P342)</f>
        <v>37.888888888888886</v>
      </c>
      <c r="U342" t="str">
        <f>PROPER(LEFT(R342,(SEARCH("/",R342)-2)+1))</f>
        <v>Technology</v>
      </c>
      <c r="V342" t="str">
        <f>PROPER(RIGHT(R342,LEN(R342)-SEARCH("/",R342)))</f>
        <v>Web</v>
      </c>
    </row>
    <row r="343" spans="1:22" x14ac:dyDescent="0.25">
      <c r="A343">
        <v>736</v>
      </c>
      <c r="B343" s="7" t="s">
        <v>737</v>
      </c>
      <c r="C343" s="7" t="s">
        <v>4846</v>
      </c>
      <c r="D343" s="4">
        <v>3600</v>
      </c>
      <c r="E343" s="4">
        <v>11345</v>
      </c>
      <c r="F343" t="s">
        <v>8219</v>
      </c>
      <c r="G343" t="s">
        <v>8224</v>
      </c>
      <c r="H343" t="s">
        <v>8246</v>
      </c>
      <c r="I343">
        <v>1385009940</v>
      </c>
      <c r="J343" s="11">
        <f>(((I343/60)/60)/24)+DATE(1970,1,1)</f>
        <v>41599.207638888889</v>
      </c>
      <c r="K343">
        <v>1383327440</v>
      </c>
      <c r="L343" s="15">
        <f>(((K343/60)/60)/24)+DATE(1970,1,1)</f>
        <v>41579.734259259261</v>
      </c>
      <c r="M343" s="63">
        <f>DATEDIF(L343,J343,"D")</f>
        <v>20</v>
      </c>
      <c r="N343" s="5">
        <v>20</v>
      </c>
      <c r="O343" t="b">
        <v>0</v>
      </c>
      <c r="P343">
        <v>108</v>
      </c>
      <c r="Q343" t="b">
        <v>1</v>
      </c>
      <c r="R343" t="s">
        <v>8274</v>
      </c>
      <c r="S343" s="2">
        <f>IF(E343=0,0,E343/D343*100)</f>
        <v>315.13888888888891</v>
      </c>
      <c r="T343" s="4">
        <f>IF(E343=0,0,E343/P343)</f>
        <v>105.04629629629629</v>
      </c>
      <c r="U343" t="str">
        <f>PROPER(LEFT(R343,(SEARCH("/",R343)-2)+1))</f>
        <v>Publishing</v>
      </c>
      <c r="V343" t="str">
        <f>PROPER(RIGHT(R343,LEN(R343)-SEARCH("/",R343)))</f>
        <v>Nonfiction</v>
      </c>
    </row>
    <row r="344" spans="1:22" x14ac:dyDescent="0.25">
      <c r="A344">
        <v>752</v>
      </c>
      <c r="B344" s="7" t="s">
        <v>753</v>
      </c>
      <c r="C344" s="7" t="s">
        <v>4862</v>
      </c>
      <c r="D344" s="4">
        <v>5000</v>
      </c>
      <c r="E344" s="4">
        <v>5585</v>
      </c>
      <c r="F344" t="s">
        <v>8219</v>
      </c>
      <c r="G344" t="s">
        <v>8226</v>
      </c>
      <c r="H344" t="s">
        <v>8248</v>
      </c>
      <c r="I344">
        <v>1476615600</v>
      </c>
      <c r="J344" s="11">
        <f>(((I344/60)/60)/24)+DATE(1970,1,1)</f>
        <v>42659.458333333328</v>
      </c>
      <c r="K344">
        <v>1474884417</v>
      </c>
      <c r="L344" s="15">
        <f>(((K344/60)/60)/24)+DATE(1970,1,1)</f>
        <v>42639.421493055561</v>
      </c>
      <c r="M344" s="63">
        <f>DATEDIF(L344,J344,"D")</f>
        <v>20</v>
      </c>
      <c r="N344" s="5">
        <v>20</v>
      </c>
      <c r="O344" t="b">
        <v>0</v>
      </c>
      <c r="P344">
        <v>105</v>
      </c>
      <c r="Q344" t="b">
        <v>1</v>
      </c>
      <c r="R344" t="s">
        <v>8274</v>
      </c>
      <c r="S344" s="2">
        <f>IF(E344=0,0,E344/D344*100)</f>
        <v>111.7</v>
      </c>
      <c r="T344" s="4">
        <f>IF(E344=0,0,E344/P344)</f>
        <v>53.19047619047619</v>
      </c>
      <c r="U344" t="str">
        <f>PROPER(LEFT(R344,(SEARCH("/",R344)-2)+1))</f>
        <v>Publishing</v>
      </c>
      <c r="V344" t="str">
        <f>PROPER(RIGHT(R344,LEN(R344)-SEARCH("/",R344)))</f>
        <v>Nonfiction</v>
      </c>
    </row>
    <row r="345" spans="1:22" x14ac:dyDescent="0.25">
      <c r="A345">
        <v>826</v>
      </c>
      <c r="B345" s="7" t="s">
        <v>827</v>
      </c>
      <c r="C345" s="7" t="s">
        <v>4936</v>
      </c>
      <c r="D345" s="4">
        <v>5500</v>
      </c>
      <c r="E345" s="4">
        <v>5580</v>
      </c>
      <c r="F345" t="s">
        <v>8219</v>
      </c>
      <c r="G345" t="s">
        <v>8224</v>
      </c>
      <c r="H345" t="s">
        <v>8246</v>
      </c>
      <c r="I345">
        <v>1332719730</v>
      </c>
      <c r="J345" s="11">
        <f>(((I345/60)/60)/24)+DATE(1970,1,1)</f>
        <v>40993.996874999997</v>
      </c>
      <c r="K345">
        <v>1330908930</v>
      </c>
      <c r="L345" s="15">
        <f>(((K345/60)/60)/24)+DATE(1970,1,1)</f>
        <v>40973.038541666669</v>
      </c>
      <c r="M345" s="63">
        <f>DATEDIF(L345,J345,"D")</f>
        <v>20</v>
      </c>
      <c r="N345" s="5">
        <v>20</v>
      </c>
      <c r="O345" t="b">
        <v>0</v>
      </c>
      <c r="P345">
        <v>49</v>
      </c>
      <c r="Q345" t="b">
        <v>1</v>
      </c>
      <c r="R345" t="s">
        <v>8276</v>
      </c>
      <c r="S345" s="2">
        <f>IF(E345=0,0,E345/D345*100)</f>
        <v>101.45454545454547</v>
      </c>
      <c r="T345" s="4">
        <f>IF(E345=0,0,E345/P345)</f>
        <v>113.87755102040816</v>
      </c>
      <c r="U345" t="str">
        <f>PROPER(LEFT(R345,(SEARCH("/",R345)-2)+1))</f>
        <v>Music</v>
      </c>
      <c r="V345" t="str">
        <f>PROPER(RIGHT(R345,LEN(R345)-SEARCH("/",R345)))</f>
        <v>Rock</v>
      </c>
    </row>
    <row r="346" spans="1:22" x14ac:dyDescent="0.25">
      <c r="A346">
        <v>875</v>
      </c>
      <c r="B346" s="7" t="s">
        <v>876</v>
      </c>
      <c r="C346" s="7" t="s">
        <v>4985</v>
      </c>
      <c r="D346" s="4">
        <v>5000</v>
      </c>
      <c r="E346" s="4">
        <v>0</v>
      </c>
      <c r="F346" t="s">
        <v>8221</v>
      </c>
      <c r="G346" t="s">
        <v>8224</v>
      </c>
      <c r="H346" t="s">
        <v>8246</v>
      </c>
      <c r="I346">
        <v>1442856131</v>
      </c>
      <c r="J346" s="11">
        <f>(((I346/60)/60)/24)+DATE(1970,1,1)</f>
        <v>42268.723738425921</v>
      </c>
      <c r="K346">
        <v>1441128131</v>
      </c>
      <c r="L346" s="15">
        <f>(((K346/60)/60)/24)+DATE(1970,1,1)</f>
        <v>42248.723738425921</v>
      </c>
      <c r="M346" s="63">
        <f>DATEDIF(L346,J346,"D")</f>
        <v>20</v>
      </c>
      <c r="N346" s="5">
        <v>20</v>
      </c>
      <c r="O346" t="b">
        <v>0</v>
      </c>
      <c r="P346">
        <v>0</v>
      </c>
      <c r="Q346" t="b">
        <v>0</v>
      </c>
      <c r="R346" t="s">
        <v>8278</v>
      </c>
      <c r="S346" s="2">
        <f>IF(E346=0,0,E346/D346*100)</f>
        <v>0</v>
      </c>
      <c r="T346" s="4">
        <f>IF(E346=0,0,E346/P346)</f>
        <v>0</v>
      </c>
      <c r="U346" t="str">
        <f>PROPER(LEFT(R346,(SEARCH("/",R346)-2)+1))</f>
        <v>Music</v>
      </c>
      <c r="V346" t="str">
        <f>PROPER(RIGHT(R346,LEN(R346)-SEARCH("/",R346)))</f>
        <v>Jazz</v>
      </c>
    </row>
    <row r="347" spans="1:22" x14ac:dyDescent="0.25">
      <c r="A347">
        <v>1041</v>
      </c>
      <c r="B347" s="7" t="s">
        <v>1042</v>
      </c>
      <c r="C347" s="7" t="s">
        <v>5151</v>
      </c>
      <c r="D347" s="4">
        <v>50</v>
      </c>
      <c r="E347" s="4">
        <v>0</v>
      </c>
      <c r="F347" t="s">
        <v>8220</v>
      </c>
      <c r="G347" t="s">
        <v>8224</v>
      </c>
      <c r="H347" t="s">
        <v>8246</v>
      </c>
      <c r="I347">
        <v>1406769992</v>
      </c>
      <c r="J347" s="11">
        <f>(((I347/60)/60)/24)+DATE(1970,1,1)</f>
        <v>41851.060092592597</v>
      </c>
      <c r="K347">
        <v>1405041992</v>
      </c>
      <c r="L347" s="15">
        <f>(((K347/60)/60)/24)+DATE(1970,1,1)</f>
        <v>41831.060092592597</v>
      </c>
      <c r="M347" s="63">
        <f>DATEDIF(L347,J347,"D")</f>
        <v>20</v>
      </c>
      <c r="N347" s="5">
        <v>20</v>
      </c>
      <c r="O347" t="b">
        <v>0</v>
      </c>
      <c r="P347">
        <v>0</v>
      </c>
      <c r="Q347" t="b">
        <v>0</v>
      </c>
      <c r="R347" t="s">
        <v>8281</v>
      </c>
      <c r="S347" s="2">
        <f>IF(E347=0,0,E347/D347*100)</f>
        <v>0</v>
      </c>
      <c r="T347" s="4">
        <f>IF(E347=0,0,E347/P347)</f>
        <v>0</v>
      </c>
      <c r="U347" t="str">
        <f>PROPER(LEFT(R347,(SEARCH("/",R347)-2)+1))</f>
        <v>Journalism</v>
      </c>
      <c r="V347" t="str">
        <f>PROPER(RIGHT(R347,LEN(R347)-SEARCH("/",R347)))</f>
        <v>Audio</v>
      </c>
    </row>
    <row r="348" spans="1:22" x14ac:dyDescent="0.25">
      <c r="A348">
        <v>1070</v>
      </c>
      <c r="B348" s="7" t="s">
        <v>1071</v>
      </c>
      <c r="C348" s="7" t="s">
        <v>5180</v>
      </c>
      <c r="D348" s="4">
        <v>10000</v>
      </c>
      <c r="E348" s="4">
        <v>70</v>
      </c>
      <c r="F348" t="s">
        <v>8221</v>
      </c>
      <c r="G348" t="s">
        <v>8224</v>
      </c>
      <c r="H348" t="s">
        <v>8246</v>
      </c>
      <c r="I348">
        <v>1349050622</v>
      </c>
      <c r="J348" s="11">
        <f>(((I348/60)/60)/24)+DATE(1970,1,1)</f>
        <v>41183.011828703704</v>
      </c>
      <c r="K348">
        <v>1347322622</v>
      </c>
      <c r="L348" s="15">
        <f>(((K348/60)/60)/24)+DATE(1970,1,1)</f>
        <v>41163.011828703704</v>
      </c>
      <c r="M348" s="63">
        <f>DATEDIF(L348,J348,"D")</f>
        <v>20</v>
      </c>
      <c r="N348" s="5">
        <v>20</v>
      </c>
      <c r="O348" t="b">
        <v>0</v>
      </c>
      <c r="P348">
        <v>2</v>
      </c>
      <c r="Q348" t="b">
        <v>0</v>
      </c>
      <c r="R348" t="s">
        <v>8282</v>
      </c>
      <c r="S348" s="2">
        <f>IF(E348=0,0,E348/D348*100)</f>
        <v>0.70000000000000007</v>
      </c>
      <c r="T348" s="4">
        <f>IF(E348=0,0,E348/P348)</f>
        <v>35</v>
      </c>
      <c r="U348" t="str">
        <f>PROPER(LEFT(R348,(SEARCH("/",R348)-2)+1))</f>
        <v>Games</v>
      </c>
      <c r="V348" t="str">
        <f>PROPER(RIGHT(R348,LEN(R348)-SEARCH("/",R348)))</f>
        <v>Video Games</v>
      </c>
    </row>
    <row r="349" spans="1:22" x14ac:dyDescent="0.25">
      <c r="A349">
        <v>1138</v>
      </c>
      <c r="B349" s="7" t="s">
        <v>1139</v>
      </c>
      <c r="C349" s="7" t="s">
        <v>5248</v>
      </c>
      <c r="D349" s="4">
        <v>35000</v>
      </c>
      <c r="E349" s="4">
        <v>125</v>
      </c>
      <c r="F349" t="s">
        <v>8221</v>
      </c>
      <c r="G349" t="s">
        <v>8224</v>
      </c>
      <c r="H349" t="s">
        <v>8246</v>
      </c>
      <c r="I349">
        <v>1485035131</v>
      </c>
      <c r="J349" s="11">
        <f>(((I349/60)/60)/24)+DATE(1970,1,1)</f>
        <v>42756.9066087963</v>
      </c>
      <c r="K349">
        <v>1483307131</v>
      </c>
      <c r="L349" s="15">
        <f>(((K349/60)/60)/24)+DATE(1970,1,1)</f>
        <v>42736.9066087963</v>
      </c>
      <c r="M349" s="63">
        <f>DATEDIF(L349,J349,"D")</f>
        <v>20</v>
      </c>
      <c r="N349" s="5">
        <v>20</v>
      </c>
      <c r="O349" t="b">
        <v>0</v>
      </c>
      <c r="P349">
        <v>4</v>
      </c>
      <c r="Q349" t="b">
        <v>0</v>
      </c>
      <c r="R349" t="s">
        <v>8283</v>
      </c>
      <c r="S349" s="2">
        <f>IF(E349=0,0,E349/D349*100)</f>
        <v>0.35714285714285715</v>
      </c>
      <c r="T349" s="4">
        <f>IF(E349=0,0,E349/P349)</f>
        <v>31.25</v>
      </c>
      <c r="U349" t="str">
        <f>PROPER(LEFT(R349,(SEARCH("/",R349)-2)+1))</f>
        <v>Games</v>
      </c>
      <c r="V349" t="str">
        <f>PROPER(RIGHT(R349,LEN(R349)-SEARCH("/",R349)))</f>
        <v>Mobile Games</v>
      </c>
    </row>
    <row r="350" spans="1:22" x14ac:dyDescent="0.25">
      <c r="A350">
        <v>1183</v>
      </c>
      <c r="B350" s="7" t="s">
        <v>1184</v>
      </c>
      <c r="C350" s="7" t="s">
        <v>5293</v>
      </c>
      <c r="D350" s="4">
        <v>2500</v>
      </c>
      <c r="E350" s="4">
        <v>100</v>
      </c>
      <c r="F350" t="s">
        <v>8221</v>
      </c>
      <c r="G350" t="s">
        <v>8224</v>
      </c>
      <c r="H350" t="s">
        <v>8246</v>
      </c>
      <c r="I350">
        <v>1478059140</v>
      </c>
      <c r="J350" s="11">
        <f>(((I350/60)/60)/24)+DATE(1970,1,1)</f>
        <v>42676.165972222225</v>
      </c>
      <c r="K350">
        <v>1476391223</v>
      </c>
      <c r="L350" s="15">
        <f>(((K350/60)/60)/24)+DATE(1970,1,1)</f>
        <v>42656.86137731481</v>
      </c>
      <c r="M350" s="63">
        <f>DATEDIF(L350,J350,"D")</f>
        <v>20</v>
      </c>
      <c r="N350" s="5">
        <v>20</v>
      </c>
      <c r="O350" t="b">
        <v>0</v>
      </c>
      <c r="P350">
        <v>3</v>
      </c>
      <c r="Q350" t="b">
        <v>0</v>
      </c>
      <c r="R350" t="s">
        <v>8284</v>
      </c>
      <c r="S350" s="2">
        <f>IF(E350=0,0,E350/D350*100)</f>
        <v>4</v>
      </c>
      <c r="T350" s="4">
        <f>IF(E350=0,0,E350/P350)</f>
        <v>33.333333333333336</v>
      </c>
      <c r="U350" t="str">
        <f>PROPER(LEFT(R350,(SEARCH("/",R350)-2)+1))</f>
        <v>Food</v>
      </c>
      <c r="V350" t="str">
        <f>PROPER(RIGHT(R350,LEN(R350)-SEARCH("/",R350)))</f>
        <v>Food Trucks</v>
      </c>
    </row>
    <row r="351" spans="1:22" x14ac:dyDescent="0.25">
      <c r="A351">
        <v>1237</v>
      </c>
      <c r="B351" s="7" t="s">
        <v>1238</v>
      </c>
      <c r="C351" s="7" t="s">
        <v>5347</v>
      </c>
      <c r="D351" s="4">
        <v>25000</v>
      </c>
      <c r="E351" s="4">
        <v>0</v>
      </c>
      <c r="F351" t="s">
        <v>8220</v>
      </c>
      <c r="G351" t="s">
        <v>8224</v>
      </c>
      <c r="H351" t="s">
        <v>8246</v>
      </c>
      <c r="I351">
        <v>1345790865</v>
      </c>
      <c r="J351" s="11">
        <f>(((I351/60)/60)/24)+DATE(1970,1,1)</f>
        <v>41145.283159722225</v>
      </c>
      <c r="K351">
        <v>1344062865</v>
      </c>
      <c r="L351" s="15">
        <f>(((K351/60)/60)/24)+DATE(1970,1,1)</f>
        <v>41125.283159722225</v>
      </c>
      <c r="M351" s="63">
        <f>DATEDIF(L351,J351,"D")</f>
        <v>20</v>
      </c>
      <c r="N351" s="5">
        <v>20</v>
      </c>
      <c r="O351" t="b">
        <v>0</v>
      </c>
      <c r="P351">
        <v>0</v>
      </c>
      <c r="Q351" t="b">
        <v>0</v>
      </c>
      <c r="R351" t="s">
        <v>8286</v>
      </c>
      <c r="S351" s="2">
        <f>IF(E351=0,0,E351/D351*100)</f>
        <v>0</v>
      </c>
      <c r="T351" s="4">
        <f>IF(E351=0,0,E351/P351)</f>
        <v>0</v>
      </c>
      <c r="U351" t="str">
        <f>PROPER(LEFT(R351,(SEARCH("/",R351)-2)+1))</f>
        <v>Music</v>
      </c>
      <c r="V351" t="str">
        <f>PROPER(RIGHT(R351,LEN(R351)-SEARCH("/",R351)))</f>
        <v>World Music</v>
      </c>
    </row>
    <row r="352" spans="1:22" x14ac:dyDescent="0.25">
      <c r="A352">
        <v>1281</v>
      </c>
      <c r="B352" s="7" t="s">
        <v>1282</v>
      </c>
      <c r="C352" s="7" t="s">
        <v>5391</v>
      </c>
      <c r="D352" s="4">
        <v>7000</v>
      </c>
      <c r="E352" s="4">
        <v>7750</v>
      </c>
      <c r="F352" t="s">
        <v>8219</v>
      </c>
      <c r="G352" t="s">
        <v>8224</v>
      </c>
      <c r="H352" t="s">
        <v>8246</v>
      </c>
      <c r="I352">
        <v>1375033836</v>
      </c>
      <c r="J352" s="11">
        <f>(((I352/60)/60)/24)+DATE(1970,1,1)</f>
        <v>41483.743472222224</v>
      </c>
      <c r="K352">
        <v>1373305836</v>
      </c>
      <c r="L352" s="15">
        <f>(((K352/60)/60)/24)+DATE(1970,1,1)</f>
        <v>41463.743472222224</v>
      </c>
      <c r="M352" s="63">
        <f>DATEDIF(L352,J352,"D")</f>
        <v>20</v>
      </c>
      <c r="N352" s="5">
        <v>20</v>
      </c>
      <c r="O352" t="b">
        <v>1</v>
      </c>
      <c r="P352">
        <v>74</v>
      </c>
      <c r="Q352" t="b">
        <v>1</v>
      </c>
      <c r="R352" t="s">
        <v>8276</v>
      </c>
      <c r="S352" s="2">
        <f>IF(E352=0,0,E352/D352*100)</f>
        <v>110.71428571428572</v>
      </c>
      <c r="T352" s="4">
        <f>IF(E352=0,0,E352/P352)</f>
        <v>104.72972972972973</v>
      </c>
      <c r="U352" t="str">
        <f>PROPER(LEFT(R352,(SEARCH("/",R352)-2)+1))</f>
        <v>Music</v>
      </c>
      <c r="V352" t="str">
        <f>PROPER(RIGHT(R352,LEN(R352)-SEARCH("/",R352)))</f>
        <v>Rock</v>
      </c>
    </row>
    <row r="353" spans="1:22" x14ac:dyDescent="0.25">
      <c r="A353">
        <v>1296</v>
      </c>
      <c r="B353" s="7" t="s">
        <v>1297</v>
      </c>
      <c r="C353" s="7" t="s">
        <v>5406</v>
      </c>
      <c r="D353" s="4">
        <v>850</v>
      </c>
      <c r="E353" s="4">
        <v>1200</v>
      </c>
      <c r="F353" t="s">
        <v>8219</v>
      </c>
      <c r="G353" t="s">
        <v>8225</v>
      </c>
      <c r="H353" t="s">
        <v>8247</v>
      </c>
      <c r="I353">
        <v>1457914373</v>
      </c>
      <c r="J353" s="11">
        <f>(((I353/60)/60)/24)+DATE(1970,1,1)</f>
        <v>42443.008946759262</v>
      </c>
      <c r="K353">
        <v>1456189973</v>
      </c>
      <c r="L353" s="15">
        <f>(((K353/60)/60)/24)+DATE(1970,1,1)</f>
        <v>42423.050613425927</v>
      </c>
      <c r="M353" s="63">
        <f>DATEDIF(L353,J353,"D")</f>
        <v>20</v>
      </c>
      <c r="N353" s="5">
        <v>20</v>
      </c>
      <c r="O353" t="b">
        <v>0</v>
      </c>
      <c r="P353">
        <v>23</v>
      </c>
      <c r="Q353" t="b">
        <v>1</v>
      </c>
      <c r="R353" t="s">
        <v>8271</v>
      </c>
      <c r="S353" s="2">
        <f>IF(E353=0,0,E353/D353*100)</f>
        <v>141.1764705882353</v>
      </c>
      <c r="T353" s="4">
        <f>IF(E353=0,0,E353/P353)</f>
        <v>52.173913043478258</v>
      </c>
      <c r="U353" t="str">
        <f>PROPER(LEFT(R353,(SEARCH("/",R353)-2)+1))</f>
        <v>Theater</v>
      </c>
      <c r="V353" t="str">
        <f>PROPER(RIGHT(R353,LEN(R353)-SEARCH("/",R353)))</f>
        <v>Plays</v>
      </c>
    </row>
    <row r="354" spans="1:22" x14ac:dyDescent="0.25">
      <c r="A354">
        <v>1383</v>
      </c>
      <c r="B354" s="7" t="s">
        <v>1384</v>
      </c>
      <c r="C354" s="7" t="s">
        <v>5493</v>
      </c>
      <c r="D354" s="4">
        <v>2200</v>
      </c>
      <c r="E354" s="4">
        <v>4673</v>
      </c>
      <c r="F354" t="s">
        <v>8219</v>
      </c>
      <c r="G354" t="s">
        <v>8229</v>
      </c>
      <c r="H354" t="s">
        <v>8251</v>
      </c>
      <c r="I354">
        <v>1482457678</v>
      </c>
      <c r="J354" s="11">
        <f>(((I354/60)/60)/24)+DATE(1970,1,1)</f>
        <v>42727.074976851851</v>
      </c>
      <c r="K354">
        <v>1480729678</v>
      </c>
      <c r="L354" s="15">
        <f>(((K354/60)/60)/24)+DATE(1970,1,1)</f>
        <v>42707.074976851851</v>
      </c>
      <c r="M354" s="63">
        <f>DATEDIF(L354,J354,"D")</f>
        <v>20</v>
      </c>
      <c r="N354" s="5">
        <v>20</v>
      </c>
      <c r="O354" t="b">
        <v>0</v>
      </c>
      <c r="P354">
        <v>93</v>
      </c>
      <c r="Q354" t="b">
        <v>1</v>
      </c>
      <c r="R354" t="s">
        <v>8276</v>
      </c>
      <c r="S354" s="2">
        <f>IF(E354=0,0,E354/D354*100)</f>
        <v>212.40909090909091</v>
      </c>
      <c r="T354" s="4">
        <f>IF(E354=0,0,E354/P354)</f>
        <v>50.247311827956992</v>
      </c>
      <c r="U354" t="str">
        <f>PROPER(LEFT(R354,(SEARCH("/",R354)-2)+1))</f>
        <v>Music</v>
      </c>
      <c r="V354" t="str">
        <f>PROPER(RIGHT(R354,LEN(R354)-SEARCH("/",R354)))</f>
        <v>Rock</v>
      </c>
    </row>
    <row r="355" spans="1:22" x14ac:dyDescent="0.25">
      <c r="A355">
        <v>1446</v>
      </c>
      <c r="B355" s="7" t="s">
        <v>1447</v>
      </c>
      <c r="C355" s="7" t="s">
        <v>5556</v>
      </c>
      <c r="D355" s="4">
        <v>900</v>
      </c>
      <c r="E355" s="4">
        <v>0</v>
      </c>
      <c r="F355" t="s">
        <v>8221</v>
      </c>
      <c r="G355" t="s">
        <v>8237</v>
      </c>
      <c r="H355" t="s">
        <v>8249</v>
      </c>
      <c r="I355">
        <v>1461235478</v>
      </c>
      <c r="J355" s="11">
        <f>(((I355/60)/60)/24)+DATE(1970,1,1)</f>
        <v>42481.447662037041</v>
      </c>
      <c r="K355">
        <v>1459507478</v>
      </c>
      <c r="L355" s="15">
        <f>(((K355/60)/60)/24)+DATE(1970,1,1)</f>
        <v>42461.447662037041</v>
      </c>
      <c r="M355" s="63">
        <f>DATEDIF(L355,J355,"D")</f>
        <v>20</v>
      </c>
      <c r="N355" s="5">
        <v>20</v>
      </c>
      <c r="O355" t="b">
        <v>0</v>
      </c>
      <c r="P355">
        <v>0</v>
      </c>
      <c r="Q355" t="b">
        <v>0</v>
      </c>
      <c r="R355" t="s">
        <v>8287</v>
      </c>
      <c r="S355" s="2">
        <f>IF(E355=0,0,E355/D355*100)</f>
        <v>0</v>
      </c>
      <c r="T355" s="4">
        <f>IF(E355=0,0,E355/P355)</f>
        <v>0</v>
      </c>
      <c r="U355" t="str">
        <f>PROPER(LEFT(R355,(SEARCH("/",R355)-2)+1))</f>
        <v>Publishing</v>
      </c>
      <c r="V355" t="str">
        <f>PROPER(RIGHT(R355,LEN(R355)-SEARCH("/",R355)))</f>
        <v>Translations</v>
      </c>
    </row>
    <row r="356" spans="1:22" x14ac:dyDescent="0.25">
      <c r="A356">
        <v>1560</v>
      </c>
      <c r="B356" s="7" t="s">
        <v>1561</v>
      </c>
      <c r="C356" s="7" t="s">
        <v>5670</v>
      </c>
      <c r="D356" s="4">
        <v>2500</v>
      </c>
      <c r="E356" s="4">
        <v>94</v>
      </c>
      <c r="F356" t="s">
        <v>8221</v>
      </c>
      <c r="G356" t="s">
        <v>8224</v>
      </c>
      <c r="H356" t="s">
        <v>8246</v>
      </c>
      <c r="I356">
        <v>1415842193</v>
      </c>
      <c r="J356" s="11">
        <f>(((I356/60)/60)/24)+DATE(1970,1,1)</f>
        <v>41956.062418981484</v>
      </c>
      <c r="K356">
        <v>1414110593</v>
      </c>
      <c r="L356" s="15">
        <f>(((K356/60)/60)/24)+DATE(1970,1,1)</f>
        <v>41936.020752314813</v>
      </c>
      <c r="M356" s="63">
        <f>DATEDIF(L356,J356,"D")</f>
        <v>20</v>
      </c>
      <c r="N356" s="5">
        <v>20</v>
      </c>
      <c r="O356" t="b">
        <v>0</v>
      </c>
      <c r="P356">
        <v>4</v>
      </c>
      <c r="Q356" t="b">
        <v>0</v>
      </c>
      <c r="R356" t="s">
        <v>8289</v>
      </c>
      <c r="S356" s="2">
        <f>IF(E356=0,0,E356/D356*100)</f>
        <v>3.7600000000000002</v>
      </c>
      <c r="T356" s="4">
        <f>IF(E356=0,0,E356/P356)</f>
        <v>23.5</v>
      </c>
      <c r="U356" t="str">
        <f>PROPER(LEFT(R356,(SEARCH("/",R356)-2)+1))</f>
        <v>Photography</v>
      </c>
      <c r="V356" t="str">
        <f>PROPER(RIGHT(R356,LEN(R356)-SEARCH("/",R356)))</f>
        <v>Nature</v>
      </c>
    </row>
    <row r="357" spans="1:22" x14ac:dyDescent="0.25">
      <c r="A357">
        <v>1642</v>
      </c>
      <c r="B357" s="7" t="s">
        <v>1643</v>
      </c>
      <c r="C357" s="7" t="s">
        <v>5752</v>
      </c>
      <c r="D357" s="4">
        <v>1200</v>
      </c>
      <c r="E357" s="4">
        <v>1200</v>
      </c>
      <c r="F357" t="s">
        <v>8219</v>
      </c>
      <c r="G357" t="s">
        <v>8224</v>
      </c>
      <c r="H357" t="s">
        <v>8246</v>
      </c>
      <c r="I357">
        <v>1308011727</v>
      </c>
      <c r="J357" s="11">
        <f>(((I357/60)/60)/24)+DATE(1970,1,1)</f>
        <v>40708.024618055555</v>
      </c>
      <c r="K357">
        <v>1306283727</v>
      </c>
      <c r="L357" s="15">
        <f>(((K357/60)/60)/24)+DATE(1970,1,1)</f>
        <v>40688.024618055555</v>
      </c>
      <c r="M357" s="63">
        <f>DATEDIF(L357,J357,"D")</f>
        <v>20</v>
      </c>
      <c r="N357" s="5">
        <v>20</v>
      </c>
      <c r="O357" t="b">
        <v>0</v>
      </c>
      <c r="P357">
        <v>28</v>
      </c>
      <c r="Q357" t="b">
        <v>1</v>
      </c>
      <c r="R357" t="s">
        <v>8292</v>
      </c>
      <c r="S357" s="2">
        <f>IF(E357=0,0,E357/D357*100)</f>
        <v>100</v>
      </c>
      <c r="T357" s="4">
        <f>IF(E357=0,0,E357/P357)</f>
        <v>42.857142857142854</v>
      </c>
      <c r="U357" t="str">
        <f>PROPER(LEFT(R357,(SEARCH("/",R357)-2)+1))</f>
        <v>Music</v>
      </c>
      <c r="V357" t="str">
        <f>PROPER(RIGHT(R357,LEN(R357)-SEARCH("/",R357)))</f>
        <v>Pop</v>
      </c>
    </row>
    <row r="358" spans="1:22" x14ac:dyDescent="0.25">
      <c r="A358">
        <v>1759</v>
      </c>
      <c r="B358" s="7" t="s">
        <v>1760</v>
      </c>
      <c r="C358" s="7" t="s">
        <v>5869</v>
      </c>
      <c r="D358" s="4">
        <v>5000</v>
      </c>
      <c r="E358" s="4">
        <v>5330</v>
      </c>
      <c r="F358" t="s">
        <v>8219</v>
      </c>
      <c r="G358" t="s">
        <v>8224</v>
      </c>
      <c r="H358" t="s">
        <v>8246</v>
      </c>
      <c r="I358">
        <v>1427309629</v>
      </c>
      <c r="J358" s="11">
        <f>(((I358/60)/60)/24)+DATE(1970,1,1)</f>
        <v>42088.787372685183</v>
      </c>
      <c r="K358">
        <v>1425585229</v>
      </c>
      <c r="L358" s="15">
        <f>(((K358/60)/60)/24)+DATE(1970,1,1)</f>
        <v>42068.829039351855</v>
      </c>
      <c r="M358" s="63">
        <f>DATEDIF(L358,J358,"D")</f>
        <v>20</v>
      </c>
      <c r="N358" s="5">
        <v>20</v>
      </c>
      <c r="O358" t="b">
        <v>0</v>
      </c>
      <c r="P358">
        <v>49</v>
      </c>
      <c r="Q358" t="b">
        <v>1</v>
      </c>
      <c r="R358" t="s">
        <v>8285</v>
      </c>
      <c r="S358" s="2">
        <f>IF(E358=0,0,E358/D358*100)</f>
        <v>106.60000000000001</v>
      </c>
      <c r="T358" s="4">
        <f>IF(E358=0,0,E358/P358)</f>
        <v>108.77551020408163</v>
      </c>
      <c r="U358" t="str">
        <f>PROPER(LEFT(R358,(SEARCH("/",R358)-2)+1))</f>
        <v>Photography</v>
      </c>
      <c r="V358" t="str">
        <f>PROPER(RIGHT(R358,LEN(R358)-SEARCH("/",R358)))</f>
        <v>Photobooks</v>
      </c>
    </row>
    <row r="359" spans="1:22" x14ac:dyDescent="0.25">
      <c r="A359">
        <v>1760</v>
      </c>
      <c r="B359" s="7" t="s">
        <v>1761</v>
      </c>
      <c r="C359" s="7" t="s">
        <v>5870</v>
      </c>
      <c r="D359" s="4">
        <v>5000</v>
      </c>
      <c r="E359" s="4">
        <v>8272</v>
      </c>
      <c r="F359" t="s">
        <v>8219</v>
      </c>
      <c r="G359" t="s">
        <v>8224</v>
      </c>
      <c r="H359" t="s">
        <v>8246</v>
      </c>
      <c r="I359">
        <v>1456416513</v>
      </c>
      <c r="J359" s="11">
        <f>(((I359/60)/60)/24)+DATE(1970,1,1)</f>
        <v>42425.67260416667</v>
      </c>
      <c r="K359">
        <v>1454688513</v>
      </c>
      <c r="L359" s="15">
        <f>(((K359/60)/60)/24)+DATE(1970,1,1)</f>
        <v>42405.67260416667</v>
      </c>
      <c r="M359" s="63">
        <f>DATEDIF(L359,J359,"D")</f>
        <v>20</v>
      </c>
      <c r="N359" s="5">
        <v>20</v>
      </c>
      <c r="O359" t="b">
        <v>0</v>
      </c>
      <c r="P359">
        <v>102</v>
      </c>
      <c r="Q359" t="b">
        <v>1</v>
      </c>
      <c r="R359" t="s">
        <v>8285</v>
      </c>
      <c r="S359" s="2">
        <f>IF(E359=0,0,E359/D359*100)</f>
        <v>165.44</v>
      </c>
      <c r="T359" s="4">
        <f>IF(E359=0,0,E359/P359)</f>
        <v>81.098039215686271</v>
      </c>
      <c r="U359" t="str">
        <f>PROPER(LEFT(R359,(SEARCH("/",R359)-2)+1))</f>
        <v>Photography</v>
      </c>
      <c r="V359" t="str">
        <f>PROPER(RIGHT(R359,LEN(R359)-SEARCH("/",R359)))</f>
        <v>Photobooks</v>
      </c>
    </row>
    <row r="360" spans="1:22" x14ac:dyDescent="0.25">
      <c r="A360">
        <v>1799</v>
      </c>
      <c r="B360" s="7" t="s">
        <v>1800</v>
      </c>
      <c r="C360" s="7" t="s">
        <v>5909</v>
      </c>
      <c r="D360" s="4">
        <v>4000</v>
      </c>
      <c r="E360" s="4">
        <v>69.83</v>
      </c>
      <c r="F360" t="s">
        <v>8221</v>
      </c>
      <c r="G360" t="s">
        <v>8225</v>
      </c>
      <c r="H360" t="s">
        <v>8247</v>
      </c>
      <c r="I360">
        <v>1415740408</v>
      </c>
      <c r="J360" s="11">
        <f>(((I360/60)/60)/24)+DATE(1970,1,1)</f>
        <v>41954.884351851855</v>
      </c>
      <c r="K360">
        <v>1414008808</v>
      </c>
      <c r="L360" s="15">
        <f>(((K360/60)/60)/24)+DATE(1970,1,1)</f>
        <v>41934.842685185184</v>
      </c>
      <c r="M360" s="63">
        <f>DATEDIF(L360,J360,"D")</f>
        <v>20</v>
      </c>
      <c r="N360" s="5">
        <v>20</v>
      </c>
      <c r="O360" t="b">
        <v>1</v>
      </c>
      <c r="P360">
        <v>6</v>
      </c>
      <c r="Q360" t="b">
        <v>0</v>
      </c>
      <c r="R360" t="s">
        <v>8285</v>
      </c>
      <c r="S360" s="2">
        <f>IF(E360=0,0,E360/D360*100)</f>
        <v>1.7457500000000001</v>
      </c>
      <c r="T360" s="4">
        <f>IF(E360=0,0,E360/P360)</f>
        <v>11.638333333333334</v>
      </c>
      <c r="U360" t="str">
        <f>PROPER(LEFT(R360,(SEARCH("/",R360)-2)+1))</f>
        <v>Photography</v>
      </c>
      <c r="V360" t="str">
        <f>PROPER(RIGHT(R360,LEN(R360)-SEARCH("/",R360)))</f>
        <v>Photobooks</v>
      </c>
    </row>
    <row r="361" spans="1:22" x14ac:dyDescent="0.25">
      <c r="A361">
        <v>1874</v>
      </c>
      <c r="B361" s="7" t="s">
        <v>1875</v>
      </c>
      <c r="C361" s="7" t="s">
        <v>5984</v>
      </c>
      <c r="D361" s="4">
        <v>160000</v>
      </c>
      <c r="E361" s="4">
        <v>26</v>
      </c>
      <c r="F361" t="s">
        <v>8221</v>
      </c>
      <c r="G361" t="s">
        <v>8224</v>
      </c>
      <c r="H361" t="s">
        <v>8246</v>
      </c>
      <c r="I361">
        <v>1467155733</v>
      </c>
      <c r="J361" s="11">
        <f>(((I361/60)/60)/24)+DATE(1970,1,1)</f>
        <v>42549.969131944439</v>
      </c>
      <c r="K361">
        <v>1465427733</v>
      </c>
      <c r="L361" s="15">
        <f>(((K361/60)/60)/24)+DATE(1970,1,1)</f>
        <v>42529.969131944439</v>
      </c>
      <c r="M361" s="63">
        <f>DATEDIF(L361,J361,"D")</f>
        <v>20</v>
      </c>
      <c r="N361" s="5">
        <v>20</v>
      </c>
      <c r="O361" t="b">
        <v>0</v>
      </c>
      <c r="P361">
        <v>2</v>
      </c>
      <c r="Q361" t="b">
        <v>0</v>
      </c>
      <c r="R361" t="s">
        <v>8283</v>
      </c>
      <c r="S361" s="2">
        <f>IF(E361=0,0,E361/D361*100)</f>
        <v>1.6250000000000001E-2</v>
      </c>
      <c r="T361" s="4">
        <f>IF(E361=0,0,E361/P361)</f>
        <v>13</v>
      </c>
      <c r="U361" t="str">
        <f>PROPER(LEFT(R361,(SEARCH("/",R361)-2)+1))</f>
        <v>Games</v>
      </c>
      <c r="V361" t="str">
        <f>PROPER(RIGHT(R361,LEN(R361)-SEARCH("/",R361)))</f>
        <v>Mobile Games</v>
      </c>
    </row>
    <row r="362" spans="1:22" x14ac:dyDescent="0.25">
      <c r="A362">
        <v>1915</v>
      </c>
      <c r="B362" s="7" t="s">
        <v>1916</v>
      </c>
      <c r="C362" s="7" t="s">
        <v>6025</v>
      </c>
      <c r="D362" s="4">
        <v>500</v>
      </c>
      <c r="E362" s="4">
        <v>8</v>
      </c>
      <c r="F362" t="s">
        <v>8221</v>
      </c>
      <c r="G362" t="s">
        <v>8224</v>
      </c>
      <c r="H362" t="s">
        <v>8246</v>
      </c>
      <c r="I362">
        <v>1409620222</v>
      </c>
      <c r="J362" s="11">
        <f>(((I362/60)/60)/24)+DATE(1970,1,1)</f>
        <v>41884.04886574074</v>
      </c>
      <c r="K362">
        <v>1407892222</v>
      </c>
      <c r="L362" s="15">
        <f>(((K362/60)/60)/24)+DATE(1970,1,1)</f>
        <v>41864.04886574074</v>
      </c>
      <c r="M362" s="63">
        <f>DATEDIF(L362,J362,"D")</f>
        <v>20</v>
      </c>
      <c r="N362" s="5">
        <v>20</v>
      </c>
      <c r="O362" t="b">
        <v>0</v>
      </c>
      <c r="P362">
        <v>4</v>
      </c>
      <c r="Q362" t="b">
        <v>0</v>
      </c>
      <c r="R362" t="s">
        <v>8294</v>
      </c>
      <c r="S362" s="2">
        <f>IF(E362=0,0,E362/D362*100)</f>
        <v>1.6</v>
      </c>
      <c r="T362" s="4">
        <f>IF(E362=0,0,E362/P362)</f>
        <v>2</v>
      </c>
      <c r="U362" t="str">
        <f>PROPER(LEFT(R362,(SEARCH("/",R362)-2)+1))</f>
        <v>Technology</v>
      </c>
      <c r="V362" t="str">
        <f>PROPER(RIGHT(R362,LEN(R362)-SEARCH("/",R362)))</f>
        <v>Gadgets</v>
      </c>
    </row>
    <row r="363" spans="1:22" x14ac:dyDescent="0.25">
      <c r="A363">
        <v>1995</v>
      </c>
      <c r="B363" s="7" t="s">
        <v>1996</v>
      </c>
      <c r="C363" s="7" t="s">
        <v>6105</v>
      </c>
      <c r="D363" s="4">
        <v>1000</v>
      </c>
      <c r="E363" s="4">
        <v>78</v>
      </c>
      <c r="F363" t="s">
        <v>8221</v>
      </c>
      <c r="G363" t="s">
        <v>8229</v>
      </c>
      <c r="H363" t="s">
        <v>8251</v>
      </c>
      <c r="I363">
        <v>1437082736</v>
      </c>
      <c r="J363" s="11">
        <f>(((I363/60)/60)/24)+DATE(1970,1,1)</f>
        <v>42201.902037037042</v>
      </c>
      <c r="K363">
        <v>1435354736</v>
      </c>
      <c r="L363" s="15">
        <f>(((K363/60)/60)/24)+DATE(1970,1,1)</f>
        <v>42181.902037037042</v>
      </c>
      <c r="M363" s="63">
        <f>DATEDIF(L363,J363,"D")</f>
        <v>20</v>
      </c>
      <c r="N363" s="5">
        <v>20</v>
      </c>
      <c r="O363" t="b">
        <v>0</v>
      </c>
      <c r="P363">
        <v>3</v>
      </c>
      <c r="Q363" t="b">
        <v>0</v>
      </c>
      <c r="R363" t="s">
        <v>8296</v>
      </c>
      <c r="S363" s="2">
        <f>IF(E363=0,0,E363/D363*100)</f>
        <v>7.8</v>
      </c>
      <c r="T363" s="4">
        <f>IF(E363=0,0,E363/P363)</f>
        <v>26</v>
      </c>
      <c r="U363" t="str">
        <f>PROPER(LEFT(R363,(SEARCH("/",R363)-2)+1))</f>
        <v>Photography</v>
      </c>
      <c r="V363" t="str">
        <f>PROPER(RIGHT(R363,LEN(R363)-SEARCH("/",R363)))</f>
        <v>People</v>
      </c>
    </row>
    <row r="364" spans="1:22" x14ac:dyDescent="0.25">
      <c r="A364">
        <v>2154</v>
      </c>
      <c r="B364" s="7" t="s">
        <v>2155</v>
      </c>
      <c r="C364" s="7" t="s">
        <v>6264</v>
      </c>
      <c r="D364" s="4">
        <v>250</v>
      </c>
      <c r="E364" s="4">
        <v>2</v>
      </c>
      <c r="F364" t="s">
        <v>8221</v>
      </c>
      <c r="G364" t="s">
        <v>8224</v>
      </c>
      <c r="H364" t="s">
        <v>8246</v>
      </c>
      <c r="I364">
        <v>1390921827</v>
      </c>
      <c r="J364" s="11">
        <f>(((I364/60)/60)/24)+DATE(1970,1,1)</f>
        <v>41667.632256944446</v>
      </c>
      <c r="K364">
        <v>1389193827</v>
      </c>
      <c r="L364" s="15">
        <f>(((K364/60)/60)/24)+DATE(1970,1,1)</f>
        <v>41647.632256944446</v>
      </c>
      <c r="M364" s="63">
        <f>DATEDIF(L364,J364,"D")</f>
        <v>20</v>
      </c>
      <c r="N364" s="5">
        <v>20</v>
      </c>
      <c r="O364" t="b">
        <v>0</v>
      </c>
      <c r="P364">
        <v>2</v>
      </c>
      <c r="Q364" t="b">
        <v>0</v>
      </c>
      <c r="R364" t="s">
        <v>8282</v>
      </c>
      <c r="S364" s="2">
        <f>IF(E364=0,0,E364/D364*100)</f>
        <v>0.8</v>
      </c>
      <c r="T364" s="4">
        <f>IF(E364=0,0,E364/P364)</f>
        <v>1</v>
      </c>
      <c r="U364" t="str">
        <f>PROPER(LEFT(R364,(SEARCH("/",R364)-2)+1))</f>
        <v>Games</v>
      </c>
      <c r="V364" t="str">
        <f>PROPER(RIGHT(R364,LEN(R364)-SEARCH("/",R364)))</f>
        <v>Video Games</v>
      </c>
    </row>
    <row r="365" spans="1:22" x14ac:dyDescent="0.25">
      <c r="A365">
        <v>2270</v>
      </c>
      <c r="B365" s="7" t="s">
        <v>2271</v>
      </c>
      <c r="C365" s="7" t="s">
        <v>6380</v>
      </c>
      <c r="D365" s="4">
        <v>25000</v>
      </c>
      <c r="E365" s="4">
        <v>180062</v>
      </c>
      <c r="F365" t="s">
        <v>8219</v>
      </c>
      <c r="G365" t="s">
        <v>8224</v>
      </c>
      <c r="H365" t="s">
        <v>8246</v>
      </c>
      <c r="I365">
        <v>1484085540</v>
      </c>
      <c r="J365" s="11">
        <f>(((I365/60)/60)/24)+DATE(1970,1,1)</f>
        <v>42745.915972222225</v>
      </c>
      <c r="K365">
        <v>1482353513</v>
      </c>
      <c r="L365" s="15">
        <f>(((K365/60)/60)/24)+DATE(1970,1,1)</f>
        <v>42725.869363425925</v>
      </c>
      <c r="M365" s="63">
        <f>DATEDIF(L365,J365,"D")</f>
        <v>20</v>
      </c>
      <c r="N365" s="5">
        <v>20</v>
      </c>
      <c r="O365" t="b">
        <v>0</v>
      </c>
      <c r="P365">
        <v>1670</v>
      </c>
      <c r="Q365" t="b">
        <v>1</v>
      </c>
      <c r="R365" t="s">
        <v>8297</v>
      </c>
      <c r="S365" s="2">
        <f>IF(E365=0,0,E365/D365*100)</f>
        <v>720.24800000000005</v>
      </c>
      <c r="T365" s="4">
        <f>IF(E365=0,0,E365/P365)</f>
        <v>107.82155688622754</v>
      </c>
      <c r="U365" t="str">
        <f>PROPER(LEFT(R365,(SEARCH("/",R365)-2)+1))</f>
        <v>Games</v>
      </c>
      <c r="V365" t="str">
        <f>PROPER(RIGHT(R365,LEN(R365)-SEARCH("/",R365)))</f>
        <v>Tabletop Games</v>
      </c>
    </row>
    <row r="366" spans="1:22" x14ac:dyDescent="0.25">
      <c r="A366">
        <v>2451</v>
      </c>
      <c r="B366" s="7" t="s">
        <v>2452</v>
      </c>
      <c r="C366" s="7" t="s">
        <v>6561</v>
      </c>
      <c r="D366" s="4">
        <v>10000</v>
      </c>
      <c r="E366" s="4">
        <v>11545</v>
      </c>
      <c r="F366" t="s">
        <v>8219</v>
      </c>
      <c r="G366" t="s">
        <v>8224</v>
      </c>
      <c r="H366" t="s">
        <v>8246</v>
      </c>
      <c r="I366">
        <v>1488750490</v>
      </c>
      <c r="J366" s="11">
        <f>(((I366/60)/60)/24)+DATE(1970,1,1)</f>
        <v>42799.908449074079</v>
      </c>
      <c r="K366">
        <v>1487022490</v>
      </c>
      <c r="L366" s="15">
        <f>(((K366/60)/60)/24)+DATE(1970,1,1)</f>
        <v>42779.908449074079</v>
      </c>
      <c r="M366" s="63">
        <f>DATEDIF(L366,J366,"D")</f>
        <v>20</v>
      </c>
      <c r="N366" s="5">
        <v>20</v>
      </c>
      <c r="O366" t="b">
        <v>0</v>
      </c>
      <c r="P366">
        <v>186</v>
      </c>
      <c r="Q366" t="b">
        <v>1</v>
      </c>
      <c r="R366" t="s">
        <v>8298</v>
      </c>
      <c r="S366" s="2">
        <f>IF(E366=0,0,E366/D366*100)</f>
        <v>115.45</v>
      </c>
      <c r="T366" s="4">
        <f>IF(E366=0,0,E366/P366)</f>
        <v>62.06989247311828</v>
      </c>
      <c r="U366" t="str">
        <f>PROPER(LEFT(R366,(SEARCH("/",R366)-2)+1))</f>
        <v>Food</v>
      </c>
      <c r="V366" t="str">
        <f>PROPER(RIGHT(R366,LEN(R366)-SEARCH("/",R366)))</f>
        <v>Small Batch</v>
      </c>
    </row>
    <row r="367" spans="1:22" x14ac:dyDescent="0.25">
      <c r="A367">
        <v>2462</v>
      </c>
      <c r="B367" s="7" t="s">
        <v>2463</v>
      </c>
      <c r="C367" s="7" t="s">
        <v>6572</v>
      </c>
      <c r="D367" s="4">
        <v>3000</v>
      </c>
      <c r="E367" s="4">
        <v>3321.25</v>
      </c>
      <c r="F367" t="s">
        <v>8219</v>
      </c>
      <c r="G367" t="s">
        <v>8224</v>
      </c>
      <c r="H367" t="s">
        <v>8246</v>
      </c>
      <c r="I367">
        <v>1342672096</v>
      </c>
      <c r="J367" s="11">
        <f>(((I367/60)/60)/24)+DATE(1970,1,1)</f>
        <v>41109.186296296299</v>
      </c>
      <c r="K367">
        <v>1340944096</v>
      </c>
      <c r="L367" s="15">
        <f>(((K367/60)/60)/24)+DATE(1970,1,1)</f>
        <v>41089.186296296299</v>
      </c>
      <c r="M367" s="63">
        <f>DATEDIF(L367,J367,"D")</f>
        <v>20</v>
      </c>
      <c r="N367" s="5">
        <v>20</v>
      </c>
      <c r="O367" t="b">
        <v>0</v>
      </c>
      <c r="P367">
        <v>115</v>
      </c>
      <c r="Q367" t="b">
        <v>1</v>
      </c>
      <c r="R367" t="s">
        <v>8279</v>
      </c>
      <c r="S367" s="2">
        <f>IF(E367=0,0,E367/D367*100)</f>
        <v>110.70833333333334</v>
      </c>
      <c r="T367" s="4">
        <f>IF(E367=0,0,E367/P367)</f>
        <v>28.880434782608695</v>
      </c>
      <c r="U367" t="str">
        <f>PROPER(LEFT(R367,(SEARCH("/",R367)-2)+1))</f>
        <v>Music</v>
      </c>
      <c r="V367" t="str">
        <f>PROPER(RIGHT(R367,LEN(R367)-SEARCH("/",R367)))</f>
        <v>Indie Rock</v>
      </c>
    </row>
    <row r="368" spans="1:22" x14ac:dyDescent="0.25">
      <c r="A368">
        <v>2628</v>
      </c>
      <c r="B368" s="7" t="s">
        <v>2628</v>
      </c>
      <c r="C368" s="7" t="s">
        <v>6738</v>
      </c>
      <c r="D368" s="4">
        <v>839</v>
      </c>
      <c r="E368" s="4">
        <v>926</v>
      </c>
      <c r="F368" t="s">
        <v>8219</v>
      </c>
      <c r="G368" t="s">
        <v>8224</v>
      </c>
      <c r="H368" t="s">
        <v>8246</v>
      </c>
      <c r="I368">
        <v>1417389067</v>
      </c>
      <c r="J368" s="11">
        <f>(((I368/60)/60)/24)+DATE(1970,1,1)</f>
        <v>41973.966053240743</v>
      </c>
      <c r="K368">
        <v>1415661067</v>
      </c>
      <c r="L368" s="15">
        <f>(((K368/60)/60)/24)+DATE(1970,1,1)</f>
        <v>41953.966053240743</v>
      </c>
      <c r="M368" s="63">
        <f>DATEDIF(L368,J368,"D")</f>
        <v>20</v>
      </c>
      <c r="N368" s="5">
        <v>20</v>
      </c>
      <c r="O368" t="b">
        <v>0</v>
      </c>
      <c r="P368">
        <v>21</v>
      </c>
      <c r="Q368" t="b">
        <v>1</v>
      </c>
      <c r="R368" t="s">
        <v>8301</v>
      </c>
      <c r="S368" s="2">
        <f>IF(E368=0,0,E368/D368*100)</f>
        <v>110.36948748510132</v>
      </c>
      <c r="T368" s="4">
        <f>IF(E368=0,0,E368/P368)</f>
        <v>44.095238095238095</v>
      </c>
      <c r="U368" t="str">
        <f>PROPER(LEFT(R368,(SEARCH("/",R368)-2)+1))</f>
        <v>Technology</v>
      </c>
      <c r="V368" t="str">
        <f>PROPER(RIGHT(R368,LEN(R368)-SEARCH("/",R368)))</f>
        <v>Space Exploration</v>
      </c>
    </row>
    <row r="369" spans="1:22" x14ac:dyDescent="0.25">
      <c r="A369">
        <v>2686</v>
      </c>
      <c r="B369" s="7" t="s">
        <v>2686</v>
      </c>
      <c r="C369" s="7" t="s">
        <v>6796</v>
      </c>
      <c r="D369" s="4">
        <v>30000</v>
      </c>
      <c r="E369" s="4">
        <v>0</v>
      </c>
      <c r="F369" t="s">
        <v>8221</v>
      </c>
      <c r="G369" t="s">
        <v>8224</v>
      </c>
      <c r="H369" t="s">
        <v>8246</v>
      </c>
      <c r="I369">
        <v>1412119423</v>
      </c>
      <c r="J369" s="11">
        <f>(((I369/60)/60)/24)+DATE(1970,1,1)</f>
        <v>41912.974803240737</v>
      </c>
      <c r="K369">
        <v>1410391423</v>
      </c>
      <c r="L369" s="15">
        <f>(((K369/60)/60)/24)+DATE(1970,1,1)</f>
        <v>41892.974803240737</v>
      </c>
      <c r="M369" s="63">
        <f>DATEDIF(L369,J369,"D")</f>
        <v>20</v>
      </c>
      <c r="N369" s="5">
        <v>20</v>
      </c>
      <c r="O369" t="b">
        <v>0</v>
      </c>
      <c r="P369">
        <v>0</v>
      </c>
      <c r="Q369" t="b">
        <v>0</v>
      </c>
      <c r="R369" t="s">
        <v>8284</v>
      </c>
      <c r="S369" s="2">
        <f>IF(E369=0,0,E369/D369*100)</f>
        <v>0</v>
      </c>
      <c r="T369" s="4">
        <f>IF(E369=0,0,E369/P369)</f>
        <v>0</v>
      </c>
      <c r="U369" t="str">
        <f>PROPER(LEFT(R369,(SEARCH("/",R369)-2)+1))</f>
        <v>Food</v>
      </c>
      <c r="V369" t="str">
        <f>PROPER(RIGHT(R369,LEN(R369)-SEARCH("/",R369)))</f>
        <v>Food Trucks</v>
      </c>
    </row>
    <row r="370" spans="1:22" x14ac:dyDescent="0.25">
      <c r="A370">
        <v>2818</v>
      </c>
      <c r="B370" s="7" t="s">
        <v>2818</v>
      </c>
      <c r="C370" s="7" t="s">
        <v>6928</v>
      </c>
      <c r="D370" s="4">
        <v>10000</v>
      </c>
      <c r="E370" s="4">
        <v>10603</v>
      </c>
      <c r="F370" t="s">
        <v>8219</v>
      </c>
      <c r="G370" t="s">
        <v>8224</v>
      </c>
      <c r="H370" t="s">
        <v>8246</v>
      </c>
      <c r="I370">
        <v>1443018086</v>
      </c>
      <c r="J370" s="11">
        <f>(((I370/60)/60)/24)+DATE(1970,1,1)</f>
        <v>42270.598217592589</v>
      </c>
      <c r="K370">
        <v>1441290086</v>
      </c>
      <c r="L370" s="15">
        <f>(((K370/60)/60)/24)+DATE(1970,1,1)</f>
        <v>42250.598217592589</v>
      </c>
      <c r="M370" s="63">
        <f>DATEDIF(L370,J370,"D")</f>
        <v>20</v>
      </c>
      <c r="N370" s="5">
        <v>20</v>
      </c>
      <c r="O370" t="b">
        <v>0</v>
      </c>
      <c r="P370">
        <v>102</v>
      </c>
      <c r="Q370" t="b">
        <v>1</v>
      </c>
      <c r="R370" t="s">
        <v>8271</v>
      </c>
      <c r="S370" s="2">
        <f>IF(E370=0,0,E370/D370*100)</f>
        <v>106.03</v>
      </c>
      <c r="T370" s="4">
        <f>IF(E370=0,0,E370/P370)</f>
        <v>103.95098039215686</v>
      </c>
      <c r="U370" t="str">
        <f>PROPER(LEFT(R370,(SEARCH("/",R370)-2)+1))</f>
        <v>Theater</v>
      </c>
      <c r="V370" t="str">
        <f>PROPER(RIGHT(R370,LEN(R370)-SEARCH("/",R370)))</f>
        <v>Plays</v>
      </c>
    </row>
    <row r="371" spans="1:22" x14ac:dyDescent="0.25">
      <c r="A371">
        <v>2833</v>
      </c>
      <c r="B371" s="7" t="s">
        <v>2833</v>
      </c>
      <c r="C371" s="7" t="s">
        <v>6943</v>
      </c>
      <c r="D371" s="4">
        <v>2700</v>
      </c>
      <c r="E371" s="4">
        <v>2923</v>
      </c>
      <c r="F371" t="s">
        <v>8219</v>
      </c>
      <c r="G371" t="s">
        <v>8224</v>
      </c>
      <c r="H371" t="s">
        <v>8246</v>
      </c>
      <c r="I371">
        <v>1444528800</v>
      </c>
      <c r="J371" s="11">
        <f>(((I371/60)/60)/24)+DATE(1970,1,1)</f>
        <v>42288.083333333328</v>
      </c>
      <c r="K371">
        <v>1442804633</v>
      </c>
      <c r="L371" s="15">
        <f>(((K371/60)/60)/24)+DATE(1970,1,1)</f>
        <v>42268.127696759257</v>
      </c>
      <c r="M371" s="63">
        <f>DATEDIF(L371,J371,"D")</f>
        <v>20</v>
      </c>
      <c r="N371" s="5">
        <v>20</v>
      </c>
      <c r="O371" t="b">
        <v>0</v>
      </c>
      <c r="P371">
        <v>35</v>
      </c>
      <c r="Q371" t="b">
        <v>1</v>
      </c>
      <c r="R371" t="s">
        <v>8271</v>
      </c>
      <c r="S371" s="2">
        <f>IF(E371=0,0,E371/D371*100)</f>
        <v>108.25925925925925</v>
      </c>
      <c r="T371" s="4">
        <f>IF(E371=0,0,E371/P371)</f>
        <v>83.51428571428572</v>
      </c>
      <c r="U371" t="str">
        <f>PROPER(LEFT(R371,(SEARCH("/",R371)-2)+1))</f>
        <v>Theater</v>
      </c>
      <c r="V371" t="str">
        <f>PROPER(RIGHT(R371,LEN(R371)-SEARCH("/",R371)))</f>
        <v>Plays</v>
      </c>
    </row>
    <row r="372" spans="1:22" x14ac:dyDescent="0.25">
      <c r="A372">
        <v>2854</v>
      </c>
      <c r="B372" s="7" t="s">
        <v>2854</v>
      </c>
      <c r="C372" s="7" t="s">
        <v>6964</v>
      </c>
      <c r="D372" s="4">
        <v>1000</v>
      </c>
      <c r="E372" s="4">
        <v>417</v>
      </c>
      <c r="F372" t="s">
        <v>8221</v>
      </c>
      <c r="G372" t="s">
        <v>8225</v>
      </c>
      <c r="H372" t="s">
        <v>8247</v>
      </c>
      <c r="I372">
        <v>1431018719</v>
      </c>
      <c r="J372" s="11">
        <f>(((I372/60)/60)/24)+DATE(1970,1,1)</f>
        <v>42131.71665509259</v>
      </c>
      <c r="K372">
        <v>1429290719</v>
      </c>
      <c r="L372" s="15">
        <f>(((K372/60)/60)/24)+DATE(1970,1,1)</f>
        <v>42111.71665509259</v>
      </c>
      <c r="M372" s="63">
        <f>DATEDIF(L372,J372,"D")</f>
        <v>20</v>
      </c>
      <c r="N372" s="5">
        <v>20</v>
      </c>
      <c r="O372" t="b">
        <v>0</v>
      </c>
      <c r="P372">
        <v>14</v>
      </c>
      <c r="Q372" t="b">
        <v>0</v>
      </c>
      <c r="R372" t="s">
        <v>8271</v>
      </c>
      <c r="S372" s="2">
        <f>IF(E372=0,0,E372/D372*100)</f>
        <v>41.699999999999996</v>
      </c>
      <c r="T372" s="4">
        <f>IF(E372=0,0,E372/P372)</f>
        <v>29.785714285714285</v>
      </c>
      <c r="U372" t="str">
        <f>PROPER(LEFT(R372,(SEARCH("/",R372)-2)+1))</f>
        <v>Theater</v>
      </c>
      <c r="V372" t="str">
        <f>PROPER(RIGHT(R372,LEN(R372)-SEARCH("/",R372)))</f>
        <v>Plays</v>
      </c>
    </row>
    <row r="373" spans="1:22" x14ac:dyDescent="0.25">
      <c r="A373">
        <v>2871</v>
      </c>
      <c r="B373" s="7" t="s">
        <v>2871</v>
      </c>
      <c r="C373" s="7" t="s">
        <v>6981</v>
      </c>
      <c r="D373" s="4">
        <v>10000</v>
      </c>
      <c r="E373" s="4">
        <v>467</v>
      </c>
      <c r="F373" t="s">
        <v>8221</v>
      </c>
      <c r="G373" t="s">
        <v>8224</v>
      </c>
      <c r="H373" t="s">
        <v>8246</v>
      </c>
      <c r="I373">
        <v>1419183813</v>
      </c>
      <c r="J373" s="11">
        <f>(((I373/60)/60)/24)+DATE(1970,1,1)</f>
        <v>41994.738576388889</v>
      </c>
      <c r="K373">
        <v>1417455813</v>
      </c>
      <c r="L373" s="15">
        <f>(((K373/60)/60)/24)+DATE(1970,1,1)</f>
        <v>41974.738576388889</v>
      </c>
      <c r="M373" s="63">
        <f>DATEDIF(L373,J373,"D")</f>
        <v>20</v>
      </c>
      <c r="N373" s="5">
        <v>20</v>
      </c>
      <c r="O373" t="b">
        <v>0</v>
      </c>
      <c r="P373">
        <v>13</v>
      </c>
      <c r="Q373" t="b">
        <v>0</v>
      </c>
      <c r="R373" t="s">
        <v>8271</v>
      </c>
      <c r="S373" s="2">
        <f>IF(E373=0,0,E373/D373*100)</f>
        <v>4.67</v>
      </c>
      <c r="T373" s="4">
        <f>IF(E373=0,0,E373/P373)</f>
        <v>35.92307692307692</v>
      </c>
      <c r="U373" t="str">
        <f>PROPER(LEFT(R373,(SEARCH("/",R373)-2)+1))</f>
        <v>Theater</v>
      </c>
      <c r="V373" t="str">
        <f>PROPER(RIGHT(R373,LEN(R373)-SEARCH("/",R373)))</f>
        <v>Plays</v>
      </c>
    </row>
    <row r="374" spans="1:22" x14ac:dyDescent="0.25">
      <c r="A374">
        <v>2942</v>
      </c>
      <c r="B374" s="7" t="s">
        <v>2942</v>
      </c>
      <c r="C374" s="7" t="s">
        <v>7052</v>
      </c>
      <c r="D374" s="4">
        <v>200000</v>
      </c>
      <c r="E374" s="4">
        <v>40850</v>
      </c>
      <c r="F374" t="s">
        <v>8221</v>
      </c>
      <c r="G374" t="s">
        <v>8229</v>
      </c>
      <c r="H374" t="s">
        <v>8251</v>
      </c>
      <c r="I374">
        <v>1450297080</v>
      </c>
      <c r="J374" s="11">
        <f>(((I374/60)/60)/24)+DATE(1970,1,1)</f>
        <v>42354.845833333333</v>
      </c>
      <c r="K374">
        <v>1448565459</v>
      </c>
      <c r="L374" s="15">
        <f>(((K374/60)/60)/24)+DATE(1970,1,1)</f>
        <v>42334.803923611107</v>
      </c>
      <c r="M374" s="63">
        <f>DATEDIF(L374,J374,"D")</f>
        <v>20</v>
      </c>
      <c r="N374" s="5">
        <v>20</v>
      </c>
      <c r="O374" t="b">
        <v>0</v>
      </c>
      <c r="P374">
        <v>202</v>
      </c>
      <c r="Q374" t="b">
        <v>0</v>
      </c>
      <c r="R374" t="s">
        <v>8303</v>
      </c>
      <c r="S374" s="2">
        <f>IF(E374=0,0,E374/D374*100)</f>
        <v>20.424999999999997</v>
      </c>
      <c r="T374" s="4">
        <f>IF(E374=0,0,E374/P374)</f>
        <v>202.22772277227722</v>
      </c>
      <c r="U374" t="str">
        <f>PROPER(LEFT(R374,(SEARCH("/",R374)-2)+1))</f>
        <v>Theater</v>
      </c>
      <c r="V374" t="str">
        <f>PROPER(RIGHT(R374,LEN(R374)-SEARCH("/",R374)))</f>
        <v>Spaces</v>
      </c>
    </row>
    <row r="375" spans="1:22" x14ac:dyDescent="0.25">
      <c r="A375">
        <v>2954</v>
      </c>
      <c r="B375" s="7" t="s">
        <v>2954</v>
      </c>
      <c r="C375" s="7" t="s">
        <v>7064</v>
      </c>
      <c r="D375" s="4">
        <v>15000</v>
      </c>
      <c r="E375" s="4">
        <v>0</v>
      </c>
      <c r="F375" t="s">
        <v>8220</v>
      </c>
      <c r="G375" t="s">
        <v>8224</v>
      </c>
      <c r="H375" t="s">
        <v>8246</v>
      </c>
      <c r="I375">
        <v>1489669203</v>
      </c>
      <c r="J375" s="11">
        <f>(((I375/60)/60)/24)+DATE(1970,1,1)</f>
        <v>42810.541701388895</v>
      </c>
      <c r="K375">
        <v>1487944803</v>
      </c>
      <c r="L375" s="15">
        <f>(((K375/60)/60)/24)+DATE(1970,1,1)</f>
        <v>42790.583368055552</v>
      </c>
      <c r="M375" s="63">
        <f>DATEDIF(L375,J375,"D")</f>
        <v>20</v>
      </c>
      <c r="N375" s="5">
        <v>20</v>
      </c>
      <c r="O375" t="b">
        <v>0</v>
      </c>
      <c r="P375">
        <v>0</v>
      </c>
      <c r="Q375" t="b">
        <v>0</v>
      </c>
      <c r="R375" t="s">
        <v>8303</v>
      </c>
      <c r="S375" s="2">
        <f>IF(E375=0,0,E375/D375*100)</f>
        <v>0</v>
      </c>
      <c r="T375" s="4">
        <f>IF(E375=0,0,E375/P375)</f>
        <v>0</v>
      </c>
      <c r="U375" t="str">
        <f>PROPER(LEFT(R375,(SEARCH("/",R375)-2)+1))</f>
        <v>Theater</v>
      </c>
      <c r="V375" t="str">
        <f>PROPER(RIGHT(R375,LEN(R375)-SEARCH("/",R375)))</f>
        <v>Spaces</v>
      </c>
    </row>
    <row r="376" spans="1:22" x14ac:dyDescent="0.25">
      <c r="A376">
        <v>2985</v>
      </c>
      <c r="B376" s="7" t="s">
        <v>2985</v>
      </c>
      <c r="C376" s="7" t="s">
        <v>7095</v>
      </c>
      <c r="D376" s="4">
        <v>10000</v>
      </c>
      <c r="E376" s="4">
        <v>12165</v>
      </c>
      <c r="F376" t="s">
        <v>8219</v>
      </c>
      <c r="G376" t="s">
        <v>8228</v>
      </c>
      <c r="H376" t="s">
        <v>8250</v>
      </c>
      <c r="I376">
        <v>1477886400</v>
      </c>
      <c r="J376" s="11">
        <f>(((I376/60)/60)/24)+DATE(1970,1,1)</f>
        <v>42674.166666666672</v>
      </c>
      <c r="K376">
        <v>1476228128</v>
      </c>
      <c r="L376" s="15">
        <f>(((K376/60)/60)/24)+DATE(1970,1,1)</f>
        <v>42654.973703703698</v>
      </c>
      <c r="M376" s="63">
        <f>DATEDIF(L376,J376,"D")</f>
        <v>20</v>
      </c>
      <c r="N376" s="5">
        <v>20</v>
      </c>
      <c r="O376" t="b">
        <v>0</v>
      </c>
      <c r="P376">
        <v>111</v>
      </c>
      <c r="Q376" t="b">
        <v>1</v>
      </c>
      <c r="R376" t="s">
        <v>8303</v>
      </c>
      <c r="S376" s="2">
        <f>IF(E376=0,0,E376/D376*100)</f>
        <v>121.64999999999999</v>
      </c>
      <c r="T376" s="4">
        <f>IF(E376=0,0,E376/P376)</f>
        <v>109.5945945945946</v>
      </c>
      <c r="U376" t="str">
        <f>PROPER(LEFT(R376,(SEARCH("/",R376)-2)+1))</f>
        <v>Theater</v>
      </c>
      <c r="V376" t="str">
        <f>PROPER(RIGHT(R376,LEN(R376)-SEARCH("/",R376)))</f>
        <v>Spaces</v>
      </c>
    </row>
    <row r="377" spans="1:22" x14ac:dyDescent="0.25">
      <c r="A377">
        <v>3187</v>
      </c>
      <c r="B377" s="7" t="s">
        <v>3187</v>
      </c>
      <c r="C377" s="7" t="s">
        <v>7297</v>
      </c>
      <c r="D377" s="4">
        <v>15000</v>
      </c>
      <c r="E377" s="4">
        <v>17444</v>
      </c>
      <c r="F377" t="s">
        <v>8219</v>
      </c>
      <c r="G377" t="s">
        <v>8224</v>
      </c>
      <c r="H377" t="s">
        <v>8246</v>
      </c>
      <c r="I377">
        <v>1407167973</v>
      </c>
      <c r="J377" s="11">
        <f>(((I377/60)/60)/24)+DATE(1970,1,1)</f>
        <v>41855.666354166664</v>
      </c>
      <c r="K377">
        <v>1405439973</v>
      </c>
      <c r="L377" s="15">
        <f>(((K377/60)/60)/24)+DATE(1970,1,1)</f>
        <v>41835.666354166664</v>
      </c>
      <c r="M377" s="63">
        <f>DATEDIF(L377,J377,"D")</f>
        <v>20</v>
      </c>
      <c r="N377" s="5">
        <v>20</v>
      </c>
      <c r="O377" t="b">
        <v>1</v>
      </c>
      <c r="P377">
        <v>244</v>
      </c>
      <c r="Q377" t="b">
        <v>1</v>
      </c>
      <c r="R377" t="s">
        <v>8271</v>
      </c>
      <c r="S377" s="2">
        <f>IF(E377=0,0,E377/D377*100)</f>
        <v>116.29333333333334</v>
      </c>
      <c r="T377" s="4">
        <f>IF(E377=0,0,E377/P377)</f>
        <v>71.491803278688522</v>
      </c>
      <c r="U377" t="str">
        <f>PROPER(LEFT(R377,(SEARCH("/",R377)-2)+1))</f>
        <v>Theater</v>
      </c>
      <c r="V377" t="str">
        <f>PROPER(RIGHT(R377,LEN(R377)-SEARCH("/",R377)))</f>
        <v>Plays</v>
      </c>
    </row>
    <row r="378" spans="1:22" x14ac:dyDescent="0.25">
      <c r="A378">
        <v>3383</v>
      </c>
      <c r="B378" s="7" t="s">
        <v>3382</v>
      </c>
      <c r="C378" s="7" t="s">
        <v>7493</v>
      </c>
      <c r="D378" s="4">
        <v>1750</v>
      </c>
      <c r="E378" s="4">
        <v>1955</v>
      </c>
      <c r="F378" t="s">
        <v>8219</v>
      </c>
      <c r="G378" t="s">
        <v>8224</v>
      </c>
      <c r="H378" t="s">
        <v>8246</v>
      </c>
      <c r="I378">
        <v>1466707620</v>
      </c>
      <c r="J378" s="11">
        <f>(((I378/60)/60)/24)+DATE(1970,1,1)</f>
        <v>42544.782638888893</v>
      </c>
      <c r="K378">
        <v>1464979620</v>
      </c>
      <c r="L378" s="15">
        <f>(((K378/60)/60)/24)+DATE(1970,1,1)</f>
        <v>42524.782638888893</v>
      </c>
      <c r="M378" s="63">
        <f>DATEDIF(L378,J378,"D")</f>
        <v>20</v>
      </c>
      <c r="N378" s="5">
        <v>20</v>
      </c>
      <c r="O378" t="b">
        <v>0</v>
      </c>
      <c r="P378">
        <v>30</v>
      </c>
      <c r="Q378" t="b">
        <v>1</v>
      </c>
      <c r="R378" t="s">
        <v>8271</v>
      </c>
      <c r="S378" s="2">
        <f>IF(E378=0,0,E378/D378*100)</f>
        <v>111.71428571428572</v>
      </c>
      <c r="T378" s="4">
        <f>IF(E378=0,0,E378/P378)</f>
        <v>65.166666666666671</v>
      </c>
      <c r="U378" t="str">
        <f>PROPER(LEFT(R378,(SEARCH("/",R378)-2)+1))</f>
        <v>Theater</v>
      </c>
      <c r="V378" t="str">
        <f>PROPER(RIGHT(R378,LEN(R378)-SEARCH("/",R378)))</f>
        <v>Plays</v>
      </c>
    </row>
    <row r="379" spans="1:22" x14ac:dyDescent="0.25">
      <c r="A379">
        <v>3404</v>
      </c>
      <c r="B379" s="7" t="s">
        <v>3403</v>
      </c>
      <c r="C379" s="7" t="s">
        <v>7514</v>
      </c>
      <c r="D379" s="4">
        <v>500</v>
      </c>
      <c r="E379" s="4">
        <v>610</v>
      </c>
      <c r="F379" t="s">
        <v>8219</v>
      </c>
      <c r="G379" t="s">
        <v>8224</v>
      </c>
      <c r="H379" t="s">
        <v>8246</v>
      </c>
      <c r="I379">
        <v>1434542702</v>
      </c>
      <c r="J379" s="11">
        <f>(((I379/60)/60)/24)+DATE(1970,1,1)</f>
        <v>42172.503495370373</v>
      </c>
      <c r="K379">
        <v>1432814702</v>
      </c>
      <c r="L379" s="15">
        <f>(((K379/60)/60)/24)+DATE(1970,1,1)</f>
        <v>42152.503495370373</v>
      </c>
      <c r="M379" s="63">
        <f>DATEDIF(L379,J379,"D")</f>
        <v>20</v>
      </c>
      <c r="N379" s="5">
        <v>20</v>
      </c>
      <c r="O379" t="b">
        <v>0</v>
      </c>
      <c r="P379">
        <v>3</v>
      </c>
      <c r="Q379" t="b">
        <v>1</v>
      </c>
      <c r="R379" t="s">
        <v>8271</v>
      </c>
      <c r="S379" s="2">
        <f>IF(E379=0,0,E379/D379*100)</f>
        <v>122</v>
      </c>
      <c r="T379" s="4">
        <f>IF(E379=0,0,E379/P379)</f>
        <v>203.33333333333334</v>
      </c>
      <c r="U379" t="str">
        <f>PROPER(LEFT(R379,(SEARCH("/",R379)-2)+1))</f>
        <v>Theater</v>
      </c>
      <c r="V379" t="str">
        <f>PROPER(RIGHT(R379,LEN(R379)-SEARCH("/",R379)))</f>
        <v>Plays</v>
      </c>
    </row>
    <row r="380" spans="1:22" x14ac:dyDescent="0.25">
      <c r="A380">
        <v>3405</v>
      </c>
      <c r="B380" s="7" t="s">
        <v>3404</v>
      </c>
      <c r="C380" s="7" t="s">
        <v>7515</v>
      </c>
      <c r="D380" s="4">
        <v>350</v>
      </c>
      <c r="E380" s="4">
        <v>481.5</v>
      </c>
      <c r="F380" t="s">
        <v>8219</v>
      </c>
      <c r="G380" t="s">
        <v>8225</v>
      </c>
      <c r="H380" t="s">
        <v>8247</v>
      </c>
      <c r="I380">
        <v>1456876740</v>
      </c>
      <c r="J380" s="11">
        <f>(((I380/60)/60)/24)+DATE(1970,1,1)</f>
        <v>42430.999305555553</v>
      </c>
      <c r="K380">
        <v>1455063886</v>
      </c>
      <c r="L380" s="15">
        <f>(((K380/60)/60)/24)+DATE(1970,1,1)</f>
        <v>42410.017199074078</v>
      </c>
      <c r="M380" s="63">
        <f>DATEDIF(L380,J380,"D")</f>
        <v>20</v>
      </c>
      <c r="N380" s="5">
        <v>20</v>
      </c>
      <c r="O380" t="b">
        <v>0</v>
      </c>
      <c r="P380">
        <v>17</v>
      </c>
      <c r="Q380" t="b">
        <v>1</v>
      </c>
      <c r="R380" t="s">
        <v>8271</v>
      </c>
      <c r="S380" s="2">
        <f>IF(E380=0,0,E380/D380*100)</f>
        <v>137.57142857142856</v>
      </c>
      <c r="T380" s="4">
        <f>IF(E380=0,0,E380/P380)</f>
        <v>28.323529411764707</v>
      </c>
      <c r="U380" t="str">
        <f>PROPER(LEFT(R380,(SEARCH("/",R380)-2)+1))</f>
        <v>Theater</v>
      </c>
      <c r="V380" t="str">
        <f>PROPER(RIGHT(R380,LEN(R380)-SEARCH("/",R380)))</f>
        <v>Plays</v>
      </c>
    </row>
    <row r="381" spans="1:22" x14ac:dyDescent="0.25">
      <c r="A381">
        <v>3411</v>
      </c>
      <c r="B381" s="7" t="s">
        <v>3410</v>
      </c>
      <c r="C381" s="7" t="s">
        <v>7521</v>
      </c>
      <c r="D381" s="4">
        <v>15000</v>
      </c>
      <c r="E381" s="4">
        <v>15535</v>
      </c>
      <c r="F381" t="s">
        <v>8219</v>
      </c>
      <c r="G381" t="s">
        <v>8224</v>
      </c>
      <c r="H381" t="s">
        <v>8246</v>
      </c>
      <c r="I381">
        <v>1444264372</v>
      </c>
      <c r="J381" s="11">
        <f>(((I381/60)/60)/24)+DATE(1970,1,1)</f>
        <v>42285.022824074069</v>
      </c>
      <c r="K381">
        <v>1442536372</v>
      </c>
      <c r="L381" s="15">
        <f>(((K381/60)/60)/24)+DATE(1970,1,1)</f>
        <v>42265.022824074069</v>
      </c>
      <c r="M381" s="63">
        <f>DATEDIF(L381,J381,"D")</f>
        <v>20</v>
      </c>
      <c r="N381" s="5">
        <v>20</v>
      </c>
      <c r="O381" t="b">
        <v>0</v>
      </c>
      <c r="P381">
        <v>78</v>
      </c>
      <c r="Q381" t="b">
        <v>1</v>
      </c>
      <c r="R381" t="s">
        <v>8271</v>
      </c>
      <c r="S381" s="2">
        <f>IF(E381=0,0,E381/D381*100)</f>
        <v>103.56666666666668</v>
      </c>
      <c r="T381" s="4">
        <f>IF(E381=0,0,E381/P381)</f>
        <v>199.16666666666666</v>
      </c>
      <c r="U381" t="str">
        <f>PROPER(LEFT(R381,(SEARCH("/",R381)-2)+1))</f>
        <v>Theater</v>
      </c>
      <c r="V381" t="str">
        <f>PROPER(RIGHT(R381,LEN(R381)-SEARCH("/",R381)))</f>
        <v>Plays</v>
      </c>
    </row>
    <row r="382" spans="1:22" x14ac:dyDescent="0.25">
      <c r="A382">
        <v>3493</v>
      </c>
      <c r="B382" s="7" t="s">
        <v>3492</v>
      </c>
      <c r="C382" s="7" t="s">
        <v>7603</v>
      </c>
      <c r="D382" s="4">
        <v>1500</v>
      </c>
      <c r="E382" s="4">
        <v>1500</v>
      </c>
      <c r="F382" t="s">
        <v>8219</v>
      </c>
      <c r="G382" t="s">
        <v>8224</v>
      </c>
      <c r="H382" t="s">
        <v>8246</v>
      </c>
      <c r="I382">
        <v>1408252260</v>
      </c>
      <c r="J382" s="11">
        <f>(((I382/60)/60)/24)+DATE(1970,1,1)</f>
        <v>41868.21597222222</v>
      </c>
      <c r="K382">
        <v>1406580436</v>
      </c>
      <c r="L382" s="15">
        <f>(((K382/60)/60)/24)+DATE(1970,1,1)</f>
        <v>41848.866157407407</v>
      </c>
      <c r="M382" s="63">
        <f>DATEDIF(L382,J382,"D")</f>
        <v>20</v>
      </c>
      <c r="N382" s="5">
        <v>20</v>
      </c>
      <c r="O382" t="b">
        <v>0</v>
      </c>
      <c r="P382">
        <v>29</v>
      </c>
      <c r="Q382" t="b">
        <v>1</v>
      </c>
      <c r="R382" t="s">
        <v>8271</v>
      </c>
      <c r="S382" s="2">
        <f>IF(E382=0,0,E382/D382*100)</f>
        <v>100</v>
      </c>
      <c r="T382" s="4">
        <f>IF(E382=0,0,E382/P382)</f>
        <v>51.724137931034484</v>
      </c>
      <c r="U382" t="str">
        <f>PROPER(LEFT(R382,(SEARCH("/",R382)-2)+1))</f>
        <v>Theater</v>
      </c>
      <c r="V382" t="str">
        <f>PROPER(RIGHT(R382,LEN(R382)-SEARCH("/",R382)))</f>
        <v>Plays</v>
      </c>
    </row>
    <row r="383" spans="1:22" x14ac:dyDescent="0.25">
      <c r="A383">
        <v>3510</v>
      </c>
      <c r="B383" s="7" t="s">
        <v>3509</v>
      </c>
      <c r="C383" s="7" t="s">
        <v>7620</v>
      </c>
      <c r="D383" s="4">
        <v>900</v>
      </c>
      <c r="E383" s="4">
        <v>905</v>
      </c>
      <c r="F383" t="s">
        <v>8219</v>
      </c>
      <c r="G383" t="s">
        <v>8224</v>
      </c>
      <c r="H383" t="s">
        <v>8246</v>
      </c>
      <c r="I383">
        <v>1404312846</v>
      </c>
      <c r="J383" s="11">
        <f>(((I383/60)/60)/24)+DATE(1970,1,1)</f>
        <v>41822.62090277778</v>
      </c>
      <c r="K383">
        <v>1402584846</v>
      </c>
      <c r="L383" s="15">
        <f>(((K383/60)/60)/24)+DATE(1970,1,1)</f>
        <v>41802.62090277778</v>
      </c>
      <c r="M383" s="63">
        <f>DATEDIF(L383,J383,"D")</f>
        <v>20</v>
      </c>
      <c r="N383" s="5">
        <v>20</v>
      </c>
      <c r="O383" t="b">
        <v>0</v>
      </c>
      <c r="P383">
        <v>15</v>
      </c>
      <c r="Q383" t="b">
        <v>1</v>
      </c>
      <c r="R383" t="s">
        <v>8271</v>
      </c>
      <c r="S383" s="2">
        <f>IF(E383=0,0,E383/D383*100)</f>
        <v>100.55555555555556</v>
      </c>
      <c r="T383" s="4">
        <f>IF(E383=0,0,E383/P383)</f>
        <v>60.333333333333336</v>
      </c>
      <c r="U383" t="str">
        <f>PROPER(LEFT(R383,(SEARCH("/",R383)-2)+1))</f>
        <v>Theater</v>
      </c>
      <c r="V383" t="str">
        <f>PROPER(RIGHT(R383,LEN(R383)-SEARCH("/",R383)))</f>
        <v>Plays</v>
      </c>
    </row>
    <row r="384" spans="1:22" x14ac:dyDescent="0.25">
      <c r="A384">
        <v>3528</v>
      </c>
      <c r="B384" s="7" t="s">
        <v>3527</v>
      </c>
      <c r="C384" s="7" t="s">
        <v>7638</v>
      </c>
      <c r="D384" s="4">
        <v>1650</v>
      </c>
      <c r="E384" s="4">
        <v>1669</v>
      </c>
      <c r="F384" t="s">
        <v>8219</v>
      </c>
      <c r="G384" t="s">
        <v>8225</v>
      </c>
      <c r="H384" t="s">
        <v>8247</v>
      </c>
      <c r="I384">
        <v>1484740918</v>
      </c>
      <c r="J384" s="11">
        <f>(((I384/60)/60)/24)+DATE(1970,1,1)</f>
        <v>42753.50136574074</v>
      </c>
      <c r="K384">
        <v>1483012918</v>
      </c>
      <c r="L384" s="15">
        <f>(((K384/60)/60)/24)+DATE(1970,1,1)</f>
        <v>42733.50136574074</v>
      </c>
      <c r="M384" s="63">
        <f>DATEDIF(L384,J384,"D")</f>
        <v>20</v>
      </c>
      <c r="N384" s="5">
        <v>20</v>
      </c>
      <c r="O384" t="b">
        <v>0</v>
      </c>
      <c r="P384">
        <v>37</v>
      </c>
      <c r="Q384" t="b">
        <v>1</v>
      </c>
      <c r="R384" t="s">
        <v>8271</v>
      </c>
      <c r="S384" s="2">
        <f>IF(E384=0,0,E384/D384*100)</f>
        <v>101.15151515151514</v>
      </c>
      <c r="T384" s="4">
        <f>IF(E384=0,0,E384/P384)</f>
        <v>45.108108108108105</v>
      </c>
      <c r="U384" t="str">
        <f>PROPER(LEFT(R384,(SEARCH("/",R384)-2)+1))</f>
        <v>Theater</v>
      </c>
      <c r="V384" t="str">
        <f>PROPER(RIGHT(R384,LEN(R384)-SEARCH("/",R384)))</f>
        <v>Plays</v>
      </c>
    </row>
    <row r="385" spans="1:22" x14ac:dyDescent="0.25">
      <c r="A385">
        <v>3632</v>
      </c>
      <c r="B385" s="7" t="s">
        <v>3630</v>
      </c>
      <c r="C385" s="7" t="s">
        <v>7742</v>
      </c>
      <c r="D385" s="4">
        <v>500</v>
      </c>
      <c r="E385" s="4">
        <v>100</v>
      </c>
      <c r="F385" t="s">
        <v>8221</v>
      </c>
      <c r="G385" t="s">
        <v>8225</v>
      </c>
      <c r="H385" t="s">
        <v>8247</v>
      </c>
      <c r="I385">
        <v>1416781749</v>
      </c>
      <c r="J385" s="11">
        <f>(((I385/60)/60)/24)+DATE(1970,1,1)</f>
        <v>41966.936909722222</v>
      </c>
      <c r="K385">
        <v>1415053749</v>
      </c>
      <c r="L385" s="15">
        <f>(((K385/60)/60)/24)+DATE(1970,1,1)</f>
        <v>41946.936909722222</v>
      </c>
      <c r="M385" s="63">
        <f>DATEDIF(L385,J385,"D")</f>
        <v>20</v>
      </c>
      <c r="N385" s="5">
        <v>20</v>
      </c>
      <c r="O385" t="b">
        <v>0</v>
      </c>
      <c r="P385">
        <v>1</v>
      </c>
      <c r="Q385" t="b">
        <v>0</v>
      </c>
      <c r="R385" t="s">
        <v>8305</v>
      </c>
      <c r="S385" s="2">
        <f>IF(E385=0,0,E385/D385*100)</f>
        <v>20</v>
      </c>
      <c r="T385" s="4">
        <f>IF(E385=0,0,E385/P385)</f>
        <v>100</v>
      </c>
      <c r="U385" t="str">
        <f>PROPER(LEFT(R385,(SEARCH("/",R385)-2)+1))</f>
        <v>Theater</v>
      </c>
      <c r="V385" t="str">
        <f>PROPER(RIGHT(R385,LEN(R385)-SEARCH("/",R385)))</f>
        <v>Musical</v>
      </c>
    </row>
    <row r="386" spans="1:22" x14ac:dyDescent="0.25">
      <c r="A386">
        <v>3695</v>
      </c>
      <c r="B386" s="7" t="s">
        <v>3692</v>
      </c>
      <c r="C386" s="7" t="s">
        <v>7805</v>
      </c>
      <c r="D386" s="4">
        <v>4000</v>
      </c>
      <c r="E386" s="4">
        <v>4005</v>
      </c>
      <c r="F386" t="s">
        <v>8219</v>
      </c>
      <c r="G386" t="s">
        <v>8224</v>
      </c>
      <c r="H386" t="s">
        <v>8246</v>
      </c>
      <c r="I386">
        <v>1421009610</v>
      </c>
      <c r="J386" s="11">
        <f>(((I386/60)/60)/24)+DATE(1970,1,1)</f>
        <v>42015.870486111111</v>
      </c>
      <c r="K386">
        <v>1419281610</v>
      </c>
      <c r="L386" s="15">
        <f>(((K386/60)/60)/24)+DATE(1970,1,1)</f>
        <v>41995.870486111111</v>
      </c>
      <c r="M386" s="63">
        <f>DATEDIF(L386,J386,"D")</f>
        <v>20</v>
      </c>
      <c r="N386" s="5">
        <v>20</v>
      </c>
      <c r="O386" t="b">
        <v>0</v>
      </c>
      <c r="P386">
        <v>33</v>
      </c>
      <c r="Q386" t="b">
        <v>1</v>
      </c>
      <c r="R386" t="s">
        <v>8271</v>
      </c>
      <c r="S386" s="2">
        <f>IF(E386=0,0,E386/D386*100)</f>
        <v>100.125</v>
      </c>
      <c r="T386" s="4">
        <f>IF(E386=0,0,E386/P386)</f>
        <v>121.36363636363636</v>
      </c>
      <c r="U386" t="str">
        <f>PROPER(LEFT(R386,(SEARCH("/",R386)-2)+1))</f>
        <v>Theater</v>
      </c>
      <c r="V386" t="str">
        <f>PROPER(RIGHT(R386,LEN(R386)-SEARCH("/",R386)))</f>
        <v>Plays</v>
      </c>
    </row>
    <row r="387" spans="1:22" x14ac:dyDescent="0.25">
      <c r="A387">
        <v>3713</v>
      </c>
      <c r="B387" s="7" t="s">
        <v>3710</v>
      </c>
      <c r="C387" s="7" t="s">
        <v>7823</v>
      </c>
      <c r="D387" s="4">
        <v>2000</v>
      </c>
      <c r="E387" s="4">
        <v>2030</v>
      </c>
      <c r="F387" t="s">
        <v>8219</v>
      </c>
      <c r="G387" t="s">
        <v>8224</v>
      </c>
      <c r="H387" t="s">
        <v>8246</v>
      </c>
      <c r="I387">
        <v>1465062166</v>
      </c>
      <c r="J387" s="11">
        <f>(((I387/60)/60)/24)+DATE(1970,1,1)</f>
        <v>42525.738032407404</v>
      </c>
      <c r="K387">
        <v>1463334166</v>
      </c>
      <c r="L387" s="15">
        <f>(((K387/60)/60)/24)+DATE(1970,1,1)</f>
        <v>42505.738032407404</v>
      </c>
      <c r="M387" s="63">
        <f>DATEDIF(L387,J387,"D")</f>
        <v>20</v>
      </c>
      <c r="N387" s="5">
        <v>20</v>
      </c>
      <c r="O387" t="b">
        <v>0</v>
      </c>
      <c r="P387">
        <v>19</v>
      </c>
      <c r="Q387" t="b">
        <v>1</v>
      </c>
      <c r="R387" t="s">
        <v>8271</v>
      </c>
      <c r="S387" s="2">
        <f>IF(E387=0,0,E387/D387*100)</f>
        <v>101.49999999999999</v>
      </c>
      <c r="T387" s="4">
        <f>IF(E387=0,0,E387/P387)</f>
        <v>106.84210526315789</v>
      </c>
      <c r="U387" t="str">
        <f>PROPER(LEFT(R387,(SEARCH("/",R387)-2)+1))</f>
        <v>Theater</v>
      </c>
      <c r="V387" t="str">
        <f>PROPER(RIGHT(R387,LEN(R387)-SEARCH("/",R387)))</f>
        <v>Plays</v>
      </c>
    </row>
    <row r="388" spans="1:22" x14ac:dyDescent="0.25">
      <c r="A388">
        <v>3739</v>
      </c>
      <c r="B388" s="7" t="s">
        <v>3736</v>
      </c>
      <c r="C388" s="7" t="s">
        <v>7849</v>
      </c>
      <c r="D388" s="4">
        <v>4000</v>
      </c>
      <c r="E388" s="4">
        <v>805</v>
      </c>
      <c r="F388" t="s">
        <v>8221</v>
      </c>
      <c r="G388" t="s">
        <v>8225</v>
      </c>
      <c r="H388" t="s">
        <v>8247</v>
      </c>
      <c r="I388">
        <v>1468752468</v>
      </c>
      <c r="J388" s="11">
        <f>(((I388/60)/60)/24)+DATE(1970,1,1)</f>
        <v>42568.449861111112</v>
      </c>
      <c r="K388">
        <v>1467024468</v>
      </c>
      <c r="L388" s="15">
        <f>(((K388/60)/60)/24)+DATE(1970,1,1)</f>
        <v>42548.449861111112</v>
      </c>
      <c r="M388" s="63">
        <f>DATEDIF(L388,J388,"D")</f>
        <v>20</v>
      </c>
      <c r="N388" s="5">
        <v>20</v>
      </c>
      <c r="O388" t="b">
        <v>0</v>
      </c>
      <c r="P388">
        <v>8</v>
      </c>
      <c r="Q388" t="b">
        <v>0</v>
      </c>
      <c r="R388" t="s">
        <v>8271</v>
      </c>
      <c r="S388" s="2">
        <f>IF(E388=0,0,E388/D388*100)</f>
        <v>20.125</v>
      </c>
      <c r="T388" s="4">
        <f>IF(E388=0,0,E388/P388)</f>
        <v>100.625</v>
      </c>
      <c r="U388" t="str">
        <f>PROPER(LEFT(R388,(SEARCH("/",R388)-2)+1))</f>
        <v>Theater</v>
      </c>
      <c r="V388" t="str">
        <f>PROPER(RIGHT(R388,LEN(R388)-SEARCH("/",R388)))</f>
        <v>Plays</v>
      </c>
    </row>
    <row r="389" spans="1:22" x14ac:dyDescent="0.25">
      <c r="A389">
        <v>3757</v>
      </c>
      <c r="B389" s="7" t="s">
        <v>3754</v>
      </c>
      <c r="C389" s="7" t="s">
        <v>7867</v>
      </c>
      <c r="D389" s="4">
        <v>3500</v>
      </c>
      <c r="E389" s="4">
        <v>3798</v>
      </c>
      <c r="F389" t="s">
        <v>8219</v>
      </c>
      <c r="G389" t="s">
        <v>8224</v>
      </c>
      <c r="H389" t="s">
        <v>8246</v>
      </c>
      <c r="I389">
        <v>1417465515</v>
      </c>
      <c r="J389" s="11">
        <f>(((I389/60)/60)/24)+DATE(1970,1,1)</f>
        <v>41974.850868055553</v>
      </c>
      <c r="K389">
        <v>1415737515</v>
      </c>
      <c r="L389" s="15">
        <f>(((K389/60)/60)/24)+DATE(1970,1,1)</f>
        <v>41954.850868055553</v>
      </c>
      <c r="M389" s="63">
        <f>DATEDIF(L389,J389,"D")</f>
        <v>20</v>
      </c>
      <c r="N389" s="5">
        <v>20</v>
      </c>
      <c r="O389" t="b">
        <v>0</v>
      </c>
      <c r="P389">
        <v>50</v>
      </c>
      <c r="Q389" t="b">
        <v>1</v>
      </c>
      <c r="R389" t="s">
        <v>8305</v>
      </c>
      <c r="S389" s="2">
        <f>IF(E389=0,0,E389/D389*100)</f>
        <v>108.51428571428572</v>
      </c>
      <c r="T389" s="4">
        <f>IF(E389=0,0,E389/P389)</f>
        <v>75.959999999999994</v>
      </c>
      <c r="U389" t="str">
        <f>PROPER(LEFT(R389,(SEARCH("/",R389)-2)+1))</f>
        <v>Theater</v>
      </c>
      <c r="V389" t="str">
        <f>PROPER(RIGHT(R389,LEN(R389)-SEARCH("/",R389)))</f>
        <v>Musical</v>
      </c>
    </row>
    <row r="390" spans="1:22" x14ac:dyDescent="0.25">
      <c r="A390">
        <v>3764</v>
      </c>
      <c r="B390" s="7" t="s">
        <v>3761</v>
      </c>
      <c r="C390" s="7" t="s">
        <v>7874</v>
      </c>
      <c r="D390" s="4">
        <v>1500</v>
      </c>
      <c r="E390" s="4">
        <v>1500</v>
      </c>
      <c r="F390" t="s">
        <v>8219</v>
      </c>
      <c r="G390" t="s">
        <v>8224</v>
      </c>
      <c r="H390" t="s">
        <v>8246</v>
      </c>
      <c r="I390">
        <v>1464482160</v>
      </c>
      <c r="J390" s="11">
        <f>(((I390/60)/60)/24)+DATE(1970,1,1)</f>
        <v>42519.024999999994</v>
      </c>
      <c r="K390">
        <v>1462824832</v>
      </c>
      <c r="L390" s="15">
        <f>(((K390/60)/60)/24)+DATE(1970,1,1)</f>
        <v>42499.842962962968</v>
      </c>
      <c r="M390" s="63">
        <f>DATEDIF(L390,J390,"D")</f>
        <v>20</v>
      </c>
      <c r="N390" s="5">
        <v>20</v>
      </c>
      <c r="O390" t="b">
        <v>0</v>
      </c>
      <c r="P390">
        <v>27</v>
      </c>
      <c r="Q390" t="b">
        <v>1</v>
      </c>
      <c r="R390" t="s">
        <v>8305</v>
      </c>
      <c r="S390" s="2">
        <f>IF(E390=0,0,E390/D390*100)</f>
        <v>100</v>
      </c>
      <c r="T390" s="4">
        <f>IF(E390=0,0,E390/P390)</f>
        <v>55.555555555555557</v>
      </c>
      <c r="U390" t="str">
        <f>PROPER(LEFT(R390,(SEARCH("/",R390)-2)+1))</f>
        <v>Theater</v>
      </c>
      <c r="V390" t="str">
        <f>PROPER(RIGHT(R390,LEN(R390)-SEARCH("/",R390)))</f>
        <v>Musical</v>
      </c>
    </row>
    <row r="391" spans="1:22" x14ac:dyDescent="0.25">
      <c r="A391">
        <v>3806</v>
      </c>
      <c r="B391" s="7" t="s">
        <v>3803</v>
      </c>
      <c r="C391" s="7" t="s">
        <v>7916</v>
      </c>
      <c r="D391" s="4">
        <v>7500</v>
      </c>
      <c r="E391" s="4">
        <v>5</v>
      </c>
      <c r="F391" t="s">
        <v>8221</v>
      </c>
      <c r="G391" t="s">
        <v>8226</v>
      </c>
      <c r="H391" t="s">
        <v>8248</v>
      </c>
      <c r="I391">
        <v>1404022381</v>
      </c>
      <c r="J391" s="11">
        <f>(((I391/60)/60)/24)+DATE(1970,1,1)</f>
        <v>41819.259039351848</v>
      </c>
      <c r="K391">
        <v>1402294381</v>
      </c>
      <c r="L391" s="15">
        <f>(((K391/60)/60)/24)+DATE(1970,1,1)</f>
        <v>41799.259039351848</v>
      </c>
      <c r="M391" s="63">
        <f>DATEDIF(L391,J391,"D")</f>
        <v>20</v>
      </c>
      <c r="N391" s="5">
        <v>20</v>
      </c>
      <c r="O391" t="b">
        <v>0</v>
      </c>
      <c r="P391">
        <v>1</v>
      </c>
      <c r="Q391" t="b">
        <v>0</v>
      </c>
      <c r="R391" t="s">
        <v>8305</v>
      </c>
      <c r="S391" s="2">
        <f>IF(E391=0,0,E391/D391*100)</f>
        <v>6.6666666666666666E-2</v>
      </c>
      <c r="T391" s="4">
        <f>IF(E391=0,0,E391/P391)</f>
        <v>5</v>
      </c>
      <c r="U391" t="str">
        <f>PROPER(LEFT(R391,(SEARCH("/",R391)-2)+1))</f>
        <v>Theater</v>
      </c>
      <c r="V391" t="str">
        <f>PROPER(RIGHT(R391,LEN(R391)-SEARCH("/",R391)))</f>
        <v>Musical</v>
      </c>
    </row>
    <row r="392" spans="1:22" x14ac:dyDescent="0.25">
      <c r="A392">
        <v>3829</v>
      </c>
      <c r="B392" s="7" t="s">
        <v>3826</v>
      </c>
      <c r="C392" s="7" t="s">
        <v>7938</v>
      </c>
      <c r="D392" s="4">
        <v>500</v>
      </c>
      <c r="E392" s="4">
        <v>501</v>
      </c>
      <c r="F392" t="s">
        <v>8219</v>
      </c>
      <c r="G392" t="s">
        <v>8224</v>
      </c>
      <c r="H392" t="s">
        <v>8246</v>
      </c>
      <c r="I392">
        <v>1472676371</v>
      </c>
      <c r="J392" s="11">
        <f>(((I392/60)/60)/24)+DATE(1970,1,1)</f>
        <v>42613.865405092598</v>
      </c>
      <c r="K392">
        <v>1470948371</v>
      </c>
      <c r="L392" s="15">
        <f>(((K392/60)/60)/24)+DATE(1970,1,1)</f>
        <v>42593.865405092598</v>
      </c>
      <c r="M392" s="63">
        <f>DATEDIF(L392,J392,"D")</f>
        <v>20</v>
      </c>
      <c r="N392" s="5">
        <v>20</v>
      </c>
      <c r="O392" t="b">
        <v>0</v>
      </c>
      <c r="P392">
        <v>8</v>
      </c>
      <c r="Q392" t="b">
        <v>1</v>
      </c>
      <c r="R392" t="s">
        <v>8271</v>
      </c>
      <c r="S392" s="2">
        <f>IF(E392=0,0,E392/D392*100)</f>
        <v>100.2</v>
      </c>
      <c r="T392" s="4">
        <f>IF(E392=0,0,E392/P392)</f>
        <v>62.625</v>
      </c>
      <c r="U392" t="str">
        <f>PROPER(LEFT(R392,(SEARCH("/",R392)-2)+1))</f>
        <v>Theater</v>
      </c>
      <c r="V392" t="str">
        <f>PROPER(RIGHT(R392,LEN(R392)-SEARCH("/",R392)))</f>
        <v>Plays</v>
      </c>
    </row>
    <row r="393" spans="1:22" x14ac:dyDescent="0.25">
      <c r="A393">
        <v>3899</v>
      </c>
      <c r="B393" s="7" t="s">
        <v>3896</v>
      </c>
      <c r="C393" s="7" t="s">
        <v>8007</v>
      </c>
      <c r="D393" s="4">
        <v>10000</v>
      </c>
      <c r="E393" s="4">
        <v>125</v>
      </c>
      <c r="F393" t="s">
        <v>8221</v>
      </c>
      <c r="G393" t="s">
        <v>8224</v>
      </c>
      <c r="H393" t="s">
        <v>8246</v>
      </c>
      <c r="I393">
        <v>1407868561</v>
      </c>
      <c r="J393" s="11">
        <f>(((I393/60)/60)/24)+DATE(1970,1,1)</f>
        <v>41863.775011574071</v>
      </c>
      <c r="K393">
        <v>1406140561</v>
      </c>
      <c r="L393" s="15">
        <f>(((K393/60)/60)/24)+DATE(1970,1,1)</f>
        <v>41843.775011574071</v>
      </c>
      <c r="M393" s="63">
        <f>DATEDIF(L393,J393,"D")</f>
        <v>20</v>
      </c>
      <c r="N393" s="5">
        <v>20</v>
      </c>
      <c r="O393" t="b">
        <v>0</v>
      </c>
      <c r="P393">
        <v>2</v>
      </c>
      <c r="Q393" t="b">
        <v>0</v>
      </c>
      <c r="R393" t="s">
        <v>8271</v>
      </c>
      <c r="S393" s="2">
        <f>IF(E393=0,0,E393/D393*100)</f>
        <v>1.25</v>
      </c>
      <c r="T393" s="4">
        <f>IF(E393=0,0,E393/P393)</f>
        <v>62.5</v>
      </c>
      <c r="U393" t="str">
        <f>PROPER(LEFT(R393,(SEARCH("/",R393)-2)+1))</f>
        <v>Theater</v>
      </c>
      <c r="V393" t="str">
        <f>PROPER(RIGHT(R393,LEN(R393)-SEARCH("/",R393)))</f>
        <v>Plays</v>
      </c>
    </row>
    <row r="394" spans="1:22" x14ac:dyDescent="0.25">
      <c r="A394">
        <v>3914</v>
      </c>
      <c r="B394" s="7" t="s">
        <v>3911</v>
      </c>
      <c r="C394" s="7" t="s">
        <v>8022</v>
      </c>
      <c r="D394" s="4">
        <v>2500</v>
      </c>
      <c r="E394" s="4">
        <v>909</v>
      </c>
      <c r="F394" t="s">
        <v>8221</v>
      </c>
      <c r="G394" t="s">
        <v>8225</v>
      </c>
      <c r="H394" t="s">
        <v>8247</v>
      </c>
      <c r="I394">
        <v>1431298740</v>
      </c>
      <c r="J394" s="11">
        <f>(((I394/60)/60)/24)+DATE(1970,1,1)</f>
        <v>42134.957638888889</v>
      </c>
      <c r="K394">
        <v>1429558756</v>
      </c>
      <c r="L394" s="15">
        <f>(((K394/60)/60)/24)+DATE(1970,1,1)</f>
        <v>42114.818935185183</v>
      </c>
      <c r="M394" s="63">
        <f>DATEDIF(L394,J394,"D")</f>
        <v>20</v>
      </c>
      <c r="N394" s="5">
        <v>20</v>
      </c>
      <c r="O394" t="b">
        <v>0</v>
      </c>
      <c r="P394">
        <v>27</v>
      </c>
      <c r="Q394" t="b">
        <v>0</v>
      </c>
      <c r="R394" t="s">
        <v>8271</v>
      </c>
      <c r="S394" s="2">
        <f>IF(E394=0,0,E394/D394*100)</f>
        <v>36.36</v>
      </c>
      <c r="T394" s="4">
        <f>IF(E394=0,0,E394/P394)</f>
        <v>33.666666666666664</v>
      </c>
      <c r="U394" t="str">
        <f>PROPER(LEFT(R394,(SEARCH("/",R394)-2)+1))</f>
        <v>Theater</v>
      </c>
      <c r="V394" t="str">
        <f>PROPER(RIGHT(R394,LEN(R394)-SEARCH("/",R394)))</f>
        <v>Plays</v>
      </c>
    </row>
    <row r="395" spans="1:22" x14ac:dyDescent="0.25">
      <c r="A395">
        <v>4001</v>
      </c>
      <c r="B395" s="7" t="s">
        <v>3997</v>
      </c>
      <c r="C395" s="7" t="s">
        <v>8107</v>
      </c>
      <c r="D395" s="4">
        <v>1200</v>
      </c>
      <c r="E395" s="4">
        <v>453</v>
      </c>
      <c r="F395" t="s">
        <v>8221</v>
      </c>
      <c r="G395" t="s">
        <v>8225</v>
      </c>
      <c r="H395" t="s">
        <v>8247</v>
      </c>
      <c r="I395">
        <v>1488394800</v>
      </c>
      <c r="J395" s="11">
        <f>(((I395/60)/60)/24)+DATE(1970,1,1)</f>
        <v>42795.791666666672</v>
      </c>
      <c r="K395">
        <v>1486681708</v>
      </c>
      <c r="L395" s="15">
        <f>(((K395/60)/60)/24)+DATE(1970,1,1)</f>
        <v>42775.964212962965</v>
      </c>
      <c r="M395" s="63">
        <f>DATEDIF(L395,J395,"D")</f>
        <v>20</v>
      </c>
      <c r="N395" s="5">
        <v>20</v>
      </c>
      <c r="O395" t="b">
        <v>0</v>
      </c>
      <c r="P395">
        <v>14</v>
      </c>
      <c r="Q395" t="b">
        <v>0</v>
      </c>
      <c r="R395" t="s">
        <v>8271</v>
      </c>
      <c r="S395" s="2">
        <f>IF(E395=0,0,E395/D395*100)</f>
        <v>37.75</v>
      </c>
      <c r="T395" s="4">
        <f>IF(E395=0,0,E395/P395)</f>
        <v>32.357142857142854</v>
      </c>
      <c r="U395" t="str">
        <f>PROPER(LEFT(R395,(SEARCH("/",R395)-2)+1))</f>
        <v>Theater</v>
      </c>
      <c r="V395" t="str">
        <f>PROPER(RIGHT(R395,LEN(R395)-SEARCH("/",R395)))</f>
        <v>Plays</v>
      </c>
    </row>
    <row r="396" spans="1:22" x14ac:dyDescent="0.25">
      <c r="A396">
        <v>4056</v>
      </c>
      <c r="B396" s="7" t="s">
        <v>4052</v>
      </c>
      <c r="C396" s="7" t="s">
        <v>8160</v>
      </c>
      <c r="D396" s="4">
        <v>1500</v>
      </c>
      <c r="E396" s="4">
        <v>795</v>
      </c>
      <c r="F396" t="s">
        <v>8221</v>
      </c>
      <c r="G396" t="s">
        <v>8224</v>
      </c>
      <c r="H396" t="s">
        <v>8246</v>
      </c>
      <c r="I396">
        <v>1467575940</v>
      </c>
      <c r="J396" s="11">
        <f>(((I396/60)/60)/24)+DATE(1970,1,1)</f>
        <v>42554.832638888889</v>
      </c>
      <c r="K396">
        <v>1465856639</v>
      </c>
      <c r="L396" s="15">
        <f>(((K396/60)/60)/24)+DATE(1970,1,1)</f>
        <v>42534.933321759265</v>
      </c>
      <c r="M396" s="63">
        <f>DATEDIF(L396,J396,"D")</f>
        <v>20</v>
      </c>
      <c r="N396" s="5">
        <v>20</v>
      </c>
      <c r="O396" t="b">
        <v>0</v>
      </c>
      <c r="P396">
        <v>9</v>
      </c>
      <c r="Q396" t="b">
        <v>0</v>
      </c>
      <c r="R396" t="s">
        <v>8271</v>
      </c>
      <c r="S396" s="2">
        <f>IF(E396=0,0,E396/D396*100)</f>
        <v>53</v>
      </c>
      <c r="T396" s="4">
        <f>IF(E396=0,0,E396/P396)</f>
        <v>88.333333333333329</v>
      </c>
      <c r="U396" t="str">
        <f>PROPER(LEFT(R396,(SEARCH("/",R396)-2)+1))</f>
        <v>Theater</v>
      </c>
      <c r="V396" t="str">
        <f>PROPER(RIGHT(R396,LEN(R396)-SEARCH("/",R396)))</f>
        <v>Plays</v>
      </c>
    </row>
    <row r="397" spans="1:22" x14ac:dyDescent="0.25">
      <c r="A397">
        <v>55</v>
      </c>
      <c r="B397" s="7" t="s">
        <v>57</v>
      </c>
      <c r="C397" s="7" t="s">
        <v>4166</v>
      </c>
      <c r="D397" s="4">
        <v>8600</v>
      </c>
      <c r="E397" s="4">
        <v>11090</v>
      </c>
      <c r="F397" t="s">
        <v>8219</v>
      </c>
      <c r="G397" t="s">
        <v>8224</v>
      </c>
      <c r="H397" t="s">
        <v>8246</v>
      </c>
      <c r="I397">
        <v>1464390916</v>
      </c>
      <c r="J397" s="11">
        <f>(((I397/60)/60)/24)+DATE(1970,1,1)</f>
        <v>42517.968935185185</v>
      </c>
      <c r="K397">
        <v>1462576516</v>
      </c>
      <c r="L397" s="15">
        <f>(((K397/60)/60)/24)+DATE(1970,1,1)</f>
        <v>42496.968935185185</v>
      </c>
      <c r="M397" s="63">
        <f>DATEDIF(L397,J397,"D")</f>
        <v>21</v>
      </c>
      <c r="N397" s="5">
        <v>21</v>
      </c>
      <c r="O397" t="b">
        <v>0</v>
      </c>
      <c r="P397">
        <v>86</v>
      </c>
      <c r="Q397" t="b">
        <v>1</v>
      </c>
      <c r="R397" t="s">
        <v>8265</v>
      </c>
      <c r="S397" s="2">
        <f>IF(E397=0,0,E397/D397*100)</f>
        <v>128.95348837209301</v>
      </c>
      <c r="T397" s="4">
        <f>IF(E397=0,0,E397/P397)</f>
        <v>128.95348837209303</v>
      </c>
      <c r="U397" t="str">
        <f>PROPER(LEFT(R397,(SEARCH("/",R397)-2)+1))</f>
        <v>Film &amp; Video</v>
      </c>
      <c r="V397" t="str">
        <f>PROPER(RIGHT(R397,LEN(R397)-SEARCH("/",R397)))</f>
        <v>Television</v>
      </c>
    </row>
    <row r="398" spans="1:22" x14ac:dyDescent="0.25">
      <c r="A398">
        <v>142</v>
      </c>
      <c r="B398" s="7" t="s">
        <v>144</v>
      </c>
      <c r="C398" s="7" t="s">
        <v>4252</v>
      </c>
      <c r="D398" s="4">
        <v>3000</v>
      </c>
      <c r="E398" s="4">
        <v>10</v>
      </c>
      <c r="F398" t="s">
        <v>8220</v>
      </c>
      <c r="G398" t="s">
        <v>8224</v>
      </c>
      <c r="H398" t="s">
        <v>8246</v>
      </c>
      <c r="I398">
        <v>1416176778</v>
      </c>
      <c r="J398" s="11">
        <f>(((I398/60)/60)/24)+DATE(1970,1,1)</f>
        <v>41959.934930555552</v>
      </c>
      <c r="K398">
        <v>1414358778</v>
      </c>
      <c r="L398" s="15">
        <f>(((K398/60)/60)/24)+DATE(1970,1,1)</f>
        <v>41938.893263888887</v>
      </c>
      <c r="M398" s="63">
        <f>DATEDIF(L398,J398,"D")</f>
        <v>21</v>
      </c>
      <c r="N398" s="5">
        <v>21</v>
      </c>
      <c r="O398" t="b">
        <v>0</v>
      </c>
      <c r="P398">
        <v>1</v>
      </c>
      <c r="Q398" t="b">
        <v>0</v>
      </c>
      <c r="R398" t="s">
        <v>8267</v>
      </c>
      <c r="S398" s="2">
        <f>IF(E398=0,0,E398/D398*100)</f>
        <v>0.33333333333333337</v>
      </c>
      <c r="T398" s="4">
        <f>IF(E398=0,0,E398/P398)</f>
        <v>10</v>
      </c>
      <c r="U398" t="str">
        <f>PROPER(LEFT(R398,(SEARCH("/",R398)-2)+1))</f>
        <v>Film &amp; Video</v>
      </c>
      <c r="V398" t="str">
        <f>PROPER(RIGHT(R398,LEN(R398)-SEARCH("/",R398)))</f>
        <v>Science Fiction</v>
      </c>
    </row>
    <row r="399" spans="1:22" x14ac:dyDescent="0.25">
      <c r="A399">
        <v>206</v>
      </c>
      <c r="B399" s="7" t="s">
        <v>208</v>
      </c>
      <c r="C399" s="7" t="s">
        <v>4316</v>
      </c>
      <c r="D399" s="4">
        <v>12700</v>
      </c>
      <c r="E399" s="4">
        <v>0</v>
      </c>
      <c r="F399" t="s">
        <v>8221</v>
      </c>
      <c r="G399" t="s">
        <v>8224</v>
      </c>
      <c r="H399" t="s">
        <v>8246</v>
      </c>
      <c r="I399">
        <v>1470441983</v>
      </c>
      <c r="J399" s="11">
        <f>(((I399/60)/60)/24)+DATE(1970,1,1)</f>
        <v>42588.004432870366</v>
      </c>
      <c r="K399">
        <v>1468627583</v>
      </c>
      <c r="L399" s="15">
        <f>(((K399/60)/60)/24)+DATE(1970,1,1)</f>
        <v>42567.004432870366</v>
      </c>
      <c r="M399" s="63">
        <f>DATEDIF(L399,J399,"D")</f>
        <v>21</v>
      </c>
      <c r="N399" s="5">
        <v>21</v>
      </c>
      <c r="O399" t="b">
        <v>0</v>
      </c>
      <c r="P399">
        <v>0</v>
      </c>
      <c r="Q399" t="b">
        <v>0</v>
      </c>
      <c r="R399" t="s">
        <v>8268</v>
      </c>
      <c r="S399" s="2">
        <f>IF(E399=0,0,E399/D399*100)</f>
        <v>0</v>
      </c>
      <c r="T399" s="4">
        <f>IF(E399=0,0,E399/P399)</f>
        <v>0</v>
      </c>
      <c r="U399" t="str">
        <f>PROPER(LEFT(R399,(SEARCH("/",R399)-2)+1))</f>
        <v>Film &amp; Video</v>
      </c>
      <c r="V399" t="str">
        <f>PROPER(RIGHT(R399,LEN(R399)-SEARCH("/",R399)))</f>
        <v>Drama</v>
      </c>
    </row>
    <row r="400" spans="1:22" x14ac:dyDescent="0.25">
      <c r="A400">
        <v>238</v>
      </c>
      <c r="B400" s="7" t="s">
        <v>240</v>
      </c>
      <c r="C400" s="7" t="s">
        <v>4348</v>
      </c>
      <c r="D400" s="4">
        <v>26000</v>
      </c>
      <c r="E400" s="4">
        <v>0</v>
      </c>
      <c r="F400" t="s">
        <v>8221</v>
      </c>
      <c r="G400" t="s">
        <v>8224</v>
      </c>
      <c r="H400" t="s">
        <v>8246</v>
      </c>
      <c r="I400">
        <v>1483088400</v>
      </c>
      <c r="J400" s="11">
        <f>(((I400/60)/60)/24)+DATE(1970,1,1)</f>
        <v>42734.375</v>
      </c>
      <c r="K400">
        <v>1481324760</v>
      </c>
      <c r="L400" s="15">
        <f>(((K400/60)/60)/24)+DATE(1970,1,1)</f>
        <v>42713.962499999994</v>
      </c>
      <c r="M400" s="63">
        <f>DATEDIF(L400,J400,"D")</f>
        <v>21</v>
      </c>
      <c r="N400" s="5">
        <v>21</v>
      </c>
      <c r="O400" t="b">
        <v>0</v>
      </c>
      <c r="P400">
        <v>0</v>
      </c>
      <c r="Q400" t="b">
        <v>0</v>
      </c>
      <c r="R400" t="s">
        <v>8268</v>
      </c>
      <c r="S400" s="2">
        <f>IF(E400=0,0,E400/D400*100)</f>
        <v>0</v>
      </c>
      <c r="T400" s="4">
        <f>IF(E400=0,0,E400/P400)</f>
        <v>0</v>
      </c>
      <c r="U400" t="str">
        <f>PROPER(LEFT(R400,(SEARCH("/",R400)-2)+1))</f>
        <v>Film &amp; Video</v>
      </c>
      <c r="V400" t="str">
        <f>PROPER(RIGHT(R400,LEN(R400)-SEARCH("/",R400)))</f>
        <v>Drama</v>
      </c>
    </row>
    <row r="401" spans="1:22" x14ac:dyDescent="0.25">
      <c r="A401">
        <v>309</v>
      </c>
      <c r="B401" s="7" t="s">
        <v>310</v>
      </c>
      <c r="C401" s="7" t="s">
        <v>4419</v>
      </c>
      <c r="D401" s="4">
        <v>18000</v>
      </c>
      <c r="E401" s="4">
        <v>21410</v>
      </c>
      <c r="F401" t="s">
        <v>8219</v>
      </c>
      <c r="G401" t="s">
        <v>8224</v>
      </c>
      <c r="H401" t="s">
        <v>8246</v>
      </c>
      <c r="I401">
        <v>1346695334</v>
      </c>
      <c r="J401" s="11">
        <f>(((I401/60)/60)/24)+DATE(1970,1,1)</f>
        <v>41155.751550925925</v>
      </c>
      <c r="K401">
        <v>1344880934</v>
      </c>
      <c r="L401" s="15">
        <f>(((K401/60)/60)/24)+DATE(1970,1,1)</f>
        <v>41134.751550925925</v>
      </c>
      <c r="M401" s="63">
        <f>DATEDIF(L401,J401,"D")</f>
        <v>21</v>
      </c>
      <c r="N401" s="5">
        <v>21</v>
      </c>
      <c r="O401" t="b">
        <v>1</v>
      </c>
      <c r="P401">
        <v>238</v>
      </c>
      <c r="Q401" t="b">
        <v>1</v>
      </c>
      <c r="R401" t="s">
        <v>8269</v>
      </c>
      <c r="S401" s="2">
        <f>IF(E401=0,0,E401/D401*100)</f>
        <v>118.94444444444446</v>
      </c>
      <c r="T401" s="4">
        <f>IF(E401=0,0,E401/P401)</f>
        <v>89.957983193277315</v>
      </c>
      <c r="U401" t="str">
        <f>PROPER(LEFT(R401,(SEARCH("/",R401)-2)+1))</f>
        <v>Film &amp; Video</v>
      </c>
      <c r="V401" t="str">
        <f>PROPER(RIGHT(R401,LEN(R401)-SEARCH("/",R401)))</f>
        <v>Documentary</v>
      </c>
    </row>
    <row r="402" spans="1:22" x14ac:dyDescent="0.25">
      <c r="A402">
        <v>402</v>
      </c>
      <c r="B402" s="7" t="s">
        <v>403</v>
      </c>
      <c r="C402" s="7" t="s">
        <v>4512</v>
      </c>
      <c r="D402" s="4">
        <v>2000</v>
      </c>
      <c r="E402" s="4">
        <v>2833</v>
      </c>
      <c r="F402" t="s">
        <v>8219</v>
      </c>
      <c r="G402" t="s">
        <v>8224</v>
      </c>
      <c r="H402" t="s">
        <v>8246</v>
      </c>
      <c r="I402">
        <v>1446731817</v>
      </c>
      <c r="J402" s="11">
        <f>(((I402/60)/60)/24)+DATE(1970,1,1)</f>
        <v>42313.58121527778</v>
      </c>
      <c r="K402">
        <v>1444913817</v>
      </c>
      <c r="L402" s="15">
        <f>(((K402/60)/60)/24)+DATE(1970,1,1)</f>
        <v>42292.539548611108</v>
      </c>
      <c r="M402" s="63">
        <f>DATEDIF(L402,J402,"D")</f>
        <v>21</v>
      </c>
      <c r="N402" s="5">
        <v>21</v>
      </c>
      <c r="O402" t="b">
        <v>0</v>
      </c>
      <c r="P402">
        <v>43</v>
      </c>
      <c r="Q402" t="b">
        <v>1</v>
      </c>
      <c r="R402" t="s">
        <v>8269</v>
      </c>
      <c r="S402" s="2">
        <f>IF(E402=0,0,E402/D402*100)</f>
        <v>141.65</v>
      </c>
      <c r="T402" s="4">
        <f>IF(E402=0,0,E402/P402)</f>
        <v>65.883720930232556</v>
      </c>
      <c r="U402" t="str">
        <f>PROPER(LEFT(R402,(SEARCH("/",R402)-2)+1))</f>
        <v>Film &amp; Video</v>
      </c>
      <c r="V402" t="str">
        <f>PROPER(RIGHT(R402,LEN(R402)-SEARCH("/",R402)))</f>
        <v>Documentary</v>
      </c>
    </row>
    <row r="403" spans="1:22" x14ac:dyDescent="0.25">
      <c r="A403">
        <v>528</v>
      </c>
      <c r="B403" s="7" t="s">
        <v>529</v>
      </c>
      <c r="C403" s="7" t="s">
        <v>4638</v>
      </c>
      <c r="D403" s="4">
        <v>1150</v>
      </c>
      <c r="E403" s="4">
        <v>1330</v>
      </c>
      <c r="F403" t="s">
        <v>8219</v>
      </c>
      <c r="G403" t="s">
        <v>8224</v>
      </c>
      <c r="H403" t="s">
        <v>8246</v>
      </c>
      <c r="I403">
        <v>1434921600</v>
      </c>
      <c r="J403" s="11">
        <f>(((I403/60)/60)/24)+DATE(1970,1,1)</f>
        <v>42176.888888888891</v>
      </c>
      <c r="K403">
        <v>1433109907</v>
      </c>
      <c r="L403" s="15">
        <f>(((K403/60)/60)/24)+DATE(1970,1,1)</f>
        <v>42155.920219907406</v>
      </c>
      <c r="M403" s="63">
        <f>DATEDIF(L403,J403,"D")</f>
        <v>21</v>
      </c>
      <c r="N403" s="5">
        <v>21</v>
      </c>
      <c r="O403" t="b">
        <v>0</v>
      </c>
      <c r="P403">
        <v>30</v>
      </c>
      <c r="Q403" t="b">
        <v>1</v>
      </c>
      <c r="R403" t="s">
        <v>8271</v>
      </c>
      <c r="S403" s="2">
        <f>IF(E403=0,0,E403/D403*100)</f>
        <v>115.65217391304347</v>
      </c>
      <c r="T403" s="4">
        <f>IF(E403=0,0,E403/P403)</f>
        <v>44.333333333333336</v>
      </c>
      <c r="U403" t="str">
        <f>PROPER(LEFT(R403,(SEARCH("/",R403)-2)+1))</f>
        <v>Theater</v>
      </c>
      <c r="V403" t="str">
        <f>PROPER(RIGHT(R403,LEN(R403)-SEARCH("/",R403)))</f>
        <v>Plays</v>
      </c>
    </row>
    <row r="404" spans="1:22" x14ac:dyDescent="0.25">
      <c r="A404">
        <v>529</v>
      </c>
      <c r="B404" s="7" t="s">
        <v>530</v>
      </c>
      <c r="C404" s="7" t="s">
        <v>4639</v>
      </c>
      <c r="D404" s="4">
        <v>1200</v>
      </c>
      <c r="E404" s="4">
        <v>1565</v>
      </c>
      <c r="F404" t="s">
        <v>8219</v>
      </c>
      <c r="G404" t="s">
        <v>8229</v>
      </c>
      <c r="H404" t="s">
        <v>8251</v>
      </c>
      <c r="I404">
        <v>1484110800</v>
      </c>
      <c r="J404" s="11">
        <f>(((I404/60)/60)/24)+DATE(1970,1,1)</f>
        <v>42746.208333333328</v>
      </c>
      <c r="K404">
        <v>1482281094</v>
      </c>
      <c r="L404" s="15">
        <f>(((K404/60)/60)/24)+DATE(1970,1,1)</f>
        <v>42725.031180555554</v>
      </c>
      <c r="M404" s="63">
        <f>DATEDIF(L404,J404,"D")</f>
        <v>21</v>
      </c>
      <c r="N404" s="5">
        <v>21</v>
      </c>
      <c r="O404" t="b">
        <v>0</v>
      </c>
      <c r="P404">
        <v>18</v>
      </c>
      <c r="Q404" t="b">
        <v>1</v>
      </c>
      <c r="R404" t="s">
        <v>8271</v>
      </c>
      <c r="S404" s="2">
        <f>IF(E404=0,0,E404/D404*100)</f>
        <v>130.41666666666666</v>
      </c>
      <c r="T404" s="4">
        <f>IF(E404=0,0,E404/P404)</f>
        <v>86.944444444444443</v>
      </c>
      <c r="U404" t="str">
        <f>PROPER(LEFT(R404,(SEARCH("/",R404)-2)+1))</f>
        <v>Theater</v>
      </c>
      <c r="V404" t="str">
        <f>PROPER(RIGHT(R404,LEN(R404)-SEARCH("/",R404)))</f>
        <v>Plays</v>
      </c>
    </row>
    <row r="405" spans="1:22" x14ac:dyDescent="0.25">
      <c r="A405">
        <v>539</v>
      </c>
      <c r="B405" s="7" t="s">
        <v>540</v>
      </c>
      <c r="C405" s="7" t="s">
        <v>4649</v>
      </c>
      <c r="D405" s="4">
        <v>500</v>
      </c>
      <c r="E405" s="4">
        <v>503.22</v>
      </c>
      <c r="F405" t="s">
        <v>8219</v>
      </c>
      <c r="G405" t="s">
        <v>8225</v>
      </c>
      <c r="H405" t="s">
        <v>8247</v>
      </c>
      <c r="I405">
        <v>1467681107</v>
      </c>
      <c r="J405" s="11">
        <f>(((I405/60)/60)/24)+DATE(1970,1,1)</f>
        <v>42556.049849537041</v>
      </c>
      <c r="K405">
        <v>1465866707</v>
      </c>
      <c r="L405" s="15">
        <f>(((K405/60)/60)/24)+DATE(1970,1,1)</f>
        <v>42535.049849537041</v>
      </c>
      <c r="M405" s="63">
        <f>DATEDIF(L405,J405,"D")</f>
        <v>21</v>
      </c>
      <c r="N405" s="5">
        <v>21</v>
      </c>
      <c r="O405" t="b">
        <v>0</v>
      </c>
      <c r="P405">
        <v>20</v>
      </c>
      <c r="Q405" t="b">
        <v>1</v>
      </c>
      <c r="R405" t="s">
        <v>8271</v>
      </c>
      <c r="S405" s="2">
        <f>IF(E405=0,0,E405/D405*100)</f>
        <v>100.64400000000001</v>
      </c>
      <c r="T405" s="4">
        <f>IF(E405=0,0,E405/P405)</f>
        <v>25.161000000000001</v>
      </c>
      <c r="U405" t="str">
        <f>PROPER(LEFT(R405,(SEARCH("/",R405)-2)+1))</f>
        <v>Theater</v>
      </c>
      <c r="V405" t="str">
        <f>PROPER(RIGHT(R405,LEN(R405)-SEARCH("/",R405)))</f>
        <v>Plays</v>
      </c>
    </row>
    <row r="406" spans="1:22" x14ac:dyDescent="0.25">
      <c r="A406">
        <v>649</v>
      </c>
      <c r="B406" s="7" t="s">
        <v>650</v>
      </c>
      <c r="C406" s="7" t="s">
        <v>4759</v>
      </c>
      <c r="D406" s="4">
        <v>2500</v>
      </c>
      <c r="E406" s="4">
        <v>3499</v>
      </c>
      <c r="F406" t="s">
        <v>8219</v>
      </c>
      <c r="G406" t="s">
        <v>8224</v>
      </c>
      <c r="H406" t="s">
        <v>8246</v>
      </c>
      <c r="I406">
        <v>1410904413</v>
      </c>
      <c r="J406" s="11">
        <f>(((I406/60)/60)/24)+DATE(1970,1,1)</f>
        <v>41898.912187499998</v>
      </c>
      <c r="K406">
        <v>1409090013</v>
      </c>
      <c r="L406" s="15">
        <f>(((K406/60)/60)/24)+DATE(1970,1,1)</f>
        <v>41877.912187499998</v>
      </c>
      <c r="M406" s="63">
        <f>DATEDIF(L406,J406,"D")</f>
        <v>21</v>
      </c>
      <c r="N406" s="5">
        <v>21</v>
      </c>
      <c r="O406" t="b">
        <v>0</v>
      </c>
      <c r="P406">
        <v>82</v>
      </c>
      <c r="Q406" t="b">
        <v>1</v>
      </c>
      <c r="R406" t="s">
        <v>8273</v>
      </c>
      <c r="S406" s="2">
        <f>IF(E406=0,0,E406/D406*100)</f>
        <v>139.96</v>
      </c>
      <c r="T406" s="4">
        <f>IF(E406=0,0,E406/P406)</f>
        <v>42.670731707317074</v>
      </c>
      <c r="U406" t="str">
        <f>PROPER(LEFT(R406,(SEARCH("/",R406)-2)+1))</f>
        <v>Technology</v>
      </c>
      <c r="V406" t="str">
        <f>PROPER(RIGHT(R406,LEN(R406)-SEARCH("/",R406)))</f>
        <v>Wearables</v>
      </c>
    </row>
    <row r="407" spans="1:22" x14ac:dyDescent="0.25">
      <c r="A407">
        <v>879</v>
      </c>
      <c r="B407" s="7" t="s">
        <v>880</v>
      </c>
      <c r="C407" s="7" t="s">
        <v>4989</v>
      </c>
      <c r="D407" s="4">
        <v>2100</v>
      </c>
      <c r="E407" s="4">
        <v>644</v>
      </c>
      <c r="F407" t="s">
        <v>8221</v>
      </c>
      <c r="G407" t="s">
        <v>8224</v>
      </c>
      <c r="H407" t="s">
        <v>8246</v>
      </c>
      <c r="I407">
        <v>1338321305</v>
      </c>
      <c r="J407" s="11">
        <f>(((I407/60)/60)/24)+DATE(1970,1,1)</f>
        <v>41058.829918981479</v>
      </c>
      <c r="K407">
        <v>1336506905</v>
      </c>
      <c r="L407" s="15">
        <f>(((K407/60)/60)/24)+DATE(1970,1,1)</f>
        <v>41037.829918981479</v>
      </c>
      <c r="M407" s="63">
        <f>DATEDIF(L407,J407,"D")</f>
        <v>21</v>
      </c>
      <c r="N407" s="5">
        <v>21</v>
      </c>
      <c r="O407" t="b">
        <v>0</v>
      </c>
      <c r="P407">
        <v>30</v>
      </c>
      <c r="Q407" t="b">
        <v>0</v>
      </c>
      <c r="R407" t="s">
        <v>8278</v>
      </c>
      <c r="S407" s="2">
        <f>IF(E407=0,0,E407/D407*100)</f>
        <v>30.666666666666664</v>
      </c>
      <c r="T407" s="4">
        <f>IF(E407=0,0,E407/P407)</f>
        <v>21.466666666666665</v>
      </c>
      <c r="U407" t="str">
        <f>PROPER(LEFT(R407,(SEARCH("/",R407)-2)+1))</f>
        <v>Music</v>
      </c>
      <c r="V407" t="str">
        <f>PROPER(RIGHT(R407,LEN(R407)-SEARCH("/",R407)))</f>
        <v>Jazz</v>
      </c>
    </row>
    <row r="408" spans="1:22" x14ac:dyDescent="0.25">
      <c r="A408">
        <v>885</v>
      </c>
      <c r="B408" s="7" t="s">
        <v>886</v>
      </c>
      <c r="C408" s="7" t="s">
        <v>4995</v>
      </c>
      <c r="D408" s="4">
        <v>1000</v>
      </c>
      <c r="E408" s="4">
        <v>750</v>
      </c>
      <c r="F408" t="s">
        <v>8221</v>
      </c>
      <c r="G408" t="s">
        <v>8224</v>
      </c>
      <c r="H408" t="s">
        <v>8246</v>
      </c>
      <c r="I408">
        <v>1483137311</v>
      </c>
      <c r="J408" s="11">
        <f>(((I408/60)/60)/24)+DATE(1970,1,1)</f>
        <v>42734.941099537042</v>
      </c>
      <c r="K408">
        <v>1481322911</v>
      </c>
      <c r="L408" s="15">
        <f>(((K408/60)/60)/24)+DATE(1970,1,1)</f>
        <v>42713.941099537042</v>
      </c>
      <c r="M408" s="63">
        <f>DATEDIF(L408,J408,"D")</f>
        <v>21</v>
      </c>
      <c r="N408" s="5">
        <v>21</v>
      </c>
      <c r="O408" t="b">
        <v>0</v>
      </c>
      <c r="P408">
        <v>21</v>
      </c>
      <c r="Q408" t="b">
        <v>0</v>
      </c>
      <c r="R408" t="s">
        <v>8279</v>
      </c>
      <c r="S408" s="2">
        <f>IF(E408=0,0,E408/D408*100)</f>
        <v>75</v>
      </c>
      <c r="T408" s="4">
        <f>IF(E408=0,0,E408/P408)</f>
        <v>35.714285714285715</v>
      </c>
      <c r="U408" t="str">
        <f>PROPER(LEFT(R408,(SEARCH("/",R408)-2)+1))</f>
        <v>Music</v>
      </c>
      <c r="V408" t="str">
        <f>PROPER(RIGHT(R408,LEN(R408)-SEARCH("/",R408)))</f>
        <v>Indie Rock</v>
      </c>
    </row>
    <row r="409" spans="1:22" x14ac:dyDescent="0.25">
      <c r="A409">
        <v>911</v>
      </c>
      <c r="B409" s="7" t="s">
        <v>912</v>
      </c>
      <c r="C409" s="7" t="s">
        <v>5021</v>
      </c>
      <c r="D409" s="4">
        <v>100000</v>
      </c>
      <c r="E409" s="4">
        <v>0</v>
      </c>
      <c r="F409" t="s">
        <v>8221</v>
      </c>
      <c r="G409" t="s">
        <v>8224</v>
      </c>
      <c r="H409" t="s">
        <v>8246</v>
      </c>
      <c r="I409">
        <v>1390522045</v>
      </c>
      <c r="J409" s="11">
        <f>(((I409/60)/60)/24)+DATE(1970,1,1)</f>
        <v>41663.005150462966</v>
      </c>
      <c r="K409">
        <v>1388707645</v>
      </c>
      <c r="L409" s="15">
        <f>(((K409/60)/60)/24)+DATE(1970,1,1)</f>
        <v>41642.005150462966</v>
      </c>
      <c r="M409" s="63">
        <f>DATEDIF(L409,J409,"D")</f>
        <v>21</v>
      </c>
      <c r="N409" s="5">
        <v>21</v>
      </c>
      <c r="O409" t="b">
        <v>0</v>
      </c>
      <c r="P409">
        <v>0</v>
      </c>
      <c r="Q409" t="b">
        <v>0</v>
      </c>
      <c r="R409" t="s">
        <v>8278</v>
      </c>
      <c r="S409" s="2">
        <f>IF(E409=0,0,E409/D409*100)</f>
        <v>0</v>
      </c>
      <c r="T409" s="4">
        <f>IF(E409=0,0,E409/P409)</f>
        <v>0</v>
      </c>
      <c r="U409" t="str">
        <f>PROPER(LEFT(R409,(SEARCH("/",R409)-2)+1))</f>
        <v>Music</v>
      </c>
      <c r="V409" t="str">
        <f>PROPER(RIGHT(R409,LEN(R409)-SEARCH("/",R409)))</f>
        <v>Jazz</v>
      </c>
    </row>
    <row r="410" spans="1:22" x14ac:dyDescent="0.25">
      <c r="A410">
        <v>1161</v>
      </c>
      <c r="B410" s="7" t="s">
        <v>1162</v>
      </c>
      <c r="C410" s="7" t="s">
        <v>5271</v>
      </c>
      <c r="D410" s="4">
        <v>18000</v>
      </c>
      <c r="E410" s="4">
        <v>0</v>
      </c>
      <c r="F410" t="s">
        <v>8221</v>
      </c>
      <c r="G410" t="s">
        <v>8224</v>
      </c>
      <c r="H410" t="s">
        <v>8246</v>
      </c>
      <c r="I410">
        <v>1432047989</v>
      </c>
      <c r="J410" s="11">
        <f>(((I410/60)/60)/24)+DATE(1970,1,1)</f>
        <v>42143.629502314812</v>
      </c>
      <c r="K410">
        <v>1430233589</v>
      </c>
      <c r="L410" s="15">
        <f>(((K410/60)/60)/24)+DATE(1970,1,1)</f>
        <v>42122.629502314812</v>
      </c>
      <c r="M410" s="63">
        <f>DATEDIF(L410,J410,"D")</f>
        <v>21</v>
      </c>
      <c r="N410" s="5">
        <v>21</v>
      </c>
      <c r="O410" t="b">
        <v>0</v>
      </c>
      <c r="P410">
        <v>0</v>
      </c>
      <c r="Q410" t="b">
        <v>0</v>
      </c>
      <c r="R410" t="s">
        <v>8284</v>
      </c>
      <c r="S410" s="2">
        <f>IF(E410=0,0,E410/D410*100)</f>
        <v>0</v>
      </c>
      <c r="T410" s="4">
        <f>IF(E410=0,0,E410/P410)</f>
        <v>0</v>
      </c>
      <c r="U410" t="str">
        <f>PROPER(LEFT(R410,(SEARCH("/",R410)-2)+1))</f>
        <v>Food</v>
      </c>
      <c r="V410" t="str">
        <f>PROPER(RIGHT(R410,LEN(R410)-SEARCH("/",R410)))</f>
        <v>Food Trucks</v>
      </c>
    </row>
    <row r="411" spans="1:22" x14ac:dyDescent="0.25">
      <c r="A411">
        <v>1188</v>
      </c>
      <c r="B411" s="7" t="s">
        <v>1189</v>
      </c>
      <c r="C411" s="7" t="s">
        <v>5298</v>
      </c>
      <c r="D411" s="4">
        <v>2000</v>
      </c>
      <c r="E411" s="4">
        <v>3211</v>
      </c>
      <c r="F411" t="s">
        <v>8219</v>
      </c>
      <c r="G411" t="s">
        <v>8229</v>
      </c>
      <c r="H411" t="s">
        <v>8251</v>
      </c>
      <c r="I411">
        <v>1482943740</v>
      </c>
      <c r="J411" s="11">
        <f>(((I411/60)/60)/24)+DATE(1970,1,1)</f>
        <v>42732.700694444444</v>
      </c>
      <c r="K411">
        <v>1481129340</v>
      </c>
      <c r="L411" s="15">
        <f>(((K411/60)/60)/24)+DATE(1970,1,1)</f>
        <v>42711.700694444444</v>
      </c>
      <c r="M411" s="63">
        <f>DATEDIF(L411,J411,"D")</f>
        <v>21</v>
      </c>
      <c r="N411" s="5">
        <v>21</v>
      </c>
      <c r="O411" t="b">
        <v>0</v>
      </c>
      <c r="P411">
        <v>85</v>
      </c>
      <c r="Q411" t="b">
        <v>1</v>
      </c>
      <c r="R411" t="s">
        <v>8285</v>
      </c>
      <c r="S411" s="2">
        <f>IF(E411=0,0,E411/D411*100)</f>
        <v>160.54999999999998</v>
      </c>
      <c r="T411" s="4">
        <f>IF(E411=0,0,E411/P411)</f>
        <v>37.776470588235291</v>
      </c>
      <c r="U411" t="str">
        <f>PROPER(LEFT(R411,(SEARCH("/",R411)-2)+1))</f>
        <v>Photography</v>
      </c>
      <c r="V411" t="str">
        <f>PROPER(RIGHT(R411,LEN(R411)-SEARCH("/",R411)))</f>
        <v>Photobooks</v>
      </c>
    </row>
    <row r="412" spans="1:22" x14ac:dyDescent="0.25">
      <c r="A412">
        <v>1189</v>
      </c>
      <c r="B412" s="7" t="s">
        <v>1190</v>
      </c>
      <c r="C412" s="7" t="s">
        <v>5299</v>
      </c>
      <c r="D412" s="4">
        <v>9000</v>
      </c>
      <c r="E412" s="4">
        <v>9700</v>
      </c>
      <c r="F412" t="s">
        <v>8219</v>
      </c>
      <c r="G412" t="s">
        <v>8224</v>
      </c>
      <c r="H412" t="s">
        <v>8246</v>
      </c>
      <c r="I412">
        <v>1467242995</v>
      </c>
      <c r="J412" s="11">
        <f>(((I412/60)/60)/24)+DATE(1970,1,1)</f>
        <v>42550.979108796295</v>
      </c>
      <c r="K412">
        <v>1465428595</v>
      </c>
      <c r="L412" s="15">
        <f>(((K412/60)/60)/24)+DATE(1970,1,1)</f>
        <v>42529.979108796295</v>
      </c>
      <c r="M412" s="63">
        <f>DATEDIF(L412,J412,"D")</f>
        <v>21</v>
      </c>
      <c r="N412" s="5">
        <v>21</v>
      </c>
      <c r="O412" t="b">
        <v>0</v>
      </c>
      <c r="P412">
        <v>86</v>
      </c>
      <c r="Q412" t="b">
        <v>1</v>
      </c>
      <c r="R412" t="s">
        <v>8285</v>
      </c>
      <c r="S412" s="2">
        <f>IF(E412=0,0,E412/D412*100)</f>
        <v>107.77777777777777</v>
      </c>
      <c r="T412" s="4">
        <f>IF(E412=0,0,E412/P412)</f>
        <v>112.79069767441861</v>
      </c>
      <c r="U412" t="str">
        <f>PROPER(LEFT(R412,(SEARCH("/",R412)-2)+1))</f>
        <v>Photography</v>
      </c>
      <c r="V412" t="str">
        <f>PROPER(RIGHT(R412,LEN(R412)-SEARCH("/",R412)))</f>
        <v>Photobooks</v>
      </c>
    </row>
    <row r="413" spans="1:22" x14ac:dyDescent="0.25">
      <c r="A413">
        <v>1200</v>
      </c>
      <c r="B413" s="7" t="s">
        <v>1201</v>
      </c>
      <c r="C413" s="7" t="s">
        <v>5310</v>
      </c>
      <c r="D413" s="4">
        <v>4800</v>
      </c>
      <c r="E413" s="4">
        <v>6029</v>
      </c>
      <c r="F413" t="s">
        <v>8219</v>
      </c>
      <c r="G413" t="s">
        <v>8224</v>
      </c>
      <c r="H413" t="s">
        <v>8246</v>
      </c>
      <c r="I413">
        <v>1429183656</v>
      </c>
      <c r="J413" s="11">
        <f>(((I413/60)/60)/24)+DATE(1970,1,1)</f>
        <v>42110.477500000001</v>
      </c>
      <c r="K413">
        <v>1427369256</v>
      </c>
      <c r="L413" s="15">
        <f>(((K413/60)/60)/24)+DATE(1970,1,1)</f>
        <v>42089.477500000001</v>
      </c>
      <c r="M413" s="63">
        <f>DATEDIF(L413,J413,"D")</f>
        <v>21</v>
      </c>
      <c r="N413" s="5">
        <v>21</v>
      </c>
      <c r="O413" t="b">
        <v>0</v>
      </c>
      <c r="P413">
        <v>103</v>
      </c>
      <c r="Q413" t="b">
        <v>1</v>
      </c>
      <c r="R413" t="s">
        <v>8285</v>
      </c>
      <c r="S413" s="2">
        <f>IF(E413=0,0,E413/D413*100)</f>
        <v>125.60416666666667</v>
      </c>
      <c r="T413" s="4">
        <f>IF(E413=0,0,E413/P413)</f>
        <v>58.533980582524272</v>
      </c>
      <c r="U413" t="str">
        <f>PROPER(LEFT(R413,(SEARCH("/",R413)-2)+1))</f>
        <v>Photography</v>
      </c>
      <c r="V413" t="str">
        <f>PROPER(RIGHT(R413,LEN(R413)-SEARCH("/",R413)))</f>
        <v>Photobooks</v>
      </c>
    </row>
    <row r="414" spans="1:22" x14ac:dyDescent="0.25">
      <c r="A414">
        <v>1233</v>
      </c>
      <c r="B414" s="7" t="s">
        <v>1234</v>
      </c>
      <c r="C414" s="7" t="s">
        <v>5343</v>
      </c>
      <c r="D414" s="4">
        <v>1000</v>
      </c>
      <c r="E414" s="4">
        <v>116</v>
      </c>
      <c r="F414" t="s">
        <v>8220</v>
      </c>
      <c r="G414" t="s">
        <v>8224</v>
      </c>
      <c r="H414" t="s">
        <v>8246</v>
      </c>
      <c r="I414">
        <v>1329864374</v>
      </c>
      <c r="J414" s="11">
        <f>(((I414/60)/60)/24)+DATE(1970,1,1)</f>
        <v>40960.948773148149</v>
      </c>
      <c r="K414">
        <v>1328049974</v>
      </c>
      <c r="L414" s="15">
        <f>(((K414/60)/60)/24)+DATE(1970,1,1)</f>
        <v>40939.948773148149</v>
      </c>
      <c r="M414" s="63">
        <f>DATEDIF(L414,J414,"D")</f>
        <v>21</v>
      </c>
      <c r="N414" s="5">
        <v>21</v>
      </c>
      <c r="O414" t="b">
        <v>0</v>
      </c>
      <c r="P414">
        <v>6</v>
      </c>
      <c r="Q414" t="b">
        <v>0</v>
      </c>
      <c r="R414" t="s">
        <v>8286</v>
      </c>
      <c r="S414" s="2">
        <f>IF(E414=0,0,E414/D414*100)</f>
        <v>11.600000000000001</v>
      </c>
      <c r="T414" s="4">
        <f>IF(E414=0,0,E414/P414)</f>
        <v>19.333333333333332</v>
      </c>
      <c r="U414" t="str">
        <f>PROPER(LEFT(R414,(SEARCH("/",R414)-2)+1))</f>
        <v>Music</v>
      </c>
      <c r="V414" t="str">
        <f>PROPER(RIGHT(R414,LEN(R414)-SEARCH("/",R414)))</f>
        <v>World Music</v>
      </c>
    </row>
    <row r="415" spans="1:22" x14ac:dyDescent="0.25">
      <c r="A415">
        <v>1401</v>
      </c>
      <c r="B415" s="7" t="s">
        <v>1402</v>
      </c>
      <c r="C415" s="7" t="s">
        <v>5511</v>
      </c>
      <c r="D415" s="4">
        <v>2500</v>
      </c>
      <c r="E415" s="4">
        <v>12413</v>
      </c>
      <c r="F415" t="s">
        <v>8219</v>
      </c>
      <c r="G415" t="s">
        <v>8224</v>
      </c>
      <c r="H415" t="s">
        <v>8246</v>
      </c>
      <c r="I415">
        <v>1369612474</v>
      </c>
      <c r="J415" s="11">
        <f>(((I415/60)/60)/24)+DATE(1970,1,1)</f>
        <v>41420.99622685185</v>
      </c>
      <c r="K415">
        <v>1367798074</v>
      </c>
      <c r="L415" s="15">
        <f>(((K415/60)/60)/24)+DATE(1970,1,1)</f>
        <v>41399.99622685185</v>
      </c>
      <c r="M415" s="63">
        <f>DATEDIF(L415,J415,"D")</f>
        <v>21</v>
      </c>
      <c r="N415" s="5">
        <v>21</v>
      </c>
      <c r="O415" t="b">
        <v>0</v>
      </c>
      <c r="P415">
        <v>240</v>
      </c>
      <c r="Q415" t="b">
        <v>1</v>
      </c>
      <c r="R415" t="s">
        <v>8276</v>
      </c>
      <c r="S415" s="2">
        <f>IF(E415=0,0,E415/D415*100)</f>
        <v>496.52000000000004</v>
      </c>
      <c r="T415" s="4">
        <f>IF(E415=0,0,E415/P415)</f>
        <v>51.720833333333331</v>
      </c>
      <c r="U415" t="str">
        <f>PROPER(LEFT(R415,(SEARCH("/",R415)-2)+1))</f>
        <v>Music</v>
      </c>
      <c r="V415" t="str">
        <f>PROPER(RIGHT(R415,LEN(R415)-SEARCH("/",R415)))</f>
        <v>Rock</v>
      </c>
    </row>
    <row r="416" spans="1:22" x14ac:dyDescent="0.25">
      <c r="A416">
        <v>1434</v>
      </c>
      <c r="B416" s="7" t="s">
        <v>1435</v>
      </c>
      <c r="C416" s="7" t="s">
        <v>5544</v>
      </c>
      <c r="D416" s="4">
        <v>82000</v>
      </c>
      <c r="E416" s="4">
        <v>8190</v>
      </c>
      <c r="F416" t="s">
        <v>8221</v>
      </c>
      <c r="G416" t="s">
        <v>8232</v>
      </c>
      <c r="H416" t="s">
        <v>8253</v>
      </c>
      <c r="I416">
        <v>1433775600</v>
      </c>
      <c r="J416" s="11">
        <f>(((I416/60)/60)/24)+DATE(1970,1,1)</f>
        <v>42163.625</v>
      </c>
      <c r="K416">
        <v>1431973478</v>
      </c>
      <c r="L416" s="15">
        <f>(((K416/60)/60)/24)+DATE(1970,1,1)</f>
        <v>42142.767106481479</v>
      </c>
      <c r="M416" s="63">
        <f>DATEDIF(L416,J416,"D")</f>
        <v>21</v>
      </c>
      <c r="N416" s="5">
        <v>21</v>
      </c>
      <c r="O416" t="b">
        <v>0</v>
      </c>
      <c r="P416">
        <v>11</v>
      </c>
      <c r="Q416" t="b">
        <v>0</v>
      </c>
      <c r="R416" t="s">
        <v>8287</v>
      </c>
      <c r="S416" s="2">
        <f>IF(E416=0,0,E416/D416*100)</f>
        <v>9.9878048780487809</v>
      </c>
      <c r="T416" s="4">
        <f>IF(E416=0,0,E416/P416)</f>
        <v>744.5454545454545</v>
      </c>
      <c r="U416" t="str">
        <f>PROPER(LEFT(R416,(SEARCH("/",R416)-2)+1))</f>
        <v>Publishing</v>
      </c>
      <c r="V416" t="str">
        <f>PROPER(RIGHT(R416,LEN(R416)-SEARCH("/",R416)))</f>
        <v>Translations</v>
      </c>
    </row>
    <row r="417" spans="1:22" x14ac:dyDescent="0.25">
      <c r="A417">
        <v>1454</v>
      </c>
      <c r="B417" s="7" t="s">
        <v>1455</v>
      </c>
      <c r="C417" s="7" t="s">
        <v>5564</v>
      </c>
      <c r="D417" s="4">
        <v>1750</v>
      </c>
      <c r="E417" s="4">
        <v>15</v>
      </c>
      <c r="F417" t="s">
        <v>8220</v>
      </c>
      <c r="G417" t="s">
        <v>8227</v>
      </c>
      <c r="H417" t="s">
        <v>8249</v>
      </c>
      <c r="I417">
        <v>1461535140</v>
      </c>
      <c r="J417" s="11">
        <f>(((I417/60)/60)/24)+DATE(1970,1,1)</f>
        <v>42484.915972222225</v>
      </c>
      <c r="K417">
        <v>1459716480</v>
      </c>
      <c r="L417" s="15">
        <f>(((K417/60)/60)/24)+DATE(1970,1,1)</f>
        <v>42463.866666666669</v>
      </c>
      <c r="M417" s="63">
        <f>DATEDIF(L417,J417,"D")</f>
        <v>21</v>
      </c>
      <c r="N417" s="5">
        <v>21</v>
      </c>
      <c r="O417" t="b">
        <v>0</v>
      </c>
      <c r="P417">
        <v>1</v>
      </c>
      <c r="Q417" t="b">
        <v>0</v>
      </c>
      <c r="R417" t="s">
        <v>8287</v>
      </c>
      <c r="S417" s="2">
        <f>IF(E417=0,0,E417/D417*100)</f>
        <v>0.85714285714285721</v>
      </c>
      <c r="T417" s="4">
        <f>IF(E417=0,0,E417/P417)</f>
        <v>15</v>
      </c>
      <c r="U417" t="str">
        <f>PROPER(LEFT(R417,(SEARCH("/",R417)-2)+1))</f>
        <v>Publishing</v>
      </c>
      <c r="V417" t="str">
        <f>PROPER(RIGHT(R417,LEN(R417)-SEARCH("/",R417)))</f>
        <v>Translations</v>
      </c>
    </row>
    <row r="418" spans="1:22" x14ac:dyDescent="0.25">
      <c r="A418">
        <v>1470</v>
      </c>
      <c r="B418" s="7" t="s">
        <v>1471</v>
      </c>
      <c r="C418" s="7" t="s">
        <v>5580</v>
      </c>
      <c r="D418" s="4">
        <v>1500</v>
      </c>
      <c r="E418" s="4">
        <v>1877</v>
      </c>
      <c r="F418" t="s">
        <v>8219</v>
      </c>
      <c r="G418" t="s">
        <v>8224</v>
      </c>
      <c r="H418" t="s">
        <v>8246</v>
      </c>
      <c r="I418">
        <v>1356724263</v>
      </c>
      <c r="J418" s="11">
        <f>(((I418/60)/60)/24)+DATE(1970,1,1)</f>
        <v>41271.827118055553</v>
      </c>
      <c r="K418">
        <v>1354909863</v>
      </c>
      <c r="L418" s="15">
        <f>(((K418/60)/60)/24)+DATE(1970,1,1)</f>
        <v>41250.827118055553</v>
      </c>
      <c r="M418" s="63">
        <f>DATEDIF(L418,J418,"D")</f>
        <v>21</v>
      </c>
      <c r="N418" s="5">
        <v>21</v>
      </c>
      <c r="O418" t="b">
        <v>1</v>
      </c>
      <c r="P418">
        <v>81</v>
      </c>
      <c r="Q418" t="b">
        <v>1</v>
      </c>
      <c r="R418" t="s">
        <v>8288</v>
      </c>
      <c r="S418" s="2">
        <f>IF(E418=0,0,E418/D418*100)</f>
        <v>125.13333333333334</v>
      </c>
      <c r="T418" s="4">
        <f>IF(E418=0,0,E418/P418)</f>
        <v>23.172839506172838</v>
      </c>
      <c r="U418" t="str">
        <f>PROPER(LEFT(R418,(SEARCH("/",R418)-2)+1))</f>
        <v>Publishing</v>
      </c>
      <c r="V418" t="str">
        <f>PROPER(RIGHT(R418,LEN(R418)-SEARCH("/",R418)))</f>
        <v>Radio &amp; Podcasts</v>
      </c>
    </row>
    <row r="419" spans="1:22" x14ac:dyDescent="0.25">
      <c r="A419">
        <v>1552</v>
      </c>
      <c r="B419" s="7" t="s">
        <v>1553</v>
      </c>
      <c r="C419" s="7" t="s">
        <v>5662</v>
      </c>
      <c r="D419" s="4">
        <v>4300</v>
      </c>
      <c r="E419" s="4">
        <v>2115</v>
      </c>
      <c r="F419" t="s">
        <v>8221</v>
      </c>
      <c r="G419" t="s">
        <v>8224</v>
      </c>
      <c r="H419" t="s">
        <v>8246</v>
      </c>
      <c r="I419">
        <v>1412135940</v>
      </c>
      <c r="J419" s="11">
        <f>(((I419/60)/60)/24)+DATE(1970,1,1)</f>
        <v>41913.165972222225</v>
      </c>
      <c r="K419">
        <v>1410366708</v>
      </c>
      <c r="L419" s="15">
        <f>(((K419/60)/60)/24)+DATE(1970,1,1)</f>
        <v>41892.688750000001</v>
      </c>
      <c r="M419" s="63">
        <f>DATEDIF(L419,J419,"D")</f>
        <v>21</v>
      </c>
      <c r="N419" s="5">
        <v>21</v>
      </c>
      <c r="O419" t="b">
        <v>0</v>
      </c>
      <c r="P419">
        <v>16</v>
      </c>
      <c r="Q419" t="b">
        <v>0</v>
      </c>
      <c r="R419" t="s">
        <v>8289</v>
      </c>
      <c r="S419" s="2">
        <f>IF(E419=0,0,E419/D419*100)</f>
        <v>49.186046511627907</v>
      </c>
      <c r="T419" s="4">
        <f>IF(E419=0,0,E419/P419)</f>
        <v>132.1875</v>
      </c>
      <c r="U419" t="str">
        <f>PROPER(LEFT(R419,(SEARCH("/",R419)-2)+1))</f>
        <v>Photography</v>
      </c>
      <c r="V419" t="str">
        <f>PROPER(RIGHT(R419,LEN(R419)-SEARCH("/",R419)))</f>
        <v>Nature</v>
      </c>
    </row>
    <row r="420" spans="1:22" x14ac:dyDescent="0.25">
      <c r="A420">
        <v>1607</v>
      </c>
      <c r="B420" s="7" t="s">
        <v>1608</v>
      </c>
      <c r="C420" s="7" t="s">
        <v>5717</v>
      </c>
      <c r="D420" s="4">
        <v>10000</v>
      </c>
      <c r="E420" s="4">
        <v>14511</v>
      </c>
      <c r="F420" t="s">
        <v>8219</v>
      </c>
      <c r="G420" t="s">
        <v>8224</v>
      </c>
      <c r="H420" t="s">
        <v>8246</v>
      </c>
      <c r="I420">
        <v>1339701851</v>
      </c>
      <c r="J420" s="11">
        <f>(((I420/60)/60)/24)+DATE(1970,1,1)</f>
        <v>41074.80846064815</v>
      </c>
      <c r="K420">
        <v>1337887451</v>
      </c>
      <c r="L420" s="15">
        <f>(((K420/60)/60)/24)+DATE(1970,1,1)</f>
        <v>41053.80846064815</v>
      </c>
      <c r="M420" s="63">
        <f>DATEDIF(L420,J420,"D")</f>
        <v>21</v>
      </c>
      <c r="N420" s="5">
        <v>21</v>
      </c>
      <c r="O420" t="b">
        <v>0</v>
      </c>
      <c r="P420">
        <v>205</v>
      </c>
      <c r="Q420" t="b">
        <v>1</v>
      </c>
      <c r="R420" t="s">
        <v>8276</v>
      </c>
      <c r="S420" s="2">
        <f>IF(E420=0,0,E420/D420*100)</f>
        <v>145.11000000000001</v>
      </c>
      <c r="T420" s="4">
        <f>IF(E420=0,0,E420/P420)</f>
        <v>70.785365853658533</v>
      </c>
      <c r="U420" t="str">
        <f>PROPER(LEFT(R420,(SEARCH("/",R420)-2)+1))</f>
        <v>Music</v>
      </c>
      <c r="V420" t="str">
        <f>PROPER(RIGHT(R420,LEN(R420)-SEARCH("/",R420)))</f>
        <v>Rock</v>
      </c>
    </row>
    <row r="421" spans="1:22" x14ac:dyDescent="0.25">
      <c r="A421">
        <v>1611</v>
      </c>
      <c r="B421" s="7" t="s">
        <v>1612</v>
      </c>
      <c r="C421" s="7" t="s">
        <v>5721</v>
      </c>
      <c r="D421" s="4">
        <v>800</v>
      </c>
      <c r="E421" s="4">
        <v>1001</v>
      </c>
      <c r="F421" t="s">
        <v>8219</v>
      </c>
      <c r="G421" t="s">
        <v>8224</v>
      </c>
      <c r="H421" t="s">
        <v>8246</v>
      </c>
      <c r="I421">
        <v>1370390432</v>
      </c>
      <c r="J421" s="11">
        <f>(((I421/60)/60)/24)+DATE(1970,1,1)</f>
        <v>41430.00037037037</v>
      </c>
      <c r="K421">
        <v>1368576032</v>
      </c>
      <c r="L421" s="15">
        <f>(((K421/60)/60)/24)+DATE(1970,1,1)</f>
        <v>41409.00037037037</v>
      </c>
      <c r="M421" s="63">
        <f>DATEDIF(L421,J421,"D")</f>
        <v>21</v>
      </c>
      <c r="N421" s="5">
        <v>21</v>
      </c>
      <c r="O421" t="b">
        <v>0</v>
      </c>
      <c r="P421">
        <v>27</v>
      </c>
      <c r="Q421" t="b">
        <v>1</v>
      </c>
      <c r="R421" t="s">
        <v>8276</v>
      </c>
      <c r="S421" s="2">
        <f>IF(E421=0,0,E421/D421*100)</f>
        <v>125.125</v>
      </c>
      <c r="T421" s="4">
        <f>IF(E421=0,0,E421/P421)</f>
        <v>37.074074074074076</v>
      </c>
      <c r="U421" t="str">
        <f>PROPER(LEFT(R421,(SEARCH("/",R421)-2)+1))</f>
        <v>Music</v>
      </c>
      <c r="V421" t="str">
        <f>PROPER(RIGHT(R421,LEN(R421)-SEARCH("/",R421)))</f>
        <v>Rock</v>
      </c>
    </row>
    <row r="422" spans="1:22" x14ac:dyDescent="0.25">
      <c r="A422">
        <v>1619</v>
      </c>
      <c r="B422" s="7" t="s">
        <v>1620</v>
      </c>
      <c r="C422" s="7" t="s">
        <v>5729</v>
      </c>
      <c r="D422" s="4">
        <v>1500</v>
      </c>
      <c r="E422" s="4">
        <v>2000</v>
      </c>
      <c r="F422" t="s">
        <v>8219</v>
      </c>
      <c r="G422" t="s">
        <v>8224</v>
      </c>
      <c r="H422" t="s">
        <v>8246</v>
      </c>
      <c r="I422">
        <v>1410755286</v>
      </c>
      <c r="J422" s="11">
        <f>(((I422/60)/60)/24)+DATE(1970,1,1)</f>
        <v>41897.18618055556</v>
      </c>
      <c r="K422">
        <v>1408940886</v>
      </c>
      <c r="L422" s="15">
        <f>(((K422/60)/60)/24)+DATE(1970,1,1)</f>
        <v>41876.18618055556</v>
      </c>
      <c r="M422" s="63">
        <f>DATEDIF(L422,J422,"D")</f>
        <v>21</v>
      </c>
      <c r="N422" s="5">
        <v>21</v>
      </c>
      <c r="O422" t="b">
        <v>0</v>
      </c>
      <c r="P422">
        <v>23</v>
      </c>
      <c r="Q422" t="b">
        <v>1</v>
      </c>
      <c r="R422" t="s">
        <v>8276</v>
      </c>
      <c r="S422" s="2">
        <f>IF(E422=0,0,E422/D422*100)</f>
        <v>133.33333333333331</v>
      </c>
      <c r="T422" s="4">
        <f>IF(E422=0,0,E422/P422)</f>
        <v>86.956521739130437</v>
      </c>
      <c r="U422" t="str">
        <f>PROPER(LEFT(R422,(SEARCH("/",R422)-2)+1))</f>
        <v>Music</v>
      </c>
      <c r="V422" t="str">
        <f>PROPER(RIGHT(R422,LEN(R422)-SEARCH("/",R422)))</f>
        <v>Rock</v>
      </c>
    </row>
    <row r="423" spans="1:22" x14ac:dyDescent="0.25">
      <c r="A423">
        <v>1717</v>
      </c>
      <c r="B423" s="7" t="s">
        <v>1718</v>
      </c>
      <c r="C423" s="7" t="s">
        <v>5827</v>
      </c>
      <c r="D423" s="4">
        <v>3265</v>
      </c>
      <c r="E423" s="4">
        <v>1395</v>
      </c>
      <c r="F423" t="s">
        <v>8221</v>
      </c>
      <c r="G423" t="s">
        <v>8224</v>
      </c>
      <c r="H423" t="s">
        <v>8246</v>
      </c>
      <c r="I423">
        <v>1461211200</v>
      </c>
      <c r="J423" s="11">
        <f>(((I423/60)/60)/24)+DATE(1970,1,1)</f>
        <v>42481.166666666672</v>
      </c>
      <c r="K423">
        <v>1459467238</v>
      </c>
      <c r="L423" s="15">
        <f>(((K423/60)/60)/24)+DATE(1970,1,1)</f>
        <v>42460.98192129629</v>
      </c>
      <c r="M423" s="63">
        <f>DATEDIF(L423,J423,"D")</f>
        <v>21</v>
      </c>
      <c r="N423" s="5">
        <v>21</v>
      </c>
      <c r="O423" t="b">
        <v>0</v>
      </c>
      <c r="P423">
        <v>41</v>
      </c>
      <c r="Q423" t="b">
        <v>0</v>
      </c>
      <c r="R423" t="s">
        <v>8293</v>
      </c>
      <c r="S423" s="2">
        <f>IF(E423=0,0,E423/D423*100)</f>
        <v>42.725880551301685</v>
      </c>
      <c r="T423" s="4">
        <f>IF(E423=0,0,E423/P423)</f>
        <v>34.024390243902438</v>
      </c>
      <c r="U423" t="str">
        <f>PROPER(LEFT(R423,(SEARCH("/",R423)-2)+1))</f>
        <v>Music</v>
      </c>
      <c r="V423" t="str">
        <f>PROPER(RIGHT(R423,LEN(R423)-SEARCH("/",R423)))</f>
        <v>Faith</v>
      </c>
    </row>
    <row r="424" spans="1:22" x14ac:dyDescent="0.25">
      <c r="A424">
        <v>1766</v>
      </c>
      <c r="B424" s="7" t="s">
        <v>1767</v>
      </c>
      <c r="C424" s="7" t="s">
        <v>5876</v>
      </c>
      <c r="D424" s="4">
        <v>1500</v>
      </c>
      <c r="E424" s="4">
        <v>0</v>
      </c>
      <c r="F424" t="s">
        <v>8221</v>
      </c>
      <c r="G424" t="s">
        <v>8226</v>
      </c>
      <c r="H424" t="s">
        <v>8248</v>
      </c>
      <c r="I424">
        <v>1408999088</v>
      </c>
      <c r="J424" s="11">
        <f>(((I424/60)/60)/24)+DATE(1970,1,1)</f>
        <v>41876.859814814816</v>
      </c>
      <c r="K424">
        <v>1407184688</v>
      </c>
      <c r="L424" s="15">
        <f>(((K424/60)/60)/24)+DATE(1970,1,1)</f>
        <v>41855.859814814816</v>
      </c>
      <c r="M424" s="63">
        <f>DATEDIF(L424,J424,"D")</f>
        <v>21</v>
      </c>
      <c r="N424" s="5">
        <v>21</v>
      </c>
      <c r="O424" t="b">
        <v>1</v>
      </c>
      <c r="P424">
        <v>0</v>
      </c>
      <c r="Q424" t="b">
        <v>0</v>
      </c>
      <c r="R424" t="s">
        <v>8285</v>
      </c>
      <c r="S424" s="2">
        <f>IF(E424=0,0,E424/D424*100)</f>
        <v>0</v>
      </c>
      <c r="T424" s="4">
        <f>IF(E424=0,0,E424/P424)</f>
        <v>0</v>
      </c>
      <c r="U424" t="str">
        <f>PROPER(LEFT(R424,(SEARCH("/",R424)-2)+1))</f>
        <v>Photography</v>
      </c>
      <c r="V424" t="str">
        <f>PROPER(RIGHT(R424,LEN(R424)-SEARCH("/",R424)))</f>
        <v>Photobooks</v>
      </c>
    </row>
    <row r="425" spans="1:22" x14ac:dyDescent="0.25">
      <c r="A425">
        <v>1824</v>
      </c>
      <c r="B425" s="7" t="s">
        <v>1825</v>
      </c>
      <c r="C425" s="7" t="s">
        <v>5934</v>
      </c>
      <c r="D425" s="4">
        <v>3000</v>
      </c>
      <c r="E425" s="4">
        <v>3002</v>
      </c>
      <c r="F425" t="s">
        <v>8219</v>
      </c>
      <c r="G425" t="s">
        <v>8224</v>
      </c>
      <c r="H425" t="s">
        <v>8246</v>
      </c>
      <c r="I425">
        <v>1389146880</v>
      </c>
      <c r="J425" s="11">
        <f>(((I425/60)/60)/24)+DATE(1970,1,1)</f>
        <v>41647.088888888888</v>
      </c>
      <c r="K425">
        <v>1387403967</v>
      </c>
      <c r="L425" s="15">
        <f>(((K425/60)/60)/24)+DATE(1970,1,1)</f>
        <v>41626.916284722225</v>
      </c>
      <c r="M425" s="63">
        <f>DATEDIF(L425,J425,"D")</f>
        <v>21</v>
      </c>
      <c r="N425" s="5">
        <v>21</v>
      </c>
      <c r="O425" t="b">
        <v>0</v>
      </c>
      <c r="P425">
        <v>40</v>
      </c>
      <c r="Q425" t="b">
        <v>1</v>
      </c>
      <c r="R425" t="s">
        <v>8276</v>
      </c>
      <c r="S425" s="2">
        <f>IF(E425=0,0,E425/D425*100)</f>
        <v>100.06666666666666</v>
      </c>
      <c r="T425" s="4">
        <f>IF(E425=0,0,E425/P425)</f>
        <v>75.05</v>
      </c>
      <c r="U425" t="str">
        <f>PROPER(LEFT(R425,(SEARCH("/",R425)-2)+1))</f>
        <v>Music</v>
      </c>
      <c r="V425" t="str">
        <f>PROPER(RIGHT(R425,LEN(R425)-SEARCH("/",R425)))</f>
        <v>Rock</v>
      </c>
    </row>
    <row r="426" spans="1:22" x14ac:dyDescent="0.25">
      <c r="A426">
        <v>1847</v>
      </c>
      <c r="B426" s="7" t="s">
        <v>1848</v>
      </c>
      <c r="C426" s="7" t="s">
        <v>5957</v>
      </c>
      <c r="D426" s="4">
        <v>2500</v>
      </c>
      <c r="E426" s="4">
        <v>3022</v>
      </c>
      <c r="F426" t="s">
        <v>8219</v>
      </c>
      <c r="G426" t="s">
        <v>8224</v>
      </c>
      <c r="H426" t="s">
        <v>8246</v>
      </c>
      <c r="I426">
        <v>1429594832</v>
      </c>
      <c r="J426" s="11">
        <f>(((I426/60)/60)/24)+DATE(1970,1,1)</f>
        <v>42115.236481481479</v>
      </c>
      <c r="K426">
        <v>1427780432</v>
      </c>
      <c r="L426" s="15">
        <f>(((K426/60)/60)/24)+DATE(1970,1,1)</f>
        <v>42094.236481481479</v>
      </c>
      <c r="M426" s="63">
        <f>DATEDIF(L426,J426,"D")</f>
        <v>21</v>
      </c>
      <c r="N426" s="5">
        <v>21</v>
      </c>
      <c r="O426" t="b">
        <v>0</v>
      </c>
      <c r="P426">
        <v>38</v>
      </c>
      <c r="Q426" t="b">
        <v>1</v>
      </c>
      <c r="R426" t="s">
        <v>8276</v>
      </c>
      <c r="S426" s="2">
        <f>IF(E426=0,0,E426/D426*100)</f>
        <v>120.88000000000001</v>
      </c>
      <c r="T426" s="4">
        <f>IF(E426=0,0,E426/P426)</f>
        <v>79.526315789473685</v>
      </c>
      <c r="U426" t="str">
        <f>PROPER(LEFT(R426,(SEARCH("/",R426)-2)+1))</f>
        <v>Music</v>
      </c>
      <c r="V426" t="str">
        <f>PROPER(RIGHT(R426,LEN(R426)-SEARCH("/",R426)))</f>
        <v>Rock</v>
      </c>
    </row>
    <row r="427" spans="1:22" x14ac:dyDescent="0.25">
      <c r="A427">
        <v>1851</v>
      </c>
      <c r="B427" s="7" t="s">
        <v>1852</v>
      </c>
      <c r="C427" s="7" t="s">
        <v>5961</v>
      </c>
      <c r="D427" s="4">
        <v>1300</v>
      </c>
      <c r="E427" s="4">
        <v>1301</v>
      </c>
      <c r="F427" t="s">
        <v>8219</v>
      </c>
      <c r="G427" t="s">
        <v>8224</v>
      </c>
      <c r="H427" t="s">
        <v>8246</v>
      </c>
      <c r="I427">
        <v>1406509200</v>
      </c>
      <c r="J427" s="11">
        <f>(((I427/60)/60)/24)+DATE(1970,1,1)</f>
        <v>41848.041666666664</v>
      </c>
      <c r="K427">
        <v>1404769538</v>
      </c>
      <c r="L427" s="15">
        <f>(((K427/60)/60)/24)+DATE(1970,1,1)</f>
        <v>41827.906689814816</v>
      </c>
      <c r="M427" s="63">
        <f>DATEDIF(L427,J427,"D")</f>
        <v>21</v>
      </c>
      <c r="N427" s="5">
        <v>21</v>
      </c>
      <c r="O427" t="b">
        <v>0</v>
      </c>
      <c r="P427">
        <v>26</v>
      </c>
      <c r="Q427" t="b">
        <v>1</v>
      </c>
      <c r="R427" t="s">
        <v>8276</v>
      </c>
      <c r="S427" s="2">
        <f>IF(E427=0,0,E427/D427*100)</f>
        <v>100.07692307692308</v>
      </c>
      <c r="T427" s="4">
        <f>IF(E427=0,0,E427/P427)</f>
        <v>50.03846153846154</v>
      </c>
      <c r="U427" t="str">
        <f>PROPER(LEFT(R427,(SEARCH("/",R427)-2)+1))</f>
        <v>Music</v>
      </c>
      <c r="V427" t="str">
        <f>PROPER(RIGHT(R427,LEN(R427)-SEARCH("/",R427)))</f>
        <v>Rock</v>
      </c>
    </row>
    <row r="428" spans="1:22" x14ac:dyDescent="0.25">
      <c r="A428">
        <v>1856</v>
      </c>
      <c r="B428" s="7" t="s">
        <v>1857</v>
      </c>
      <c r="C428" s="7" t="s">
        <v>5966</v>
      </c>
      <c r="D428" s="4">
        <v>2000</v>
      </c>
      <c r="E428" s="4">
        <v>2025</v>
      </c>
      <c r="F428" t="s">
        <v>8219</v>
      </c>
      <c r="G428" t="s">
        <v>8224</v>
      </c>
      <c r="H428" t="s">
        <v>8246</v>
      </c>
      <c r="I428">
        <v>1405715472</v>
      </c>
      <c r="J428" s="11">
        <f>(((I428/60)/60)/24)+DATE(1970,1,1)</f>
        <v>41838.854999999996</v>
      </c>
      <c r="K428">
        <v>1403901072</v>
      </c>
      <c r="L428" s="15">
        <f>(((K428/60)/60)/24)+DATE(1970,1,1)</f>
        <v>41817.854999999996</v>
      </c>
      <c r="M428" s="63">
        <f>DATEDIF(L428,J428,"D")</f>
        <v>21</v>
      </c>
      <c r="N428" s="5">
        <v>21</v>
      </c>
      <c r="O428" t="b">
        <v>0</v>
      </c>
      <c r="P428">
        <v>38</v>
      </c>
      <c r="Q428" t="b">
        <v>1</v>
      </c>
      <c r="R428" t="s">
        <v>8276</v>
      </c>
      <c r="S428" s="2">
        <f>IF(E428=0,0,E428/D428*100)</f>
        <v>101.25</v>
      </c>
      <c r="T428" s="4">
        <f>IF(E428=0,0,E428/P428)</f>
        <v>53.289473684210527</v>
      </c>
      <c r="U428" t="str">
        <f>PROPER(LEFT(R428,(SEARCH("/",R428)-2)+1))</f>
        <v>Music</v>
      </c>
      <c r="V428" t="str">
        <f>PROPER(RIGHT(R428,LEN(R428)-SEARCH("/",R428)))</f>
        <v>Rock</v>
      </c>
    </row>
    <row r="429" spans="1:22" x14ac:dyDescent="0.25">
      <c r="A429">
        <v>1860</v>
      </c>
      <c r="B429" s="7" t="s">
        <v>1861</v>
      </c>
      <c r="C429" s="7" t="s">
        <v>5970</v>
      </c>
      <c r="D429" s="4">
        <v>750</v>
      </c>
      <c r="E429" s="4">
        <v>1001</v>
      </c>
      <c r="F429" t="s">
        <v>8219</v>
      </c>
      <c r="G429" t="s">
        <v>8224</v>
      </c>
      <c r="H429" t="s">
        <v>8246</v>
      </c>
      <c r="I429">
        <v>1391706084</v>
      </c>
      <c r="J429" s="11">
        <f>(((I429/60)/60)/24)+DATE(1970,1,1)</f>
        <v>41676.709305555552</v>
      </c>
      <c r="K429">
        <v>1389891684</v>
      </c>
      <c r="L429" s="15">
        <f>(((K429/60)/60)/24)+DATE(1970,1,1)</f>
        <v>41655.709305555552</v>
      </c>
      <c r="M429" s="63">
        <f>DATEDIF(L429,J429,"D")</f>
        <v>21</v>
      </c>
      <c r="N429" s="5">
        <v>21</v>
      </c>
      <c r="O429" t="b">
        <v>0</v>
      </c>
      <c r="P429">
        <v>19</v>
      </c>
      <c r="Q429" t="b">
        <v>1</v>
      </c>
      <c r="R429" t="s">
        <v>8276</v>
      </c>
      <c r="S429" s="2">
        <f>IF(E429=0,0,E429/D429*100)</f>
        <v>133.46666666666667</v>
      </c>
      <c r="T429" s="4">
        <f>IF(E429=0,0,E429/P429)</f>
        <v>52.684210526315788</v>
      </c>
      <c r="U429" t="str">
        <f>PROPER(LEFT(R429,(SEARCH("/",R429)-2)+1))</f>
        <v>Music</v>
      </c>
      <c r="V429" t="str">
        <f>PROPER(RIGHT(R429,LEN(R429)-SEARCH("/",R429)))</f>
        <v>Rock</v>
      </c>
    </row>
    <row r="430" spans="1:22" x14ac:dyDescent="0.25">
      <c r="A430">
        <v>1932</v>
      </c>
      <c r="B430" s="7" t="s">
        <v>1933</v>
      </c>
      <c r="C430" s="7" t="s">
        <v>6042</v>
      </c>
      <c r="D430" s="4">
        <v>5250</v>
      </c>
      <c r="E430" s="4">
        <v>5617</v>
      </c>
      <c r="F430" t="s">
        <v>8219</v>
      </c>
      <c r="G430" t="s">
        <v>8224</v>
      </c>
      <c r="H430" t="s">
        <v>8246</v>
      </c>
      <c r="I430">
        <v>1327433173</v>
      </c>
      <c r="J430" s="11">
        <f>(((I430/60)/60)/24)+DATE(1970,1,1)</f>
        <v>40932.809872685182</v>
      </c>
      <c r="K430">
        <v>1325618773</v>
      </c>
      <c r="L430" s="15">
        <f>(((K430/60)/60)/24)+DATE(1970,1,1)</f>
        <v>40911.809872685182</v>
      </c>
      <c r="M430" s="63">
        <f>DATEDIF(L430,J430,"D")</f>
        <v>21</v>
      </c>
      <c r="N430" s="5">
        <v>21</v>
      </c>
      <c r="O430" t="b">
        <v>0</v>
      </c>
      <c r="P430">
        <v>80</v>
      </c>
      <c r="Q430" t="b">
        <v>1</v>
      </c>
      <c r="R430" t="s">
        <v>8279</v>
      </c>
      <c r="S430" s="2">
        <f>IF(E430=0,0,E430/D430*100)</f>
        <v>106.99047619047619</v>
      </c>
      <c r="T430" s="4">
        <f>IF(E430=0,0,E430/P430)</f>
        <v>70.212500000000006</v>
      </c>
      <c r="U430" t="str">
        <f>PROPER(LEFT(R430,(SEARCH("/",R430)-2)+1))</f>
        <v>Music</v>
      </c>
      <c r="V430" t="str">
        <f>PROPER(RIGHT(R430,LEN(R430)-SEARCH("/",R430)))</f>
        <v>Indie Rock</v>
      </c>
    </row>
    <row r="431" spans="1:22" x14ac:dyDescent="0.25">
      <c r="A431">
        <v>1991</v>
      </c>
      <c r="B431" s="7" t="s">
        <v>1992</v>
      </c>
      <c r="C431" s="7" t="s">
        <v>6101</v>
      </c>
      <c r="D431" s="4">
        <v>2000</v>
      </c>
      <c r="E431" s="4">
        <v>140</v>
      </c>
      <c r="F431" t="s">
        <v>8221</v>
      </c>
      <c r="G431" t="s">
        <v>8224</v>
      </c>
      <c r="H431" t="s">
        <v>8246</v>
      </c>
      <c r="I431">
        <v>1435958786</v>
      </c>
      <c r="J431" s="11">
        <f>(((I431/60)/60)/24)+DATE(1970,1,1)</f>
        <v>42188.89335648148</v>
      </c>
      <c r="K431">
        <v>1434144386</v>
      </c>
      <c r="L431" s="15">
        <f>(((K431/60)/60)/24)+DATE(1970,1,1)</f>
        <v>42167.89335648148</v>
      </c>
      <c r="M431" s="63">
        <f>DATEDIF(L431,J431,"D")</f>
        <v>21</v>
      </c>
      <c r="N431" s="5">
        <v>21</v>
      </c>
      <c r="O431" t="b">
        <v>0</v>
      </c>
      <c r="P431">
        <v>3</v>
      </c>
      <c r="Q431" t="b">
        <v>0</v>
      </c>
      <c r="R431" t="s">
        <v>8296</v>
      </c>
      <c r="S431" s="2">
        <f>IF(E431=0,0,E431/D431*100)</f>
        <v>7.0000000000000009</v>
      </c>
      <c r="T431" s="4">
        <f>IF(E431=0,0,E431/P431)</f>
        <v>46.666666666666664</v>
      </c>
      <c r="U431" t="str">
        <f>PROPER(LEFT(R431,(SEARCH("/",R431)-2)+1))</f>
        <v>Photography</v>
      </c>
      <c r="V431" t="str">
        <f>PROPER(RIGHT(R431,LEN(R431)-SEARCH("/",R431)))</f>
        <v>People</v>
      </c>
    </row>
    <row r="432" spans="1:22" x14ac:dyDescent="0.25">
      <c r="A432">
        <v>2107</v>
      </c>
      <c r="B432" s="7" t="s">
        <v>2108</v>
      </c>
      <c r="C432" s="7" t="s">
        <v>6217</v>
      </c>
      <c r="D432" s="4">
        <v>2000</v>
      </c>
      <c r="E432" s="4">
        <v>2154.66</v>
      </c>
      <c r="F432" t="s">
        <v>8219</v>
      </c>
      <c r="G432" t="s">
        <v>8224</v>
      </c>
      <c r="H432" t="s">
        <v>8246</v>
      </c>
      <c r="I432">
        <v>1415815393</v>
      </c>
      <c r="J432" s="11">
        <f>(((I432/60)/60)/24)+DATE(1970,1,1)</f>
        <v>41955.752233796295</v>
      </c>
      <c r="K432">
        <v>1413997393</v>
      </c>
      <c r="L432" s="15">
        <f>(((K432/60)/60)/24)+DATE(1970,1,1)</f>
        <v>41934.71056712963</v>
      </c>
      <c r="M432" s="63">
        <f>DATEDIF(L432,J432,"D")</f>
        <v>21</v>
      </c>
      <c r="N432" s="5">
        <v>21</v>
      </c>
      <c r="O432" t="b">
        <v>0</v>
      </c>
      <c r="P432">
        <v>58</v>
      </c>
      <c r="Q432" t="b">
        <v>1</v>
      </c>
      <c r="R432" t="s">
        <v>8279</v>
      </c>
      <c r="S432" s="2">
        <f>IF(E432=0,0,E432/D432*100)</f>
        <v>107.73299999999999</v>
      </c>
      <c r="T432" s="4">
        <f>IF(E432=0,0,E432/P432)</f>
        <v>37.149310344827583</v>
      </c>
      <c r="U432" t="str">
        <f>PROPER(LEFT(R432,(SEARCH("/",R432)-2)+1))</f>
        <v>Music</v>
      </c>
      <c r="V432" t="str">
        <f>PROPER(RIGHT(R432,LEN(R432)-SEARCH("/",R432)))</f>
        <v>Indie Rock</v>
      </c>
    </row>
    <row r="433" spans="1:22" x14ac:dyDescent="0.25">
      <c r="A433">
        <v>2233</v>
      </c>
      <c r="B433" s="7" t="s">
        <v>2234</v>
      </c>
      <c r="C433" s="7" t="s">
        <v>6343</v>
      </c>
      <c r="D433" s="4">
        <v>2500</v>
      </c>
      <c r="E433" s="4">
        <v>8301</v>
      </c>
      <c r="F433" t="s">
        <v>8219</v>
      </c>
      <c r="G433" t="s">
        <v>8225</v>
      </c>
      <c r="H433" t="s">
        <v>8247</v>
      </c>
      <c r="I433">
        <v>1450051200</v>
      </c>
      <c r="J433" s="11">
        <f>(((I433/60)/60)/24)+DATE(1970,1,1)</f>
        <v>42352</v>
      </c>
      <c r="K433">
        <v>1448269539</v>
      </c>
      <c r="L433" s="15">
        <f>(((K433/60)/60)/24)+DATE(1970,1,1)</f>
        <v>42331.378923611104</v>
      </c>
      <c r="M433" s="63">
        <f>DATEDIF(L433,J433,"D")</f>
        <v>21</v>
      </c>
      <c r="N433" s="5">
        <v>21</v>
      </c>
      <c r="O433" t="b">
        <v>0</v>
      </c>
      <c r="P433">
        <v>391</v>
      </c>
      <c r="Q433" t="b">
        <v>1</v>
      </c>
      <c r="R433" t="s">
        <v>8297</v>
      </c>
      <c r="S433" s="2">
        <f>IF(E433=0,0,E433/D433*100)</f>
        <v>332.03999999999996</v>
      </c>
      <c r="T433" s="4">
        <f>IF(E433=0,0,E433/P433)</f>
        <v>21.230179028132991</v>
      </c>
      <c r="U433" t="str">
        <f>PROPER(LEFT(R433,(SEARCH("/",R433)-2)+1))</f>
        <v>Games</v>
      </c>
      <c r="V433" t="str">
        <f>PROPER(RIGHT(R433,LEN(R433)-SEARCH("/",R433)))</f>
        <v>Tabletop Games</v>
      </c>
    </row>
    <row r="434" spans="1:22" x14ac:dyDescent="0.25">
      <c r="A434">
        <v>2251</v>
      </c>
      <c r="B434" s="7" t="s">
        <v>2252</v>
      </c>
      <c r="C434" s="7" t="s">
        <v>6361</v>
      </c>
      <c r="D434" s="4">
        <v>8500</v>
      </c>
      <c r="E434" s="4">
        <v>11428.19</v>
      </c>
      <c r="F434" t="s">
        <v>8219</v>
      </c>
      <c r="G434" t="s">
        <v>8224</v>
      </c>
      <c r="H434" t="s">
        <v>8246</v>
      </c>
      <c r="I434">
        <v>1408177077</v>
      </c>
      <c r="J434" s="11">
        <f>(((I434/60)/60)/24)+DATE(1970,1,1)</f>
        <v>41867.34579861111</v>
      </c>
      <c r="K434">
        <v>1406362677</v>
      </c>
      <c r="L434" s="15">
        <f>(((K434/60)/60)/24)+DATE(1970,1,1)</f>
        <v>41846.34579861111</v>
      </c>
      <c r="M434" s="63">
        <f>DATEDIF(L434,J434,"D")</f>
        <v>21</v>
      </c>
      <c r="N434" s="5">
        <v>21</v>
      </c>
      <c r="O434" t="b">
        <v>0</v>
      </c>
      <c r="P434">
        <v>480</v>
      </c>
      <c r="Q434" t="b">
        <v>1</v>
      </c>
      <c r="R434" t="s">
        <v>8297</v>
      </c>
      <c r="S434" s="2">
        <f>IF(E434=0,0,E434/D434*100)</f>
        <v>134.44929411764704</v>
      </c>
      <c r="T434" s="4">
        <f>IF(E434=0,0,E434/P434)</f>
        <v>23.808729166666669</v>
      </c>
      <c r="U434" t="str">
        <f>PROPER(LEFT(R434,(SEARCH("/",R434)-2)+1))</f>
        <v>Games</v>
      </c>
      <c r="V434" t="str">
        <f>PROPER(RIGHT(R434,LEN(R434)-SEARCH("/",R434)))</f>
        <v>Tabletop Games</v>
      </c>
    </row>
    <row r="435" spans="1:22" x14ac:dyDescent="0.25">
      <c r="A435">
        <v>2261</v>
      </c>
      <c r="B435" s="7" t="s">
        <v>2262</v>
      </c>
      <c r="C435" s="7" t="s">
        <v>6371</v>
      </c>
      <c r="D435" s="4">
        <v>1000</v>
      </c>
      <c r="E435" s="4">
        <v>7795</v>
      </c>
      <c r="F435" t="s">
        <v>8219</v>
      </c>
      <c r="G435" t="s">
        <v>8226</v>
      </c>
      <c r="H435" t="s">
        <v>8248</v>
      </c>
      <c r="I435">
        <v>1487093020</v>
      </c>
      <c r="J435" s="11">
        <f>(((I435/60)/60)/24)+DATE(1970,1,1)</f>
        <v>42780.724768518514</v>
      </c>
      <c r="K435">
        <v>1485278620</v>
      </c>
      <c r="L435" s="15">
        <f>(((K435/60)/60)/24)+DATE(1970,1,1)</f>
        <v>42759.724768518514</v>
      </c>
      <c r="M435" s="63">
        <f>DATEDIF(L435,J435,"D")</f>
        <v>21</v>
      </c>
      <c r="N435" s="5">
        <v>21</v>
      </c>
      <c r="O435" t="b">
        <v>0</v>
      </c>
      <c r="P435">
        <v>210</v>
      </c>
      <c r="Q435" t="b">
        <v>1</v>
      </c>
      <c r="R435" t="s">
        <v>8297</v>
      </c>
      <c r="S435" s="2">
        <f>IF(E435=0,0,E435/D435*100)</f>
        <v>779.5</v>
      </c>
      <c r="T435" s="4">
        <f>IF(E435=0,0,E435/P435)</f>
        <v>37.11904761904762</v>
      </c>
      <c r="U435" t="str">
        <f>PROPER(LEFT(R435,(SEARCH("/",R435)-2)+1))</f>
        <v>Games</v>
      </c>
      <c r="V435" t="str">
        <f>PROPER(RIGHT(R435,LEN(R435)-SEARCH("/",R435)))</f>
        <v>Tabletop Games</v>
      </c>
    </row>
    <row r="436" spans="1:22" x14ac:dyDescent="0.25">
      <c r="A436">
        <v>2263</v>
      </c>
      <c r="B436" s="7" t="s">
        <v>2264</v>
      </c>
      <c r="C436" s="7" t="s">
        <v>6373</v>
      </c>
      <c r="D436" s="4">
        <v>7500</v>
      </c>
      <c r="E436" s="4">
        <v>8666</v>
      </c>
      <c r="F436" t="s">
        <v>8219</v>
      </c>
      <c r="G436" t="s">
        <v>8235</v>
      </c>
      <c r="H436" t="s">
        <v>8255</v>
      </c>
      <c r="I436">
        <v>1422734313</v>
      </c>
      <c r="J436" s="11">
        <f>(((I436/60)/60)/24)+DATE(1970,1,1)</f>
        <v>42035.832326388889</v>
      </c>
      <c r="K436">
        <v>1420919913</v>
      </c>
      <c r="L436" s="15">
        <f>(((K436/60)/60)/24)+DATE(1970,1,1)</f>
        <v>42014.832326388889</v>
      </c>
      <c r="M436" s="63">
        <f>DATEDIF(L436,J436,"D")</f>
        <v>21</v>
      </c>
      <c r="N436" s="5">
        <v>21</v>
      </c>
      <c r="O436" t="b">
        <v>0</v>
      </c>
      <c r="P436">
        <v>60</v>
      </c>
      <c r="Q436" t="b">
        <v>1</v>
      </c>
      <c r="R436" t="s">
        <v>8297</v>
      </c>
      <c r="S436" s="2">
        <f>IF(E436=0,0,E436/D436*100)</f>
        <v>115.54666666666667</v>
      </c>
      <c r="T436" s="4">
        <f>IF(E436=0,0,E436/P436)</f>
        <v>144.43333333333334</v>
      </c>
      <c r="U436" t="str">
        <f>PROPER(LEFT(R436,(SEARCH("/",R436)-2)+1))</f>
        <v>Games</v>
      </c>
      <c r="V436" t="str">
        <f>PROPER(RIGHT(R436,LEN(R436)-SEARCH("/",R436)))</f>
        <v>Tabletop Games</v>
      </c>
    </row>
    <row r="437" spans="1:22" x14ac:dyDescent="0.25">
      <c r="A437">
        <v>2287</v>
      </c>
      <c r="B437" s="7" t="s">
        <v>2288</v>
      </c>
      <c r="C437" s="7" t="s">
        <v>6397</v>
      </c>
      <c r="D437" s="4">
        <v>4500</v>
      </c>
      <c r="E437" s="4">
        <v>5398.99</v>
      </c>
      <c r="F437" t="s">
        <v>8219</v>
      </c>
      <c r="G437" t="s">
        <v>8224</v>
      </c>
      <c r="H437" t="s">
        <v>8246</v>
      </c>
      <c r="I437">
        <v>1403539260</v>
      </c>
      <c r="J437" s="11">
        <f>(((I437/60)/60)/24)+DATE(1970,1,1)</f>
        <v>41813.667361111111</v>
      </c>
      <c r="K437">
        <v>1401724860</v>
      </c>
      <c r="L437" s="15">
        <f>(((K437/60)/60)/24)+DATE(1970,1,1)</f>
        <v>41792.667361111111</v>
      </c>
      <c r="M437" s="63">
        <f>DATEDIF(L437,J437,"D")</f>
        <v>21</v>
      </c>
      <c r="N437" s="5">
        <v>21</v>
      </c>
      <c r="O437" t="b">
        <v>0</v>
      </c>
      <c r="P437">
        <v>106</v>
      </c>
      <c r="Q437" t="b">
        <v>1</v>
      </c>
      <c r="R437" t="s">
        <v>8276</v>
      </c>
      <c r="S437" s="2">
        <f>IF(E437=0,0,E437/D437*100)</f>
        <v>119.97755555555555</v>
      </c>
      <c r="T437" s="4">
        <f>IF(E437=0,0,E437/P437)</f>
        <v>50.9338679245283</v>
      </c>
      <c r="U437" t="str">
        <f>PROPER(LEFT(R437,(SEARCH("/",R437)-2)+1))</f>
        <v>Music</v>
      </c>
      <c r="V437" t="str">
        <f>PROPER(RIGHT(R437,LEN(R437)-SEARCH("/",R437)))</f>
        <v>Rock</v>
      </c>
    </row>
    <row r="438" spans="1:22" x14ac:dyDescent="0.25">
      <c r="A438">
        <v>2333</v>
      </c>
      <c r="B438" s="7" t="s">
        <v>2334</v>
      </c>
      <c r="C438" s="7" t="s">
        <v>6443</v>
      </c>
      <c r="D438" s="4">
        <v>600</v>
      </c>
      <c r="E438" s="4">
        <v>1273</v>
      </c>
      <c r="F438" t="s">
        <v>8219</v>
      </c>
      <c r="G438" t="s">
        <v>8224</v>
      </c>
      <c r="H438" t="s">
        <v>8246</v>
      </c>
      <c r="I438">
        <v>1401385800</v>
      </c>
      <c r="J438" s="11">
        <f>(((I438/60)/60)/24)+DATE(1970,1,1)</f>
        <v>41788.743055555555</v>
      </c>
      <c r="K438">
        <v>1399563390</v>
      </c>
      <c r="L438" s="15">
        <f>(((K438/60)/60)/24)+DATE(1970,1,1)</f>
        <v>41767.650347222225</v>
      </c>
      <c r="M438" s="63">
        <f>DATEDIF(L438,J438,"D")</f>
        <v>21</v>
      </c>
      <c r="N438" s="5">
        <v>21</v>
      </c>
      <c r="O438" t="b">
        <v>1</v>
      </c>
      <c r="P438">
        <v>94</v>
      </c>
      <c r="Q438" t="b">
        <v>1</v>
      </c>
      <c r="R438" t="s">
        <v>8298</v>
      </c>
      <c r="S438" s="2">
        <f>IF(E438=0,0,E438/D438*100)</f>
        <v>212.16666666666666</v>
      </c>
      <c r="T438" s="4">
        <f>IF(E438=0,0,E438/P438)</f>
        <v>13.542553191489361</v>
      </c>
      <c r="U438" t="str">
        <f>PROPER(LEFT(R438,(SEARCH("/",R438)-2)+1))</f>
        <v>Food</v>
      </c>
      <c r="V438" t="str">
        <f>PROPER(RIGHT(R438,LEN(R438)-SEARCH("/",R438)))</f>
        <v>Small Batch</v>
      </c>
    </row>
    <row r="439" spans="1:22" x14ac:dyDescent="0.25">
      <c r="A439">
        <v>2342</v>
      </c>
      <c r="B439" s="7" t="s">
        <v>2343</v>
      </c>
      <c r="C439" s="7" t="s">
        <v>6452</v>
      </c>
      <c r="D439" s="4">
        <v>5500</v>
      </c>
      <c r="E439" s="4">
        <v>0</v>
      </c>
      <c r="F439" t="s">
        <v>8220</v>
      </c>
      <c r="G439" t="s">
        <v>8224</v>
      </c>
      <c r="H439" t="s">
        <v>8246</v>
      </c>
      <c r="I439">
        <v>1412571600</v>
      </c>
      <c r="J439" s="11">
        <f>(((I439/60)/60)/24)+DATE(1970,1,1)</f>
        <v>41918.208333333336</v>
      </c>
      <c r="K439">
        <v>1410799870</v>
      </c>
      <c r="L439" s="15">
        <f>(((K439/60)/60)/24)+DATE(1970,1,1)</f>
        <v>41897.702199074076</v>
      </c>
      <c r="M439" s="63">
        <f>DATEDIF(L439,J439,"D")</f>
        <v>21</v>
      </c>
      <c r="N439" s="5">
        <v>21</v>
      </c>
      <c r="O439" t="b">
        <v>0</v>
      </c>
      <c r="P439">
        <v>0</v>
      </c>
      <c r="Q439" t="b">
        <v>0</v>
      </c>
      <c r="R439" t="s">
        <v>8272</v>
      </c>
      <c r="S439" s="2">
        <f>IF(E439=0,0,E439/D439*100)</f>
        <v>0</v>
      </c>
      <c r="T439" s="4">
        <f>IF(E439=0,0,E439/P439)</f>
        <v>0</v>
      </c>
      <c r="U439" t="str">
        <f>PROPER(LEFT(R439,(SEARCH("/",R439)-2)+1))</f>
        <v>Technology</v>
      </c>
      <c r="V439" t="str">
        <f>PROPER(RIGHT(R439,LEN(R439)-SEARCH("/",R439)))</f>
        <v>Web</v>
      </c>
    </row>
    <row r="440" spans="1:22" x14ac:dyDescent="0.25">
      <c r="A440">
        <v>2405</v>
      </c>
      <c r="B440" s="7" t="s">
        <v>2406</v>
      </c>
      <c r="C440" s="7" t="s">
        <v>6515</v>
      </c>
      <c r="D440" s="4">
        <v>5000</v>
      </c>
      <c r="E440" s="4">
        <v>1126</v>
      </c>
      <c r="F440" t="s">
        <v>8221</v>
      </c>
      <c r="G440" t="s">
        <v>8224</v>
      </c>
      <c r="H440" t="s">
        <v>8246</v>
      </c>
      <c r="I440">
        <v>1472911375</v>
      </c>
      <c r="J440" s="11">
        <f>(((I440/60)/60)/24)+DATE(1970,1,1)</f>
        <v>42616.585358796292</v>
      </c>
      <c r="K440">
        <v>1471096975</v>
      </c>
      <c r="L440" s="15">
        <f>(((K440/60)/60)/24)+DATE(1970,1,1)</f>
        <v>42595.585358796292</v>
      </c>
      <c r="M440" s="63">
        <f>DATEDIF(L440,J440,"D")</f>
        <v>21</v>
      </c>
      <c r="N440" s="5">
        <v>21</v>
      </c>
      <c r="O440" t="b">
        <v>0</v>
      </c>
      <c r="P440">
        <v>20</v>
      </c>
      <c r="Q440" t="b">
        <v>0</v>
      </c>
      <c r="R440" t="s">
        <v>8284</v>
      </c>
      <c r="S440" s="2">
        <f>IF(E440=0,0,E440/D440*100)</f>
        <v>22.52</v>
      </c>
      <c r="T440" s="4">
        <f>IF(E440=0,0,E440/P440)</f>
        <v>56.3</v>
      </c>
      <c r="U440" t="str">
        <f>PROPER(LEFT(R440,(SEARCH("/",R440)-2)+1))</f>
        <v>Food</v>
      </c>
      <c r="V440" t="str">
        <f>PROPER(RIGHT(R440,LEN(R440)-SEARCH("/",R440)))</f>
        <v>Food Trucks</v>
      </c>
    </row>
    <row r="441" spans="1:22" x14ac:dyDescent="0.25">
      <c r="A441">
        <v>2441</v>
      </c>
      <c r="B441" s="7" t="s">
        <v>2442</v>
      </c>
      <c r="C441" s="7" t="s">
        <v>6551</v>
      </c>
      <c r="D441" s="4">
        <v>7500</v>
      </c>
      <c r="E441" s="4">
        <v>8091</v>
      </c>
      <c r="F441" t="s">
        <v>8219</v>
      </c>
      <c r="G441" t="s">
        <v>8224</v>
      </c>
      <c r="H441" t="s">
        <v>8246</v>
      </c>
      <c r="I441">
        <v>1437627540</v>
      </c>
      <c r="J441" s="11">
        <f>(((I441/60)/60)/24)+DATE(1970,1,1)</f>
        <v>42208.207638888889</v>
      </c>
      <c r="K441">
        <v>1435806054</v>
      </c>
      <c r="L441" s="15">
        <f>(((K441/60)/60)/24)+DATE(1970,1,1)</f>
        <v>42187.125625000001</v>
      </c>
      <c r="M441" s="63">
        <f>DATEDIF(L441,J441,"D")</f>
        <v>21</v>
      </c>
      <c r="N441" s="5">
        <v>21</v>
      </c>
      <c r="O441" t="b">
        <v>0</v>
      </c>
      <c r="P441">
        <v>109</v>
      </c>
      <c r="Q441" t="b">
        <v>1</v>
      </c>
      <c r="R441" t="s">
        <v>8298</v>
      </c>
      <c r="S441" s="2">
        <f>IF(E441=0,0,E441/D441*100)</f>
        <v>107.88</v>
      </c>
      <c r="T441" s="4">
        <f>IF(E441=0,0,E441/P441)</f>
        <v>74.22935779816514</v>
      </c>
      <c r="U441" t="str">
        <f>PROPER(LEFT(R441,(SEARCH("/",R441)-2)+1))</f>
        <v>Food</v>
      </c>
      <c r="V441" t="str">
        <f>PROPER(RIGHT(R441,LEN(R441)-SEARCH("/",R441)))</f>
        <v>Small Batch</v>
      </c>
    </row>
    <row r="442" spans="1:22" x14ac:dyDescent="0.25">
      <c r="A442">
        <v>2521</v>
      </c>
      <c r="B442" s="7" t="s">
        <v>2521</v>
      </c>
      <c r="C442" s="7" t="s">
        <v>6631</v>
      </c>
      <c r="D442" s="4">
        <v>12500</v>
      </c>
      <c r="E442" s="4">
        <v>13685.99</v>
      </c>
      <c r="F442" t="s">
        <v>8219</v>
      </c>
      <c r="G442" t="s">
        <v>8224</v>
      </c>
      <c r="H442" t="s">
        <v>8246</v>
      </c>
      <c r="I442">
        <v>1444778021</v>
      </c>
      <c r="J442" s="11">
        <f>(((I442/60)/60)/24)+DATE(1970,1,1)</f>
        <v>42290.967835648145</v>
      </c>
      <c r="K442">
        <v>1442963621</v>
      </c>
      <c r="L442" s="15">
        <f>(((K442/60)/60)/24)+DATE(1970,1,1)</f>
        <v>42269.967835648145</v>
      </c>
      <c r="M442" s="63">
        <f>DATEDIF(L442,J442,"D")</f>
        <v>21</v>
      </c>
      <c r="N442" s="5">
        <v>21</v>
      </c>
      <c r="O442" t="b">
        <v>0</v>
      </c>
      <c r="P442">
        <v>132</v>
      </c>
      <c r="Q442" t="b">
        <v>1</v>
      </c>
      <c r="R442" t="s">
        <v>8300</v>
      </c>
      <c r="S442" s="2">
        <f>IF(E442=0,0,E442/D442*100)</f>
        <v>109.48792</v>
      </c>
      <c r="T442" s="4">
        <f>IF(E442=0,0,E442/P442)</f>
        <v>103.68174242424243</v>
      </c>
      <c r="U442" t="str">
        <f>PROPER(LEFT(R442,(SEARCH("/",R442)-2)+1))</f>
        <v>Music</v>
      </c>
      <c r="V442" t="str">
        <f>PROPER(RIGHT(R442,LEN(R442)-SEARCH("/",R442)))</f>
        <v>Classical Music</v>
      </c>
    </row>
    <row r="443" spans="1:22" x14ac:dyDescent="0.25">
      <c r="A443">
        <v>2536</v>
      </c>
      <c r="B443" s="7" t="s">
        <v>2536</v>
      </c>
      <c r="C443" s="7" t="s">
        <v>6646</v>
      </c>
      <c r="D443" s="4">
        <v>25</v>
      </c>
      <c r="E443" s="4">
        <v>29</v>
      </c>
      <c r="F443" t="s">
        <v>8219</v>
      </c>
      <c r="G443" t="s">
        <v>8224</v>
      </c>
      <c r="H443" t="s">
        <v>8246</v>
      </c>
      <c r="I443">
        <v>1375151566</v>
      </c>
      <c r="J443" s="11">
        <f>(((I443/60)/60)/24)+DATE(1970,1,1)</f>
        <v>41485.106087962966</v>
      </c>
      <c r="K443">
        <v>1373337166</v>
      </c>
      <c r="L443" s="15">
        <f>(((K443/60)/60)/24)+DATE(1970,1,1)</f>
        <v>41464.106087962966</v>
      </c>
      <c r="M443" s="63">
        <f>DATEDIF(L443,J443,"D")</f>
        <v>21</v>
      </c>
      <c r="N443" s="5">
        <v>21</v>
      </c>
      <c r="O443" t="b">
        <v>0</v>
      </c>
      <c r="P443">
        <v>4</v>
      </c>
      <c r="Q443" t="b">
        <v>1</v>
      </c>
      <c r="R443" t="s">
        <v>8300</v>
      </c>
      <c r="S443" s="2">
        <f>IF(E443=0,0,E443/D443*100)</f>
        <v>115.99999999999999</v>
      </c>
      <c r="T443" s="4">
        <f>IF(E443=0,0,E443/P443)</f>
        <v>7.25</v>
      </c>
      <c r="U443" t="str">
        <f>PROPER(LEFT(R443,(SEARCH("/",R443)-2)+1))</f>
        <v>Music</v>
      </c>
      <c r="V443" t="str">
        <f>PROPER(RIGHT(R443,LEN(R443)-SEARCH("/",R443)))</f>
        <v>Classical Music</v>
      </c>
    </row>
    <row r="444" spans="1:22" x14ac:dyDescent="0.25">
      <c r="A444">
        <v>2574</v>
      </c>
      <c r="B444" s="7" t="s">
        <v>2574</v>
      </c>
      <c r="C444" s="7" t="s">
        <v>6684</v>
      </c>
      <c r="D444" s="4">
        <v>10000</v>
      </c>
      <c r="E444" s="4">
        <v>0</v>
      </c>
      <c r="F444" t="s">
        <v>8220</v>
      </c>
      <c r="G444" t="s">
        <v>8224</v>
      </c>
      <c r="H444" t="s">
        <v>8246</v>
      </c>
      <c r="I444">
        <v>1463600945</v>
      </c>
      <c r="J444" s="11">
        <f>(((I444/60)/60)/24)+DATE(1970,1,1)</f>
        <v>42508.825752314813</v>
      </c>
      <c r="K444">
        <v>1461786545</v>
      </c>
      <c r="L444" s="15">
        <f>(((K444/60)/60)/24)+DATE(1970,1,1)</f>
        <v>42487.825752314813</v>
      </c>
      <c r="M444" s="63">
        <f>DATEDIF(L444,J444,"D")</f>
        <v>21</v>
      </c>
      <c r="N444" s="5">
        <v>21</v>
      </c>
      <c r="O444" t="b">
        <v>0</v>
      </c>
      <c r="P444">
        <v>0</v>
      </c>
      <c r="Q444" t="b">
        <v>0</v>
      </c>
      <c r="R444" t="s">
        <v>8284</v>
      </c>
      <c r="S444" s="2">
        <f>IF(E444=0,0,E444/D444*100)</f>
        <v>0</v>
      </c>
      <c r="T444" s="4">
        <f>IF(E444=0,0,E444/P444)</f>
        <v>0</v>
      </c>
      <c r="U444" t="str">
        <f>PROPER(LEFT(R444,(SEARCH("/",R444)-2)+1))</f>
        <v>Food</v>
      </c>
      <c r="V444" t="str">
        <f>PROPER(RIGHT(R444,LEN(R444)-SEARCH("/",R444)))</f>
        <v>Food Trucks</v>
      </c>
    </row>
    <row r="445" spans="1:22" x14ac:dyDescent="0.25">
      <c r="A445">
        <v>2624</v>
      </c>
      <c r="B445" s="7" t="s">
        <v>2624</v>
      </c>
      <c r="C445" s="7" t="s">
        <v>6734</v>
      </c>
      <c r="D445" s="4">
        <v>8000</v>
      </c>
      <c r="E445" s="4">
        <v>110353.65</v>
      </c>
      <c r="F445" t="s">
        <v>8219</v>
      </c>
      <c r="G445" t="s">
        <v>8224</v>
      </c>
      <c r="H445" t="s">
        <v>8246</v>
      </c>
      <c r="I445">
        <v>1347530822</v>
      </c>
      <c r="J445" s="11">
        <f>(((I445/60)/60)/24)+DATE(1970,1,1)</f>
        <v>41165.42155092593</v>
      </c>
      <c r="K445">
        <v>1345716422</v>
      </c>
      <c r="L445" s="15">
        <f>(((K445/60)/60)/24)+DATE(1970,1,1)</f>
        <v>41144.42155092593</v>
      </c>
      <c r="M445" s="63">
        <f>DATEDIF(L445,J445,"D")</f>
        <v>21</v>
      </c>
      <c r="N445" s="5">
        <v>21</v>
      </c>
      <c r="O445" t="b">
        <v>0</v>
      </c>
      <c r="P445">
        <v>3468</v>
      </c>
      <c r="Q445" t="b">
        <v>1</v>
      </c>
      <c r="R445" t="s">
        <v>8301</v>
      </c>
      <c r="S445" s="2">
        <f>IF(E445=0,0,E445/D445*100)</f>
        <v>1379.4206249999997</v>
      </c>
      <c r="T445" s="4">
        <f>IF(E445=0,0,E445/P445)</f>
        <v>31.820544982698959</v>
      </c>
      <c r="U445" t="str">
        <f>PROPER(LEFT(R445,(SEARCH("/",R445)-2)+1))</f>
        <v>Technology</v>
      </c>
      <c r="V445" t="str">
        <f>PROPER(RIGHT(R445,LEN(R445)-SEARCH("/",R445)))</f>
        <v>Space Exploration</v>
      </c>
    </row>
    <row r="446" spans="1:22" x14ac:dyDescent="0.25">
      <c r="A446">
        <v>2741</v>
      </c>
      <c r="B446" s="7" t="s">
        <v>2741</v>
      </c>
      <c r="C446" s="7" t="s">
        <v>6851</v>
      </c>
      <c r="D446" s="4">
        <v>8000</v>
      </c>
      <c r="E446" s="4">
        <v>35</v>
      </c>
      <c r="F446" t="s">
        <v>8221</v>
      </c>
      <c r="G446" t="s">
        <v>8224</v>
      </c>
      <c r="H446" t="s">
        <v>8246</v>
      </c>
      <c r="I446">
        <v>1413770820</v>
      </c>
      <c r="J446" s="11">
        <f>(((I446/60)/60)/24)+DATE(1970,1,1)</f>
        <v>41932.088194444441</v>
      </c>
      <c r="K446">
        <v>1412005602</v>
      </c>
      <c r="L446" s="15">
        <f>(((K446/60)/60)/24)+DATE(1970,1,1)</f>
        <v>41911.657430555555</v>
      </c>
      <c r="M446" s="63">
        <f>DATEDIF(L446,J446,"D")</f>
        <v>21</v>
      </c>
      <c r="N446" s="5">
        <v>21</v>
      </c>
      <c r="O446" t="b">
        <v>0</v>
      </c>
      <c r="P446">
        <v>4</v>
      </c>
      <c r="Q446" t="b">
        <v>0</v>
      </c>
      <c r="R446" t="s">
        <v>8304</v>
      </c>
      <c r="S446" s="2">
        <f>IF(E446=0,0,E446/D446*100)</f>
        <v>0.43750000000000006</v>
      </c>
      <c r="T446" s="4">
        <f>IF(E446=0,0,E446/P446)</f>
        <v>8.75</v>
      </c>
      <c r="U446" t="str">
        <f>PROPER(LEFT(R446,(SEARCH("/",R446)-2)+1))</f>
        <v>Publishing</v>
      </c>
      <c r="V446" t="str">
        <f>PROPER(RIGHT(R446,LEN(R446)-SEARCH("/",R446)))</f>
        <v>Children'S Books</v>
      </c>
    </row>
    <row r="447" spans="1:22" x14ac:dyDescent="0.25">
      <c r="A447">
        <v>2784</v>
      </c>
      <c r="B447" s="7" t="s">
        <v>2784</v>
      </c>
      <c r="C447" s="7" t="s">
        <v>6894</v>
      </c>
      <c r="D447" s="4">
        <v>6000</v>
      </c>
      <c r="E447" s="4">
        <v>7140</v>
      </c>
      <c r="F447" t="s">
        <v>8219</v>
      </c>
      <c r="G447" t="s">
        <v>8224</v>
      </c>
      <c r="H447" t="s">
        <v>8246</v>
      </c>
      <c r="I447">
        <v>1414608843</v>
      </c>
      <c r="J447" s="11">
        <f>(((I447/60)/60)/24)+DATE(1970,1,1)</f>
        <v>41941.787534722222</v>
      </c>
      <c r="K447">
        <v>1412794443</v>
      </c>
      <c r="L447" s="15">
        <f>(((K447/60)/60)/24)+DATE(1970,1,1)</f>
        <v>41920.787534722222</v>
      </c>
      <c r="M447" s="63">
        <f>DATEDIF(L447,J447,"D")</f>
        <v>21</v>
      </c>
      <c r="N447" s="5">
        <v>21</v>
      </c>
      <c r="O447" t="b">
        <v>0</v>
      </c>
      <c r="P447">
        <v>108</v>
      </c>
      <c r="Q447" t="b">
        <v>1</v>
      </c>
      <c r="R447" t="s">
        <v>8271</v>
      </c>
      <c r="S447" s="2">
        <f>IF(E447=0,0,E447/D447*100)</f>
        <v>119</v>
      </c>
      <c r="T447" s="4">
        <f>IF(E447=0,0,E447/P447)</f>
        <v>66.111111111111114</v>
      </c>
      <c r="U447" t="str">
        <f>PROPER(LEFT(R447,(SEARCH("/",R447)-2)+1))</f>
        <v>Theater</v>
      </c>
      <c r="V447" t="str">
        <f>PROPER(RIGHT(R447,LEN(R447)-SEARCH("/",R447)))</f>
        <v>Plays</v>
      </c>
    </row>
    <row r="448" spans="1:22" x14ac:dyDescent="0.25">
      <c r="A448">
        <v>2840</v>
      </c>
      <c r="B448" s="7" t="s">
        <v>2840</v>
      </c>
      <c r="C448" s="7" t="s">
        <v>6950</v>
      </c>
      <c r="D448" s="4">
        <v>2500</v>
      </c>
      <c r="E448" s="4">
        <v>2600</v>
      </c>
      <c r="F448" t="s">
        <v>8219</v>
      </c>
      <c r="G448" t="s">
        <v>8225</v>
      </c>
      <c r="H448" t="s">
        <v>8247</v>
      </c>
      <c r="I448">
        <v>1426698000</v>
      </c>
      <c r="J448" s="11">
        <f>(((I448/60)/60)/24)+DATE(1970,1,1)</f>
        <v>42081.708333333328</v>
      </c>
      <c r="K448">
        <v>1424825479</v>
      </c>
      <c r="L448" s="15">
        <f>(((K448/60)/60)/24)+DATE(1970,1,1)</f>
        <v>42060.035636574074</v>
      </c>
      <c r="M448" s="63">
        <f>DATEDIF(L448,J448,"D")</f>
        <v>21</v>
      </c>
      <c r="N448" s="5">
        <v>21</v>
      </c>
      <c r="O448" t="b">
        <v>0</v>
      </c>
      <c r="P448">
        <v>132</v>
      </c>
      <c r="Q448" t="b">
        <v>1</v>
      </c>
      <c r="R448" t="s">
        <v>8271</v>
      </c>
      <c r="S448" s="2">
        <f>IF(E448=0,0,E448/D448*100)</f>
        <v>104</v>
      </c>
      <c r="T448" s="4">
        <f>IF(E448=0,0,E448/P448)</f>
        <v>19.696969696969695</v>
      </c>
      <c r="U448" t="str">
        <f>PROPER(LEFT(R448,(SEARCH("/",R448)-2)+1))</f>
        <v>Theater</v>
      </c>
      <c r="V448" t="str">
        <f>PROPER(RIGHT(R448,LEN(R448)-SEARCH("/",R448)))</f>
        <v>Plays</v>
      </c>
    </row>
    <row r="449" spans="1:22" x14ac:dyDescent="0.25">
      <c r="A449">
        <v>2980</v>
      </c>
      <c r="B449" s="7" t="s">
        <v>2980</v>
      </c>
      <c r="C449" s="7" t="s">
        <v>7090</v>
      </c>
      <c r="D449" s="4">
        <v>3000</v>
      </c>
      <c r="E449" s="4">
        <v>3275</v>
      </c>
      <c r="F449" t="s">
        <v>8219</v>
      </c>
      <c r="G449" t="s">
        <v>8224</v>
      </c>
      <c r="H449" t="s">
        <v>8246</v>
      </c>
      <c r="I449">
        <v>1440381600</v>
      </c>
      <c r="J449" s="11">
        <f>(((I449/60)/60)/24)+DATE(1970,1,1)</f>
        <v>42240.083333333328</v>
      </c>
      <c r="K449">
        <v>1438639130</v>
      </c>
      <c r="L449" s="15">
        <f>(((K449/60)/60)/24)+DATE(1970,1,1)</f>
        <v>42219.915856481486</v>
      </c>
      <c r="M449" s="63">
        <f>DATEDIF(L449,J449,"D")</f>
        <v>21</v>
      </c>
      <c r="N449" s="5">
        <v>21</v>
      </c>
      <c r="O449" t="b">
        <v>0</v>
      </c>
      <c r="P449">
        <v>24</v>
      </c>
      <c r="Q449" t="b">
        <v>1</v>
      </c>
      <c r="R449" t="s">
        <v>8271</v>
      </c>
      <c r="S449" s="2">
        <f>IF(E449=0,0,E449/D449*100)</f>
        <v>109.16666666666666</v>
      </c>
      <c r="T449" s="4">
        <f>IF(E449=0,0,E449/P449)</f>
        <v>136.45833333333334</v>
      </c>
      <c r="U449" t="str">
        <f>PROPER(LEFT(R449,(SEARCH("/",R449)-2)+1))</f>
        <v>Theater</v>
      </c>
      <c r="V449" t="str">
        <f>PROPER(RIGHT(R449,LEN(R449)-SEARCH("/",R449)))</f>
        <v>Plays</v>
      </c>
    </row>
    <row r="450" spans="1:22" x14ac:dyDescent="0.25">
      <c r="A450">
        <v>3007</v>
      </c>
      <c r="B450" s="7" t="s">
        <v>3007</v>
      </c>
      <c r="C450" s="7" t="s">
        <v>7117</v>
      </c>
      <c r="D450" s="4">
        <v>600</v>
      </c>
      <c r="E450" s="4">
        <v>1080</v>
      </c>
      <c r="F450" t="s">
        <v>8219</v>
      </c>
      <c r="G450" t="s">
        <v>8224</v>
      </c>
      <c r="H450" t="s">
        <v>8246</v>
      </c>
      <c r="I450">
        <v>1429938683</v>
      </c>
      <c r="J450" s="11">
        <f>(((I450/60)/60)/24)+DATE(1970,1,1)</f>
        <v>42119.216238425928</v>
      </c>
      <c r="K450">
        <v>1428124283</v>
      </c>
      <c r="L450" s="15">
        <f>(((K450/60)/60)/24)+DATE(1970,1,1)</f>
        <v>42098.216238425928</v>
      </c>
      <c r="M450" s="63">
        <f>DATEDIF(L450,J450,"D")</f>
        <v>21</v>
      </c>
      <c r="N450" s="5">
        <v>21</v>
      </c>
      <c r="O450" t="b">
        <v>0</v>
      </c>
      <c r="P450">
        <v>20</v>
      </c>
      <c r="Q450" t="b">
        <v>1</v>
      </c>
      <c r="R450" t="s">
        <v>8303</v>
      </c>
      <c r="S450" s="2">
        <f>IF(E450=0,0,E450/D450*100)</f>
        <v>180</v>
      </c>
      <c r="T450" s="4">
        <f>IF(E450=0,0,E450/P450)</f>
        <v>54</v>
      </c>
      <c r="U450" t="str">
        <f>PROPER(LEFT(R450,(SEARCH("/",R450)-2)+1))</f>
        <v>Theater</v>
      </c>
      <c r="V450" t="str">
        <f>PROPER(RIGHT(R450,LEN(R450)-SEARCH("/",R450)))</f>
        <v>Spaces</v>
      </c>
    </row>
    <row r="451" spans="1:22" x14ac:dyDescent="0.25">
      <c r="A451">
        <v>3012</v>
      </c>
      <c r="B451" s="7" t="s">
        <v>3012</v>
      </c>
      <c r="C451" s="7" t="s">
        <v>7122</v>
      </c>
      <c r="D451" s="4">
        <v>4000</v>
      </c>
      <c r="E451" s="4">
        <v>4685</v>
      </c>
      <c r="F451" t="s">
        <v>8219</v>
      </c>
      <c r="G451" t="s">
        <v>8224</v>
      </c>
      <c r="H451" t="s">
        <v>8246</v>
      </c>
      <c r="I451">
        <v>1423587130</v>
      </c>
      <c r="J451" s="11">
        <f>(((I451/60)/60)/24)+DATE(1970,1,1)</f>
        <v>42045.702893518523</v>
      </c>
      <c r="K451">
        <v>1421772730</v>
      </c>
      <c r="L451" s="15">
        <f>(((K451/60)/60)/24)+DATE(1970,1,1)</f>
        <v>42024.702893518523</v>
      </c>
      <c r="M451" s="63">
        <f>DATEDIF(L451,J451,"D")</f>
        <v>21</v>
      </c>
      <c r="N451" s="5">
        <v>21</v>
      </c>
      <c r="O451" t="b">
        <v>0</v>
      </c>
      <c r="P451">
        <v>55</v>
      </c>
      <c r="Q451" t="b">
        <v>1</v>
      </c>
      <c r="R451" t="s">
        <v>8303</v>
      </c>
      <c r="S451" s="2">
        <f>IF(E451=0,0,E451/D451*100)</f>
        <v>117.12499999999999</v>
      </c>
      <c r="T451" s="4">
        <f>IF(E451=0,0,E451/P451)</f>
        <v>85.181818181818187</v>
      </c>
      <c r="U451" t="str">
        <f>PROPER(LEFT(R451,(SEARCH("/",R451)-2)+1))</f>
        <v>Theater</v>
      </c>
      <c r="V451" t="str">
        <f>PROPER(RIGHT(R451,LEN(R451)-SEARCH("/",R451)))</f>
        <v>Spaces</v>
      </c>
    </row>
    <row r="452" spans="1:22" x14ac:dyDescent="0.25">
      <c r="A452">
        <v>3070</v>
      </c>
      <c r="B452" s="7" t="s">
        <v>3070</v>
      </c>
      <c r="C452" s="7" t="s">
        <v>7180</v>
      </c>
      <c r="D452" s="4">
        <v>10000</v>
      </c>
      <c r="E452" s="4">
        <v>334</v>
      </c>
      <c r="F452" t="s">
        <v>8221</v>
      </c>
      <c r="G452" t="s">
        <v>8225</v>
      </c>
      <c r="H452" t="s">
        <v>8247</v>
      </c>
      <c r="I452">
        <v>1481132169</v>
      </c>
      <c r="J452" s="11">
        <f>(((I452/60)/60)/24)+DATE(1970,1,1)</f>
        <v>42711.733437499999</v>
      </c>
      <c r="K452">
        <v>1479317769</v>
      </c>
      <c r="L452" s="15">
        <f>(((K452/60)/60)/24)+DATE(1970,1,1)</f>
        <v>42690.733437499999</v>
      </c>
      <c r="M452" s="63">
        <f>DATEDIF(L452,J452,"D")</f>
        <v>21</v>
      </c>
      <c r="N452" s="5">
        <v>21</v>
      </c>
      <c r="O452" t="b">
        <v>0</v>
      </c>
      <c r="P452">
        <v>16</v>
      </c>
      <c r="Q452" t="b">
        <v>0</v>
      </c>
      <c r="R452" t="s">
        <v>8303</v>
      </c>
      <c r="S452" s="2">
        <f>IF(E452=0,0,E452/D452*100)</f>
        <v>3.34</v>
      </c>
      <c r="T452" s="4">
        <f>IF(E452=0,0,E452/P452)</f>
        <v>20.875</v>
      </c>
      <c r="U452" t="str">
        <f>PROPER(LEFT(R452,(SEARCH("/",R452)-2)+1))</f>
        <v>Theater</v>
      </c>
      <c r="V452" t="str">
        <f>PROPER(RIGHT(R452,LEN(R452)-SEARCH("/",R452)))</f>
        <v>Spaces</v>
      </c>
    </row>
    <row r="453" spans="1:22" x14ac:dyDescent="0.25">
      <c r="A453">
        <v>3097</v>
      </c>
      <c r="B453" s="7" t="s">
        <v>3097</v>
      </c>
      <c r="C453" s="7" t="s">
        <v>7207</v>
      </c>
      <c r="D453" s="4">
        <v>10000</v>
      </c>
      <c r="E453" s="4">
        <v>1715</v>
      </c>
      <c r="F453" t="s">
        <v>8221</v>
      </c>
      <c r="G453" t="s">
        <v>8225</v>
      </c>
      <c r="H453" t="s">
        <v>8247</v>
      </c>
      <c r="I453">
        <v>1475848800</v>
      </c>
      <c r="J453" s="11">
        <f>(((I453/60)/60)/24)+DATE(1970,1,1)</f>
        <v>42650.583333333328</v>
      </c>
      <c r="K453">
        <v>1474027501</v>
      </c>
      <c r="L453" s="15">
        <f>(((K453/60)/60)/24)+DATE(1970,1,1)</f>
        <v>42629.503483796296</v>
      </c>
      <c r="M453" s="63">
        <f>DATEDIF(L453,J453,"D")</f>
        <v>21</v>
      </c>
      <c r="N453" s="5">
        <v>21</v>
      </c>
      <c r="O453" t="b">
        <v>0</v>
      </c>
      <c r="P453">
        <v>42</v>
      </c>
      <c r="Q453" t="b">
        <v>0</v>
      </c>
      <c r="R453" t="s">
        <v>8303</v>
      </c>
      <c r="S453" s="2">
        <f>IF(E453=0,0,E453/D453*100)</f>
        <v>17.150000000000002</v>
      </c>
      <c r="T453" s="4">
        <f>IF(E453=0,0,E453/P453)</f>
        <v>40.833333333333336</v>
      </c>
      <c r="U453" t="str">
        <f>PROPER(LEFT(R453,(SEARCH("/",R453)-2)+1))</f>
        <v>Theater</v>
      </c>
      <c r="V453" t="str">
        <f>PROPER(RIGHT(R453,LEN(R453)-SEARCH("/",R453)))</f>
        <v>Spaces</v>
      </c>
    </row>
    <row r="454" spans="1:22" x14ac:dyDescent="0.25">
      <c r="A454">
        <v>3134</v>
      </c>
      <c r="B454" s="7" t="s">
        <v>3134</v>
      </c>
      <c r="C454" s="7" t="s">
        <v>7244</v>
      </c>
      <c r="D454" s="4">
        <v>1000</v>
      </c>
      <c r="E454" s="4">
        <v>225</v>
      </c>
      <c r="F454" t="s">
        <v>8222</v>
      </c>
      <c r="G454" t="s">
        <v>8225</v>
      </c>
      <c r="H454" t="s">
        <v>8247</v>
      </c>
      <c r="I454">
        <v>1490631419</v>
      </c>
      <c r="J454" s="11">
        <f>(((I454/60)/60)/24)+DATE(1970,1,1)</f>
        <v>42821.678460648152</v>
      </c>
      <c r="K454">
        <v>1488820619</v>
      </c>
      <c r="L454" s="15">
        <f>(((K454/60)/60)/24)+DATE(1970,1,1)</f>
        <v>42800.720127314817</v>
      </c>
      <c r="M454" s="63">
        <f>DATEDIF(L454,J454,"D")</f>
        <v>21</v>
      </c>
      <c r="N454" s="5">
        <v>21</v>
      </c>
      <c r="O454" t="b">
        <v>0</v>
      </c>
      <c r="P454">
        <v>12</v>
      </c>
      <c r="Q454" t="b">
        <v>0</v>
      </c>
      <c r="R454" t="s">
        <v>8271</v>
      </c>
      <c r="S454" s="2">
        <f>IF(E454=0,0,E454/D454*100)</f>
        <v>22.5</v>
      </c>
      <c r="T454" s="4">
        <f>IF(E454=0,0,E454/P454)</f>
        <v>18.75</v>
      </c>
      <c r="U454" t="str">
        <f>PROPER(LEFT(R454,(SEARCH("/",R454)-2)+1))</f>
        <v>Theater</v>
      </c>
      <c r="V454" t="str">
        <f>PROPER(RIGHT(R454,LEN(R454)-SEARCH("/",R454)))</f>
        <v>Plays</v>
      </c>
    </row>
    <row r="455" spans="1:22" x14ac:dyDescent="0.25">
      <c r="A455">
        <v>3188</v>
      </c>
      <c r="B455" s="7" t="s">
        <v>3188</v>
      </c>
      <c r="C455" s="7" t="s">
        <v>7298</v>
      </c>
      <c r="D455" s="4">
        <v>200</v>
      </c>
      <c r="E455" s="4">
        <v>130</v>
      </c>
      <c r="F455" t="s">
        <v>8221</v>
      </c>
      <c r="G455" t="s">
        <v>8225</v>
      </c>
      <c r="H455" t="s">
        <v>8247</v>
      </c>
      <c r="I455">
        <v>1433930302</v>
      </c>
      <c r="J455" s="11">
        <f>(((I455/60)/60)/24)+DATE(1970,1,1)</f>
        <v>42165.415532407409</v>
      </c>
      <c r="K455">
        <v>1432115902</v>
      </c>
      <c r="L455" s="15">
        <f>(((K455/60)/60)/24)+DATE(1970,1,1)</f>
        <v>42144.415532407409</v>
      </c>
      <c r="M455" s="63">
        <f>DATEDIF(L455,J455,"D")</f>
        <v>21</v>
      </c>
      <c r="N455" s="5">
        <v>21</v>
      </c>
      <c r="O455" t="b">
        <v>0</v>
      </c>
      <c r="P455">
        <v>9</v>
      </c>
      <c r="Q455" t="b">
        <v>0</v>
      </c>
      <c r="R455" t="s">
        <v>8305</v>
      </c>
      <c r="S455" s="2">
        <f>IF(E455=0,0,E455/D455*100)</f>
        <v>65</v>
      </c>
      <c r="T455" s="4">
        <f>IF(E455=0,0,E455/P455)</f>
        <v>14.444444444444445</v>
      </c>
      <c r="U455" t="str">
        <f>PROPER(LEFT(R455,(SEARCH("/",R455)-2)+1))</f>
        <v>Theater</v>
      </c>
      <c r="V455" t="str">
        <f>PROPER(RIGHT(R455,LEN(R455)-SEARCH("/",R455)))</f>
        <v>Musical</v>
      </c>
    </row>
    <row r="456" spans="1:22" x14ac:dyDescent="0.25">
      <c r="A456">
        <v>3201</v>
      </c>
      <c r="B456" s="7" t="s">
        <v>3201</v>
      </c>
      <c r="C456" s="7" t="s">
        <v>7311</v>
      </c>
      <c r="D456" s="4">
        <v>2000</v>
      </c>
      <c r="E456" s="4">
        <v>25</v>
      </c>
      <c r="F456" t="s">
        <v>8221</v>
      </c>
      <c r="G456" t="s">
        <v>8225</v>
      </c>
      <c r="H456" t="s">
        <v>8247</v>
      </c>
      <c r="I456">
        <v>1409509477</v>
      </c>
      <c r="J456" s="11">
        <f>(((I456/60)/60)/24)+DATE(1970,1,1)</f>
        <v>41882.767094907409</v>
      </c>
      <c r="K456">
        <v>1407695077</v>
      </c>
      <c r="L456" s="15">
        <f>(((K456/60)/60)/24)+DATE(1970,1,1)</f>
        <v>41861.767094907409</v>
      </c>
      <c r="M456" s="63">
        <f>DATEDIF(L456,J456,"D")</f>
        <v>21</v>
      </c>
      <c r="N456" s="5">
        <v>21</v>
      </c>
      <c r="O456" t="b">
        <v>0</v>
      </c>
      <c r="P456">
        <v>2</v>
      </c>
      <c r="Q456" t="b">
        <v>0</v>
      </c>
      <c r="R456" t="s">
        <v>8305</v>
      </c>
      <c r="S456" s="2">
        <f>IF(E456=0,0,E456/D456*100)</f>
        <v>1.25</v>
      </c>
      <c r="T456" s="4">
        <f>IF(E456=0,0,E456/P456)</f>
        <v>12.5</v>
      </c>
      <c r="U456" t="str">
        <f>PROPER(LEFT(R456,(SEARCH("/",R456)-2)+1))</f>
        <v>Theater</v>
      </c>
      <c r="V456" t="str">
        <f>PROPER(RIGHT(R456,LEN(R456)-SEARCH("/",R456)))</f>
        <v>Musical</v>
      </c>
    </row>
    <row r="457" spans="1:22" x14ac:dyDescent="0.25">
      <c r="A457">
        <v>3208</v>
      </c>
      <c r="B457" s="7" t="s">
        <v>3208</v>
      </c>
      <c r="C457" s="7" t="s">
        <v>7318</v>
      </c>
      <c r="D457" s="4">
        <v>5000</v>
      </c>
      <c r="E457" s="4">
        <v>5175</v>
      </c>
      <c r="F457" t="s">
        <v>8219</v>
      </c>
      <c r="G457" t="s">
        <v>8224</v>
      </c>
      <c r="H457" t="s">
        <v>8246</v>
      </c>
      <c r="I457">
        <v>1406557877</v>
      </c>
      <c r="J457" s="11">
        <f>(((I457/60)/60)/24)+DATE(1970,1,1)</f>
        <v>41848.605057870373</v>
      </c>
      <c r="K457">
        <v>1404743477</v>
      </c>
      <c r="L457" s="15">
        <f>(((K457/60)/60)/24)+DATE(1970,1,1)</f>
        <v>41827.605057870373</v>
      </c>
      <c r="M457" s="63">
        <f>DATEDIF(L457,J457,"D")</f>
        <v>21</v>
      </c>
      <c r="N457" s="5">
        <v>21</v>
      </c>
      <c r="O457" t="b">
        <v>1</v>
      </c>
      <c r="P457">
        <v>82</v>
      </c>
      <c r="Q457" t="b">
        <v>1</v>
      </c>
      <c r="R457" t="s">
        <v>8271</v>
      </c>
      <c r="S457" s="2">
        <f>IF(E457=0,0,E457/D457*100)</f>
        <v>103.49999999999999</v>
      </c>
      <c r="T457" s="4">
        <f>IF(E457=0,0,E457/P457)</f>
        <v>63.109756097560975</v>
      </c>
      <c r="U457" t="str">
        <f>PROPER(LEFT(R457,(SEARCH("/",R457)-2)+1))</f>
        <v>Theater</v>
      </c>
      <c r="V457" t="str">
        <f>PROPER(RIGHT(R457,LEN(R457)-SEARCH("/",R457)))</f>
        <v>Plays</v>
      </c>
    </row>
    <row r="458" spans="1:22" x14ac:dyDescent="0.25">
      <c r="A458">
        <v>3225</v>
      </c>
      <c r="B458" s="7" t="s">
        <v>3225</v>
      </c>
      <c r="C458" s="7" t="s">
        <v>7335</v>
      </c>
      <c r="D458" s="4">
        <v>2000</v>
      </c>
      <c r="E458" s="4">
        <v>2047</v>
      </c>
      <c r="F458" t="s">
        <v>8219</v>
      </c>
      <c r="G458" t="s">
        <v>8224</v>
      </c>
      <c r="H458" t="s">
        <v>8246</v>
      </c>
      <c r="I458">
        <v>1464987600</v>
      </c>
      <c r="J458" s="11">
        <f>(((I458/60)/60)/24)+DATE(1970,1,1)</f>
        <v>42524.875</v>
      </c>
      <c r="K458">
        <v>1463145938</v>
      </c>
      <c r="L458" s="15">
        <f>(((K458/60)/60)/24)+DATE(1970,1,1)</f>
        <v>42503.559467592597</v>
      </c>
      <c r="M458" s="63">
        <f>DATEDIF(L458,J458,"D")</f>
        <v>21</v>
      </c>
      <c r="N458" s="5">
        <v>21</v>
      </c>
      <c r="O458" t="b">
        <v>1</v>
      </c>
      <c r="P458">
        <v>39</v>
      </c>
      <c r="Q458" t="b">
        <v>1</v>
      </c>
      <c r="R458" t="s">
        <v>8271</v>
      </c>
      <c r="S458" s="2">
        <f>IF(E458=0,0,E458/D458*100)</f>
        <v>102.35000000000001</v>
      </c>
      <c r="T458" s="4">
        <f>IF(E458=0,0,E458/P458)</f>
        <v>52.487179487179489</v>
      </c>
      <c r="U458" t="str">
        <f>PROPER(LEFT(R458,(SEARCH("/",R458)-2)+1))</f>
        <v>Theater</v>
      </c>
      <c r="V458" t="str">
        <f>PROPER(RIGHT(R458,LEN(R458)-SEARCH("/",R458)))</f>
        <v>Plays</v>
      </c>
    </row>
    <row r="459" spans="1:22" x14ac:dyDescent="0.25">
      <c r="A459">
        <v>3296</v>
      </c>
      <c r="B459" s="7" t="s">
        <v>3296</v>
      </c>
      <c r="C459" s="7" t="s">
        <v>7406</v>
      </c>
      <c r="D459" s="4">
        <v>1500</v>
      </c>
      <c r="E459" s="4">
        <v>2161</v>
      </c>
      <c r="F459" t="s">
        <v>8219</v>
      </c>
      <c r="G459" t="s">
        <v>8225</v>
      </c>
      <c r="H459" t="s">
        <v>8247</v>
      </c>
      <c r="I459">
        <v>1448229600</v>
      </c>
      <c r="J459" s="11">
        <f>(((I459/60)/60)/24)+DATE(1970,1,1)</f>
        <v>42330.916666666672</v>
      </c>
      <c r="K459">
        <v>1446401372</v>
      </c>
      <c r="L459" s="15">
        <f>(((K459/60)/60)/24)+DATE(1970,1,1)</f>
        <v>42309.756620370375</v>
      </c>
      <c r="M459" s="63">
        <f>DATEDIF(L459,J459,"D")</f>
        <v>21</v>
      </c>
      <c r="N459" s="5">
        <v>21</v>
      </c>
      <c r="O459" t="b">
        <v>0</v>
      </c>
      <c r="P459">
        <v>47</v>
      </c>
      <c r="Q459" t="b">
        <v>1</v>
      </c>
      <c r="R459" t="s">
        <v>8271</v>
      </c>
      <c r="S459" s="2">
        <f>IF(E459=0,0,E459/D459*100)</f>
        <v>144.06666666666666</v>
      </c>
      <c r="T459" s="4">
        <f>IF(E459=0,0,E459/P459)</f>
        <v>45.978723404255319</v>
      </c>
      <c r="U459" t="str">
        <f>PROPER(LEFT(R459,(SEARCH("/",R459)-2)+1))</f>
        <v>Theater</v>
      </c>
      <c r="V459" t="str">
        <f>PROPER(RIGHT(R459,LEN(R459)-SEARCH("/",R459)))</f>
        <v>Plays</v>
      </c>
    </row>
    <row r="460" spans="1:22" x14ac:dyDescent="0.25">
      <c r="A460">
        <v>3298</v>
      </c>
      <c r="B460" s="7" t="s">
        <v>3298</v>
      </c>
      <c r="C460" s="7" t="s">
        <v>7408</v>
      </c>
      <c r="D460" s="4">
        <v>10000</v>
      </c>
      <c r="E460" s="4">
        <v>10173</v>
      </c>
      <c r="F460" t="s">
        <v>8219</v>
      </c>
      <c r="G460" t="s">
        <v>8224</v>
      </c>
      <c r="H460" t="s">
        <v>8246</v>
      </c>
      <c r="I460">
        <v>1442102400</v>
      </c>
      <c r="J460" s="11">
        <f>(((I460/60)/60)/24)+DATE(1970,1,1)</f>
        <v>42260</v>
      </c>
      <c r="K460">
        <v>1440370768</v>
      </c>
      <c r="L460" s="15">
        <f>(((K460/60)/60)/24)+DATE(1970,1,1)</f>
        <v>42239.957962962959</v>
      </c>
      <c r="M460" s="63">
        <f>DATEDIF(L460,J460,"D")</f>
        <v>21</v>
      </c>
      <c r="N460" s="5">
        <v>21</v>
      </c>
      <c r="O460" t="b">
        <v>0</v>
      </c>
      <c r="P460">
        <v>72</v>
      </c>
      <c r="Q460" t="b">
        <v>1</v>
      </c>
      <c r="R460" t="s">
        <v>8271</v>
      </c>
      <c r="S460" s="2">
        <f>IF(E460=0,0,E460/D460*100)</f>
        <v>101.73</v>
      </c>
      <c r="T460" s="4">
        <f>IF(E460=0,0,E460/P460)</f>
        <v>141.29166666666666</v>
      </c>
      <c r="U460" t="str">
        <f>PROPER(LEFT(R460,(SEARCH("/",R460)-2)+1))</f>
        <v>Theater</v>
      </c>
      <c r="V460" t="str">
        <f>PROPER(RIGHT(R460,LEN(R460)-SEARCH("/",R460)))</f>
        <v>Plays</v>
      </c>
    </row>
    <row r="461" spans="1:22" x14ac:dyDescent="0.25">
      <c r="A461">
        <v>3300</v>
      </c>
      <c r="B461" s="7" t="s">
        <v>3300</v>
      </c>
      <c r="C461" s="7" t="s">
        <v>7410</v>
      </c>
      <c r="D461" s="4">
        <v>3000</v>
      </c>
      <c r="E461" s="4">
        <v>4085</v>
      </c>
      <c r="F461" t="s">
        <v>8219</v>
      </c>
      <c r="G461" t="s">
        <v>8224</v>
      </c>
      <c r="H461" t="s">
        <v>8246</v>
      </c>
      <c r="I461">
        <v>1430329862</v>
      </c>
      <c r="J461" s="11">
        <f>(((I461/60)/60)/24)+DATE(1970,1,1)</f>
        <v>42123.743773148148</v>
      </c>
      <c r="K461">
        <v>1428515462</v>
      </c>
      <c r="L461" s="15">
        <f>(((K461/60)/60)/24)+DATE(1970,1,1)</f>
        <v>42102.743773148148</v>
      </c>
      <c r="M461" s="63">
        <f>DATEDIF(L461,J461,"D")</f>
        <v>21</v>
      </c>
      <c r="N461" s="5">
        <v>21</v>
      </c>
      <c r="O461" t="b">
        <v>0</v>
      </c>
      <c r="P461">
        <v>88</v>
      </c>
      <c r="Q461" t="b">
        <v>1</v>
      </c>
      <c r="R461" t="s">
        <v>8271</v>
      </c>
      <c r="S461" s="2">
        <f>IF(E461=0,0,E461/D461*100)</f>
        <v>136.16666666666666</v>
      </c>
      <c r="T461" s="4">
        <f>IF(E461=0,0,E461/P461)</f>
        <v>46.420454545454547</v>
      </c>
      <c r="U461" t="str">
        <f>PROPER(LEFT(R461,(SEARCH("/",R461)-2)+1))</f>
        <v>Theater</v>
      </c>
      <c r="V461" t="str">
        <f>PROPER(RIGHT(R461,LEN(R461)-SEARCH("/",R461)))</f>
        <v>Plays</v>
      </c>
    </row>
    <row r="462" spans="1:22" x14ac:dyDescent="0.25">
      <c r="A462">
        <v>3308</v>
      </c>
      <c r="B462" s="7" t="s">
        <v>3308</v>
      </c>
      <c r="C462" s="7" t="s">
        <v>7418</v>
      </c>
      <c r="D462" s="4">
        <v>3500</v>
      </c>
      <c r="E462" s="4">
        <v>4280</v>
      </c>
      <c r="F462" t="s">
        <v>8219</v>
      </c>
      <c r="G462" t="s">
        <v>8224</v>
      </c>
      <c r="H462" t="s">
        <v>8246</v>
      </c>
      <c r="I462">
        <v>1460581365</v>
      </c>
      <c r="J462" s="11">
        <f>(((I462/60)/60)/24)+DATE(1970,1,1)</f>
        <v>42473.876909722225</v>
      </c>
      <c r="K462">
        <v>1458766965</v>
      </c>
      <c r="L462" s="15">
        <f>(((K462/60)/60)/24)+DATE(1970,1,1)</f>
        <v>42452.876909722225</v>
      </c>
      <c r="M462" s="63">
        <f>DATEDIF(L462,J462,"D")</f>
        <v>21</v>
      </c>
      <c r="N462" s="5">
        <v>21</v>
      </c>
      <c r="O462" t="b">
        <v>0</v>
      </c>
      <c r="P462">
        <v>57</v>
      </c>
      <c r="Q462" t="b">
        <v>1</v>
      </c>
      <c r="R462" t="s">
        <v>8271</v>
      </c>
      <c r="S462" s="2">
        <f>IF(E462=0,0,E462/D462*100)</f>
        <v>122.28571428571429</v>
      </c>
      <c r="T462" s="4">
        <f>IF(E462=0,0,E462/P462)</f>
        <v>75.087719298245617</v>
      </c>
      <c r="U462" t="str">
        <f>PROPER(LEFT(R462,(SEARCH("/",R462)-2)+1))</f>
        <v>Theater</v>
      </c>
      <c r="V462" t="str">
        <f>PROPER(RIGHT(R462,LEN(R462)-SEARCH("/",R462)))</f>
        <v>Plays</v>
      </c>
    </row>
    <row r="463" spans="1:22" x14ac:dyDescent="0.25">
      <c r="A463">
        <v>3312</v>
      </c>
      <c r="B463" s="7" t="s">
        <v>3312</v>
      </c>
      <c r="C463" s="7" t="s">
        <v>7422</v>
      </c>
      <c r="D463" s="4">
        <v>2500</v>
      </c>
      <c r="E463" s="4">
        <v>2501</v>
      </c>
      <c r="F463" t="s">
        <v>8219</v>
      </c>
      <c r="G463" t="s">
        <v>8224</v>
      </c>
      <c r="H463" t="s">
        <v>8246</v>
      </c>
      <c r="I463">
        <v>1478901600</v>
      </c>
      <c r="J463" s="11">
        <f>(((I463/60)/60)/24)+DATE(1970,1,1)</f>
        <v>42685.916666666672</v>
      </c>
      <c r="K463">
        <v>1477077946</v>
      </c>
      <c r="L463" s="15">
        <f>(((K463/60)/60)/24)+DATE(1970,1,1)</f>
        <v>42664.809560185182</v>
      </c>
      <c r="M463" s="63">
        <f>DATEDIF(L463,J463,"D")</f>
        <v>21</v>
      </c>
      <c r="N463" s="5">
        <v>21</v>
      </c>
      <c r="O463" t="b">
        <v>0</v>
      </c>
      <c r="P463">
        <v>41</v>
      </c>
      <c r="Q463" t="b">
        <v>1</v>
      </c>
      <c r="R463" t="s">
        <v>8271</v>
      </c>
      <c r="S463" s="2">
        <f>IF(E463=0,0,E463/D463*100)</f>
        <v>100.03999999999999</v>
      </c>
      <c r="T463" s="4">
        <f>IF(E463=0,0,E463/P463)</f>
        <v>61</v>
      </c>
      <c r="U463" t="str">
        <f>PROPER(LEFT(R463,(SEARCH("/",R463)-2)+1))</f>
        <v>Theater</v>
      </c>
      <c r="V463" t="str">
        <f>PROPER(RIGHT(R463,LEN(R463)-SEARCH("/",R463)))</f>
        <v>Plays</v>
      </c>
    </row>
    <row r="464" spans="1:22" x14ac:dyDescent="0.25">
      <c r="A464">
        <v>3337</v>
      </c>
      <c r="B464" s="7" t="s">
        <v>3337</v>
      </c>
      <c r="C464" s="7" t="s">
        <v>7447</v>
      </c>
      <c r="D464" s="4">
        <v>2500</v>
      </c>
      <c r="E464" s="4">
        <v>2755</v>
      </c>
      <c r="F464" t="s">
        <v>8219</v>
      </c>
      <c r="G464" t="s">
        <v>8225</v>
      </c>
      <c r="H464" t="s">
        <v>8247</v>
      </c>
      <c r="I464">
        <v>1412974800</v>
      </c>
      <c r="J464" s="11">
        <f>(((I464/60)/60)/24)+DATE(1970,1,1)</f>
        <v>41922.875</v>
      </c>
      <c r="K464">
        <v>1411109167</v>
      </c>
      <c r="L464" s="15">
        <f>(((K464/60)/60)/24)+DATE(1970,1,1)</f>
        <v>41901.282025462962</v>
      </c>
      <c r="M464" s="63">
        <f>DATEDIF(L464,J464,"D")</f>
        <v>21</v>
      </c>
      <c r="N464" s="5">
        <v>21</v>
      </c>
      <c r="O464" t="b">
        <v>0</v>
      </c>
      <c r="P464">
        <v>34</v>
      </c>
      <c r="Q464" t="b">
        <v>1</v>
      </c>
      <c r="R464" t="s">
        <v>8271</v>
      </c>
      <c r="S464" s="2">
        <f>IF(E464=0,0,E464/D464*100)</f>
        <v>110.2</v>
      </c>
      <c r="T464" s="4">
        <f>IF(E464=0,0,E464/P464)</f>
        <v>81.029411764705884</v>
      </c>
      <c r="U464" t="str">
        <f>PROPER(LEFT(R464,(SEARCH("/",R464)-2)+1))</f>
        <v>Theater</v>
      </c>
      <c r="V464" t="str">
        <f>PROPER(RIGHT(R464,LEN(R464)-SEARCH("/",R464)))</f>
        <v>Plays</v>
      </c>
    </row>
    <row r="465" spans="1:22" x14ac:dyDescent="0.25">
      <c r="A465">
        <v>3338</v>
      </c>
      <c r="B465" s="7" t="s">
        <v>3338</v>
      </c>
      <c r="C465" s="7" t="s">
        <v>7448</v>
      </c>
      <c r="D465" s="4">
        <v>15000</v>
      </c>
      <c r="E465" s="4">
        <v>15327</v>
      </c>
      <c r="F465" t="s">
        <v>8219</v>
      </c>
      <c r="G465" t="s">
        <v>8224</v>
      </c>
      <c r="H465" t="s">
        <v>8246</v>
      </c>
      <c r="I465">
        <v>1487944080</v>
      </c>
      <c r="J465" s="11">
        <f>(((I465/60)/60)/24)+DATE(1970,1,1)</f>
        <v>42790.574999999997</v>
      </c>
      <c r="K465">
        <v>1486129680</v>
      </c>
      <c r="L465" s="15">
        <f>(((K465/60)/60)/24)+DATE(1970,1,1)</f>
        <v>42769.574999999997</v>
      </c>
      <c r="M465" s="63">
        <f>DATEDIF(L465,J465,"D")</f>
        <v>21</v>
      </c>
      <c r="N465" s="5">
        <v>21</v>
      </c>
      <c r="O465" t="b">
        <v>0</v>
      </c>
      <c r="P465">
        <v>112</v>
      </c>
      <c r="Q465" t="b">
        <v>1</v>
      </c>
      <c r="R465" t="s">
        <v>8271</v>
      </c>
      <c r="S465" s="2">
        <f>IF(E465=0,0,E465/D465*100)</f>
        <v>102.18</v>
      </c>
      <c r="T465" s="4">
        <f>IF(E465=0,0,E465/P465)</f>
        <v>136.84821428571428</v>
      </c>
      <c r="U465" t="str">
        <f>PROPER(LEFT(R465,(SEARCH("/",R465)-2)+1))</f>
        <v>Theater</v>
      </c>
      <c r="V465" t="str">
        <f>PROPER(RIGHT(R465,LEN(R465)-SEARCH("/",R465)))</f>
        <v>Plays</v>
      </c>
    </row>
    <row r="466" spans="1:22" x14ac:dyDescent="0.25">
      <c r="A466">
        <v>3343</v>
      </c>
      <c r="B466" s="7" t="s">
        <v>3343</v>
      </c>
      <c r="C466" s="7" t="s">
        <v>7453</v>
      </c>
      <c r="D466" s="4">
        <v>700</v>
      </c>
      <c r="E466" s="4">
        <v>1200</v>
      </c>
      <c r="F466" t="s">
        <v>8219</v>
      </c>
      <c r="G466" t="s">
        <v>8225</v>
      </c>
      <c r="H466" t="s">
        <v>8247</v>
      </c>
      <c r="I466">
        <v>1460553480</v>
      </c>
      <c r="J466" s="11">
        <f>(((I466/60)/60)/24)+DATE(1970,1,1)</f>
        <v>42473.554166666669</v>
      </c>
      <c r="K466">
        <v>1458770384</v>
      </c>
      <c r="L466" s="15">
        <f>(((K466/60)/60)/24)+DATE(1970,1,1)</f>
        <v>42452.916481481487</v>
      </c>
      <c r="M466" s="63">
        <f>DATEDIF(L466,J466,"D")</f>
        <v>21</v>
      </c>
      <c r="N466" s="5">
        <v>21</v>
      </c>
      <c r="O466" t="b">
        <v>0</v>
      </c>
      <c r="P466">
        <v>23</v>
      </c>
      <c r="Q466" t="b">
        <v>1</v>
      </c>
      <c r="R466" t="s">
        <v>8271</v>
      </c>
      <c r="S466" s="2">
        <f>IF(E466=0,0,E466/D466*100)</f>
        <v>171.42857142857142</v>
      </c>
      <c r="T466" s="4">
        <f>IF(E466=0,0,E466/P466)</f>
        <v>52.173913043478258</v>
      </c>
      <c r="U466" t="str">
        <f>PROPER(LEFT(R466,(SEARCH("/",R466)-2)+1))</f>
        <v>Theater</v>
      </c>
      <c r="V466" t="str">
        <f>PROPER(RIGHT(R466,LEN(R466)-SEARCH("/",R466)))</f>
        <v>Plays</v>
      </c>
    </row>
    <row r="467" spans="1:22" x14ac:dyDescent="0.25">
      <c r="A467">
        <v>3349</v>
      </c>
      <c r="B467" s="7" t="s">
        <v>3348</v>
      </c>
      <c r="C467" s="7" t="s">
        <v>7459</v>
      </c>
      <c r="D467" s="4">
        <v>1000</v>
      </c>
      <c r="E467" s="4">
        <v>1534</v>
      </c>
      <c r="F467" t="s">
        <v>8219</v>
      </c>
      <c r="G467" t="s">
        <v>8224</v>
      </c>
      <c r="H467" t="s">
        <v>8246</v>
      </c>
      <c r="I467">
        <v>1465837200</v>
      </c>
      <c r="J467" s="11">
        <f>(((I467/60)/60)/24)+DATE(1970,1,1)</f>
        <v>42534.708333333328</v>
      </c>
      <c r="K467">
        <v>1463971172</v>
      </c>
      <c r="L467" s="15">
        <f>(((K467/60)/60)/24)+DATE(1970,1,1)</f>
        <v>42513.110787037032</v>
      </c>
      <c r="M467" s="63">
        <f>DATEDIF(L467,J467,"D")</f>
        <v>21</v>
      </c>
      <c r="N467" s="5">
        <v>21</v>
      </c>
      <c r="O467" t="b">
        <v>0</v>
      </c>
      <c r="P467">
        <v>14</v>
      </c>
      <c r="Q467" t="b">
        <v>1</v>
      </c>
      <c r="R467" t="s">
        <v>8271</v>
      </c>
      <c r="S467" s="2">
        <f>IF(E467=0,0,E467/D467*100)</f>
        <v>153.4</v>
      </c>
      <c r="T467" s="4">
        <f>IF(E467=0,0,E467/P467)</f>
        <v>109.57142857142857</v>
      </c>
      <c r="U467" t="str">
        <f>PROPER(LEFT(R467,(SEARCH("/",R467)-2)+1))</f>
        <v>Theater</v>
      </c>
      <c r="V467" t="str">
        <f>PROPER(RIGHT(R467,LEN(R467)-SEARCH("/",R467)))</f>
        <v>Plays</v>
      </c>
    </row>
    <row r="468" spans="1:22" x14ac:dyDescent="0.25">
      <c r="A468">
        <v>3360</v>
      </c>
      <c r="B468" s="7" t="s">
        <v>3359</v>
      </c>
      <c r="C468" s="7" t="s">
        <v>7470</v>
      </c>
      <c r="D468" s="4">
        <v>9000</v>
      </c>
      <c r="E468" s="4">
        <v>9124</v>
      </c>
      <c r="F468" t="s">
        <v>8219</v>
      </c>
      <c r="G468" t="s">
        <v>8244</v>
      </c>
      <c r="H468" t="s">
        <v>8258</v>
      </c>
      <c r="I468">
        <v>1481731140</v>
      </c>
      <c r="J468" s="11">
        <f>(((I468/60)/60)/24)+DATE(1970,1,1)</f>
        <v>42718.665972222225</v>
      </c>
      <c r="K468">
        <v>1479866343</v>
      </c>
      <c r="L468" s="15">
        <f>(((K468/60)/60)/24)+DATE(1970,1,1)</f>
        <v>42697.082673611112</v>
      </c>
      <c r="M468" s="63">
        <f>DATEDIF(L468,J468,"D")</f>
        <v>21</v>
      </c>
      <c r="N468" s="5">
        <v>21</v>
      </c>
      <c r="O468" t="b">
        <v>0</v>
      </c>
      <c r="P468">
        <v>72</v>
      </c>
      <c r="Q468" t="b">
        <v>1</v>
      </c>
      <c r="R468" t="s">
        <v>8271</v>
      </c>
      <c r="S468" s="2">
        <f>IF(E468=0,0,E468/D468*100)</f>
        <v>101.37777777777779</v>
      </c>
      <c r="T468" s="4">
        <f>IF(E468=0,0,E468/P468)</f>
        <v>126.72222222222223</v>
      </c>
      <c r="U468" t="str">
        <f>PROPER(LEFT(R468,(SEARCH("/",R468)-2)+1))</f>
        <v>Theater</v>
      </c>
      <c r="V468" t="str">
        <f>PROPER(RIGHT(R468,LEN(R468)-SEARCH("/",R468)))</f>
        <v>Plays</v>
      </c>
    </row>
    <row r="469" spans="1:22" x14ac:dyDescent="0.25">
      <c r="A469">
        <v>3372</v>
      </c>
      <c r="B469" s="7" t="s">
        <v>3371</v>
      </c>
      <c r="C469" s="7" t="s">
        <v>7482</v>
      </c>
      <c r="D469" s="4">
        <v>1000</v>
      </c>
      <c r="E469" s="4">
        <v>1035</v>
      </c>
      <c r="F469" t="s">
        <v>8219</v>
      </c>
      <c r="G469" t="s">
        <v>8224</v>
      </c>
      <c r="H469" t="s">
        <v>8246</v>
      </c>
      <c r="I469">
        <v>1408942740</v>
      </c>
      <c r="J469" s="11">
        <f>(((I469/60)/60)/24)+DATE(1970,1,1)</f>
        <v>41876.207638888889</v>
      </c>
      <c r="K469">
        <v>1407157756</v>
      </c>
      <c r="L469" s="15">
        <f>(((K469/60)/60)/24)+DATE(1970,1,1)</f>
        <v>41855.548101851848</v>
      </c>
      <c r="M469" s="63">
        <f>DATEDIF(L469,J469,"D")</f>
        <v>21</v>
      </c>
      <c r="N469" s="5">
        <v>21</v>
      </c>
      <c r="O469" t="b">
        <v>0</v>
      </c>
      <c r="P469">
        <v>27</v>
      </c>
      <c r="Q469" t="b">
        <v>1</v>
      </c>
      <c r="R469" t="s">
        <v>8271</v>
      </c>
      <c r="S469" s="2">
        <f>IF(E469=0,0,E469/D469*100)</f>
        <v>103.49999999999999</v>
      </c>
      <c r="T469" s="4">
        <f>IF(E469=0,0,E469/P469)</f>
        <v>38.333333333333336</v>
      </c>
      <c r="U469" t="str">
        <f>PROPER(LEFT(R469,(SEARCH("/",R469)-2)+1))</f>
        <v>Theater</v>
      </c>
      <c r="V469" t="str">
        <f>PROPER(RIGHT(R469,LEN(R469)-SEARCH("/",R469)))</f>
        <v>Plays</v>
      </c>
    </row>
    <row r="470" spans="1:22" x14ac:dyDescent="0.25">
      <c r="A470">
        <v>3436</v>
      </c>
      <c r="B470" s="7" t="s">
        <v>3435</v>
      </c>
      <c r="C470" s="7" t="s">
        <v>7546</v>
      </c>
      <c r="D470" s="4">
        <v>5000</v>
      </c>
      <c r="E470" s="4">
        <v>5295</v>
      </c>
      <c r="F470" t="s">
        <v>8219</v>
      </c>
      <c r="G470" t="s">
        <v>8224</v>
      </c>
      <c r="H470" t="s">
        <v>8246</v>
      </c>
      <c r="I470">
        <v>1408638480</v>
      </c>
      <c r="J470" s="11">
        <f>(((I470/60)/60)/24)+DATE(1970,1,1)</f>
        <v>41872.686111111114</v>
      </c>
      <c r="K470">
        <v>1406811593</v>
      </c>
      <c r="L470" s="15">
        <f>(((K470/60)/60)/24)+DATE(1970,1,1)</f>
        <v>41851.541585648149</v>
      </c>
      <c r="M470" s="63">
        <f>DATEDIF(L470,J470,"D")</f>
        <v>21</v>
      </c>
      <c r="N470" s="5">
        <v>21</v>
      </c>
      <c r="O470" t="b">
        <v>0</v>
      </c>
      <c r="P470">
        <v>37</v>
      </c>
      <c r="Q470" t="b">
        <v>1</v>
      </c>
      <c r="R470" t="s">
        <v>8271</v>
      </c>
      <c r="S470" s="2">
        <f>IF(E470=0,0,E470/D470*100)</f>
        <v>105.89999999999999</v>
      </c>
      <c r="T470" s="4">
        <f>IF(E470=0,0,E470/P470)</f>
        <v>143.1081081081081</v>
      </c>
      <c r="U470" t="str">
        <f>PROPER(LEFT(R470,(SEARCH("/",R470)-2)+1))</f>
        <v>Theater</v>
      </c>
      <c r="V470" t="str">
        <f>PROPER(RIGHT(R470,LEN(R470)-SEARCH("/",R470)))</f>
        <v>Plays</v>
      </c>
    </row>
    <row r="471" spans="1:22" x14ac:dyDescent="0.25">
      <c r="A471">
        <v>3472</v>
      </c>
      <c r="B471" s="7" t="s">
        <v>3471</v>
      </c>
      <c r="C471" s="7" t="s">
        <v>7582</v>
      </c>
      <c r="D471" s="4">
        <v>2000</v>
      </c>
      <c r="E471" s="4">
        <v>2041</v>
      </c>
      <c r="F471" t="s">
        <v>8219</v>
      </c>
      <c r="G471" t="s">
        <v>8224</v>
      </c>
      <c r="H471" t="s">
        <v>8246</v>
      </c>
      <c r="I471">
        <v>1415253540</v>
      </c>
      <c r="J471" s="11">
        <f>(((I471/60)/60)/24)+DATE(1970,1,1)</f>
        <v>41949.249305555553</v>
      </c>
      <c r="K471">
        <v>1413432331</v>
      </c>
      <c r="L471" s="15">
        <f>(((K471/60)/60)/24)+DATE(1970,1,1)</f>
        <v>41928.170497685183</v>
      </c>
      <c r="M471" s="63">
        <f>DATEDIF(L471,J471,"D")</f>
        <v>21</v>
      </c>
      <c r="N471" s="5">
        <v>21</v>
      </c>
      <c r="O471" t="b">
        <v>0</v>
      </c>
      <c r="P471">
        <v>23</v>
      </c>
      <c r="Q471" t="b">
        <v>1</v>
      </c>
      <c r="R471" t="s">
        <v>8271</v>
      </c>
      <c r="S471" s="2">
        <f>IF(E471=0,0,E471/D471*100)</f>
        <v>102.05</v>
      </c>
      <c r="T471" s="4">
        <f>IF(E471=0,0,E471/P471)</f>
        <v>88.739130434782609</v>
      </c>
      <c r="U471" t="str">
        <f>PROPER(LEFT(R471,(SEARCH("/",R471)-2)+1))</f>
        <v>Theater</v>
      </c>
      <c r="V471" t="str">
        <f>PROPER(RIGHT(R471,LEN(R471)-SEARCH("/",R471)))</f>
        <v>Plays</v>
      </c>
    </row>
    <row r="472" spans="1:22" x14ac:dyDescent="0.25">
      <c r="A472">
        <v>3473</v>
      </c>
      <c r="B472" s="7" t="s">
        <v>3472</v>
      </c>
      <c r="C472" s="7" t="s">
        <v>7583</v>
      </c>
      <c r="D472" s="4">
        <v>4900</v>
      </c>
      <c r="E472" s="4">
        <v>4900</v>
      </c>
      <c r="F472" t="s">
        <v>8219</v>
      </c>
      <c r="G472" t="s">
        <v>8224</v>
      </c>
      <c r="H472" t="s">
        <v>8246</v>
      </c>
      <c r="I472">
        <v>1426883220</v>
      </c>
      <c r="J472" s="11">
        <f>(((I472/60)/60)/24)+DATE(1970,1,1)</f>
        <v>42083.852083333331</v>
      </c>
      <c r="K472">
        <v>1425067296</v>
      </c>
      <c r="L472" s="15">
        <f>(((K472/60)/60)/24)+DATE(1970,1,1)</f>
        <v>42062.834444444445</v>
      </c>
      <c r="M472" s="63">
        <f>DATEDIF(L472,J472,"D")</f>
        <v>21</v>
      </c>
      <c r="N472" s="5">
        <v>21</v>
      </c>
      <c r="O472" t="b">
        <v>0</v>
      </c>
      <c r="P472">
        <v>33</v>
      </c>
      <c r="Q472" t="b">
        <v>1</v>
      </c>
      <c r="R472" t="s">
        <v>8271</v>
      </c>
      <c r="S472" s="2">
        <f>IF(E472=0,0,E472/D472*100)</f>
        <v>100</v>
      </c>
      <c r="T472" s="4">
        <f>IF(E472=0,0,E472/P472)</f>
        <v>148.4848484848485</v>
      </c>
      <c r="U472" t="str">
        <f>PROPER(LEFT(R472,(SEARCH("/",R472)-2)+1))</f>
        <v>Theater</v>
      </c>
      <c r="V472" t="str">
        <f>PROPER(RIGHT(R472,LEN(R472)-SEARCH("/",R472)))</f>
        <v>Plays</v>
      </c>
    </row>
    <row r="473" spans="1:22" x14ac:dyDescent="0.25">
      <c r="A473">
        <v>3491</v>
      </c>
      <c r="B473" s="7" t="s">
        <v>3490</v>
      </c>
      <c r="C473" s="7" t="s">
        <v>7601</v>
      </c>
      <c r="D473" s="4">
        <v>500</v>
      </c>
      <c r="E473" s="4">
        <v>791</v>
      </c>
      <c r="F473" t="s">
        <v>8219</v>
      </c>
      <c r="G473" t="s">
        <v>8224</v>
      </c>
      <c r="H473" t="s">
        <v>8246</v>
      </c>
      <c r="I473">
        <v>1431928784</v>
      </c>
      <c r="J473" s="11">
        <f>(((I473/60)/60)/24)+DATE(1970,1,1)</f>
        <v>42142.249814814815</v>
      </c>
      <c r="K473">
        <v>1430114384</v>
      </c>
      <c r="L473" s="15">
        <f>(((K473/60)/60)/24)+DATE(1970,1,1)</f>
        <v>42121.249814814815</v>
      </c>
      <c r="M473" s="63">
        <f>DATEDIF(L473,J473,"D")</f>
        <v>21</v>
      </c>
      <c r="N473" s="5">
        <v>21</v>
      </c>
      <c r="O473" t="b">
        <v>0</v>
      </c>
      <c r="P473">
        <v>10</v>
      </c>
      <c r="Q473" t="b">
        <v>1</v>
      </c>
      <c r="R473" t="s">
        <v>8271</v>
      </c>
      <c r="S473" s="2">
        <f>IF(E473=0,0,E473/D473*100)</f>
        <v>158.20000000000002</v>
      </c>
      <c r="T473" s="4">
        <f>IF(E473=0,0,E473/P473)</f>
        <v>79.099999999999994</v>
      </c>
      <c r="U473" t="str">
        <f>PROPER(LEFT(R473,(SEARCH("/",R473)-2)+1))</f>
        <v>Theater</v>
      </c>
      <c r="V473" t="str">
        <f>PROPER(RIGHT(R473,LEN(R473)-SEARCH("/",R473)))</f>
        <v>Plays</v>
      </c>
    </row>
    <row r="474" spans="1:22" x14ac:dyDescent="0.25">
      <c r="A474">
        <v>3518</v>
      </c>
      <c r="B474" s="7" t="s">
        <v>3517</v>
      </c>
      <c r="C474" s="7" t="s">
        <v>7628</v>
      </c>
      <c r="D474" s="4">
        <v>1500</v>
      </c>
      <c r="E474" s="4">
        <v>1650.69</v>
      </c>
      <c r="F474" t="s">
        <v>8219</v>
      </c>
      <c r="G474" t="s">
        <v>8224</v>
      </c>
      <c r="H474" t="s">
        <v>8246</v>
      </c>
      <c r="I474">
        <v>1412259660</v>
      </c>
      <c r="J474" s="11">
        <f>(((I474/60)/60)/24)+DATE(1970,1,1)</f>
        <v>41914.597916666666</v>
      </c>
      <c r="K474">
        <v>1410461299</v>
      </c>
      <c r="L474" s="15">
        <f>(((K474/60)/60)/24)+DATE(1970,1,1)</f>
        <v>41893.783553240741</v>
      </c>
      <c r="M474" s="63">
        <f>DATEDIF(L474,J474,"D")</f>
        <v>21</v>
      </c>
      <c r="N474" s="5">
        <v>21</v>
      </c>
      <c r="O474" t="b">
        <v>0</v>
      </c>
      <c r="P474">
        <v>33</v>
      </c>
      <c r="Q474" t="b">
        <v>1</v>
      </c>
      <c r="R474" t="s">
        <v>8271</v>
      </c>
      <c r="S474" s="2">
        <f>IF(E474=0,0,E474/D474*100)</f>
        <v>110.04599999999999</v>
      </c>
      <c r="T474" s="4">
        <f>IF(E474=0,0,E474/P474)</f>
        <v>50.020909090909093</v>
      </c>
      <c r="U474" t="str">
        <f>PROPER(LEFT(R474,(SEARCH("/",R474)-2)+1))</f>
        <v>Theater</v>
      </c>
      <c r="V474" t="str">
        <f>PROPER(RIGHT(R474,LEN(R474)-SEARCH("/",R474)))</f>
        <v>Plays</v>
      </c>
    </row>
    <row r="475" spans="1:22" x14ac:dyDescent="0.25">
      <c r="A475">
        <v>3529</v>
      </c>
      <c r="B475" s="7" t="s">
        <v>3528</v>
      </c>
      <c r="C475" s="7" t="s">
        <v>7639</v>
      </c>
      <c r="D475" s="4">
        <v>500</v>
      </c>
      <c r="E475" s="4">
        <v>660</v>
      </c>
      <c r="F475" t="s">
        <v>8219</v>
      </c>
      <c r="G475" t="s">
        <v>8224</v>
      </c>
      <c r="H475" t="s">
        <v>8246</v>
      </c>
      <c r="I475">
        <v>1436749200</v>
      </c>
      <c r="J475" s="11">
        <f>(((I475/60)/60)/24)+DATE(1970,1,1)</f>
        <v>42198.041666666672</v>
      </c>
      <c r="K475">
        <v>1434997018</v>
      </c>
      <c r="L475" s="15">
        <f>(((K475/60)/60)/24)+DATE(1970,1,1)</f>
        <v>42177.761782407411</v>
      </c>
      <c r="M475" s="63">
        <f>DATEDIF(L475,J475,"D")</f>
        <v>21</v>
      </c>
      <c r="N475" s="5">
        <v>21</v>
      </c>
      <c r="O475" t="b">
        <v>0</v>
      </c>
      <c r="P475">
        <v>18</v>
      </c>
      <c r="Q475" t="b">
        <v>1</v>
      </c>
      <c r="R475" t="s">
        <v>8271</v>
      </c>
      <c r="S475" s="2">
        <f>IF(E475=0,0,E475/D475*100)</f>
        <v>132</v>
      </c>
      <c r="T475" s="4">
        <f>IF(E475=0,0,E475/P475)</f>
        <v>36.666666666666664</v>
      </c>
      <c r="U475" t="str">
        <f>PROPER(LEFT(R475,(SEARCH("/",R475)-2)+1))</f>
        <v>Theater</v>
      </c>
      <c r="V475" t="str">
        <f>PROPER(RIGHT(R475,LEN(R475)-SEARCH("/",R475)))</f>
        <v>Plays</v>
      </c>
    </row>
    <row r="476" spans="1:22" x14ac:dyDescent="0.25">
      <c r="A476">
        <v>3539</v>
      </c>
      <c r="B476" s="7" t="s">
        <v>3538</v>
      </c>
      <c r="C476" s="7" t="s">
        <v>7649</v>
      </c>
      <c r="D476" s="4">
        <v>600</v>
      </c>
      <c r="E476" s="4">
        <v>718</v>
      </c>
      <c r="F476" t="s">
        <v>8219</v>
      </c>
      <c r="G476" t="s">
        <v>8224</v>
      </c>
      <c r="H476" t="s">
        <v>8246</v>
      </c>
      <c r="I476">
        <v>1473358122</v>
      </c>
      <c r="J476" s="11">
        <f>(((I476/60)/60)/24)+DATE(1970,1,1)</f>
        <v>42621.756041666667</v>
      </c>
      <c r="K476">
        <v>1471543722</v>
      </c>
      <c r="L476" s="15">
        <f>(((K476/60)/60)/24)+DATE(1970,1,1)</f>
        <v>42600.756041666667</v>
      </c>
      <c r="M476" s="63">
        <f>DATEDIF(L476,J476,"D")</f>
        <v>21</v>
      </c>
      <c r="N476" s="5">
        <v>21</v>
      </c>
      <c r="O476" t="b">
        <v>0</v>
      </c>
      <c r="P476">
        <v>13</v>
      </c>
      <c r="Q476" t="b">
        <v>1</v>
      </c>
      <c r="R476" t="s">
        <v>8271</v>
      </c>
      <c r="S476" s="2">
        <f>IF(E476=0,0,E476/D476*100)</f>
        <v>119.66666666666667</v>
      </c>
      <c r="T476" s="4">
        <f>IF(E476=0,0,E476/P476)</f>
        <v>55.230769230769234</v>
      </c>
      <c r="U476" t="str">
        <f>PROPER(LEFT(R476,(SEARCH("/",R476)-2)+1))</f>
        <v>Theater</v>
      </c>
      <c r="V476" t="str">
        <f>PROPER(RIGHT(R476,LEN(R476)-SEARCH("/",R476)))</f>
        <v>Plays</v>
      </c>
    </row>
    <row r="477" spans="1:22" x14ac:dyDescent="0.25">
      <c r="A477">
        <v>3596</v>
      </c>
      <c r="B477" s="7" t="s">
        <v>3595</v>
      </c>
      <c r="C477" s="7" t="s">
        <v>7706</v>
      </c>
      <c r="D477" s="4">
        <v>1100</v>
      </c>
      <c r="E477" s="4">
        <v>1185</v>
      </c>
      <c r="F477" t="s">
        <v>8219</v>
      </c>
      <c r="G477" t="s">
        <v>8229</v>
      </c>
      <c r="H477" t="s">
        <v>8251</v>
      </c>
      <c r="I477">
        <v>1409072982</v>
      </c>
      <c r="J477" s="11">
        <f>(((I477/60)/60)/24)+DATE(1970,1,1)</f>
        <v>41877.715069444443</v>
      </c>
      <c r="K477">
        <v>1407258582</v>
      </c>
      <c r="L477" s="15">
        <f>(((K477/60)/60)/24)+DATE(1970,1,1)</f>
        <v>41856.715069444443</v>
      </c>
      <c r="M477" s="63">
        <f>DATEDIF(L477,J477,"D")</f>
        <v>21</v>
      </c>
      <c r="N477" s="5">
        <v>21</v>
      </c>
      <c r="O477" t="b">
        <v>0</v>
      </c>
      <c r="P477">
        <v>15</v>
      </c>
      <c r="Q477" t="b">
        <v>1</v>
      </c>
      <c r="R477" t="s">
        <v>8271</v>
      </c>
      <c r="S477" s="2">
        <f>IF(E477=0,0,E477/D477*100)</f>
        <v>107.72727272727273</v>
      </c>
      <c r="T477" s="4">
        <f>IF(E477=0,0,E477/P477)</f>
        <v>79</v>
      </c>
      <c r="U477" t="str">
        <f>PROPER(LEFT(R477,(SEARCH("/",R477)-2)+1))</f>
        <v>Theater</v>
      </c>
      <c r="V477" t="str">
        <f>PROPER(RIGHT(R477,LEN(R477)-SEARCH("/",R477)))</f>
        <v>Plays</v>
      </c>
    </row>
    <row r="478" spans="1:22" x14ac:dyDescent="0.25">
      <c r="A478">
        <v>3626</v>
      </c>
      <c r="B478" s="7" t="s">
        <v>3624</v>
      </c>
      <c r="C478" s="7" t="s">
        <v>7736</v>
      </c>
      <c r="D478" s="4">
        <v>4000</v>
      </c>
      <c r="E478" s="4">
        <v>4073</v>
      </c>
      <c r="F478" t="s">
        <v>8219</v>
      </c>
      <c r="G478" t="s">
        <v>8225</v>
      </c>
      <c r="H478" t="s">
        <v>8247</v>
      </c>
      <c r="I478">
        <v>1408204857</v>
      </c>
      <c r="J478" s="11">
        <f>(((I478/60)/60)/24)+DATE(1970,1,1)</f>
        <v>41867.667326388888</v>
      </c>
      <c r="K478">
        <v>1406390457</v>
      </c>
      <c r="L478" s="15">
        <f>(((K478/60)/60)/24)+DATE(1970,1,1)</f>
        <v>41846.667326388888</v>
      </c>
      <c r="M478" s="63">
        <f>DATEDIF(L478,J478,"D")</f>
        <v>21</v>
      </c>
      <c r="N478" s="5">
        <v>21</v>
      </c>
      <c r="O478" t="b">
        <v>0</v>
      </c>
      <c r="P478">
        <v>48</v>
      </c>
      <c r="Q478" t="b">
        <v>1</v>
      </c>
      <c r="R478" t="s">
        <v>8271</v>
      </c>
      <c r="S478" s="2">
        <f>IF(E478=0,0,E478/D478*100)</f>
        <v>101.82500000000002</v>
      </c>
      <c r="T478" s="4">
        <f>IF(E478=0,0,E478/P478)</f>
        <v>84.854166666666671</v>
      </c>
      <c r="U478" t="str">
        <f>PROPER(LEFT(R478,(SEARCH("/",R478)-2)+1))</f>
        <v>Theater</v>
      </c>
      <c r="V478" t="str">
        <f>PROPER(RIGHT(R478,LEN(R478)-SEARCH("/",R478)))</f>
        <v>Plays</v>
      </c>
    </row>
    <row r="479" spans="1:22" x14ac:dyDescent="0.25">
      <c r="A479">
        <v>3650</v>
      </c>
      <c r="B479" s="7" t="s">
        <v>3648</v>
      </c>
      <c r="C479" s="7" t="s">
        <v>7760</v>
      </c>
      <c r="D479" s="4">
        <v>500</v>
      </c>
      <c r="E479" s="4">
        <v>500</v>
      </c>
      <c r="F479" t="s">
        <v>8219</v>
      </c>
      <c r="G479" t="s">
        <v>8225</v>
      </c>
      <c r="H479" t="s">
        <v>8247</v>
      </c>
      <c r="I479">
        <v>1454412584</v>
      </c>
      <c r="J479" s="11">
        <f>(((I479/60)/60)/24)+DATE(1970,1,1)</f>
        <v>42402.478981481487</v>
      </c>
      <c r="K479">
        <v>1452598184</v>
      </c>
      <c r="L479" s="15">
        <f>(((K479/60)/60)/24)+DATE(1970,1,1)</f>
        <v>42381.478981481487</v>
      </c>
      <c r="M479" s="63">
        <f>DATEDIF(L479,J479,"D")</f>
        <v>21</v>
      </c>
      <c r="N479" s="5">
        <v>21</v>
      </c>
      <c r="O479" t="b">
        <v>0</v>
      </c>
      <c r="P479">
        <v>17</v>
      </c>
      <c r="Q479" t="b">
        <v>1</v>
      </c>
      <c r="R479" t="s">
        <v>8271</v>
      </c>
      <c r="S479" s="2">
        <f>IF(E479=0,0,E479/D479*100)</f>
        <v>100</v>
      </c>
      <c r="T479" s="4">
        <f>IF(E479=0,0,E479/P479)</f>
        <v>29.411764705882351</v>
      </c>
      <c r="U479" t="str">
        <f>PROPER(LEFT(R479,(SEARCH("/",R479)-2)+1))</f>
        <v>Theater</v>
      </c>
      <c r="V479" t="str">
        <f>PROPER(RIGHT(R479,LEN(R479)-SEARCH("/",R479)))</f>
        <v>Plays</v>
      </c>
    </row>
    <row r="480" spans="1:22" x14ac:dyDescent="0.25">
      <c r="A480">
        <v>3671</v>
      </c>
      <c r="B480" s="7" t="s">
        <v>3668</v>
      </c>
      <c r="C480" s="7" t="s">
        <v>7781</v>
      </c>
      <c r="D480" s="4">
        <v>3500</v>
      </c>
      <c r="E480" s="4">
        <v>3530</v>
      </c>
      <c r="F480" t="s">
        <v>8219</v>
      </c>
      <c r="G480" t="s">
        <v>8224</v>
      </c>
      <c r="H480" t="s">
        <v>8246</v>
      </c>
      <c r="I480">
        <v>1405915140</v>
      </c>
      <c r="J480" s="11">
        <f>(((I480/60)/60)/24)+DATE(1970,1,1)</f>
        <v>41841.165972222225</v>
      </c>
      <c r="K480">
        <v>1404140667</v>
      </c>
      <c r="L480" s="15">
        <f>(((K480/60)/60)/24)+DATE(1970,1,1)</f>
        <v>41820.62809027778</v>
      </c>
      <c r="M480" s="63">
        <f>DATEDIF(L480,J480,"D")</f>
        <v>21</v>
      </c>
      <c r="N480" s="5">
        <v>21</v>
      </c>
      <c r="O480" t="b">
        <v>0</v>
      </c>
      <c r="P480">
        <v>40</v>
      </c>
      <c r="Q480" t="b">
        <v>1</v>
      </c>
      <c r="R480" t="s">
        <v>8271</v>
      </c>
      <c r="S480" s="2">
        <f>IF(E480=0,0,E480/D480*100)</f>
        <v>100.85714285714286</v>
      </c>
      <c r="T480" s="4">
        <f>IF(E480=0,0,E480/P480)</f>
        <v>88.25</v>
      </c>
      <c r="U480" t="str">
        <f>PROPER(LEFT(R480,(SEARCH("/",R480)-2)+1))</f>
        <v>Theater</v>
      </c>
      <c r="V480" t="str">
        <f>PROPER(RIGHT(R480,LEN(R480)-SEARCH("/",R480)))</f>
        <v>Plays</v>
      </c>
    </row>
    <row r="481" spans="1:22" x14ac:dyDescent="0.25">
      <c r="A481">
        <v>3677</v>
      </c>
      <c r="B481" s="7" t="s">
        <v>3674</v>
      </c>
      <c r="C481" s="7" t="s">
        <v>7787</v>
      </c>
      <c r="D481" s="4">
        <v>12000</v>
      </c>
      <c r="E481" s="4">
        <v>12348.5</v>
      </c>
      <c r="F481" t="s">
        <v>8219</v>
      </c>
      <c r="G481" t="s">
        <v>8224</v>
      </c>
      <c r="H481" t="s">
        <v>8246</v>
      </c>
      <c r="I481">
        <v>1404359940</v>
      </c>
      <c r="J481" s="11">
        <f>(((I481/60)/60)/24)+DATE(1970,1,1)</f>
        <v>41823.165972222225</v>
      </c>
      <c r="K481">
        <v>1402580818</v>
      </c>
      <c r="L481" s="15">
        <f>(((K481/60)/60)/24)+DATE(1970,1,1)</f>
        <v>41802.574282407404</v>
      </c>
      <c r="M481" s="63">
        <f>DATEDIF(L481,J481,"D")</f>
        <v>21</v>
      </c>
      <c r="N481" s="5">
        <v>21</v>
      </c>
      <c r="O481" t="b">
        <v>0</v>
      </c>
      <c r="P481">
        <v>199</v>
      </c>
      <c r="Q481" t="b">
        <v>1</v>
      </c>
      <c r="R481" t="s">
        <v>8271</v>
      </c>
      <c r="S481" s="2">
        <f>IF(E481=0,0,E481/D481*100)</f>
        <v>102.90416666666667</v>
      </c>
      <c r="T481" s="4">
        <f>IF(E481=0,0,E481/P481)</f>
        <v>62.052763819095475</v>
      </c>
      <c r="U481" t="str">
        <f>PROPER(LEFT(R481,(SEARCH("/",R481)-2)+1))</f>
        <v>Theater</v>
      </c>
      <c r="V481" t="str">
        <f>PROPER(RIGHT(R481,LEN(R481)-SEARCH("/",R481)))</f>
        <v>Plays</v>
      </c>
    </row>
    <row r="482" spans="1:22" x14ac:dyDescent="0.25">
      <c r="A482">
        <v>3680</v>
      </c>
      <c r="B482" s="7" t="s">
        <v>3677</v>
      </c>
      <c r="C482" s="7" t="s">
        <v>7790</v>
      </c>
      <c r="D482" s="4">
        <v>3000</v>
      </c>
      <c r="E482" s="4">
        <v>3383</v>
      </c>
      <c r="F482" t="s">
        <v>8219</v>
      </c>
      <c r="G482" t="s">
        <v>8224</v>
      </c>
      <c r="H482" t="s">
        <v>8246</v>
      </c>
      <c r="I482">
        <v>1475664834</v>
      </c>
      <c r="J482" s="11">
        <f>(((I482/60)/60)/24)+DATE(1970,1,1)</f>
        <v>42648.454097222217</v>
      </c>
      <c r="K482">
        <v>1473850434</v>
      </c>
      <c r="L482" s="15">
        <f>(((K482/60)/60)/24)+DATE(1970,1,1)</f>
        <v>42627.454097222217</v>
      </c>
      <c r="M482" s="63">
        <f>DATEDIF(L482,J482,"D")</f>
        <v>21</v>
      </c>
      <c r="N482" s="5">
        <v>21</v>
      </c>
      <c r="O482" t="b">
        <v>0</v>
      </c>
      <c r="P482">
        <v>34</v>
      </c>
      <c r="Q482" t="b">
        <v>1</v>
      </c>
      <c r="R482" t="s">
        <v>8271</v>
      </c>
      <c r="S482" s="2">
        <f>IF(E482=0,0,E482/D482*100)</f>
        <v>112.76666666666667</v>
      </c>
      <c r="T482" s="4">
        <f>IF(E482=0,0,E482/P482)</f>
        <v>99.5</v>
      </c>
      <c r="U482" t="str">
        <f>PROPER(LEFT(R482,(SEARCH("/",R482)-2)+1))</f>
        <v>Theater</v>
      </c>
      <c r="V482" t="str">
        <f>PROPER(RIGHT(R482,LEN(R482)-SEARCH("/",R482)))</f>
        <v>Plays</v>
      </c>
    </row>
    <row r="483" spans="1:22" x14ac:dyDescent="0.25">
      <c r="A483">
        <v>3697</v>
      </c>
      <c r="B483" s="7" t="s">
        <v>3694</v>
      </c>
      <c r="C483" s="7" t="s">
        <v>7807</v>
      </c>
      <c r="D483" s="4">
        <v>2000</v>
      </c>
      <c r="E483" s="4">
        <v>2160</v>
      </c>
      <c r="F483" t="s">
        <v>8219</v>
      </c>
      <c r="G483" t="s">
        <v>8225</v>
      </c>
      <c r="H483" t="s">
        <v>8247</v>
      </c>
      <c r="I483">
        <v>1462878648</v>
      </c>
      <c r="J483" s="11">
        <f>(((I483/60)/60)/24)+DATE(1970,1,1)</f>
        <v>42500.465833333335</v>
      </c>
      <c r="K483">
        <v>1461064248</v>
      </c>
      <c r="L483" s="15">
        <f>(((K483/60)/60)/24)+DATE(1970,1,1)</f>
        <v>42479.465833333335</v>
      </c>
      <c r="M483" s="63">
        <f>DATEDIF(L483,J483,"D")</f>
        <v>21</v>
      </c>
      <c r="N483" s="5">
        <v>21</v>
      </c>
      <c r="O483" t="b">
        <v>0</v>
      </c>
      <c r="P483">
        <v>30</v>
      </c>
      <c r="Q483" t="b">
        <v>1</v>
      </c>
      <c r="R483" t="s">
        <v>8271</v>
      </c>
      <c r="S483" s="2">
        <f>IF(E483=0,0,E483/D483*100)</f>
        <v>108</v>
      </c>
      <c r="T483" s="4">
        <f>IF(E483=0,0,E483/P483)</f>
        <v>72</v>
      </c>
      <c r="U483" t="str">
        <f>PROPER(LEFT(R483,(SEARCH("/",R483)-2)+1))</f>
        <v>Theater</v>
      </c>
      <c r="V483" t="str">
        <f>PROPER(RIGHT(R483,LEN(R483)-SEARCH("/",R483)))</f>
        <v>Plays</v>
      </c>
    </row>
    <row r="484" spans="1:22" x14ac:dyDescent="0.25">
      <c r="A484">
        <v>3705</v>
      </c>
      <c r="B484" s="7" t="s">
        <v>3702</v>
      </c>
      <c r="C484" s="7" t="s">
        <v>7815</v>
      </c>
      <c r="D484" s="4">
        <v>2827</v>
      </c>
      <c r="E484" s="4">
        <v>2925</v>
      </c>
      <c r="F484" t="s">
        <v>8219</v>
      </c>
      <c r="G484" t="s">
        <v>8224</v>
      </c>
      <c r="H484" t="s">
        <v>8246</v>
      </c>
      <c r="I484">
        <v>1403546400</v>
      </c>
      <c r="J484" s="11">
        <f>(((I484/60)/60)/24)+DATE(1970,1,1)</f>
        <v>41813.75</v>
      </c>
      <c r="K484">
        <v>1401714114</v>
      </c>
      <c r="L484" s="15">
        <f>(((K484/60)/60)/24)+DATE(1970,1,1)</f>
        <v>41792.542986111112</v>
      </c>
      <c r="M484" s="63">
        <f>DATEDIF(L484,J484,"D")</f>
        <v>21</v>
      </c>
      <c r="N484" s="5">
        <v>21</v>
      </c>
      <c r="O484" t="b">
        <v>0</v>
      </c>
      <c r="P484">
        <v>35</v>
      </c>
      <c r="Q484" t="b">
        <v>1</v>
      </c>
      <c r="R484" t="s">
        <v>8271</v>
      </c>
      <c r="S484" s="2">
        <f>IF(E484=0,0,E484/D484*100)</f>
        <v>103.46657233816768</v>
      </c>
      <c r="T484" s="4">
        <f>IF(E484=0,0,E484/P484)</f>
        <v>83.571428571428569</v>
      </c>
      <c r="U484" t="str">
        <f>PROPER(LEFT(R484,(SEARCH("/",R484)-2)+1))</f>
        <v>Theater</v>
      </c>
      <c r="V484" t="str">
        <f>PROPER(RIGHT(R484,LEN(R484)-SEARCH("/",R484)))</f>
        <v>Plays</v>
      </c>
    </row>
    <row r="485" spans="1:22" x14ac:dyDescent="0.25">
      <c r="A485">
        <v>3707</v>
      </c>
      <c r="B485" s="7" t="s">
        <v>3704</v>
      </c>
      <c r="C485" s="7" t="s">
        <v>7817</v>
      </c>
      <c r="D485" s="4">
        <v>1000</v>
      </c>
      <c r="E485" s="4">
        <v>1860</v>
      </c>
      <c r="F485" t="s">
        <v>8219</v>
      </c>
      <c r="G485" t="s">
        <v>8224</v>
      </c>
      <c r="H485" t="s">
        <v>8246</v>
      </c>
      <c r="I485">
        <v>1469165160</v>
      </c>
      <c r="J485" s="11">
        <f>(((I485/60)/60)/24)+DATE(1970,1,1)</f>
        <v>42573.226388888885</v>
      </c>
      <c r="K485">
        <v>1467335378</v>
      </c>
      <c r="L485" s="15">
        <f>(((K485/60)/60)/24)+DATE(1970,1,1)</f>
        <v>42552.048356481479</v>
      </c>
      <c r="M485" s="63">
        <f>DATEDIF(L485,J485,"D")</f>
        <v>21</v>
      </c>
      <c r="N485" s="5">
        <v>21</v>
      </c>
      <c r="O485" t="b">
        <v>0</v>
      </c>
      <c r="P485">
        <v>23</v>
      </c>
      <c r="Q485" t="b">
        <v>1</v>
      </c>
      <c r="R485" t="s">
        <v>8271</v>
      </c>
      <c r="S485" s="2">
        <f>IF(E485=0,0,E485/D485*100)</f>
        <v>186</v>
      </c>
      <c r="T485" s="4">
        <f>IF(E485=0,0,E485/P485)</f>
        <v>80.869565217391298</v>
      </c>
      <c r="U485" t="str">
        <f>PROPER(LEFT(R485,(SEARCH("/",R485)-2)+1))</f>
        <v>Theater</v>
      </c>
      <c r="V485" t="str">
        <f>PROPER(RIGHT(R485,LEN(R485)-SEARCH("/",R485)))</f>
        <v>Plays</v>
      </c>
    </row>
    <row r="486" spans="1:22" x14ac:dyDescent="0.25">
      <c r="A486">
        <v>3712</v>
      </c>
      <c r="B486" s="7" t="s">
        <v>3709</v>
      </c>
      <c r="C486" s="7" t="s">
        <v>7822</v>
      </c>
      <c r="D486" s="4">
        <v>7500</v>
      </c>
      <c r="E486" s="4">
        <v>11530</v>
      </c>
      <c r="F486" t="s">
        <v>8219</v>
      </c>
      <c r="G486" t="s">
        <v>8224</v>
      </c>
      <c r="H486" t="s">
        <v>8246</v>
      </c>
      <c r="I486">
        <v>1433055540</v>
      </c>
      <c r="J486" s="11">
        <f>(((I486/60)/60)/24)+DATE(1970,1,1)</f>
        <v>42155.290972222225</v>
      </c>
      <c r="K486">
        <v>1431230867</v>
      </c>
      <c r="L486" s="15">
        <f>(((K486/60)/60)/24)+DATE(1970,1,1)</f>
        <v>42134.172071759262</v>
      </c>
      <c r="M486" s="63">
        <f>DATEDIF(L486,J486,"D")</f>
        <v>21</v>
      </c>
      <c r="N486" s="5">
        <v>21</v>
      </c>
      <c r="O486" t="b">
        <v>0</v>
      </c>
      <c r="P486">
        <v>104</v>
      </c>
      <c r="Q486" t="b">
        <v>1</v>
      </c>
      <c r="R486" t="s">
        <v>8271</v>
      </c>
      <c r="S486" s="2">
        <f>IF(E486=0,0,E486/D486*100)</f>
        <v>153.73333333333335</v>
      </c>
      <c r="T486" s="4">
        <f>IF(E486=0,0,E486/P486)</f>
        <v>110.86538461538461</v>
      </c>
      <c r="U486" t="str">
        <f>PROPER(LEFT(R486,(SEARCH("/",R486)-2)+1))</f>
        <v>Theater</v>
      </c>
      <c r="V486" t="str">
        <f>PROPER(RIGHT(R486,LEN(R486)-SEARCH("/",R486)))</f>
        <v>Plays</v>
      </c>
    </row>
    <row r="487" spans="1:22" x14ac:dyDescent="0.25">
      <c r="A487">
        <v>3721</v>
      </c>
      <c r="B487" s="7" t="s">
        <v>3718</v>
      </c>
      <c r="C487" s="7" t="s">
        <v>7831</v>
      </c>
      <c r="D487" s="4">
        <v>5000</v>
      </c>
      <c r="E487" s="4">
        <v>5040</v>
      </c>
      <c r="F487" t="s">
        <v>8219</v>
      </c>
      <c r="G487" t="s">
        <v>8224</v>
      </c>
      <c r="H487" t="s">
        <v>8246</v>
      </c>
      <c r="I487">
        <v>1415230084</v>
      </c>
      <c r="J487" s="11">
        <f>(((I487/60)/60)/24)+DATE(1970,1,1)</f>
        <v>41948.977824074071</v>
      </c>
      <c r="K487">
        <v>1413412084</v>
      </c>
      <c r="L487" s="15">
        <f>(((K487/60)/60)/24)+DATE(1970,1,1)</f>
        <v>41927.936157407406</v>
      </c>
      <c r="M487" s="63">
        <f>DATEDIF(L487,J487,"D")</f>
        <v>21</v>
      </c>
      <c r="N487" s="5">
        <v>21</v>
      </c>
      <c r="O487" t="b">
        <v>0</v>
      </c>
      <c r="P487">
        <v>44</v>
      </c>
      <c r="Q487" t="b">
        <v>1</v>
      </c>
      <c r="R487" t="s">
        <v>8271</v>
      </c>
      <c r="S487" s="2">
        <f>IF(E487=0,0,E487/D487*100)</f>
        <v>100.8</v>
      </c>
      <c r="T487" s="4">
        <f>IF(E487=0,0,E487/P487)</f>
        <v>114.54545454545455</v>
      </c>
      <c r="U487" t="str">
        <f>PROPER(LEFT(R487,(SEARCH("/",R487)-2)+1))</f>
        <v>Theater</v>
      </c>
      <c r="V487" t="str">
        <f>PROPER(RIGHT(R487,LEN(R487)-SEARCH("/",R487)))</f>
        <v>Plays</v>
      </c>
    </row>
    <row r="488" spans="1:22" x14ac:dyDescent="0.25">
      <c r="A488">
        <v>3748</v>
      </c>
      <c r="B488" s="7" t="s">
        <v>3745</v>
      </c>
      <c r="C488" s="7" t="s">
        <v>7858</v>
      </c>
      <c r="D488" s="4">
        <v>5000</v>
      </c>
      <c r="E488" s="4">
        <v>5176</v>
      </c>
      <c r="F488" t="s">
        <v>8219</v>
      </c>
      <c r="G488" t="s">
        <v>8224</v>
      </c>
      <c r="H488" t="s">
        <v>8246</v>
      </c>
      <c r="I488">
        <v>1455602340</v>
      </c>
      <c r="J488" s="11">
        <f>(((I488/60)/60)/24)+DATE(1970,1,1)</f>
        <v>42416.249305555553</v>
      </c>
      <c r="K488">
        <v>1453827436</v>
      </c>
      <c r="L488" s="15">
        <f>(((K488/60)/60)/24)+DATE(1970,1,1)</f>
        <v>42395.706435185188</v>
      </c>
      <c r="M488" s="63">
        <f>DATEDIF(L488,J488,"D")</f>
        <v>21</v>
      </c>
      <c r="N488" s="5">
        <v>21</v>
      </c>
      <c r="O488" t="b">
        <v>0</v>
      </c>
      <c r="P488">
        <v>52</v>
      </c>
      <c r="Q488" t="b">
        <v>1</v>
      </c>
      <c r="R488" t="s">
        <v>8305</v>
      </c>
      <c r="S488" s="2">
        <f>IF(E488=0,0,E488/D488*100)</f>
        <v>103.52</v>
      </c>
      <c r="T488" s="4">
        <f>IF(E488=0,0,E488/P488)</f>
        <v>99.538461538461533</v>
      </c>
      <c r="U488" t="str">
        <f>PROPER(LEFT(R488,(SEARCH("/",R488)-2)+1))</f>
        <v>Theater</v>
      </c>
      <c r="V488" t="str">
        <f>PROPER(RIGHT(R488,LEN(R488)-SEARCH("/",R488)))</f>
        <v>Musical</v>
      </c>
    </row>
    <row r="489" spans="1:22" x14ac:dyDescent="0.25">
      <c r="A489">
        <v>3772</v>
      </c>
      <c r="B489" s="7" t="s">
        <v>3769</v>
      </c>
      <c r="C489" s="7" t="s">
        <v>7882</v>
      </c>
      <c r="D489" s="4">
        <v>5000</v>
      </c>
      <c r="E489" s="4">
        <v>5510</v>
      </c>
      <c r="F489" t="s">
        <v>8219</v>
      </c>
      <c r="G489" t="s">
        <v>8224</v>
      </c>
      <c r="H489" t="s">
        <v>8246</v>
      </c>
      <c r="I489">
        <v>1480399200</v>
      </c>
      <c r="J489" s="11">
        <f>(((I489/60)/60)/24)+DATE(1970,1,1)</f>
        <v>42703.25</v>
      </c>
      <c r="K489">
        <v>1478616506</v>
      </c>
      <c r="L489" s="15">
        <f>(((K489/60)/60)/24)+DATE(1970,1,1)</f>
        <v>42682.616967592592</v>
      </c>
      <c r="M489" s="63">
        <f>DATEDIF(L489,J489,"D")</f>
        <v>21</v>
      </c>
      <c r="N489" s="5">
        <v>21</v>
      </c>
      <c r="O489" t="b">
        <v>0</v>
      </c>
      <c r="P489">
        <v>33</v>
      </c>
      <c r="Q489" t="b">
        <v>1</v>
      </c>
      <c r="R489" t="s">
        <v>8305</v>
      </c>
      <c r="S489" s="2">
        <f>IF(E489=0,0,E489/D489*100)</f>
        <v>110.2</v>
      </c>
      <c r="T489" s="4">
        <f>IF(E489=0,0,E489/P489)</f>
        <v>166.96969696969697</v>
      </c>
      <c r="U489" t="str">
        <f>PROPER(LEFT(R489,(SEARCH("/",R489)-2)+1))</f>
        <v>Theater</v>
      </c>
      <c r="V489" t="str">
        <f>PROPER(RIGHT(R489,LEN(R489)-SEARCH("/",R489)))</f>
        <v>Musical</v>
      </c>
    </row>
    <row r="490" spans="1:22" x14ac:dyDescent="0.25">
      <c r="A490">
        <v>3793</v>
      </c>
      <c r="B490" s="7" t="s">
        <v>3790</v>
      </c>
      <c r="C490" s="7" t="s">
        <v>7903</v>
      </c>
      <c r="D490" s="4">
        <v>7000</v>
      </c>
      <c r="E490" s="4">
        <v>4176</v>
      </c>
      <c r="F490" t="s">
        <v>8221</v>
      </c>
      <c r="G490" t="s">
        <v>8224</v>
      </c>
      <c r="H490" t="s">
        <v>8246</v>
      </c>
      <c r="I490">
        <v>1418769129</v>
      </c>
      <c r="J490" s="11">
        <f>(((I490/60)/60)/24)+DATE(1970,1,1)</f>
        <v>41989.938993055555</v>
      </c>
      <c r="K490">
        <v>1416954729</v>
      </c>
      <c r="L490" s="15">
        <f>(((K490/60)/60)/24)+DATE(1970,1,1)</f>
        <v>41968.938993055555</v>
      </c>
      <c r="M490" s="63">
        <f>DATEDIF(L490,J490,"D")</f>
        <v>21</v>
      </c>
      <c r="N490" s="5">
        <v>21</v>
      </c>
      <c r="O490" t="b">
        <v>0</v>
      </c>
      <c r="P490">
        <v>24</v>
      </c>
      <c r="Q490" t="b">
        <v>0</v>
      </c>
      <c r="R490" t="s">
        <v>8305</v>
      </c>
      <c r="S490" s="2">
        <f>IF(E490=0,0,E490/D490*100)</f>
        <v>59.657142857142851</v>
      </c>
      <c r="T490" s="4">
        <f>IF(E490=0,0,E490/P490)</f>
        <v>174</v>
      </c>
      <c r="U490" t="str">
        <f>PROPER(LEFT(R490,(SEARCH("/",R490)-2)+1))</f>
        <v>Theater</v>
      </c>
      <c r="V490" t="str">
        <f>PROPER(RIGHT(R490,LEN(R490)-SEARCH("/",R490)))</f>
        <v>Musical</v>
      </c>
    </row>
    <row r="491" spans="1:22" x14ac:dyDescent="0.25">
      <c r="A491">
        <v>3825</v>
      </c>
      <c r="B491" s="7" t="s">
        <v>3822</v>
      </c>
      <c r="C491" s="7" t="s">
        <v>7934</v>
      </c>
      <c r="D491" s="4">
        <v>5000</v>
      </c>
      <c r="E491" s="4">
        <v>5271</v>
      </c>
      <c r="F491" t="s">
        <v>8219</v>
      </c>
      <c r="G491" t="s">
        <v>8224</v>
      </c>
      <c r="H491" t="s">
        <v>8246</v>
      </c>
      <c r="I491">
        <v>1434505214</v>
      </c>
      <c r="J491" s="11">
        <f>(((I491/60)/60)/24)+DATE(1970,1,1)</f>
        <v>42172.069606481484</v>
      </c>
      <c r="K491">
        <v>1432690814</v>
      </c>
      <c r="L491" s="15">
        <f>(((K491/60)/60)/24)+DATE(1970,1,1)</f>
        <v>42151.069606481484</v>
      </c>
      <c r="M491" s="63">
        <f>DATEDIF(L491,J491,"D")</f>
        <v>21</v>
      </c>
      <c r="N491" s="5">
        <v>21</v>
      </c>
      <c r="O491" t="b">
        <v>0</v>
      </c>
      <c r="P491">
        <v>49</v>
      </c>
      <c r="Q491" t="b">
        <v>1</v>
      </c>
      <c r="R491" t="s">
        <v>8271</v>
      </c>
      <c r="S491" s="2">
        <f>IF(E491=0,0,E491/D491*100)</f>
        <v>105.42</v>
      </c>
      <c r="T491" s="4">
        <f>IF(E491=0,0,E491/P491)</f>
        <v>107.57142857142857</v>
      </c>
      <c r="U491" t="str">
        <f>PROPER(LEFT(R491,(SEARCH("/",R491)-2)+1))</f>
        <v>Theater</v>
      </c>
      <c r="V491" t="str">
        <f>PROPER(RIGHT(R491,LEN(R491)-SEARCH("/",R491)))</f>
        <v>Plays</v>
      </c>
    </row>
    <row r="492" spans="1:22" x14ac:dyDescent="0.25">
      <c r="A492">
        <v>3831</v>
      </c>
      <c r="B492" s="7" t="s">
        <v>3828</v>
      </c>
      <c r="C492" s="7" t="s">
        <v>7940</v>
      </c>
      <c r="D492" s="4">
        <v>500</v>
      </c>
      <c r="E492" s="4">
        <v>530.11</v>
      </c>
      <c r="F492" t="s">
        <v>8219</v>
      </c>
      <c r="G492" t="s">
        <v>8224</v>
      </c>
      <c r="H492" t="s">
        <v>8246</v>
      </c>
      <c r="I492">
        <v>1415222545</v>
      </c>
      <c r="J492" s="11">
        <f>(((I492/60)/60)/24)+DATE(1970,1,1)</f>
        <v>41948.890567129631</v>
      </c>
      <c r="K492">
        <v>1413404545</v>
      </c>
      <c r="L492" s="15">
        <f>(((K492/60)/60)/24)+DATE(1970,1,1)</f>
        <v>41927.848900462966</v>
      </c>
      <c r="M492" s="63">
        <f>DATEDIF(L492,J492,"D")</f>
        <v>21</v>
      </c>
      <c r="N492" s="5">
        <v>21</v>
      </c>
      <c r="O492" t="b">
        <v>0</v>
      </c>
      <c r="P492">
        <v>9</v>
      </c>
      <c r="Q492" t="b">
        <v>1</v>
      </c>
      <c r="R492" t="s">
        <v>8271</v>
      </c>
      <c r="S492" s="2">
        <f>IF(E492=0,0,E492/D492*100)</f>
        <v>106.02199999999999</v>
      </c>
      <c r="T492" s="4">
        <f>IF(E492=0,0,E492/P492)</f>
        <v>58.901111111111113</v>
      </c>
      <c r="U492" t="str">
        <f>PROPER(LEFT(R492,(SEARCH("/",R492)-2)+1))</f>
        <v>Theater</v>
      </c>
      <c r="V492" t="str">
        <f>PROPER(RIGHT(R492,LEN(R492)-SEARCH("/",R492)))</f>
        <v>Plays</v>
      </c>
    </row>
    <row r="493" spans="1:22" x14ac:dyDescent="0.25">
      <c r="A493">
        <v>3835</v>
      </c>
      <c r="B493" s="7" t="s">
        <v>3832</v>
      </c>
      <c r="C493" s="7" t="s">
        <v>7944</v>
      </c>
      <c r="D493" s="4">
        <v>200</v>
      </c>
      <c r="E493" s="4">
        <v>320</v>
      </c>
      <c r="F493" t="s">
        <v>8219</v>
      </c>
      <c r="G493" t="s">
        <v>8225</v>
      </c>
      <c r="H493" t="s">
        <v>8247</v>
      </c>
      <c r="I493">
        <v>1461278208</v>
      </c>
      <c r="J493" s="11">
        <f>(((I493/60)/60)/24)+DATE(1970,1,1)</f>
        <v>42481.94222222222</v>
      </c>
      <c r="K493">
        <v>1459463808</v>
      </c>
      <c r="L493" s="15">
        <f>(((K493/60)/60)/24)+DATE(1970,1,1)</f>
        <v>42460.94222222222</v>
      </c>
      <c r="M493" s="63">
        <f>DATEDIF(L493,J493,"D")</f>
        <v>21</v>
      </c>
      <c r="N493" s="5">
        <v>21</v>
      </c>
      <c r="O493" t="b">
        <v>0</v>
      </c>
      <c r="P493">
        <v>8</v>
      </c>
      <c r="Q493" t="b">
        <v>1</v>
      </c>
      <c r="R493" t="s">
        <v>8271</v>
      </c>
      <c r="S493" s="2">
        <f>IF(E493=0,0,E493/D493*100)</f>
        <v>160</v>
      </c>
      <c r="T493" s="4">
        <f>IF(E493=0,0,E493/P493)</f>
        <v>40</v>
      </c>
      <c r="U493" t="str">
        <f>PROPER(LEFT(R493,(SEARCH("/",R493)-2)+1))</f>
        <v>Theater</v>
      </c>
      <c r="V493" t="str">
        <f>PROPER(RIGHT(R493,LEN(R493)-SEARCH("/",R493)))</f>
        <v>Plays</v>
      </c>
    </row>
    <row r="494" spans="1:22" x14ac:dyDescent="0.25">
      <c r="A494">
        <v>3874</v>
      </c>
      <c r="B494" s="7" t="s">
        <v>3871</v>
      </c>
      <c r="C494" s="7" t="s">
        <v>7983</v>
      </c>
      <c r="D494" s="4">
        <v>620</v>
      </c>
      <c r="E494" s="4">
        <v>0</v>
      </c>
      <c r="F494" t="s">
        <v>8220</v>
      </c>
      <c r="G494" t="s">
        <v>8228</v>
      </c>
      <c r="H494" t="s">
        <v>8250</v>
      </c>
      <c r="I494">
        <v>1422061200</v>
      </c>
      <c r="J494" s="11">
        <f>(((I494/60)/60)/24)+DATE(1970,1,1)</f>
        <v>42028.041666666672</v>
      </c>
      <c r="K494">
        <v>1420244622</v>
      </c>
      <c r="L494" s="15">
        <f>(((K494/60)/60)/24)+DATE(1970,1,1)</f>
        <v>42007.016458333332</v>
      </c>
      <c r="M494" s="63">
        <f>DATEDIF(L494,J494,"D")</f>
        <v>21</v>
      </c>
      <c r="N494" s="5">
        <v>21</v>
      </c>
      <c r="O494" t="b">
        <v>0</v>
      </c>
      <c r="P494">
        <v>0</v>
      </c>
      <c r="Q494" t="b">
        <v>0</v>
      </c>
      <c r="R494" t="s">
        <v>8305</v>
      </c>
      <c r="S494" s="2">
        <f>IF(E494=0,0,E494/D494*100)</f>
        <v>0</v>
      </c>
      <c r="T494" s="4">
        <f>IF(E494=0,0,E494/P494)</f>
        <v>0</v>
      </c>
      <c r="U494" t="str">
        <f>PROPER(LEFT(R494,(SEARCH("/",R494)-2)+1))</f>
        <v>Theater</v>
      </c>
      <c r="V494" t="str">
        <f>PROPER(RIGHT(R494,LEN(R494)-SEARCH("/",R494)))</f>
        <v>Musical</v>
      </c>
    </row>
    <row r="495" spans="1:22" x14ac:dyDescent="0.25">
      <c r="A495">
        <v>3985</v>
      </c>
      <c r="B495" s="7" t="s">
        <v>3981</v>
      </c>
      <c r="C495" s="7" t="s">
        <v>8091</v>
      </c>
      <c r="D495" s="4">
        <v>2000</v>
      </c>
      <c r="E495" s="4">
        <v>641</v>
      </c>
      <c r="F495" t="s">
        <v>8221</v>
      </c>
      <c r="G495" t="s">
        <v>8224</v>
      </c>
      <c r="H495" t="s">
        <v>8246</v>
      </c>
      <c r="I495">
        <v>1456002300</v>
      </c>
      <c r="J495" s="11">
        <f>(((I495/60)/60)/24)+DATE(1970,1,1)</f>
        <v>42420.878472222219</v>
      </c>
      <c r="K495">
        <v>1454173120</v>
      </c>
      <c r="L495" s="15">
        <f>(((K495/60)/60)/24)+DATE(1970,1,1)</f>
        <v>42399.707407407404</v>
      </c>
      <c r="M495" s="63">
        <f>DATEDIF(L495,J495,"D")</f>
        <v>21</v>
      </c>
      <c r="N495" s="5">
        <v>21</v>
      </c>
      <c r="O495" t="b">
        <v>0</v>
      </c>
      <c r="P495">
        <v>19</v>
      </c>
      <c r="Q495" t="b">
        <v>0</v>
      </c>
      <c r="R495" t="s">
        <v>8271</v>
      </c>
      <c r="S495" s="2">
        <f>IF(E495=0,0,E495/D495*100)</f>
        <v>32.049999999999997</v>
      </c>
      <c r="T495" s="4">
        <f>IF(E495=0,0,E495/P495)</f>
        <v>33.736842105263158</v>
      </c>
      <c r="U495" t="str">
        <f>PROPER(LEFT(R495,(SEARCH("/",R495)-2)+1))</f>
        <v>Theater</v>
      </c>
      <c r="V495" t="str">
        <f>PROPER(RIGHT(R495,LEN(R495)-SEARCH("/",R495)))</f>
        <v>Plays</v>
      </c>
    </row>
    <row r="496" spans="1:22" x14ac:dyDescent="0.25">
      <c r="A496">
        <v>4027</v>
      </c>
      <c r="B496" s="7" t="s">
        <v>4023</v>
      </c>
      <c r="C496" s="7" t="s">
        <v>8132</v>
      </c>
      <c r="D496" s="4">
        <v>3000</v>
      </c>
      <c r="E496" s="4">
        <v>215</v>
      </c>
      <c r="F496" t="s">
        <v>8221</v>
      </c>
      <c r="G496" t="s">
        <v>8224</v>
      </c>
      <c r="H496" t="s">
        <v>8246</v>
      </c>
      <c r="I496">
        <v>1487811600</v>
      </c>
      <c r="J496" s="11">
        <f>(((I496/60)/60)/24)+DATE(1970,1,1)</f>
        <v>42789.041666666672</v>
      </c>
      <c r="K496">
        <v>1486077481</v>
      </c>
      <c r="L496" s="15">
        <f>(((K496/60)/60)/24)+DATE(1970,1,1)</f>
        <v>42768.97084490741</v>
      </c>
      <c r="M496" s="63">
        <f>DATEDIF(L496,J496,"D")</f>
        <v>21</v>
      </c>
      <c r="N496" s="5">
        <v>21</v>
      </c>
      <c r="O496" t="b">
        <v>0</v>
      </c>
      <c r="P496">
        <v>7</v>
      </c>
      <c r="Q496" t="b">
        <v>0</v>
      </c>
      <c r="R496" t="s">
        <v>8271</v>
      </c>
      <c r="S496" s="2">
        <f>IF(E496=0,0,E496/D496*100)</f>
        <v>7.166666666666667</v>
      </c>
      <c r="T496" s="4">
        <f>IF(E496=0,0,E496/P496)</f>
        <v>30.714285714285715</v>
      </c>
      <c r="U496" t="str">
        <f>PROPER(LEFT(R496,(SEARCH("/",R496)-2)+1))</f>
        <v>Theater</v>
      </c>
      <c r="V496" t="str">
        <f>PROPER(RIGHT(R496,LEN(R496)-SEARCH("/",R496)))</f>
        <v>Plays</v>
      </c>
    </row>
    <row r="497" spans="1:22" x14ac:dyDescent="0.25">
      <c r="A497">
        <v>61</v>
      </c>
      <c r="B497" s="7" t="s">
        <v>63</v>
      </c>
      <c r="C497" s="7" t="s">
        <v>4172</v>
      </c>
      <c r="D497" s="4">
        <v>5000</v>
      </c>
      <c r="E497" s="4">
        <v>7415</v>
      </c>
      <c r="F497" t="s">
        <v>8219</v>
      </c>
      <c r="G497" t="s">
        <v>8224</v>
      </c>
      <c r="H497" t="s">
        <v>8246</v>
      </c>
      <c r="I497">
        <v>1370547157</v>
      </c>
      <c r="J497" s="11">
        <f>(((I497/60)/60)/24)+DATE(1970,1,1)</f>
        <v>41431.814317129632</v>
      </c>
      <c r="K497">
        <v>1368646357</v>
      </c>
      <c r="L497" s="15">
        <f>(((K497/60)/60)/24)+DATE(1970,1,1)</f>
        <v>41409.814317129632</v>
      </c>
      <c r="M497" s="63">
        <f>DATEDIF(L497,J497,"D")</f>
        <v>22</v>
      </c>
      <c r="N497" s="5">
        <v>22</v>
      </c>
      <c r="O497" t="b">
        <v>0</v>
      </c>
      <c r="P497">
        <v>23</v>
      </c>
      <c r="Q497" t="b">
        <v>1</v>
      </c>
      <c r="R497" t="s">
        <v>8266</v>
      </c>
      <c r="S497" s="2">
        <f>IF(E497=0,0,E497/D497*100)</f>
        <v>148.30000000000001</v>
      </c>
      <c r="T497" s="4">
        <f>IF(E497=0,0,E497/P497)</f>
        <v>322.39130434782606</v>
      </c>
      <c r="U497" t="str">
        <f>PROPER(LEFT(R497,(SEARCH("/",R497)-2)+1))</f>
        <v>Film &amp; Video</v>
      </c>
      <c r="V497" t="str">
        <f>PROPER(RIGHT(R497,LEN(R497)-SEARCH("/",R497)))</f>
        <v>Shorts</v>
      </c>
    </row>
    <row r="498" spans="1:22" x14ac:dyDescent="0.25">
      <c r="A498">
        <v>107</v>
      </c>
      <c r="B498" s="7" t="s">
        <v>109</v>
      </c>
      <c r="C498" s="7" t="s">
        <v>4218</v>
      </c>
      <c r="D498" s="4">
        <v>7500</v>
      </c>
      <c r="E498" s="4">
        <v>7685</v>
      </c>
      <c r="F498" t="s">
        <v>8219</v>
      </c>
      <c r="G498" t="s">
        <v>8224</v>
      </c>
      <c r="H498" t="s">
        <v>8246</v>
      </c>
      <c r="I498">
        <v>1303688087</v>
      </c>
      <c r="J498" s="11">
        <f>(((I498/60)/60)/24)+DATE(1970,1,1)</f>
        <v>40657.982488425929</v>
      </c>
      <c r="K498">
        <v>1301787287</v>
      </c>
      <c r="L498" s="15">
        <f>(((K498/60)/60)/24)+DATE(1970,1,1)</f>
        <v>40635.982488425929</v>
      </c>
      <c r="M498" s="63">
        <f>DATEDIF(L498,J498,"D")</f>
        <v>22</v>
      </c>
      <c r="N498" s="5">
        <v>22</v>
      </c>
      <c r="O498" t="b">
        <v>0</v>
      </c>
      <c r="P498">
        <v>69</v>
      </c>
      <c r="Q498" t="b">
        <v>1</v>
      </c>
      <c r="R498" t="s">
        <v>8266</v>
      </c>
      <c r="S498" s="2">
        <f>IF(E498=0,0,E498/D498*100)</f>
        <v>102.46666666666667</v>
      </c>
      <c r="T498" s="4">
        <f>IF(E498=0,0,E498/P498)</f>
        <v>111.37681159420291</v>
      </c>
      <c r="U498" t="str">
        <f>PROPER(LEFT(R498,(SEARCH("/",R498)-2)+1))</f>
        <v>Film &amp; Video</v>
      </c>
      <c r="V498" t="str">
        <f>PROPER(RIGHT(R498,LEN(R498)-SEARCH("/",R498)))</f>
        <v>Shorts</v>
      </c>
    </row>
    <row r="499" spans="1:22" x14ac:dyDescent="0.25">
      <c r="A499">
        <v>359</v>
      </c>
      <c r="B499" s="7" t="s">
        <v>360</v>
      </c>
      <c r="C499" s="7" t="s">
        <v>4469</v>
      </c>
      <c r="D499" s="4">
        <v>24200</v>
      </c>
      <c r="E499" s="4">
        <v>25375</v>
      </c>
      <c r="F499" t="s">
        <v>8219</v>
      </c>
      <c r="G499" t="s">
        <v>8224</v>
      </c>
      <c r="H499" t="s">
        <v>8246</v>
      </c>
      <c r="I499">
        <v>1415941920</v>
      </c>
      <c r="J499" s="11">
        <f>(((I499/60)/60)/24)+DATE(1970,1,1)</f>
        <v>41957.216666666667</v>
      </c>
      <c r="K499">
        <v>1414028490</v>
      </c>
      <c r="L499" s="15">
        <f>(((K499/60)/60)/24)+DATE(1970,1,1)</f>
        <v>41935.070486111108</v>
      </c>
      <c r="M499" s="63">
        <f>DATEDIF(L499,J499,"D")</f>
        <v>22</v>
      </c>
      <c r="N499" s="5">
        <v>22</v>
      </c>
      <c r="O499" t="b">
        <v>1</v>
      </c>
      <c r="P499">
        <v>302</v>
      </c>
      <c r="Q499" t="b">
        <v>1</v>
      </c>
      <c r="R499" t="s">
        <v>8269</v>
      </c>
      <c r="S499" s="2">
        <f>IF(E499=0,0,E499/D499*100)</f>
        <v>104.85537190082646</v>
      </c>
      <c r="T499" s="4">
        <f>IF(E499=0,0,E499/P499)</f>
        <v>84.023178807947019</v>
      </c>
      <c r="U499" t="str">
        <f>PROPER(LEFT(R499,(SEARCH("/",R499)-2)+1))</f>
        <v>Film &amp; Video</v>
      </c>
      <c r="V499" t="str">
        <f>PROPER(RIGHT(R499,LEN(R499)-SEARCH("/",R499)))</f>
        <v>Documentary</v>
      </c>
    </row>
    <row r="500" spans="1:22" x14ac:dyDescent="0.25">
      <c r="A500">
        <v>362</v>
      </c>
      <c r="B500" s="7" t="s">
        <v>363</v>
      </c>
      <c r="C500" s="7" t="s">
        <v>4472</v>
      </c>
      <c r="D500" s="4">
        <v>9665</v>
      </c>
      <c r="E500" s="4">
        <v>12000</v>
      </c>
      <c r="F500" t="s">
        <v>8219</v>
      </c>
      <c r="G500" t="s">
        <v>8224</v>
      </c>
      <c r="H500" t="s">
        <v>8246</v>
      </c>
      <c r="I500">
        <v>1407456000</v>
      </c>
      <c r="J500" s="11">
        <f>(((I500/60)/60)/24)+DATE(1970,1,1)</f>
        <v>41859</v>
      </c>
      <c r="K500">
        <v>1405573391</v>
      </c>
      <c r="L500" s="15">
        <f>(((K500/60)/60)/24)+DATE(1970,1,1)</f>
        <v>41837.210543981484</v>
      </c>
      <c r="M500" s="63">
        <f>DATEDIF(L500,J500,"D")</f>
        <v>22</v>
      </c>
      <c r="N500" s="5">
        <v>22</v>
      </c>
      <c r="O500" t="b">
        <v>0</v>
      </c>
      <c r="P500">
        <v>86</v>
      </c>
      <c r="Q500" t="b">
        <v>1</v>
      </c>
      <c r="R500" t="s">
        <v>8269</v>
      </c>
      <c r="S500" s="2">
        <f>IF(E500=0,0,E500/D500*100)</f>
        <v>124.15933781686496</v>
      </c>
      <c r="T500" s="4">
        <f>IF(E500=0,0,E500/P500)</f>
        <v>139.53488372093022</v>
      </c>
      <c r="U500" t="str">
        <f>PROPER(LEFT(R500,(SEARCH("/",R500)-2)+1))</f>
        <v>Film &amp; Video</v>
      </c>
      <c r="V500" t="str">
        <f>PROPER(RIGHT(R500,LEN(R500)-SEARCH("/",R500)))</f>
        <v>Documentary</v>
      </c>
    </row>
    <row r="501" spans="1:22" x14ac:dyDescent="0.25">
      <c r="A501">
        <v>456</v>
      </c>
      <c r="B501" s="7" t="s">
        <v>457</v>
      </c>
      <c r="C501" s="7" t="s">
        <v>4566</v>
      </c>
      <c r="D501" s="4">
        <v>8888</v>
      </c>
      <c r="E501" s="4">
        <v>61</v>
      </c>
      <c r="F501" t="s">
        <v>8221</v>
      </c>
      <c r="G501" t="s">
        <v>8224</v>
      </c>
      <c r="H501" t="s">
        <v>8246</v>
      </c>
      <c r="I501">
        <v>1382414340</v>
      </c>
      <c r="J501" s="11">
        <f>(((I501/60)/60)/24)+DATE(1970,1,1)</f>
        <v>41569.165972222225</v>
      </c>
      <c r="K501">
        <v>1380559201</v>
      </c>
      <c r="L501" s="15">
        <f>(((K501/60)/60)/24)+DATE(1970,1,1)</f>
        <v>41547.694456018515</v>
      </c>
      <c r="M501" s="63">
        <f>DATEDIF(L501,J501,"D")</f>
        <v>22</v>
      </c>
      <c r="N501" s="5">
        <v>22</v>
      </c>
      <c r="O501" t="b">
        <v>0</v>
      </c>
      <c r="P501">
        <v>3</v>
      </c>
      <c r="Q501" t="b">
        <v>0</v>
      </c>
      <c r="R501" t="s">
        <v>8270</v>
      </c>
      <c r="S501" s="2">
        <f>IF(E501=0,0,E501/D501*100)</f>
        <v>0.68631863186318631</v>
      </c>
      <c r="T501" s="4">
        <f>IF(E501=0,0,E501/P501)</f>
        <v>20.333333333333332</v>
      </c>
      <c r="U501" t="str">
        <f>PROPER(LEFT(R501,(SEARCH("/",R501)-2)+1))</f>
        <v>Film &amp; Video</v>
      </c>
      <c r="V501" t="str">
        <f>PROPER(RIGHT(R501,LEN(R501)-SEARCH("/",R501)))</f>
        <v>Animation</v>
      </c>
    </row>
    <row r="502" spans="1:22" x14ac:dyDescent="0.25">
      <c r="A502">
        <v>530</v>
      </c>
      <c r="B502" s="7" t="s">
        <v>531</v>
      </c>
      <c r="C502" s="7" t="s">
        <v>4640</v>
      </c>
      <c r="D502" s="4">
        <v>3405</v>
      </c>
      <c r="E502" s="4">
        <v>3670</v>
      </c>
      <c r="F502" t="s">
        <v>8219</v>
      </c>
      <c r="G502" t="s">
        <v>8224</v>
      </c>
      <c r="H502" t="s">
        <v>8246</v>
      </c>
      <c r="I502">
        <v>1435111200</v>
      </c>
      <c r="J502" s="11">
        <f>(((I502/60)/60)/24)+DATE(1970,1,1)</f>
        <v>42179.083333333328</v>
      </c>
      <c r="K502">
        <v>1433254268</v>
      </c>
      <c r="L502" s="15">
        <f>(((K502/60)/60)/24)+DATE(1970,1,1)</f>
        <v>42157.591064814813</v>
      </c>
      <c r="M502" s="63">
        <f>DATEDIF(L502,J502,"D")</f>
        <v>22</v>
      </c>
      <c r="N502" s="5">
        <v>22</v>
      </c>
      <c r="O502" t="b">
        <v>0</v>
      </c>
      <c r="P502">
        <v>29</v>
      </c>
      <c r="Q502" t="b">
        <v>1</v>
      </c>
      <c r="R502" t="s">
        <v>8271</v>
      </c>
      <c r="S502" s="2">
        <f>IF(E502=0,0,E502/D502*100)</f>
        <v>107.78267254038178</v>
      </c>
      <c r="T502" s="4">
        <f>IF(E502=0,0,E502/P502)</f>
        <v>126.55172413793103</v>
      </c>
      <c r="U502" t="str">
        <f>PROPER(LEFT(R502,(SEARCH("/",R502)-2)+1))</f>
        <v>Theater</v>
      </c>
      <c r="V502" t="str">
        <f>PROPER(RIGHT(R502,LEN(R502)-SEARCH("/",R502)))</f>
        <v>Plays</v>
      </c>
    </row>
    <row r="503" spans="1:22" x14ac:dyDescent="0.25">
      <c r="A503">
        <v>811</v>
      </c>
      <c r="B503" s="7" t="s">
        <v>812</v>
      </c>
      <c r="C503" s="7" t="s">
        <v>4921</v>
      </c>
      <c r="D503" s="4">
        <v>1000</v>
      </c>
      <c r="E503" s="4">
        <v>1040</v>
      </c>
      <c r="F503" t="s">
        <v>8219</v>
      </c>
      <c r="G503" t="s">
        <v>8224</v>
      </c>
      <c r="H503" t="s">
        <v>8246</v>
      </c>
      <c r="I503">
        <v>1373475120</v>
      </c>
      <c r="J503" s="11">
        <f>(((I503/60)/60)/24)+DATE(1970,1,1)</f>
        <v>41465.702777777777</v>
      </c>
      <c r="K503">
        <v>1371569202</v>
      </c>
      <c r="L503" s="15">
        <f>(((K503/60)/60)/24)+DATE(1970,1,1)</f>
        <v>41443.643541666665</v>
      </c>
      <c r="M503" s="63">
        <f>DATEDIF(L503,J503,"D")</f>
        <v>22</v>
      </c>
      <c r="N503" s="5">
        <v>22</v>
      </c>
      <c r="O503" t="b">
        <v>0</v>
      </c>
      <c r="P503">
        <v>12</v>
      </c>
      <c r="Q503" t="b">
        <v>1</v>
      </c>
      <c r="R503" t="s">
        <v>8276</v>
      </c>
      <c r="S503" s="2">
        <f>IF(E503=0,0,E503/D503*100)</f>
        <v>104</v>
      </c>
      <c r="T503" s="4">
        <f>IF(E503=0,0,E503/P503)</f>
        <v>86.666666666666671</v>
      </c>
      <c r="U503" t="str">
        <f>PROPER(LEFT(R503,(SEARCH("/",R503)-2)+1))</f>
        <v>Music</v>
      </c>
      <c r="V503" t="str">
        <f>PROPER(RIGHT(R503,LEN(R503)-SEARCH("/",R503)))</f>
        <v>Rock</v>
      </c>
    </row>
    <row r="504" spans="1:22" x14ac:dyDescent="0.25">
      <c r="A504">
        <v>864</v>
      </c>
      <c r="B504" s="7" t="s">
        <v>865</v>
      </c>
      <c r="C504" s="7" t="s">
        <v>4974</v>
      </c>
      <c r="D504" s="4">
        <v>6500</v>
      </c>
      <c r="E504" s="4">
        <v>2700</v>
      </c>
      <c r="F504" t="s">
        <v>8221</v>
      </c>
      <c r="G504" t="s">
        <v>8224</v>
      </c>
      <c r="H504" t="s">
        <v>8246</v>
      </c>
      <c r="I504">
        <v>1381917540</v>
      </c>
      <c r="J504" s="11">
        <f>(((I504/60)/60)/24)+DATE(1970,1,1)</f>
        <v>41563.415972222225</v>
      </c>
      <c r="K504">
        <v>1379990038</v>
      </c>
      <c r="L504" s="15">
        <f>(((K504/60)/60)/24)+DATE(1970,1,1)</f>
        <v>41541.106921296298</v>
      </c>
      <c r="M504" s="63">
        <f>DATEDIF(L504,J504,"D")</f>
        <v>22</v>
      </c>
      <c r="N504" s="5">
        <v>22</v>
      </c>
      <c r="O504" t="b">
        <v>0</v>
      </c>
      <c r="P504">
        <v>79</v>
      </c>
      <c r="Q504" t="b">
        <v>0</v>
      </c>
      <c r="R504" t="s">
        <v>8278</v>
      </c>
      <c r="S504" s="2">
        <f>IF(E504=0,0,E504/D504*100)</f>
        <v>41.53846153846154</v>
      </c>
      <c r="T504" s="4">
        <f>IF(E504=0,0,E504/P504)</f>
        <v>34.177215189873415</v>
      </c>
      <c r="U504" t="str">
        <f>PROPER(LEFT(R504,(SEARCH("/",R504)-2)+1))</f>
        <v>Music</v>
      </c>
      <c r="V504" t="str">
        <f>PROPER(RIGHT(R504,LEN(R504)-SEARCH("/",R504)))</f>
        <v>Jazz</v>
      </c>
    </row>
    <row r="505" spans="1:22" x14ac:dyDescent="0.25">
      <c r="A505">
        <v>958</v>
      </c>
      <c r="B505" s="7" t="s">
        <v>959</v>
      </c>
      <c r="C505" s="7" t="s">
        <v>5068</v>
      </c>
      <c r="D505" s="4">
        <v>7777</v>
      </c>
      <c r="E505" s="4">
        <v>881</v>
      </c>
      <c r="F505" t="s">
        <v>8221</v>
      </c>
      <c r="G505" t="s">
        <v>8224</v>
      </c>
      <c r="H505" t="s">
        <v>8246</v>
      </c>
      <c r="I505">
        <v>1428641940</v>
      </c>
      <c r="J505" s="11">
        <f>(((I505/60)/60)/24)+DATE(1970,1,1)</f>
        <v>42104.207638888889</v>
      </c>
      <c r="K505">
        <v>1426792563</v>
      </c>
      <c r="L505" s="15">
        <f>(((K505/60)/60)/24)+DATE(1970,1,1)</f>
        <v>42082.802812499998</v>
      </c>
      <c r="M505" s="63">
        <f>DATEDIF(L505,J505,"D")</f>
        <v>22</v>
      </c>
      <c r="N505" s="5">
        <v>22</v>
      </c>
      <c r="O505" t="b">
        <v>0</v>
      </c>
      <c r="P505">
        <v>17</v>
      </c>
      <c r="Q505" t="b">
        <v>0</v>
      </c>
      <c r="R505" t="s">
        <v>8273</v>
      </c>
      <c r="S505" s="2">
        <f>IF(E505=0,0,E505/D505*100)</f>
        <v>11.328275684711327</v>
      </c>
      <c r="T505" s="4">
        <f>IF(E505=0,0,E505/P505)</f>
        <v>51.823529411764703</v>
      </c>
      <c r="U505" t="str">
        <f>PROPER(LEFT(R505,(SEARCH("/",R505)-2)+1))</f>
        <v>Technology</v>
      </c>
      <c r="V505" t="str">
        <f>PROPER(RIGHT(R505,LEN(R505)-SEARCH("/",R505)))</f>
        <v>Wearables</v>
      </c>
    </row>
    <row r="506" spans="1:22" x14ac:dyDescent="0.25">
      <c r="A506">
        <v>1377</v>
      </c>
      <c r="B506" s="7" t="s">
        <v>1378</v>
      </c>
      <c r="C506" s="7" t="s">
        <v>5487</v>
      </c>
      <c r="D506" s="4">
        <v>1300</v>
      </c>
      <c r="E506" s="4">
        <v>1510</v>
      </c>
      <c r="F506" t="s">
        <v>8219</v>
      </c>
      <c r="G506" t="s">
        <v>8224</v>
      </c>
      <c r="H506" t="s">
        <v>8246</v>
      </c>
      <c r="I506">
        <v>1486095060</v>
      </c>
      <c r="J506" s="11">
        <f>(((I506/60)/60)/24)+DATE(1970,1,1)</f>
        <v>42769.174305555556</v>
      </c>
      <c r="K506">
        <v>1484198170</v>
      </c>
      <c r="L506" s="15">
        <f>(((K506/60)/60)/24)+DATE(1970,1,1)</f>
        <v>42747.219560185185</v>
      </c>
      <c r="M506" s="63">
        <f>DATEDIF(L506,J506,"D")</f>
        <v>22</v>
      </c>
      <c r="N506" s="5">
        <v>22</v>
      </c>
      <c r="O506" t="b">
        <v>0</v>
      </c>
      <c r="P506">
        <v>31</v>
      </c>
      <c r="Q506" t="b">
        <v>1</v>
      </c>
      <c r="R506" t="s">
        <v>8276</v>
      </c>
      <c r="S506" s="2">
        <f>IF(E506=0,0,E506/D506*100)</f>
        <v>116.15384615384616</v>
      </c>
      <c r="T506" s="4">
        <f>IF(E506=0,0,E506/P506)</f>
        <v>48.70967741935484</v>
      </c>
      <c r="U506" t="str">
        <f>PROPER(LEFT(R506,(SEARCH("/",R506)-2)+1))</f>
        <v>Music</v>
      </c>
      <c r="V506" t="str">
        <f>PROPER(RIGHT(R506,LEN(R506)-SEARCH("/",R506)))</f>
        <v>Rock</v>
      </c>
    </row>
    <row r="507" spans="1:22" x14ac:dyDescent="0.25">
      <c r="A507">
        <v>1585</v>
      </c>
      <c r="B507" s="7" t="s">
        <v>1586</v>
      </c>
      <c r="C507" s="7" t="s">
        <v>5695</v>
      </c>
      <c r="D507" s="4">
        <v>2000</v>
      </c>
      <c r="E507" s="4">
        <v>1580</v>
      </c>
      <c r="F507" t="s">
        <v>8221</v>
      </c>
      <c r="G507" t="s">
        <v>8229</v>
      </c>
      <c r="H507" t="s">
        <v>8251</v>
      </c>
      <c r="I507">
        <v>1482663600</v>
      </c>
      <c r="J507" s="11">
        <f>(((I507/60)/60)/24)+DATE(1970,1,1)</f>
        <v>42729.458333333328</v>
      </c>
      <c r="K507">
        <v>1480800568</v>
      </c>
      <c r="L507" s="15">
        <f>(((K507/60)/60)/24)+DATE(1970,1,1)</f>
        <v>42707.895462962959</v>
      </c>
      <c r="M507" s="63">
        <f>DATEDIF(L507,J507,"D")</f>
        <v>22</v>
      </c>
      <c r="N507" s="5">
        <v>22</v>
      </c>
      <c r="O507" t="b">
        <v>0</v>
      </c>
      <c r="P507">
        <v>12</v>
      </c>
      <c r="Q507" t="b">
        <v>0</v>
      </c>
      <c r="R507" t="s">
        <v>8291</v>
      </c>
      <c r="S507" s="2">
        <f>IF(E507=0,0,E507/D507*100)</f>
        <v>79</v>
      </c>
      <c r="T507" s="4">
        <f>IF(E507=0,0,E507/P507)</f>
        <v>131.66666666666666</v>
      </c>
      <c r="U507" t="str">
        <f>PROPER(LEFT(R507,(SEARCH("/",R507)-2)+1))</f>
        <v>Photography</v>
      </c>
      <c r="V507" t="str">
        <f>PROPER(RIGHT(R507,LEN(R507)-SEARCH("/",R507)))</f>
        <v>Places</v>
      </c>
    </row>
    <row r="508" spans="1:22" x14ac:dyDescent="0.25">
      <c r="A508">
        <v>1897</v>
      </c>
      <c r="B508" s="7" t="s">
        <v>1898</v>
      </c>
      <c r="C508" s="7" t="s">
        <v>6007</v>
      </c>
      <c r="D508" s="4">
        <v>6350</v>
      </c>
      <c r="E508" s="4">
        <v>6506</v>
      </c>
      <c r="F508" t="s">
        <v>8219</v>
      </c>
      <c r="G508" t="s">
        <v>8224</v>
      </c>
      <c r="H508" t="s">
        <v>8246</v>
      </c>
      <c r="I508">
        <v>1393966800</v>
      </c>
      <c r="J508" s="11">
        <f>(((I508/60)/60)/24)+DATE(1970,1,1)</f>
        <v>41702.875</v>
      </c>
      <c r="K508">
        <v>1392040806</v>
      </c>
      <c r="L508" s="15">
        <f>(((K508/60)/60)/24)+DATE(1970,1,1)</f>
        <v>41680.583402777782</v>
      </c>
      <c r="M508" s="63">
        <f>DATEDIF(L508,J508,"D")</f>
        <v>22</v>
      </c>
      <c r="N508" s="5">
        <v>22</v>
      </c>
      <c r="O508" t="b">
        <v>0</v>
      </c>
      <c r="P508">
        <v>183</v>
      </c>
      <c r="Q508" t="b">
        <v>1</v>
      </c>
      <c r="R508" t="s">
        <v>8279</v>
      </c>
      <c r="S508" s="2">
        <f>IF(E508=0,0,E508/D508*100)</f>
        <v>102.45669291338582</v>
      </c>
      <c r="T508" s="4">
        <f>IF(E508=0,0,E508/P508)</f>
        <v>35.551912568306008</v>
      </c>
      <c r="U508" t="str">
        <f>PROPER(LEFT(R508,(SEARCH("/",R508)-2)+1))</f>
        <v>Music</v>
      </c>
      <c r="V508" t="str">
        <f>PROPER(RIGHT(R508,LEN(R508)-SEARCH("/",R508)))</f>
        <v>Indie Rock</v>
      </c>
    </row>
    <row r="509" spans="1:22" x14ac:dyDescent="0.25">
      <c r="A509">
        <v>1965</v>
      </c>
      <c r="B509" s="7" t="s">
        <v>1966</v>
      </c>
      <c r="C509" s="7" t="s">
        <v>6075</v>
      </c>
      <c r="D509" s="4">
        <v>5000</v>
      </c>
      <c r="E509" s="4">
        <v>13114</v>
      </c>
      <c r="F509" t="s">
        <v>8219</v>
      </c>
      <c r="G509" t="s">
        <v>8224</v>
      </c>
      <c r="H509" t="s">
        <v>8246</v>
      </c>
      <c r="I509">
        <v>1326330000</v>
      </c>
      <c r="J509" s="11">
        <f>(((I509/60)/60)/24)+DATE(1970,1,1)</f>
        <v>40920.041666666664</v>
      </c>
      <c r="K509">
        <v>1324433310</v>
      </c>
      <c r="L509" s="15">
        <f>(((K509/60)/60)/24)+DATE(1970,1,1)</f>
        <v>40898.089236111111</v>
      </c>
      <c r="M509" s="63">
        <f>DATEDIF(L509,J509,"D")</f>
        <v>22</v>
      </c>
      <c r="N509" s="5">
        <v>22</v>
      </c>
      <c r="O509" t="b">
        <v>1</v>
      </c>
      <c r="P509">
        <v>103</v>
      </c>
      <c r="Q509" t="b">
        <v>1</v>
      </c>
      <c r="R509" t="s">
        <v>8295</v>
      </c>
      <c r="S509" s="2">
        <f>IF(E509=0,0,E509/D509*100)</f>
        <v>262.27999999999997</v>
      </c>
      <c r="T509" s="4">
        <f>IF(E509=0,0,E509/P509)</f>
        <v>127.32038834951456</v>
      </c>
      <c r="U509" t="str">
        <f>PROPER(LEFT(R509,(SEARCH("/",R509)-2)+1))</f>
        <v>Technology</v>
      </c>
      <c r="V509" t="str">
        <f>PROPER(RIGHT(R509,LEN(R509)-SEARCH("/",R509)))</f>
        <v>Hardware</v>
      </c>
    </row>
    <row r="510" spans="1:22" x14ac:dyDescent="0.25">
      <c r="A510">
        <v>1983</v>
      </c>
      <c r="B510" s="7" t="s">
        <v>1984</v>
      </c>
      <c r="C510" s="7" t="s">
        <v>6093</v>
      </c>
      <c r="D510" s="4">
        <v>33000</v>
      </c>
      <c r="E510" s="4">
        <v>1419</v>
      </c>
      <c r="F510" t="s">
        <v>8221</v>
      </c>
      <c r="G510" t="s">
        <v>8224</v>
      </c>
      <c r="H510" t="s">
        <v>8246</v>
      </c>
      <c r="I510">
        <v>1472799600</v>
      </c>
      <c r="J510" s="11">
        <f>(((I510/60)/60)/24)+DATE(1970,1,1)</f>
        <v>42615.291666666672</v>
      </c>
      <c r="K510">
        <v>1470874618</v>
      </c>
      <c r="L510" s="15">
        <f>(((K510/60)/60)/24)+DATE(1970,1,1)</f>
        <v>42593.011782407411</v>
      </c>
      <c r="M510" s="63">
        <f>DATEDIF(L510,J510,"D")</f>
        <v>22</v>
      </c>
      <c r="N510" s="5">
        <v>22</v>
      </c>
      <c r="O510" t="b">
        <v>0</v>
      </c>
      <c r="P510">
        <v>16</v>
      </c>
      <c r="Q510" t="b">
        <v>0</v>
      </c>
      <c r="R510" t="s">
        <v>8296</v>
      </c>
      <c r="S510" s="2">
        <f>IF(E510=0,0,E510/D510*100)</f>
        <v>4.3</v>
      </c>
      <c r="T510" s="4">
        <f>IF(E510=0,0,E510/P510)</f>
        <v>88.6875</v>
      </c>
      <c r="U510" t="str">
        <f>PROPER(LEFT(R510,(SEARCH("/",R510)-2)+1))</f>
        <v>Photography</v>
      </c>
      <c r="V510" t="str">
        <f>PROPER(RIGHT(R510,LEN(R510)-SEARCH("/",R510)))</f>
        <v>People</v>
      </c>
    </row>
    <row r="511" spans="1:22" x14ac:dyDescent="0.25">
      <c r="A511">
        <v>2506</v>
      </c>
      <c r="B511" s="7" t="s">
        <v>2506</v>
      </c>
      <c r="C511" s="7" t="s">
        <v>6616</v>
      </c>
      <c r="D511" s="4">
        <v>5000</v>
      </c>
      <c r="E511" s="4">
        <v>30</v>
      </c>
      <c r="F511" t="s">
        <v>8221</v>
      </c>
      <c r="G511" t="s">
        <v>8225</v>
      </c>
      <c r="H511" t="s">
        <v>8247</v>
      </c>
      <c r="I511">
        <v>1443906000</v>
      </c>
      <c r="J511" s="11">
        <f>(((I511/60)/60)/24)+DATE(1970,1,1)</f>
        <v>42280.875</v>
      </c>
      <c r="K511">
        <v>1441955269</v>
      </c>
      <c r="L511" s="15">
        <f>(((K511/60)/60)/24)+DATE(1970,1,1)</f>
        <v>42258.297094907408</v>
      </c>
      <c r="M511" s="63">
        <f>DATEDIF(L511,J511,"D")</f>
        <v>22</v>
      </c>
      <c r="N511" s="5">
        <v>22</v>
      </c>
      <c r="O511" t="b">
        <v>0</v>
      </c>
      <c r="P511">
        <v>2</v>
      </c>
      <c r="Q511" t="b">
        <v>0</v>
      </c>
      <c r="R511" t="s">
        <v>8299</v>
      </c>
      <c r="S511" s="2">
        <f>IF(E511=0,0,E511/D511*100)</f>
        <v>0.6</v>
      </c>
      <c r="T511" s="4">
        <f>IF(E511=0,0,E511/P511)</f>
        <v>15</v>
      </c>
      <c r="U511" t="str">
        <f>PROPER(LEFT(R511,(SEARCH("/",R511)-2)+1))</f>
        <v>Food</v>
      </c>
      <c r="V511" t="str">
        <f>PROPER(RIGHT(R511,LEN(R511)-SEARCH("/",R511)))</f>
        <v>Restaurants</v>
      </c>
    </row>
    <row r="512" spans="1:22" x14ac:dyDescent="0.25">
      <c r="A512">
        <v>2522</v>
      </c>
      <c r="B512" s="7" t="s">
        <v>2522</v>
      </c>
      <c r="C512" s="7" t="s">
        <v>6632</v>
      </c>
      <c r="D512" s="4">
        <v>5000</v>
      </c>
      <c r="E512" s="4">
        <v>5000</v>
      </c>
      <c r="F512" t="s">
        <v>8219</v>
      </c>
      <c r="G512" t="s">
        <v>8224</v>
      </c>
      <c r="H512" t="s">
        <v>8246</v>
      </c>
      <c r="I512">
        <v>1461336720</v>
      </c>
      <c r="J512" s="11">
        <f>(((I512/60)/60)/24)+DATE(1970,1,1)</f>
        <v>42482.619444444441</v>
      </c>
      <c r="K512">
        <v>1459431960</v>
      </c>
      <c r="L512" s="15">
        <f>(((K512/60)/60)/24)+DATE(1970,1,1)</f>
        <v>42460.573611111111</v>
      </c>
      <c r="M512" s="63">
        <f>DATEDIF(L512,J512,"D")</f>
        <v>22</v>
      </c>
      <c r="N512" s="5">
        <v>22</v>
      </c>
      <c r="O512" t="b">
        <v>0</v>
      </c>
      <c r="P512">
        <v>27</v>
      </c>
      <c r="Q512" t="b">
        <v>1</v>
      </c>
      <c r="R512" t="s">
        <v>8300</v>
      </c>
      <c r="S512" s="2">
        <f>IF(E512=0,0,E512/D512*100)</f>
        <v>100</v>
      </c>
      <c r="T512" s="4">
        <f>IF(E512=0,0,E512/P512)</f>
        <v>185.18518518518519</v>
      </c>
      <c r="U512" t="str">
        <f>PROPER(LEFT(R512,(SEARCH("/",R512)-2)+1))</f>
        <v>Music</v>
      </c>
      <c r="V512" t="str">
        <f>PROPER(RIGHT(R512,LEN(R512)-SEARCH("/",R512)))</f>
        <v>Classical Music</v>
      </c>
    </row>
    <row r="513" spans="1:22" x14ac:dyDescent="0.25">
      <c r="A513">
        <v>2672</v>
      </c>
      <c r="B513" s="7" t="s">
        <v>2672</v>
      </c>
      <c r="C513" s="7" t="s">
        <v>6782</v>
      </c>
      <c r="D513" s="4">
        <v>10000</v>
      </c>
      <c r="E513" s="4">
        <v>3319</v>
      </c>
      <c r="F513" t="s">
        <v>8221</v>
      </c>
      <c r="G513" t="s">
        <v>8224</v>
      </c>
      <c r="H513" t="s">
        <v>8246</v>
      </c>
      <c r="I513">
        <v>1451282400</v>
      </c>
      <c r="J513" s="11">
        <f>(((I513/60)/60)/24)+DATE(1970,1,1)</f>
        <v>42366.25</v>
      </c>
      <c r="K513">
        <v>1449436390</v>
      </c>
      <c r="L513" s="15">
        <f>(((K513/60)/60)/24)+DATE(1970,1,1)</f>
        <v>42344.884143518517</v>
      </c>
      <c r="M513" s="63">
        <f>DATEDIF(L513,J513,"D")</f>
        <v>22</v>
      </c>
      <c r="N513" s="5">
        <v>22</v>
      </c>
      <c r="O513" t="b">
        <v>1</v>
      </c>
      <c r="P513">
        <v>47</v>
      </c>
      <c r="Q513" t="b">
        <v>0</v>
      </c>
      <c r="R513" t="s">
        <v>8302</v>
      </c>
      <c r="S513" s="2">
        <f>IF(E513=0,0,E513/D513*100)</f>
        <v>33.19</v>
      </c>
      <c r="T513" s="4">
        <f>IF(E513=0,0,E513/P513)</f>
        <v>70.61702127659575</v>
      </c>
      <c r="U513" t="str">
        <f>PROPER(LEFT(R513,(SEARCH("/",R513)-2)+1))</f>
        <v>Technology</v>
      </c>
      <c r="V513" t="str">
        <f>PROPER(RIGHT(R513,LEN(R513)-SEARCH("/",R513)))</f>
        <v>Makerspaces</v>
      </c>
    </row>
    <row r="514" spans="1:22" x14ac:dyDescent="0.25">
      <c r="A514">
        <v>2801</v>
      </c>
      <c r="B514" s="7" t="s">
        <v>2801</v>
      </c>
      <c r="C514" s="7" t="s">
        <v>6911</v>
      </c>
      <c r="D514" s="4">
        <v>500</v>
      </c>
      <c r="E514" s="4">
        <v>666</v>
      </c>
      <c r="F514" t="s">
        <v>8219</v>
      </c>
      <c r="G514" t="s">
        <v>8226</v>
      </c>
      <c r="H514" t="s">
        <v>8248</v>
      </c>
      <c r="I514">
        <v>1412938800</v>
      </c>
      <c r="J514" s="11">
        <f>(((I514/60)/60)/24)+DATE(1970,1,1)</f>
        <v>41922.458333333336</v>
      </c>
      <c r="K514">
        <v>1411019409</v>
      </c>
      <c r="L514" s="15">
        <f>(((K514/60)/60)/24)+DATE(1970,1,1)</f>
        <v>41900.243159722224</v>
      </c>
      <c r="M514" s="63">
        <f>DATEDIF(L514,J514,"D")</f>
        <v>22</v>
      </c>
      <c r="N514" s="5">
        <v>22</v>
      </c>
      <c r="O514" t="b">
        <v>0</v>
      </c>
      <c r="P514">
        <v>13</v>
      </c>
      <c r="Q514" t="b">
        <v>1</v>
      </c>
      <c r="R514" t="s">
        <v>8271</v>
      </c>
      <c r="S514" s="2">
        <f>IF(E514=0,0,E514/D514*100)</f>
        <v>133.20000000000002</v>
      </c>
      <c r="T514" s="4">
        <f>IF(E514=0,0,E514/P514)</f>
        <v>51.230769230769234</v>
      </c>
      <c r="U514" t="str">
        <f>PROPER(LEFT(R514,(SEARCH("/",R514)-2)+1))</f>
        <v>Theater</v>
      </c>
      <c r="V514" t="str">
        <f>PROPER(RIGHT(R514,LEN(R514)-SEARCH("/",R514)))</f>
        <v>Plays</v>
      </c>
    </row>
    <row r="515" spans="1:22" x14ac:dyDescent="0.25">
      <c r="A515">
        <v>2838</v>
      </c>
      <c r="B515" s="7" t="s">
        <v>2838</v>
      </c>
      <c r="C515" s="7" t="s">
        <v>6948</v>
      </c>
      <c r="D515" s="4">
        <v>2000</v>
      </c>
      <c r="E515" s="4">
        <v>2405</v>
      </c>
      <c r="F515" t="s">
        <v>8219</v>
      </c>
      <c r="G515" t="s">
        <v>8224</v>
      </c>
      <c r="H515" t="s">
        <v>8246</v>
      </c>
      <c r="I515">
        <v>1407967200</v>
      </c>
      <c r="J515" s="11">
        <f>(((I515/60)/60)/24)+DATE(1970,1,1)</f>
        <v>41864.916666666664</v>
      </c>
      <c r="K515">
        <v>1406039696</v>
      </c>
      <c r="L515" s="15">
        <f>(((K515/60)/60)/24)+DATE(1970,1,1)</f>
        <v>41842.607592592591</v>
      </c>
      <c r="M515" s="63">
        <f>DATEDIF(L515,J515,"D")</f>
        <v>22</v>
      </c>
      <c r="N515" s="5">
        <v>22</v>
      </c>
      <c r="O515" t="b">
        <v>0</v>
      </c>
      <c r="P515">
        <v>54</v>
      </c>
      <c r="Q515" t="b">
        <v>1</v>
      </c>
      <c r="R515" t="s">
        <v>8271</v>
      </c>
      <c r="S515" s="2">
        <f>IF(E515=0,0,E515/D515*100)</f>
        <v>120.24999999999999</v>
      </c>
      <c r="T515" s="4">
        <f>IF(E515=0,0,E515/P515)</f>
        <v>44.537037037037038</v>
      </c>
      <c r="U515" t="str">
        <f>PROPER(LEFT(R515,(SEARCH("/",R515)-2)+1))</f>
        <v>Theater</v>
      </c>
      <c r="V515" t="str">
        <f>PROPER(RIGHT(R515,LEN(R515)-SEARCH("/",R515)))</f>
        <v>Plays</v>
      </c>
    </row>
    <row r="516" spans="1:22" x14ac:dyDescent="0.25">
      <c r="A516">
        <v>2989</v>
      </c>
      <c r="B516" s="7" t="s">
        <v>2989</v>
      </c>
      <c r="C516" s="7" t="s">
        <v>7099</v>
      </c>
      <c r="D516" s="4">
        <v>20000</v>
      </c>
      <c r="E516" s="4">
        <v>35307</v>
      </c>
      <c r="F516" t="s">
        <v>8219</v>
      </c>
      <c r="G516" t="s">
        <v>8224</v>
      </c>
      <c r="H516" t="s">
        <v>8246</v>
      </c>
      <c r="I516">
        <v>1450673940</v>
      </c>
      <c r="J516" s="11">
        <f>(((I516/60)/60)/24)+DATE(1970,1,1)</f>
        <v>42359.207638888889</v>
      </c>
      <c r="K516">
        <v>1448756962</v>
      </c>
      <c r="L516" s="15">
        <f>(((K516/60)/60)/24)+DATE(1970,1,1)</f>
        <v>42337.02039351852</v>
      </c>
      <c r="M516" s="63">
        <f>DATEDIF(L516,J516,"D")</f>
        <v>22</v>
      </c>
      <c r="N516" s="5">
        <v>22</v>
      </c>
      <c r="O516" t="b">
        <v>0</v>
      </c>
      <c r="P516">
        <v>364</v>
      </c>
      <c r="Q516" t="b">
        <v>1</v>
      </c>
      <c r="R516" t="s">
        <v>8303</v>
      </c>
      <c r="S516" s="2">
        <f>IF(E516=0,0,E516/D516*100)</f>
        <v>176.535</v>
      </c>
      <c r="T516" s="4">
        <f>IF(E516=0,0,E516/P516)</f>
        <v>96.997252747252745</v>
      </c>
      <c r="U516" t="str">
        <f>PROPER(LEFT(R516,(SEARCH("/",R516)-2)+1))</f>
        <v>Theater</v>
      </c>
      <c r="V516" t="str">
        <f>PROPER(RIGHT(R516,LEN(R516)-SEARCH("/",R516)))</f>
        <v>Spaces</v>
      </c>
    </row>
    <row r="517" spans="1:22" x14ac:dyDescent="0.25">
      <c r="A517">
        <v>2991</v>
      </c>
      <c r="B517" s="7" t="s">
        <v>2991</v>
      </c>
      <c r="C517" s="7" t="s">
        <v>7101</v>
      </c>
      <c r="D517" s="4">
        <v>8500</v>
      </c>
      <c r="E517" s="4">
        <v>8780</v>
      </c>
      <c r="F517" t="s">
        <v>8219</v>
      </c>
      <c r="G517" t="s">
        <v>8224</v>
      </c>
      <c r="H517" t="s">
        <v>8246</v>
      </c>
      <c r="I517">
        <v>1485547530</v>
      </c>
      <c r="J517" s="11">
        <f>(((I517/60)/60)/24)+DATE(1970,1,1)</f>
        <v>42762.837152777778</v>
      </c>
      <c r="K517">
        <v>1483646730</v>
      </c>
      <c r="L517" s="15">
        <f>(((K517/60)/60)/24)+DATE(1970,1,1)</f>
        <v>42740.837152777778</v>
      </c>
      <c r="M517" s="63">
        <f>DATEDIF(L517,J517,"D")</f>
        <v>22</v>
      </c>
      <c r="N517" s="5">
        <v>22</v>
      </c>
      <c r="O517" t="b">
        <v>0</v>
      </c>
      <c r="P517">
        <v>93</v>
      </c>
      <c r="Q517" t="b">
        <v>1</v>
      </c>
      <c r="R517" t="s">
        <v>8303</v>
      </c>
      <c r="S517" s="2">
        <f>IF(E517=0,0,E517/D517*100)</f>
        <v>103.29411764705883</v>
      </c>
      <c r="T517" s="4">
        <f>IF(E517=0,0,E517/P517)</f>
        <v>94.408602150537632</v>
      </c>
      <c r="U517" t="str">
        <f>PROPER(LEFT(R517,(SEARCH("/",R517)-2)+1))</f>
        <v>Theater</v>
      </c>
      <c r="V517" t="str">
        <f>PROPER(RIGHT(R517,LEN(R517)-SEARCH("/",R517)))</f>
        <v>Spaces</v>
      </c>
    </row>
    <row r="518" spans="1:22" x14ac:dyDescent="0.25">
      <c r="A518">
        <v>3106</v>
      </c>
      <c r="B518" s="7" t="s">
        <v>3106</v>
      </c>
      <c r="C518" s="7" t="s">
        <v>7216</v>
      </c>
      <c r="D518" s="4">
        <v>1000</v>
      </c>
      <c r="E518" s="4">
        <v>41</v>
      </c>
      <c r="F518" t="s">
        <v>8221</v>
      </c>
      <c r="G518" t="s">
        <v>8225</v>
      </c>
      <c r="H518" t="s">
        <v>8247</v>
      </c>
      <c r="I518">
        <v>1442440800</v>
      </c>
      <c r="J518" s="11">
        <f>(((I518/60)/60)/24)+DATE(1970,1,1)</f>
        <v>42263.916666666672</v>
      </c>
      <c r="K518">
        <v>1440497876</v>
      </c>
      <c r="L518" s="15">
        <f>(((K518/60)/60)/24)+DATE(1970,1,1)</f>
        <v>42241.429120370376</v>
      </c>
      <c r="M518" s="63">
        <f>DATEDIF(L518,J518,"D")</f>
        <v>22</v>
      </c>
      <c r="N518" s="5">
        <v>22</v>
      </c>
      <c r="O518" t="b">
        <v>0</v>
      </c>
      <c r="P518">
        <v>4</v>
      </c>
      <c r="Q518" t="b">
        <v>0</v>
      </c>
      <c r="R518" t="s">
        <v>8303</v>
      </c>
      <c r="S518" s="2">
        <f>IF(E518=0,0,E518/D518*100)</f>
        <v>4.1000000000000005</v>
      </c>
      <c r="T518" s="4">
        <f>IF(E518=0,0,E518/P518)</f>
        <v>10.25</v>
      </c>
      <c r="U518" t="str">
        <f>PROPER(LEFT(R518,(SEARCH("/",R518)-2)+1))</f>
        <v>Theater</v>
      </c>
      <c r="V518" t="str">
        <f>PROPER(RIGHT(R518,LEN(R518)-SEARCH("/",R518)))</f>
        <v>Spaces</v>
      </c>
    </row>
    <row r="519" spans="1:22" x14ac:dyDescent="0.25">
      <c r="A519">
        <v>3135</v>
      </c>
      <c r="B519" s="7" t="s">
        <v>3135</v>
      </c>
      <c r="C519" s="7" t="s">
        <v>7245</v>
      </c>
      <c r="D519" s="4">
        <v>777</v>
      </c>
      <c r="E519" s="4">
        <v>162</v>
      </c>
      <c r="F519" t="s">
        <v>8222</v>
      </c>
      <c r="G519" t="s">
        <v>8224</v>
      </c>
      <c r="H519" t="s">
        <v>8246</v>
      </c>
      <c r="I519">
        <v>1491277121</v>
      </c>
      <c r="J519" s="11">
        <f>(((I519/60)/60)/24)+DATE(1970,1,1)</f>
        <v>42829.151863425926</v>
      </c>
      <c r="K519">
        <v>1489376321</v>
      </c>
      <c r="L519" s="15">
        <f>(((K519/60)/60)/24)+DATE(1970,1,1)</f>
        <v>42807.151863425926</v>
      </c>
      <c r="M519" s="63">
        <f>DATEDIF(L519,J519,"D")</f>
        <v>22</v>
      </c>
      <c r="N519" s="5">
        <v>22</v>
      </c>
      <c r="O519" t="b">
        <v>0</v>
      </c>
      <c r="P519">
        <v>7</v>
      </c>
      <c r="Q519" t="b">
        <v>0</v>
      </c>
      <c r="R519" t="s">
        <v>8271</v>
      </c>
      <c r="S519" s="2">
        <f>IF(E519=0,0,E519/D519*100)</f>
        <v>20.849420849420849</v>
      </c>
      <c r="T519" s="4">
        <f>IF(E519=0,0,E519/P519)</f>
        <v>23.142857142857142</v>
      </c>
      <c r="U519" t="str">
        <f>PROPER(LEFT(R519,(SEARCH("/",R519)-2)+1))</f>
        <v>Theater</v>
      </c>
      <c r="V519" t="str">
        <f>PROPER(RIGHT(R519,LEN(R519)-SEARCH("/",R519)))</f>
        <v>Plays</v>
      </c>
    </row>
    <row r="520" spans="1:22" x14ac:dyDescent="0.25">
      <c r="A520">
        <v>3148</v>
      </c>
      <c r="B520" s="7" t="s">
        <v>3148</v>
      </c>
      <c r="C520" s="7" t="s">
        <v>7258</v>
      </c>
      <c r="D520" s="4">
        <v>1800</v>
      </c>
      <c r="E520" s="4">
        <v>2361</v>
      </c>
      <c r="F520" t="s">
        <v>8219</v>
      </c>
      <c r="G520" t="s">
        <v>8224</v>
      </c>
      <c r="H520" t="s">
        <v>8246</v>
      </c>
      <c r="I520">
        <v>1412136000</v>
      </c>
      <c r="J520" s="11">
        <f>(((I520/60)/60)/24)+DATE(1970,1,1)</f>
        <v>41913.166666666664</v>
      </c>
      <c r="K520">
        <v>1410278284</v>
      </c>
      <c r="L520" s="15">
        <f>(((K520/60)/60)/24)+DATE(1970,1,1)</f>
        <v>41891.665324074071</v>
      </c>
      <c r="M520" s="63">
        <f>DATEDIF(L520,J520,"D")</f>
        <v>22</v>
      </c>
      <c r="N520" s="5">
        <v>22</v>
      </c>
      <c r="O520" t="b">
        <v>1</v>
      </c>
      <c r="P520">
        <v>57</v>
      </c>
      <c r="Q520" t="b">
        <v>1</v>
      </c>
      <c r="R520" t="s">
        <v>8271</v>
      </c>
      <c r="S520" s="2">
        <f>IF(E520=0,0,E520/D520*100)</f>
        <v>131.16666666666669</v>
      </c>
      <c r="T520" s="4">
        <f>IF(E520=0,0,E520/P520)</f>
        <v>41.421052631578945</v>
      </c>
      <c r="U520" t="str">
        <f>PROPER(LEFT(R520,(SEARCH("/",R520)-2)+1))</f>
        <v>Theater</v>
      </c>
      <c r="V520" t="str">
        <f>PROPER(RIGHT(R520,LEN(R520)-SEARCH("/",R520)))</f>
        <v>Plays</v>
      </c>
    </row>
    <row r="521" spans="1:22" x14ac:dyDescent="0.25">
      <c r="A521">
        <v>3165</v>
      </c>
      <c r="B521" s="7" t="s">
        <v>3165</v>
      </c>
      <c r="C521" s="7" t="s">
        <v>7275</v>
      </c>
      <c r="D521" s="4">
        <v>750</v>
      </c>
      <c r="E521" s="4">
        <v>1220</v>
      </c>
      <c r="F521" t="s">
        <v>8219</v>
      </c>
      <c r="G521" t="s">
        <v>8224</v>
      </c>
      <c r="H521" t="s">
        <v>8246</v>
      </c>
      <c r="I521">
        <v>1304395140</v>
      </c>
      <c r="J521" s="11">
        <f>(((I521/60)/60)/24)+DATE(1970,1,1)</f>
        <v>40666.165972222225</v>
      </c>
      <c r="K521">
        <v>1302493760</v>
      </c>
      <c r="L521" s="15">
        <f>(((K521/60)/60)/24)+DATE(1970,1,1)</f>
        <v>40644.159259259257</v>
      </c>
      <c r="M521" s="63">
        <f>DATEDIF(L521,J521,"D")</f>
        <v>22</v>
      </c>
      <c r="N521" s="5">
        <v>22</v>
      </c>
      <c r="O521" t="b">
        <v>1</v>
      </c>
      <c r="P521">
        <v>21</v>
      </c>
      <c r="Q521" t="b">
        <v>1</v>
      </c>
      <c r="R521" t="s">
        <v>8271</v>
      </c>
      <c r="S521" s="2">
        <f>IF(E521=0,0,E521/D521*100)</f>
        <v>162.66666666666666</v>
      </c>
      <c r="T521" s="4">
        <f>IF(E521=0,0,E521/P521)</f>
        <v>58.095238095238095</v>
      </c>
      <c r="U521" t="str">
        <f>PROPER(LEFT(R521,(SEARCH("/",R521)-2)+1))</f>
        <v>Theater</v>
      </c>
      <c r="V521" t="str">
        <f>PROPER(RIGHT(R521,LEN(R521)-SEARCH("/",R521)))</f>
        <v>Plays</v>
      </c>
    </row>
    <row r="522" spans="1:22" x14ac:dyDescent="0.25">
      <c r="A522">
        <v>3256</v>
      </c>
      <c r="B522" s="7" t="s">
        <v>3256</v>
      </c>
      <c r="C522" s="7" t="s">
        <v>7366</v>
      </c>
      <c r="D522" s="4">
        <v>10000</v>
      </c>
      <c r="E522" s="4">
        <v>12806</v>
      </c>
      <c r="F522" t="s">
        <v>8219</v>
      </c>
      <c r="G522" t="s">
        <v>8224</v>
      </c>
      <c r="H522" t="s">
        <v>8246</v>
      </c>
      <c r="I522">
        <v>1433995140</v>
      </c>
      <c r="J522" s="11">
        <f>(((I522/60)/60)/24)+DATE(1970,1,1)</f>
        <v>42166.165972222225</v>
      </c>
      <c r="K522">
        <v>1432129577</v>
      </c>
      <c r="L522" s="15">
        <f>(((K522/60)/60)/24)+DATE(1970,1,1)</f>
        <v>42144.573807870373</v>
      </c>
      <c r="M522" s="63">
        <f>DATEDIF(L522,J522,"D")</f>
        <v>22</v>
      </c>
      <c r="N522" s="5">
        <v>22</v>
      </c>
      <c r="O522" t="b">
        <v>1</v>
      </c>
      <c r="P522">
        <v>176</v>
      </c>
      <c r="Q522" t="b">
        <v>1</v>
      </c>
      <c r="R522" t="s">
        <v>8271</v>
      </c>
      <c r="S522" s="2">
        <f>IF(E522=0,0,E522/D522*100)</f>
        <v>128.06</v>
      </c>
      <c r="T522" s="4">
        <f>IF(E522=0,0,E522/P522)</f>
        <v>72.76136363636364</v>
      </c>
      <c r="U522" t="str">
        <f>PROPER(LEFT(R522,(SEARCH("/",R522)-2)+1))</f>
        <v>Theater</v>
      </c>
      <c r="V522" t="str">
        <f>PROPER(RIGHT(R522,LEN(R522)-SEARCH("/",R522)))</f>
        <v>Plays</v>
      </c>
    </row>
    <row r="523" spans="1:22" x14ac:dyDescent="0.25">
      <c r="A523">
        <v>3322</v>
      </c>
      <c r="B523" s="7" t="s">
        <v>3322</v>
      </c>
      <c r="C523" s="7" t="s">
        <v>7432</v>
      </c>
      <c r="D523" s="4">
        <v>3300</v>
      </c>
      <c r="E523" s="4">
        <v>3350</v>
      </c>
      <c r="F523" t="s">
        <v>8219</v>
      </c>
      <c r="G523" t="s">
        <v>8224</v>
      </c>
      <c r="H523" t="s">
        <v>8246</v>
      </c>
      <c r="I523">
        <v>1466567700</v>
      </c>
      <c r="J523" s="11">
        <f>(((I523/60)/60)/24)+DATE(1970,1,1)</f>
        <v>42543.163194444445</v>
      </c>
      <c r="K523">
        <v>1464653696</v>
      </c>
      <c r="L523" s="15">
        <f>(((K523/60)/60)/24)+DATE(1970,1,1)</f>
        <v>42521.010370370372</v>
      </c>
      <c r="M523" s="63">
        <f>DATEDIF(L523,J523,"D")</f>
        <v>22</v>
      </c>
      <c r="N523" s="5">
        <v>22</v>
      </c>
      <c r="O523" t="b">
        <v>0</v>
      </c>
      <c r="P523">
        <v>23</v>
      </c>
      <c r="Q523" t="b">
        <v>1</v>
      </c>
      <c r="R523" t="s">
        <v>8271</v>
      </c>
      <c r="S523" s="2">
        <f>IF(E523=0,0,E523/D523*100)</f>
        <v>101.51515151515152</v>
      </c>
      <c r="T523" s="4">
        <f>IF(E523=0,0,E523/P523)</f>
        <v>145.65217391304347</v>
      </c>
      <c r="U523" t="str">
        <f>PROPER(LEFT(R523,(SEARCH("/",R523)-2)+1))</f>
        <v>Theater</v>
      </c>
      <c r="V523" t="str">
        <f>PROPER(RIGHT(R523,LEN(R523)-SEARCH("/",R523)))</f>
        <v>Plays</v>
      </c>
    </row>
    <row r="524" spans="1:22" x14ac:dyDescent="0.25">
      <c r="A524">
        <v>3333</v>
      </c>
      <c r="B524" s="7" t="s">
        <v>3333</v>
      </c>
      <c r="C524" s="7" t="s">
        <v>7443</v>
      </c>
      <c r="D524" s="4">
        <v>3500</v>
      </c>
      <c r="E524" s="4">
        <v>3660</v>
      </c>
      <c r="F524" t="s">
        <v>8219</v>
      </c>
      <c r="G524" t="s">
        <v>8224</v>
      </c>
      <c r="H524" t="s">
        <v>8246</v>
      </c>
      <c r="I524">
        <v>1434384880</v>
      </c>
      <c r="J524" s="11">
        <f>(((I524/60)/60)/24)+DATE(1970,1,1)</f>
        <v>42170.676851851851</v>
      </c>
      <c r="K524">
        <v>1432484080</v>
      </c>
      <c r="L524" s="15">
        <f>(((K524/60)/60)/24)+DATE(1970,1,1)</f>
        <v>42148.676851851851</v>
      </c>
      <c r="M524" s="63">
        <f>DATEDIF(L524,J524,"D")</f>
        <v>22</v>
      </c>
      <c r="N524" s="5">
        <v>22</v>
      </c>
      <c r="O524" t="b">
        <v>0</v>
      </c>
      <c r="P524">
        <v>111</v>
      </c>
      <c r="Q524" t="b">
        <v>1</v>
      </c>
      <c r="R524" t="s">
        <v>8271</v>
      </c>
      <c r="S524" s="2">
        <f>IF(E524=0,0,E524/D524*100)</f>
        <v>104.57142857142858</v>
      </c>
      <c r="T524" s="4">
        <f>IF(E524=0,0,E524/P524)</f>
        <v>32.972972972972975</v>
      </c>
      <c r="U524" t="str">
        <f>PROPER(LEFT(R524,(SEARCH("/",R524)-2)+1))</f>
        <v>Theater</v>
      </c>
      <c r="V524" t="str">
        <f>PROPER(RIGHT(R524,LEN(R524)-SEARCH("/",R524)))</f>
        <v>Plays</v>
      </c>
    </row>
    <row r="525" spans="1:22" x14ac:dyDescent="0.25">
      <c r="A525">
        <v>3364</v>
      </c>
      <c r="B525" s="7" t="s">
        <v>3363</v>
      </c>
      <c r="C525" s="7" t="s">
        <v>7474</v>
      </c>
      <c r="D525" s="4">
        <v>3000</v>
      </c>
      <c r="E525" s="4">
        <v>3178</v>
      </c>
      <c r="F525" t="s">
        <v>8219</v>
      </c>
      <c r="G525" t="s">
        <v>8225</v>
      </c>
      <c r="H525" t="s">
        <v>8247</v>
      </c>
      <c r="I525">
        <v>1458075600</v>
      </c>
      <c r="J525" s="11">
        <f>(((I525/60)/60)/24)+DATE(1970,1,1)</f>
        <v>42444.875</v>
      </c>
      <c r="K525">
        <v>1456183649</v>
      </c>
      <c r="L525" s="15">
        <f>(((K525/60)/60)/24)+DATE(1970,1,1)</f>
        <v>42422.977418981478</v>
      </c>
      <c r="M525" s="63">
        <f>DATEDIF(L525,J525,"D")</f>
        <v>22</v>
      </c>
      <c r="N525" s="5">
        <v>22</v>
      </c>
      <c r="O525" t="b">
        <v>0</v>
      </c>
      <c r="P525">
        <v>72</v>
      </c>
      <c r="Q525" t="b">
        <v>1</v>
      </c>
      <c r="R525" t="s">
        <v>8271</v>
      </c>
      <c r="S525" s="2">
        <f>IF(E525=0,0,E525/D525*100)</f>
        <v>105.93333333333332</v>
      </c>
      <c r="T525" s="4">
        <f>IF(E525=0,0,E525/P525)</f>
        <v>44.138888888888886</v>
      </c>
      <c r="U525" t="str">
        <f>PROPER(LEFT(R525,(SEARCH("/",R525)-2)+1))</f>
        <v>Theater</v>
      </c>
      <c r="V525" t="str">
        <f>PROPER(RIGHT(R525,LEN(R525)-SEARCH("/",R525)))</f>
        <v>Plays</v>
      </c>
    </row>
    <row r="526" spans="1:22" x14ac:dyDescent="0.25">
      <c r="A526">
        <v>3424</v>
      </c>
      <c r="B526" s="7" t="s">
        <v>3423</v>
      </c>
      <c r="C526" s="7" t="s">
        <v>7534</v>
      </c>
      <c r="D526" s="4">
        <v>6000</v>
      </c>
      <c r="E526" s="4">
        <v>6215</v>
      </c>
      <c r="F526" t="s">
        <v>8219</v>
      </c>
      <c r="G526" t="s">
        <v>8224</v>
      </c>
      <c r="H526" t="s">
        <v>8246</v>
      </c>
      <c r="I526">
        <v>1423119540</v>
      </c>
      <c r="J526" s="11">
        <f>(((I526/60)/60)/24)+DATE(1970,1,1)</f>
        <v>42040.290972222225</v>
      </c>
      <c r="K526">
        <v>1421252084</v>
      </c>
      <c r="L526" s="15">
        <f>(((K526/60)/60)/24)+DATE(1970,1,1)</f>
        <v>42018.676898148144</v>
      </c>
      <c r="M526" s="63">
        <f>DATEDIF(L526,J526,"D")</f>
        <v>22</v>
      </c>
      <c r="N526" s="5">
        <v>22</v>
      </c>
      <c r="O526" t="b">
        <v>0</v>
      </c>
      <c r="P526">
        <v>76</v>
      </c>
      <c r="Q526" t="b">
        <v>1</v>
      </c>
      <c r="R526" t="s">
        <v>8271</v>
      </c>
      <c r="S526" s="2">
        <f>IF(E526=0,0,E526/D526*100)</f>
        <v>103.58333333333334</v>
      </c>
      <c r="T526" s="4">
        <f>IF(E526=0,0,E526/P526)</f>
        <v>81.776315789473685</v>
      </c>
      <c r="U526" t="str">
        <f>PROPER(LEFT(R526,(SEARCH("/",R526)-2)+1))</f>
        <v>Theater</v>
      </c>
      <c r="V526" t="str">
        <f>PROPER(RIGHT(R526,LEN(R526)-SEARCH("/",R526)))</f>
        <v>Plays</v>
      </c>
    </row>
    <row r="527" spans="1:22" x14ac:dyDescent="0.25">
      <c r="A527">
        <v>3440</v>
      </c>
      <c r="B527" s="7" t="s">
        <v>3439</v>
      </c>
      <c r="C527" s="7" t="s">
        <v>7550</v>
      </c>
      <c r="D527" s="4">
        <v>5000</v>
      </c>
      <c r="E527" s="4">
        <v>5260.92</v>
      </c>
      <c r="F527" t="s">
        <v>8219</v>
      </c>
      <c r="G527" t="s">
        <v>8224</v>
      </c>
      <c r="H527" t="s">
        <v>8246</v>
      </c>
      <c r="I527">
        <v>1405095300</v>
      </c>
      <c r="J527" s="11">
        <f>(((I527/60)/60)/24)+DATE(1970,1,1)</f>
        <v>41831.677083333336</v>
      </c>
      <c r="K527">
        <v>1403146628</v>
      </c>
      <c r="L527" s="15">
        <f>(((K527/60)/60)/24)+DATE(1970,1,1)</f>
        <v>41809.12300925926</v>
      </c>
      <c r="M527" s="63">
        <f>DATEDIF(L527,J527,"D")</f>
        <v>22</v>
      </c>
      <c r="N527" s="5">
        <v>22</v>
      </c>
      <c r="O527" t="b">
        <v>0</v>
      </c>
      <c r="P527">
        <v>82</v>
      </c>
      <c r="Q527" t="b">
        <v>1</v>
      </c>
      <c r="R527" t="s">
        <v>8271</v>
      </c>
      <c r="S527" s="2">
        <f>IF(E527=0,0,E527/D527*100)</f>
        <v>105.2184</v>
      </c>
      <c r="T527" s="4">
        <f>IF(E527=0,0,E527/P527)</f>
        <v>64.157560975609755</v>
      </c>
      <c r="U527" t="str">
        <f>PROPER(LEFT(R527,(SEARCH("/",R527)-2)+1))</f>
        <v>Theater</v>
      </c>
      <c r="V527" t="str">
        <f>PROPER(RIGHT(R527,LEN(R527)-SEARCH("/",R527)))</f>
        <v>Plays</v>
      </c>
    </row>
    <row r="528" spans="1:22" x14ac:dyDescent="0.25">
      <c r="A528">
        <v>3546</v>
      </c>
      <c r="B528" s="7" t="s">
        <v>3545</v>
      </c>
      <c r="C528" s="7" t="s">
        <v>7656</v>
      </c>
      <c r="D528" s="4">
        <v>1100</v>
      </c>
      <c r="E528" s="4">
        <v>1125</v>
      </c>
      <c r="F528" t="s">
        <v>8219</v>
      </c>
      <c r="G528" t="s">
        <v>8224</v>
      </c>
      <c r="H528" t="s">
        <v>8246</v>
      </c>
      <c r="I528">
        <v>1427860740</v>
      </c>
      <c r="J528" s="11">
        <f>(((I528/60)/60)/24)+DATE(1970,1,1)</f>
        <v>42095.165972222225</v>
      </c>
      <c r="K528">
        <v>1426002684</v>
      </c>
      <c r="L528" s="15">
        <f>(((K528/60)/60)/24)+DATE(1970,1,1)</f>
        <v>42073.660694444443</v>
      </c>
      <c r="M528" s="63">
        <f>DATEDIF(L528,J528,"D")</f>
        <v>22</v>
      </c>
      <c r="N528" s="5">
        <v>22</v>
      </c>
      <c r="O528" t="b">
        <v>0</v>
      </c>
      <c r="P528">
        <v>19</v>
      </c>
      <c r="Q528" t="b">
        <v>1</v>
      </c>
      <c r="R528" t="s">
        <v>8271</v>
      </c>
      <c r="S528" s="2">
        <f>IF(E528=0,0,E528/D528*100)</f>
        <v>102.27272727272727</v>
      </c>
      <c r="T528" s="4">
        <f>IF(E528=0,0,E528/P528)</f>
        <v>59.210526315789473</v>
      </c>
      <c r="U528" t="str">
        <f>PROPER(LEFT(R528,(SEARCH("/",R528)-2)+1))</f>
        <v>Theater</v>
      </c>
      <c r="V528" t="str">
        <f>PROPER(RIGHT(R528,LEN(R528)-SEARCH("/",R528)))</f>
        <v>Plays</v>
      </c>
    </row>
    <row r="529" spans="1:22" x14ac:dyDescent="0.25">
      <c r="A529">
        <v>3559</v>
      </c>
      <c r="B529" s="7" t="s">
        <v>3558</v>
      </c>
      <c r="C529" s="7" t="s">
        <v>7669</v>
      </c>
      <c r="D529" s="4">
        <v>1000</v>
      </c>
      <c r="E529" s="4">
        <v>1035</v>
      </c>
      <c r="F529" t="s">
        <v>8219</v>
      </c>
      <c r="G529" t="s">
        <v>8226</v>
      </c>
      <c r="H529" t="s">
        <v>8248</v>
      </c>
      <c r="I529">
        <v>1438333080</v>
      </c>
      <c r="J529" s="11">
        <f>(((I529/60)/60)/24)+DATE(1970,1,1)</f>
        <v>42216.373611111107</v>
      </c>
      <c r="K529">
        <v>1436408308</v>
      </c>
      <c r="L529" s="15">
        <f>(((K529/60)/60)/24)+DATE(1970,1,1)</f>
        <v>42194.096157407403</v>
      </c>
      <c r="M529" s="63">
        <f>DATEDIF(L529,J529,"D")</f>
        <v>22</v>
      </c>
      <c r="N529" s="5">
        <v>22</v>
      </c>
      <c r="O529" t="b">
        <v>0</v>
      </c>
      <c r="P529">
        <v>24</v>
      </c>
      <c r="Q529" t="b">
        <v>1</v>
      </c>
      <c r="R529" t="s">
        <v>8271</v>
      </c>
      <c r="S529" s="2">
        <f>IF(E529=0,0,E529/D529*100)</f>
        <v>103.49999999999999</v>
      </c>
      <c r="T529" s="4">
        <f>IF(E529=0,0,E529/P529)</f>
        <v>43.125</v>
      </c>
      <c r="U529" t="str">
        <f>PROPER(LEFT(R529,(SEARCH("/",R529)-2)+1))</f>
        <v>Theater</v>
      </c>
      <c r="V529" t="str">
        <f>PROPER(RIGHT(R529,LEN(R529)-SEARCH("/",R529)))</f>
        <v>Plays</v>
      </c>
    </row>
    <row r="530" spans="1:22" x14ac:dyDescent="0.25">
      <c r="A530">
        <v>3588</v>
      </c>
      <c r="B530" s="7" t="s">
        <v>3587</v>
      </c>
      <c r="C530" s="7" t="s">
        <v>7698</v>
      </c>
      <c r="D530" s="4">
        <v>200</v>
      </c>
      <c r="E530" s="4">
        <v>201</v>
      </c>
      <c r="F530" t="s">
        <v>8219</v>
      </c>
      <c r="G530" t="s">
        <v>8225</v>
      </c>
      <c r="H530" t="s">
        <v>8247</v>
      </c>
      <c r="I530">
        <v>1430348400</v>
      </c>
      <c r="J530" s="11">
        <f>(((I530/60)/60)/24)+DATE(1970,1,1)</f>
        <v>42123.958333333328</v>
      </c>
      <c r="K530">
        <v>1428436410</v>
      </c>
      <c r="L530" s="15">
        <f>(((K530/60)/60)/24)+DATE(1970,1,1)</f>
        <v>42101.828819444447</v>
      </c>
      <c r="M530" s="63">
        <f>DATEDIF(L530,J530,"D")</f>
        <v>22</v>
      </c>
      <c r="N530" s="5">
        <v>22</v>
      </c>
      <c r="O530" t="b">
        <v>0</v>
      </c>
      <c r="P530">
        <v>11</v>
      </c>
      <c r="Q530" t="b">
        <v>1</v>
      </c>
      <c r="R530" t="s">
        <v>8271</v>
      </c>
      <c r="S530" s="2">
        <f>IF(E530=0,0,E530/D530*100)</f>
        <v>100.49999999999999</v>
      </c>
      <c r="T530" s="4">
        <f>IF(E530=0,0,E530/P530)</f>
        <v>18.272727272727273</v>
      </c>
      <c r="U530" t="str">
        <f>PROPER(LEFT(R530,(SEARCH("/",R530)-2)+1))</f>
        <v>Theater</v>
      </c>
      <c r="V530" t="str">
        <f>PROPER(RIGHT(R530,LEN(R530)-SEARCH("/",R530)))</f>
        <v>Plays</v>
      </c>
    </row>
    <row r="531" spans="1:22" x14ac:dyDescent="0.25">
      <c r="A531">
        <v>3666</v>
      </c>
      <c r="B531" s="7" t="s">
        <v>3663</v>
      </c>
      <c r="C531" s="7" t="s">
        <v>7776</v>
      </c>
      <c r="D531" s="4">
        <v>1200</v>
      </c>
      <c r="E531" s="4">
        <v>1200</v>
      </c>
      <c r="F531" t="s">
        <v>8219</v>
      </c>
      <c r="G531" t="s">
        <v>8224</v>
      </c>
      <c r="H531" t="s">
        <v>8246</v>
      </c>
      <c r="I531">
        <v>1406185200</v>
      </c>
      <c r="J531" s="11">
        <f>(((I531/60)/60)/24)+DATE(1970,1,1)</f>
        <v>41844.291666666664</v>
      </c>
      <c r="K531">
        <v>1404337382</v>
      </c>
      <c r="L531" s="15">
        <f>(((K531/60)/60)/24)+DATE(1970,1,1)</f>
        <v>41822.90488425926</v>
      </c>
      <c r="M531" s="63">
        <f>DATEDIF(L531,J531,"D")</f>
        <v>22</v>
      </c>
      <c r="N531" s="5">
        <v>22</v>
      </c>
      <c r="O531" t="b">
        <v>0</v>
      </c>
      <c r="P531">
        <v>38</v>
      </c>
      <c r="Q531" t="b">
        <v>1</v>
      </c>
      <c r="R531" t="s">
        <v>8271</v>
      </c>
      <c r="S531" s="2">
        <f>IF(E531=0,0,E531/D531*100)</f>
        <v>100</v>
      </c>
      <c r="T531" s="4">
        <f>IF(E531=0,0,E531/P531)</f>
        <v>31.578947368421051</v>
      </c>
      <c r="U531" t="str">
        <f>PROPER(LEFT(R531,(SEARCH("/",R531)-2)+1))</f>
        <v>Theater</v>
      </c>
      <c r="V531" t="str">
        <f>PROPER(RIGHT(R531,LEN(R531)-SEARCH("/",R531)))</f>
        <v>Plays</v>
      </c>
    </row>
    <row r="532" spans="1:22" x14ac:dyDescent="0.25">
      <c r="A532">
        <v>3720</v>
      </c>
      <c r="B532" s="7" t="s">
        <v>3717</v>
      </c>
      <c r="C532" s="7" t="s">
        <v>7830</v>
      </c>
      <c r="D532" s="4">
        <v>3300</v>
      </c>
      <c r="E532" s="4">
        <v>3449</v>
      </c>
      <c r="F532" t="s">
        <v>8219</v>
      </c>
      <c r="G532" t="s">
        <v>8224</v>
      </c>
      <c r="H532" t="s">
        <v>8246</v>
      </c>
      <c r="I532">
        <v>1435881006</v>
      </c>
      <c r="J532" s="11">
        <f>(((I532/60)/60)/24)+DATE(1970,1,1)</f>
        <v>42187.993125000001</v>
      </c>
      <c r="K532">
        <v>1433980206</v>
      </c>
      <c r="L532" s="15">
        <f>(((K532/60)/60)/24)+DATE(1970,1,1)</f>
        <v>42165.993125000001</v>
      </c>
      <c r="M532" s="63">
        <f>DATEDIF(L532,J532,"D")</f>
        <v>22</v>
      </c>
      <c r="N532" s="5">
        <v>22</v>
      </c>
      <c r="O532" t="b">
        <v>0</v>
      </c>
      <c r="P532">
        <v>40</v>
      </c>
      <c r="Q532" t="b">
        <v>1</v>
      </c>
      <c r="R532" t="s">
        <v>8271</v>
      </c>
      <c r="S532" s="2">
        <f>IF(E532=0,0,E532/D532*100)</f>
        <v>104.51515151515152</v>
      </c>
      <c r="T532" s="4">
        <f>IF(E532=0,0,E532/P532)</f>
        <v>86.224999999999994</v>
      </c>
      <c r="U532" t="str">
        <f>PROPER(LEFT(R532,(SEARCH("/",R532)-2)+1))</f>
        <v>Theater</v>
      </c>
      <c r="V532" t="str">
        <f>PROPER(RIGHT(R532,LEN(R532)-SEARCH("/",R532)))</f>
        <v>Plays</v>
      </c>
    </row>
    <row r="533" spans="1:22" x14ac:dyDescent="0.25">
      <c r="A533">
        <v>3738</v>
      </c>
      <c r="B533" s="7" t="s">
        <v>3735</v>
      </c>
      <c r="C533" s="7" t="s">
        <v>7848</v>
      </c>
      <c r="D533" s="4">
        <v>1500</v>
      </c>
      <c r="E533" s="4">
        <v>270</v>
      </c>
      <c r="F533" t="s">
        <v>8221</v>
      </c>
      <c r="G533" t="s">
        <v>8225</v>
      </c>
      <c r="H533" t="s">
        <v>8247</v>
      </c>
      <c r="I533">
        <v>1405461600</v>
      </c>
      <c r="J533" s="11">
        <f>(((I533/60)/60)/24)+DATE(1970,1,1)</f>
        <v>41835.916666666664</v>
      </c>
      <c r="K533">
        <v>1403562705</v>
      </c>
      <c r="L533" s="15">
        <f>(((K533/60)/60)/24)+DATE(1970,1,1)</f>
        <v>41813.938715277778</v>
      </c>
      <c r="M533" s="63">
        <f>DATEDIF(L533,J533,"D")</f>
        <v>22</v>
      </c>
      <c r="N533" s="5">
        <v>22</v>
      </c>
      <c r="O533" t="b">
        <v>0</v>
      </c>
      <c r="P533">
        <v>6</v>
      </c>
      <c r="Q533" t="b">
        <v>0</v>
      </c>
      <c r="R533" t="s">
        <v>8271</v>
      </c>
      <c r="S533" s="2">
        <f>IF(E533=0,0,E533/D533*100)</f>
        <v>18</v>
      </c>
      <c r="T533" s="4">
        <f>IF(E533=0,0,E533/P533)</f>
        <v>45</v>
      </c>
      <c r="U533" t="str">
        <f>PROPER(LEFT(R533,(SEARCH("/",R533)-2)+1))</f>
        <v>Theater</v>
      </c>
      <c r="V533" t="str">
        <f>PROPER(RIGHT(R533,LEN(R533)-SEARCH("/",R533)))</f>
        <v>Plays</v>
      </c>
    </row>
    <row r="534" spans="1:22" x14ac:dyDescent="0.25">
      <c r="A534">
        <v>3777</v>
      </c>
      <c r="B534" s="7" t="s">
        <v>3774</v>
      </c>
      <c r="C534" s="7" t="s">
        <v>7887</v>
      </c>
      <c r="D534" s="4">
        <v>2000</v>
      </c>
      <c r="E534" s="4">
        <v>2864</v>
      </c>
      <c r="F534" t="s">
        <v>8219</v>
      </c>
      <c r="G534" t="s">
        <v>8224</v>
      </c>
      <c r="H534" t="s">
        <v>8246</v>
      </c>
      <c r="I534">
        <v>1411790400</v>
      </c>
      <c r="J534" s="11">
        <f>(((I534/60)/60)/24)+DATE(1970,1,1)</f>
        <v>41909.166666666664</v>
      </c>
      <c r="K534">
        <v>1409884821</v>
      </c>
      <c r="L534" s="15">
        <f>(((K534/60)/60)/24)+DATE(1970,1,1)</f>
        <v>41887.111354166671</v>
      </c>
      <c r="M534" s="63">
        <f>DATEDIF(L534,J534,"D")</f>
        <v>22</v>
      </c>
      <c r="N534" s="5">
        <v>22</v>
      </c>
      <c r="O534" t="b">
        <v>0</v>
      </c>
      <c r="P534">
        <v>59</v>
      </c>
      <c r="Q534" t="b">
        <v>1</v>
      </c>
      <c r="R534" t="s">
        <v>8305</v>
      </c>
      <c r="S534" s="2">
        <f>IF(E534=0,0,E534/D534*100)</f>
        <v>143.19999999999999</v>
      </c>
      <c r="T534" s="4">
        <f>IF(E534=0,0,E534/P534)</f>
        <v>48.542372881355931</v>
      </c>
      <c r="U534" t="str">
        <f>PROPER(LEFT(R534,(SEARCH("/",R534)-2)+1))</f>
        <v>Theater</v>
      </c>
      <c r="V534" t="str">
        <f>PROPER(RIGHT(R534,LEN(R534)-SEARCH("/",R534)))</f>
        <v>Musical</v>
      </c>
    </row>
    <row r="535" spans="1:22" x14ac:dyDescent="0.25">
      <c r="A535">
        <v>3961</v>
      </c>
      <c r="B535" s="7" t="s">
        <v>3958</v>
      </c>
      <c r="C535" s="7" t="s">
        <v>8068</v>
      </c>
      <c r="D535" s="4">
        <v>5000</v>
      </c>
      <c r="E535" s="4">
        <v>21</v>
      </c>
      <c r="F535" t="s">
        <v>8221</v>
      </c>
      <c r="G535" t="s">
        <v>8225</v>
      </c>
      <c r="H535" t="s">
        <v>8247</v>
      </c>
      <c r="I535">
        <v>1399584210</v>
      </c>
      <c r="J535" s="11">
        <f>(((I535/60)/60)/24)+DATE(1970,1,1)</f>
        <v>41767.891319444447</v>
      </c>
      <c r="K535">
        <v>1397683410</v>
      </c>
      <c r="L535" s="15">
        <f>(((K535/60)/60)/24)+DATE(1970,1,1)</f>
        <v>41745.891319444447</v>
      </c>
      <c r="M535" s="63">
        <f>DATEDIF(L535,J535,"D")</f>
        <v>22</v>
      </c>
      <c r="N535" s="5">
        <v>22</v>
      </c>
      <c r="O535" t="b">
        <v>0</v>
      </c>
      <c r="P535">
        <v>2</v>
      </c>
      <c r="Q535" t="b">
        <v>0</v>
      </c>
      <c r="R535" t="s">
        <v>8271</v>
      </c>
      <c r="S535" s="2">
        <f>IF(E535=0,0,E535/D535*100)</f>
        <v>0.42</v>
      </c>
      <c r="T535" s="4">
        <f>IF(E535=0,0,E535/P535)</f>
        <v>10.5</v>
      </c>
      <c r="U535" t="str">
        <f>PROPER(LEFT(R535,(SEARCH("/",R535)-2)+1))</f>
        <v>Theater</v>
      </c>
      <c r="V535" t="str">
        <f>PROPER(RIGHT(R535,LEN(R535)-SEARCH("/",R535)))</f>
        <v>Plays</v>
      </c>
    </row>
    <row r="536" spans="1:22" x14ac:dyDescent="0.25">
      <c r="A536">
        <v>3976</v>
      </c>
      <c r="B536" s="7" t="s">
        <v>3973</v>
      </c>
      <c r="C536" s="7" t="s">
        <v>8083</v>
      </c>
      <c r="D536" s="4">
        <v>1300</v>
      </c>
      <c r="E536" s="4">
        <v>620</v>
      </c>
      <c r="F536" t="s">
        <v>8221</v>
      </c>
      <c r="G536" t="s">
        <v>8224</v>
      </c>
      <c r="H536" t="s">
        <v>8246</v>
      </c>
      <c r="I536">
        <v>1406876400</v>
      </c>
      <c r="J536" s="11">
        <f>(((I536/60)/60)/24)+DATE(1970,1,1)</f>
        <v>41852.291666666664</v>
      </c>
      <c r="K536">
        <v>1405024561</v>
      </c>
      <c r="L536" s="15">
        <f>(((K536/60)/60)/24)+DATE(1970,1,1)</f>
        <v>41830.858344907407</v>
      </c>
      <c r="M536" s="63">
        <f>DATEDIF(L536,J536,"D")</f>
        <v>22</v>
      </c>
      <c r="N536" s="5">
        <v>22</v>
      </c>
      <c r="O536" t="b">
        <v>0</v>
      </c>
      <c r="P536">
        <v>10</v>
      </c>
      <c r="Q536" t="b">
        <v>0</v>
      </c>
      <c r="R536" t="s">
        <v>8271</v>
      </c>
      <c r="S536" s="2">
        <f>IF(E536=0,0,E536/D536*100)</f>
        <v>47.692307692307693</v>
      </c>
      <c r="T536" s="4">
        <f>IF(E536=0,0,E536/P536)</f>
        <v>62</v>
      </c>
      <c r="U536" t="str">
        <f>PROPER(LEFT(R536,(SEARCH("/",R536)-2)+1))</f>
        <v>Theater</v>
      </c>
      <c r="V536" t="str">
        <f>PROPER(RIGHT(R536,LEN(R536)-SEARCH("/",R536)))</f>
        <v>Plays</v>
      </c>
    </row>
    <row r="537" spans="1:22" x14ac:dyDescent="0.25">
      <c r="A537">
        <v>103</v>
      </c>
      <c r="B537" s="7" t="s">
        <v>105</v>
      </c>
      <c r="C537" s="7" t="s">
        <v>4214</v>
      </c>
      <c r="D537" s="4">
        <v>1300</v>
      </c>
      <c r="E537" s="4">
        <v>1367</v>
      </c>
      <c r="F537" t="s">
        <v>8219</v>
      </c>
      <c r="G537" t="s">
        <v>8225</v>
      </c>
      <c r="H537" t="s">
        <v>8247</v>
      </c>
      <c r="I537">
        <v>1394220030</v>
      </c>
      <c r="J537" s="11">
        <f>(((I537/60)/60)/24)+DATE(1970,1,1)</f>
        <v>41705.805902777778</v>
      </c>
      <c r="K537">
        <v>1392232830</v>
      </c>
      <c r="L537" s="15">
        <f>(((K537/60)/60)/24)+DATE(1970,1,1)</f>
        <v>41682.805902777778</v>
      </c>
      <c r="M537" s="63">
        <f>DATEDIF(L537,J537,"D")</f>
        <v>23</v>
      </c>
      <c r="N537" s="5">
        <v>23</v>
      </c>
      <c r="O537" t="b">
        <v>0</v>
      </c>
      <c r="P537">
        <v>49</v>
      </c>
      <c r="Q537" t="b">
        <v>1</v>
      </c>
      <c r="R537" t="s">
        <v>8266</v>
      </c>
      <c r="S537" s="2">
        <f>IF(E537=0,0,E537/D537*100)</f>
        <v>105.15384615384616</v>
      </c>
      <c r="T537" s="4">
        <f>IF(E537=0,0,E537/P537)</f>
        <v>27.897959183673468</v>
      </c>
      <c r="U537" t="str">
        <f>PROPER(LEFT(R537,(SEARCH("/",R537)-2)+1))</f>
        <v>Film &amp; Video</v>
      </c>
      <c r="V537" t="str">
        <f>PROPER(RIGHT(R537,LEN(R537)-SEARCH("/",R537)))</f>
        <v>Shorts</v>
      </c>
    </row>
    <row r="538" spans="1:22" x14ac:dyDescent="0.25">
      <c r="A538">
        <v>383</v>
      </c>
      <c r="B538" s="7" t="s">
        <v>384</v>
      </c>
      <c r="C538" s="7" t="s">
        <v>4493</v>
      </c>
      <c r="D538" s="4">
        <v>999</v>
      </c>
      <c r="E538" s="4">
        <v>2065</v>
      </c>
      <c r="F538" t="s">
        <v>8219</v>
      </c>
      <c r="G538" t="s">
        <v>8224</v>
      </c>
      <c r="H538" t="s">
        <v>8246</v>
      </c>
      <c r="I538">
        <v>1400467759</v>
      </c>
      <c r="J538" s="11">
        <f>(((I538/60)/60)/24)+DATE(1970,1,1)</f>
        <v>41778.117581018516</v>
      </c>
      <c r="K538">
        <v>1398480559</v>
      </c>
      <c r="L538" s="15">
        <f>(((K538/60)/60)/24)+DATE(1970,1,1)</f>
        <v>41755.117581018516</v>
      </c>
      <c r="M538" s="63">
        <f>DATEDIF(L538,J538,"D")</f>
        <v>23</v>
      </c>
      <c r="N538" s="5">
        <v>23</v>
      </c>
      <c r="O538" t="b">
        <v>0</v>
      </c>
      <c r="P538">
        <v>48</v>
      </c>
      <c r="Q538" t="b">
        <v>1</v>
      </c>
      <c r="R538" t="s">
        <v>8269</v>
      </c>
      <c r="S538" s="2">
        <f>IF(E538=0,0,E538/D538*100)</f>
        <v>206.70670670670671</v>
      </c>
      <c r="T538" s="4">
        <f>IF(E538=0,0,E538/P538)</f>
        <v>43.020833333333336</v>
      </c>
      <c r="U538" t="str">
        <f>PROPER(LEFT(R538,(SEARCH("/",R538)-2)+1))</f>
        <v>Film &amp; Video</v>
      </c>
      <c r="V538" t="str">
        <f>PROPER(RIGHT(R538,LEN(R538)-SEARCH("/",R538)))</f>
        <v>Documentary</v>
      </c>
    </row>
    <row r="539" spans="1:22" x14ac:dyDescent="0.25">
      <c r="A539">
        <v>582</v>
      </c>
      <c r="B539" s="7" t="s">
        <v>583</v>
      </c>
      <c r="C539" s="7" t="s">
        <v>4692</v>
      </c>
      <c r="D539" s="4">
        <v>100000</v>
      </c>
      <c r="E539" s="4">
        <v>0</v>
      </c>
      <c r="F539" t="s">
        <v>8221</v>
      </c>
      <c r="G539" t="s">
        <v>8224</v>
      </c>
      <c r="H539" t="s">
        <v>8246</v>
      </c>
      <c r="I539">
        <v>1426442400</v>
      </c>
      <c r="J539" s="11">
        <f>(((I539/60)/60)/24)+DATE(1970,1,1)</f>
        <v>42078.75</v>
      </c>
      <c r="K539">
        <v>1424454319</v>
      </c>
      <c r="L539" s="15">
        <f>(((K539/60)/60)/24)+DATE(1970,1,1)</f>
        <v>42055.739803240736</v>
      </c>
      <c r="M539" s="63">
        <f>DATEDIF(L539,J539,"D")</f>
        <v>23</v>
      </c>
      <c r="N539" s="5">
        <v>23</v>
      </c>
      <c r="O539" t="b">
        <v>0</v>
      </c>
      <c r="P539">
        <v>0</v>
      </c>
      <c r="Q539" t="b">
        <v>0</v>
      </c>
      <c r="R539" t="s">
        <v>8272</v>
      </c>
      <c r="S539" s="2">
        <f>IF(E539=0,0,E539/D539*100)</f>
        <v>0</v>
      </c>
      <c r="T539" s="4">
        <f>IF(E539=0,0,E539/P539)</f>
        <v>0</v>
      </c>
      <c r="U539" t="str">
        <f>PROPER(LEFT(R539,(SEARCH("/",R539)-2)+1))</f>
        <v>Technology</v>
      </c>
      <c r="V539" t="str">
        <f>PROPER(RIGHT(R539,LEN(R539)-SEARCH("/",R539)))</f>
        <v>Web</v>
      </c>
    </row>
    <row r="540" spans="1:22" x14ac:dyDescent="0.25">
      <c r="A540">
        <v>1021</v>
      </c>
      <c r="B540" s="7" t="s">
        <v>1022</v>
      </c>
      <c r="C540" s="7" t="s">
        <v>5131</v>
      </c>
      <c r="D540" s="4">
        <v>3000</v>
      </c>
      <c r="E540" s="4">
        <v>10554.11</v>
      </c>
      <c r="F540" t="s">
        <v>8219</v>
      </c>
      <c r="G540" t="s">
        <v>8224</v>
      </c>
      <c r="H540" t="s">
        <v>8246</v>
      </c>
      <c r="I540">
        <v>1445054400</v>
      </c>
      <c r="J540" s="11">
        <f>(((I540/60)/60)/24)+DATE(1970,1,1)</f>
        <v>42294.166666666672</v>
      </c>
      <c r="K540">
        <v>1443074571</v>
      </c>
      <c r="L540" s="15">
        <f>(((K540/60)/60)/24)+DATE(1970,1,1)</f>
        <v>42271.251979166671</v>
      </c>
      <c r="M540" s="63">
        <f>DATEDIF(L540,J540,"D")</f>
        <v>23</v>
      </c>
      <c r="N540" s="5">
        <v>23</v>
      </c>
      <c r="O540" t="b">
        <v>1</v>
      </c>
      <c r="P540">
        <v>478</v>
      </c>
      <c r="Q540" t="b">
        <v>1</v>
      </c>
      <c r="R540" t="s">
        <v>8280</v>
      </c>
      <c r="S540" s="2">
        <f>IF(E540=0,0,E540/D540*100)</f>
        <v>351.80366666666669</v>
      </c>
      <c r="T540" s="4">
        <f>IF(E540=0,0,E540/P540)</f>
        <v>22.079728033472804</v>
      </c>
      <c r="U540" t="str">
        <f>PROPER(LEFT(R540,(SEARCH("/",R540)-2)+1))</f>
        <v>Music</v>
      </c>
      <c r="V540" t="str">
        <f>PROPER(RIGHT(R540,LEN(R540)-SEARCH("/",R540)))</f>
        <v>Electronic Music</v>
      </c>
    </row>
    <row r="541" spans="1:22" x14ac:dyDescent="0.25">
      <c r="A541">
        <v>1037</v>
      </c>
      <c r="B541" s="7" t="s">
        <v>1038</v>
      </c>
      <c r="C541" s="7" t="s">
        <v>5147</v>
      </c>
      <c r="D541" s="4">
        <v>1000</v>
      </c>
      <c r="E541" s="4">
        <v>1021</v>
      </c>
      <c r="F541" t="s">
        <v>8219</v>
      </c>
      <c r="G541" t="s">
        <v>8224</v>
      </c>
      <c r="H541" t="s">
        <v>8246</v>
      </c>
      <c r="I541">
        <v>1431925200</v>
      </c>
      <c r="J541" s="11">
        <f>(((I541/60)/60)/24)+DATE(1970,1,1)</f>
        <v>42142.208333333328</v>
      </c>
      <c r="K541">
        <v>1429991062</v>
      </c>
      <c r="L541" s="15">
        <f>(((K541/60)/60)/24)+DATE(1970,1,1)</f>
        <v>42119.822476851856</v>
      </c>
      <c r="M541" s="63">
        <f>DATEDIF(L541,J541,"D")</f>
        <v>23</v>
      </c>
      <c r="N541" s="5">
        <v>23</v>
      </c>
      <c r="O541" t="b">
        <v>0</v>
      </c>
      <c r="P541">
        <v>21</v>
      </c>
      <c r="Q541" t="b">
        <v>1</v>
      </c>
      <c r="R541" t="s">
        <v>8280</v>
      </c>
      <c r="S541" s="2">
        <f>IF(E541=0,0,E541/D541*100)</f>
        <v>102.1</v>
      </c>
      <c r="T541" s="4">
        <f>IF(E541=0,0,E541/P541)</f>
        <v>48.61904761904762</v>
      </c>
      <c r="U541" t="str">
        <f>PROPER(LEFT(R541,(SEARCH("/",R541)-2)+1))</f>
        <v>Music</v>
      </c>
      <c r="V541" t="str">
        <f>PROPER(RIGHT(R541,LEN(R541)-SEARCH("/",R541)))</f>
        <v>Electronic Music</v>
      </c>
    </row>
    <row r="542" spans="1:22" x14ac:dyDescent="0.25">
      <c r="A542">
        <v>1210</v>
      </c>
      <c r="B542" s="7" t="s">
        <v>1211</v>
      </c>
      <c r="C542" s="7" t="s">
        <v>5320</v>
      </c>
      <c r="D542" s="4">
        <v>20000</v>
      </c>
      <c r="E542" s="4">
        <v>50863</v>
      </c>
      <c r="F542" t="s">
        <v>8219</v>
      </c>
      <c r="G542" t="s">
        <v>8235</v>
      </c>
      <c r="H542" t="s">
        <v>8255</v>
      </c>
      <c r="I542">
        <v>1433106000</v>
      </c>
      <c r="J542" s="11">
        <f>(((I542/60)/60)/24)+DATE(1970,1,1)</f>
        <v>42155.875</v>
      </c>
      <c r="K542">
        <v>1431124572</v>
      </c>
      <c r="L542" s="15">
        <f>(((K542/60)/60)/24)+DATE(1970,1,1)</f>
        <v>42132.941805555558</v>
      </c>
      <c r="M542" s="63">
        <f>DATEDIF(L542,J542,"D")</f>
        <v>23</v>
      </c>
      <c r="N542" s="5">
        <v>23</v>
      </c>
      <c r="O542" t="b">
        <v>0</v>
      </c>
      <c r="P542">
        <v>103</v>
      </c>
      <c r="Q542" t="b">
        <v>1</v>
      </c>
      <c r="R542" t="s">
        <v>8285</v>
      </c>
      <c r="S542" s="2">
        <f>IF(E542=0,0,E542/D542*100)</f>
        <v>254.31499999999997</v>
      </c>
      <c r="T542" s="4">
        <f>IF(E542=0,0,E542/P542)</f>
        <v>493.81553398058253</v>
      </c>
      <c r="U542" t="str">
        <f>PROPER(LEFT(R542,(SEARCH("/",R542)-2)+1))</f>
        <v>Photography</v>
      </c>
      <c r="V542" t="str">
        <f>PROPER(RIGHT(R542,LEN(R542)-SEARCH("/",R542)))</f>
        <v>Photobooks</v>
      </c>
    </row>
    <row r="543" spans="1:22" x14ac:dyDescent="0.25">
      <c r="A543">
        <v>1241</v>
      </c>
      <c r="B543" s="7" t="s">
        <v>1242</v>
      </c>
      <c r="C543" s="7" t="s">
        <v>5351</v>
      </c>
      <c r="D543" s="4">
        <v>5000</v>
      </c>
      <c r="E543" s="4">
        <v>2537</v>
      </c>
      <c r="F543" t="s">
        <v>8220</v>
      </c>
      <c r="G543" t="s">
        <v>8224</v>
      </c>
      <c r="H543" t="s">
        <v>8246</v>
      </c>
      <c r="I543">
        <v>1414994340</v>
      </c>
      <c r="J543" s="11">
        <f>(((I543/60)/60)/24)+DATE(1970,1,1)</f>
        <v>41946.249305555553</v>
      </c>
      <c r="K543">
        <v>1413057980</v>
      </c>
      <c r="L543" s="15">
        <f>(((K543/60)/60)/24)+DATE(1970,1,1)</f>
        <v>41923.837731481479</v>
      </c>
      <c r="M543" s="63">
        <f>DATEDIF(L543,J543,"D")</f>
        <v>23</v>
      </c>
      <c r="N543" s="5">
        <v>23</v>
      </c>
      <c r="O543" t="b">
        <v>0</v>
      </c>
      <c r="P543">
        <v>34</v>
      </c>
      <c r="Q543" t="b">
        <v>0</v>
      </c>
      <c r="R543" t="s">
        <v>8286</v>
      </c>
      <c r="S543" s="2">
        <f>IF(E543=0,0,E543/D543*100)</f>
        <v>50.739999999999995</v>
      </c>
      <c r="T543" s="4">
        <f>IF(E543=0,0,E543/P543)</f>
        <v>74.617647058823536</v>
      </c>
      <c r="U543" t="str">
        <f>PROPER(LEFT(R543,(SEARCH("/",R543)-2)+1))</f>
        <v>Music</v>
      </c>
      <c r="V543" t="str">
        <f>PROPER(RIGHT(R543,LEN(R543)-SEARCH("/",R543)))</f>
        <v>World Music</v>
      </c>
    </row>
    <row r="544" spans="1:22" x14ac:dyDescent="0.25">
      <c r="A544">
        <v>1284</v>
      </c>
      <c r="B544" s="7" t="s">
        <v>1285</v>
      </c>
      <c r="C544" s="7" t="s">
        <v>5394</v>
      </c>
      <c r="D544" s="4">
        <v>2000</v>
      </c>
      <c r="E544" s="4">
        <v>2020</v>
      </c>
      <c r="F544" t="s">
        <v>8219</v>
      </c>
      <c r="G544" t="s">
        <v>8224</v>
      </c>
      <c r="H544" t="s">
        <v>8246</v>
      </c>
      <c r="I544">
        <v>1483203540</v>
      </c>
      <c r="J544" s="11">
        <f>(((I544/60)/60)/24)+DATE(1970,1,1)</f>
        <v>42735.707638888889</v>
      </c>
      <c r="K544">
        <v>1481175482</v>
      </c>
      <c r="L544" s="15">
        <f>(((K544/60)/60)/24)+DATE(1970,1,1)</f>
        <v>42712.23474537037</v>
      </c>
      <c r="M544" s="63">
        <f>DATEDIF(L544,J544,"D")</f>
        <v>23</v>
      </c>
      <c r="N544" s="5">
        <v>23</v>
      </c>
      <c r="O544" t="b">
        <v>0</v>
      </c>
      <c r="P544">
        <v>31</v>
      </c>
      <c r="Q544" t="b">
        <v>1</v>
      </c>
      <c r="R544" t="s">
        <v>8271</v>
      </c>
      <c r="S544" s="2">
        <f>IF(E544=0,0,E544/D544*100)</f>
        <v>101</v>
      </c>
      <c r="T544" s="4">
        <f>IF(E544=0,0,E544/P544)</f>
        <v>65.161290322580641</v>
      </c>
      <c r="U544" t="str">
        <f>PROPER(LEFT(R544,(SEARCH("/",R544)-2)+1))</f>
        <v>Theater</v>
      </c>
      <c r="V544" t="str">
        <f>PROPER(RIGHT(R544,LEN(R544)-SEARCH("/",R544)))</f>
        <v>Plays</v>
      </c>
    </row>
    <row r="545" spans="1:22" x14ac:dyDescent="0.25">
      <c r="A545">
        <v>1380</v>
      </c>
      <c r="B545" s="7" t="s">
        <v>1381</v>
      </c>
      <c r="C545" s="7" t="s">
        <v>5490</v>
      </c>
      <c r="D545" s="4">
        <v>25</v>
      </c>
      <c r="E545" s="4">
        <v>106</v>
      </c>
      <c r="F545" t="s">
        <v>8219</v>
      </c>
      <c r="G545" t="s">
        <v>8224</v>
      </c>
      <c r="H545" t="s">
        <v>8246</v>
      </c>
      <c r="I545">
        <v>1433815200</v>
      </c>
      <c r="J545" s="11">
        <f>(((I545/60)/60)/24)+DATE(1970,1,1)</f>
        <v>42164.083333333328</v>
      </c>
      <c r="K545">
        <v>1431886706</v>
      </c>
      <c r="L545" s="15">
        <f>(((K545/60)/60)/24)+DATE(1970,1,1)</f>
        <v>42141.762800925921</v>
      </c>
      <c r="M545" s="63">
        <f>DATEDIF(L545,J545,"D")</f>
        <v>23</v>
      </c>
      <c r="N545" s="5">
        <v>23</v>
      </c>
      <c r="O545" t="b">
        <v>0</v>
      </c>
      <c r="P545">
        <v>5</v>
      </c>
      <c r="Q545" t="b">
        <v>1</v>
      </c>
      <c r="R545" t="s">
        <v>8276</v>
      </c>
      <c r="S545" s="2">
        <f>IF(E545=0,0,E545/D545*100)</f>
        <v>424</v>
      </c>
      <c r="T545" s="4">
        <f>IF(E545=0,0,E545/P545)</f>
        <v>21.2</v>
      </c>
      <c r="U545" t="str">
        <f>PROPER(LEFT(R545,(SEARCH("/",R545)-2)+1))</f>
        <v>Music</v>
      </c>
      <c r="V545" t="str">
        <f>PROPER(RIGHT(R545,LEN(R545)-SEARCH("/",R545)))</f>
        <v>Rock</v>
      </c>
    </row>
    <row r="546" spans="1:22" x14ac:dyDescent="0.25">
      <c r="A546">
        <v>1482</v>
      </c>
      <c r="B546" s="7" t="s">
        <v>1483</v>
      </c>
      <c r="C546" s="7" t="s">
        <v>5592</v>
      </c>
      <c r="D546" s="4">
        <v>5000</v>
      </c>
      <c r="E546" s="4">
        <v>5</v>
      </c>
      <c r="F546" t="s">
        <v>8221</v>
      </c>
      <c r="G546" t="s">
        <v>8224</v>
      </c>
      <c r="H546" t="s">
        <v>8246</v>
      </c>
      <c r="I546">
        <v>1347004260</v>
      </c>
      <c r="J546" s="11">
        <f>(((I546/60)/60)/24)+DATE(1970,1,1)</f>
        <v>41159.32708333333</v>
      </c>
      <c r="K546">
        <v>1345062936</v>
      </c>
      <c r="L546" s="15">
        <f>(((K546/60)/60)/24)+DATE(1970,1,1)</f>
        <v>41136.85805555556</v>
      </c>
      <c r="M546" s="63">
        <f>DATEDIF(L546,J546,"D")</f>
        <v>23</v>
      </c>
      <c r="N546" s="5">
        <v>23</v>
      </c>
      <c r="O546" t="b">
        <v>0</v>
      </c>
      <c r="P546">
        <v>1</v>
      </c>
      <c r="Q546" t="b">
        <v>0</v>
      </c>
      <c r="R546" t="s">
        <v>8275</v>
      </c>
      <c r="S546" s="2">
        <f>IF(E546=0,0,E546/D546*100)</f>
        <v>0.1</v>
      </c>
      <c r="T546" s="4">
        <f>IF(E546=0,0,E546/P546)</f>
        <v>5</v>
      </c>
      <c r="U546" t="str">
        <f>PROPER(LEFT(R546,(SEARCH("/",R546)-2)+1))</f>
        <v>Publishing</v>
      </c>
      <c r="V546" t="str">
        <f>PROPER(RIGHT(R546,LEN(R546)-SEARCH("/",R546)))</f>
        <v>Fiction</v>
      </c>
    </row>
    <row r="547" spans="1:22" x14ac:dyDescent="0.25">
      <c r="A547">
        <v>1555</v>
      </c>
      <c r="B547" s="7" t="s">
        <v>1556</v>
      </c>
      <c r="C547" s="7" t="s">
        <v>5665</v>
      </c>
      <c r="D547" s="4">
        <v>750</v>
      </c>
      <c r="E547" s="4">
        <v>0</v>
      </c>
      <c r="F547" t="s">
        <v>8221</v>
      </c>
      <c r="G547" t="s">
        <v>8224</v>
      </c>
      <c r="H547" t="s">
        <v>8246</v>
      </c>
      <c r="I547">
        <v>1442509200</v>
      </c>
      <c r="J547" s="11">
        <f>(((I547/60)/60)/24)+DATE(1970,1,1)</f>
        <v>42264.708333333328</v>
      </c>
      <c r="K547">
        <v>1440513832</v>
      </c>
      <c r="L547" s="15">
        <f>(((K547/60)/60)/24)+DATE(1970,1,1)</f>
        <v>42241.613796296297</v>
      </c>
      <c r="M547" s="63">
        <f>DATEDIF(L547,J547,"D")</f>
        <v>23</v>
      </c>
      <c r="N547" s="5">
        <v>23</v>
      </c>
      <c r="O547" t="b">
        <v>0</v>
      </c>
      <c r="P547">
        <v>0</v>
      </c>
      <c r="Q547" t="b">
        <v>0</v>
      </c>
      <c r="R547" t="s">
        <v>8289</v>
      </c>
      <c r="S547" s="2">
        <f>IF(E547=0,0,E547/D547*100)</f>
        <v>0</v>
      </c>
      <c r="T547" s="4">
        <f>IF(E547=0,0,E547/P547)</f>
        <v>0</v>
      </c>
      <c r="U547" t="str">
        <f>PROPER(LEFT(R547,(SEARCH("/",R547)-2)+1))</f>
        <v>Photography</v>
      </c>
      <c r="V547" t="str">
        <f>PROPER(RIGHT(R547,LEN(R547)-SEARCH("/",R547)))</f>
        <v>Nature</v>
      </c>
    </row>
    <row r="548" spans="1:22" x14ac:dyDescent="0.25">
      <c r="A548">
        <v>1679</v>
      </c>
      <c r="B548" s="7" t="s">
        <v>1680</v>
      </c>
      <c r="C548" s="7" t="s">
        <v>5789</v>
      </c>
      <c r="D548" s="4">
        <v>2000</v>
      </c>
      <c r="E548" s="4">
        <v>3500</v>
      </c>
      <c r="F548" t="s">
        <v>8219</v>
      </c>
      <c r="G548" t="s">
        <v>8224</v>
      </c>
      <c r="H548" t="s">
        <v>8246</v>
      </c>
      <c r="I548">
        <v>1311298745</v>
      </c>
      <c r="J548" s="11">
        <f>(((I548/60)/60)/24)+DATE(1970,1,1)</f>
        <v>40746.068807870368</v>
      </c>
      <c r="K548">
        <v>1309311545</v>
      </c>
      <c r="L548" s="15">
        <f>(((K548/60)/60)/24)+DATE(1970,1,1)</f>
        <v>40723.068807870368</v>
      </c>
      <c r="M548" s="63">
        <f>DATEDIF(L548,J548,"D")</f>
        <v>23</v>
      </c>
      <c r="N548" s="5">
        <v>23</v>
      </c>
      <c r="O548" t="b">
        <v>0</v>
      </c>
      <c r="P548">
        <v>56</v>
      </c>
      <c r="Q548" t="b">
        <v>1</v>
      </c>
      <c r="R548" t="s">
        <v>8292</v>
      </c>
      <c r="S548" s="2">
        <f>IF(E548=0,0,E548/D548*100)</f>
        <v>175</v>
      </c>
      <c r="T548" s="4">
        <f>IF(E548=0,0,E548/P548)</f>
        <v>62.5</v>
      </c>
      <c r="U548" t="str">
        <f>PROPER(LEFT(R548,(SEARCH("/",R548)-2)+1))</f>
        <v>Music</v>
      </c>
      <c r="V548" t="str">
        <f>PROPER(RIGHT(R548,LEN(R548)-SEARCH("/",R548)))</f>
        <v>Pop</v>
      </c>
    </row>
    <row r="549" spans="1:22" x14ac:dyDescent="0.25">
      <c r="A549">
        <v>1743</v>
      </c>
      <c r="B549" s="7" t="s">
        <v>1744</v>
      </c>
      <c r="C549" s="7" t="s">
        <v>5853</v>
      </c>
      <c r="D549" s="4">
        <v>6000</v>
      </c>
      <c r="E549" s="4">
        <v>6025</v>
      </c>
      <c r="F549" t="s">
        <v>8219</v>
      </c>
      <c r="G549" t="s">
        <v>8224</v>
      </c>
      <c r="H549" t="s">
        <v>8246</v>
      </c>
      <c r="I549">
        <v>1472270340</v>
      </c>
      <c r="J549" s="11">
        <f>(((I549/60)/60)/24)+DATE(1970,1,1)</f>
        <v>42609.165972222225</v>
      </c>
      <c r="K549">
        <v>1470348775</v>
      </c>
      <c r="L549" s="15">
        <f>(((K549/60)/60)/24)+DATE(1970,1,1)</f>
        <v>42586.925636574073</v>
      </c>
      <c r="M549" s="63">
        <f>DATEDIF(L549,J549,"D")</f>
        <v>23</v>
      </c>
      <c r="N549" s="5">
        <v>23</v>
      </c>
      <c r="O549" t="b">
        <v>0</v>
      </c>
      <c r="P549">
        <v>67</v>
      </c>
      <c r="Q549" t="b">
        <v>1</v>
      </c>
      <c r="R549" t="s">
        <v>8285</v>
      </c>
      <c r="S549" s="2">
        <f>IF(E549=0,0,E549/D549*100)</f>
        <v>100.41666666666667</v>
      </c>
      <c r="T549" s="4">
        <f>IF(E549=0,0,E549/P549)</f>
        <v>89.925373134328353</v>
      </c>
      <c r="U549" t="str">
        <f>PROPER(LEFT(R549,(SEARCH("/",R549)-2)+1))</f>
        <v>Photography</v>
      </c>
      <c r="V549" t="str">
        <f>PROPER(RIGHT(R549,LEN(R549)-SEARCH("/",R549)))</f>
        <v>Photobooks</v>
      </c>
    </row>
    <row r="550" spans="1:22" x14ac:dyDescent="0.25">
      <c r="A550">
        <v>1802</v>
      </c>
      <c r="B550" s="7" t="s">
        <v>1803</v>
      </c>
      <c r="C550" s="7" t="s">
        <v>5912</v>
      </c>
      <c r="D550" s="4">
        <v>3500</v>
      </c>
      <c r="E550" s="4">
        <v>1697</v>
      </c>
      <c r="F550" t="s">
        <v>8221</v>
      </c>
      <c r="G550" t="s">
        <v>8236</v>
      </c>
      <c r="H550" t="s">
        <v>8249</v>
      </c>
      <c r="I550">
        <v>1435442340</v>
      </c>
      <c r="J550" s="11">
        <f>(((I550/60)/60)/24)+DATE(1970,1,1)</f>
        <v>42182.915972222225</v>
      </c>
      <c r="K550">
        <v>1433416830</v>
      </c>
      <c r="L550" s="15">
        <f>(((K550/60)/60)/24)+DATE(1970,1,1)</f>
        <v>42159.47256944445</v>
      </c>
      <c r="M550" s="63">
        <f>DATEDIF(L550,J550,"D")</f>
        <v>23</v>
      </c>
      <c r="N550" s="5">
        <v>23</v>
      </c>
      <c r="O550" t="b">
        <v>1</v>
      </c>
      <c r="P550">
        <v>18</v>
      </c>
      <c r="Q550" t="b">
        <v>0</v>
      </c>
      <c r="R550" t="s">
        <v>8285</v>
      </c>
      <c r="S550" s="2">
        <f>IF(E550=0,0,E550/D550*100)</f>
        <v>48.485714285714288</v>
      </c>
      <c r="T550" s="4">
        <f>IF(E550=0,0,E550/P550)</f>
        <v>94.277777777777771</v>
      </c>
      <c r="U550" t="str">
        <f>PROPER(LEFT(R550,(SEARCH("/",R550)-2)+1))</f>
        <v>Photography</v>
      </c>
      <c r="V550" t="str">
        <f>PROPER(RIGHT(R550,LEN(R550)-SEARCH("/",R550)))</f>
        <v>Photobooks</v>
      </c>
    </row>
    <row r="551" spans="1:22" x14ac:dyDescent="0.25">
      <c r="A551">
        <v>1825</v>
      </c>
      <c r="B551" s="7" t="s">
        <v>1826</v>
      </c>
      <c r="C551" s="7" t="s">
        <v>5935</v>
      </c>
      <c r="D551" s="4">
        <v>2000</v>
      </c>
      <c r="E551" s="4">
        <v>2101</v>
      </c>
      <c r="F551" t="s">
        <v>8219</v>
      </c>
      <c r="G551" t="s">
        <v>8224</v>
      </c>
      <c r="H551" t="s">
        <v>8246</v>
      </c>
      <c r="I551">
        <v>1373572903</v>
      </c>
      <c r="J551" s="11">
        <f>(((I551/60)/60)/24)+DATE(1970,1,1)</f>
        <v>41466.83452546296</v>
      </c>
      <c r="K551">
        <v>1371585703</v>
      </c>
      <c r="L551" s="15">
        <f>(((K551/60)/60)/24)+DATE(1970,1,1)</f>
        <v>41443.83452546296</v>
      </c>
      <c r="M551" s="63">
        <f>DATEDIF(L551,J551,"D")</f>
        <v>23</v>
      </c>
      <c r="N551" s="5">
        <v>23</v>
      </c>
      <c r="O551" t="b">
        <v>0</v>
      </c>
      <c r="P551">
        <v>50</v>
      </c>
      <c r="Q551" t="b">
        <v>1</v>
      </c>
      <c r="R551" t="s">
        <v>8276</v>
      </c>
      <c r="S551" s="2">
        <f>IF(E551=0,0,E551/D551*100)</f>
        <v>105.05</v>
      </c>
      <c r="T551" s="4">
        <f>IF(E551=0,0,E551/P551)</f>
        <v>42.02</v>
      </c>
      <c r="U551" t="str">
        <f>PROPER(LEFT(R551,(SEARCH("/",R551)-2)+1))</f>
        <v>Music</v>
      </c>
      <c r="V551" t="str">
        <f>PROPER(RIGHT(R551,LEN(R551)-SEARCH("/",R551)))</f>
        <v>Rock</v>
      </c>
    </row>
    <row r="552" spans="1:22" x14ac:dyDescent="0.25">
      <c r="A552">
        <v>1925</v>
      </c>
      <c r="B552" s="7" t="s">
        <v>1926</v>
      </c>
      <c r="C552" s="7" t="s">
        <v>6035</v>
      </c>
      <c r="D552" s="4">
        <v>1500</v>
      </c>
      <c r="E552" s="4">
        <v>1655</v>
      </c>
      <c r="F552" t="s">
        <v>8219</v>
      </c>
      <c r="G552" t="s">
        <v>8224</v>
      </c>
      <c r="H552" t="s">
        <v>8246</v>
      </c>
      <c r="I552">
        <v>1381449600</v>
      </c>
      <c r="J552" s="11">
        <f>(((I552/60)/60)/24)+DATE(1970,1,1)</f>
        <v>41558</v>
      </c>
      <c r="K552">
        <v>1379540288</v>
      </c>
      <c r="L552" s="15">
        <f>(((K552/60)/60)/24)+DATE(1970,1,1)</f>
        <v>41535.90148148148</v>
      </c>
      <c r="M552" s="63">
        <f>DATEDIF(L552,J552,"D")</f>
        <v>23</v>
      </c>
      <c r="N552" s="5">
        <v>23</v>
      </c>
      <c r="O552" t="b">
        <v>0</v>
      </c>
      <c r="P552">
        <v>52</v>
      </c>
      <c r="Q552" t="b">
        <v>1</v>
      </c>
      <c r="R552" t="s">
        <v>8279</v>
      </c>
      <c r="S552" s="2">
        <f>IF(E552=0,0,E552/D552*100)</f>
        <v>110.33333333333333</v>
      </c>
      <c r="T552" s="4">
        <f>IF(E552=0,0,E552/P552)</f>
        <v>31.826923076923077</v>
      </c>
      <c r="U552" t="str">
        <f>PROPER(LEFT(R552,(SEARCH("/",R552)-2)+1))</f>
        <v>Music</v>
      </c>
      <c r="V552" t="str">
        <f>PROPER(RIGHT(R552,LEN(R552)-SEARCH("/",R552)))</f>
        <v>Indie Rock</v>
      </c>
    </row>
    <row r="553" spans="1:22" x14ac:dyDescent="0.25">
      <c r="A553">
        <v>2211</v>
      </c>
      <c r="B553" s="7" t="s">
        <v>2212</v>
      </c>
      <c r="C553" s="7" t="s">
        <v>6321</v>
      </c>
      <c r="D553" s="4">
        <v>2500</v>
      </c>
      <c r="E553" s="4">
        <v>4890</v>
      </c>
      <c r="F553" t="s">
        <v>8219</v>
      </c>
      <c r="G553" t="s">
        <v>8224</v>
      </c>
      <c r="H553" t="s">
        <v>8246</v>
      </c>
      <c r="I553">
        <v>1397113140</v>
      </c>
      <c r="J553" s="11">
        <f>(((I553/60)/60)/24)+DATE(1970,1,1)</f>
        <v>41739.290972222225</v>
      </c>
      <c r="K553">
        <v>1395168625</v>
      </c>
      <c r="L553" s="15">
        <f>(((K553/60)/60)/24)+DATE(1970,1,1)</f>
        <v>41716.785011574073</v>
      </c>
      <c r="M553" s="63">
        <f>DATEDIF(L553,J553,"D")</f>
        <v>23</v>
      </c>
      <c r="N553" s="5">
        <v>23</v>
      </c>
      <c r="O553" t="b">
        <v>0</v>
      </c>
      <c r="P553">
        <v>120</v>
      </c>
      <c r="Q553" t="b">
        <v>1</v>
      </c>
      <c r="R553" t="s">
        <v>8280</v>
      </c>
      <c r="S553" s="2">
        <f>IF(E553=0,0,E553/D553*100)</f>
        <v>195.6</v>
      </c>
      <c r="T553" s="4">
        <f>IF(E553=0,0,E553/P553)</f>
        <v>40.75</v>
      </c>
      <c r="U553" t="str">
        <f>PROPER(LEFT(R553,(SEARCH("/",R553)-2)+1))</f>
        <v>Music</v>
      </c>
      <c r="V553" t="str">
        <f>PROPER(RIGHT(R553,LEN(R553)-SEARCH("/",R553)))</f>
        <v>Electronic Music</v>
      </c>
    </row>
    <row r="554" spans="1:22" x14ac:dyDescent="0.25">
      <c r="A554">
        <v>2215</v>
      </c>
      <c r="B554" s="7" t="s">
        <v>2216</v>
      </c>
      <c r="C554" s="7" t="s">
        <v>6325</v>
      </c>
      <c r="D554" s="4">
        <v>550</v>
      </c>
      <c r="E554" s="4">
        <v>860</v>
      </c>
      <c r="F554" t="s">
        <v>8219</v>
      </c>
      <c r="G554" t="s">
        <v>8224</v>
      </c>
      <c r="H554" t="s">
        <v>8246</v>
      </c>
      <c r="I554">
        <v>1331621940</v>
      </c>
      <c r="J554" s="11">
        <f>(((I554/60)/60)/24)+DATE(1970,1,1)</f>
        <v>40981.290972222225</v>
      </c>
      <c r="K554">
        <v>1329671572</v>
      </c>
      <c r="L554" s="15">
        <f>(((K554/60)/60)/24)+DATE(1970,1,1)</f>
        <v>40958.717268518521</v>
      </c>
      <c r="M554" s="63">
        <f>DATEDIF(L554,J554,"D")</f>
        <v>23</v>
      </c>
      <c r="N554" s="5">
        <v>23</v>
      </c>
      <c r="O554" t="b">
        <v>0</v>
      </c>
      <c r="P554">
        <v>33</v>
      </c>
      <c r="Q554" t="b">
        <v>1</v>
      </c>
      <c r="R554" t="s">
        <v>8280</v>
      </c>
      <c r="S554" s="2">
        <f>IF(E554=0,0,E554/D554*100)</f>
        <v>156.36363636363637</v>
      </c>
      <c r="T554" s="4">
        <f>IF(E554=0,0,E554/P554)</f>
        <v>26.060606060606062</v>
      </c>
      <c r="U554" t="str">
        <f>PROPER(LEFT(R554,(SEARCH("/",R554)-2)+1))</f>
        <v>Music</v>
      </c>
      <c r="V554" t="str">
        <f>PROPER(RIGHT(R554,LEN(R554)-SEARCH("/",R554)))</f>
        <v>Electronic Music</v>
      </c>
    </row>
    <row r="555" spans="1:22" x14ac:dyDescent="0.25">
      <c r="A555">
        <v>2218</v>
      </c>
      <c r="B555" s="7" t="s">
        <v>2219</v>
      </c>
      <c r="C555" s="7" t="s">
        <v>6328</v>
      </c>
      <c r="D555" s="4">
        <v>2000</v>
      </c>
      <c r="E555" s="4">
        <v>2456.66</v>
      </c>
      <c r="F555" t="s">
        <v>8219</v>
      </c>
      <c r="G555" t="s">
        <v>8224</v>
      </c>
      <c r="H555" t="s">
        <v>8246</v>
      </c>
      <c r="I555">
        <v>1346198400</v>
      </c>
      <c r="J555" s="11">
        <f>(((I555/60)/60)/24)+DATE(1970,1,1)</f>
        <v>41150</v>
      </c>
      <c r="K555">
        <v>1344281383</v>
      </c>
      <c r="L555" s="15">
        <f>(((K555/60)/60)/24)+DATE(1970,1,1)</f>
        <v>41127.812303240738</v>
      </c>
      <c r="M555" s="63">
        <f>DATEDIF(L555,J555,"D")</f>
        <v>23</v>
      </c>
      <c r="N555" s="5">
        <v>23</v>
      </c>
      <c r="O555" t="b">
        <v>0</v>
      </c>
      <c r="P555">
        <v>76</v>
      </c>
      <c r="Q555" t="b">
        <v>1</v>
      </c>
      <c r="R555" t="s">
        <v>8280</v>
      </c>
      <c r="S555" s="2">
        <f>IF(E555=0,0,E555/D555*100)</f>
        <v>122.833</v>
      </c>
      <c r="T555" s="4">
        <f>IF(E555=0,0,E555/P555)</f>
        <v>32.324473684210524</v>
      </c>
      <c r="U555" t="str">
        <f>PROPER(LEFT(R555,(SEARCH("/",R555)-2)+1))</f>
        <v>Music</v>
      </c>
      <c r="V555" t="str">
        <f>PROPER(RIGHT(R555,LEN(R555)-SEARCH("/",R555)))</f>
        <v>Electronic Music</v>
      </c>
    </row>
    <row r="556" spans="1:22" x14ac:dyDescent="0.25">
      <c r="A556">
        <v>2407</v>
      </c>
      <c r="B556" s="7" t="s">
        <v>2408</v>
      </c>
      <c r="C556" s="7" t="s">
        <v>6517</v>
      </c>
      <c r="D556" s="4">
        <v>22000</v>
      </c>
      <c r="E556" s="4">
        <v>5557</v>
      </c>
      <c r="F556" t="s">
        <v>8221</v>
      </c>
      <c r="G556" t="s">
        <v>8224</v>
      </c>
      <c r="H556" t="s">
        <v>8246</v>
      </c>
      <c r="I556">
        <v>1428732000</v>
      </c>
      <c r="J556" s="11">
        <f>(((I556/60)/60)/24)+DATE(1970,1,1)</f>
        <v>42105.25</v>
      </c>
      <c r="K556">
        <v>1426772928</v>
      </c>
      <c r="L556" s="15">
        <f>(((K556/60)/60)/24)+DATE(1970,1,1)</f>
        <v>42082.575555555552</v>
      </c>
      <c r="M556" s="63">
        <f>DATEDIF(L556,J556,"D")</f>
        <v>23</v>
      </c>
      <c r="N556" s="5">
        <v>23</v>
      </c>
      <c r="O556" t="b">
        <v>0</v>
      </c>
      <c r="P556">
        <v>33</v>
      </c>
      <c r="Q556" t="b">
        <v>0</v>
      </c>
      <c r="R556" t="s">
        <v>8284</v>
      </c>
      <c r="S556" s="2">
        <f>IF(E556=0,0,E556/D556*100)</f>
        <v>25.259090909090908</v>
      </c>
      <c r="T556" s="4">
        <f>IF(E556=0,0,E556/P556)</f>
        <v>168.39393939393941</v>
      </c>
      <c r="U556" t="str">
        <f>PROPER(LEFT(R556,(SEARCH("/",R556)-2)+1))</f>
        <v>Food</v>
      </c>
      <c r="V556" t="str">
        <f>PROPER(RIGHT(R556,LEN(R556)-SEARCH("/",R556)))</f>
        <v>Food Trucks</v>
      </c>
    </row>
    <row r="557" spans="1:22" x14ac:dyDescent="0.25">
      <c r="A557">
        <v>2531</v>
      </c>
      <c r="B557" s="7" t="s">
        <v>2531</v>
      </c>
      <c r="C557" s="7" t="s">
        <v>6641</v>
      </c>
      <c r="D557" s="4">
        <v>4500</v>
      </c>
      <c r="E557" s="4">
        <v>4518</v>
      </c>
      <c r="F557" t="s">
        <v>8219</v>
      </c>
      <c r="G557" t="s">
        <v>8224</v>
      </c>
      <c r="H557" t="s">
        <v>8246</v>
      </c>
      <c r="I557">
        <v>1439611140</v>
      </c>
      <c r="J557" s="11">
        <f>(((I557/60)/60)/24)+DATE(1970,1,1)</f>
        <v>42231.165972222225</v>
      </c>
      <c r="K557">
        <v>1437668354</v>
      </c>
      <c r="L557" s="15">
        <f>(((K557/60)/60)/24)+DATE(1970,1,1)</f>
        <v>42208.680023148147</v>
      </c>
      <c r="M557" s="63">
        <f>DATEDIF(L557,J557,"D")</f>
        <v>23</v>
      </c>
      <c r="N557" s="5">
        <v>23</v>
      </c>
      <c r="O557" t="b">
        <v>0</v>
      </c>
      <c r="P557">
        <v>61</v>
      </c>
      <c r="Q557" t="b">
        <v>1</v>
      </c>
      <c r="R557" t="s">
        <v>8300</v>
      </c>
      <c r="S557" s="2">
        <f>IF(E557=0,0,E557/D557*100)</f>
        <v>100.4</v>
      </c>
      <c r="T557" s="4">
        <f>IF(E557=0,0,E557/P557)</f>
        <v>74.06557377049181</v>
      </c>
      <c r="U557" t="str">
        <f>PROPER(LEFT(R557,(SEARCH("/",R557)-2)+1))</f>
        <v>Music</v>
      </c>
      <c r="V557" t="str">
        <f>PROPER(RIGHT(R557,LEN(R557)-SEARCH("/",R557)))</f>
        <v>Classical Music</v>
      </c>
    </row>
    <row r="558" spans="1:22" x14ac:dyDescent="0.25">
      <c r="A558">
        <v>2636</v>
      </c>
      <c r="B558" s="7" t="s">
        <v>2636</v>
      </c>
      <c r="C558" s="7" t="s">
        <v>6746</v>
      </c>
      <c r="D558" s="4">
        <v>1000</v>
      </c>
      <c r="E558" s="4">
        <v>1873</v>
      </c>
      <c r="F558" t="s">
        <v>8219</v>
      </c>
      <c r="G558" t="s">
        <v>8224</v>
      </c>
      <c r="H558" t="s">
        <v>8246</v>
      </c>
      <c r="I558">
        <v>1476579600</v>
      </c>
      <c r="J558" s="11">
        <f>(((I558/60)/60)/24)+DATE(1970,1,1)</f>
        <v>42659.041666666672</v>
      </c>
      <c r="K558">
        <v>1474641914</v>
      </c>
      <c r="L558" s="15">
        <f>(((K558/60)/60)/24)+DATE(1970,1,1)</f>
        <v>42636.614745370374</v>
      </c>
      <c r="M558" s="63">
        <f>DATEDIF(L558,J558,"D")</f>
        <v>23</v>
      </c>
      <c r="N558" s="5">
        <v>23</v>
      </c>
      <c r="O558" t="b">
        <v>0</v>
      </c>
      <c r="P558">
        <v>50</v>
      </c>
      <c r="Q558" t="b">
        <v>1</v>
      </c>
      <c r="R558" t="s">
        <v>8301</v>
      </c>
      <c r="S558" s="2">
        <f>IF(E558=0,0,E558/D558*100)</f>
        <v>187.3</v>
      </c>
      <c r="T558" s="4">
        <f>IF(E558=0,0,E558/P558)</f>
        <v>37.46</v>
      </c>
      <c r="U558" t="str">
        <f>PROPER(LEFT(R558,(SEARCH("/",R558)-2)+1))</f>
        <v>Technology</v>
      </c>
      <c r="V558" t="str">
        <f>PROPER(RIGHT(R558,LEN(R558)-SEARCH("/",R558)))</f>
        <v>Space Exploration</v>
      </c>
    </row>
    <row r="559" spans="1:22" x14ac:dyDescent="0.25">
      <c r="A559">
        <v>2839</v>
      </c>
      <c r="B559" s="7" t="s">
        <v>2839</v>
      </c>
      <c r="C559" s="7" t="s">
        <v>6949</v>
      </c>
      <c r="D559" s="4">
        <v>3500</v>
      </c>
      <c r="E559" s="4">
        <v>3900</v>
      </c>
      <c r="F559" t="s">
        <v>8219</v>
      </c>
      <c r="G559" t="s">
        <v>8224</v>
      </c>
      <c r="H559" t="s">
        <v>8246</v>
      </c>
      <c r="I559">
        <v>1408942740</v>
      </c>
      <c r="J559" s="11">
        <f>(((I559/60)/60)/24)+DATE(1970,1,1)</f>
        <v>41876.207638888889</v>
      </c>
      <c r="K559">
        <v>1406958354</v>
      </c>
      <c r="L559" s="15">
        <f>(((K559/60)/60)/24)+DATE(1970,1,1)</f>
        <v>41853.240208333329</v>
      </c>
      <c r="M559" s="63">
        <f>DATEDIF(L559,J559,"D")</f>
        <v>23</v>
      </c>
      <c r="N559" s="5">
        <v>23</v>
      </c>
      <c r="O559" t="b">
        <v>0</v>
      </c>
      <c r="P559">
        <v>31</v>
      </c>
      <c r="Q559" t="b">
        <v>1</v>
      </c>
      <c r="R559" t="s">
        <v>8271</v>
      </c>
      <c r="S559" s="2">
        <f>IF(E559=0,0,E559/D559*100)</f>
        <v>111.42857142857143</v>
      </c>
      <c r="T559" s="4">
        <f>IF(E559=0,0,E559/P559)</f>
        <v>125.80645161290323</v>
      </c>
      <c r="U559" t="str">
        <f>PROPER(LEFT(R559,(SEARCH("/",R559)-2)+1))</f>
        <v>Theater</v>
      </c>
      <c r="V559" t="str">
        <f>PROPER(RIGHT(R559,LEN(R559)-SEARCH("/",R559)))</f>
        <v>Plays</v>
      </c>
    </row>
    <row r="560" spans="1:22" x14ac:dyDescent="0.25">
      <c r="A560">
        <v>2916</v>
      </c>
      <c r="B560" s="7" t="s">
        <v>2916</v>
      </c>
      <c r="C560" s="7" t="s">
        <v>7026</v>
      </c>
      <c r="D560" s="4">
        <v>1850</v>
      </c>
      <c r="E560" s="4">
        <v>145</v>
      </c>
      <c r="F560" t="s">
        <v>8221</v>
      </c>
      <c r="G560" t="s">
        <v>8225</v>
      </c>
      <c r="H560" t="s">
        <v>8247</v>
      </c>
      <c r="I560">
        <v>1400498789</v>
      </c>
      <c r="J560" s="11">
        <f>(((I560/60)/60)/24)+DATE(1970,1,1)</f>
        <v>41778.476724537039</v>
      </c>
      <c r="K560">
        <v>1398511589</v>
      </c>
      <c r="L560" s="15">
        <f>(((K560/60)/60)/24)+DATE(1970,1,1)</f>
        <v>41755.476724537039</v>
      </c>
      <c r="M560" s="63">
        <f>DATEDIF(L560,J560,"D")</f>
        <v>23</v>
      </c>
      <c r="N560" s="5">
        <v>23</v>
      </c>
      <c r="O560" t="b">
        <v>0</v>
      </c>
      <c r="P560">
        <v>7</v>
      </c>
      <c r="Q560" t="b">
        <v>0</v>
      </c>
      <c r="R560" t="s">
        <v>8271</v>
      </c>
      <c r="S560" s="2">
        <f>IF(E560=0,0,E560/D560*100)</f>
        <v>7.8378378378378386</v>
      </c>
      <c r="T560" s="4">
        <f>IF(E560=0,0,E560/P560)</f>
        <v>20.714285714285715</v>
      </c>
      <c r="U560" t="str">
        <f>PROPER(LEFT(R560,(SEARCH("/",R560)-2)+1))</f>
        <v>Theater</v>
      </c>
      <c r="V560" t="str">
        <f>PROPER(RIGHT(R560,LEN(R560)-SEARCH("/",R560)))</f>
        <v>Plays</v>
      </c>
    </row>
    <row r="561" spans="1:22" x14ac:dyDescent="0.25">
      <c r="A561">
        <v>3160</v>
      </c>
      <c r="B561" s="7" t="s">
        <v>3160</v>
      </c>
      <c r="C561" s="7" t="s">
        <v>7270</v>
      </c>
      <c r="D561" s="4">
        <v>4500</v>
      </c>
      <c r="E561" s="4">
        <v>4569</v>
      </c>
      <c r="F561" t="s">
        <v>8219</v>
      </c>
      <c r="G561" t="s">
        <v>8224</v>
      </c>
      <c r="H561" t="s">
        <v>8246</v>
      </c>
      <c r="I561">
        <v>1407905940</v>
      </c>
      <c r="J561" s="11">
        <f>(((I561/60)/60)/24)+DATE(1970,1,1)</f>
        <v>41864.207638888889</v>
      </c>
      <c r="K561">
        <v>1405923687</v>
      </c>
      <c r="L561" s="15">
        <f>(((K561/60)/60)/24)+DATE(1970,1,1)</f>
        <v>41841.26489583333</v>
      </c>
      <c r="M561" s="63">
        <f>DATEDIF(L561,J561,"D")</f>
        <v>23</v>
      </c>
      <c r="N561" s="5">
        <v>23</v>
      </c>
      <c r="O561" t="b">
        <v>1</v>
      </c>
      <c r="P561">
        <v>57</v>
      </c>
      <c r="Q561" t="b">
        <v>1</v>
      </c>
      <c r="R561" t="s">
        <v>8271</v>
      </c>
      <c r="S561" s="2">
        <f>IF(E561=0,0,E561/D561*100)</f>
        <v>101.53333333333335</v>
      </c>
      <c r="T561" s="4">
        <f>IF(E561=0,0,E561/P561)</f>
        <v>80.15789473684211</v>
      </c>
      <c r="U561" t="str">
        <f>PROPER(LEFT(R561,(SEARCH("/",R561)-2)+1))</f>
        <v>Theater</v>
      </c>
      <c r="V561" t="str">
        <f>PROPER(RIGHT(R561,LEN(R561)-SEARCH("/",R561)))</f>
        <v>Plays</v>
      </c>
    </row>
    <row r="562" spans="1:22" x14ac:dyDescent="0.25">
      <c r="A562">
        <v>3263</v>
      </c>
      <c r="B562" s="7" t="s">
        <v>3263</v>
      </c>
      <c r="C562" s="7" t="s">
        <v>7373</v>
      </c>
      <c r="D562" s="4">
        <v>2500</v>
      </c>
      <c r="E562" s="4">
        <v>2804.16</v>
      </c>
      <c r="F562" t="s">
        <v>8219</v>
      </c>
      <c r="G562" t="s">
        <v>8224</v>
      </c>
      <c r="H562" t="s">
        <v>8246</v>
      </c>
      <c r="I562">
        <v>1446238800</v>
      </c>
      <c r="J562" s="11">
        <f>(((I562/60)/60)/24)+DATE(1970,1,1)</f>
        <v>42307.875</v>
      </c>
      <c r="K562">
        <v>1444220588</v>
      </c>
      <c r="L562" s="15">
        <f>(((K562/60)/60)/24)+DATE(1970,1,1)</f>
        <v>42284.516064814816</v>
      </c>
      <c r="M562" s="63">
        <f>DATEDIF(L562,J562,"D")</f>
        <v>23</v>
      </c>
      <c r="N562" s="5">
        <v>23</v>
      </c>
      <c r="O562" t="b">
        <v>1</v>
      </c>
      <c r="P562">
        <v>68</v>
      </c>
      <c r="Q562" t="b">
        <v>1</v>
      </c>
      <c r="R562" t="s">
        <v>8271</v>
      </c>
      <c r="S562" s="2">
        <f>IF(E562=0,0,E562/D562*100)</f>
        <v>112.1664</v>
      </c>
      <c r="T562" s="4">
        <f>IF(E562=0,0,E562/P562)</f>
        <v>41.237647058823526</v>
      </c>
      <c r="U562" t="str">
        <f>PROPER(LEFT(R562,(SEARCH("/",R562)-2)+1))</f>
        <v>Theater</v>
      </c>
      <c r="V562" t="str">
        <f>PROPER(RIGHT(R562,LEN(R562)-SEARCH("/",R562)))</f>
        <v>Plays</v>
      </c>
    </row>
    <row r="563" spans="1:22" x14ac:dyDescent="0.25">
      <c r="A563">
        <v>3341</v>
      </c>
      <c r="B563" s="7" t="s">
        <v>3341</v>
      </c>
      <c r="C563" s="7" t="s">
        <v>7451</v>
      </c>
      <c r="D563" s="4">
        <v>3350</v>
      </c>
      <c r="E563" s="4">
        <v>3350</v>
      </c>
      <c r="F563" t="s">
        <v>8219</v>
      </c>
      <c r="G563" t="s">
        <v>8225</v>
      </c>
      <c r="H563" t="s">
        <v>8247</v>
      </c>
      <c r="I563">
        <v>1465750800</v>
      </c>
      <c r="J563" s="11">
        <f>(((I563/60)/60)/24)+DATE(1970,1,1)</f>
        <v>42533.708333333328</v>
      </c>
      <c r="K563">
        <v>1463771421</v>
      </c>
      <c r="L563" s="15">
        <f>(((K563/60)/60)/24)+DATE(1970,1,1)</f>
        <v>42510.798854166671</v>
      </c>
      <c r="M563" s="63">
        <f>DATEDIF(L563,J563,"D")</f>
        <v>23</v>
      </c>
      <c r="N563" s="5">
        <v>23</v>
      </c>
      <c r="O563" t="b">
        <v>0</v>
      </c>
      <c r="P563">
        <v>28</v>
      </c>
      <c r="Q563" t="b">
        <v>1</v>
      </c>
      <c r="R563" t="s">
        <v>8271</v>
      </c>
      <c r="S563" s="2">
        <f>IF(E563=0,0,E563/D563*100)</f>
        <v>100</v>
      </c>
      <c r="T563" s="4">
        <f>IF(E563=0,0,E563/P563)</f>
        <v>119.64285714285714</v>
      </c>
      <c r="U563" t="str">
        <f>PROPER(LEFT(R563,(SEARCH("/",R563)-2)+1))</f>
        <v>Theater</v>
      </c>
      <c r="V563" t="str">
        <f>PROPER(RIGHT(R563,LEN(R563)-SEARCH("/",R563)))</f>
        <v>Plays</v>
      </c>
    </row>
    <row r="564" spans="1:22" x14ac:dyDescent="0.25">
      <c r="A564">
        <v>3398</v>
      </c>
      <c r="B564" s="7" t="s">
        <v>3397</v>
      </c>
      <c r="C564" s="7" t="s">
        <v>7508</v>
      </c>
      <c r="D564" s="4">
        <v>4000</v>
      </c>
      <c r="E564" s="4">
        <v>4443</v>
      </c>
      <c r="F564" t="s">
        <v>8219</v>
      </c>
      <c r="G564" t="s">
        <v>8224</v>
      </c>
      <c r="H564" t="s">
        <v>8246</v>
      </c>
      <c r="I564">
        <v>1416589200</v>
      </c>
      <c r="J564" s="11">
        <f>(((I564/60)/60)/24)+DATE(1970,1,1)</f>
        <v>41964.708333333328</v>
      </c>
      <c r="K564">
        <v>1414605776</v>
      </c>
      <c r="L564" s="15">
        <f>(((K564/60)/60)/24)+DATE(1970,1,1)</f>
        <v>41941.75203703704</v>
      </c>
      <c r="M564" s="63">
        <f>DATEDIF(L564,J564,"D")</f>
        <v>23</v>
      </c>
      <c r="N564" s="5">
        <v>23</v>
      </c>
      <c r="O564" t="b">
        <v>0</v>
      </c>
      <c r="P564">
        <v>65</v>
      </c>
      <c r="Q564" t="b">
        <v>1</v>
      </c>
      <c r="R564" t="s">
        <v>8271</v>
      </c>
      <c r="S564" s="2">
        <f>IF(E564=0,0,E564/D564*100)</f>
        <v>111.07499999999999</v>
      </c>
      <c r="T564" s="4">
        <f>IF(E564=0,0,E564/P564)</f>
        <v>68.353846153846149</v>
      </c>
      <c r="U564" t="str">
        <f>PROPER(LEFT(R564,(SEARCH("/",R564)-2)+1))</f>
        <v>Theater</v>
      </c>
      <c r="V564" t="str">
        <f>PROPER(RIGHT(R564,LEN(R564)-SEARCH("/",R564)))</f>
        <v>Plays</v>
      </c>
    </row>
    <row r="565" spans="1:22" x14ac:dyDescent="0.25">
      <c r="A565">
        <v>3452</v>
      </c>
      <c r="B565" s="7" t="s">
        <v>3451</v>
      </c>
      <c r="C565" s="7" t="s">
        <v>7562</v>
      </c>
      <c r="D565" s="4">
        <v>1000</v>
      </c>
      <c r="E565" s="4">
        <v>1532</v>
      </c>
      <c r="F565" t="s">
        <v>8219</v>
      </c>
      <c r="G565" t="s">
        <v>8224</v>
      </c>
      <c r="H565" t="s">
        <v>8246</v>
      </c>
      <c r="I565">
        <v>1406087940</v>
      </c>
      <c r="J565" s="11">
        <f>(((I565/60)/60)/24)+DATE(1970,1,1)</f>
        <v>41843.165972222225</v>
      </c>
      <c r="K565">
        <v>1404141626</v>
      </c>
      <c r="L565" s="15">
        <f>(((K565/60)/60)/24)+DATE(1970,1,1)</f>
        <v>41820.639189814814</v>
      </c>
      <c r="M565" s="63">
        <f>DATEDIF(L565,J565,"D")</f>
        <v>23</v>
      </c>
      <c r="N565" s="5">
        <v>23</v>
      </c>
      <c r="O565" t="b">
        <v>0</v>
      </c>
      <c r="P565">
        <v>37</v>
      </c>
      <c r="Q565" t="b">
        <v>1</v>
      </c>
      <c r="R565" t="s">
        <v>8271</v>
      </c>
      <c r="S565" s="2">
        <f>IF(E565=0,0,E565/D565*100)</f>
        <v>153.19999999999999</v>
      </c>
      <c r="T565" s="4">
        <f>IF(E565=0,0,E565/P565)</f>
        <v>41.405405405405403</v>
      </c>
      <c r="U565" t="str">
        <f>PROPER(LEFT(R565,(SEARCH("/",R565)-2)+1))</f>
        <v>Theater</v>
      </c>
      <c r="V565" t="str">
        <f>PROPER(RIGHT(R565,LEN(R565)-SEARCH("/",R565)))</f>
        <v>Plays</v>
      </c>
    </row>
    <row r="566" spans="1:22" x14ac:dyDescent="0.25">
      <c r="A566">
        <v>3508</v>
      </c>
      <c r="B566" s="7" t="s">
        <v>3507</v>
      </c>
      <c r="C566" s="7" t="s">
        <v>7618</v>
      </c>
      <c r="D566" s="4">
        <v>100</v>
      </c>
      <c r="E566" s="4">
        <v>180</v>
      </c>
      <c r="F566" t="s">
        <v>8219</v>
      </c>
      <c r="G566" t="s">
        <v>8225</v>
      </c>
      <c r="H566" t="s">
        <v>8247</v>
      </c>
      <c r="I566">
        <v>1462914000</v>
      </c>
      <c r="J566" s="11">
        <f>(((I566/60)/60)/24)+DATE(1970,1,1)</f>
        <v>42500.875</v>
      </c>
      <c r="K566">
        <v>1460914253</v>
      </c>
      <c r="L566" s="15">
        <f>(((K566/60)/60)/24)+DATE(1970,1,1)</f>
        <v>42477.729780092588</v>
      </c>
      <c r="M566" s="63">
        <f>DATEDIF(L566,J566,"D")</f>
        <v>23</v>
      </c>
      <c r="N566" s="5">
        <v>23</v>
      </c>
      <c r="O566" t="b">
        <v>0</v>
      </c>
      <c r="P566">
        <v>15</v>
      </c>
      <c r="Q566" t="b">
        <v>1</v>
      </c>
      <c r="R566" t="s">
        <v>8271</v>
      </c>
      <c r="S566" s="2">
        <f>IF(E566=0,0,E566/D566*100)</f>
        <v>180</v>
      </c>
      <c r="T566" s="4">
        <f>IF(E566=0,0,E566/P566)</f>
        <v>12</v>
      </c>
      <c r="U566" t="str">
        <f>PROPER(LEFT(R566,(SEARCH("/",R566)-2)+1))</f>
        <v>Theater</v>
      </c>
      <c r="V566" t="str">
        <f>PROPER(RIGHT(R566,LEN(R566)-SEARCH("/",R566)))</f>
        <v>Plays</v>
      </c>
    </row>
    <row r="567" spans="1:22" x14ac:dyDescent="0.25">
      <c r="A567">
        <v>3511</v>
      </c>
      <c r="B567" s="7" t="s">
        <v>3510</v>
      </c>
      <c r="C567" s="7" t="s">
        <v>7621</v>
      </c>
      <c r="D567" s="4">
        <v>1500</v>
      </c>
      <c r="E567" s="4">
        <v>1518</v>
      </c>
      <c r="F567" t="s">
        <v>8219</v>
      </c>
      <c r="G567" t="s">
        <v>8225</v>
      </c>
      <c r="H567" t="s">
        <v>8247</v>
      </c>
      <c r="I567">
        <v>1415385000</v>
      </c>
      <c r="J567" s="11">
        <f>(((I567/60)/60)/24)+DATE(1970,1,1)</f>
        <v>41950.770833333336</v>
      </c>
      <c r="K567">
        <v>1413406695</v>
      </c>
      <c r="L567" s="15">
        <f>(((K567/60)/60)/24)+DATE(1970,1,1)</f>
        <v>41927.873784722222</v>
      </c>
      <c r="M567" s="63">
        <f>DATEDIF(L567,J567,"D")</f>
        <v>23</v>
      </c>
      <c r="N567" s="5">
        <v>23</v>
      </c>
      <c r="O567" t="b">
        <v>0</v>
      </c>
      <c r="P567">
        <v>19</v>
      </c>
      <c r="Q567" t="b">
        <v>1</v>
      </c>
      <c r="R567" t="s">
        <v>8271</v>
      </c>
      <c r="S567" s="2">
        <f>IF(E567=0,0,E567/D567*100)</f>
        <v>101.2</v>
      </c>
      <c r="T567" s="4">
        <f>IF(E567=0,0,E567/P567)</f>
        <v>79.89473684210526</v>
      </c>
      <c r="U567" t="str">
        <f>PROPER(LEFT(R567,(SEARCH("/",R567)-2)+1))</f>
        <v>Theater</v>
      </c>
      <c r="V567" t="str">
        <f>PROPER(RIGHT(R567,LEN(R567)-SEARCH("/",R567)))</f>
        <v>Plays</v>
      </c>
    </row>
    <row r="568" spans="1:22" x14ac:dyDescent="0.25">
      <c r="A568">
        <v>3548</v>
      </c>
      <c r="B568" s="7" t="s">
        <v>3547</v>
      </c>
      <c r="C568" s="7" t="s">
        <v>7658</v>
      </c>
      <c r="D568" s="4">
        <v>2100</v>
      </c>
      <c r="E568" s="4">
        <v>2140</v>
      </c>
      <c r="F568" t="s">
        <v>8219</v>
      </c>
      <c r="G568" t="s">
        <v>8224</v>
      </c>
      <c r="H568" t="s">
        <v>8246</v>
      </c>
      <c r="I568">
        <v>1457139600</v>
      </c>
      <c r="J568" s="11">
        <f>(((I568/60)/60)/24)+DATE(1970,1,1)</f>
        <v>42434.041666666672</v>
      </c>
      <c r="K568">
        <v>1455230214</v>
      </c>
      <c r="L568" s="15">
        <f>(((K568/60)/60)/24)+DATE(1970,1,1)</f>
        <v>42411.942291666666</v>
      </c>
      <c r="M568" s="63">
        <f>DATEDIF(L568,J568,"D")</f>
        <v>23</v>
      </c>
      <c r="N568" s="5">
        <v>23</v>
      </c>
      <c r="O568" t="b">
        <v>0</v>
      </c>
      <c r="P568">
        <v>13</v>
      </c>
      <c r="Q568" t="b">
        <v>1</v>
      </c>
      <c r="R568" t="s">
        <v>8271</v>
      </c>
      <c r="S568" s="2">
        <f>IF(E568=0,0,E568/D568*100)</f>
        <v>101.9047619047619</v>
      </c>
      <c r="T568" s="4">
        <f>IF(E568=0,0,E568/P568)</f>
        <v>164.61538461538461</v>
      </c>
      <c r="U568" t="str">
        <f>PROPER(LEFT(R568,(SEARCH("/",R568)-2)+1))</f>
        <v>Theater</v>
      </c>
      <c r="V568" t="str">
        <f>PROPER(RIGHT(R568,LEN(R568)-SEARCH("/",R568)))</f>
        <v>Plays</v>
      </c>
    </row>
    <row r="569" spans="1:22" x14ac:dyDescent="0.25">
      <c r="A569">
        <v>3654</v>
      </c>
      <c r="B569" s="7" t="s">
        <v>3651</v>
      </c>
      <c r="C569" s="7" t="s">
        <v>7764</v>
      </c>
      <c r="D569" s="4">
        <v>1500</v>
      </c>
      <c r="E569" s="4">
        <v>2616</v>
      </c>
      <c r="F569" t="s">
        <v>8219</v>
      </c>
      <c r="G569" t="s">
        <v>8225</v>
      </c>
      <c r="H569" t="s">
        <v>8247</v>
      </c>
      <c r="I569">
        <v>1459702800</v>
      </c>
      <c r="J569" s="11">
        <f>(((I569/60)/60)/24)+DATE(1970,1,1)</f>
        <v>42463.708333333328</v>
      </c>
      <c r="K569">
        <v>1457690386</v>
      </c>
      <c r="L569" s="15">
        <f>(((K569/60)/60)/24)+DATE(1970,1,1)</f>
        <v>42440.416504629626</v>
      </c>
      <c r="M569" s="63">
        <f>DATEDIF(L569,J569,"D")</f>
        <v>23</v>
      </c>
      <c r="N569" s="5">
        <v>23</v>
      </c>
      <c r="O569" t="b">
        <v>0</v>
      </c>
      <c r="P569">
        <v>38</v>
      </c>
      <c r="Q569" t="b">
        <v>1</v>
      </c>
      <c r="R569" t="s">
        <v>8271</v>
      </c>
      <c r="S569" s="2">
        <f>IF(E569=0,0,E569/D569*100)</f>
        <v>174.4</v>
      </c>
      <c r="T569" s="4">
        <f>IF(E569=0,0,E569/P569)</f>
        <v>68.84210526315789</v>
      </c>
      <c r="U569" t="str">
        <f>PROPER(LEFT(R569,(SEARCH("/",R569)-2)+1))</f>
        <v>Theater</v>
      </c>
      <c r="V569" t="str">
        <f>PROPER(RIGHT(R569,LEN(R569)-SEARCH("/",R569)))</f>
        <v>Plays</v>
      </c>
    </row>
    <row r="570" spans="1:22" x14ac:dyDescent="0.25">
      <c r="A570">
        <v>3657</v>
      </c>
      <c r="B570" s="7" t="s">
        <v>3654</v>
      </c>
      <c r="C570" s="7" t="s">
        <v>7767</v>
      </c>
      <c r="D570" s="4">
        <v>2000</v>
      </c>
      <c r="E570" s="4">
        <v>2215</v>
      </c>
      <c r="F570" t="s">
        <v>8219</v>
      </c>
      <c r="G570" t="s">
        <v>8232</v>
      </c>
      <c r="H570" t="s">
        <v>8253</v>
      </c>
      <c r="I570">
        <v>1464817320</v>
      </c>
      <c r="J570" s="11">
        <f>(((I570/60)/60)/24)+DATE(1970,1,1)</f>
        <v>42522.904166666667</v>
      </c>
      <c r="K570">
        <v>1462806419</v>
      </c>
      <c r="L570" s="15">
        <f>(((K570/60)/60)/24)+DATE(1970,1,1)</f>
        <v>42499.629849537043</v>
      </c>
      <c r="M570" s="63">
        <f>DATEDIF(L570,J570,"D")</f>
        <v>23</v>
      </c>
      <c r="N570" s="5">
        <v>23</v>
      </c>
      <c r="O570" t="b">
        <v>0</v>
      </c>
      <c r="P570">
        <v>20</v>
      </c>
      <c r="Q570" t="b">
        <v>1</v>
      </c>
      <c r="R570" t="s">
        <v>8271</v>
      </c>
      <c r="S570" s="2">
        <f>IF(E570=0,0,E570/D570*100)</f>
        <v>110.75</v>
      </c>
      <c r="T570" s="4">
        <f>IF(E570=0,0,E570/P570)</f>
        <v>110.75</v>
      </c>
      <c r="U570" t="str">
        <f>PROPER(LEFT(R570,(SEARCH("/",R570)-2)+1))</f>
        <v>Theater</v>
      </c>
      <c r="V570" t="str">
        <f>PROPER(RIGHT(R570,LEN(R570)-SEARCH("/",R570)))</f>
        <v>Plays</v>
      </c>
    </row>
    <row r="571" spans="1:22" x14ac:dyDescent="0.25">
      <c r="A571">
        <v>3661</v>
      </c>
      <c r="B571" s="7" t="s">
        <v>3658</v>
      </c>
      <c r="C571" s="7" t="s">
        <v>7771</v>
      </c>
      <c r="D571" s="4">
        <v>3000</v>
      </c>
      <c r="E571" s="4">
        <v>3330</v>
      </c>
      <c r="F571" t="s">
        <v>8219</v>
      </c>
      <c r="G571" t="s">
        <v>8224</v>
      </c>
      <c r="H571" t="s">
        <v>8246</v>
      </c>
      <c r="I571">
        <v>1460260800</v>
      </c>
      <c r="J571" s="11">
        <f>(((I571/60)/60)/24)+DATE(1970,1,1)</f>
        <v>42470.166666666672</v>
      </c>
      <c r="K571">
        <v>1458336672</v>
      </c>
      <c r="L571" s="15">
        <f>(((K571/60)/60)/24)+DATE(1970,1,1)</f>
        <v>42447.896666666667</v>
      </c>
      <c r="M571" s="63">
        <f>DATEDIF(L571,J571,"D")</f>
        <v>23</v>
      </c>
      <c r="N571" s="5">
        <v>23</v>
      </c>
      <c r="O571" t="b">
        <v>0</v>
      </c>
      <c r="P571">
        <v>36</v>
      </c>
      <c r="Q571" t="b">
        <v>1</v>
      </c>
      <c r="R571" t="s">
        <v>8271</v>
      </c>
      <c r="S571" s="2">
        <f>IF(E571=0,0,E571/D571*100)</f>
        <v>111.00000000000001</v>
      </c>
      <c r="T571" s="4">
        <f>IF(E571=0,0,E571/P571)</f>
        <v>92.5</v>
      </c>
      <c r="U571" t="str">
        <f>PROPER(LEFT(R571,(SEARCH("/",R571)-2)+1))</f>
        <v>Theater</v>
      </c>
      <c r="V571" t="str">
        <f>PROPER(RIGHT(R571,LEN(R571)-SEARCH("/",R571)))</f>
        <v>Plays</v>
      </c>
    </row>
    <row r="572" spans="1:22" x14ac:dyDescent="0.25">
      <c r="A572">
        <v>3668</v>
      </c>
      <c r="B572" s="7" t="s">
        <v>3665</v>
      </c>
      <c r="C572" s="7" t="s">
        <v>7778</v>
      </c>
      <c r="D572" s="4">
        <v>1000</v>
      </c>
      <c r="E572" s="4">
        <v>1035</v>
      </c>
      <c r="F572" t="s">
        <v>8219</v>
      </c>
      <c r="G572" t="s">
        <v>8224</v>
      </c>
      <c r="H572" t="s">
        <v>8246</v>
      </c>
      <c r="I572">
        <v>1437676380</v>
      </c>
      <c r="J572" s="11">
        <f>(((I572/60)/60)/24)+DATE(1970,1,1)</f>
        <v>42208.772916666669</v>
      </c>
      <c r="K572">
        <v>1435670452</v>
      </c>
      <c r="L572" s="15">
        <f>(((K572/60)/60)/24)+DATE(1970,1,1)</f>
        <v>42185.556157407409</v>
      </c>
      <c r="M572" s="63">
        <f>DATEDIF(L572,J572,"D")</f>
        <v>23</v>
      </c>
      <c r="N572" s="5">
        <v>23</v>
      </c>
      <c r="O572" t="b">
        <v>0</v>
      </c>
      <c r="P572">
        <v>28</v>
      </c>
      <c r="Q572" t="b">
        <v>1</v>
      </c>
      <c r="R572" t="s">
        <v>8271</v>
      </c>
      <c r="S572" s="2">
        <f>IF(E572=0,0,E572/D572*100)</f>
        <v>103.49999999999999</v>
      </c>
      <c r="T572" s="4">
        <f>IF(E572=0,0,E572/P572)</f>
        <v>36.964285714285715</v>
      </c>
      <c r="U572" t="str">
        <f>PROPER(LEFT(R572,(SEARCH("/",R572)-2)+1))</f>
        <v>Theater</v>
      </c>
      <c r="V572" t="str">
        <f>PROPER(RIGHT(R572,LEN(R572)-SEARCH("/",R572)))</f>
        <v>Plays</v>
      </c>
    </row>
    <row r="573" spans="1:22" x14ac:dyDescent="0.25">
      <c r="A573">
        <v>3737</v>
      </c>
      <c r="B573" s="7" t="s">
        <v>3734</v>
      </c>
      <c r="C573" s="7" t="s">
        <v>7847</v>
      </c>
      <c r="D573" s="4">
        <v>700</v>
      </c>
      <c r="E573" s="4">
        <v>150</v>
      </c>
      <c r="F573" t="s">
        <v>8221</v>
      </c>
      <c r="G573" t="s">
        <v>8224</v>
      </c>
      <c r="H573" t="s">
        <v>8246</v>
      </c>
      <c r="I573">
        <v>1447311540</v>
      </c>
      <c r="J573" s="11">
        <f>(((I573/60)/60)/24)+DATE(1970,1,1)</f>
        <v>42320.290972222225</v>
      </c>
      <c r="K573">
        <v>1445358903</v>
      </c>
      <c r="L573" s="15">
        <f>(((K573/60)/60)/24)+DATE(1970,1,1)</f>
        <v>42297.691006944442</v>
      </c>
      <c r="M573" s="63">
        <f>DATEDIF(L573,J573,"D")</f>
        <v>23</v>
      </c>
      <c r="N573" s="5">
        <v>23</v>
      </c>
      <c r="O573" t="b">
        <v>0</v>
      </c>
      <c r="P573">
        <v>4</v>
      </c>
      <c r="Q573" t="b">
        <v>0</v>
      </c>
      <c r="R573" t="s">
        <v>8271</v>
      </c>
      <c r="S573" s="2">
        <f>IF(E573=0,0,E573/D573*100)</f>
        <v>21.428571428571427</v>
      </c>
      <c r="T573" s="4">
        <f>IF(E573=0,0,E573/P573)</f>
        <v>37.5</v>
      </c>
      <c r="U573" t="str">
        <f>PROPER(LEFT(R573,(SEARCH("/",R573)-2)+1))</f>
        <v>Theater</v>
      </c>
      <c r="V573" t="str">
        <f>PROPER(RIGHT(R573,LEN(R573)-SEARCH("/",R573)))</f>
        <v>Plays</v>
      </c>
    </row>
    <row r="574" spans="1:22" x14ac:dyDescent="0.25">
      <c r="A574">
        <v>3857</v>
      </c>
      <c r="B574" s="7" t="s">
        <v>3854</v>
      </c>
      <c r="C574" s="7" t="s">
        <v>7966</v>
      </c>
      <c r="D574" s="4">
        <v>5000</v>
      </c>
      <c r="E574" s="4">
        <v>260</v>
      </c>
      <c r="F574" t="s">
        <v>8221</v>
      </c>
      <c r="G574" t="s">
        <v>8224</v>
      </c>
      <c r="H574" t="s">
        <v>8246</v>
      </c>
      <c r="I574">
        <v>1406913120</v>
      </c>
      <c r="J574" s="11">
        <f>(((I574/60)/60)/24)+DATE(1970,1,1)</f>
        <v>41852.716666666667</v>
      </c>
      <c r="K574">
        <v>1404927690</v>
      </c>
      <c r="L574" s="15">
        <f>(((K574/60)/60)/24)+DATE(1970,1,1)</f>
        <v>41829.73715277778</v>
      </c>
      <c r="M574" s="63">
        <f>DATEDIF(L574,J574,"D")</f>
        <v>23</v>
      </c>
      <c r="N574" s="5">
        <v>23</v>
      </c>
      <c r="O574" t="b">
        <v>0</v>
      </c>
      <c r="P574">
        <v>4</v>
      </c>
      <c r="Q574" t="b">
        <v>0</v>
      </c>
      <c r="R574" t="s">
        <v>8271</v>
      </c>
      <c r="S574" s="2">
        <f>IF(E574=0,0,E574/D574*100)</f>
        <v>5.2</v>
      </c>
      <c r="T574" s="4">
        <f>IF(E574=0,0,E574/P574)</f>
        <v>65</v>
      </c>
      <c r="U574" t="str">
        <f>PROPER(LEFT(R574,(SEARCH("/",R574)-2)+1))</f>
        <v>Theater</v>
      </c>
      <c r="V574" t="str">
        <f>PROPER(RIGHT(R574,LEN(R574)-SEARCH("/",R574)))</f>
        <v>Plays</v>
      </c>
    </row>
    <row r="575" spans="1:22" x14ac:dyDescent="0.25">
      <c r="A575">
        <v>3979</v>
      </c>
      <c r="B575" s="7" t="s">
        <v>3976</v>
      </c>
      <c r="C575" s="7" t="s">
        <v>8086</v>
      </c>
      <c r="D575" s="4">
        <v>6000</v>
      </c>
      <c r="E575" s="4">
        <v>110</v>
      </c>
      <c r="F575" t="s">
        <v>8221</v>
      </c>
      <c r="G575" t="s">
        <v>8225</v>
      </c>
      <c r="H575" t="s">
        <v>8247</v>
      </c>
      <c r="I575">
        <v>1427659200</v>
      </c>
      <c r="J575" s="11">
        <f>(((I575/60)/60)/24)+DATE(1970,1,1)</f>
        <v>42092.833333333328</v>
      </c>
      <c r="K575">
        <v>1425678057</v>
      </c>
      <c r="L575" s="15">
        <f>(((K575/60)/60)/24)+DATE(1970,1,1)</f>
        <v>42069.903437500005</v>
      </c>
      <c r="M575" s="63">
        <f>DATEDIF(L575,J575,"D")</f>
        <v>23</v>
      </c>
      <c r="N575" s="5">
        <v>23</v>
      </c>
      <c r="O575" t="b">
        <v>0</v>
      </c>
      <c r="P575">
        <v>6</v>
      </c>
      <c r="Q575" t="b">
        <v>0</v>
      </c>
      <c r="R575" t="s">
        <v>8271</v>
      </c>
      <c r="S575" s="2">
        <f>IF(E575=0,0,E575/D575*100)</f>
        <v>1.8333333333333333</v>
      </c>
      <c r="T575" s="4">
        <f>IF(E575=0,0,E575/P575)</f>
        <v>18.333333333333332</v>
      </c>
      <c r="U575" t="str">
        <f>PROPER(LEFT(R575,(SEARCH("/",R575)-2)+1))</f>
        <v>Theater</v>
      </c>
      <c r="V575" t="str">
        <f>PROPER(RIGHT(R575,LEN(R575)-SEARCH("/",R575)))</f>
        <v>Plays</v>
      </c>
    </row>
    <row r="576" spans="1:22" x14ac:dyDescent="0.25">
      <c r="A576">
        <v>4057</v>
      </c>
      <c r="B576" s="7" t="s">
        <v>4053</v>
      </c>
      <c r="C576" s="7" t="s">
        <v>8161</v>
      </c>
      <c r="D576" s="4">
        <v>3500</v>
      </c>
      <c r="E576" s="4">
        <v>775</v>
      </c>
      <c r="F576" t="s">
        <v>8221</v>
      </c>
      <c r="G576" t="s">
        <v>8225</v>
      </c>
      <c r="H576" t="s">
        <v>8247</v>
      </c>
      <c r="I576">
        <v>1448492400</v>
      </c>
      <c r="J576" s="11">
        <f>(((I576/60)/60)/24)+DATE(1970,1,1)</f>
        <v>42333.958333333328</v>
      </c>
      <c r="K576">
        <v>1446506080</v>
      </c>
      <c r="L576" s="15">
        <f>(((K576/60)/60)/24)+DATE(1970,1,1)</f>
        <v>42310.968518518523</v>
      </c>
      <c r="M576" s="63">
        <f>DATEDIF(L576,J576,"D")</f>
        <v>23</v>
      </c>
      <c r="N576" s="5">
        <v>23</v>
      </c>
      <c r="O576" t="b">
        <v>0</v>
      </c>
      <c r="P576">
        <v>6</v>
      </c>
      <c r="Q576" t="b">
        <v>0</v>
      </c>
      <c r="R576" t="s">
        <v>8271</v>
      </c>
      <c r="S576" s="2">
        <f>IF(E576=0,0,E576/D576*100)</f>
        <v>22.142857142857142</v>
      </c>
      <c r="T576" s="4">
        <f>IF(E576=0,0,E576/P576)</f>
        <v>129.16666666666666</v>
      </c>
      <c r="U576" t="str">
        <f>PROPER(LEFT(R576,(SEARCH("/",R576)-2)+1))</f>
        <v>Theater</v>
      </c>
      <c r="V576" t="str">
        <f>PROPER(RIGHT(R576,LEN(R576)-SEARCH("/",R576)))</f>
        <v>Plays</v>
      </c>
    </row>
    <row r="577" spans="1:22" x14ac:dyDescent="0.25">
      <c r="A577">
        <v>4107</v>
      </c>
      <c r="B577" s="7" t="s">
        <v>4103</v>
      </c>
      <c r="C577" s="7" t="s">
        <v>8210</v>
      </c>
      <c r="D577" s="4">
        <v>2000</v>
      </c>
      <c r="E577" s="4">
        <v>41</v>
      </c>
      <c r="F577" t="s">
        <v>8221</v>
      </c>
      <c r="G577" t="s">
        <v>8224</v>
      </c>
      <c r="H577" t="s">
        <v>8246</v>
      </c>
      <c r="I577">
        <v>1411596001</v>
      </c>
      <c r="J577" s="11">
        <f>(((I577/60)/60)/24)+DATE(1970,1,1)</f>
        <v>41906.916678240741</v>
      </c>
      <c r="K577">
        <v>1409608801</v>
      </c>
      <c r="L577" s="15">
        <f>(((K577/60)/60)/24)+DATE(1970,1,1)</f>
        <v>41883.916678240741</v>
      </c>
      <c r="M577" s="63">
        <f>DATEDIF(L577,J577,"D")</f>
        <v>23</v>
      </c>
      <c r="N577" s="5">
        <v>23</v>
      </c>
      <c r="O577" t="b">
        <v>0</v>
      </c>
      <c r="P577">
        <v>4</v>
      </c>
      <c r="Q577" t="b">
        <v>0</v>
      </c>
      <c r="R577" t="s">
        <v>8271</v>
      </c>
      <c r="S577" s="2">
        <f>IF(E577=0,0,E577/D577*100)</f>
        <v>2.0500000000000003</v>
      </c>
      <c r="T577" s="4">
        <f>IF(E577=0,0,E577/P577)</f>
        <v>10.25</v>
      </c>
      <c r="U577" t="str">
        <f>PROPER(LEFT(R577,(SEARCH("/",R577)-2)+1))</f>
        <v>Theater</v>
      </c>
      <c r="V577" t="str">
        <f>PROPER(RIGHT(R577,LEN(R577)-SEARCH("/",R577)))</f>
        <v>Plays</v>
      </c>
    </row>
    <row r="578" spans="1:22" x14ac:dyDescent="0.25">
      <c r="A578">
        <v>35</v>
      </c>
      <c r="B578" s="7" t="s">
        <v>37</v>
      </c>
      <c r="C578" s="7" t="s">
        <v>4146</v>
      </c>
      <c r="D578" s="4">
        <v>1000</v>
      </c>
      <c r="E578" s="4">
        <v>1665</v>
      </c>
      <c r="F578" t="s">
        <v>8219</v>
      </c>
      <c r="G578" t="s">
        <v>8224</v>
      </c>
      <c r="H578" t="s">
        <v>8246</v>
      </c>
      <c r="I578">
        <v>1430179200</v>
      </c>
      <c r="J578" s="11">
        <f>(((I578/60)/60)/24)+DATE(1970,1,1)</f>
        <v>42122</v>
      </c>
      <c r="K578">
        <v>1428130814</v>
      </c>
      <c r="L578" s="15">
        <f>(((K578/60)/60)/24)+DATE(1970,1,1)</f>
        <v>42098.291828703703</v>
      </c>
      <c r="M578" s="63">
        <f>DATEDIF(L578,J578,"D")</f>
        <v>24</v>
      </c>
      <c r="N578" s="5">
        <v>24</v>
      </c>
      <c r="O578" t="b">
        <v>0</v>
      </c>
      <c r="P578">
        <v>28</v>
      </c>
      <c r="Q578" t="b">
        <v>1</v>
      </c>
      <c r="R578" t="s">
        <v>8265</v>
      </c>
      <c r="S578" s="2">
        <f>IF(E578=0,0,E578/D578*100)</f>
        <v>166.5</v>
      </c>
      <c r="T578" s="4">
        <f>IF(E578=0,0,E578/P578)</f>
        <v>59.464285714285715</v>
      </c>
      <c r="U578" t="str">
        <f>PROPER(LEFT(R578,(SEARCH("/",R578)-2)+1))</f>
        <v>Film &amp; Video</v>
      </c>
      <c r="V578" t="str">
        <f>PROPER(RIGHT(R578,LEN(R578)-SEARCH("/",R578)))</f>
        <v>Television</v>
      </c>
    </row>
    <row r="579" spans="1:22" x14ac:dyDescent="0.25">
      <c r="A579">
        <v>63</v>
      </c>
      <c r="B579" s="7" t="s">
        <v>65</v>
      </c>
      <c r="C579" s="7" t="s">
        <v>4174</v>
      </c>
      <c r="D579" s="4">
        <v>2000</v>
      </c>
      <c r="E579" s="4">
        <v>2270.37</v>
      </c>
      <c r="F579" t="s">
        <v>8219</v>
      </c>
      <c r="G579" t="s">
        <v>8224</v>
      </c>
      <c r="H579" t="s">
        <v>8246</v>
      </c>
      <c r="I579">
        <v>1388206740</v>
      </c>
      <c r="J579" s="11">
        <f>(((I579/60)/60)/24)+DATE(1970,1,1)</f>
        <v>41636.207638888889</v>
      </c>
      <c r="K579">
        <v>1386194013</v>
      </c>
      <c r="L579" s="15">
        <f>(((K579/60)/60)/24)+DATE(1970,1,1)</f>
        <v>41612.912187499998</v>
      </c>
      <c r="M579" s="63">
        <f>DATEDIF(L579,J579,"D")</f>
        <v>24</v>
      </c>
      <c r="N579" s="5">
        <v>24</v>
      </c>
      <c r="O579" t="b">
        <v>0</v>
      </c>
      <c r="P579">
        <v>64</v>
      </c>
      <c r="Q579" t="b">
        <v>1</v>
      </c>
      <c r="R579" t="s">
        <v>8266</v>
      </c>
      <c r="S579" s="2">
        <f>IF(E579=0,0,E579/D579*100)</f>
        <v>113.51849999999999</v>
      </c>
      <c r="T579" s="4">
        <f>IF(E579=0,0,E579/P579)</f>
        <v>35.474531249999998</v>
      </c>
      <c r="U579" t="str">
        <f>PROPER(LEFT(R579,(SEARCH("/",R579)-2)+1))</f>
        <v>Film &amp; Video</v>
      </c>
      <c r="V579" t="str">
        <f>PROPER(RIGHT(R579,LEN(R579)-SEARCH("/",R579)))</f>
        <v>Shorts</v>
      </c>
    </row>
    <row r="580" spans="1:22" x14ac:dyDescent="0.25">
      <c r="A580">
        <v>101</v>
      </c>
      <c r="B580" s="7" t="s">
        <v>103</v>
      </c>
      <c r="C580" s="7" t="s">
        <v>4212</v>
      </c>
      <c r="D580" s="4">
        <v>3500</v>
      </c>
      <c r="E580" s="4">
        <v>3500</v>
      </c>
      <c r="F580" t="s">
        <v>8219</v>
      </c>
      <c r="G580" t="s">
        <v>8224</v>
      </c>
      <c r="H580" t="s">
        <v>8246</v>
      </c>
      <c r="I580">
        <v>1359052710</v>
      </c>
      <c r="J580" s="11">
        <f>(((I580/60)/60)/24)+DATE(1970,1,1)</f>
        <v>41298.776736111111</v>
      </c>
      <c r="K580">
        <v>1356979110</v>
      </c>
      <c r="L580" s="15">
        <f>(((K580/60)/60)/24)+DATE(1970,1,1)</f>
        <v>41274.776736111111</v>
      </c>
      <c r="M580" s="63">
        <f>DATEDIF(L580,J580,"D")</f>
        <v>24</v>
      </c>
      <c r="N580" s="5">
        <v>24</v>
      </c>
      <c r="O580" t="b">
        <v>0</v>
      </c>
      <c r="P580">
        <v>35</v>
      </c>
      <c r="Q580" t="b">
        <v>1</v>
      </c>
      <c r="R580" t="s">
        <v>8266</v>
      </c>
      <c r="S580" s="2">
        <f>IF(E580=0,0,E580/D580*100)</f>
        <v>100</v>
      </c>
      <c r="T580" s="4">
        <f>IF(E580=0,0,E580/P580)</f>
        <v>100</v>
      </c>
      <c r="U580" t="str">
        <f>PROPER(LEFT(R580,(SEARCH("/",R580)-2)+1))</f>
        <v>Film &amp; Video</v>
      </c>
      <c r="V580" t="str">
        <f>PROPER(RIGHT(R580,LEN(R580)-SEARCH("/",R580)))</f>
        <v>Shorts</v>
      </c>
    </row>
    <row r="581" spans="1:22" x14ac:dyDescent="0.25">
      <c r="A581">
        <v>104</v>
      </c>
      <c r="B581" s="7" t="s">
        <v>106</v>
      </c>
      <c r="C581" s="7" t="s">
        <v>4215</v>
      </c>
      <c r="D581" s="4">
        <v>500</v>
      </c>
      <c r="E581" s="4">
        <v>600</v>
      </c>
      <c r="F581" t="s">
        <v>8219</v>
      </c>
      <c r="G581" t="s">
        <v>8224</v>
      </c>
      <c r="H581" t="s">
        <v>8246</v>
      </c>
      <c r="I581">
        <v>1301792400</v>
      </c>
      <c r="J581" s="11">
        <f>(((I581/60)/60)/24)+DATE(1970,1,1)</f>
        <v>40636.041666666664</v>
      </c>
      <c r="K581">
        <v>1299775266</v>
      </c>
      <c r="L581" s="15">
        <f>(((K581/60)/60)/24)+DATE(1970,1,1)</f>
        <v>40612.695208333331</v>
      </c>
      <c r="M581" s="63">
        <f>DATEDIF(L581,J581,"D")</f>
        <v>24</v>
      </c>
      <c r="N581" s="5">
        <v>24</v>
      </c>
      <c r="O581" t="b">
        <v>0</v>
      </c>
      <c r="P581">
        <v>10</v>
      </c>
      <c r="Q581" t="b">
        <v>1</v>
      </c>
      <c r="R581" t="s">
        <v>8266</v>
      </c>
      <c r="S581" s="2">
        <f>IF(E581=0,0,E581/D581*100)</f>
        <v>120</v>
      </c>
      <c r="T581" s="4">
        <f>IF(E581=0,0,E581/P581)</f>
        <v>60</v>
      </c>
      <c r="U581" t="str">
        <f>PROPER(LEFT(R581,(SEARCH("/",R581)-2)+1))</f>
        <v>Film &amp; Video</v>
      </c>
      <c r="V581" t="str">
        <f>PROPER(RIGHT(R581,LEN(R581)-SEARCH("/",R581)))</f>
        <v>Shorts</v>
      </c>
    </row>
    <row r="582" spans="1:22" x14ac:dyDescent="0.25">
      <c r="A582">
        <v>112</v>
      </c>
      <c r="B582" s="7" t="s">
        <v>114</v>
      </c>
      <c r="C582" s="7" t="s">
        <v>4223</v>
      </c>
      <c r="D582" s="4">
        <v>5000</v>
      </c>
      <c r="E582" s="4">
        <v>5200</v>
      </c>
      <c r="F582" t="s">
        <v>8219</v>
      </c>
      <c r="G582" t="s">
        <v>8224</v>
      </c>
      <c r="H582" t="s">
        <v>8246</v>
      </c>
      <c r="I582">
        <v>1397354400</v>
      </c>
      <c r="J582" s="11">
        <f>(((I582/60)/60)/24)+DATE(1970,1,1)</f>
        <v>41742.083333333336</v>
      </c>
      <c r="K582">
        <v>1395277318</v>
      </c>
      <c r="L582" s="15">
        <f>(((K582/60)/60)/24)+DATE(1970,1,1)</f>
        <v>41718.043032407404</v>
      </c>
      <c r="M582" s="63">
        <f>DATEDIF(L582,J582,"D")</f>
        <v>24</v>
      </c>
      <c r="N582" s="5">
        <v>24</v>
      </c>
      <c r="O582" t="b">
        <v>0</v>
      </c>
      <c r="P582">
        <v>81</v>
      </c>
      <c r="Q582" t="b">
        <v>1</v>
      </c>
      <c r="R582" t="s">
        <v>8266</v>
      </c>
      <c r="S582" s="2">
        <f>IF(E582=0,0,E582/D582*100)</f>
        <v>104</v>
      </c>
      <c r="T582" s="4">
        <f>IF(E582=0,0,E582/P582)</f>
        <v>64.197530864197532</v>
      </c>
      <c r="U582" t="str">
        <f>PROPER(LEFT(R582,(SEARCH("/",R582)-2)+1))</f>
        <v>Film &amp; Video</v>
      </c>
      <c r="V582" t="str">
        <f>PROPER(RIGHT(R582,LEN(R582)-SEARCH("/",R582)))</f>
        <v>Shorts</v>
      </c>
    </row>
    <row r="583" spans="1:22" x14ac:dyDescent="0.25">
      <c r="A583">
        <v>187</v>
      </c>
      <c r="B583" s="7" t="s">
        <v>189</v>
      </c>
      <c r="C583" s="7" t="s">
        <v>4297</v>
      </c>
      <c r="D583" s="4">
        <v>5000</v>
      </c>
      <c r="E583" s="4">
        <v>800</v>
      </c>
      <c r="F583" t="s">
        <v>8221</v>
      </c>
      <c r="G583" t="s">
        <v>8224</v>
      </c>
      <c r="H583" t="s">
        <v>8246</v>
      </c>
      <c r="I583">
        <v>1437461940</v>
      </c>
      <c r="J583" s="11">
        <f>(((I583/60)/60)/24)+DATE(1970,1,1)</f>
        <v>42206.290972222225</v>
      </c>
      <c r="K583">
        <v>1435383457</v>
      </c>
      <c r="L583" s="15">
        <f>(((K583/60)/60)/24)+DATE(1970,1,1)</f>
        <v>42182.234456018516</v>
      </c>
      <c r="M583" s="63">
        <f>DATEDIF(L583,J583,"D")</f>
        <v>24</v>
      </c>
      <c r="N583" s="5">
        <v>24</v>
      </c>
      <c r="O583" t="b">
        <v>0</v>
      </c>
      <c r="P583">
        <v>5</v>
      </c>
      <c r="Q583" t="b">
        <v>0</v>
      </c>
      <c r="R583" t="s">
        <v>8268</v>
      </c>
      <c r="S583" s="2">
        <f>IF(E583=0,0,E583/D583*100)</f>
        <v>16</v>
      </c>
      <c r="T583" s="4">
        <f>IF(E583=0,0,E583/P583)</f>
        <v>160</v>
      </c>
      <c r="U583" t="str">
        <f>PROPER(LEFT(R583,(SEARCH("/",R583)-2)+1))</f>
        <v>Film &amp; Video</v>
      </c>
      <c r="V583" t="str">
        <f>PROPER(RIGHT(R583,LEN(R583)-SEARCH("/",R583)))</f>
        <v>Drama</v>
      </c>
    </row>
    <row r="584" spans="1:22" x14ac:dyDescent="0.25">
      <c r="A584">
        <v>329</v>
      </c>
      <c r="B584" s="7" t="s">
        <v>330</v>
      </c>
      <c r="C584" s="7" t="s">
        <v>4439</v>
      </c>
      <c r="D584" s="4">
        <v>10000</v>
      </c>
      <c r="E584" s="4">
        <v>10550</v>
      </c>
      <c r="F584" t="s">
        <v>8219</v>
      </c>
      <c r="G584" t="s">
        <v>8224</v>
      </c>
      <c r="H584" t="s">
        <v>8246</v>
      </c>
      <c r="I584">
        <v>1446868800</v>
      </c>
      <c r="J584" s="11">
        <f>(((I584/60)/60)/24)+DATE(1970,1,1)</f>
        <v>42315.166666666672</v>
      </c>
      <c r="K584">
        <v>1444821127</v>
      </c>
      <c r="L584" s="15">
        <f>(((K584/60)/60)/24)+DATE(1970,1,1)</f>
        <v>42291.46674768519</v>
      </c>
      <c r="M584" s="63">
        <f>DATEDIF(L584,J584,"D")</f>
        <v>24</v>
      </c>
      <c r="N584" s="5">
        <v>24</v>
      </c>
      <c r="O584" t="b">
        <v>1</v>
      </c>
      <c r="P584">
        <v>167</v>
      </c>
      <c r="Q584" t="b">
        <v>1</v>
      </c>
      <c r="R584" t="s">
        <v>8269</v>
      </c>
      <c r="S584" s="2">
        <f>IF(E584=0,0,E584/D584*100)</f>
        <v>105.5</v>
      </c>
      <c r="T584" s="4">
        <f>IF(E584=0,0,E584/P584)</f>
        <v>63.17365269461078</v>
      </c>
      <c r="U584" t="str">
        <f>PROPER(LEFT(R584,(SEARCH("/",R584)-2)+1))</f>
        <v>Film &amp; Video</v>
      </c>
      <c r="V584" t="str">
        <f>PROPER(RIGHT(R584,LEN(R584)-SEARCH("/",R584)))</f>
        <v>Documentary</v>
      </c>
    </row>
    <row r="585" spans="1:22" x14ac:dyDescent="0.25">
      <c r="A585">
        <v>378</v>
      </c>
      <c r="B585" s="7" t="s">
        <v>379</v>
      </c>
      <c r="C585" s="7" t="s">
        <v>4488</v>
      </c>
      <c r="D585" s="4">
        <v>3000</v>
      </c>
      <c r="E585" s="4">
        <v>3353</v>
      </c>
      <c r="F585" t="s">
        <v>8219</v>
      </c>
      <c r="G585" t="s">
        <v>8229</v>
      </c>
      <c r="H585" t="s">
        <v>8251</v>
      </c>
      <c r="I585">
        <v>1453765920</v>
      </c>
      <c r="J585" s="11">
        <f>(((I585/60)/60)/24)+DATE(1970,1,1)</f>
        <v>42394.994444444441</v>
      </c>
      <c r="K585">
        <v>1451655808</v>
      </c>
      <c r="L585" s="15">
        <f>(((K585/60)/60)/24)+DATE(1970,1,1)</f>
        <v>42370.571851851855</v>
      </c>
      <c r="M585" s="63">
        <f>DATEDIF(L585,J585,"D")</f>
        <v>24</v>
      </c>
      <c r="N585" s="5">
        <v>24</v>
      </c>
      <c r="O585" t="b">
        <v>0</v>
      </c>
      <c r="P585">
        <v>83</v>
      </c>
      <c r="Q585" t="b">
        <v>1</v>
      </c>
      <c r="R585" t="s">
        <v>8269</v>
      </c>
      <c r="S585" s="2">
        <f>IF(E585=0,0,E585/D585*100)</f>
        <v>111.76666666666665</v>
      </c>
      <c r="T585" s="4">
        <f>IF(E585=0,0,E585/P585)</f>
        <v>40.397590361445786</v>
      </c>
      <c r="U585" t="str">
        <f>PROPER(LEFT(R585,(SEARCH("/",R585)-2)+1))</f>
        <v>Film &amp; Video</v>
      </c>
      <c r="V585" t="str">
        <f>PROPER(RIGHT(R585,LEN(R585)-SEARCH("/",R585)))</f>
        <v>Documentary</v>
      </c>
    </row>
    <row r="586" spans="1:22" x14ac:dyDescent="0.25">
      <c r="A586">
        <v>494</v>
      </c>
      <c r="B586" s="7" t="s">
        <v>495</v>
      </c>
      <c r="C586" s="7" t="s">
        <v>4604</v>
      </c>
      <c r="D586" s="4">
        <v>20000</v>
      </c>
      <c r="E586" s="4">
        <v>31</v>
      </c>
      <c r="F586" t="s">
        <v>8221</v>
      </c>
      <c r="G586" t="s">
        <v>8224</v>
      </c>
      <c r="H586" t="s">
        <v>8246</v>
      </c>
      <c r="I586">
        <v>1404356400</v>
      </c>
      <c r="J586" s="11">
        <f>(((I586/60)/60)/24)+DATE(1970,1,1)</f>
        <v>41823.125</v>
      </c>
      <c r="K586">
        <v>1402343765</v>
      </c>
      <c r="L586" s="15">
        <f>(((K586/60)/60)/24)+DATE(1970,1,1)</f>
        <v>41799.830613425926</v>
      </c>
      <c r="M586" s="63">
        <f>DATEDIF(L586,J586,"D")</f>
        <v>24</v>
      </c>
      <c r="N586" s="5">
        <v>24</v>
      </c>
      <c r="O586" t="b">
        <v>0</v>
      </c>
      <c r="P586">
        <v>3</v>
      </c>
      <c r="Q586" t="b">
        <v>0</v>
      </c>
      <c r="R586" t="s">
        <v>8270</v>
      </c>
      <c r="S586" s="2">
        <f>IF(E586=0,0,E586/D586*100)</f>
        <v>0.155</v>
      </c>
      <c r="T586" s="4">
        <f>IF(E586=0,0,E586/P586)</f>
        <v>10.333333333333334</v>
      </c>
      <c r="U586" t="str">
        <f>PROPER(LEFT(R586,(SEARCH("/",R586)-2)+1))</f>
        <v>Film &amp; Video</v>
      </c>
      <c r="V586" t="str">
        <f>PROPER(RIGHT(R586,LEN(R586)-SEARCH("/",R586)))</f>
        <v>Animation</v>
      </c>
    </row>
    <row r="587" spans="1:22" x14ac:dyDescent="0.25">
      <c r="A587">
        <v>533</v>
      </c>
      <c r="B587" s="7" t="s">
        <v>534</v>
      </c>
      <c r="C587" s="7" t="s">
        <v>4643</v>
      </c>
      <c r="D587" s="4">
        <v>2000</v>
      </c>
      <c r="E587" s="4">
        <v>2004</v>
      </c>
      <c r="F587" t="s">
        <v>8219</v>
      </c>
      <c r="G587" t="s">
        <v>8225</v>
      </c>
      <c r="H587" t="s">
        <v>8247</v>
      </c>
      <c r="I587">
        <v>1463394365</v>
      </c>
      <c r="J587" s="11">
        <f>(((I587/60)/60)/24)+DATE(1970,1,1)</f>
        <v>42506.43478009259</v>
      </c>
      <c r="K587">
        <v>1461320765</v>
      </c>
      <c r="L587" s="15">
        <f>(((K587/60)/60)/24)+DATE(1970,1,1)</f>
        <v>42482.43478009259</v>
      </c>
      <c r="M587" s="63">
        <f>DATEDIF(L587,J587,"D")</f>
        <v>24</v>
      </c>
      <c r="N587" s="5">
        <v>24</v>
      </c>
      <c r="O587" t="b">
        <v>0</v>
      </c>
      <c r="P587">
        <v>17</v>
      </c>
      <c r="Q587" t="b">
        <v>1</v>
      </c>
      <c r="R587" t="s">
        <v>8271</v>
      </c>
      <c r="S587" s="2">
        <f>IF(E587=0,0,E587/D587*100)</f>
        <v>100.2</v>
      </c>
      <c r="T587" s="4">
        <f>IF(E587=0,0,E587/P587)</f>
        <v>117.88235294117646</v>
      </c>
      <c r="U587" t="str">
        <f>PROPER(LEFT(R587,(SEARCH("/",R587)-2)+1))</f>
        <v>Theater</v>
      </c>
      <c r="V587" t="str">
        <f>PROPER(RIGHT(R587,LEN(R587)-SEARCH("/",R587)))</f>
        <v>Plays</v>
      </c>
    </row>
    <row r="588" spans="1:22" x14ac:dyDescent="0.25">
      <c r="A588">
        <v>578</v>
      </c>
      <c r="B588" s="7" t="s">
        <v>579</v>
      </c>
      <c r="C588" s="7" t="s">
        <v>4688</v>
      </c>
      <c r="D588" s="4">
        <v>125000</v>
      </c>
      <c r="E588" s="4">
        <v>14</v>
      </c>
      <c r="F588" t="s">
        <v>8221</v>
      </c>
      <c r="G588" t="s">
        <v>8225</v>
      </c>
      <c r="H588" t="s">
        <v>8247</v>
      </c>
      <c r="I588">
        <v>1441633993</v>
      </c>
      <c r="J588" s="11">
        <f>(((I588/60)/60)/24)+DATE(1970,1,1)</f>
        <v>42254.578622685185</v>
      </c>
      <c r="K588">
        <v>1439560393</v>
      </c>
      <c r="L588" s="15">
        <f>(((K588/60)/60)/24)+DATE(1970,1,1)</f>
        <v>42230.578622685185</v>
      </c>
      <c r="M588" s="63">
        <f>DATEDIF(L588,J588,"D")</f>
        <v>24</v>
      </c>
      <c r="N588" s="5">
        <v>24</v>
      </c>
      <c r="O588" t="b">
        <v>0</v>
      </c>
      <c r="P588">
        <v>7</v>
      </c>
      <c r="Q588" t="b">
        <v>0</v>
      </c>
      <c r="R588" t="s">
        <v>8272</v>
      </c>
      <c r="S588" s="2">
        <f>IF(E588=0,0,E588/D588*100)</f>
        <v>1.12E-2</v>
      </c>
      <c r="T588" s="4">
        <f>IF(E588=0,0,E588/P588)</f>
        <v>2</v>
      </c>
      <c r="U588" t="str">
        <f>PROPER(LEFT(R588,(SEARCH("/",R588)-2)+1))</f>
        <v>Technology</v>
      </c>
      <c r="V588" t="str">
        <f>PROPER(RIGHT(R588,LEN(R588)-SEARCH("/",R588)))</f>
        <v>Web</v>
      </c>
    </row>
    <row r="589" spans="1:22" x14ac:dyDescent="0.25">
      <c r="A589">
        <v>599</v>
      </c>
      <c r="B589" s="7" t="s">
        <v>600</v>
      </c>
      <c r="C589" s="7" t="s">
        <v>4709</v>
      </c>
      <c r="D589" s="4">
        <v>50000</v>
      </c>
      <c r="E589" s="4">
        <v>31</v>
      </c>
      <c r="F589" t="s">
        <v>8221</v>
      </c>
      <c r="G589" t="s">
        <v>8224</v>
      </c>
      <c r="H589" t="s">
        <v>8246</v>
      </c>
      <c r="I589">
        <v>1425827760</v>
      </c>
      <c r="J589" s="11">
        <f>(((I589/60)/60)/24)+DATE(1970,1,1)</f>
        <v>42071.636111111111</v>
      </c>
      <c r="K589">
        <v>1423769402</v>
      </c>
      <c r="L589" s="15">
        <f>(((K589/60)/60)/24)+DATE(1970,1,1)</f>
        <v>42047.812523148154</v>
      </c>
      <c r="M589" s="63">
        <f>DATEDIF(L589,J589,"D")</f>
        <v>24</v>
      </c>
      <c r="N589" s="5">
        <v>24</v>
      </c>
      <c r="O589" t="b">
        <v>0</v>
      </c>
      <c r="P589">
        <v>2</v>
      </c>
      <c r="Q589" t="b">
        <v>0</v>
      </c>
      <c r="R589" t="s">
        <v>8272</v>
      </c>
      <c r="S589" s="2">
        <f>IF(E589=0,0,E589/D589*100)</f>
        <v>6.2E-2</v>
      </c>
      <c r="T589" s="4">
        <f>IF(E589=0,0,E589/P589)</f>
        <v>15.5</v>
      </c>
      <c r="U589" t="str">
        <f>PROPER(LEFT(R589,(SEARCH("/",R589)-2)+1))</f>
        <v>Technology</v>
      </c>
      <c r="V589" t="str">
        <f>PROPER(RIGHT(R589,LEN(R589)-SEARCH("/",R589)))</f>
        <v>Web</v>
      </c>
    </row>
    <row r="590" spans="1:22" x14ac:dyDescent="0.25">
      <c r="A590">
        <v>1283</v>
      </c>
      <c r="B590" s="7" t="s">
        <v>1284</v>
      </c>
      <c r="C590" s="7" t="s">
        <v>5393</v>
      </c>
      <c r="D590" s="4">
        <v>1000</v>
      </c>
      <c r="E590" s="4">
        <v>2110.5</v>
      </c>
      <c r="F590" t="s">
        <v>8219</v>
      </c>
      <c r="G590" t="s">
        <v>8224</v>
      </c>
      <c r="H590" t="s">
        <v>8246</v>
      </c>
      <c r="I590">
        <v>1362974400</v>
      </c>
      <c r="J590" s="11">
        <f>(((I590/60)/60)/24)+DATE(1970,1,1)</f>
        <v>41344.166666666664</v>
      </c>
      <c r="K590">
        <v>1360948389</v>
      </c>
      <c r="L590" s="15">
        <f>(((K590/60)/60)/24)+DATE(1970,1,1)</f>
        <v>41320.717465277776</v>
      </c>
      <c r="M590" s="63">
        <f>DATEDIF(L590,J590,"D")</f>
        <v>24</v>
      </c>
      <c r="N590" s="5">
        <v>24</v>
      </c>
      <c r="O590" t="b">
        <v>1</v>
      </c>
      <c r="P590">
        <v>22</v>
      </c>
      <c r="Q590" t="b">
        <v>1</v>
      </c>
      <c r="R590" t="s">
        <v>8276</v>
      </c>
      <c r="S590" s="2">
        <f>IF(E590=0,0,E590/D590*100)</f>
        <v>211.05</v>
      </c>
      <c r="T590" s="4">
        <f>IF(E590=0,0,E590/P590)</f>
        <v>95.931818181818187</v>
      </c>
      <c r="U590" t="str">
        <f>PROPER(LEFT(R590,(SEARCH("/",R590)-2)+1))</f>
        <v>Music</v>
      </c>
      <c r="V590" t="str">
        <f>PROPER(RIGHT(R590,LEN(R590)-SEARCH("/",R590)))</f>
        <v>Rock</v>
      </c>
    </row>
    <row r="591" spans="1:22" x14ac:dyDescent="0.25">
      <c r="A591">
        <v>1368</v>
      </c>
      <c r="B591" s="7" t="s">
        <v>1369</v>
      </c>
      <c r="C591" s="7" t="s">
        <v>5478</v>
      </c>
      <c r="D591" s="4">
        <v>5000</v>
      </c>
      <c r="E591" s="4">
        <v>5535</v>
      </c>
      <c r="F591" t="s">
        <v>8219</v>
      </c>
      <c r="G591" t="s">
        <v>8224</v>
      </c>
      <c r="H591" t="s">
        <v>8246</v>
      </c>
      <c r="I591">
        <v>1434342894</v>
      </c>
      <c r="J591" s="11">
        <f>(((I591/60)/60)/24)+DATE(1970,1,1)</f>
        <v>42170.190902777773</v>
      </c>
      <c r="K591">
        <v>1432269294</v>
      </c>
      <c r="L591" s="15">
        <f>(((K591/60)/60)/24)+DATE(1970,1,1)</f>
        <v>42146.190902777773</v>
      </c>
      <c r="M591" s="63">
        <f>DATEDIF(L591,J591,"D")</f>
        <v>24</v>
      </c>
      <c r="N591" s="5">
        <v>24</v>
      </c>
      <c r="O591" t="b">
        <v>0</v>
      </c>
      <c r="P591">
        <v>87</v>
      </c>
      <c r="Q591" t="b">
        <v>1</v>
      </c>
      <c r="R591" t="s">
        <v>8276</v>
      </c>
      <c r="S591" s="2">
        <f>IF(E591=0,0,E591/D591*100)</f>
        <v>110.7</v>
      </c>
      <c r="T591" s="4">
        <f>IF(E591=0,0,E591/P591)</f>
        <v>63.620689655172413</v>
      </c>
      <c r="U591" t="str">
        <f>PROPER(LEFT(R591,(SEARCH("/",R591)-2)+1))</f>
        <v>Music</v>
      </c>
      <c r="V591" t="str">
        <f>PROPER(RIGHT(R591,LEN(R591)-SEARCH("/",R591)))</f>
        <v>Rock</v>
      </c>
    </row>
    <row r="592" spans="1:22" x14ac:dyDescent="0.25">
      <c r="A592">
        <v>1532</v>
      </c>
      <c r="B592" s="7" t="s">
        <v>1533</v>
      </c>
      <c r="C592" s="7" t="s">
        <v>5642</v>
      </c>
      <c r="D592" s="4">
        <v>5000</v>
      </c>
      <c r="E592" s="4">
        <v>24201</v>
      </c>
      <c r="F592" t="s">
        <v>8219</v>
      </c>
      <c r="G592" t="s">
        <v>8226</v>
      </c>
      <c r="H592" t="s">
        <v>8248</v>
      </c>
      <c r="I592">
        <v>1455548400</v>
      </c>
      <c r="J592" s="11">
        <f>(((I592/60)/60)/24)+DATE(1970,1,1)</f>
        <v>42415.625</v>
      </c>
      <c r="K592">
        <v>1453461865</v>
      </c>
      <c r="L592" s="15">
        <f>(((K592/60)/60)/24)+DATE(1970,1,1)</f>
        <v>42391.475289351853</v>
      </c>
      <c r="M592" s="63">
        <f>DATEDIF(L592,J592,"D")</f>
        <v>24</v>
      </c>
      <c r="N592" s="5">
        <v>24</v>
      </c>
      <c r="O592" t="b">
        <v>1</v>
      </c>
      <c r="P592">
        <v>294</v>
      </c>
      <c r="Q592" t="b">
        <v>1</v>
      </c>
      <c r="R592" t="s">
        <v>8285</v>
      </c>
      <c r="S592" s="2">
        <f>IF(E592=0,0,E592/D592*100)</f>
        <v>484.02000000000004</v>
      </c>
      <c r="T592" s="4">
        <f>IF(E592=0,0,E592/P592)</f>
        <v>82.316326530612244</v>
      </c>
      <c r="U592" t="str">
        <f>PROPER(LEFT(R592,(SEARCH("/",R592)-2)+1))</f>
        <v>Photography</v>
      </c>
      <c r="V592" t="str">
        <f>PROPER(RIGHT(R592,LEN(R592)-SEARCH("/",R592)))</f>
        <v>Photobooks</v>
      </c>
    </row>
    <row r="593" spans="1:22" x14ac:dyDescent="0.25">
      <c r="A593">
        <v>1572</v>
      </c>
      <c r="B593" s="7" t="s">
        <v>1573</v>
      </c>
      <c r="C593" s="7" t="s">
        <v>5682</v>
      </c>
      <c r="D593" s="4">
        <v>2500</v>
      </c>
      <c r="E593" s="4">
        <v>125</v>
      </c>
      <c r="F593" t="s">
        <v>8220</v>
      </c>
      <c r="G593" t="s">
        <v>8225</v>
      </c>
      <c r="H593" t="s">
        <v>8247</v>
      </c>
      <c r="I593">
        <v>1456703940</v>
      </c>
      <c r="J593" s="11">
        <f>(((I593/60)/60)/24)+DATE(1970,1,1)</f>
        <v>42428.999305555553</v>
      </c>
      <c r="K593">
        <v>1454546859</v>
      </c>
      <c r="L593" s="15">
        <f>(((K593/60)/60)/24)+DATE(1970,1,1)</f>
        <v>42404.033090277779</v>
      </c>
      <c r="M593" s="63">
        <f>DATEDIF(L593,J593,"D")</f>
        <v>24</v>
      </c>
      <c r="N593" s="5">
        <v>24</v>
      </c>
      <c r="O593" t="b">
        <v>0</v>
      </c>
      <c r="P593">
        <v>3</v>
      </c>
      <c r="Q593" t="b">
        <v>0</v>
      </c>
      <c r="R593" t="s">
        <v>8290</v>
      </c>
      <c r="S593" s="2">
        <f>IF(E593=0,0,E593/D593*100)</f>
        <v>5</v>
      </c>
      <c r="T593" s="4">
        <f>IF(E593=0,0,E593/P593)</f>
        <v>41.666666666666664</v>
      </c>
      <c r="U593" t="str">
        <f>PROPER(LEFT(R593,(SEARCH("/",R593)-2)+1))</f>
        <v>Publishing</v>
      </c>
      <c r="V593" t="str">
        <f>PROPER(RIGHT(R593,LEN(R593)-SEARCH("/",R593)))</f>
        <v>Art Books</v>
      </c>
    </row>
    <row r="594" spans="1:22" x14ac:dyDescent="0.25">
      <c r="A594">
        <v>1578</v>
      </c>
      <c r="B594" s="7" t="s">
        <v>1579</v>
      </c>
      <c r="C594" s="7" t="s">
        <v>5688</v>
      </c>
      <c r="D594" s="4">
        <v>1897</v>
      </c>
      <c r="E594" s="4">
        <v>205</v>
      </c>
      <c r="F594" t="s">
        <v>8220</v>
      </c>
      <c r="G594" t="s">
        <v>8224</v>
      </c>
      <c r="H594" t="s">
        <v>8246</v>
      </c>
      <c r="I594">
        <v>1283392800</v>
      </c>
      <c r="J594" s="11">
        <f>(((I594/60)/60)/24)+DATE(1970,1,1)</f>
        <v>40423.083333333336</v>
      </c>
      <c r="K594">
        <v>1281317691</v>
      </c>
      <c r="L594" s="15">
        <f>(((K594/60)/60)/24)+DATE(1970,1,1)</f>
        <v>40399.065868055557</v>
      </c>
      <c r="M594" s="63">
        <f>DATEDIF(L594,J594,"D")</f>
        <v>24</v>
      </c>
      <c r="N594" s="5">
        <v>24</v>
      </c>
      <c r="O594" t="b">
        <v>0</v>
      </c>
      <c r="P594">
        <v>4</v>
      </c>
      <c r="Q594" t="b">
        <v>0</v>
      </c>
      <c r="R594" t="s">
        <v>8290</v>
      </c>
      <c r="S594" s="2">
        <f>IF(E594=0,0,E594/D594*100)</f>
        <v>10.806536636794938</v>
      </c>
      <c r="T594" s="4">
        <f>IF(E594=0,0,E594/P594)</f>
        <v>51.25</v>
      </c>
      <c r="U594" t="str">
        <f>PROPER(LEFT(R594,(SEARCH("/",R594)-2)+1))</f>
        <v>Publishing</v>
      </c>
      <c r="V594" t="str">
        <f>PROPER(RIGHT(R594,LEN(R594)-SEARCH("/",R594)))</f>
        <v>Art Books</v>
      </c>
    </row>
    <row r="595" spans="1:22" x14ac:dyDescent="0.25">
      <c r="A595">
        <v>1683</v>
      </c>
      <c r="B595" s="7" t="s">
        <v>1684</v>
      </c>
      <c r="C595" s="7" t="s">
        <v>5793</v>
      </c>
      <c r="D595" s="4">
        <v>3500</v>
      </c>
      <c r="E595" s="4">
        <v>760</v>
      </c>
      <c r="F595" t="s">
        <v>8222</v>
      </c>
      <c r="G595" t="s">
        <v>8230</v>
      </c>
      <c r="H595" t="s">
        <v>8249</v>
      </c>
      <c r="I595">
        <v>1491590738</v>
      </c>
      <c r="J595" s="11">
        <f>(((I595/60)/60)/24)+DATE(1970,1,1)</f>
        <v>42832.781689814816</v>
      </c>
      <c r="K595">
        <v>1489517138</v>
      </c>
      <c r="L595" s="15">
        <f>(((K595/60)/60)/24)+DATE(1970,1,1)</f>
        <v>42808.781689814816</v>
      </c>
      <c r="M595" s="63">
        <f>DATEDIF(L595,J595,"D")</f>
        <v>24</v>
      </c>
      <c r="N595" s="5">
        <v>24</v>
      </c>
      <c r="O595" t="b">
        <v>0</v>
      </c>
      <c r="P595">
        <v>10</v>
      </c>
      <c r="Q595" t="b">
        <v>0</v>
      </c>
      <c r="R595" t="s">
        <v>8293</v>
      </c>
      <c r="S595" s="2">
        <f>IF(E595=0,0,E595/D595*100)</f>
        <v>21.714285714285715</v>
      </c>
      <c r="T595" s="4">
        <f>IF(E595=0,0,E595/P595)</f>
        <v>76</v>
      </c>
      <c r="U595" t="str">
        <f>PROPER(LEFT(R595,(SEARCH("/",R595)-2)+1))</f>
        <v>Music</v>
      </c>
      <c r="V595" t="str">
        <f>PROPER(RIGHT(R595,LEN(R595)-SEARCH("/",R595)))</f>
        <v>Faith</v>
      </c>
    </row>
    <row r="596" spans="1:22" x14ac:dyDescent="0.25">
      <c r="A596">
        <v>1698</v>
      </c>
      <c r="B596" s="7" t="s">
        <v>1699</v>
      </c>
      <c r="C596" s="7" t="s">
        <v>5808</v>
      </c>
      <c r="D596" s="4">
        <v>125000</v>
      </c>
      <c r="E596" s="4">
        <v>0</v>
      </c>
      <c r="F596" t="s">
        <v>8222</v>
      </c>
      <c r="G596" t="s">
        <v>8224</v>
      </c>
      <c r="H596" t="s">
        <v>8246</v>
      </c>
      <c r="I596">
        <v>1490499180</v>
      </c>
      <c r="J596" s="11">
        <f>(((I596/60)/60)/24)+DATE(1970,1,1)</f>
        <v>42820.147916666669</v>
      </c>
      <c r="K596">
        <v>1488430760</v>
      </c>
      <c r="L596" s="15">
        <f>(((K596/60)/60)/24)+DATE(1970,1,1)</f>
        <v>42796.207870370374</v>
      </c>
      <c r="M596" s="63">
        <f>DATEDIF(L596,J596,"D")</f>
        <v>24</v>
      </c>
      <c r="N596" s="5">
        <v>24</v>
      </c>
      <c r="O596" t="b">
        <v>0</v>
      </c>
      <c r="P596">
        <v>0</v>
      </c>
      <c r="Q596" t="b">
        <v>0</v>
      </c>
      <c r="R596" t="s">
        <v>8293</v>
      </c>
      <c r="S596" s="2">
        <f>IF(E596=0,0,E596/D596*100)</f>
        <v>0</v>
      </c>
      <c r="T596" s="4">
        <f>IF(E596=0,0,E596/P596)</f>
        <v>0</v>
      </c>
      <c r="U596" t="str">
        <f>PROPER(LEFT(R596,(SEARCH("/",R596)-2)+1))</f>
        <v>Music</v>
      </c>
      <c r="V596" t="str">
        <f>PROPER(RIGHT(R596,LEN(R596)-SEARCH("/",R596)))</f>
        <v>Faith</v>
      </c>
    </row>
    <row r="597" spans="1:22" x14ac:dyDescent="0.25">
      <c r="A597">
        <v>2361</v>
      </c>
      <c r="B597" s="7" t="s">
        <v>2362</v>
      </c>
      <c r="C597" s="7" t="s">
        <v>6471</v>
      </c>
      <c r="D597" s="4">
        <v>200</v>
      </c>
      <c r="E597" s="4">
        <v>0</v>
      </c>
      <c r="F597" t="s">
        <v>8220</v>
      </c>
      <c r="G597" t="s">
        <v>8229</v>
      </c>
      <c r="H597" t="s">
        <v>8251</v>
      </c>
      <c r="I597">
        <v>1462053600</v>
      </c>
      <c r="J597" s="11">
        <f>(((I597/60)/60)/24)+DATE(1970,1,1)</f>
        <v>42490.916666666672</v>
      </c>
      <c r="K597">
        <v>1459975008</v>
      </c>
      <c r="L597" s="15">
        <f>(((K597/60)/60)/24)+DATE(1970,1,1)</f>
        <v>42466.858888888892</v>
      </c>
      <c r="M597" s="63">
        <f>DATEDIF(L597,J597,"D")</f>
        <v>24</v>
      </c>
      <c r="N597" s="5">
        <v>24</v>
      </c>
      <c r="O597" t="b">
        <v>0</v>
      </c>
      <c r="P597">
        <v>0</v>
      </c>
      <c r="Q597" t="b">
        <v>0</v>
      </c>
      <c r="R597" t="s">
        <v>8272</v>
      </c>
      <c r="S597" s="2">
        <f>IF(E597=0,0,E597/D597*100)</f>
        <v>0</v>
      </c>
      <c r="T597" s="4">
        <f>IF(E597=0,0,E597/P597)</f>
        <v>0</v>
      </c>
      <c r="U597" t="str">
        <f>PROPER(LEFT(R597,(SEARCH("/",R597)-2)+1))</f>
        <v>Technology</v>
      </c>
      <c r="V597" t="str">
        <f>PROPER(RIGHT(R597,LEN(R597)-SEARCH("/",R597)))</f>
        <v>Web</v>
      </c>
    </row>
    <row r="598" spans="1:22" x14ac:dyDescent="0.25">
      <c r="A598">
        <v>2826</v>
      </c>
      <c r="B598" s="7" t="s">
        <v>2826</v>
      </c>
      <c r="C598" s="7" t="s">
        <v>6936</v>
      </c>
      <c r="D598" s="4">
        <v>2000</v>
      </c>
      <c r="E598" s="4">
        <v>2155</v>
      </c>
      <c r="F598" t="s">
        <v>8219</v>
      </c>
      <c r="G598" t="s">
        <v>8224</v>
      </c>
      <c r="H598" t="s">
        <v>8246</v>
      </c>
      <c r="I598">
        <v>1436511600</v>
      </c>
      <c r="J598" s="11">
        <f>(((I598/60)/60)/24)+DATE(1970,1,1)</f>
        <v>42195.291666666672</v>
      </c>
      <c r="K598">
        <v>1434415812</v>
      </c>
      <c r="L598" s="15">
        <f>(((K598/60)/60)/24)+DATE(1970,1,1)</f>
        <v>42171.034861111111</v>
      </c>
      <c r="M598" s="63">
        <f>DATEDIF(L598,J598,"D")</f>
        <v>24</v>
      </c>
      <c r="N598" s="5">
        <v>24</v>
      </c>
      <c r="O598" t="b">
        <v>0</v>
      </c>
      <c r="P598">
        <v>19</v>
      </c>
      <c r="Q598" t="b">
        <v>1</v>
      </c>
      <c r="R598" t="s">
        <v>8271</v>
      </c>
      <c r="S598" s="2">
        <f>IF(E598=0,0,E598/D598*100)</f>
        <v>107.74999999999999</v>
      </c>
      <c r="T598" s="4">
        <f>IF(E598=0,0,E598/P598)</f>
        <v>113.42105263157895</v>
      </c>
      <c r="U598" t="str">
        <f>PROPER(LEFT(R598,(SEARCH("/",R598)-2)+1))</f>
        <v>Theater</v>
      </c>
      <c r="V598" t="str">
        <f>PROPER(RIGHT(R598,LEN(R598)-SEARCH("/",R598)))</f>
        <v>Plays</v>
      </c>
    </row>
    <row r="599" spans="1:22" x14ac:dyDescent="0.25">
      <c r="A599">
        <v>2858</v>
      </c>
      <c r="B599" s="7" t="s">
        <v>2858</v>
      </c>
      <c r="C599" s="7" t="s">
        <v>6968</v>
      </c>
      <c r="D599" s="4">
        <v>1000</v>
      </c>
      <c r="E599" s="4">
        <v>0</v>
      </c>
      <c r="F599" t="s">
        <v>8221</v>
      </c>
      <c r="G599" t="s">
        <v>8233</v>
      </c>
      <c r="H599" t="s">
        <v>8249</v>
      </c>
      <c r="I599">
        <v>1417778880</v>
      </c>
      <c r="J599" s="11">
        <f>(((I599/60)/60)/24)+DATE(1970,1,1)</f>
        <v>41978.477777777778</v>
      </c>
      <c r="K599">
        <v>1415711095</v>
      </c>
      <c r="L599" s="15">
        <f>(((K599/60)/60)/24)+DATE(1970,1,1)</f>
        <v>41954.545081018514</v>
      </c>
      <c r="M599" s="63">
        <f>DATEDIF(L599,J599,"D")</f>
        <v>24</v>
      </c>
      <c r="N599" s="5">
        <v>24</v>
      </c>
      <c r="O599" t="b">
        <v>0</v>
      </c>
      <c r="P599">
        <v>0</v>
      </c>
      <c r="Q599" t="b">
        <v>0</v>
      </c>
      <c r="R599" t="s">
        <v>8271</v>
      </c>
      <c r="S599" s="2">
        <f>IF(E599=0,0,E599/D599*100)</f>
        <v>0</v>
      </c>
      <c r="T599" s="4">
        <f>IF(E599=0,0,E599/P599)</f>
        <v>0</v>
      </c>
      <c r="U599" t="str">
        <f>PROPER(LEFT(R599,(SEARCH("/",R599)-2)+1))</f>
        <v>Theater</v>
      </c>
      <c r="V599" t="str">
        <f>PROPER(RIGHT(R599,LEN(R599)-SEARCH("/",R599)))</f>
        <v>Plays</v>
      </c>
    </row>
    <row r="600" spans="1:22" x14ac:dyDescent="0.25">
      <c r="A600">
        <v>2867</v>
      </c>
      <c r="B600" s="7" t="s">
        <v>2867</v>
      </c>
      <c r="C600" s="7" t="s">
        <v>6977</v>
      </c>
      <c r="D600" s="4">
        <v>2500</v>
      </c>
      <c r="E600" s="4">
        <v>504</v>
      </c>
      <c r="F600" t="s">
        <v>8221</v>
      </c>
      <c r="G600" t="s">
        <v>8224</v>
      </c>
      <c r="H600" t="s">
        <v>8246</v>
      </c>
      <c r="I600">
        <v>1467604800</v>
      </c>
      <c r="J600" s="11">
        <f>(((I600/60)/60)/24)+DATE(1970,1,1)</f>
        <v>42555.166666666672</v>
      </c>
      <c r="K600">
        <v>1465533672</v>
      </c>
      <c r="L600" s="15">
        <f>(((K600/60)/60)/24)+DATE(1970,1,1)</f>
        <v>42531.195277777777</v>
      </c>
      <c r="M600" s="63">
        <f>DATEDIF(L600,J600,"D")</f>
        <v>24</v>
      </c>
      <c r="N600" s="5">
        <v>24</v>
      </c>
      <c r="O600" t="b">
        <v>0</v>
      </c>
      <c r="P600">
        <v>10</v>
      </c>
      <c r="Q600" t="b">
        <v>0</v>
      </c>
      <c r="R600" t="s">
        <v>8271</v>
      </c>
      <c r="S600" s="2">
        <f>IF(E600=0,0,E600/D600*100)</f>
        <v>20.16</v>
      </c>
      <c r="T600" s="4">
        <f>IF(E600=0,0,E600/P600)</f>
        <v>50.4</v>
      </c>
      <c r="U600" t="str">
        <f>PROPER(LEFT(R600,(SEARCH("/",R600)-2)+1))</f>
        <v>Theater</v>
      </c>
      <c r="V600" t="str">
        <f>PROPER(RIGHT(R600,LEN(R600)-SEARCH("/",R600)))</f>
        <v>Plays</v>
      </c>
    </row>
    <row r="601" spans="1:22" x14ac:dyDescent="0.25">
      <c r="A601">
        <v>3149</v>
      </c>
      <c r="B601" s="7" t="s">
        <v>3149</v>
      </c>
      <c r="C601" s="7" t="s">
        <v>7259</v>
      </c>
      <c r="D601" s="4">
        <v>1250</v>
      </c>
      <c r="E601" s="4">
        <v>1300</v>
      </c>
      <c r="F601" t="s">
        <v>8219</v>
      </c>
      <c r="G601" t="s">
        <v>8224</v>
      </c>
      <c r="H601" t="s">
        <v>8246</v>
      </c>
      <c r="I601">
        <v>1354845600</v>
      </c>
      <c r="J601" s="11">
        <f>(((I601/60)/60)/24)+DATE(1970,1,1)</f>
        <v>41250.083333333336</v>
      </c>
      <c r="K601">
        <v>1352766300</v>
      </c>
      <c r="L601" s="15">
        <f>(((K601/60)/60)/24)+DATE(1970,1,1)</f>
        <v>41226.017361111109</v>
      </c>
      <c r="M601" s="63">
        <f>DATEDIF(L601,J601,"D")</f>
        <v>24</v>
      </c>
      <c r="N601" s="5">
        <v>24</v>
      </c>
      <c r="O601" t="b">
        <v>1</v>
      </c>
      <c r="P601">
        <v>25</v>
      </c>
      <c r="Q601" t="b">
        <v>1</v>
      </c>
      <c r="R601" t="s">
        <v>8271</v>
      </c>
      <c r="S601" s="2">
        <f>IF(E601=0,0,E601/D601*100)</f>
        <v>104</v>
      </c>
      <c r="T601" s="4">
        <f>IF(E601=0,0,E601/P601)</f>
        <v>52</v>
      </c>
      <c r="U601" t="str">
        <f>PROPER(LEFT(R601,(SEARCH("/",R601)-2)+1))</f>
        <v>Theater</v>
      </c>
      <c r="V601" t="str">
        <f>PROPER(RIGHT(R601,LEN(R601)-SEARCH("/",R601)))</f>
        <v>Plays</v>
      </c>
    </row>
    <row r="602" spans="1:22" x14ac:dyDescent="0.25">
      <c r="A602">
        <v>3237</v>
      </c>
      <c r="B602" s="7" t="s">
        <v>3237</v>
      </c>
      <c r="C602" s="7" t="s">
        <v>7347</v>
      </c>
      <c r="D602" s="4">
        <v>35000</v>
      </c>
      <c r="E602" s="4">
        <v>35275.64</v>
      </c>
      <c r="F602" t="s">
        <v>8219</v>
      </c>
      <c r="G602" t="s">
        <v>8224</v>
      </c>
      <c r="H602" t="s">
        <v>8246</v>
      </c>
      <c r="I602">
        <v>1443499140</v>
      </c>
      <c r="J602" s="11">
        <f>(((I602/60)/60)/24)+DATE(1970,1,1)</f>
        <v>42276.165972222225</v>
      </c>
      <c r="K602">
        <v>1441452184</v>
      </c>
      <c r="L602" s="15">
        <f>(((K602/60)/60)/24)+DATE(1970,1,1)</f>
        <v>42252.474351851852</v>
      </c>
      <c r="M602" s="63">
        <f>DATEDIF(L602,J602,"D")</f>
        <v>24</v>
      </c>
      <c r="N602" s="5">
        <v>24</v>
      </c>
      <c r="O602" t="b">
        <v>1</v>
      </c>
      <c r="P602">
        <v>269</v>
      </c>
      <c r="Q602" t="b">
        <v>1</v>
      </c>
      <c r="R602" t="s">
        <v>8271</v>
      </c>
      <c r="S602" s="2">
        <f>IF(E602=0,0,E602/D602*100)</f>
        <v>100.78754285714287</v>
      </c>
      <c r="T602" s="4">
        <f>IF(E602=0,0,E602/P602)</f>
        <v>131.13620817843866</v>
      </c>
      <c r="U602" t="str">
        <f>PROPER(LEFT(R602,(SEARCH("/",R602)-2)+1))</f>
        <v>Theater</v>
      </c>
      <c r="V602" t="str">
        <f>PROPER(RIGHT(R602,LEN(R602)-SEARCH("/",R602)))</f>
        <v>Plays</v>
      </c>
    </row>
    <row r="603" spans="1:22" x14ac:dyDescent="0.25">
      <c r="A603">
        <v>3239</v>
      </c>
      <c r="B603" s="7" t="s">
        <v>3239</v>
      </c>
      <c r="C603" s="7" t="s">
        <v>7349</v>
      </c>
      <c r="D603" s="4">
        <v>5862</v>
      </c>
      <c r="E603" s="4">
        <v>6208.98</v>
      </c>
      <c r="F603" t="s">
        <v>8219</v>
      </c>
      <c r="G603" t="s">
        <v>8225</v>
      </c>
      <c r="H603" t="s">
        <v>8247</v>
      </c>
      <c r="I603">
        <v>1445817540</v>
      </c>
      <c r="J603" s="11">
        <f>(((I603/60)/60)/24)+DATE(1970,1,1)</f>
        <v>42302.999305555553</v>
      </c>
      <c r="K603">
        <v>1443665293</v>
      </c>
      <c r="L603" s="15">
        <f>(((K603/60)/60)/24)+DATE(1970,1,1)</f>
        <v>42278.089039351849</v>
      </c>
      <c r="M603" s="63">
        <f>DATEDIF(L603,J603,"D")</f>
        <v>24</v>
      </c>
      <c r="N603" s="5">
        <v>24</v>
      </c>
      <c r="O603" t="b">
        <v>1</v>
      </c>
      <c r="P603">
        <v>104</v>
      </c>
      <c r="Q603" t="b">
        <v>1</v>
      </c>
      <c r="R603" t="s">
        <v>8271</v>
      </c>
      <c r="S603" s="2">
        <f>IF(E603=0,0,E603/D603*100)</f>
        <v>105.91914022517912</v>
      </c>
      <c r="T603" s="4">
        <f>IF(E603=0,0,E603/P603)</f>
        <v>59.701730769230764</v>
      </c>
      <c r="U603" t="str">
        <f>PROPER(LEFT(R603,(SEARCH("/",R603)-2)+1))</f>
        <v>Theater</v>
      </c>
      <c r="V603" t="str">
        <f>PROPER(RIGHT(R603,LEN(R603)-SEARCH("/",R603)))</f>
        <v>Plays</v>
      </c>
    </row>
    <row r="604" spans="1:22" x14ac:dyDescent="0.25">
      <c r="A604">
        <v>3243</v>
      </c>
      <c r="B604" s="7" t="s">
        <v>3243</v>
      </c>
      <c r="C604" s="7" t="s">
        <v>7353</v>
      </c>
      <c r="D604" s="4">
        <v>8000</v>
      </c>
      <c r="E604" s="4">
        <v>8227</v>
      </c>
      <c r="F604" t="s">
        <v>8219</v>
      </c>
      <c r="G604" t="s">
        <v>8224</v>
      </c>
      <c r="H604" t="s">
        <v>8246</v>
      </c>
      <c r="I604">
        <v>1444348800</v>
      </c>
      <c r="J604" s="11">
        <f>(((I604/60)/60)/24)+DATE(1970,1,1)</f>
        <v>42286</v>
      </c>
      <c r="K604">
        <v>1442283562</v>
      </c>
      <c r="L604" s="15">
        <f>(((K604/60)/60)/24)+DATE(1970,1,1)</f>
        <v>42262.096782407403</v>
      </c>
      <c r="M604" s="63">
        <f>DATEDIF(L604,J604,"D")</f>
        <v>24</v>
      </c>
      <c r="N604" s="5">
        <v>24</v>
      </c>
      <c r="O604" t="b">
        <v>1</v>
      </c>
      <c r="P604">
        <v>71</v>
      </c>
      <c r="Q604" t="b">
        <v>1</v>
      </c>
      <c r="R604" t="s">
        <v>8271</v>
      </c>
      <c r="S604" s="2">
        <f>IF(E604=0,0,E604/D604*100)</f>
        <v>102.83750000000001</v>
      </c>
      <c r="T604" s="4">
        <f>IF(E604=0,0,E604/P604)</f>
        <v>115.87323943661971</v>
      </c>
      <c r="U604" t="str">
        <f>PROPER(LEFT(R604,(SEARCH("/",R604)-2)+1))</f>
        <v>Theater</v>
      </c>
      <c r="V604" t="str">
        <f>PROPER(RIGHT(R604,LEN(R604)-SEARCH("/",R604)))</f>
        <v>Plays</v>
      </c>
    </row>
    <row r="605" spans="1:22" x14ac:dyDescent="0.25">
      <c r="A605">
        <v>3348</v>
      </c>
      <c r="B605" s="7" t="s">
        <v>3266</v>
      </c>
      <c r="C605" s="7" t="s">
        <v>7458</v>
      </c>
      <c r="D605" s="4">
        <v>5500</v>
      </c>
      <c r="E605" s="4">
        <v>5516</v>
      </c>
      <c r="F605" t="s">
        <v>8219</v>
      </c>
      <c r="G605" t="s">
        <v>8224</v>
      </c>
      <c r="H605" t="s">
        <v>8246</v>
      </c>
      <c r="I605">
        <v>1461988740</v>
      </c>
      <c r="J605" s="11">
        <f>(((I605/60)/60)/24)+DATE(1970,1,1)</f>
        <v>42490.165972222225</v>
      </c>
      <c r="K605">
        <v>1459949080</v>
      </c>
      <c r="L605" s="15">
        <f>(((K605/60)/60)/24)+DATE(1970,1,1)</f>
        <v>42466.558796296296</v>
      </c>
      <c r="M605" s="63">
        <f>DATEDIF(L605,J605,"D")</f>
        <v>24</v>
      </c>
      <c r="N605" s="5">
        <v>24</v>
      </c>
      <c r="O605" t="b">
        <v>0</v>
      </c>
      <c r="P605">
        <v>79</v>
      </c>
      <c r="Q605" t="b">
        <v>1</v>
      </c>
      <c r="R605" t="s">
        <v>8271</v>
      </c>
      <c r="S605" s="2">
        <f>IF(E605=0,0,E605/D605*100)</f>
        <v>100.2909090909091</v>
      </c>
      <c r="T605" s="4">
        <f>IF(E605=0,0,E605/P605)</f>
        <v>69.822784810126578</v>
      </c>
      <c r="U605" t="str">
        <f>PROPER(LEFT(R605,(SEARCH("/",R605)-2)+1))</f>
        <v>Theater</v>
      </c>
      <c r="V605" t="str">
        <f>PROPER(RIGHT(R605,LEN(R605)-SEARCH("/",R605)))</f>
        <v>Plays</v>
      </c>
    </row>
    <row r="606" spans="1:22" x14ac:dyDescent="0.25">
      <c r="A606">
        <v>3373</v>
      </c>
      <c r="B606" s="7" t="s">
        <v>3372</v>
      </c>
      <c r="C606" s="7" t="s">
        <v>7483</v>
      </c>
      <c r="D606" s="4">
        <v>2000</v>
      </c>
      <c r="E606" s="4">
        <v>2005</v>
      </c>
      <c r="F606" t="s">
        <v>8219</v>
      </c>
      <c r="G606" t="s">
        <v>8225</v>
      </c>
      <c r="H606" t="s">
        <v>8247</v>
      </c>
      <c r="I606">
        <v>1437235200</v>
      </c>
      <c r="J606" s="11">
        <f>(((I606/60)/60)/24)+DATE(1970,1,1)</f>
        <v>42203.666666666672</v>
      </c>
      <c r="K606">
        <v>1435177840</v>
      </c>
      <c r="L606" s="15">
        <f>(((K606/60)/60)/24)+DATE(1970,1,1)</f>
        <v>42179.854629629626</v>
      </c>
      <c r="M606" s="63">
        <f>DATEDIF(L606,J606,"D")</f>
        <v>24</v>
      </c>
      <c r="N606" s="5">
        <v>24</v>
      </c>
      <c r="O606" t="b">
        <v>0</v>
      </c>
      <c r="P606">
        <v>30</v>
      </c>
      <c r="Q606" t="b">
        <v>1</v>
      </c>
      <c r="R606" t="s">
        <v>8271</v>
      </c>
      <c r="S606" s="2">
        <f>IF(E606=0,0,E606/D606*100)</f>
        <v>100.25</v>
      </c>
      <c r="T606" s="4">
        <f>IF(E606=0,0,E606/P606)</f>
        <v>66.833333333333329</v>
      </c>
      <c r="U606" t="str">
        <f>PROPER(LEFT(R606,(SEARCH("/",R606)-2)+1))</f>
        <v>Theater</v>
      </c>
      <c r="V606" t="str">
        <f>PROPER(RIGHT(R606,LEN(R606)-SEARCH("/",R606)))</f>
        <v>Plays</v>
      </c>
    </row>
    <row r="607" spans="1:22" x14ac:dyDescent="0.25">
      <c r="A607">
        <v>3378</v>
      </c>
      <c r="B607" s="7" t="s">
        <v>3377</v>
      </c>
      <c r="C607" s="7" t="s">
        <v>7488</v>
      </c>
      <c r="D607" s="4">
        <v>550</v>
      </c>
      <c r="E607" s="4">
        <v>592</v>
      </c>
      <c r="F607" t="s">
        <v>8219</v>
      </c>
      <c r="G607" t="s">
        <v>8225</v>
      </c>
      <c r="H607" t="s">
        <v>8247</v>
      </c>
      <c r="I607">
        <v>1409490480</v>
      </c>
      <c r="J607" s="11">
        <f>(((I607/60)/60)/24)+DATE(1970,1,1)</f>
        <v>41882.547222222223</v>
      </c>
      <c r="K607">
        <v>1407400306</v>
      </c>
      <c r="L607" s="15">
        <f>(((K607/60)/60)/24)+DATE(1970,1,1)</f>
        <v>41858.355393518519</v>
      </c>
      <c r="M607" s="63">
        <f>DATEDIF(L607,J607,"D")</f>
        <v>24</v>
      </c>
      <c r="N607" s="5">
        <v>24</v>
      </c>
      <c r="O607" t="b">
        <v>0</v>
      </c>
      <c r="P607">
        <v>21</v>
      </c>
      <c r="Q607" t="b">
        <v>1</v>
      </c>
      <c r="R607" t="s">
        <v>8271</v>
      </c>
      <c r="S607" s="2">
        <f>IF(E607=0,0,E607/D607*100)</f>
        <v>107.63636363636364</v>
      </c>
      <c r="T607" s="4">
        <f>IF(E607=0,0,E607/P607)</f>
        <v>28.19047619047619</v>
      </c>
      <c r="U607" t="str">
        <f>PROPER(LEFT(R607,(SEARCH("/",R607)-2)+1))</f>
        <v>Theater</v>
      </c>
      <c r="V607" t="str">
        <f>PROPER(RIGHT(R607,LEN(R607)-SEARCH("/",R607)))</f>
        <v>Plays</v>
      </c>
    </row>
    <row r="608" spans="1:22" x14ac:dyDescent="0.25">
      <c r="A608">
        <v>3382</v>
      </c>
      <c r="B608" s="7" t="s">
        <v>3381</v>
      </c>
      <c r="C608" s="7" t="s">
        <v>7492</v>
      </c>
      <c r="D608" s="4">
        <v>3500</v>
      </c>
      <c r="E608" s="4">
        <v>3526</v>
      </c>
      <c r="F608" t="s">
        <v>8219</v>
      </c>
      <c r="G608" t="s">
        <v>8225</v>
      </c>
      <c r="H608" t="s">
        <v>8247</v>
      </c>
      <c r="I608">
        <v>1470092340</v>
      </c>
      <c r="J608" s="11">
        <f>(((I608/60)/60)/24)+DATE(1970,1,1)</f>
        <v>42583.957638888889</v>
      </c>
      <c r="K608">
        <v>1467973256</v>
      </c>
      <c r="L608" s="15">
        <f>(((K608/60)/60)/24)+DATE(1970,1,1)</f>
        <v>42559.431203703702</v>
      </c>
      <c r="M608" s="63">
        <f>DATEDIF(L608,J608,"D")</f>
        <v>24</v>
      </c>
      <c r="N608" s="5">
        <v>24</v>
      </c>
      <c r="O608" t="b">
        <v>0</v>
      </c>
      <c r="P608">
        <v>46</v>
      </c>
      <c r="Q608" t="b">
        <v>1</v>
      </c>
      <c r="R608" t="s">
        <v>8271</v>
      </c>
      <c r="S608" s="2">
        <f>IF(E608=0,0,E608/D608*100)</f>
        <v>100.74285714285713</v>
      </c>
      <c r="T608" s="4">
        <f>IF(E608=0,0,E608/P608)</f>
        <v>76.652173913043484</v>
      </c>
      <c r="U608" t="str">
        <f>PROPER(LEFT(R608,(SEARCH("/",R608)-2)+1))</f>
        <v>Theater</v>
      </c>
      <c r="V608" t="str">
        <f>PROPER(RIGHT(R608,LEN(R608)-SEARCH("/",R608)))</f>
        <v>Plays</v>
      </c>
    </row>
    <row r="609" spans="1:22" x14ac:dyDescent="0.25">
      <c r="A609">
        <v>3446</v>
      </c>
      <c r="B609" s="7" t="s">
        <v>3445</v>
      </c>
      <c r="C609" s="7" t="s">
        <v>7556</v>
      </c>
      <c r="D609" s="4">
        <v>1000</v>
      </c>
      <c r="E609" s="4">
        <v>1082</v>
      </c>
      <c r="F609" t="s">
        <v>8219</v>
      </c>
      <c r="G609" t="s">
        <v>8225</v>
      </c>
      <c r="H609" t="s">
        <v>8247</v>
      </c>
      <c r="I609">
        <v>1423138800</v>
      </c>
      <c r="J609" s="11">
        <f>(((I609/60)/60)/24)+DATE(1970,1,1)</f>
        <v>42040.513888888891</v>
      </c>
      <c r="K609">
        <v>1421092725</v>
      </c>
      <c r="L609" s="15">
        <f>(((K609/60)/60)/24)+DATE(1970,1,1)</f>
        <v>42016.832465277781</v>
      </c>
      <c r="M609" s="63">
        <f>DATEDIF(L609,J609,"D")</f>
        <v>24</v>
      </c>
      <c r="N609" s="5">
        <v>24</v>
      </c>
      <c r="O609" t="b">
        <v>0</v>
      </c>
      <c r="P609">
        <v>25</v>
      </c>
      <c r="Q609" t="b">
        <v>1</v>
      </c>
      <c r="R609" t="s">
        <v>8271</v>
      </c>
      <c r="S609" s="2">
        <f>IF(E609=0,0,E609/D609*100)</f>
        <v>108.2</v>
      </c>
      <c r="T609" s="4">
        <f>IF(E609=0,0,E609/P609)</f>
        <v>43.28</v>
      </c>
      <c r="U609" t="str">
        <f>PROPER(LEFT(R609,(SEARCH("/",R609)-2)+1))</f>
        <v>Theater</v>
      </c>
      <c r="V609" t="str">
        <f>PROPER(RIGHT(R609,LEN(R609)-SEARCH("/",R609)))</f>
        <v>Plays</v>
      </c>
    </row>
    <row r="610" spans="1:22" x14ac:dyDescent="0.25">
      <c r="A610">
        <v>3480</v>
      </c>
      <c r="B610" s="7" t="s">
        <v>3479</v>
      </c>
      <c r="C610" s="7" t="s">
        <v>7590</v>
      </c>
      <c r="D610" s="4">
        <v>1500</v>
      </c>
      <c r="E610" s="4">
        <v>2140</v>
      </c>
      <c r="F610" t="s">
        <v>8219</v>
      </c>
      <c r="G610" t="s">
        <v>8224</v>
      </c>
      <c r="H610" t="s">
        <v>8246</v>
      </c>
      <c r="I610">
        <v>1436562000</v>
      </c>
      <c r="J610" s="11">
        <f>(((I610/60)/60)/24)+DATE(1970,1,1)</f>
        <v>42195.875</v>
      </c>
      <c r="K610">
        <v>1434440227</v>
      </c>
      <c r="L610" s="15">
        <f>(((K610/60)/60)/24)+DATE(1970,1,1)</f>
        <v>42171.317442129628</v>
      </c>
      <c r="M610" s="63">
        <f>DATEDIF(L610,J610,"D")</f>
        <v>24</v>
      </c>
      <c r="N610" s="5">
        <v>24</v>
      </c>
      <c r="O610" t="b">
        <v>0</v>
      </c>
      <c r="P610">
        <v>13</v>
      </c>
      <c r="Q610" t="b">
        <v>1</v>
      </c>
      <c r="R610" t="s">
        <v>8271</v>
      </c>
      <c r="S610" s="2">
        <f>IF(E610=0,0,E610/D610*100)</f>
        <v>142.66666666666669</v>
      </c>
      <c r="T610" s="4">
        <f>IF(E610=0,0,E610/P610)</f>
        <v>164.61538461538461</v>
      </c>
      <c r="U610" t="str">
        <f>PROPER(LEFT(R610,(SEARCH("/",R610)-2)+1))</f>
        <v>Theater</v>
      </c>
      <c r="V610" t="str">
        <f>PROPER(RIGHT(R610,LEN(R610)-SEARCH("/",R610)))</f>
        <v>Plays</v>
      </c>
    </row>
    <row r="611" spans="1:22" x14ac:dyDescent="0.25">
      <c r="A611">
        <v>3488</v>
      </c>
      <c r="B611" s="7" t="s">
        <v>3487</v>
      </c>
      <c r="C611" s="7" t="s">
        <v>7598</v>
      </c>
      <c r="D611" s="4">
        <v>3000</v>
      </c>
      <c r="E611" s="4">
        <v>3636</v>
      </c>
      <c r="F611" t="s">
        <v>8219</v>
      </c>
      <c r="G611" t="s">
        <v>8224</v>
      </c>
      <c r="H611" t="s">
        <v>8246</v>
      </c>
      <c r="I611">
        <v>1429286400</v>
      </c>
      <c r="J611" s="11">
        <f>(((I611/60)/60)/24)+DATE(1970,1,1)</f>
        <v>42111.666666666672</v>
      </c>
      <c r="K611">
        <v>1427221560</v>
      </c>
      <c r="L611" s="15">
        <f>(((K611/60)/60)/24)+DATE(1970,1,1)</f>
        <v>42087.768055555556</v>
      </c>
      <c r="M611" s="63">
        <f>DATEDIF(L611,J611,"D")</f>
        <v>24</v>
      </c>
      <c r="N611" s="5">
        <v>24</v>
      </c>
      <c r="O611" t="b">
        <v>0</v>
      </c>
      <c r="P611">
        <v>29</v>
      </c>
      <c r="Q611" t="b">
        <v>1</v>
      </c>
      <c r="R611" t="s">
        <v>8271</v>
      </c>
      <c r="S611" s="2">
        <f>IF(E611=0,0,E611/D611*100)</f>
        <v>121.2</v>
      </c>
      <c r="T611" s="4">
        <f>IF(E611=0,0,E611/P611)</f>
        <v>125.37931034482759</v>
      </c>
      <c r="U611" t="str">
        <f>PROPER(LEFT(R611,(SEARCH("/",R611)-2)+1))</f>
        <v>Theater</v>
      </c>
      <c r="V611" t="str">
        <f>PROPER(RIGHT(R611,LEN(R611)-SEARCH("/",R611)))</f>
        <v>Plays</v>
      </c>
    </row>
    <row r="612" spans="1:22" x14ac:dyDescent="0.25">
      <c r="A612">
        <v>3547</v>
      </c>
      <c r="B612" s="7" t="s">
        <v>3546</v>
      </c>
      <c r="C612" s="7" t="s">
        <v>7657</v>
      </c>
      <c r="D612" s="4">
        <v>35000</v>
      </c>
      <c r="E612" s="4">
        <v>40043.25</v>
      </c>
      <c r="F612" t="s">
        <v>8219</v>
      </c>
      <c r="G612" t="s">
        <v>8224</v>
      </c>
      <c r="H612" t="s">
        <v>8246</v>
      </c>
      <c r="I612">
        <v>1463198340</v>
      </c>
      <c r="J612" s="11">
        <f>(((I612/60)/60)/24)+DATE(1970,1,1)</f>
        <v>42504.165972222225</v>
      </c>
      <c r="K612">
        <v>1461117201</v>
      </c>
      <c r="L612" s="15">
        <f>(((K612/60)/60)/24)+DATE(1970,1,1)</f>
        <v>42480.078715277778</v>
      </c>
      <c r="M612" s="63">
        <f>DATEDIF(L612,J612,"D")</f>
        <v>24</v>
      </c>
      <c r="N612" s="5">
        <v>24</v>
      </c>
      <c r="O612" t="b">
        <v>0</v>
      </c>
      <c r="P612">
        <v>336</v>
      </c>
      <c r="Q612" t="b">
        <v>1</v>
      </c>
      <c r="R612" t="s">
        <v>8271</v>
      </c>
      <c r="S612" s="2">
        <f>IF(E612=0,0,E612/D612*100)</f>
        <v>114.40928571428573</v>
      </c>
      <c r="T612" s="4">
        <f>IF(E612=0,0,E612/P612)</f>
        <v>119.17633928571429</v>
      </c>
      <c r="U612" t="str">
        <f>PROPER(LEFT(R612,(SEARCH("/",R612)-2)+1))</f>
        <v>Theater</v>
      </c>
      <c r="V612" t="str">
        <f>PROPER(RIGHT(R612,LEN(R612)-SEARCH("/",R612)))</f>
        <v>Plays</v>
      </c>
    </row>
    <row r="613" spans="1:22" x14ac:dyDescent="0.25">
      <c r="A613">
        <v>3621</v>
      </c>
      <c r="B613" s="7" t="s">
        <v>3619</v>
      </c>
      <c r="C613" s="7" t="s">
        <v>7731</v>
      </c>
      <c r="D613" s="4">
        <v>3000</v>
      </c>
      <c r="E613" s="4">
        <v>3292</v>
      </c>
      <c r="F613" t="s">
        <v>8219</v>
      </c>
      <c r="G613" t="s">
        <v>8224</v>
      </c>
      <c r="H613" t="s">
        <v>8246</v>
      </c>
      <c r="I613">
        <v>1475269200</v>
      </c>
      <c r="J613" s="11">
        <f>(((I613/60)/60)/24)+DATE(1970,1,1)</f>
        <v>42643.875</v>
      </c>
      <c r="K613">
        <v>1473200844</v>
      </c>
      <c r="L613" s="15">
        <f>(((K613/60)/60)/24)+DATE(1970,1,1)</f>
        <v>42619.935694444444</v>
      </c>
      <c r="M613" s="63">
        <f>DATEDIF(L613,J613,"D")</f>
        <v>24</v>
      </c>
      <c r="N613" s="5">
        <v>24</v>
      </c>
      <c r="O613" t="b">
        <v>0</v>
      </c>
      <c r="P613">
        <v>70</v>
      </c>
      <c r="Q613" t="b">
        <v>1</v>
      </c>
      <c r="R613" t="s">
        <v>8271</v>
      </c>
      <c r="S613" s="2">
        <f>IF(E613=0,0,E613/D613*100)</f>
        <v>109.73333333333332</v>
      </c>
      <c r="T613" s="4">
        <f>IF(E613=0,0,E613/P613)</f>
        <v>47.028571428571432</v>
      </c>
      <c r="U613" t="str">
        <f>PROPER(LEFT(R613,(SEARCH("/",R613)-2)+1))</f>
        <v>Theater</v>
      </c>
      <c r="V613" t="str">
        <f>PROPER(RIGHT(R613,LEN(R613)-SEARCH("/",R613)))</f>
        <v>Plays</v>
      </c>
    </row>
    <row r="614" spans="1:22" x14ac:dyDescent="0.25">
      <c r="A614">
        <v>3783</v>
      </c>
      <c r="B614" s="7" t="s">
        <v>3780</v>
      </c>
      <c r="C614" s="7" t="s">
        <v>7893</v>
      </c>
      <c r="D614" s="4">
        <v>1200</v>
      </c>
      <c r="E614" s="4">
        <v>1547</v>
      </c>
      <c r="F614" t="s">
        <v>8219</v>
      </c>
      <c r="G614" t="s">
        <v>8224</v>
      </c>
      <c r="H614" t="s">
        <v>8246</v>
      </c>
      <c r="I614">
        <v>1458057600</v>
      </c>
      <c r="J614" s="11">
        <f>(((I614/60)/60)/24)+DATE(1970,1,1)</f>
        <v>42444.666666666672</v>
      </c>
      <c r="K614">
        <v>1455938520</v>
      </c>
      <c r="L614" s="15">
        <f>(((K614/60)/60)/24)+DATE(1970,1,1)</f>
        <v>42420.140277777777</v>
      </c>
      <c r="M614" s="63">
        <f>DATEDIF(L614,J614,"D")</f>
        <v>24</v>
      </c>
      <c r="N614" s="5">
        <v>24</v>
      </c>
      <c r="O614" t="b">
        <v>0</v>
      </c>
      <c r="P614">
        <v>24</v>
      </c>
      <c r="Q614" t="b">
        <v>1</v>
      </c>
      <c r="R614" t="s">
        <v>8305</v>
      </c>
      <c r="S614" s="2">
        <f>IF(E614=0,0,E614/D614*100)</f>
        <v>128.91666666666666</v>
      </c>
      <c r="T614" s="4">
        <f>IF(E614=0,0,E614/P614)</f>
        <v>64.458333333333329</v>
      </c>
      <c r="U614" t="str">
        <f>PROPER(LEFT(R614,(SEARCH("/",R614)-2)+1))</f>
        <v>Theater</v>
      </c>
      <c r="V614" t="str">
        <f>PROPER(RIGHT(R614,LEN(R614)-SEARCH("/",R614)))</f>
        <v>Musical</v>
      </c>
    </row>
    <row r="615" spans="1:22" x14ac:dyDescent="0.25">
      <c r="A615">
        <v>4047</v>
      </c>
      <c r="B615" s="7" t="s">
        <v>4043</v>
      </c>
      <c r="C615" s="7" t="s">
        <v>8151</v>
      </c>
      <c r="D615" s="4">
        <v>5000</v>
      </c>
      <c r="E615" s="4">
        <v>110</v>
      </c>
      <c r="F615" t="s">
        <v>8221</v>
      </c>
      <c r="G615" t="s">
        <v>8224</v>
      </c>
      <c r="H615" t="s">
        <v>8246</v>
      </c>
      <c r="I615">
        <v>1420938000</v>
      </c>
      <c r="J615" s="11">
        <f>(((I615/60)/60)/24)+DATE(1970,1,1)</f>
        <v>42015.041666666672</v>
      </c>
      <c r="K615">
        <v>1418862743</v>
      </c>
      <c r="L615" s="15">
        <f>(((K615/60)/60)/24)+DATE(1970,1,1)</f>
        <v>41991.022488425922</v>
      </c>
      <c r="M615" s="63">
        <f>DATEDIF(L615,J615,"D")</f>
        <v>24</v>
      </c>
      <c r="N615" s="5">
        <v>24</v>
      </c>
      <c r="O615" t="b">
        <v>0</v>
      </c>
      <c r="P615">
        <v>4</v>
      </c>
      <c r="Q615" t="b">
        <v>0</v>
      </c>
      <c r="R615" t="s">
        <v>8271</v>
      </c>
      <c r="S615" s="2">
        <f>IF(E615=0,0,E615/D615*100)</f>
        <v>2.1999999999999997</v>
      </c>
      <c r="T615" s="4">
        <f>IF(E615=0,0,E615/P615)</f>
        <v>27.5</v>
      </c>
      <c r="U615" t="str">
        <f>PROPER(LEFT(R615,(SEARCH("/",R615)-2)+1))</f>
        <v>Theater</v>
      </c>
      <c r="V615" t="str">
        <f>PROPER(RIGHT(R615,LEN(R615)-SEARCH("/",R615)))</f>
        <v>Plays</v>
      </c>
    </row>
    <row r="616" spans="1:22" x14ac:dyDescent="0.25">
      <c r="A616">
        <v>4080</v>
      </c>
      <c r="B616" s="7" t="s">
        <v>4076</v>
      </c>
      <c r="C616" s="7" t="s">
        <v>8183</v>
      </c>
      <c r="D616" s="4">
        <v>3000</v>
      </c>
      <c r="E616" s="4">
        <v>0</v>
      </c>
      <c r="F616" t="s">
        <v>8221</v>
      </c>
      <c r="G616" t="s">
        <v>8224</v>
      </c>
      <c r="H616" t="s">
        <v>8246</v>
      </c>
      <c r="I616">
        <v>1465930440</v>
      </c>
      <c r="J616" s="11">
        <f>(((I616/60)/60)/24)+DATE(1970,1,1)</f>
        <v>42535.787500000006</v>
      </c>
      <c r="K616">
        <v>1463849116</v>
      </c>
      <c r="L616" s="15">
        <f>(((K616/60)/60)/24)+DATE(1970,1,1)</f>
        <v>42511.698101851856</v>
      </c>
      <c r="M616" s="63">
        <f>DATEDIF(L616,J616,"D")</f>
        <v>24</v>
      </c>
      <c r="N616" s="5">
        <v>24</v>
      </c>
      <c r="O616" t="b">
        <v>0</v>
      </c>
      <c r="P616">
        <v>0</v>
      </c>
      <c r="Q616" t="b">
        <v>0</v>
      </c>
      <c r="R616" t="s">
        <v>8271</v>
      </c>
      <c r="S616" s="2">
        <f>IF(E616=0,0,E616/D616*100)</f>
        <v>0</v>
      </c>
      <c r="T616" s="4">
        <f>IF(E616=0,0,E616/P616)</f>
        <v>0</v>
      </c>
      <c r="U616" t="str">
        <f>PROPER(LEFT(R616,(SEARCH("/",R616)-2)+1))</f>
        <v>Theater</v>
      </c>
      <c r="V616" t="str">
        <f>PROPER(RIGHT(R616,LEN(R616)-SEARCH("/",R616)))</f>
        <v>Plays</v>
      </c>
    </row>
    <row r="617" spans="1:22" x14ac:dyDescent="0.25">
      <c r="A617">
        <v>14</v>
      </c>
      <c r="B617" s="7" t="s">
        <v>16</v>
      </c>
      <c r="C617" s="7" t="s">
        <v>4125</v>
      </c>
      <c r="D617" s="4">
        <v>6000</v>
      </c>
      <c r="E617" s="4">
        <v>6056</v>
      </c>
      <c r="F617" t="s">
        <v>8219</v>
      </c>
      <c r="G617" t="s">
        <v>8226</v>
      </c>
      <c r="H617" t="s">
        <v>8248</v>
      </c>
      <c r="I617">
        <v>1405259940</v>
      </c>
      <c r="J617" s="11">
        <f>(((I617/60)/60)/24)+DATE(1970,1,1)</f>
        <v>41833.582638888889</v>
      </c>
      <c r="K617">
        <v>1403051888</v>
      </c>
      <c r="L617" s="15">
        <f>(((K617/60)/60)/24)+DATE(1970,1,1)</f>
        <v>41808.02648148148</v>
      </c>
      <c r="M617" s="63">
        <f>DATEDIF(L617,J617,"D")</f>
        <v>25</v>
      </c>
      <c r="N617" s="5">
        <v>25</v>
      </c>
      <c r="O617" t="b">
        <v>0</v>
      </c>
      <c r="P617">
        <v>41</v>
      </c>
      <c r="Q617" t="b">
        <v>1</v>
      </c>
      <c r="R617" t="s">
        <v>8265</v>
      </c>
      <c r="S617" s="2">
        <f>IF(E617=0,0,E617/D617*100)</f>
        <v>100.93333333333334</v>
      </c>
      <c r="T617" s="4">
        <f>IF(E617=0,0,E617/P617)</f>
        <v>147.70731707317074</v>
      </c>
      <c r="U617" t="str">
        <f>PROPER(LEFT(R617,(SEARCH("/",R617)-2)+1))</f>
        <v>Film &amp; Video</v>
      </c>
      <c r="V617" t="str">
        <f>PROPER(RIGHT(R617,LEN(R617)-SEARCH("/",R617)))</f>
        <v>Television</v>
      </c>
    </row>
    <row r="618" spans="1:22" x14ac:dyDescent="0.25">
      <c r="A618">
        <v>62</v>
      </c>
      <c r="B618" s="7" t="s">
        <v>64</v>
      </c>
      <c r="C618" s="7" t="s">
        <v>4173</v>
      </c>
      <c r="D618" s="4">
        <v>3000</v>
      </c>
      <c r="E618" s="4">
        <v>4642</v>
      </c>
      <c r="F618" t="s">
        <v>8219</v>
      </c>
      <c r="G618" t="s">
        <v>8224</v>
      </c>
      <c r="H618" t="s">
        <v>8246</v>
      </c>
      <c r="I618">
        <v>1362337878</v>
      </c>
      <c r="J618" s="11">
        <f>(((I618/60)/60)/24)+DATE(1970,1,1)</f>
        <v>41336.799513888887</v>
      </c>
      <c r="K618">
        <v>1360177878</v>
      </c>
      <c r="L618" s="15">
        <f>(((K618/60)/60)/24)+DATE(1970,1,1)</f>
        <v>41311.799513888887</v>
      </c>
      <c r="M618" s="63">
        <f>DATEDIF(L618,J618,"D")</f>
        <v>25</v>
      </c>
      <c r="N618" s="5">
        <v>25</v>
      </c>
      <c r="O618" t="b">
        <v>0</v>
      </c>
      <c r="P618">
        <v>48</v>
      </c>
      <c r="Q618" t="b">
        <v>1</v>
      </c>
      <c r="R618" t="s">
        <v>8266</v>
      </c>
      <c r="S618" s="2">
        <f>IF(E618=0,0,E618/D618*100)</f>
        <v>154.73333333333332</v>
      </c>
      <c r="T618" s="4">
        <f>IF(E618=0,0,E618/P618)</f>
        <v>96.708333333333329</v>
      </c>
      <c r="U618" t="str">
        <f>PROPER(LEFT(R618,(SEARCH("/",R618)-2)+1))</f>
        <v>Film &amp; Video</v>
      </c>
      <c r="V618" t="str">
        <f>PROPER(RIGHT(R618,LEN(R618)-SEARCH("/",R618)))</f>
        <v>Shorts</v>
      </c>
    </row>
    <row r="619" spans="1:22" x14ac:dyDescent="0.25">
      <c r="A619">
        <v>89</v>
      </c>
      <c r="B619" s="7" t="s">
        <v>91</v>
      </c>
      <c r="C619" s="7" t="s">
        <v>4200</v>
      </c>
      <c r="D619" s="4">
        <v>6000</v>
      </c>
      <c r="E619" s="4">
        <v>6904</v>
      </c>
      <c r="F619" t="s">
        <v>8219</v>
      </c>
      <c r="G619" t="s">
        <v>8224</v>
      </c>
      <c r="H619" t="s">
        <v>8246</v>
      </c>
      <c r="I619">
        <v>1370196192</v>
      </c>
      <c r="J619" s="11">
        <f>(((I619/60)/60)/24)+DATE(1970,1,1)</f>
        <v>41427.752222222225</v>
      </c>
      <c r="K619">
        <v>1368036192</v>
      </c>
      <c r="L619" s="15">
        <f>(((K619/60)/60)/24)+DATE(1970,1,1)</f>
        <v>41402.752222222225</v>
      </c>
      <c r="M619" s="63">
        <f>DATEDIF(L619,J619,"D")</f>
        <v>25</v>
      </c>
      <c r="N619" s="5">
        <v>25</v>
      </c>
      <c r="O619" t="b">
        <v>0</v>
      </c>
      <c r="P619">
        <v>56</v>
      </c>
      <c r="Q619" t="b">
        <v>1</v>
      </c>
      <c r="R619" t="s">
        <v>8266</v>
      </c>
      <c r="S619" s="2">
        <f>IF(E619=0,0,E619/D619*100)</f>
        <v>115.06666666666668</v>
      </c>
      <c r="T619" s="4">
        <f>IF(E619=0,0,E619/P619)</f>
        <v>123.28571428571429</v>
      </c>
      <c r="U619" t="str">
        <f>PROPER(LEFT(R619,(SEARCH("/",R619)-2)+1))</f>
        <v>Film &amp; Video</v>
      </c>
      <c r="V619" t="str">
        <f>PROPER(RIGHT(R619,LEN(R619)-SEARCH("/",R619)))</f>
        <v>Shorts</v>
      </c>
    </row>
    <row r="620" spans="1:22" x14ac:dyDescent="0.25">
      <c r="A620">
        <v>115</v>
      </c>
      <c r="B620" s="7" t="s">
        <v>117</v>
      </c>
      <c r="C620" s="7" t="s">
        <v>4226</v>
      </c>
      <c r="D620" s="4">
        <v>450</v>
      </c>
      <c r="E620" s="4">
        <v>632</v>
      </c>
      <c r="F620" t="s">
        <v>8219</v>
      </c>
      <c r="G620" t="s">
        <v>8224</v>
      </c>
      <c r="H620" t="s">
        <v>8246</v>
      </c>
      <c r="I620">
        <v>1328377444</v>
      </c>
      <c r="J620" s="11">
        <f>(((I620/60)/60)/24)+DATE(1970,1,1)</f>
        <v>40943.738935185182</v>
      </c>
      <c r="K620">
        <v>1326217444</v>
      </c>
      <c r="L620" s="15">
        <f>(((K620/60)/60)/24)+DATE(1970,1,1)</f>
        <v>40918.738935185182</v>
      </c>
      <c r="M620" s="63">
        <f>DATEDIF(L620,J620,"D")</f>
        <v>25</v>
      </c>
      <c r="N620" s="5">
        <v>25</v>
      </c>
      <c r="O620" t="b">
        <v>0</v>
      </c>
      <c r="P620">
        <v>22</v>
      </c>
      <c r="Q620" t="b">
        <v>1</v>
      </c>
      <c r="R620" t="s">
        <v>8266</v>
      </c>
      <c r="S620" s="2">
        <f>IF(E620=0,0,E620/D620*100)</f>
        <v>140.44444444444443</v>
      </c>
      <c r="T620" s="4">
        <f>IF(E620=0,0,E620/P620)</f>
        <v>28.727272727272727</v>
      </c>
      <c r="U620" t="str">
        <f>PROPER(LEFT(R620,(SEARCH("/",R620)-2)+1))</f>
        <v>Film &amp; Video</v>
      </c>
      <c r="V620" t="str">
        <f>PROPER(RIGHT(R620,LEN(R620)-SEARCH("/",R620)))</f>
        <v>Shorts</v>
      </c>
    </row>
    <row r="621" spans="1:22" x14ac:dyDescent="0.25">
      <c r="A621">
        <v>124</v>
      </c>
      <c r="B621" s="7" t="s">
        <v>126</v>
      </c>
      <c r="C621" s="7" t="s">
        <v>4235</v>
      </c>
      <c r="D621" s="4">
        <v>4000</v>
      </c>
      <c r="E621" s="4">
        <v>0</v>
      </c>
      <c r="F621" t="s">
        <v>8220</v>
      </c>
      <c r="G621" t="s">
        <v>8224</v>
      </c>
      <c r="H621" t="s">
        <v>8246</v>
      </c>
      <c r="I621">
        <v>1431728242</v>
      </c>
      <c r="J621" s="11">
        <f>(((I621/60)/60)/24)+DATE(1970,1,1)</f>
        <v>42139.928726851853</v>
      </c>
      <c r="K621">
        <v>1429568242</v>
      </c>
      <c r="L621" s="15">
        <f>(((K621/60)/60)/24)+DATE(1970,1,1)</f>
        <v>42114.928726851853</v>
      </c>
      <c r="M621" s="63">
        <f>DATEDIF(L621,J621,"D")</f>
        <v>25</v>
      </c>
      <c r="N621" s="5">
        <v>25</v>
      </c>
      <c r="O621" t="b">
        <v>0</v>
      </c>
      <c r="P621">
        <v>0</v>
      </c>
      <c r="Q621" t="b">
        <v>0</v>
      </c>
      <c r="R621" t="s">
        <v>8267</v>
      </c>
      <c r="S621" s="2">
        <f>IF(E621=0,0,E621/D621*100)</f>
        <v>0</v>
      </c>
      <c r="T621" s="4">
        <f>IF(E621=0,0,E621/P621)</f>
        <v>0</v>
      </c>
      <c r="U621" t="str">
        <f>PROPER(LEFT(R621,(SEARCH("/",R621)-2)+1))</f>
        <v>Film &amp; Video</v>
      </c>
      <c r="V621" t="str">
        <f>PROPER(RIGHT(R621,LEN(R621)-SEARCH("/",R621)))</f>
        <v>Science Fiction</v>
      </c>
    </row>
    <row r="622" spans="1:22" x14ac:dyDescent="0.25">
      <c r="A622">
        <v>175</v>
      </c>
      <c r="B622" s="7" t="s">
        <v>177</v>
      </c>
      <c r="C622" s="7" t="s">
        <v>4285</v>
      </c>
      <c r="D622" s="4">
        <v>20000</v>
      </c>
      <c r="E622" s="4">
        <v>1297</v>
      </c>
      <c r="F622" t="s">
        <v>8221</v>
      </c>
      <c r="G622" t="s">
        <v>8225</v>
      </c>
      <c r="H622" t="s">
        <v>8247</v>
      </c>
      <c r="I622">
        <v>1409337611</v>
      </c>
      <c r="J622" s="11">
        <f>(((I622/60)/60)/24)+DATE(1970,1,1)</f>
        <v>41880.777905092589</v>
      </c>
      <c r="K622">
        <v>1407177611</v>
      </c>
      <c r="L622" s="15">
        <f>(((K622/60)/60)/24)+DATE(1970,1,1)</f>
        <v>41855.777905092589</v>
      </c>
      <c r="M622" s="63">
        <f>DATEDIF(L622,J622,"D")</f>
        <v>25</v>
      </c>
      <c r="N622" s="5">
        <v>25</v>
      </c>
      <c r="O622" t="b">
        <v>0</v>
      </c>
      <c r="P622">
        <v>26</v>
      </c>
      <c r="Q622" t="b">
        <v>0</v>
      </c>
      <c r="R622" t="s">
        <v>8268</v>
      </c>
      <c r="S622" s="2">
        <f>IF(E622=0,0,E622/D622*100)</f>
        <v>6.4850000000000003</v>
      </c>
      <c r="T622" s="4">
        <f>IF(E622=0,0,E622/P622)</f>
        <v>49.884615384615387</v>
      </c>
      <c r="U622" t="str">
        <f>PROPER(LEFT(R622,(SEARCH("/",R622)-2)+1))</f>
        <v>Film &amp; Video</v>
      </c>
      <c r="V622" t="str">
        <f>PROPER(RIGHT(R622,LEN(R622)-SEARCH("/",R622)))</f>
        <v>Drama</v>
      </c>
    </row>
    <row r="623" spans="1:22" x14ac:dyDescent="0.25">
      <c r="A623">
        <v>284</v>
      </c>
      <c r="B623" s="7" t="s">
        <v>285</v>
      </c>
      <c r="C623" s="7" t="s">
        <v>4394</v>
      </c>
      <c r="D623" s="4">
        <v>40000</v>
      </c>
      <c r="E623" s="4">
        <v>41850.46</v>
      </c>
      <c r="F623" t="s">
        <v>8219</v>
      </c>
      <c r="G623" t="s">
        <v>8224</v>
      </c>
      <c r="H623" t="s">
        <v>8246</v>
      </c>
      <c r="I623">
        <v>1327167780</v>
      </c>
      <c r="J623" s="11">
        <f>(((I623/60)/60)/24)+DATE(1970,1,1)</f>
        <v>40929.738194444442</v>
      </c>
      <c r="K623">
        <v>1325007780</v>
      </c>
      <c r="L623" s="15">
        <f>(((K623/60)/60)/24)+DATE(1970,1,1)</f>
        <v>40904.738194444442</v>
      </c>
      <c r="M623" s="63">
        <f>DATEDIF(L623,J623,"D")</f>
        <v>25</v>
      </c>
      <c r="N623" s="5">
        <v>25</v>
      </c>
      <c r="O623" t="b">
        <v>1</v>
      </c>
      <c r="P623">
        <v>760</v>
      </c>
      <c r="Q623" t="b">
        <v>1</v>
      </c>
      <c r="R623" t="s">
        <v>8269</v>
      </c>
      <c r="S623" s="2">
        <f>IF(E623=0,0,E623/D623*100)</f>
        <v>104.62615</v>
      </c>
      <c r="T623" s="4">
        <f>IF(E623=0,0,E623/P623)</f>
        <v>55.066394736842106</v>
      </c>
      <c r="U623" t="str">
        <f>PROPER(LEFT(R623,(SEARCH("/",R623)-2)+1))</f>
        <v>Film &amp; Video</v>
      </c>
      <c r="V623" t="str">
        <f>PROPER(RIGHT(R623,LEN(R623)-SEARCH("/",R623)))</f>
        <v>Documentary</v>
      </c>
    </row>
    <row r="624" spans="1:22" x14ac:dyDescent="0.25">
      <c r="A624">
        <v>296</v>
      </c>
      <c r="B624" s="7" t="s">
        <v>297</v>
      </c>
      <c r="C624" s="7" t="s">
        <v>4406</v>
      </c>
      <c r="D624" s="4">
        <v>25000</v>
      </c>
      <c r="E624" s="4">
        <v>29681.55</v>
      </c>
      <c r="F624" t="s">
        <v>8219</v>
      </c>
      <c r="G624" t="s">
        <v>8224</v>
      </c>
      <c r="H624" t="s">
        <v>8246</v>
      </c>
      <c r="I624">
        <v>1347017083</v>
      </c>
      <c r="J624" s="11">
        <f>(((I624/60)/60)/24)+DATE(1970,1,1)</f>
        <v>41159.475497685184</v>
      </c>
      <c r="K624">
        <v>1344857083</v>
      </c>
      <c r="L624" s="15">
        <f>(((K624/60)/60)/24)+DATE(1970,1,1)</f>
        <v>41134.475497685184</v>
      </c>
      <c r="M624" s="63">
        <f>DATEDIF(L624,J624,"D")</f>
        <v>25</v>
      </c>
      <c r="N624" s="5">
        <v>25</v>
      </c>
      <c r="O624" t="b">
        <v>1</v>
      </c>
      <c r="P624">
        <v>129</v>
      </c>
      <c r="Q624" t="b">
        <v>1</v>
      </c>
      <c r="R624" t="s">
        <v>8269</v>
      </c>
      <c r="S624" s="2">
        <f>IF(E624=0,0,E624/D624*100)</f>
        <v>118.72620000000001</v>
      </c>
      <c r="T624" s="4">
        <f>IF(E624=0,0,E624/P624)</f>
        <v>230.08953488372092</v>
      </c>
      <c r="U624" t="str">
        <f>PROPER(LEFT(R624,(SEARCH("/",R624)-2)+1))</f>
        <v>Film &amp; Video</v>
      </c>
      <c r="V624" t="str">
        <f>PROPER(RIGHT(R624,LEN(R624)-SEARCH("/",R624)))</f>
        <v>Documentary</v>
      </c>
    </row>
    <row r="625" spans="1:22" x14ac:dyDescent="0.25">
      <c r="A625">
        <v>380</v>
      </c>
      <c r="B625" s="7" t="s">
        <v>381</v>
      </c>
      <c r="C625" s="7" t="s">
        <v>4490</v>
      </c>
      <c r="D625" s="4">
        <v>4000</v>
      </c>
      <c r="E625" s="4">
        <v>5660</v>
      </c>
      <c r="F625" t="s">
        <v>8219</v>
      </c>
      <c r="G625" t="s">
        <v>8224</v>
      </c>
      <c r="H625" t="s">
        <v>8246</v>
      </c>
      <c r="I625">
        <v>1453569392</v>
      </c>
      <c r="J625" s="11">
        <f>(((I625/60)/60)/24)+DATE(1970,1,1)</f>
        <v>42392.719814814816</v>
      </c>
      <c r="K625">
        <v>1451409392</v>
      </c>
      <c r="L625" s="15">
        <f>(((K625/60)/60)/24)+DATE(1970,1,1)</f>
        <v>42367.719814814816</v>
      </c>
      <c r="M625" s="63">
        <f>DATEDIF(L625,J625,"D")</f>
        <v>25</v>
      </c>
      <c r="N625" s="5">
        <v>25</v>
      </c>
      <c r="O625" t="b">
        <v>0</v>
      </c>
      <c r="P625">
        <v>49</v>
      </c>
      <c r="Q625" t="b">
        <v>1</v>
      </c>
      <c r="R625" t="s">
        <v>8269</v>
      </c>
      <c r="S625" s="2">
        <f>IF(E625=0,0,E625/D625*100)</f>
        <v>141.5</v>
      </c>
      <c r="T625" s="4">
        <f>IF(E625=0,0,E625/P625)</f>
        <v>115.51020408163265</v>
      </c>
      <c r="U625" t="str">
        <f>PROPER(LEFT(R625,(SEARCH("/",R625)-2)+1))</f>
        <v>Film &amp; Video</v>
      </c>
      <c r="V625" t="str">
        <f>PROPER(RIGHT(R625,LEN(R625)-SEARCH("/",R625)))</f>
        <v>Documentary</v>
      </c>
    </row>
    <row r="626" spans="1:22" x14ac:dyDescent="0.25">
      <c r="A626">
        <v>415</v>
      </c>
      <c r="B626" s="7" t="s">
        <v>416</v>
      </c>
      <c r="C626" s="7" t="s">
        <v>4525</v>
      </c>
      <c r="D626" s="4">
        <v>1400</v>
      </c>
      <c r="E626" s="4">
        <v>1430.06</v>
      </c>
      <c r="F626" t="s">
        <v>8219</v>
      </c>
      <c r="G626" t="s">
        <v>8229</v>
      </c>
      <c r="H626" t="s">
        <v>8251</v>
      </c>
      <c r="I626">
        <v>1413547200</v>
      </c>
      <c r="J626" s="11">
        <f>(((I626/60)/60)/24)+DATE(1970,1,1)</f>
        <v>41929.5</v>
      </c>
      <c r="K626">
        <v>1411417602</v>
      </c>
      <c r="L626" s="15">
        <f>(((K626/60)/60)/24)+DATE(1970,1,1)</f>
        <v>41904.851875</v>
      </c>
      <c r="M626" s="63">
        <f>DATEDIF(L626,J626,"D")</f>
        <v>25</v>
      </c>
      <c r="N626" s="5">
        <v>25</v>
      </c>
      <c r="O626" t="b">
        <v>0</v>
      </c>
      <c r="P626">
        <v>21</v>
      </c>
      <c r="Q626" t="b">
        <v>1</v>
      </c>
      <c r="R626" t="s">
        <v>8269</v>
      </c>
      <c r="S626" s="2">
        <f>IF(E626=0,0,E626/D626*100)</f>
        <v>102.14714285714285</v>
      </c>
      <c r="T626" s="4">
        <f>IF(E626=0,0,E626/P626)</f>
        <v>68.09809523809524</v>
      </c>
      <c r="U626" t="str">
        <f>PROPER(LEFT(R626,(SEARCH("/",R626)-2)+1))</f>
        <v>Film &amp; Video</v>
      </c>
      <c r="V626" t="str">
        <f>PROPER(RIGHT(R626,LEN(R626)-SEARCH("/",R626)))</f>
        <v>Documentary</v>
      </c>
    </row>
    <row r="627" spans="1:22" x14ac:dyDescent="0.25">
      <c r="A627">
        <v>447</v>
      </c>
      <c r="B627" s="7" t="s">
        <v>448</v>
      </c>
      <c r="C627" s="7" t="s">
        <v>4557</v>
      </c>
      <c r="D627" s="4">
        <v>30000</v>
      </c>
      <c r="E627" s="4">
        <v>5</v>
      </c>
      <c r="F627" t="s">
        <v>8221</v>
      </c>
      <c r="G627" t="s">
        <v>8225</v>
      </c>
      <c r="H627" t="s">
        <v>8247</v>
      </c>
      <c r="I627">
        <v>1364041163</v>
      </c>
      <c r="J627" s="11">
        <f>(((I627/60)/60)/24)+DATE(1970,1,1)</f>
        <v>41356.513460648144</v>
      </c>
      <c r="K627">
        <v>1361884763</v>
      </c>
      <c r="L627" s="15">
        <f>(((K627/60)/60)/24)+DATE(1970,1,1)</f>
        <v>41331.555127314816</v>
      </c>
      <c r="M627" s="63">
        <f>DATEDIF(L627,J627,"D")</f>
        <v>25</v>
      </c>
      <c r="N627" s="5">
        <v>25</v>
      </c>
      <c r="O627" t="b">
        <v>0</v>
      </c>
      <c r="P627">
        <v>1</v>
      </c>
      <c r="Q627" t="b">
        <v>0</v>
      </c>
      <c r="R627" t="s">
        <v>8270</v>
      </c>
      <c r="S627" s="2">
        <f>IF(E627=0,0,E627/D627*100)</f>
        <v>1.6666666666666666E-2</v>
      </c>
      <c r="T627" s="4">
        <f>IF(E627=0,0,E627/P627)</f>
        <v>5</v>
      </c>
      <c r="U627" t="str">
        <f>PROPER(LEFT(R627,(SEARCH("/",R627)-2)+1))</f>
        <v>Film &amp; Video</v>
      </c>
      <c r="V627" t="str">
        <f>PROPER(RIGHT(R627,LEN(R627)-SEARCH("/",R627)))</f>
        <v>Animation</v>
      </c>
    </row>
    <row r="628" spans="1:22" x14ac:dyDescent="0.25">
      <c r="A628">
        <v>743</v>
      </c>
      <c r="B628" s="7" t="s">
        <v>744</v>
      </c>
      <c r="C628" s="7" t="s">
        <v>4853</v>
      </c>
      <c r="D628" s="4">
        <v>550</v>
      </c>
      <c r="E628" s="4">
        <v>814</v>
      </c>
      <c r="F628" t="s">
        <v>8219</v>
      </c>
      <c r="G628" t="s">
        <v>8224</v>
      </c>
      <c r="H628" t="s">
        <v>8246</v>
      </c>
      <c r="I628">
        <v>1334610000</v>
      </c>
      <c r="J628" s="11">
        <f>(((I628/60)/60)/24)+DATE(1970,1,1)</f>
        <v>41015.875</v>
      </c>
      <c r="K628">
        <v>1332435685</v>
      </c>
      <c r="L628" s="15">
        <f>(((K628/60)/60)/24)+DATE(1970,1,1)</f>
        <v>40990.709317129629</v>
      </c>
      <c r="M628" s="63">
        <f>DATEDIF(L628,J628,"D")</f>
        <v>25</v>
      </c>
      <c r="N628" s="5">
        <v>25</v>
      </c>
      <c r="O628" t="b">
        <v>0</v>
      </c>
      <c r="P628">
        <v>15</v>
      </c>
      <c r="Q628" t="b">
        <v>1</v>
      </c>
      <c r="R628" t="s">
        <v>8274</v>
      </c>
      <c r="S628" s="2">
        <f>IF(E628=0,0,E628/D628*100)</f>
        <v>148</v>
      </c>
      <c r="T628" s="4">
        <f>IF(E628=0,0,E628/P628)</f>
        <v>54.266666666666666</v>
      </c>
      <c r="U628" t="str">
        <f>PROPER(LEFT(R628,(SEARCH("/",R628)-2)+1))</f>
        <v>Publishing</v>
      </c>
      <c r="V628" t="str">
        <f>PROPER(RIGHT(R628,LEN(R628)-SEARCH("/",R628)))</f>
        <v>Nonfiction</v>
      </c>
    </row>
    <row r="629" spans="1:22" x14ac:dyDescent="0.25">
      <c r="A629">
        <v>825</v>
      </c>
      <c r="B629" s="7" t="s">
        <v>826</v>
      </c>
      <c r="C629" s="7" t="s">
        <v>4935</v>
      </c>
      <c r="D629" s="4">
        <v>12500</v>
      </c>
      <c r="E629" s="4">
        <v>12554</v>
      </c>
      <c r="F629" t="s">
        <v>8219</v>
      </c>
      <c r="G629" t="s">
        <v>8224</v>
      </c>
      <c r="H629" t="s">
        <v>8246</v>
      </c>
      <c r="I629">
        <v>1351495284</v>
      </c>
      <c r="J629" s="11">
        <f>(((I629/60)/60)/24)+DATE(1970,1,1)</f>
        <v>41211.306527777779</v>
      </c>
      <c r="K629">
        <v>1349335284</v>
      </c>
      <c r="L629" s="15">
        <f>(((K629/60)/60)/24)+DATE(1970,1,1)</f>
        <v>41186.306527777779</v>
      </c>
      <c r="M629" s="63">
        <f>DATEDIF(L629,J629,"D")</f>
        <v>25</v>
      </c>
      <c r="N629" s="5">
        <v>25</v>
      </c>
      <c r="O629" t="b">
        <v>0</v>
      </c>
      <c r="P629">
        <v>99</v>
      </c>
      <c r="Q629" t="b">
        <v>1</v>
      </c>
      <c r="R629" t="s">
        <v>8276</v>
      </c>
      <c r="S629" s="2">
        <f>IF(E629=0,0,E629/D629*100)</f>
        <v>100.43200000000002</v>
      </c>
      <c r="T629" s="4">
        <f>IF(E629=0,0,E629/P629)</f>
        <v>126.8080808080808</v>
      </c>
      <c r="U629" t="str">
        <f>PROPER(LEFT(R629,(SEARCH("/",R629)-2)+1))</f>
        <v>Music</v>
      </c>
      <c r="V629" t="str">
        <f>PROPER(RIGHT(R629,LEN(R629)-SEARCH("/",R629)))</f>
        <v>Rock</v>
      </c>
    </row>
    <row r="630" spans="1:22" x14ac:dyDescent="0.25">
      <c r="A630">
        <v>886</v>
      </c>
      <c r="B630" s="7" t="s">
        <v>887</v>
      </c>
      <c r="C630" s="7" t="s">
        <v>4996</v>
      </c>
      <c r="D630" s="4">
        <v>500</v>
      </c>
      <c r="E630" s="4">
        <v>205</v>
      </c>
      <c r="F630" t="s">
        <v>8221</v>
      </c>
      <c r="G630" t="s">
        <v>8224</v>
      </c>
      <c r="H630" t="s">
        <v>8246</v>
      </c>
      <c r="I630">
        <v>1473972813</v>
      </c>
      <c r="J630" s="11">
        <f>(((I630/60)/60)/24)+DATE(1970,1,1)</f>
        <v>42628.870520833334</v>
      </c>
      <c r="K630">
        <v>1471812813</v>
      </c>
      <c r="L630" s="15">
        <f>(((K630/60)/60)/24)+DATE(1970,1,1)</f>
        <v>42603.870520833334</v>
      </c>
      <c r="M630" s="63">
        <f>DATEDIF(L630,J630,"D")</f>
        <v>25</v>
      </c>
      <c r="N630" s="5">
        <v>25</v>
      </c>
      <c r="O630" t="b">
        <v>0</v>
      </c>
      <c r="P630">
        <v>7</v>
      </c>
      <c r="Q630" t="b">
        <v>0</v>
      </c>
      <c r="R630" t="s">
        <v>8279</v>
      </c>
      <c r="S630" s="2">
        <f>IF(E630=0,0,E630/D630*100)</f>
        <v>41</v>
      </c>
      <c r="T630" s="4">
        <f>IF(E630=0,0,E630/P630)</f>
        <v>29.285714285714285</v>
      </c>
      <c r="U630" t="str">
        <f>PROPER(LEFT(R630,(SEARCH("/",R630)-2)+1))</f>
        <v>Music</v>
      </c>
      <c r="V630" t="str">
        <f>PROPER(RIGHT(R630,LEN(R630)-SEARCH("/",R630)))</f>
        <v>Indie Rock</v>
      </c>
    </row>
    <row r="631" spans="1:22" x14ac:dyDescent="0.25">
      <c r="A631">
        <v>991</v>
      </c>
      <c r="B631" s="7" t="s">
        <v>992</v>
      </c>
      <c r="C631" s="7" t="s">
        <v>5101</v>
      </c>
      <c r="D631" s="4">
        <v>5000</v>
      </c>
      <c r="E631" s="4">
        <v>212</v>
      </c>
      <c r="F631" t="s">
        <v>8221</v>
      </c>
      <c r="G631" t="s">
        <v>8225</v>
      </c>
      <c r="H631" t="s">
        <v>8247</v>
      </c>
      <c r="I631">
        <v>1468349460</v>
      </c>
      <c r="J631" s="11">
        <f>(((I631/60)/60)/24)+DATE(1970,1,1)</f>
        <v>42563.785416666666</v>
      </c>
      <c r="K631">
        <v>1466186988</v>
      </c>
      <c r="L631" s="15">
        <f>(((K631/60)/60)/24)+DATE(1970,1,1)</f>
        <v>42538.75680555556</v>
      </c>
      <c r="M631" s="63">
        <f>DATEDIF(L631,J631,"D")</f>
        <v>25</v>
      </c>
      <c r="N631" s="5">
        <v>25</v>
      </c>
      <c r="O631" t="b">
        <v>0</v>
      </c>
      <c r="P631">
        <v>7</v>
      </c>
      <c r="Q631" t="b">
        <v>0</v>
      </c>
      <c r="R631" t="s">
        <v>8273</v>
      </c>
      <c r="S631" s="2">
        <f>IF(E631=0,0,E631/D631*100)</f>
        <v>4.24</v>
      </c>
      <c r="T631" s="4">
        <f>IF(E631=0,0,E631/P631)</f>
        <v>30.285714285714285</v>
      </c>
      <c r="U631" t="str">
        <f>PROPER(LEFT(R631,(SEARCH("/",R631)-2)+1))</f>
        <v>Technology</v>
      </c>
      <c r="V631" t="str">
        <f>PROPER(RIGHT(R631,LEN(R631)-SEARCH("/",R631)))</f>
        <v>Wearables</v>
      </c>
    </row>
    <row r="632" spans="1:22" x14ac:dyDescent="0.25">
      <c r="A632">
        <v>995</v>
      </c>
      <c r="B632" s="7" t="s">
        <v>996</v>
      </c>
      <c r="C632" s="7" t="s">
        <v>5105</v>
      </c>
      <c r="D632" s="4">
        <v>10000</v>
      </c>
      <c r="E632" s="4">
        <v>726</v>
      </c>
      <c r="F632" t="s">
        <v>8221</v>
      </c>
      <c r="G632" t="s">
        <v>8224</v>
      </c>
      <c r="H632" t="s">
        <v>8246</v>
      </c>
      <c r="I632">
        <v>1417276800</v>
      </c>
      <c r="J632" s="11">
        <f>(((I632/60)/60)/24)+DATE(1970,1,1)</f>
        <v>41972.666666666672</v>
      </c>
      <c r="K632">
        <v>1415140480</v>
      </c>
      <c r="L632" s="15">
        <f>(((K632/60)/60)/24)+DATE(1970,1,1)</f>
        <v>41947.940740740742</v>
      </c>
      <c r="M632" s="63">
        <f>DATEDIF(L632,J632,"D")</f>
        <v>25</v>
      </c>
      <c r="N632" s="5">
        <v>25</v>
      </c>
      <c r="O632" t="b">
        <v>0</v>
      </c>
      <c r="P632">
        <v>9</v>
      </c>
      <c r="Q632" t="b">
        <v>0</v>
      </c>
      <c r="R632" t="s">
        <v>8273</v>
      </c>
      <c r="S632" s="2">
        <f>IF(E632=0,0,E632/D632*100)</f>
        <v>7.26</v>
      </c>
      <c r="T632" s="4">
        <f>IF(E632=0,0,E632/P632)</f>
        <v>80.666666666666671</v>
      </c>
      <c r="U632" t="str">
        <f>PROPER(LEFT(R632,(SEARCH("/",R632)-2)+1))</f>
        <v>Technology</v>
      </c>
      <c r="V632" t="str">
        <f>PROPER(RIGHT(R632,LEN(R632)-SEARCH("/",R632)))</f>
        <v>Wearables</v>
      </c>
    </row>
    <row r="633" spans="1:22" x14ac:dyDescent="0.25">
      <c r="A633">
        <v>1039</v>
      </c>
      <c r="B633" s="7" t="s">
        <v>1040</v>
      </c>
      <c r="C633" s="7" t="s">
        <v>5149</v>
      </c>
      <c r="D633" s="4">
        <v>500</v>
      </c>
      <c r="E633" s="4">
        <v>641</v>
      </c>
      <c r="F633" t="s">
        <v>8219</v>
      </c>
      <c r="G633" t="s">
        <v>8224</v>
      </c>
      <c r="H633" t="s">
        <v>8246</v>
      </c>
      <c r="I633">
        <v>1481615940</v>
      </c>
      <c r="J633" s="11">
        <f>(((I633/60)/60)/24)+DATE(1970,1,1)</f>
        <v>42717.332638888889</v>
      </c>
      <c r="K633">
        <v>1479436646</v>
      </c>
      <c r="L633" s="15">
        <f>(((K633/60)/60)/24)+DATE(1970,1,1)</f>
        <v>42692.109328703707</v>
      </c>
      <c r="M633" s="63">
        <f>DATEDIF(L633,J633,"D")</f>
        <v>25</v>
      </c>
      <c r="N633" s="5">
        <v>25</v>
      </c>
      <c r="O633" t="b">
        <v>0</v>
      </c>
      <c r="P633">
        <v>30</v>
      </c>
      <c r="Q633" t="b">
        <v>1</v>
      </c>
      <c r="R633" t="s">
        <v>8280</v>
      </c>
      <c r="S633" s="2">
        <f>IF(E633=0,0,E633/D633*100)</f>
        <v>128.19999999999999</v>
      </c>
      <c r="T633" s="4">
        <f>IF(E633=0,0,E633/P633)</f>
        <v>21.366666666666667</v>
      </c>
      <c r="U633" t="str">
        <f>PROPER(LEFT(R633,(SEARCH("/",R633)-2)+1))</f>
        <v>Music</v>
      </c>
      <c r="V633" t="str">
        <f>PROPER(RIGHT(R633,LEN(R633)-SEARCH("/",R633)))</f>
        <v>Electronic Music</v>
      </c>
    </row>
    <row r="634" spans="1:22" x14ac:dyDescent="0.25">
      <c r="A634">
        <v>1053</v>
      </c>
      <c r="B634" s="7" t="s">
        <v>1054</v>
      </c>
      <c r="C634" s="7" t="s">
        <v>5163</v>
      </c>
      <c r="D634" s="4">
        <v>1500</v>
      </c>
      <c r="E634" s="4">
        <v>15</v>
      </c>
      <c r="F634" t="s">
        <v>8220</v>
      </c>
      <c r="G634" t="s">
        <v>8224</v>
      </c>
      <c r="H634" t="s">
        <v>8246</v>
      </c>
      <c r="I634">
        <v>1488773332</v>
      </c>
      <c r="J634" s="11">
        <f>(((I634/60)/60)/24)+DATE(1970,1,1)</f>
        <v>42800.172824074078</v>
      </c>
      <c r="K634">
        <v>1486613332</v>
      </c>
      <c r="L634" s="15">
        <f>(((K634/60)/60)/24)+DATE(1970,1,1)</f>
        <v>42775.172824074078</v>
      </c>
      <c r="M634" s="63">
        <f>DATEDIF(L634,J634,"D")</f>
        <v>25</v>
      </c>
      <c r="N634" s="5">
        <v>25</v>
      </c>
      <c r="O634" t="b">
        <v>0</v>
      </c>
      <c r="P634">
        <v>1</v>
      </c>
      <c r="Q634" t="b">
        <v>0</v>
      </c>
      <c r="R634" t="s">
        <v>8281</v>
      </c>
      <c r="S634" s="2">
        <f>IF(E634=0,0,E634/D634*100)</f>
        <v>1</v>
      </c>
      <c r="T634" s="4">
        <f>IF(E634=0,0,E634/P634)</f>
        <v>15</v>
      </c>
      <c r="U634" t="str">
        <f>PROPER(LEFT(R634,(SEARCH("/",R634)-2)+1))</f>
        <v>Journalism</v>
      </c>
      <c r="V634" t="str">
        <f>PROPER(RIGHT(R634,LEN(R634)-SEARCH("/",R634)))</f>
        <v>Audio</v>
      </c>
    </row>
    <row r="635" spans="1:22" x14ac:dyDescent="0.25">
      <c r="A635">
        <v>1079</v>
      </c>
      <c r="B635" s="7" t="s">
        <v>1080</v>
      </c>
      <c r="C635" s="7" t="s">
        <v>5189</v>
      </c>
      <c r="D635" s="4">
        <v>26000</v>
      </c>
      <c r="E635" s="4">
        <v>678</v>
      </c>
      <c r="F635" t="s">
        <v>8221</v>
      </c>
      <c r="G635" t="s">
        <v>8236</v>
      </c>
      <c r="H635" t="s">
        <v>8249</v>
      </c>
      <c r="I635">
        <v>1463232936</v>
      </c>
      <c r="J635" s="11">
        <f>(((I635/60)/60)/24)+DATE(1970,1,1)</f>
        <v>42504.566388888896</v>
      </c>
      <c r="K635">
        <v>1461072936</v>
      </c>
      <c r="L635" s="15">
        <f>(((K635/60)/60)/24)+DATE(1970,1,1)</f>
        <v>42479.566388888896</v>
      </c>
      <c r="M635" s="63">
        <f>DATEDIF(L635,J635,"D")</f>
        <v>25</v>
      </c>
      <c r="N635" s="5">
        <v>25</v>
      </c>
      <c r="O635" t="b">
        <v>0</v>
      </c>
      <c r="P635">
        <v>18</v>
      </c>
      <c r="Q635" t="b">
        <v>0</v>
      </c>
      <c r="R635" t="s">
        <v>8282</v>
      </c>
      <c r="S635" s="2">
        <f>IF(E635=0,0,E635/D635*100)</f>
        <v>2.6076923076923078</v>
      </c>
      <c r="T635" s="4">
        <f>IF(E635=0,0,E635/P635)</f>
        <v>37.666666666666664</v>
      </c>
      <c r="U635" t="str">
        <f>PROPER(LEFT(R635,(SEARCH("/",R635)-2)+1))</f>
        <v>Games</v>
      </c>
      <c r="V635" t="str">
        <f>PROPER(RIGHT(R635,LEN(R635)-SEARCH("/",R635)))</f>
        <v>Video Games</v>
      </c>
    </row>
    <row r="636" spans="1:22" x14ac:dyDescent="0.25">
      <c r="A636">
        <v>1404</v>
      </c>
      <c r="B636" s="7" t="s">
        <v>1405</v>
      </c>
      <c r="C636" s="7" t="s">
        <v>5514</v>
      </c>
      <c r="D636" s="4">
        <v>14500</v>
      </c>
      <c r="E636" s="4">
        <v>241</v>
      </c>
      <c r="F636" t="s">
        <v>8221</v>
      </c>
      <c r="G636" t="s">
        <v>8225</v>
      </c>
      <c r="H636" t="s">
        <v>8247</v>
      </c>
      <c r="I636">
        <v>1424607285</v>
      </c>
      <c r="J636" s="11">
        <f>(((I636/60)/60)/24)+DATE(1970,1,1)</f>
        <v>42057.510243055556</v>
      </c>
      <c r="K636">
        <v>1422447285</v>
      </c>
      <c r="L636" s="15">
        <f>(((K636/60)/60)/24)+DATE(1970,1,1)</f>
        <v>42032.510243055556</v>
      </c>
      <c r="M636" s="63">
        <f>DATEDIF(L636,J636,"D")</f>
        <v>25</v>
      </c>
      <c r="N636" s="5">
        <v>25</v>
      </c>
      <c r="O636" t="b">
        <v>1</v>
      </c>
      <c r="P636">
        <v>5</v>
      </c>
      <c r="Q636" t="b">
        <v>0</v>
      </c>
      <c r="R636" t="s">
        <v>8287</v>
      </c>
      <c r="S636" s="2">
        <f>IF(E636=0,0,E636/D636*100)</f>
        <v>1.6620689655172414</v>
      </c>
      <c r="T636" s="4">
        <f>IF(E636=0,0,E636/P636)</f>
        <v>48.2</v>
      </c>
      <c r="U636" t="str">
        <f>PROPER(LEFT(R636,(SEARCH("/",R636)-2)+1))</f>
        <v>Publishing</v>
      </c>
      <c r="V636" t="str">
        <f>PROPER(RIGHT(R636,LEN(R636)-SEARCH("/",R636)))</f>
        <v>Translations</v>
      </c>
    </row>
    <row r="637" spans="1:22" x14ac:dyDescent="0.25">
      <c r="A637">
        <v>1407</v>
      </c>
      <c r="B637" s="7" t="s">
        <v>1408</v>
      </c>
      <c r="C637" s="7" t="s">
        <v>5517</v>
      </c>
      <c r="D637" s="4">
        <v>3000</v>
      </c>
      <c r="E637" s="4">
        <v>15</v>
      </c>
      <c r="F637" t="s">
        <v>8221</v>
      </c>
      <c r="G637" t="s">
        <v>8224</v>
      </c>
      <c r="H637" t="s">
        <v>8246</v>
      </c>
      <c r="I637">
        <v>1407847978</v>
      </c>
      <c r="J637" s="11">
        <f>(((I637/60)/60)/24)+DATE(1970,1,1)</f>
        <v>41863.536782407406</v>
      </c>
      <c r="K637">
        <v>1405687978</v>
      </c>
      <c r="L637" s="15">
        <f>(((K637/60)/60)/24)+DATE(1970,1,1)</f>
        <v>41838.536782407406</v>
      </c>
      <c r="M637" s="63">
        <f>DATEDIF(L637,J637,"D")</f>
        <v>25</v>
      </c>
      <c r="N637" s="5">
        <v>25</v>
      </c>
      <c r="O637" t="b">
        <v>0</v>
      </c>
      <c r="P637">
        <v>2</v>
      </c>
      <c r="Q637" t="b">
        <v>0</v>
      </c>
      <c r="R637" t="s">
        <v>8287</v>
      </c>
      <c r="S637" s="2">
        <f>IF(E637=0,0,E637/D637*100)</f>
        <v>0.5</v>
      </c>
      <c r="T637" s="4">
        <f>IF(E637=0,0,E637/P637)</f>
        <v>7.5</v>
      </c>
      <c r="U637" t="str">
        <f>PROPER(LEFT(R637,(SEARCH("/",R637)-2)+1))</f>
        <v>Publishing</v>
      </c>
      <c r="V637" t="str">
        <f>PROPER(RIGHT(R637,LEN(R637)-SEARCH("/",R637)))</f>
        <v>Translations</v>
      </c>
    </row>
    <row r="638" spans="1:22" x14ac:dyDescent="0.25">
      <c r="A638">
        <v>1420</v>
      </c>
      <c r="B638" s="7" t="s">
        <v>1421</v>
      </c>
      <c r="C638" s="7" t="s">
        <v>5530</v>
      </c>
      <c r="D638" s="4">
        <v>110</v>
      </c>
      <c r="E638" s="4">
        <v>3</v>
      </c>
      <c r="F638" t="s">
        <v>8221</v>
      </c>
      <c r="G638" t="s">
        <v>8224</v>
      </c>
      <c r="H638" t="s">
        <v>8246</v>
      </c>
      <c r="I638">
        <v>1467129686</v>
      </c>
      <c r="J638" s="11">
        <f>(((I638/60)/60)/24)+DATE(1970,1,1)</f>
        <v>42549.667662037042</v>
      </c>
      <c r="K638">
        <v>1464969686</v>
      </c>
      <c r="L638" s="15">
        <f>(((K638/60)/60)/24)+DATE(1970,1,1)</f>
        <v>42524.667662037042</v>
      </c>
      <c r="M638" s="63">
        <f>DATEDIF(L638,J638,"D")</f>
        <v>25</v>
      </c>
      <c r="N638" s="5">
        <v>25</v>
      </c>
      <c r="O638" t="b">
        <v>0</v>
      </c>
      <c r="P638">
        <v>3</v>
      </c>
      <c r="Q638" t="b">
        <v>0</v>
      </c>
      <c r="R638" t="s">
        <v>8287</v>
      </c>
      <c r="S638" s="2">
        <f>IF(E638=0,0,E638/D638*100)</f>
        <v>2.7272727272727271</v>
      </c>
      <c r="T638" s="4">
        <f>IF(E638=0,0,E638/P638)</f>
        <v>1</v>
      </c>
      <c r="U638" t="str">
        <f>PROPER(LEFT(R638,(SEARCH("/",R638)-2)+1))</f>
        <v>Publishing</v>
      </c>
      <c r="V638" t="str">
        <f>PROPER(RIGHT(R638,LEN(R638)-SEARCH("/",R638)))</f>
        <v>Translations</v>
      </c>
    </row>
    <row r="639" spans="1:22" x14ac:dyDescent="0.25">
      <c r="A639">
        <v>1483</v>
      </c>
      <c r="B639" s="7" t="s">
        <v>1484</v>
      </c>
      <c r="C639" s="7" t="s">
        <v>5593</v>
      </c>
      <c r="D639" s="4">
        <v>7000</v>
      </c>
      <c r="E639" s="4">
        <v>50</v>
      </c>
      <c r="F639" t="s">
        <v>8221</v>
      </c>
      <c r="G639" t="s">
        <v>8224</v>
      </c>
      <c r="H639" t="s">
        <v>8246</v>
      </c>
      <c r="I639">
        <v>1469162275</v>
      </c>
      <c r="J639" s="11">
        <f>(((I639/60)/60)/24)+DATE(1970,1,1)</f>
        <v>42573.192997685182</v>
      </c>
      <c r="K639">
        <v>1467002275</v>
      </c>
      <c r="L639" s="15">
        <f>(((K639/60)/60)/24)+DATE(1970,1,1)</f>
        <v>42548.192997685182</v>
      </c>
      <c r="M639" s="63">
        <f>DATEDIF(L639,J639,"D")</f>
        <v>25</v>
      </c>
      <c r="N639" s="5">
        <v>25</v>
      </c>
      <c r="O639" t="b">
        <v>0</v>
      </c>
      <c r="P639">
        <v>2</v>
      </c>
      <c r="Q639" t="b">
        <v>0</v>
      </c>
      <c r="R639" t="s">
        <v>8275</v>
      </c>
      <c r="S639" s="2">
        <f>IF(E639=0,0,E639/D639*100)</f>
        <v>0.7142857142857143</v>
      </c>
      <c r="T639" s="4">
        <f>IF(E639=0,0,E639/P639)</f>
        <v>25</v>
      </c>
      <c r="U639" t="str">
        <f>PROPER(LEFT(R639,(SEARCH("/",R639)-2)+1))</f>
        <v>Publishing</v>
      </c>
      <c r="V639" t="str">
        <f>PROPER(RIGHT(R639,LEN(R639)-SEARCH("/",R639)))</f>
        <v>Fiction</v>
      </c>
    </row>
    <row r="640" spans="1:22" x14ac:dyDescent="0.25">
      <c r="A640">
        <v>1530</v>
      </c>
      <c r="B640" s="7" t="s">
        <v>1531</v>
      </c>
      <c r="C640" s="7" t="s">
        <v>5640</v>
      </c>
      <c r="D640" s="4">
        <v>35000</v>
      </c>
      <c r="E640" s="4">
        <v>47189</v>
      </c>
      <c r="F640" t="s">
        <v>8219</v>
      </c>
      <c r="G640" t="s">
        <v>8224</v>
      </c>
      <c r="H640" t="s">
        <v>8246</v>
      </c>
      <c r="I640">
        <v>1445624695</v>
      </c>
      <c r="J640" s="11">
        <f>(((I640/60)/60)/24)+DATE(1970,1,1)</f>
        <v>42300.767303240747</v>
      </c>
      <c r="K640">
        <v>1443464695</v>
      </c>
      <c r="L640" s="15">
        <f>(((K640/60)/60)/24)+DATE(1970,1,1)</f>
        <v>42275.767303240747</v>
      </c>
      <c r="M640" s="63">
        <f>DATEDIF(L640,J640,"D")</f>
        <v>25</v>
      </c>
      <c r="N640" s="5">
        <v>25</v>
      </c>
      <c r="O640" t="b">
        <v>1</v>
      </c>
      <c r="P640">
        <v>874</v>
      </c>
      <c r="Q640" t="b">
        <v>1</v>
      </c>
      <c r="R640" t="s">
        <v>8285</v>
      </c>
      <c r="S640" s="2">
        <f>IF(E640=0,0,E640/D640*100)</f>
        <v>134.82571428571427</v>
      </c>
      <c r="T640" s="4">
        <f>IF(E640=0,0,E640/P640)</f>
        <v>53.991990846681922</v>
      </c>
      <c r="U640" t="str">
        <f>PROPER(LEFT(R640,(SEARCH("/",R640)-2)+1))</f>
        <v>Photography</v>
      </c>
      <c r="V640" t="str">
        <f>PROPER(RIGHT(R640,LEN(R640)-SEARCH("/",R640)))</f>
        <v>Photobooks</v>
      </c>
    </row>
    <row r="641" spans="1:22" x14ac:dyDescent="0.25">
      <c r="A641">
        <v>1750</v>
      </c>
      <c r="B641" s="7" t="s">
        <v>1751</v>
      </c>
      <c r="C641" s="7" t="s">
        <v>5860</v>
      </c>
      <c r="D641" s="4">
        <v>5000</v>
      </c>
      <c r="E641" s="4">
        <v>10081</v>
      </c>
      <c r="F641" t="s">
        <v>8219</v>
      </c>
      <c r="G641" t="s">
        <v>8224</v>
      </c>
      <c r="H641" t="s">
        <v>8246</v>
      </c>
      <c r="I641">
        <v>1461096304</v>
      </c>
      <c r="J641" s="11">
        <f>(((I641/60)/60)/24)+DATE(1970,1,1)</f>
        <v>42479.836851851855</v>
      </c>
      <c r="K641">
        <v>1458936304</v>
      </c>
      <c r="L641" s="15">
        <f>(((K641/60)/60)/24)+DATE(1970,1,1)</f>
        <v>42454.836851851855</v>
      </c>
      <c r="M641" s="63">
        <f>DATEDIF(L641,J641,"D")</f>
        <v>25</v>
      </c>
      <c r="N641" s="5">
        <v>25</v>
      </c>
      <c r="O641" t="b">
        <v>0</v>
      </c>
      <c r="P641">
        <v>125</v>
      </c>
      <c r="Q641" t="b">
        <v>1</v>
      </c>
      <c r="R641" t="s">
        <v>8285</v>
      </c>
      <c r="S641" s="2">
        <f>IF(E641=0,0,E641/D641*100)</f>
        <v>201.62</v>
      </c>
      <c r="T641" s="4">
        <f>IF(E641=0,0,E641/P641)</f>
        <v>80.647999999999996</v>
      </c>
      <c r="U641" t="str">
        <f>PROPER(LEFT(R641,(SEARCH("/",R641)-2)+1))</f>
        <v>Photography</v>
      </c>
      <c r="V641" t="str">
        <f>PROPER(RIGHT(R641,LEN(R641)-SEARCH("/",R641)))</f>
        <v>Photobooks</v>
      </c>
    </row>
    <row r="642" spans="1:22" x14ac:dyDescent="0.25">
      <c r="A642">
        <v>1868</v>
      </c>
      <c r="B642" s="7" t="s">
        <v>1869</v>
      </c>
      <c r="C642" s="7" t="s">
        <v>5978</v>
      </c>
      <c r="D642" s="4">
        <v>25000</v>
      </c>
      <c r="E642" s="4">
        <v>1217</v>
      </c>
      <c r="F642" t="s">
        <v>8221</v>
      </c>
      <c r="G642" t="s">
        <v>8224</v>
      </c>
      <c r="H642" t="s">
        <v>8246</v>
      </c>
      <c r="I642">
        <v>1450166340</v>
      </c>
      <c r="J642" s="11">
        <f>(((I642/60)/60)/24)+DATE(1970,1,1)</f>
        <v>42353.332638888889</v>
      </c>
      <c r="K642">
        <v>1448044925</v>
      </c>
      <c r="L642" s="15">
        <f>(((K642/60)/60)/24)+DATE(1970,1,1)</f>
        <v>42328.779224537036</v>
      </c>
      <c r="M642" s="63">
        <f>DATEDIF(L642,J642,"D")</f>
        <v>25</v>
      </c>
      <c r="N642" s="5">
        <v>25</v>
      </c>
      <c r="O642" t="b">
        <v>0</v>
      </c>
      <c r="P642">
        <v>17</v>
      </c>
      <c r="Q642" t="b">
        <v>0</v>
      </c>
      <c r="R642" t="s">
        <v>8283</v>
      </c>
      <c r="S642" s="2">
        <f>IF(E642=0,0,E642/D642*100)</f>
        <v>4.8680000000000003</v>
      </c>
      <c r="T642" s="4">
        <f>IF(E642=0,0,E642/P642)</f>
        <v>71.588235294117652</v>
      </c>
      <c r="U642" t="str">
        <f>PROPER(LEFT(R642,(SEARCH("/",R642)-2)+1))</f>
        <v>Games</v>
      </c>
      <c r="V642" t="str">
        <f>PROPER(RIGHT(R642,LEN(R642)-SEARCH("/",R642)))</f>
        <v>Mobile Games</v>
      </c>
    </row>
    <row r="643" spans="1:22" x14ac:dyDescent="0.25">
      <c r="A643">
        <v>1916</v>
      </c>
      <c r="B643" s="7" t="s">
        <v>1917</v>
      </c>
      <c r="C643" s="7" t="s">
        <v>6026</v>
      </c>
      <c r="D643" s="4">
        <v>20000</v>
      </c>
      <c r="E643" s="4">
        <v>102</v>
      </c>
      <c r="F643" t="s">
        <v>8221</v>
      </c>
      <c r="G643" t="s">
        <v>8224</v>
      </c>
      <c r="H643" t="s">
        <v>8246</v>
      </c>
      <c r="I643">
        <v>1478542375</v>
      </c>
      <c r="J643" s="11">
        <f>(((I643/60)/60)/24)+DATE(1970,1,1)</f>
        <v>42681.758969907409</v>
      </c>
      <c r="K643">
        <v>1476378775</v>
      </c>
      <c r="L643" s="15">
        <f>(((K643/60)/60)/24)+DATE(1970,1,1)</f>
        <v>42656.717303240745</v>
      </c>
      <c r="M643" s="63">
        <f>DATEDIF(L643,J643,"D")</f>
        <v>25</v>
      </c>
      <c r="N643" s="5">
        <v>25</v>
      </c>
      <c r="O643" t="b">
        <v>0</v>
      </c>
      <c r="P643">
        <v>6</v>
      </c>
      <c r="Q643" t="b">
        <v>0</v>
      </c>
      <c r="R643" t="s">
        <v>8294</v>
      </c>
      <c r="S643" s="2">
        <f>IF(E643=0,0,E643/D643*100)</f>
        <v>0.51</v>
      </c>
      <c r="T643" s="4">
        <f>IF(E643=0,0,E643/P643)</f>
        <v>17</v>
      </c>
      <c r="U643" t="str">
        <f>PROPER(LEFT(R643,(SEARCH("/",R643)-2)+1))</f>
        <v>Technology</v>
      </c>
      <c r="V643" t="str">
        <f>PROPER(RIGHT(R643,LEN(R643)-SEARCH("/",R643)))</f>
        <v>Gadgets</v>
      </c>
    </row>
    <row r="644" spans="1:22" x14ac:dyDescent="0.25">
      <c r="A644">
        <v>2177</v>
      </c>
      <c r="B644" s="7" t="s">
        <v>2178</v>
      </c>
      <c r="C644" s="7" t="s">
        <v>6287</v>
      </c>
      <c r="D644" s="4">
        <v>2500</v>
      </c>
      <c r="E644" s="4">
        <v>2503</v>
      </c>
      <c r="F644" t="s">
        <v>8219</v>
      </c>
      <c r="G644" t="s">
        <v>8224</v>
      </c>
      <c r="H644" t="s">
        <v>8246</v>
      </c>
      <c r="I644">
        <v>1465192867</v>
      </c>
      <c r="J644" s="11">
        <f>(((I644/60)/60)/24)+DATE(1970,1,1)</f>
        <v>42527.250775462962</v>
      </c>
      <c r="K644">
        <v>1463032867</v>
      </c>
      <c r="L644" s="15">
        <f>(((K644/60)/60)/24)+DATE(1970,1,1)</f>
        <v>42502.250775462962</v>
      </c>
      <c r="M644" s="63">
        <f>DATEDIF(L644,J644,"D")</f>
        <v>25</v>
      </c>
      <c r="N644" s="5">
        <v>25</v>
      </c>
      <c r="O644" t="b">
        <v>0</v>
      </c>
      <c r="P644">
        <v>38</v>
      </c>
      <c r="Q644" t="b">
        <v>1</v>
      </c>
      <c r="R644" t="s">
        <v>8276</v>
      </c>
      <c r="S644" s="2">
        <f>IF(E644=0,0,E644/D644*100)</f>
        <v>100.12</v>
      </c>
      <c r="T644" s="4">
        <f>IF(E644=0,0,E644/P644)</f>
        <v>65.868421052631575</v>
      </c>
      <c r="U644" t="str">
        <f>PROPER(LEFT(R644,(SEARCH("/",R644)-2)+1))</f>
        <v>Music</v>
      </c>
      <c r="V644" t="str">
        <f>PROPER(RIGHT(R644,LEN(R644)-SEARCH("/",R644)))</f>
        <v>Rock</v>
      </c>
    </row>
    <row r="645" spans="1:22" x14ac:dyDescent="0.25">
      <c r="A645">
        <v>2269</v>
      </c>
      <c r="B645" s="7" t="s">
        <v>2270</v>
      </c>
      <c r="C645" s="7" t="s">
        <v>6379</v>
      </c>
      <c r="D645" s="4">
        <v>2500</v>
      </c>
      <c r="E645" s="4">
        <v>45041</v>
      </c>
      <c r="F645" t="s">
        <v>8219</v>
      </c>
      <c r="G645" t="s">
        <v>8224</v>
      </c>
      <c r="H645" t="s">
        <v>8246</v>
      </c>
      <c r="I645">
        <v>1488862800</v>
      </c>
      <c r="J645" s="11">
        <f>(((I645/60)/60)/24)+DATE(1970,1,1)</f>
        <v>42801.208333333328</v>
      </c>
      <c r="K645">
        <v>1486745663</v>
      </c>
      <c r="L645" s="15">
        <f>(((K645/60)/60)/24)+DATE(1970,1,1)</f>
        <v>42776.704432870371</v>
      </c>
      <c r="M645" s="63">
        <f>DATEDIF(L645,J645,"D")</f>
        <v>25</v>
      </c>
      <c r="N645" s="5">
        <v>25</v>
      </c>
      <c r="O645" t="b">
        <v>0</v>
      </c>
      <c r="P645">
        <v>902</v>
      </c>
      <c r="Q645" t="b">
        <v>1</v>
      </c>
      <c r="R645" t="s">
        <v>8297</v>
      </c>
      <c r="S645" s="2">
        <f>IF(E645=0,0,E645/D645*100)</f>
        <v>1801.64</v>
      </c>
      <c r="T645" s="4">
        <f>IF(E645=0,0,E645/P645)</f>
        <v>49.934589800443462</v>
      </c>
      <c r="U645" t="str">
        <f>PROPER(LEFT(R645,(SEARCH("/",R645)-2)+1))</f>
        <v>Games</v>
      </c>
      <c r="V645" t="str">
        <f>PROPER(RIGHT(R645,LEN(R645)-SEARCH("/",R645)))</f>
        <v>Tabletop Games</v>
      </c>
    </row>
    <row r="646" spans="1:22" x14ac:dyDescent="0.25">
      <c r="A646">
        <v>2273</v>
      </c>
      <c r="B646" s="7" t="s">
        <v>2274</v>
      </c>
      <c r="C646" s="7" t="s">
        <v>6383</v>
      </c>
      <c r="D646" s="4">
        <v>2500</v>
      </c>
      <c r="E646" s="4">
        <v>5509</v>
      </c>
      <c r="F646" t="s">
        <v>8219</v>
      </c>
      <c r="G646" t="s">
        <v>8229</v>
      </c>
      <c r="H646" t="s">
        <v>8251</v>
      </c>
      <c r="I646">
        <v>1489320642</v>
      </c>
      <c r="J646" s="11">
        <f>(((I646/60)/60)/24)+DATE(1970,1,1)</f>
        <v>42806.507430555561</v>
      </c>
      <c r="K646">
        <v>1487164242</v>
      </c>
      <c r="L646" s="15">
        <f>(((K646/60)/60)/24)+DATE(1970,1,1)</f>
        <v>42781.549097222218</v>
      </c>
      <c r="M646" s="63">
        <f>DATEDIF(L646,J646,"D")</f>
        <v>25</v>
      </c>
      <c r="N646" s="5">
        <v>25</v>
      </c>
      <c r="O646" t="b">
        <v>0</v>
      </c>
      <c r="P646">
        <v>147</v>
      </c>
      <c r="Q646" t="b">
        <v>1</v>
      </c>
      <c r="R646" t="s">
        <v>8297</v>
      </c>
      <c r="S646" s="2">
        <f>IF(E646=0,0,E646/D646*100)</f>
        <v>220.35999999999999</v>
      </c>
      <c r="T646" s="4">
        <f>IF(E646=0,0,E646/P646)</f>
        <v>37.476190476190474</v>
      </c>
      <c r="U646" t="str">
        <f>PROPER(LEFT(R646,(SEARCH("/",R646)-2)+1))</f>
        <v>Games</v>
      </c>
      <c r="V646" t="str">
        <f>PROPER(RIGHT(R646,LEN(R646)-SEARCH("/",R646)))</f>
        <v>Tabletop Games</v>
      </c>
    </row>
    <row r="647" spans="1:22" x14ac:dyDescent="0.25">
      <c r="A647">
        <v>2305</v>
      </c>
      <c r="B647" s="7" t="s">
        <v>2306</v>
      </c>
      <c r="C647" s="7" t="s">
        <v>6415</v>
      </c>
      <c r="D647" s="4">
        <v>18000</v>
      </c>
      <c r="E647" s="4">
        <v>18221</v>
      </c>
      <c r="F647" t="s">
        <v>8219</v>
      </c>
      <c r="G647" t="s">
        <v>8224</v>
      </c>
      <c r="H647" t="s">
        <v>8246</v>
      </c>
      <c r="I647">
        <v>1407520800</v>
      </c>
      <c r="J647" s="11">
        <f>(((I647/60)/60)/24)+DATE(1970,1,1)</f>
        <v>41859.75</v>
      </c>
      <c r="K647">
        <v>1405356072</v>
      </c>
      <c r="L647" s="15">
        <f>(((K647/60)/60)/24)+DATE(1970,1,1)</f>
        <v>41834.695277777777</v>
      </c>
      <c r="M647" s="63">
        <f>DATEDIF(L647,J647,"D")</f>
        <v>25</v>
      </c>
      <c r="N647" s="5">
        <v>25</v>
      </c>
      <c r="O647" t="b">
        <v>1</v>
      </c>
      <c r="P647">
        <v>167</v>
      </c>
      <c r="Q647" t="b">
        <v>1</v>
      </c>
      <c r="R647" t="s">
        <v>8279</v>
      </c>
      <c r="S647" s="2">
        <f>IF(E647=0,0,E647/D647*100)</f>
        <v>101.22777777777779</v>
      </c>
      <c r="T647" s="4">
        <f>IF(E647=0,0,E647/P647)</f>
        <v>109.10778443113773</v>
      </c>
      <c r="U647" t="str">
        <f>PROPER(LEFT(R647,(SEARCH("/",R647)-2)+1))</f>
        <v>Music</v>
      </c>
      <c r="V647" t="str">
        <f>PROPER(RIGHT(R647,LEN(R647)-SEARCH("/",R647)))</f>
        <v>Indie Rock</v>
      </c>
    </row>
    <row r="648" spans="1:22" x14ac:dyDescent="0.25">
      <c r="A648">
        <v>2382</v>
      </c>
      <c r="B648" s="7" t="s">
        <v>2383</v>
      </c>
      <c r="C648" s="7" t="s">
        <v>6492</v>
      </c>
      <c r="D648" s="4">
        <v>3000</v>
      </c>
      <c r="E648" s="4">
        <v>75</v>
      </c>
      <c r="F648" t="s">
        <v>8220</v>
      </c>
      <c r="G648" t="s">
        <v>8224</v>
      </c>
      <c r="H648" t="s">
        <v>8246</v>
      </c>
      <c r="I648">
        <v>1438662603</v>
      </c>
      <c r="J648" s="11">
        <f>(((I648/60)/60)/24)+DATE(1970,1,1)</f>
        <v>42220.187534722223</v>
      </c>
      <c r="K648">
        <v>1436502603</v>
      </c>
      <c r="L648" s="15">
        <f>(((K648/60)/60)/24)+DATE(1970,1,1)</f>
        <v>42195.187534722223</v>
      </c>
      <c r="M648" s="63">
        <f>DATEDIF(L648,J648,"D")</f>
        <v>25</v>
      </c>
      <c r="N648" s="5">
        <v>25</v>
      </c>
      <c r="O648" t="b">
        <v>0</v>
      </c>
      <c r="P648">
        <v>2</v>
      </c>
      <c r="Q648" t="b">
        <v>0</v>
      </c>
      <c r="R648" t="s">
        <v>8272</v>
      </c>
      <c r="S648" s="2">
        <f>IF(E648=0,0,E648/D648*100)</f>
        <v>2.5</v>
      </c>
      <c r="T648" s="4">
        <f>IF(E648=0,0,E648/P648)</f>
        <v>37.5</v>
      </c>
      <c r="U648" t="str">
        <f>PROPER(LEFT(R648,(SEARCH("/",R648)-2)+1))</f>
        <v>Technology</v>
      </c>
      <c r="V648" t="str">
        <f>PROPER(RIGHT(R648,LEN(R648)-SEARCH("/",R648)))</f>
        <v>Web</v>
      </c>
    </row>
    <row r="649" spans="1:22" x14ac:dyDescent="0.25">
      <c r="A649">
        <v>2469</v>
      </c>
      <c r="B649" s="7" t="s">
        <v>2470</v>
      </c>
      <c r="C649" s="7" t="s">
        <v>6579</v>
      </c>
      <c r="D649" s="4">
        <v>1200</v>
      </c>
      <c r="E649" s="4">
        <v>1364</v>
      </c>
      <c r="F649" t="s">
        <v>8219</v>
      </c>
      <c r="G649" t="s">
        <v>8224</v>
      </c>
      <c r="H649" t="s">
        <v>8246</v>
      </c>
      <c r="I649">
        <v>1297160329</v>
      </c>
      <c r="J649" s="11">
        <f>(((I649/60)/60)/24)+DATE(1970,1,1)</f>
        <v>40582.429733796293</v>
      </c>
      <c r="K649">
        <v>1295000329</v>
      </c>
      <c r="L649" s="15">
        <f>(((K649/60)/60)/24)+DATE(1970,1,1)</f>
        <v>40557.429733796293</v>
      </c>
      <c r="M649" s="63">
        <f>DATEDIF(L649,J649,"D")</f>
        <v>25</v>
      </c>
      <c r="N649" s="5">
        <v>25</v>
      </c>
      <c r="O649" t="b">
        <v>0</v>
      </c>
      <c r="P649">
        <v>47</v>
      </c>
      <c r="Q649" t="b">
        <v>1</v>
      </c>
      <c r="R649" t="s">
        <v>8279</v>
      </c>
      <c r="S649" s="2">
        <f>IF(E649=0,0,E649/D649*100)</f>
        <v>113.66666666666667</v>
      </c>
      <c r="T649" s="4">
        <f>IF(E649=0,0,E649/P649)</f>
        <v>29.021276595744681</v>
      </c>
      <c r="U649" t="str">
        <f>PROPER(LEFT(R649,(SEARCH("/",R649)-2)+1))</f>
        <v>Music</v>
      </c>
      <c r="V649" t="str">
        <f>PROPER(RIGHT(R649,LEN(R649)-SEARCH("/",R649)))</f>
        <v>Indie Rock</v>
      </c>
    </row>
    <row r="650" spans="1:22" x14ac:dyDescent="0.25">
      <c r="A650">
        <v>2548</v>
      </c>
      <c r="B650" s="7" t="s">
        <v>2548</v>
      </c>
      <c r="C650" s="7" t="s">
        <v>6658</v>
      </c>
      <c r="D650" s="4">
        <v>6000</v>
      </c>
      <c r="E650" s="4">
        <v>6111</v>
      </c>
      <c r="F650" t="s">
        <v>8219</v>
      </c>
      <c r="G650" t="s">
        <v>8230</v>
      </c>
      <c r="H650" t="s">
        <v>8249</v>
      </c>
      <c r="I650">
        <v>1475209620</v>
      </c>
      <c r="J650" s="11">
        <f>(((I650/60)/60)/24)+DATE(1970,1,1)</f>
        <v>42643.185416666667</v>
      </c>
      <c r="K650">
        <v>1473087637</v>
      </c>
      <c r="L650" s="15">
        <f>(((K650/60)/60)/24)+DATE(1970,1,1)</f>
        <v>42618.625428240746</v>
      </c>
      <c r="M650" s="63">
        <f>DATEDIF(L650,J650,"D")</f>
        <v>25</v>
      </c>
      <c r="N650" s="5">
        <v>25</v>
      </c>
      <c r="O650" t="b">
        <v>0</v>
      </c>
      <c r="P650">
        <v>37</v>
      </c>
      <c r="Q650" t="b">
        <v>1</v>
      </c>
      <c r="R650" t="s">
        <v>8300</v>
      </c>
      <c r="S650" s="2">
        <f>IF(E650=0,0,E650/D650*100)</f>
        <v>101.85</v>
      </c>
      <c r="T650" s="4">
        <f>IF(E650=0,0,E650/P650)</f>
        <v>165.16216216216216</v>
      </c>
      <c r="U650" t="str">
        <f>PROPER(LEFT(R650,(SEARCH("/",R650)-2)+1))</f>
        <v>Music</v>
      </c>
      <c r="V650" t="str">
        <f>PROPER(RIGHT(R650,LEN(R650)-SEARCH("/",R650)))</f>
        <v>Classical Music</v>
      </c>
    </row>
    <row r="651" spans="1:22" x14ac:dyDescent="0.25">
      <c r="A651">
        <v>2577</v>
      </c>
      <c r="B651" s="7" t="s">
        <v>2577</v>
      </c>
      <c r="C651" s="7" t="s">
        <v>6687</v>
      </c>
      <c r="D651" s="4">
        <v>15000</v>
      </c>
      <c r="E651" s="4">
        <v>0</v>
      </c>
      <c r="F651" t="s">
        <v>8220</v>
      </c>
      <c r="G651" t="s">
        <v>8224</v>
      </c>
      <c r="H651" t="s">
        <v>8246</v>
      </c>
      <c r="I651">
        <v>1407181297</v>
      </c>
      <c r="J651" s="11">
        <f>(((I651/60)/60)/24)+DATE(1970,1,1)</f>
        <v>41855.820567129631</v>
      </c>
      <c r="K651">
        <v>1405021297</v>
      </c>
      <c r="L651" s="15">
        <f>(((K651/60)/60)/24)+DATE(1970,1,1)</f>
        <v>41830.820567129631</v>
      </c>
      <c r="M651" s="63">
        <f>DATEDIF(L651,J651,"D")</f>
        <v>25</v>
      </c>
      <c r="N651" s="5">
        <v>25</v>
      </c>
      <c r="O651" t="b">
        <v>0</v>
      </c>
      <c r="P651">
        <v>0</v>
      </c>
      <c r="Q651" t="b">
        <v>0</v>
      </c>
      <c r="R651" t="s">
        <v>8284</v>
      </c>
      <c r="S651" s="2">
        <f>IF(E651=0,0,E651/D651*100)</f>
        <v>0</v>
      </c>
      <c r="T651" s="4">
        <f>IF(E651=0,0,E651/P651)</f>
        <v>0</v>
      </c>
      <c r="U651" t="str">
        <f>PROPER(LEFT(R651,(SEARCH("/",R651)-2)+1))</f>
        <v>Food</v>
      </c>
      <c r="V651" t="str">
        <f>PROPER(RIGHT(R651,LEN(R651)-SEARCH("/",R651)))</f>
        <v>Food Trucks</v>
      </c>
    </row>
    <row r="652" spans="1:22" x14ac:dyDescent="0.25">
      <c r="A652">
        <v>2625</v>
      </c>
      <c r="B652" s="7" t="s">
        <v>2625</v>
      </c>
      <c r="C652" s="7" t="s">
        <v>6735</v>
      </c>
      <c r="D652" s="4">
        <v>150</v>
      </c>
      <c r="E652" s="4">
        <v>1434</v>
      </c>
      <c r="F652" t="s">
        <v>8219</v>
      </c>
      <c r="G652" t="s">
        <v>8236</v>
      </c>
      <c r="H652" t="s">
        <v>8249</v>
      </c>
      <c r="I652">
        <v>1478723208</v>
      </c>
      <c r="J652" s="11">
        <f>(((I652/60)/60)/24)+DATE(1970,1,1)</f>
        <v>42683.851944444439</v>
      </c>
      <c r="K652">
        <v>1476559608</v>
      </c>
      <c r="L652" s="15">
        <f>(((K652/60)/60)/24)+DATE(1970,1,1)</f>
        <v>42658.810277777782</v>
      </c>
      <c r="M652" s="63">
        <f>DATEDIF(L652,J652,"D")</f>
        <v>25</v>
      </c>
      <c r="N652" s="5">
        <v>25</v>
      </c>
      <c r="O652" t="b">
        <v>0</v>
      </c>
      <c r="P652">
        <v>52</v>
      </c>
      <c r="Q652" t="b">
        <v>1</v>
      </c>
      <c r="R652" t="s">
        <v>8301</v>
      </c>
      <c r="S652" s="2">
        <f>IF(E652=0,0,E652/D652*100)</f>
        <v>956</v>
      </c>
      <c r="T652" s="4">
        <f>IF(E652=0,0,E652/P652)</f>
        <v>27.576923076923077</v>
      </c>
      <c r="U652" t="str">
        <f>PROPER(LEFT(R652,(SEARCH("/",R652)-2)+1))</f>
        <v>Technology</v>
      </c>
      <c r="V652" t="str">
        <f>PROPER(RIGHT(R652,LEN(R652)-SEARCH("/",R652)))</f>
        <v>Space Exploration</v>
      </c>
    </row>
    <row r="653" spans="1:22" x14ac:dyDescent="0.25">
      <c r="A653">
        <v>2632</v>
      </c>
      <c r="B653" s="7" t="s">
        <v>2632</v>
      </c>
      <c r="C653" s="7" t="s">
        <v>6742</v>
      </c>
      <c r="D653" s="4">
        <v>1070</v>
      </c>
      <c r="E653" s="4">
        <v>1466</v>
      </c>
      <c r="F653" t="s">
        <v>8219</v>
      </c>
      <c r="G653" t="s">
        <v>8224</v>
      </c>
      <c r="H653" t="s">
        <v>8246</v>
      </c>
      <c r="I653">
        <v>1464485339</v>
      </c>
      <c r="J653" s="11">
        <f>(((I653/60)/60)/24)+DATE(1970,1,1)</f>
        <v>42519.061793981484</v>
      </c>
      <c r="K653">
        <v>1462325339</v>
      </c>
      <c r="L653" s="15">
        <f>(((K653/60)/60)/24)+DATE(1970,1,1)</f>
        <v>42494.061793981484</v>
      </c>
      <c r="M653" s="63">
        <f>DATEDIF(L653,J653,"D")</f>
        <v>25</v>
      </c>
      <c r="N653" s="5">
        <v>25</v>
      </c>
      <c r="O653" t="b">
        <v>0</v>
      </c>
      <c r="P653">
        <v>42</v>
      </c>
      <c r="Q653" t="b">
        <v>1</v>
      </c>
      <c r="R653" t="s">
        <v>8301</v>
      </c>
      <c r="S653" s="2">
        <f>IF(E653=0,0,E653/D653*100)</f>
        <v>137.00934579439252</v>
      </c>
      <c r="T653" s="4">
        <f>IF(E653=0,0,E653/P653)</f>
        <v>34.904761904761905</v>
      </c>
      <c r="U653" t="str">
        <f>PROPER(LEFT(R653,(SEARCH("/",R653)-2)+1))</f>
        <v>Technology</v>
      </c>
      <c r="V653" t="str">
        <f>PROPER(RIGHT(R653,LEN(R653)-SEARCH("/",R653)))</f>
        <v>Space Exploration</v>
      </c>
    </row>
    <row r="654" spans="1:22" x14ac:dyDescent="0.25">
      <c r="A654">
        <v>2681</v>
      </c>
      <c r="B654" s="7" t="s">
        <v>2681</v>
      </c>
      <c r="C654" s="7" t="s">
        <v>6791</v>
      </c>
      <c r="D654" s="4">
        <v>8000</v>
      </c>
      <c r="E654" s="4">
        <v>55</v>
      </c>
      <c r="F654" t="s">
        <v>8221</v>
      </c>
      <c r="G654" t="s">
        <v>8224</v>
      </c>
      <c r="H654" t="s">
        <v>8246</v>
      </c>
      <c r="I654">
        <v>1405027750</v>
      </c>
      <c r="J654" s="11">
        <f>(((I654/60)/60)/24)+DATE(1970,1,1)</f>
        <v>41830.895254629628</v>
      </c>
      <c r="K654">
        <v>1402867750</v>
      </c>
      <c r="L654" s="15">
        <f>(((K654/60)/60)/24)+DATE(1970,1,1)</f>
        <v>41805.895254629628</v>
      </c>
      <c r="M654" s="63">
        <f>DATEDIF(L654,J654,"D")</f>
        <v>25</v>
      </c>
      <c r="N654" s="5">
        <v>25</v>
      </c>
      <c r="O654" t="b">
        <v>0</v>
      </c>
      <c r="P654">
        <v>2</v>
      </c>
      <c r="Q654" t="b">
        <v>0</v>
      </c>
      <c r="R654" t="s">
        <v>8284</v>
      </c>
      <c r="S654" s="2">
        <f>IF(E654=0,0,E654/D654*100)</f>
        <v>0.6875</v>
      </c>
      <c r="T654" s="4">
        <f>IF(E654=0,0,E654/P654)</f>
        <v>27.5</v>
      </c>
      <c r="U654" t="str">
        <f>PROPER(LEFT(R654,(SEARCH("/",R654)-2)+1))</f>
        <v>Food</v>
      </c>
      <c r="V654" t="str">
        <f>PROPER(RIGHT(R654,LEN(R654)-SEARCH("/",R654)))</f>
        <v>Food Trucks</v>
      </c>
    </row>
    <row r="655" spans="1:22" x14ac:dyDescent="0.25">
      <c r="A655">
        <v>2727</v>
      </c>
      <c r="B655" s="7" t="s">
        <v>2727</v>
      </c>
      <c r="C655" s="7" t="s">
        <v>6837</v>
      </c>
      <c r="D655" s="4">
        <v>10000</v>
      </c>
      <c r="E655" s="4">
        <v>49321</v>
      </c>
      <c r="F655" t="s">
        <v>8219</v>
      </c>
      <c r="G655" t="s">
        <v>8224</v>
      </c>
      <c r="H655" t="s">
        <v>8246</v>
      </c>
      <c r="I655">
        <v>1438964063</v>
      </c>
      <c r="J655" s="11">
        <f>(((I655/60)/60)/24)+DATE(1970,1,1)</f>
        <v>42223.676655092597</v>
      </c>
      <c r="K655">
        <v>1436804063</v>
      </c>
      <c r="L655" s="15">
        <f>(((K655/60)/60)/24)+DATE(1970,1,1)</f>
        <v>42198.676655092597</v>
      </c>
      <c r="M655" s="63">
        <f>DATEDIF(L655,J655,"D")</f>
        <v>25</v>
      </c>
      <c r="N655" s="5">
        <v>25</v>
      </c>
      <c r="O655" t="b">
        <v>0</v>
      </c>
      <c r="P655">
        <v>707</v>
      </c>
      <c r="Q655" t="b">
        <v>1</v>
      </c>
      <c r="R655" t="s">
        <v>8295</v>
      </c>
      <c r="S655" s="2">
        <f>IF(E655=0,0,E655/D655*100)</f>
        <v>493.21000000000004</v>
      </c>
      <c r="T655" s="4">
        <f>IF(E655=0,0,E655/P655)</f>
        <v>69.760961810466767</v>
      </c>
      <c r="U655" t="str">
        <f>PROPER(LEFT(R655,(SEARCH("/",R655)-2)+1))</f>
        <v>Technology</v>
      </c>
      <c r="V655" t="str">
        <f>PROPER(RIGHT(R655,LEN(R655)-SEARCH("/",R655)))</f>
        <v>Hardware</v>
      </c>
    </row>
    <row r="656" spans="1:22" x14ac:dyDescent="0.25">
      <c r="A656">
        <v>2805</v>
      </c>
      <c r="B656" s="7" t="s">
        <v>2805</v>
      </c>
      <c r="C656" s="7" t="s">
        <v>6915</v>
      </c>
      <c r="D656" s="4">
        <v>400</v>
      </c>
      <c r="E656" s="4">
        <v>440</v>
      </c>
      <c r="F656" t="s">
        <v>8219</v>
      </c>
      <c r="G656" t="s">
        <v>8225</v>
      </c>
      <c r="H656" t="s">
        <v>8247</v>
      </c>
      <c r="I656">
        <v>1440245273</v>
      </c>
      <c r="J656" s="11">
        <f>(((I656/60)/60)/24)+DATE(1970,1,1)</f>
        <v>42238.505474537036</v>
      </c>
      <c r="K656">
        <v>1438085273</v>
      </c>
      <c r="L656" s="15">
        <f>(((K656/60)/60)/24)+DATE(1970,1,1)</f>
        <v>42213.505474537036</v>
      </c>
      <c r="M656" s="63">
        <f>DATEDIF(L656,J656,"D")</f>
        <v>25</v>
      </c>
      <c r="N656" s="5">
        <v>25</v>
      </c>
      <c r="O656" t="b">
        <v>0</v>
      </c>
      <c r="P656">
        <v>18</v>
      </c>
      <c r="Q656" t="b">
        <v>1</v>
      </c>
      <c r="R656" t="s">
        <v>8271</v>
      </c>
      <c r="S656" s="2">
        <f>IF(E656=0,0,E656/D656*100)</f>
        <v>110.00000000000001</v>
      </c>
      <c r="T656" s="4">
        <f>IF(E656=0,0,E656/P656)</f>
        <v>24.444444444444443</v>
      </c>
      <c r="U656" t="str">
        <f>PROPER(LEFT(R656,(SEARCH("/",R656)-2)+1))</f>
        <v>Theater</v>
      </c>
      <c r="V656" t="str">
        <f>PROPER(RIGHT(R656,LEN(R656)-SEARCH("/",R656)))</f>
        <v>Plays</v>
      </c>
    </row>
    <row r="657" spans="1:22" x14ac:dyDescent="0.25">
      <c r="A657">
        <v>2813</v>
      </c>
      <c r="B657" s="7" t="s">
        <v>2813</v>
      </c>
      <c r="C657" s="7" t="s">
        <v>6923</v>
      </c>
      <c r="D657" s="4">
        <v>2800</v>
      </c>
      <c r="E657" s="4">
        <v>3572.12</v>
      </c>
      <c r="F657" t="s">
        <v>8219</v>
      </c>
      <c r="G657" t="s">
        <v>8224</v>
      </c>
      <c r="H657" t="s">
        <v>8246</v>
      </c>
      <c r="I657">
        <v>1481737761</v>
      </c>
      <c r="J657" s="11">
        <f>(((I657/60)/60)/24)+DATE(1970,1,1)</f>
        <v>42718.742604166662</v>
      </c>
      <c r="K657">
        <v>1479577761</v>
      </c>
      <c r="L657" s="15">
        <f>(((K657/60)/60)/24)+DATE(1970,1,1)</f>
        <v>42693.742604166662</v>
      </c>
      <c r="M657" s="63">
        <f>DATEDIF(L657,J657,"D")</f>
        <v>25</v>
      </c>
      <c r="N657" s="5">
        <v>25</v>
      </c>
      <c r="O657" t="b">
        <v>0</v>
      </c>
      <c r="P657">
        <v>96</v>
      </c>
      <c r="Q657" t="b">
        <v>1</v>
      </c>
      <c r="R657" t="s">
        <v>8271</v>
      </c>
      <c r="S657" s="2">
        <f>IF(E657=0,0,E657/D657*100)</f>
        <v>127.57571428571428</v>
      </c>
      <c r="T657" s="4">
        <f>IF(E657=0,0,E657/P657)</f>
        <v>37.209583333333335</v>
      </c>
      <c r="U657" t="str">
        <f>PROPER(LEFT(R657,(SEARCH("/",R657)-2)+1))</f>
        <v>Theater</v>
      </c>
      <c r="V657" t="str">
        <f>PROPER(RIGHT(R657,LEN(R657)-SEARCH("/",R657)))</f>
        <v>Plays</v>
      </c>
    </row>
    <row r="658" spans="1:22" x14ac:dyDescent="0.25">
      <c r="A658">
        <v>2820</v>
      </c>
      <c r="B658" s="7" t="s">
        <v>2820</v>
      </c>
      <c r="C658" s="7" t="s">
        <v>6930</v>
      </c>
      <c r="D658" s="4">
        <v>200</v>
      </c>
      <c r="E658" s="4">
        <v>272</v>
      </c>
      <c r="F658" t="s">
        <v>8219</v>
      </c>
      <c r="G658" t="s">
        <v>8225</v>
      </c>
      <c r="H658" t="s">
        <v>8247</v>
      </c>
      <c r="I658">
        <v>1456444800</v>
      </c>
      <c r="J658" s="11">
        <f>(((I658/60)/60)/24)+DATE(1970,1,1)</f>
        <v>42426</v>
      </c>
      <c r="K658">
        <v>1454337589</v>
      </c>
      <c r="L658" s="15">
        <f>(((K658/60)/60)/24)+DATE(1970,1,1)</f>
        <v>42401.610983796301</v>
      </c>
      <c r="M658" s="63">
        <f>DATEDIF(L658,J658,"D")</f>
        <v>25</v>
      </c>
      <c r="N658" s="5">
        <v>25</v>
      </c>
      <c r="O658" t="b">
        <v>0</v>
      </c>
      <c r="P658">
        <v>20</v>
      </c>
      <c r="Q658" t="b">
        <v>1</v>
      </c>
      <c r="R658" t="s">
        <v>8271</v>
      </c>
      <c r="S658" s="2">
        <f>IF(E658=0,0,E658/D658*100)</f>
        <v>136</v>
      </c>
      <c r="T658" s="4">
        <f>IF(E658=0,0,E658/P658)</f>
        <v>13.6</v>
      </c>
      <c r="U658" t="str">
        <f>PROPER(LEFT(R658,(SEARCH("/",R658)-2)+1))</f>
        <v>Theater</v>
      </c>
      <c r="V658" t="str">
        <f>PROPER(RIGHT(R658,LEN(R658)-SEARCH("/",R658)))</f>
        <v>Plays</v>
      </c>
    </row>
    <row r="659" spans="1:22" x14ac:dyDescent="0.25">
      <c r="A659">
        <v>2828</v>
      </c>
      <c r="B659" s="7" t="s">
        <v>2828</v>
      </c>
      <c r="C659" s="7" t="s">
        <v>6938</v>
      </c>
      <c r="D659" s="4">
        <v>9500</v>
      </c>
      <c r="E659" s="4">
        <v>9536</v>
      </c>
      <c r="F659" t="s">
        <v>8219</v>
      </c>
      <c r="G659" t="s">
        <v>8225</v>
      </c>
      <c r="H659" t="s">
        <v>8247</v>
      </c>
      <c r="I659">
        <v>1443826800</v>
      </c>
      <c r="J659" s="11">
        <f>(((I659/60)/60)/24)+DATE(1970,1,1)</f>
        <v>42279.958333333328</v>
      </c>
      <c r="K659">
        <v>1441606869</v>
      </c>
      <c r="L659" s="15">
        <f>(((K659/60)/60)/24)+DATE(1970,1,1)</f>
        <v>42254.264687499999</v>
      </c>
      <c r="M659" s="63">
        <f>DATEDIF(L659,J659,"D")</f>
        <v>25</v>
      </c>
      <c r="N659" s="5">
        <v>25</v>
      </c>
      <c r="O659" t="b">
        <v>0</v>
      </c>
      <c r="P659">
        <v>97</v>
      </c>
      <c r="Q659" t="b">
        <v>1</v>
      </c>
      <c r="R659" t="s">
        <v>8271</v>
      </c>
      <c r="S659" s="2">
        <f>IF(E659=0,0,E659/D659*100)</f>
        <v>100.37894736842105</v>
      </c>
      <c r="T659" s="4">
        <f>IF(E659=0,0,E659/P659)</f>
        <v>98.30927835051547</v>
      </c>
      <c r="U659" t="str">
        <f>PROPER(LEFT(R659,(SEARCH("/",R659)-2)+1))</f>
        <v>Theater</v>
      </c>
      <c r="V659" t="str">
        <f>PROPER(RIGHT(R659,LEN(R659)-SEARCH("/",R659)))</f>
        <v>Plays</v>
      </c>
    </row>
    <row r="660" spans="1:22" x14ac:dyDescent="0.25">
      <c r="A660">
        <v>2931</v>
      </c>
      <c r="B660" s="7" t="s">
        <v>2931</v>
      </c>
      <c r="C660" s="7" t="s">
        <v>7041</v>
      </c>
      <c r="D660" s="4">
        <v>750</v>
      </c>
      <c r="E660" s="4">
        <v>795</v>
      </c>
      <c r="F660" t="s">
        <v>8219</v>
      </c>
      <c r="G660" t="s">
        <v>8229</v>
      </c>
      <c r="H660" t="s">
        <v>8251</v>
      </c>
      <c r="I660">
        <v>1410761280</v>
      </c>
      <c r="J660" s="11">
        <f>(((I660/60)/60)/24)+DATE(1970,1,1)</f>
        <v>41897.255555555559</v>
      </c>
      <c r="K660">
        <v>1408604363</v>
      </c>
      <c r="L660" s="15">
        <f>(((K660/60)/60)/24)+DATE(1970,1,1)</f>
        <v>41872.291238425925</v>
      </c>
      <c r="M660" s="63">
        <f>DATEDIF(L660,J660,"D")</f>
        <v>25</v>
      </c>
      <c r="N660" s="5">
        <v>25</v>
      </c>
      <c r="O660" t="b">
        <v>0</v>
      </c>
      <c r="P660">
        <v>9</v>
      </c>
      <c r="Q660" t="b">
        <v>1</v>
      </c>
      <c r="R660" t="s">
        <v>8305</v>
      </c>
      <c r="S660" s="2">
        <f>IF(E660=0,0,E660/D660*100)</f>
        <v>106</v>
      </c>
      <c r="T660" s="4">
        <f>IF(E660=0,0,E660/P660)</f>
        <v>88.333333333333329</v>
      </c>
      <c r="U660" t="str">
        <f>PROPER(LEFT(R660,(SEARCH("/",R660)-2)+1))</f>
        <v>Theater</v>
      </c>
      <c r="V660" t="str">
        <f>PROPER(RIGHT(R660,LEN(R660)-SEARCH("/",R660)))</f>
        <v>Musical</v>
      </c>
    </row>
    <row r="661" spans="1:22" x14ac:dyDescent="0.25">
      <c r="A661">
        <v>3065</v>
      </c>
      <c r="B661" s="7" t="s">
        <v>3065</v>
      </c>
      <c r="C661" s="7" t="s">
        <v>7175</v>
      </c>
      <c r="D661" s="4">
        <v>25000</v>
      </c>
      <c r="E661" s="4">
        <v>10</v>
      </c>
      <c r="F661" t="s">
        <v>8221</v>
      </c>
      <c r="G661" t="s">
        <v>8224</v>
      </c>
      <c r="H661" t="s">
        <v>8246</v>
      </c>
      <c r="I661">
        <v>1406683172</v>
      </c>
      <c r="J661" s="11">
        <f>(((I661/60)/60)/24)+DATE(1970,1,1)</f>
        <v>41850.055231481485</v>
      </c>
      <c r="K661">
        <v>1404523172</v>
      </c>
      <c r="L661" s="15">
        <f>(((K661/60)/60)/24)+DATE(1970,1,1)</f>
        <v>41825.055231481485</v>
      </c>
      <c r="M661" s="63">
        <f>DATEDIF(L661,J661,"D")</f>
        <v>25</v>
      </c>
      <c r="N661" s="5">
        <v>25</v>
      </c>
      <c r="O661" t="b">
        <v>0</v>
      </c>
      <c r="P661">
        <v>2</v>
      </c>
      <c r="Q661" t="b">
        <v>0</v>
      </c>
      <c r="R661" t="s">
        <v>8303</v>
      </c>
      <c r="S661" s="2">
        <f>IF(E661=0,0,E661/D661*100)</f>
        <v>0.04</v>
      </c>
      <c r="T661" s="4">
        <f>IF(E661=0,0,E661/P661)</f>
        <v>5</v>
      </c>
      <c r="U661" t="str">
        <f>PROPER(LEFT(R661,(SEARCH("/",R661)-2)+1))</f>
        <v>Theater</v>
      </c>
      <c r="V661" t="str">
        <f>PROPER(RIGHT(R661,LEN(R661)-SEARCH("/",R661)))</f>
        <v>Spaces</v>
      </c>
    </row>
    <row r="662" spans="1:22" x14ac:dyDescent="0.25">
      <c r="A662">
        <v>3179</v>
      </c>
      <c r="B662" s="7" t="s">
        <v>3179</v>
      </c>
      <c r="C662" s="7" t="s">
        <v>7289</v>
      </c>
      <c r="D662" s="4">
        <v>4200</v>
      </c>
      <c r="E662" s="4">
        <v>4794.82</v>
      </c>
      <c r="F662" t="s">
        <v>8219</v>
      </c>
      <c r="G662" t="s">
        <v>8224</v>
      </c>
      <c r="H662" t="s">
        <v>8246</v>
      </c>
      <c r="I662">
        <v>1367859071</v>
      </c>
      <c r="J662" s="11">
        <f>(((I662/60)/60)/24)+DATE(1970,1,1)</f>
        <v>41400.702210648145</v>
      </c>
      <c r="K662">
        <v>1365699071</v>
      </c>
      <c r="L662" s="15">
        <f>(((K662/60)/60)/24)+DATE(1970,1,1)</f>
        <v>41375.702210648145</v>
      </c>
      <c r="M662" s="63">
        <f>DATEDIF(L662,J662,"D")</f>
        <v>25</v>
      </c>
      <c r="N662" s="5">
        <v>25</v>
      </c>
      <c r="O662" t="b">
        <v>1</v>
      </c>
      <c r="P662">
        <v>62</v>
      </c>
      <c r="Q662" t="b">
        <v>1</v>
      </c>
      <c r="R662" t="s">
        <v>8271</v>
      </c>
      <c r="S662" s="2">
        <f>IF(E662=0,0,E662/D662*100)</f>
        <v>114.16238095238094</v>
      </c>
      <c r="T662" s="4">
        <f>IF(E662=0,0,E662/P662)</f>
        <v>77.335806451612896</v>
      </c>
      <c r="U662" t="str">
        <f>PROPER(LEFT(R662,(SEARCH("/",R662)-2)+1))</f>
        <v>Theater</v>
      </c>
      <c r="V662" t="str">
        <f>PROPER(RIGHT(R662,LEN(R662)-SEARCH("/",R662)))</f>
        <v>Plays</v>
      </c>
    </row>
    <row r="663" spans="1:22" x14ac:dyDescent="0.25">
      <c r="A663">
        <v>3287</v>
      </c>
      <c r="B663" s="7" t="s">
        <v>3287</v>
      </c>
      <c r="C663" s="7" t="s">
        <v>7397</v>
      </c>
      <c r="D663" s="4">
        <v>2500</v>
      </c>
      <c r="E663" s="4">
        <v>2500</v>
      </c>
      <c r="F663" t="s">
        <v>8219</v>
      </c>
      <c r="G663" t="s">
        <v>8229</v>
      </c>
      <c r="H663" t="s">
        <v>8251</v>
      </c>
      <c r="I663">
        <v>1448733628</v>
      </c>
      <c r="J663" s="11">
        <f>(((I663/60)/60)/24)+DATE(1970,1,1)</f>
        <v>42336.750324074077</v>
      </c>
      <c r="K663">
        <v>1446573628</v>
      </c>
      <c r="L663" s="15">
        <f>(((K663/60)/60)/24)+DATE(1970,1,1)</f>
        <v>42311.750324074077</v>
      </c>
      <c r="M663" s="63">
        <f>DATEDIF(L663,J663,"D")</f>
        <v>25</v>
      </c>
      <c r="N663" s="5">
        <v>25</v>
      </c>
      <c r="O663" t="b">
        <v>0</v>
      </c>
      <c r="P663">
        <v>34</v>
      </c>
      <c r="Q663" t="b">
        <v>1</v>
      </c>
      <c r="R663" t="s">
        <v>8271</v>
      </c>
      <c r="S663" s="2">
        <f>IF(E663=0,0,E663/D663*100)</f>
        <v>100</v>
      </c>
      <c r="T663" s="4">
        <f>IF(E663=0,0,E663/P663)</f>
        <v>73.529411764705884</v>
      </c>
      <c r="U663" t="str">
        <f>PROPER(LEFT(R663,(SEARCH("/",R663)-2)+1))</f>
        <v>Theater</v>
      </c>
      <c r="V663" t="str">
        <f>PROPER(RIGHT(R663,LEN(R663)-SEARCH("/",R663)))</f>
        <v>Plays</v>
      </c>
    </row>
    <row r="664" spans="1:22" x14ac:dyDescent="0.25">
      <c r="A664">
        <v>3340</v>
      </c>
      <c r="B664" s="7" t="s">
        <v>3340</v>
      </c>
      <c r="C664" s="7" t="s">
        <v>7450</v>
      </c>
      <c r="D664" s="4">
        <v>3000</v>
      </c>
      <c r="E664" s="4">
        <v>4145</v>
      </c>
      <c r="F664" t="s">
        <v>8219</v>
      </c>
      <c r="G664" t="s">
        <v>8224</v>
      </c>
      <c r="H664" t="s">
        <v>8246</v>
      </c>
      <c r="I664">
        <v>1481066554</v>
      </c>
      <c r="J664" s="11">
        <f>(((I664/60)/60)/24)+DATE(1970,1,1)</f>
        <v>42710.974004629628</v>
      </c>
      <c r="K664">
        <v>1478906554</v>
      </c>
      <c r="L664" s="15">
        <f>(((K664/60)/60)/24)+DATE(1970,1,1)</f>
        <v>42685.974004629628</v>
      </c>
      <c r="M664" s="63">
        <f>DATEDIF(L664,J664,"D")</f>
        <v>25</v>
      </c>
      <c r="N664" s="5">
        <v>25</v>
      </c>
      <c r="O664" t="b">
        <v>0</v>
      </c>
      <c r="P664">
        <v>38</v>
      </c>
      <c r="Q664" t="b">
        <v>1</v>
      </c>
      <c r="R664" t="s">
        <v>8271</v>
      </c>
      <c r="S664" s="2">
        <f>IF(E664=0,0,E664/D664*100)</f>
        <v>138.16666666666666</v>
      </c>
      <c r="T664" s="4">
        <f>IF(E664=0,0,E664/P664)</f>
        <v>109.07894736842105</v>
      </c>
      <c r="U664" t="str">
        <f>PROPER(LEFT(R664,(SEARCH("/",R664)-2)+1))</f>
        <v>Theater</v>
      </c>
      <c r="V664" t="str">
        <f>PROPER(RIGHT(R664,LEN(R664)-SEARCH("/",R664)))</f>
        <v>Plays</v>
      </c>
    </row>
    <row r="665" spans="1:22" x14ac:dyDescent="0.25">
      <c r="A665">
        <v>3367</v>
      </c>
      <c r="B665" s="7" t="s">
        <v>3366</v>
      </c>
      <c r="C665" s="7" t="s">
        <v>7477</v>
      </c>
      <c r="D665" s="4">
        <v>750</v>
      </c>
      <c r="E665" s="4">
        <v>890</v>
      </c>
      <c r="F665" t="s">
        <v>8219</v>
      </c>
      <c r="G665" t="s">
        <v>8225</v>
      </c>
      <c r="H665" t="s">
        <v>8247</v>
      </c>
      <c r="I665">
        <v>1438467894</v>
      </c>
      <c r="J665" s="11">
        <f>(((I665/60)/60)/24)+DATE(1970,1,1)</f>
        <v>42217.933958333335</v>
      </c>
      <c r="K665">
        <v>1436307894</v>
      </c>
      <c r="L665" s="15">
        <f>(((K665/60)/60)/24)+DATE(1970,1,1)</f>
        <v>42192.933958333335</v>
      </c>
      <c r="M665" s="63">
        <f>DATEDIF(L665,J665,"D")</f>
        <v>25</v>
      </c>
      <c r="N665" s="5">
        <v>25</v>
      </c>
      <c r="O665" t="b">
        <v>0</v>
      </c>
      <c r="P665">
        <v>30</v>
      </c>
      <c r="Q665" t="b">
        <v>1</v>
      </c>
      <c r="R665" t="s">
        <v>8271</v>
      </c>
      <c r="S665" s="2">
        <f>IF(E665=0,0,E665/D665*100)</f>
        <v>118.66666666666667</v>
      </c>
      <c r="T665" s="4">
        <f>IF(E665=0,0,E665/P665)</f>
        <v>29.666666666666668</v>
      </c>
      <c r="U665" t="str">
        <f>PROPER(LEFT(R665,(SEARCH("/",R665)-2)+1))</f>
        <v>Theater</v>
      </c>
      <c r="V665" t="str">
        <f>PROPER(RIGHT(R665,LEN(R665)-SEARCH("/",R665)))</f>
        <v>Plays</v>
      </c>
    </row>
    <row r="666" spans="1:22" x14ac:dyDescent="0.25">
      <c r="A666">
        <v>3428</v>
      </c>
      <c r="B666" s="7" t="s">
        <v>3427</v>
      </c>
      <c r="C666" s="7" t="s">
        <v>7538</v>
      </c>
      <c r="D666" s="4">
        <v>2000</v>
      </c>
      <c r="E666" s="4">
        <v>2055</v>
      </c>
      <c r="F666" t="s">
        <v>8219</v>
      </c>
      <c r="G666" t="s">
        <v>8225</v>
      </c>
      <c r="H666" t="s">
        <v>8247</v>
      </c>
      <c r="I666">
        <v>1425142800</v>
      </c>
      <c r="J666" s="11">
        <f>(((I666/60)/60)/24)+DATE(1970,1,1)</f>
        <v>42063.708333333328</v>
      </c>
      <c r="K666">
        <v>1422983847</v>
      </c>
      <c r="L666" s="15">
        <f>(((K666/60)/60)/24)+DATE(1970,1,1)</f>
        <v>42038.720451388886</v>
      </c>
      <c r="M666" s="63">
        <f>DATEDIF(L666,J666,"D")</f>
        <v>25</v>
      </c>
      <c r="N666" s="5">
        <v>25</v>
      </c>
      <c r="O666" t="b">
        <v>0</v>
      </c>
      <c r="P666">
        <v>51</v>
      </c>
      <c r="Q666" t="b">
        <v>1</v>
      </c>
      <c r="R666" t="s">
        <v>8271</v>
      </c>
      <c r="S666" s="2">
        <f>IF(E666=0,0,E666/D666*100)</f>
        <v>102.75000000000001</v>
      </c>
      <c r="T666" s="4">
        <f>IF(E666=0,0,E666/P666)</f>
        <v>40.294117647058826</v>
      </c>
      <c r="U666" t="str">
        <f>PROPER(LEFT(R666,(SEARCH("/",R666)-2)+1))</f>
        <v>Theater</v>
      </c>
      <c r="V666" t="str">
        <f>PROPER(RIGHT(R666,LEN(R666)-SEARCH("/",R666)))</f>
        <v>Plays</v>
      </c>
    </row>
    <row r="667" spans="1:22" x14ac:dyDescent="0.25">
      <c r="A667">
        <v>3432</v>
      </c>
      <c r="B667" s="7" t="s">
        <v>3431</v>
      </c>
      <c r="C667" s="7" t="s">
        <v>7542</v>
      </c>
      <c r="D667" s="4">
        <v>2000</v>
      </c>
      <c r="E667" s="4">
        <v>2193</v>
      </c>
      <c r="F667" t="s">
        <v>8219</v>
      </c>
      <c r="G667" t="s">
        <v>8224</v>
      </c>
      <c r="H667" t="s">
        <v>8246</v>
      </c>
      <c r="I667">
        <v>1454709600</v>
      </c>
      <c r="J667" s="11">
        <f>(((I667/60)/60)/24)+DATE(1970,1,1)</f>
        <v>42405.916666666672</v>
      </c>
      <c r="K667">
        <v>1452520614</v>
      </c>
      <c r="L667" s="15">
        <f>(((K667/60)/60)/24)+DATE(1970,1,1)</f>
        <v>42380.581180555557</v>
      </c>
      <c r="M667" s="63">
        <f>DATEDIF(L667,J667,"D")</f>
        <v>25</v>
      </c>
      <c r="N667" s="5">
        <v>25</v>
      </c>
      <c r="O667" t="b">
        <v>0</v>
      </c>
      <c r="P667">
        <v>42</v>
      </c>
      <c r="Q667" t="b">
        <v>1</v>
      </c>
      <c r="R667" t="s">
        <v>8271</v>
      </c>
      <c r="S667" s="2">
        <f>IF(E667=0,0,E667/D667*100)</f>
        <v>109.65</v>
      </c>
      <c r="T667" s="4">
        <f>IF(E667=0,0,E667/P667)</f>
        <v>52.214285714285715</v>
      </c>
      <c r="U667" t="str">
        <f>PROPER(LEFT(R667,(SEARCH("/",R667)-2)+1))</f>
        <v>Theater</v>
      </c>
      <c r="V667" t="str">
        <f>PROPER(RIGHT(R667,LEN(R667)-SEARCH("/",R667)))</f>
        <v>Plays</v>
      </c>
    </row>
    <row r="668" spans="1:22" x14ac:dyDescent="0.25">
      <c r="A668">
        <v>3465</v>
      </c>
      <c r="B668" s="7" t="s">
        <v>3464</v>
      </c>
      <c r="C668" s="7" t="s">
        <v>7575</v>
      </c>
      <c r="D668" s="4">
        <v>2000</v>
      </c>
      <c r="E668" s="4">
        <v>2060</v>
      </c>
      <c r="F668" t="s">
        <v>8219</v>
      </c>
      <c r="G668" t="s">
        <v>8225</v>
      </c>
      <c r="H668" t="s">
        <v>8247</v>
      </c>
      <c r="I668">
        <v>1439136000</v>
      </c>
      <c r="J668" s="11">
        <f>(((I668/60)/60)/24)+DATE(1970,1,1)</f>
        <v>42225.666666666672</v>
      </c>
      <c r="K668">
        <v>1436972472</v>
      </c>
      <c r="L668" s="15">
        <f>(((K668/60)/60)/24)+DATE(1970,1,1)</f>
        <v>42200.625833333332</v>
      </c>
      <c r="M668" s="63">
        <f>DATEDIF(L668,J668,"D")</f>
        <v>25</v>
      </c>
      <c r="N668" s="5">
        <v>25</v>
      </c>
      <c r="O668" t="b">
        <v>0</v>
      </c>
      <c r="P668">
        <v>36</v>
      </c>
      <c r="Q668" t="b">
        <v>1</v>
      </c>
      <c r="R668" t="s">
        <v>8271</v>
      </c>
      <c r="S668" s="2">
        <f>IF(E668=0,0,E668/D668*100)</f>
        <v>103</v>
      </c>
      <c r="T668" s="4">
        <f>IF(E668=0,0,E668/P668)</f>
        <v>57.222222222222221</v>
      </c>
      <c r="U668" t="str">
        <f>PROPER(LEFT(R668,(SEARCH("/",R668)-2)+1))</f>
        <v>Theater</v>
      </c>
      <c r="V668" t="str">
        <f>PROPER(RIGHT(R668,LEN(R668)-SEARCH("/",R668)))</f>
        <v>Plays</v>
      </c>
    </row>
    <row r="669" spans="1:22" x14ac:dyDescent="0.25">
      <c r="A669">
        <v>3501</v>
      </c>
      <c r="B669" s="7" t="s">
        <v>3500</v>
      </c>
      <c r="C669" s="7" t="s">
        <v>7611</v>
      </c>
      <c r="D669" s="4">
        <v>1500</v>
      </c>
      <c r="E669" s="4">
        <v>1510</v>
      </c>
      <c r="F669" t="s">
        <v>8219</v>
      </c>
      <c r="G669" t="s">
        <v>8225</v>
      </c>
      <c r="H669" t="s">
        <v>8247</v>
      </c>
      <c r="I669">
        <v>1441995595</v>
      </c>
      <c r="J669" s="11">
        <f>(((I669/60)/60)/24)+DATE(1970,1,1)</f>
        <v>42258.763831018514</v>
      </c>
      <c r="K669">
        <v>1439835595</v>
      </c>
      <c r="L669" s="15">
        <f>(((K669/60)/60)/24)+DATE(1970,1,1)</f>
        <v>42233.763831018514</v>
      </c>
      <c r="M669" s="63">
        <f>DATEDIF(L669,J669,"D")</f>
        <v>25</v>
      </c>
      <c r="N669" s="5">
        <v>25</v>
      </c>
      <c r="O669" t="b">
        <v>0</v>
      </c>
      <c r="P669">
        <v>42</v>
      </c>
      <c r="Q669" t="b">
        <v>1</v>
      </c>
      <c r="R669" t="s">
        <v>8271</v>
      </c>
      <c r="S669" s="2">
        <f>IF(E669=0,0,E669/D669*100)</f>
        <v>100.66666666666666</v>
      </c>
      <c r="T669" s="4">
        <f>IF(E669=0,0,E669/P669)</f>
        <v>35.952380952380949</v>
      </c>
      <c r="U669" t="str">
        <f>PROPER(LEFT(R669,(SEARCH("/",R669)-2)+1))</f>
        <v>Theater</v>
      </c>
      <c r="V669" t="str">
        <f>PROPER(RIGHT(R669,LEN(R669)-SEARCH("/",R669)))</f>
        <v>Plays</v>
      </c>
    </row>
    <row r="670" spans="1:22" x14ac:dyDescent="0.25">
      <c r="A670">
        <v>3541</v>
      </c>
      <c r="B670" s="7" t="s">
        <v>3540</v>
      </c>
      <c r="C670" s="7" t="s">
        <v>7651</v>
      </c>
      <c r="D670" s="4">
        <v>1200</v>
      </c>
      <c r="E670" s="4">
        <v>1260</v>
      </c>
      <c r="F670" t="s">
        <v>8219</v>
      </c>
      <c r="G670" t="s">
        <v>8225</v>
      </c>
      <c r="H670" t="s">
        <v>8247</v>
      </c>
      <c r="I670">
        <v>1441042275</v>
      </c>
      <c r="J670" s="11">
        <f>(((I670/60)/60)/24)+DATE(1970,1,1)</f>
        <v>42247.730034722219</v>
      </c>
      <c r="K670">
        <v>1438882275</v>
      </c>
      <c r="L670" s="15">
        <f>(((K670/60)/60)/24)+DATE(1970,1,1)</f>
        <v>42222.730034722219</v>
      </c>
      <c r="M670" s="63">
        <f>DATEDIF(L670,J670,"D")</f>
        <v>25</v>
      </c>
      <c r="N670" s="5">
        <v>25</v>
      </c>
      <c r="O670" t="b">
        <v>0</v>
      </c>
      <c r="P670">
        <v>32</v>
      </c>
      <c r="Q670" t="b">
        <v>1</v>
      </c>
      <c r="R670" t="s">
        <v>8271</v>
      </c>
      <c r="S670" s="2">
        <f>IF(E670=0,0,E670/D670*100)</f>
        <v>105</v>
      </c>
      <c r="T670" s="4">
        <f>IF(E670=0,0,E670/P670)</f>
        <v>39.375</v>
      </c>
      <c r="U670" t="str">
        <f>PROPER(LEFT(R670,(SEARCH("/",R670)-2)+1))</f>
        <v>Theater</v>
      </c>
      <c r="V670" t="str">
        <f>PROPER(RIGHT(R670,LEN(R670)-SEARCH("/",R670)))</f>
        <v>Plays</v>
      </c>
    </row>
    <row r="671" spans="1:22" x14ac:dyDescent="0.25">
      <c r="A671">
        <v>3589</v>
      </c>
      <c r="B671" s="7" t="s">
        <v>3588</v>
      </c>
      <c r="C671" s="7" t="s">
        <v>7699</v>
      </c>
      <c r="D671" s="4">
        <v>4000</v>
      </c>
      <c r="E671" s="4">
        <v>5100</v>
      </c>
      <c r="F671" t="s">
        <v>8219</v>
      </c>
      <c r="G671" t="s">
        <v>8224</v>
      </c>
      <c r="H671" t="s">
        <v>8246</v>
      </c>
      <c r="I671">
        <v>1432654347</v>
      </c>
      <c r="J671" s="11">
        <f>(((I671/60)/60)/24)+DATE(1970,1,1)</f>
        <v>42150.647534722222</v>
      </c>
      <c r="K671">
        <v>1430494347</v>
      </c>
      <c r="L671" s="15">
        <f>(((K671/60)/60)/24)+DATE(1970,1,1)</f>
        <v>42125.647534722222</v>
      </c>
      <c r="M671" s="63">
        <f>DATEDIF(L671,J671,"D")</f>
        <v>25</v>
      </c>
      <c r="N671" s="5">
        <v>25</v>
      </c>
      <c r="O671" t="b">
        <v>0</v>
      </c>
      <c r="P671">
        <v>62</v>
      </c>
      <c r="Q671" t="b">
        <v>1</v>
      </c>
      <c r="R671" t="s">
        <v>8271</v>
      </c>
      <c r="S671" s="2">
        <f>IF(E671=0,0,E671/D671*100)</f>
        <v>127.49999999999999</v>
      </c>
      <c r="T671" s="4">
        <f>IF(E671=0,0,E671/P671)</f>
        <v>82.258064516129039</v>
      </c>
      <c r="U671" t="str">
        <f>PROPER(LEFT(R671,(SEARCH("/",R671)-2)+1))</f>
        <v>Theater</v>
      </c>
      <c r="V671" t="str">
        <f>PROPER(RIGHT(R671,LEN(R671)-SEARCH("/",R671)))</f>
        <v>Plays</v>
      </c>
    </row>
    <row r="672" spans="1:22" x14ac:dyDescent="0.25">
      <c r="A672">
        <v>3591</v>
      </c>
      <c r="B672" s="7" t="s">
        <v>3590</v>
      </c>
      <c r="C672" s="7" t="s">
        <v>7701</v>
      </c>
      <c r="D672" s="4">
        <v>700</v>
      </c>
      <c r="E672" s="4">
        <v>1225</v>
      </c>
      <c r="F672" t="s">
        <v>8219</v>
      </c>
      <c r="G672" t="s">
        <v>8224</v>
      </c>
      <c r="H672" t="s">
        <v>8246</v>
      </c>
      <c r="I672">
        <v>1422075540</v>
      </c>
      <c r="J672" s="11">
        <f>(((I672/60)/60)/24)+DATE(1970,1,1)</f>
        <v>42028.207638888889</v>
      </c>
      <c r="K672">
        <v>1419979544</v>
      </c>
      <c r="L672" s="15">
        <f>(((K672/60)/60)/24)+DATE(1970,1,1)</f>
        <v>42003.948425925926</v>
      </c>
      <c r="M672" s="63">
        <f>DATEDIF(L672,J672,"D")</f>
        <v>25</v>
      </c>
      <c r="N672" s="5">
        <v>25</v>
      </c>
      <c r="O672" t="b">
        <v>0</v>
      </c>
      <c r="P672">
        <v>18</v>
      </c>
      <c r="Q672" t="b">
        <v>1</v>
      </c>
      <c r="R672" t="s">
        <v>8271</v>
      </c>
      <c r="S672" s="2">
        <f>IF(E672=0,0,E672/D672*100)</f>
        <v>175</v>
      </c>
      <c r="T672" s="4">
        <f>IF(E672=0,0,E672/P672)</f>
        <v>68.055555555555557</v>
      </c>
      <c r="U672" t="str">
        <f>PROPER(LEFT(R672,(SEARCH("/",R672)-2)+1))</f>
        <v>Theater</v>
      </c>
      <c r="V672" t="str">
        <f>PROPER(RIGHT(R672,LEN(R672)-SEARCH("/",R672)))</f>
        <v>Plays</v>
      </c>
    </row>
    <row r="673" spans="1:22" x14ac:dyDescent="0.25">
      <c r="A673">
        <v>3594</v>
      </c>
      <c r="B673" s="7" t="s">
        <v>3593</v>
      </c>
      <c r="C673" s="7" t="s">
        <v>7704</v>
      </c>
      <c r="D673" s="4">
        <v>1600</v>
      </c>
      <c r="E673" s="4">
        <v>2015</v>
      </c>
      <c r="F673" t="s">
        <v>8219</v>
      </c>
      <c r="G673" t="s">
        <v>8224</v>
      </c>
      <c r="H673" t="s">
        <v>8246</v>
      </c>
      <c r="I673">
        <v>1472952982</v>
      </c>
      <c r="J673" s="11">
        <f>(((I673/60)/60)/24)+DATE(1970,1,1)</f>
        <v>42617.066921296297</v>
      </c>
      <c r="K673">
        <v>1470792982</v>
      </c>
      <c r="L673" s="15">
        <f>(((K673/60)/60)/24)+DATE(1970,1,1)</f>
        <v>42592.066921296297</v>
      </c>
      <c r="M673" s="63">
        <f>DATEDIF(L673,J673,"D")</f>
        <v>25</v>
      </c>
      <c r="N673" s="5">
        <v>25</v>
      </c>
      <c r="O673" t="b">
        <v>0</v>
      </c>
      <c r="P673">
        <v>36</v>
      </c>
      <c r="Q673" t="b">
        <v>1</v>
      </c>
      <c r="R673" t="s">
        <v>8271</v>
      </c>
      <c r="S673" s="2">
        <f>IF(E673=0,0,E673/D673*100)</f>
        <v>125.93749999999999</v>
      </c>
      <c r="T673" s="4">
        <f>IF(E673=0,0,E673/P673)</f>
        <v>55.972222222222221</v>
      </c>
      <c r="U673" t="str">
        <f>PROPER(LEFT(R673,(SEARCH("/",R673)-2)+1))</f>
        <v>Theater</v>
      </c>
      <c r="V673" t="str">
        <f>PROPER(RIGHT(R673,LEN(R673)-SEARCH("/",R673)))</f>
        <v>Plays</v>
      </c>
    </row>
    <row r="674" spans="1:22" x14ac:dyDescent="0.25">
      <c r="A674">
        <v>3631</v>
      </c>
      <c r="B674" s="7" t="s">
        <v>3629</v>
      </c>
      <c r="C674" s="7" t="s">
        <v>7741</v>
      </c>
      <c r="D674" s="4">
        <v>17100</v>
      </c>
      <c r="E674" s="4">
        <v>8725</v>
      </c>
      <c r="F674" t="s">
        <v>8221</v>
      </c>
      <c r="G674" t="s">
        <v>8224</v>
      </c>
      <c r="H674" t="s">
        <v>8246</v>
      </c>
      <c r="I674">
        <v>1411444740</v>
      </c>
      <c r="J674" s="11">
        <f>(((I674/60)/60)/24)+DATE(1970,1,1)</f>
        <v>41905.165972222225</v>
      </c>
      <c r="K674">
        <v>1409335497</v>
      </c>
      <c r="L674" s="15">
        <f>(((K674/60)/60)/24)+DATE(1970,1,1)</f>
        <v>41880.753437499996</v>
      </c>
      <c r="M674" s="63">
        <f>DATEDIF(L674,J674,"D")</f>
        <v>25</v>
      </c>
      <c r="N674" s="5">
        <v>25</v>
      </c>
      <c r="O674" t="b">
        <v>0</v>
      </c>
      <c r="P674">
        <v>59</v>
      </c>
      <c r="Q674" t="b">
        <v>0</v>
      </c>
      <c r="R674" t="s">
        <v>8305</v>
      </c>
      <c r="S674" s="2">
        <f>IF(E674=0,0,E674/D674*100)</f>
        <v>51.023391812865491</v>
      </c>
      <c r="T674" s="4">
        <f>IF(E674=0,0,E674/P674)</f>
        <v>147.88135593220338</v>
      </c>
      <c r="U674" t="str">
        <f>PROPER(LEFT(R674,(SEARCH("/",R674)-2)+1))</f>
        <v>Theater</v>
      </c>
      <c r="V674" t="str">
        <f>PROPER(RIGHT(R674,LEN(R674)-SEARCH("/",R674)))</f>
        <v>Musical</v>
      </c>
    </row>
    <row r="675" spans="1:22" x14ac:dyDescent="0.25">
      <c r="A675">
        <v>3660</v>
      </c>
      <c r="B675" s="7" t="s">
        <v>3657</v>
      </c>
      <c r="C675" s="7" t="s">
        <v>7770</v>
      </c>
      <c r="D675" s="4">
        <v>250</v>
      </c>
      <c r="E675" s="4">
        <v>250</v>
      </c>
      <c r="F675" t="s">
        <v>8219</v>
      </c>
      <c r="G675" t="s">
        <v>8225</v>
      </c>
      <c r="H675" t="s">
        <v>8247</v>
      </c>
      <c r="I675">
        <v>1419368925</v>
      </c>
      <c r="J675" s="11">
        <f>(((I675/60)/60)/24)+DATE(1970,1,1)</f>
        <v>41996.881076388891</v>
      </c>
      <c r="K675">
        <v>1417208925</v>
      </c>
      <c r="L675" s="15">
        <f>(((K675/60)/60)/24)+DATE(1970,1,1)</f>
        <v>41971.881076388891</v>
      </c>
      <c r="M675" s="63">
        <f>DATEDIF(L675,J675,"D")</f>
        <v>25</v>
      </c>
      <c r="N675" s="5">
        <v>25</v>
      </c>
      <c r="O675" t="b">
        <v>0</v>
      </c>
      <c r="P675">
        <v>22</v>
      </c>
      <c r="Q675" t="b">
        <v>1</v>
      </c>
      <c r="R675" t="s">
        <v>8271</v>
      </c>
      <c r="S675" s="2">
        <f>IF(E675=0,0,E675/D675*100)</f>
        <v>100</v>
      </c>
      <c r="T675" s="4">
        <f>IF(E675=0,0,E675/P675)</f>
        <v>11.363636363636363</v>
      </c>
      <c r="U675" t="str">
        <f>PROPER(LEFT(R675,(SEARCH("/",R675)-2)+1))</f>
        <v>Theater</v>
      </c>
      <c r="V675" t="str">
        <f>PROPER(RIGHT(R675,LEN(R675)-SEARCH("/",R675)))</f>
        <v>Plays</v>
      </c>
    </row>
    <row r="676" spans="1:22" x14ac:dyDescent="0.25">
      <c r="A676">
        <v>3685</v>
      </c>
      <c r="B676" s="7" t="s">
        <v>3682</v>
      </c>
      <c r="C676" s="7" t="s">
        <v>7795</v>
      </c>
      <c r="D676" s="4">
        <v>5000</v>
      </c>
      <c r="E676" s="4">
        <v>5285</v>
      </c>
      <c r="F676" t="s">
        <v>8219</v>
      </c>
      <c r="G676" t="s">
        <v>8224</v>
      </c>
      <c r="H676" t="s">
        <v>8246</v>
      </c>
      <c r="I676">
        <v>1400533200</v>
      </c>
      <c r="J676" s="11">
        <f>(((I676/60)/60)/24)+DATE(1970,1,1)</f>
        <v>41778.875</v>
      </c>
      <c r="K676">
        <v>1398348859</v>
      </c>
      <c r="L676" s="15">
        <f>(((K676/60)/60)/24)+DATE(1970,1,1)</f>
        <v>41753.593275462961</v>
      </c>
      <c r="M676" s="63">
        <f>DATEDIF(L676,J676,"D")</f>
        <v>25</v>
      </c>
      <c r="N676" s="5">
        <v>25</v>
      </c>
      <c r="O676" t="b">
        <v>0</v>
      </c>
      <c r="P676">
        <v>126</v>
      </c>
      <c r="Q676" t="b">
        <v>1</v>
      </c>
      <c r="R676" t="s">
        <v>8271</v>
      </c>
      <c r="S676" s="2">
        <f>IF(E676=0,0,E676/D676*100)</f>
        <v>105.69999999999999</v>
      </c>
      <c r="T676" s="4">
        <f>IF(E676=0,0,E676/P676)</f>
        <v>41.944444444444443</v>
      </c>
      <c r="U676" t="str">
        <f>PROPER(LEFT(R676,(SEARCH("/",R676)-2)+1))</f>
        <v>Theater</v>
      </c>
      <c r="V676" t="str">
        <f>PROPER(RIGHT(R676,LEN(R676)-SEARCH("/",R676)))</f>
        <v>Plays</v>
      </c>
    </row>
    <row r="677" spans="1:22" x14ac:dyDescent="0.25">
      <c r="A677">
        <v>3710</v>
      </c>
      <c r="B677" s="7" t="s">
        <v>3707</v>
      </c>
      <c r="C677" s="7" t="s">
        <v>7820</v>
      </c>
      <c r="D677" s="4">
        <v>1300</v>
      </c>
      <c r="E677" s="4">
        <v>1835</v>
      </c>
      <c r="F677" t="s">
        <v>8219</v>
      </c>
      <c r="G677" t="s">
        <v>8224</v>
      </c>
      <c r="H677" t="s">
        <v>8246</v>
      </c>
      <c r="I677">
        <v>1428068988</v>
      </c>
      <c r="J677" s="11">
        <f>(((I677/60)/60)/24)+DATE(1970,1,1)</f>
        <v>42097.576249999998</v>
      </c>
      <c r="K677">
        <v>1425908988</v>
      </c>
      <c r="L677" s="15">
        <f>(((K677/60)/60)/24)+DATE(1970,1,1)</f>
        <v>42072.576249999998</v>
      </c>
      <c r="M677" s="63">
        <f>DATEDIF(L677,J677,"D")</f>
        <v>25</v>
      </c>
      <c r="N677" s="5">
        <v>25</v>
      </c>
      <c r="O677" t="b">
        <v>0</v>
      </c>
      <c r="P677">
        <v>27</v>
      </c>
      <c r="Q677" t="b">
        <v>1</v>
      </c>
      <c r="R677" t="s">
        <v>8271</v>
      </c>
      <c r="S677" s="2">
        <f>IF(E677=0,0,E677/D677*100)</f>
        <v>141.15384615384616</v>
      </c>
      <c r="T677" s="4">
        <f>IF(E677=0,0,E677/P677)</f>
        <v>67.962962962962962</v>
      </c>
      <c r="U677" t="str">
        <f>PROPER(LEFT(R677,(SEARCH("/",R677)-2)+1))</f>
        <v>Theater</v>
      </c>
      <c r="V677" t="str">
        <f>PROPER(RIGHT(R677,LEN(R677)-SEARCH("/",R677)))</f>
        <v>Plays</v>
      </c>
    </row>
    <row r="678" spans="1:22" x14ac:dyDescent="0.25">
      <c r="A678">
        <v>3760</v>
      </c>
      <c r="B678" s="7" t="s">
        <v>3757</v>
      </c>
      <c r="C678" s="7" t="s">
        <v>7870</v>
      </c>
      <c r="D678" s="4">
        <v>5000</v>
      </c>
      <c r="E678" s="4">
        <v>5050.7700000000004</v>
      </c>
      <c r="F678" t="s">
        <v>8219</v>
      </c>
      <c r="G678" t="s">
        <v>8224</v>
      </c>
      <c r="H678" t="s">
        <v>8246</v>
      </c>
      <c r="I678">
        <v>1399293386</v>
      </c>
      <c r="J678" s="11">
        <f>(((I678/60)/60)/24)+DATE(1970,1,1)</f>
        <v>41764.525300925925</v>
      </c>
      <c r="K678">
        <v>1397133386</v>
      </c>
      <c r="L678" s="15">
        <f>(((K678/60)/60)/24)+DATE(1970,1,1)</f>
        <v>41739.525300925925</v>
      </c>
      <c r="M678" s="63">
        <f>DATEDIF(L678,J678,"D")</f>
        <v>25</v>
      </c>
      <c r="N678" s="5">
        <v>25</v>
      </c>
      <c r="O678" t="b">
        <v>0</v>
      </c>
      <c r="P678">
        <v>91</v>
      </c>
      <c r="Q678" t="b">
        <v>1</v>
      </c>
      <c r="R678" t="s">
        <v>8305</v>
      </c>
      <c r="S678" s="2">
        <f>IF(E678=0,0,E678/D678*100)</f>
        <v>101.0154</v>
      </c>
      <c r="T678" s="4">
        <f>IF(E678=0,0,E678/P678)</f>
        <v>55.502967032967035</v>
      </c>
      <c r="U678" t="str">
        <f>PROPER(LEFT(R678,(SEARCH("/",R678)-2)+1))</f>
        <v>Theater</v>
      </c>
      <c r="V678" t="str">
        <f>PROPER(RIGHT(R678,LEN(R678)-SEARCH("/",R678)))</f>
        <v>Musical</v>
      </c>
    </row>
    <row r="679" spans="1:22" x14ac:dyDescent="0.25">
      <c r="A679">
        <v>3762</v>
      </c>
      <c r="B679" s="7" t="s">
        <v>3759</v>
      </c>
      <c r="C679" s="7" t="s">
        <v>7872</v>
      </c>
      <c r="D679" s="4">
        <v>1250</v>
      </c>
      <c r="E679" s="4">
        <v>1328</v>
      </c>
      <c r="F679" t="s">
        <v>8219</v>
      </c>
      <c r="G679" t="s">
        <v>8225</v>
      </c>
      <c r="H679" t="s">
        <v>8247</v>
      </c>
      <c r="I679">
        <v>1438543889</v>
      </c>
      <c r="J679" s="11">
        <f>(((I679/60)/60)/24)+DATE(1970,1,1)</f>
        <v>42218.813530092593</v>
      </c>
      <c r="K679">
        <v>1436383889</v>
      </c>
      <c r="L679" s="15">
        <f>(((K679/60)/60)/24)+DATE(1970,1,1)</f>
        <v>42193.813530092593</v>
      </c>
      <c r="M679" s="63">
        <f>DATEDIF(L679,J679,"D")</f>
        <v>25</v>
      </c>
      <c r="N679" s="5">
        <v>25</v>
      </c>
      <c r="O679" t="b">
        <v>0</v>
      </c>
      <c r="P679">
        <v>28</v>
      </c>
      <c r="Q679" t="b">
        <v>1</v>
      </c>
      <c r="R679" t="s">
        <v>8305</v>
      </c>
      <c r="S679" s="2">
        <f>IF(E679=0,0,E679/D679*100)</f>
        <v>106.24</v>
      </c>
      <c r="T679" s="4">
        <f>IF(E679=0,0,E679/P679)</f>
        <v>47.428571428571431</v>
      </c>
      <c r="U679" t="str">
        <f>PROPER(LEFT(R679,(SEARCH("/",R679)-2)+1))</f>
        <v>Theater</v>
      </c>
      <c r="V679" t="str">
        <f>PROPER(RIGHT(R679,LEN(R679)-SEARCH("/",R679)))</f>
        <v>Musical</v>
      </c>
    </row>
    <row r="680" spans="1:22" x14ac:dyDescent="0.25">
      <c r="A680">
        <v>3781</v>
      </c>
      <c r="B680" s="7" t="s">
        <v>3778</v>
      </c>
      <c r="C680" s="7" t="s">
        <v>7891</v>
      </c>
      <c r="D680" s="4">
        <v>4500</v>
      </c>
      <c r="E680" s="4">
        <v>4935</v>
      </c>
      <c r="F680" t="s">
        <v>8219</v>
      </c>
      <c r="G680" t="s">
        <v>8224</v>
      </c>
      <c r="H680" t="s">
        <v>8246</v>
      </c>
      <c r="I680">
        <v>1410210685</v>
      </c>
      <c r="J680" s="11">
        <f>(((I680/60)/60)/24)+DATE(1970,1,1)</f>
        <v>41890.882928240739</v>
      </c>
      <c r="K680">
        <v>1408050685</v>
      </c>
      <c r="L680" s="15">
        <f>(((K680/60)/60)/24)+DATE(1970,1,1)</f>
        <v>41865.882928240739</v>
      </c>
      <c r="M680" s="63">
        <f>DATEDIF(L680,J680,"D")</f>
        <v>25</v>
      </c>
      <c r="N680" s="5">
        <v>25</v>
      </c>
      <c r="O680" t="b">
        <v>0</v>
      </c>
      <c r="P680">
        <v>52</v>
      </c>
      <c r="Q680" t="b">
        <v>1</v>
      </c>
      <c r="R680" t="s">
        <v>8305</v>
      </c>
      <c r="S680" s="2">
        <f>IF(E680=0,0,E680/D680*100)</f>
        <v>109.66666666666667</v>
      </c>
      <c r="T680" s="4">
        <f>IF(E680=0,0,E680/P680)</f>
        <v>94.90384615384616</v>
      </c>
      <c r="U680" t="str">
        <f>PROPER(LEFT(R680,(SEARCH("/",R680)-2)+1))</f>
        <v>Theater</v>
      </c>
      <c r="V680" t="str">
        <f>PROPER(RIGHT(R680,LEN(R680)-SEARCH("/",R680)))</f>
        <v>Musical</v>
      </c>
    </row>
    <row r="681" spans="1:22" x14ac:dyDescent="0.25">
      <c r="A681">
        <v>3840</v>
      </c>
      <c r="B681" s="7" t="s">
        <v>3837</v>
      </c>
      <c r="C681" s="7" t="s">
        <v>7949</v>
      </c>
      <c r="D681" s="4">
        <v>1</v>
      </c>
      <c r="E681" s="4">
        <v>65</v>
      </c>
      <c r="F681" t="s">
        <v>8219</v>
      </c>
      <c r="G681" t="s">
        <v>8225</v>
      </c>
      <c r="H681" t="s">
        <v>8247</v>
      </c>
      <c r="I681">
        <v>1459180229</v>
      </c>
      <c r="J681" s="11">
        <f>(((I681/60)/60)/24)+DATE(1970,1,1)</f>
        <v>42457.660057870366</v>
      </c>
      <c r="K681">
        <v>1457023829</v>
      </c>
      <c r="L681" s="15">
        <f>(((K681/60)/60)/24)+DATE(1970,1,1)</f>
        <v>42432.701724537037</v>
      </c>
      <c r="M681" s="63">
        <f>DATEDIF(L681,J681,"D")</f>
        <v>25</v>
      </c>
      <c r="N681" s="5">
        <v>25</v>
      </c>
      <c r="O681" t="b">
        <v>0</v>
      </c>
      <c r="P681">
        <v>3</v>
      </c>
      <c r="Q681" t="b">
        <v>1</v>
      </c>
      <c r="R681" t="s">
        <v>8271</v>
      </c>
      <c r="S681" s="2">
        <f>IF(E681=0,0,E681/D681*100)</f>
        <v>6500</v>
      </c>
      <c r="T681" s="4">
        <f>IF(E681=0,0,E681/P681)</f>
        <v>21.666666666666668</v>
      </c>
      <c r="U681" t="str">
        <f>PROPER(LEFT(R681,(SEARCH("/",R681)-2)+1))</f>
        <v>Theater</v>
      </c>
      <c r="V681" t="str">
        <f>PROPER(RIGHT(R681,LEN(R681)-SEARCH("/",R681)))</f>
        <v>Plays</v>
      </c>
    </row>
    <row r="682" spans="1:22" x14ac:dyDescent="0.25">
      <c r="A682">
        <v>3843</v>
      </c>
      <c r="B682" s="7" t="s">
        <v>3840</v>
      </c>
      <c r="C682" s="7" t="s">
        <v>7952</v>
      </c>
      <c r="D682" s="4">
        <v>5000</v>
      </c>
      <c r="E682" s="4">
        <v>1065</v>
      </c>
      <c r="F682" t="s">
        <v>8221</v>
      </c>
      <c r="G682" t="s">
        <v>8224</v>
      </c>
      <c r="H682" t="s">
        <v>8246</v>
      </c>
      <c r="I682">
        <v>1401587064</v>
      </c>
      <c r="J682" s="11">
        <f>(((I682/60)/60)/24)+DATE(1970,1,1)</f>
        <v>41791.072500000002</v>
      </c>
      <c r="K682">
        <v>1399427064</v>
      </c>
      <c r="L682" s="15">
        <f>(((K682/60)/60)/24)+DATE(1970,1,1)</f>
        <v>41766.072500000002</v>
      </c>
      <c r="M682" s="63">
        <f>DATEDIF(L682,J682,"D")</f>
        <v>25</v>
      </c>
      <c r="N682" s="5">
        <v>25</v>
      </c>
      <c r="O682" t="b">
        <v>1</v>
      </c>
      <c r="P682">
        <v>19</v>
      </c>
      <c r="Q682" t="b">
        <v>0</v>
      </c>
      <c r="R682" t="s">
        <v>8271</v>
      </c>
      <c r="S682" s="2">
        <f>IF(E682=0,0,E682/D682*100)</f>
        <v>21.3</v>
      </c>
      <c r="T682" s="4">
        <f>IF(E682=0,0,E682/P682)</f>
        <v>56.05263157894737</v>
      </c>
      <c r="U682" t="str">
        <f>PROPER(LEFT(R682,(SEARCH("/",R682)-2)+1))</f>
        <v>Theater</v>
      </c>
      <c r="V682" t="str">
        <f>PROPER(RIGHT(R682,LEN(R682)-SEARCH("/",R682)))</f>
        <v>Plays</v>
      </c>
    </row>
    <row r="683" spans="1:22" x14ac:dyDescent="0.25">
      <c r="A683">
        <v>3852</v>
      </c>
      <c r="B683" s="7" t="s">
        <v>3849</v>
      </c>
      <c r="C683" s="7" t="s">
        <v>7961</v>
      </c>
      <c r="D683" s="4">
        <v>10000</v>
      </c>
      <c r="E683" s="4">
        <v>20</v>
      </c>
      <c r="F683" t="s">
        <v>8221</v>
      </c>
      <c r="G683" t="s">
        <v>8224</v>
      </c>
      <c r="H683" t="s">
        <v>8246</v>
      </c>
      <c r="I683">
        <v>1427427276</v>
      </c>
      <c r="J683" s="11">
        <f>(((I683/60)/60)/24)+DATE(1970,1,1)</f>
        <v>42090.149027777778</v>
      </c>
      <c r="K683">
        <v>1425270876</v>
      </c>
      <c r="L683" s="15">
        <f>(((K683/60)/60)/24)+DATE(1970,1,1)</f>
        <v>42065.190694444449</v>
      </c>
      <c r="M683" s="63">
        <f>DATEDIF(L683,J683,"D")</f>
        <v>25</v>
      </c>
      <c r="N683" s="5">
        <v>25</v>
      </c>
      <c r="O683" t="b">
        <v>0</v>
      </c>
      <c r="P683">
        <v>2</v>
      </c>
      <c r="Q683" t="b">
        <v>0</v>
      </c>
      <c r="R683" t="s">
        <v>8271</v>
      </c>
      <c r="S683" s="2">
        <f>IF(E683=0,0,E683/D683*100)</f>
        <v>0.2</v>
      </c>
      <c r="T683" s="4">
        <f>IF(E683=0,0,E683/P683)</f>
        <v>10</v>
      </c>
      <c r="U683" t="str">
        <f>PROPER(LEFT(R683,(SEARCH("/",R683)-2)+1))</f>
        <v>Theater</v>
      </c>
      <c r="V683" t="str">
        <f>PROPER(RIGHT(R683,LEN(R683)-SEARCH("/",R683)))</f>
        <v>Plays</v>
      </c>
    </row>
    <row r="684" spans="1:22" x14ac:dyDescent="0.25">
      <c r="A684">
        <v>3868</v>
      </c>
      <c r="B684" s="7" t="s">
        <v>3865</v>
      </c>
      <c r="C684" s="7" t="s">
        <v>7977</v>
      </c>
      <c r="D684" s="4">
        <v>5000</v>
      </c>
      <c r="E684" s="4">
        <v>10</v>
      </c>
      <c r="F684" t="s">
        <v>8220</v>
      </c>
      <c r="G684" t="s">
        <v>8225</v>
      </c>
      <c r="H684" t="s">
        <v>8247</v>
      </c>
      <c r="I684">
        <v>1410191405</v>
      </c>
      <c r="J684" s="11">
        <f>(((I684/60)/60)/24)+DATE(1970,1,1)</f>
        <v>41890.659780092588</v>
      </c>
      <c r="K684">
        <v>1408031405</v>
      </c>
      <c r="L684" s="15">
        <f>(((K684/60)/60)/24)+DATE(1970,1,1)</f>
        <v>41865.659780092588</v>
      </c>
      <c r="M684" s="63">
        <f>DATEDIF(L684,J684,"D")</f>
        <v>25</v>
      </c>
      <c r="N684" s="5">
        <v>25</v>
      </c>
      <c r="O684" t="b">
        <v>0</v>
      </c>
      <c r="P684">
        <v>1</v>
      </c>
      <c r="Q684" t="b">
        <v>0</v>
      </c>
      <c r="R684" t="s">
        <v>8305</v>
      </c>
      <c r="S684" s="2">
        <f>IF(E684=0,0,E684/D684*100)</f>
        <v>0.2</v>
      </c>
      <c r="T684" s="4">
        <f>IF(E684=0,0,E684/P684)</f>
        <v>10</v>
      </c>
      <c r="U684" t="str">
        <f>PROPER(LEFT(R684,(SEARCH("/",R684)-2)+1))</f>
        <v>Theater</v>
      </c>
      <c r="V684" t="str">
        <f>PROPER(RIGHT(R684,LEN(R684)-SEARCH("/",R684)))</f>
        <v>Musical</v>
      </c>
    </row>
    <row r="685" spans="1:22" x14ac:dyDescent="0.25">
      <c r="A685">
        <v>3884</v>
      </c>
      <c r="B685" s="7" t="s">
        <v>3881</v>
      </c>
      <c r="C685" s="7" t="s">
        <v>7993</v>
      </c>
      <c r="D685" s="4">
        <v>10000</v>
      </c>
      <c r="E685" s="4">
        <v>0</v>
      </c>
      <c r="F685" t="s">
        <v>8220</v>
      </c>
      <c r="G685" t="s">
        <v>8224</v>
      </c>
      <c r="H685" t="s">
        <v>8246</v>
      </c>
      <c r="I685">
        <v>1427479192</v>
      </c>
      <c r="J685" s="11">
        <f>(((I685/60)/60)/24)+DATE(1970,1,1)</f>
        <v>42090.749907407408</v>
      </c>
      <c r="K685">
        <v>1425322792</v>
      </c>
      <c r="L685" s="15">
        <f>(((K685/60)/60)/24)+DATE(1970,1,1)</f>
        <v>42065.791574074072</v>
      </c>
      <c r="M685" s="63">
        <f>DATEDIF(L685,J685,"D")</f>
        <v>25</v>
      </c>
      <c r="N685" s="5">
        <v>25</v>
      </c>
      <c r="O685" t="b">
        <v>0</v>
      </c>
      <c r="P685">
        <v>0</v>
      </c>
      <c r="Q685" t="b">
        <v>0</v>
      </c>
      <c r="R685" t="s">
        <v>8305</v>
      </c>
      <c r="S685" s="2">
        <f>IF(E685=0,0,E685/D685*100)</f>
        <v>0</v>
      </c>
      <c r="T685" s="4">
        <f>IF(E685=0,0,E685/P685)</f>
        <v>0</v>
      </c>
      <c r="U685" t="str">
        <f>PROPER(LEFT(R685,(SEARCH("/",R685)-2)+1))</f>
        <v>Theater</v>
      </c>
      <c r="V685" t="str">
        <f>PROPER(RIGHT(R685,LEN(R685)-SEARCH("/",R685)))</f>
        <v>Musical</v>
      </c>
    </row>
    <row r="686" spans="1:22" x14ac:dyDescent="0.25">
      <c r="A686">
        <v>3902</v>
      </c>
      <c r="B686" s="7" t="s">
        <v>3899</v>
      </c>
      <c r="C686" s="7" t="s">
        <v>8010</v>
      </c>
      <c r="D686" s="4">
        <v>3000</v>
      </c>
      <c r="E686" s="4">
        <v>1465</v>
      </c>
      <c r="F686" t="s">
        <v>8221</v>
      </c>
      <c r="G686" t="s">
        <v>8225</v>
      </c>
      <c r="H686" t="s">
        <v>8247</v>
      </c>
      <c r="I686">
        <v>1479125642</v>
      </c>
      <c r="J686" s="11">
        <f>(((I686/60)/60)/24)+DATE(1970,1,1)</f>
        <v>42688.509745370371</v>
      </c>
      <c r="K686">
        <v>1476962042</v>
      </c>
      <c r="L686" s="15">
        <f>(((K686/60)/60)/24)+DATE(1970,1,1)</f>
        <v>42663.468078703707</v>
      </c>
      <c r="M686" s="63">
        <f>DATEDIF(L686,J686,"D")</f>
        <v>25</v>
      </c>
      <c r="N686" s="5">
        <v>25</v>
      </c>
      <c r="O686" t="b">
        <v>0</v>
      </c>
      <c r="P686">
        <v>31</v>
      </c>
      <c r="Q686" t="b">
        <v>0</v>
      </c>
      <c r="R686" t="s">
        <v>8271</v>
      </c>
      <c r="S686" s="2">
        <f>IF(E686=0,0,E686/D686*100)</f>
        <v>48.833333333333336</v>
      </c>
      <c r="T686" s="4">
        <f>IF(E686=0,0,E686/P686)</f>
        <v>47.258064516129032</v>
      </c>
      <c r="U686" t="str">
        <f>PROPER(LEFT(R686,(SEARCH("/",R686)-2)+1))</f>
        <v>Theater</v>
      </c>
      <c r="V686" t="str">
        <f>PROPER(RIGHT(R686,LEN(R686)-SEARCH("/",R686)))</f>
        <v>Plays</v>
      </c>
    </row>
    <row r="687" spans="1:22" x14ac:dyDescent="0.25">
      <c r="A687">
        <v>3931</v>
      </c>
      <c r="B687" s="7" t="s">
        <v>3928</v>
      </c>
      <c r="C687" s="7" t="s">
        <v>8039</v>
      </c>
      <c r="D687" s="4">
        <v>8000</v>
      </c>
      <c r="E687" s="4">
        <v>0</v>
      </c>
      <c r="F687" t="s">
        <v>8221</v>
      </c>
      <c r="G687" t="s">
        <v>8224</v>
      </c>
      <c r="H687" t="s">
        <v>8246</v>
      </c>
      <c r="I687">
        <v>1441510707</v>
      </c>
      <c r="J687" s="11">
        <f>(((I687/60)/60)/24)+DATE(1970,1,1)</f>
        <v>42253.151701388888</v>
      </c>
      <c r="K687">
        <v>1439350707</v>
      </c>
      <c r="L687" s="15">
        <f>(((K687/60)/60)/24)+DATE(1970,1,1)</f>
        <v>42228.151701388888</v>
      </c>
      <c r="M687" s="63">
        <f>DATEDIF(L687,J687,"D")</f>
        <v>25</v>
      </c>
      <c r="N687" s="5">
        <v>25</v>
      </c>
      <c r="O687" t="b">
        <v>0</v>
      </c>
      <c r="P687">
        <v>0</v>
      </c>
      <c r="Q687" t="b">
        <v>0</v>
      </c>
      <c r="R687" t="s">
        <v>8271</v>
      </c>
      <c r="S687" s="2">
        <f>IF(E687=0,0,E687/D687*100)</f>
        <v>0</v>
      </c>
      <c r="T687" s="4">
        <f>IF(E687=0,0,E687/P687)</f>
        <v>0</v>
      </c>
      <c r="U687" t="str">
        <f>PROPER(LEFT(R687,(SEARCH("/",R687)-2)+1))</f>
        <v>Theater</v>
      </c>
      <c r="V687" t="str">
        <f>PROPER(RIGHT(R687,LEN(R687)-SEARCH("/",R687)))</f>
        <v>Plays</v>
      </c>
    </row>
    <row r="688" spans="1:22" x14ac:dyDescent="0.25">
      <c r="A688">
        <v>3962</v>
      </c>
      <c r="B688" s="7" t="s">
        <v>3959</v>
      </c>
      <c r="C688" s="7" t="s">
        <v>8069</v>
      </c>
      <c r="D688" s="4">
        <v>1400</v>
      </c>
      <c r="E688" s="4">
        <v>45</v>
      </c>
      <c r="F688" t="s">
        <v>8221</v>
      </c>
      <c r="G688" t="s">
        <v>8225</v>
      </c>
      <c r="H688" t="s">
        <v>8247</v>
      </c>
      <c r="I688">
        <v>1448722494</v>
      </c>
      <c r="J688" s="11">
        <f>(((I688/60)/60)/24)+DATE(1970,1,1)</f>
        <v>42336.621458333335</v>
      </c>
      <c r="K688">
        <v>1446562494</v>
      </c>
      <c r="L688" s="15">
        <f>(((K688/60)/60)/24)+DATE(1970,1,1)</f>
        <v>42311.621458333335</v>
      </c>
      <c r="M688" s="63">
        <f>DATEDIF(L688,J688,"D")</f>
        <v>25</v>
      </c>
      <c r="N688" s="5">
        <v>25</v>
      </c>
      <c r="O688" t="b">
        <v>0</v>
      </c>
      <c r="P688">
        <v>3</v>
      </c>
      <c r="Q688" t="b">
        <v>0</v>
      </c>
      <c r="R688" t="s">
        <v>8271</v>
      </c>
      <c r="S688" s="2">
        <f>IF(E688=0,0,E688/D688*100)</f>
        <v>3.214285714285714</v>
      </c>
      <c r="T688" s="4">
        <f>IF(E688=0,0,E688/P688)</f>
        <v>15</v>
      </c>
      <c r="U688" t="str">
        <f>PROPER(LEFT(R688,(SEARCH("/",R688)-2)+1))</f>
        <v>Theater</v>
      </c>
      <c r="V688" t="str">
        <f>PROPER(RIGHT(R688,LEN(R688)-SEARCH("/",R688)))</f>
        <v>Plays</v>
      </c>
    </row>
    <row r="689" spans="1:22" x14ac:dyDescent="0.25">
      <c r="A689">
        <v>4006</v>
      </c>
      <c r="B689" s="7" t="s">
        <v>4002</v>
      </c>
      <c r="C689" s="7" t="s">
        <v>8111</v>
      </c>
      <c r="D689" s="4">
        <v>30000</v>
      </c>
      <c r="E689" s="4">
        <v>2</v>
      </c>
      <c r="F689" t="s">
        <v>8221</v>
      </c>
      <c r="G689" t="s">
        <v>8224</v>
      </c>
      <c r="H689" t="s">
        <v>8246</v>
      </c>
      <c r="I689">
        <v>1455647587</v>
      </c>
      <c r="J689" s="11">
        <f>(((I689/60)/60)/24)+DATE(1970,1,1)</f>
        <v>42416.772997685184</v>
      </c>
      <c r="K689">
        <v>1453487587</v>
      </c>
      <c r="L689" s="15">
        <f>(((K689/60)/60)/24)+DATE(1970,1,1)</f>
        <v>42391.772997685184</v>
      </c>
      <c r="M689" s="63">
        <f>DATEDIF(L689,J689,"D")</f>
        <v>25</v>
      </c>
      <c r="N689" s="5">
        <v>25</v>
      </c>
      <c r="O689" t="b">
        <v>0</v>
      </c>
      <c r="P689">
        <v>1</v>
      </c>
      <c r="Q689" t="b">
        <v>0</v>
      </c>
      <c r="R689" t="s">
        <v>8271</v>
      </c>
      <c r="S689" s="2">
        <f>IF(E689=0,0,E689/D689*100)</f>
        <v>6.6666666666666671E-3</v>
      </c>
      <c r="T689" s="4">
        <f>IF(E689=0,0,E689/P689)</f>
        <v>2</v>
      </c>
      <c r="U689" t="str">
        <f>PROPER(LEFT(R689,(SEARCH("/",R689)-2)+1))</f>
        <v>Theater</v>
      </c>
      <c r="V689" t="str">
        <f>PROPER(RIGHT(R689,LEN(R689)-SEARCH("/",R689)))</f>
        <v>Plays</v>
      </c>
    </row>
    <row r="690" spans="1:22" x14ac:dyDescent="0.25">
      <c r="A690">
        <v>4086</v>
      </c>
      <c r="B690" s="7" t="s">
        <v>4082</v>
      </c>
      <c r="C690" s="7" t="s">
        <v>8189</v>
      </c>
      <c r="D690" s="4">
        <v>1000</v>
      </c>
      <c r="E690" s="4">
        <v>47</v>
      </c>
      <c r="F690" t="s">
        <v>8221</v>
      </c>
      <c r="G690" t="s">
        <v>8224</v>
      </c>
      <c r="H690" t="s">
        <v>8246</v>
      </c>
      <c r="I690">
        <v>1448078400</v>
      </c>
      <c r="J690" s="11">
        <f>(((I690/60)/60)/24)+DATE(1970,1,1)</f>
        <v>42329.166666666672</v>
      </c>
      <c r="K690">
        <v>1445985299</v>
      </c>
      <c r="L690" s="15">
        <f>(((K690/60)/60)/24)+DATE(1970,1,1)</f>
        <v>42304.940960648149</v>
      </c>
      <c r="M690" s="63">
        <f>DATEDIF(L690,J690,"D")</f>
        <v>25</v>
      </c>
      <c r="N690" s="5">
        <v>25</v>
      </c>
      <c r="O690" t="b">
        <v>0</v>
      </c>
      <c r="P690">
        <v>5</v>
      </c>
      <c r="Q690" t="b">
        <v>0</v>
      </c>
      <c r="R690" t="s">
        <v>8271</v>
      </c>
      <c r="S690" s="2">
        <f>IF(E690=0,0,E690/D690*100)</f>
        <v>4.7</v>
      </c>
      <c r="T690" s="4">
        <f>IF(E690=0,0,E690/P690)</f>
        <v>9.4</v>
      </c>
      <c r="U690" t="str">
        <f>PROPER(LEFT(R690,(SEARCH("/",R690)-2)+1))</f>
        <v>Theater</v>
      </c>
      <c r="V690" t="str">
        <f>PROPER(RIGHT(R690,LEN(R690)-SEARCH("/",R690)))</f>
        <v>Plays</v>
      </c>
    </row>
    <row r="691" spans="1:22" x14ac:dyDescent="0.25">
      <c r="A691">
        <v>88</v>
      </c>
      <c r="B691" s="7" t="s">
        <v>90</v>
      </c>
      <c r="C691" s="7" t="s">
        <v>4199</v>
      </c>
      <c r="D691" s="4">
        <v>3500</v>
      </c>
      <c r="E691" s="4">
        <v>3600</v>
      </c>
      <c r="F691" t="s">
        <v>8219</v>
      </c>
      <c r="G691" t="s">
        <v>8224</v>
      </c>
      <c r="H691" t="s">
        <v>8246</v>
      </c>
      <c r="I691">
        <v>1403452131</v>
      </c>
      <c r="J691" s="11">
        <f>(((I691/60)/60)/24)+DATE(1970,1,1)</f>
        <v>41812.65892361111</v>
      </c>
      <c r="K691">
        <v>1401205731</v>
      </c>
      <c r="L691" s="15">
        <f>(((K691/60)/60)/24)+DATE(1970,1,1)</f>
        <v>41786.65892361111</v>
      </c>
      <c r="M691" s="63">
        <f>DATEDIF(L691,J691,"D")</f>
        <v>26</v>
      </c>
      <c r="N691" s="5">
        <v>26</v>
      </c>
      <c r="O691" t="b">
        <v>0</v>
      </c>
      <c r="P691">
        <v>60</v>
      </c>
      <c r="Q691" t="b">
        <v>1</v>
      </c>
      <c r="R691" t="s">
        <v>8266</v>
      </c>
      <c r="S691" s="2">
        <f>IF(E691=0,0,E691/D691*100)</f>
        <v>102.85714285714285</v>
      </c>
      <c r="T691" s="4">
        <f>IF(E691=0,0,E691/P691)</f>
        <v>60</v>
      </c>
      <c r="U691" t="str">
        <f>PROPER(LEFT(R691,(SEARCH("/",R691)-2)+1))</f>
        <v>Film &amp; Video</v>
      </c>
      <c r="V691" t="str">
        <f>PROPER(RIGHT(R691,LEN(R691)-SEARCH("/",R691)))</f>
        <v>Shorts</v>
      </c>
    </row>
    <row r="692" spans="1:22" x14ac:dyDescent="0.25">
      <c r="A692">
        <v>827</v>
      </c>
      <c r="B692" s="7" t="s">
        <v>828</v>
      </c>
      <c r="C692" s="7" t="s">
        <v>4937</v>
      </c>
      <c r="D692" s="4">
        <v>300</v>
      </c>
      <c r="E692" s="4">
        <v>310</v>
      </c>
      <c r="F692" t="s">
        <v>8219</v>
      </c>
      <c r="G692" t="s">
        <v>8224</v>
      </c>
      <c r="H692" t="s">
        <v>8246</v>
      </c>
      <c r="I692">
        <v>1329248940</v>
      </c>
      <c r="J692" s="11">
        <f>(((I692/60)/60)/24)+DATE(1970,1,1)</f>
        <v>40953.825694444444</v>
      </c>
      <c r="K692">
        <v>1326972107</v>
      </c>
      <c r="L692" s="15">
        <f>(((K692/60)/60)/24)+DATE(1970,1,1)</f>
        <v>40927.473460648151</v>
      </c>
      <c r="M692" s="63">
        <f>DATEDIF(L692,J692,"D")</f>
        <v>26</v>
      </c>
      <c r="N692" s="5">
        <v>26</v>
      </c>
      <c r="O692" t="b">
        <v>0</v>
      </c>
      <c r="P692">
        <v>11</v>
      </c>
      <c r="Q692" t="b">
        <v>1</v>
      </c>
      <c r="R692" t="s">
        <v>8276</v>
      </c>
      <c r="S692" s="2">
        <f>IF(E692=0,0,E692/D692*100)</f>
        <v>103.33333333333334</v>
      </c>
      <c r="T692" s="4">
        <f>IF(E692=0,0,E692/P692)</f>
        <v>28.181818181818183</v>
      </c>
      <c r="U692" t="str">
        <f>PROPER(LEFT(R692,(SEARCH("/",R692)-2)+1))</f>
        <v>Music</v>
      </c>
      <c r="V692" t="str">
        <f>PROPER(RIGHT(R692,LEN(R692)-SEARCH("/",R692)))</f>
        <v>Rock</v>
      </c>
    </row>
    <row r="693" spans="1:22" x14ac:dyDescent="0.25">
      <c r="A693">
        <v>896</v>
      </c>
      <c r="B693" s="7" t="s">
        <v>897</v>
      </c>
      <c r="C693" s="7" t="s">
        <v>5006</v>
      </c>
      <c r="D693" s="4">
        <v>8000</v>
      </c>
      <c r="E693" s="4">
        <v>3200</v>
      </c>
      <c r="F693" t="s">
        <v>8221</v>
      </c>
      <c r="G693" t="s">
        <v>8224</v>
      </c>
      <c r="H693" t="s">
        <v>8246</v>
      </c>
      <c r="I693">
        <v>1440734400</v>
      </c>
      <c r="J693" s="11">
        <f>(((I693/60)/60)/24)+DATE(1970,1,1)</f>
        <v>42244.166666666672</v>
      </c>
      <c r="K693">
        <v>1438549026</v>
      </c>
      <c r="L693" s="15">
        <f>(((K693/60)/60)/24)+DATE(1970,1,1)</f>
        <v>42218.872986111113</v>
      </c>
      <c r="M693" s="63">
        <f>DATEDIF(L693,J693,"D")</f>
        <v>26</v>
      </c>
      <c r="N693" s="5">
        <v>26</v>
      </c>
      <c r="O693" t="b">
        <v>0</v>
      </c>
      <c r="P693">
        <v>72</v>
      </c>
      <c r="Q693" t="b">
        <v>0</v>
      </c>
      <c r="R693" t="s">
        <v>8279</v>
      </c>
      <c r="S693" s="2">
        <f>IF(E693=0,0,E693/D693*100)</f>
        <v>40</v>
      </c>
      <c r="T693" s="4">
        <f>IF(E693=0,0,E693/P693)</f>
        <v>44.444444444444443</v>
      </c>
      <c r="U693" t="str">
        <f>PROPER(LEFT(R693,(SEARCH("/",R693)-2)+1))</f>
        <v>Music</v>
      </c>
      <c r="V693" t="str">
        <f>PROPER(RIGHT(R693,LEN(R693)-SEARCH("/",R693)))</f>
        <v>Indie Rock</v>
      </c>
    </row>
    <row r="694" spans="1:22" x14ac:dyDescent="0.25">
      <c r="A694">
        <v>903</v>
      </c>
      <c r="B694" s="7" t="s">
        <v>904</v>
      </c>
      <c r="C694" s="7" t="s">
        <v>5013</v>
      </c>
      <c r="D694" s="4">
        <v>5000</v>
      </c>
      <c r="E694" s="4">
        <v>160</v>
      </c>
      <c r="F694" t="s">
        <v>8221</v>
      </c>
      <c r="G694" t="s">
        <v>8224</v>
      </c>
      <c r="H694" t="s">
        <v>8246</v>
      </c>
      <c r="I694">
        <v>1348367100</v>
      </c>
      <c r="J694" s="11">
        <f>(((I694/60)/60)/24)+DATE(1970,1,1)</f>
        <v>41175.100694444445</v>
      </c>
      <c r="K694">
        <v>1346180780</v>
      </c>
      <c r="L694" s="15">
        <f>(((K694/60)/60)/24)+DATE(1970,1,1)</f>
        <v>41149.796064814815</v>
      </c>
      <c r="M694" s="63">
        <f>DATEDIF(L694,J694,"D")</f>
        <v>26</v>
      </c>
      <c r="N694" s="5">
        <v>26</v>
      </c>
      <c r="O694" t="b">
        <v>0</v>
      </c>
      <c r="P694">
        <v>4</v>
      </c>
      <c r="Q694" t="b">
        <v>0</v>
      </c>
      <c r="R694" t="s">
        <v>8278</v>
      </c>
      <c r="S694" s="2">
        <f>IF(E694=0,0,E694/D694*100)</f>
        <v>3.2</v>
      </c>
      <c r="T694" s="4">
        <f>IF(E694=0,0,E694/P694)</f>
        <v>40</v>
      </c>
      <c r="U694" t="str">
        <f>PROPER(LEFT(R694,(SEARCH("/",R694)-2)+1))</f>
        <v>Music</v>
      </c>
      <c r="V694" t="str">
        <f>PROPER(RIGHT(R694,LEN(R694)-SEARCH("/",R694)))</f>
        <v>Jazz</v>
      </c>
    </row>
    <row r="695" spans="1:22" x14ac:dyDescent="0.25">
      <c r="A695">
        <v>1388</v>
      </c>
      <c r="B695" s="7" t="s">
        <v>1389</v>
      </c>
      <c r="C695" s="7" t="s">
        <v>5498</v>
      </c>
      <c r="D695" s="4">
        <v>5000</v>
      </c>
      <c r="E695" s="4">
        <v>6740.37</v>
      </c>
      <c r="F695" t="s">
        <v>8219</v>
      </c>
      <c r="G695" t="s">
        <v>8224</v>
      </c>
      <c r="H695" t="s">
        <v>8246</v>
      </c>
      <c r="I695">
        <v>1476720840</v>
      </c>
      <c r="J695" s="11">
        <f>(((I695/60)/60)/24)+DATE(1970,1,1)</f>
        <v>42660.676388888889</v>
      </c>
      <c r="K695">
        <v>1474469117</v>
      </c>
      <c r="L695" s="15">
        <f>(((K695/60)/60)/24)+DATE(1970,1,1)</f>
        <v>42634.614780092597</v>
      </c>
      <c r="M695" s="63">
        <f>DATEDIF(L695,J695,"D")</f>
        <v>26</v>
      </c>
      <c r="N695" s="5">
        <v>26</v>
      </c>
      <c r="O695" t="b">
        <v>0</v>
      </c>
      <c r="P695">
        <v>112</v>
      </c>
      <c r="Q695" t="b">
        <v>1</v>
      </c>
      <c r="R695" t="s">
        <v>8276</v>
      </c>
      <c r="S695" s="2">
        <f>IF(E695=0,0,E695/D695*100)</f>
        <v>134.8074</v>
      </c>
      <c r="T695" s="4">
        <f>IF(E695=0,0,E695/P695)</f>
        <v>60.181874999999998</v>
      </c>
      <c r="U695" t="str">
        <f>PROPER(LEFT(R695,(SEARCH("/",R695)-2)+1))</f>
        <v>Music</v>
      </c>
      <c r="V695" t="str">
        <f>PROPER(RIGHT(R695,LEN(R695)-SEARCH("/",R695)))</f>
        <v>Rock</v>
      </c>
    </row>
    <row r="696" spans="1:22" x14ac:dyDescent="0.25">
      <c r="A696">
        <v>2267</v>
      </c>
      <c r="B696" s="7" t="s">
        <v>2268</v>
      </c>
      <c r="C696" s="7" t="s">
        <v>6377</v>
      </c>
      <c r="D696" s="4">
        <v>20000</v>
      </c>
      <c r="E696" s="4">
        <v>76105</v>
      </c>
      <c r="F696" t="s">
        <v>8219</v>
      </c>
      <c r="G696" t="s">
        <v>8224</v>
      </c>
      <c r="H696" t="s">
        <v>8246</v>
      </c>
      <c r="I696">
        <v>1419123600</v>
      </c>
      <c r="J696" s="11">
        <f>(((I696/60)/60)/24)+DATE(1970,1,1)</f>
        <v>41994.041666666672</v>
      </c>
      <c r="K696">
        <v>1416945297</v>
      </c>
      <c r="L696" s="15">
        <f>(((K696/60)/60)/24)+DATE(1970,1,1)</f>
        <v>41968.829826388886</v>
      </c>
      <c r="M696" s="63">
        <f>DATEDIF(L696,J696,"D")</f>
        <v>26</v>
      </c>
      <c r="N696" s="5">
        <v>26</v>
      </c>
      <c r="O696" t="b">
        <v>0</v>
      </c>
      <c r="P696">
        <v>404</v>
      </c>
      <c r="Q696" t="b">
        <v>1</v>
      </c>
      <c r="R696" t="s">
        <v>8297</v>
      </c>
      <c r="S696" s="2">
        <f>IF(E696=0,0,E696/D696*100)</f>
        <v>380.52499999999998</v>
      </c>
      <c r="T696" s="4">
        <f>IF(E696=0,0,E696/P696)</f>
        <v>188.37871287128712</v>
      </c>
      <c r="U696" t="str">
        <f>PROPER(LEFT(R696,(SEARCH("/",R696)-2)+1))</f>
        <v>Games</v>
      </c>
      <c r="V696" t="str">
        <f>PROPER(RIGHT(R696,LEN(R696)-SEARCH("/",R696)))</f>
        <v>Tabletop Games</v>
      </c>
    </row>
    <row r="697" spans="1:22" x14ac:dyDescent="0.25">
      <c r="A697">
        <v>2293</v>
      </c>
      <c r="B697" s="7" t="s">
        <v>2294</v>
      </c>
      <c r="C697" s="7" t="s">
        <v>6403</v>
      </c>
      <c r="D697" s="4">
        <v>850</v>
      </c>
      <c r="E697" s="4">
        <v>920</v>
      </c>
      <c r="F697" t="s">
        <v>8219</v>
      </c>
      <c r="G697" t="s">
        <v>8224</v>
      </c>
      <c r="H697" t="s">
        <v>8246</v>
      </c>
      <c r="I697">
        <v>1348545540</v>
      </c>
      <c r="J697" s="11">
        <f>(((I697/60)/60)/24)+DATE(1970,1,1)</f>
        <v>41177.165972222225</v>
      </c>
      <c r="K697">
        <v>1346345999</v>
      </c>
      <c r="L697" s="15">
        <f>(((K697/60)/60)/24)+DATE(1970,1,1)</f>
        <v>41151.708321759259</v>
      </c>
      <c r="M697" s="63">
        <f>DATEDIF(L697,J697,"D")</f>
        <v>26</v>
      </c>
      <c r="N697" s="5">
        <v>26</v>
      </c>
      <c r="O697" t="b">
        <v>0</v>
      </c>
      <c r="P697">
        <v>27</v>
      </c>
      <c r="Q697" t="b">
        <v>1</v>
      </c>
      <c r="R697" t="s">
        <v>8276</v>
      </c>
      <c r="S697" s="2">
        <f>IF(E697=0,0,E697/D697*100)</f>
        <v>108.23529411764706</v>
      </c>
      <c r="T697" s="4">
        <f>IF(E697=0,0,E697/P697)</f>
        <v>34.074074074074076</v>
      </c>
      <c r="U697" t="str">
        <f>PROPER(LEFT(R697,(SEARCH("/",R697)-2)+1))</f>
        <v>Music</v>
      </c>
      <c r="V697" t="str">
        <f>PROPER(RIGHT(R697,LEN(R697)-SEARCH("/",R697)))</f>
        <v>Rock</v>
      </c>
    </row>
    <row r="698" spans="1:22" x14ac:dyDescent="0.25">
      <c r="A698">
        <v>2782</v>
      </c>
      <c r="B698" s="7" t="s">
        <v>2782</v>
      </c>
      <c r="C698" s="7" t="s">
        <v>6892</v>
      </c>
      <c r="D698" s="4">
        <v>1000</v>
      </c>
      <c r="E698" s="4">
        <v>1200</v>
      </c>
      <c r="F698" t="s">
        <v>8219</v>
      </c>
      <c r="G698" t="s">
        <v>8224</v>
      </c>
      <c r="H698" t="s">
        <v>8246</v>
      </c>
      <c r="I698">
        <v>1424149140</v>
      </c>
      <c r="J698" s="11">
        <f>(((I698/60)/60)/24)+DATE(1970,1,1)</f>
        <v>42052.207638888889</v>
      </c>
      <c r="K698">
        <v>1421964718</v>
      </c>
      <c r="L698" s="15">
        <f>(((K698/60)/60)/24)+DATE(1970,1,1)</f>
        <v>42026.924976851849</v>
      </c>
      <c r="M698" s="63">
        <f>DATEDIF(L698,J698,"D")</f>
        <v>26</v>
      </c>
      <c r="N698" s="5">
        <v>26</v>
      </c>
      <c r="O698" t="b">
        <v>0</v>
      </c>
      <c r="P698">
        <v>18</v>
      </c>
      <c r="Q698" t="b">
        <v>1</v>
      </c>
      <c r="R698" t="s">
        <v>8271</v>
      </c>
      <c r="S698" s="2">
        <f>IF(E698=0,0,E698/D698*100)</f>
        <v>120</v>
      </c>
      <c r="T698" s="4">
        <f>IF(E698=0,0,E698/P698)</f>
        <v>66.666666666666671</v>
      </c>
      <c r="U698" t="str">
        <f>PROPER(LEFT(R698,(SEARCH("/",R698)-2)+1))</f>
        <v>Theater</v>
      </c>
      <c r="V698" t="str">
        <f>PROPER(RIGHT(R698,LEN(R698)-SEARCH("/",R698)))</f>
        <v>Plays</v>
      </c>
    </row>
    <row r="699" spans="1:22" x14ac:dyDescent="0.25">
      <c r="A699">
        <v>3143</v>
      </c>
      <c r="B699" s="7" t="s">
        <v>3143</v>
      </c>
      <c r="C699" s="7" t="s">
        <v>7253</v>
      </c>
      <c r="D699" s="4">
        <v>700</v>
      </c>
      <c r="E699" s="4">
        <v>0</v>
      </c>
      <c r="F699" t="s">
        <v>8222</v>
      </c>
      <c r="G699" t="s">
        <v>8225</v>
      </c>
      <c r="H699" t="s">
        <v>8247</v>
      </c>
      <c r="I699">
        <v>1491726956</v>
      </c>
      <c r="J699" s="11">
        <f>(((I699/60)/60)/24)+DATE(1970,1,1)</f>
        <v>42834.358287037037</v>
      </c>
      <c r="K699">
        <v>1489480556</v>
      </c>
      <c r="L699" s="15">
        <f>(((K699/60)/60)/24)+DATE(1970,1,1)</f>
        <v>42808.358287037037</v>
      </c>
      <c r="M699" s="63">
        <f>DATEDIF(L699,J699,"D")</f>
        <v>26</v>
      </c>
      <c r="N699" s="5">
        <v>26</v>
      </c>
      <c r="O699" t="b">
        <v>0</v>
      </c>
      <c r="P699">
        <v>0</v>
      </c>
      <c r="Q699" t="b">
        <v>0</v>
      </c>
      <c r="R699" t="s">
        <v>8271</v>
      </c>
      <c r="S699" s="2">
        <f>IF(E699=0,0,E699/D699*100)</f>
        <v>0</v>
      </c>
      <c r="T699" s="4">
        <f>IF(E699=0,0,E699/P699)</f>
        <v>0</v>
      </c>
      <c r="U699" t="str">
        <f>PROPER(LEFT(R699,(SEARCH("/",R699)-2)+1))</f>
        <v>Theater</v>
      </c>
      <c r="V699" t="str">
        <f>PROPER(RIGHT(R699,LEN(R699)-SEARCH("/",R699)))</f>
        <v>Plays</v>
      </c>
    </row>
    <row r="700" spans="1:22" x14ac:dyDescent="0.25">
      <c r="A700">
        <v>3181</v>
      </c>
      <c r="B700" s="7" t="s">
        <v>3181</v>
      </c>
      <c r="C700" s="7" t="s">
        <v>7291</v>
      </c>
      <c r="D700" s="4">
        <v>500</v>
      </c>
      <c r="E700" s="4">
        <v>545</v>
      </c>
      <c r="F700" t="s">
        <v>8219</v>
      </c>
      <c r="G700" t="s">
        <v>8225</v>
      </c>
      <c r="H700" t="s">
        <v>8247</v>
      </c>
      <c r="I700">
        <v>1402848000</v>
      </c>
      <c r="J700" s="11">
        <f>(((I700/60)/60)/24)+DATE(1970,1,1)</f>
        <v>41805.666666666664</v>
      </c>
      <c r="K700">
        <v>1400570787</v>
      </c>
      <c r="L700" s="15">
        <f>(((K700/60)/60)/24)+DATE(1970,1,1)</f>
        <v>41779.310034722221</v>
      </c>
      <c r="M700" s="63">
        <f>DATEDIF(L700,J700,"D")</f>
        <v>26</v>
      </c>
      <c r="N700" s="5">
        <v>26</v>
      </c>
      <c r="O700" t="b">
        <v>1</v>
      </c>
      <c r="P700">
        <v>15</v>
      </c>
      <c r="Q700" t="b">
        <v>1</v>
      </c>
      <c r="R700" t="s">
        <v>8271</v>
      </c>
      <c r="S700" s="2">
        <f>IF(E700=0,0,E700/D700*100)</f>
        <v>109.00000000000001</v>
      </c>
      <c r="T700" s="4">
        <f>IF(E700=0,0,E700/P700)</f>
        <v>36.333333333333336</v>
      </c>
      <c r="U700" t="str">
        <f>PROPER(LEFT(R700,(SEARCH("/",R700)-2)+1))</f>
        <v>Theater</v>
      </c>
      <c r="V700" t="str">
        <f>PROPER(RIGHT(R700,LEN(R700)-SEARCH("/",R700)))</f>
        <v>Plays</v>
      </c>
    </row>
    <row r="701" spans="1:22" x14ac:dyDescent="0.25">
      <c r="A701">
        <v>3393</v>
      </c>
      <c r="B701" s="7" t="s">
        <v>3392</v>
      </c>
      <c r="C701" s="7" t="s">
        <v>7503</v>
      </c>
      <c r="D701" s="4">
        <v>1500</v>
      </c>
      <c r="E701" s="4">
        <v>1587</v>
      </c>
      <c r="F701" t="s">
        <v>8219</v>
      </c>
      <c r="G701" t="s">
        <v>8224</v>
      </c>
      <c r="H701" t="s">
        <v>8246</v>
      </c>
      <c r="I701">
        <v>1415234760</v>
      </c>
      <c r="J701" s="11">
        <f>(((I701/60)/60)/24)+DATE(1970,1,1)</f>
        <v>41949.031944444447</v>
      </c>
      <c r="K701">
        <v>1413065230</v>
      </c>
      <c r="L701" s="15">
        <f>(((K701/60)/60)/24)+DATE(1970,1,1)</f>
        <v>41923.921643518523</v>
      </c>
      <c r="M701" s="63">
        <f>DATEDIF(L701,J701,"D")</f>
        <v>26</v>
      </c>
      <c r="N701" s="5">
        <v>26</v>
      </c>
      <c r="O701" t="b">
        <v>0</v>
      </c>
      <c r="P701">
        <v>44</v>
      </c>
      <c r="Q701" t="b">
        <v>1</v>
      </c>
      <c r="R701" t="s">
        <v>8271</v>
      </c>
      <c r="S701" s="2">
        <f>IF(E701=0,0,E701/D701*100)</f>
        <v>105.80000000000001</v>
      </c>
      <c r="T701" s="4">
        <f>IF(E701=0,0,E701/P701)</f>
        <v>36.06818181818182</v>
      </c>
      <c r="U701" t="str">
        <f>PROPER(LEFT(R701,(SEARCH("/",R701)-2)+1))</f>
        <v>Theater</v>
      </c>
      <c r="V701" t="str">
        <f>PROPER(RIGHT(R701,LEN(R701)-SEARCH("/",R701)))</f>
        <v>Plays</v>
      </c>
    </row>
    <row r="702" spans="1:22" x14ac:dyDescent="0.25">
      <c r="A702">
        <v>3438</v>
      </c>
      <c r="B702" s="7" t="s">
        <v>3437</v>
      </c>
      <c r="C702" s="7" t="s">
        <v>7548</v>
      </c>
      <c r="D702" s="4">
        <v>2500</v>
      </c>
      <c r="E702" s="4">
        <v>2605</v>
      </c>
      <c r="F702" t="s">
        <v>8219</v>
      </c>
      <c r="G702" t="s">
        <v>8225</v>
      </c>
      <c r="H702" t="s">
        <v>8247</v>
      </c>
      <c r="I702">
        <v>1430600400</v>
      </c>
      <c r="J702" s="11">
        <f>(((I702/60)/60)/24)+DATE(1970,1,1)</f>
        <v>42126.875</v>
      </c>
      <c r="K702">
        <v>1428358567</v>
      </c>
      <c r="L702" s="15">
        <f>(((K702/60)/60)/24)+DATE(1970,1,1)</f>
        <v>42100.927858796291</v>
      </c>
      <c r="M702" s="63">
        <f>DATEDIF(L702,J702,"D")</f>
        <v>26</v>
      </c>
      <c r="N702" s="5">
        <v>26</v>
      </c>
      <c r="O702" t="b">
        <v>0</v>
      </c>
      <c r="P702">
        <v>14</v>
      </c>
      <c r="Q702" t="b">
        <v>1</v>
      </c>
      <c r="R702" t="s">
        <v>8271</v>
      </c>
      <c r="S702" s="2">
        <f>IF(E702=0,0,E702/D702*100)</f>
        <v>104.2</v>
      </c>
      <c r="T702" s="4">
        <f>IF(E702=0,0,E702/P702)</f>
        <v>186.07142857142858</v>
      </c>
      <c r="U702" t="str">
        <f>PROPER(LEFT(R702,(SEARCH("/",R702)-2)+1))</f>
        <v>Theater</v>
      </c>
      <c r="V702" t="str">
        <f>PROPER(RIGHT(R702,LEN(R702)-SEARCH("/",R702)))</f>
        <v>Plays</v>
      </c>
    </row>
    <row r="703" spans="1:22" x14ac:dyDescent="0.25">
      <c r="A703">
        <v>3478</v>
      </c>
      <c r="B703" s="7" t="s">
        <v>3477</v>
      </c>
      <c r="C703" s="7" t="s">
        <v>7588</v>
      </c>
      <c r="D703" s="4">
        <v>2000</v>
      </c>
      <c r="E703" s="4">
        <v>2257</v>
      </c>
      <c r="F703" t="s">
        <v>8219</v>
      </c>
      <c r="G703" t="s">
        <v>8224</v>
      </c>
      <c r="H703" t="s">
        <v>8246</v>
      </c>
      <c r="I703">
        <v>1426539600</v>
      </c>
      <c r="J703" s="11">
        <f>(((I703/60)/60)/24)+DATE(1970,1,1)</f>
        <v>42079.875</v>
      </c>
      <c r="K703">
        <v>1424296822</v>
      </c>
      <c r="L703" s="15">
        <f>(((K703/60)/60)/24)+DATE(1970,1,1)</f>
        <v>42053.916921296302</v>
      </c>
      <c r="M703" s="63">
        <f>DATEDIF(L703,J703,"D")</f>
        <v>26</v>
      </c>
      <c r="N703" s="5">
        <v>26</v>
      </c>
      <c r="O703" t="b">
        <v>0</v>
      </c>
      <c r="P703">
        <v>57</v>
      </c>
      <c r="Q703" t="b">
        <v>1</v>
      </c>
      <c r="R703" t="s">
        <v>8271</v>
      </c>
      <c r="S703" s="2">
        <f>IF(E703=0,0,E703/D703*100)</f>
        <v>112.85000000000001</v>
      </c>
      <c r="T703" s="4">
        <f>IF(E703=0,0,E703/P703)</f>
        <v>39.596491228070178</v>
      </c>
      <c r="U703" t="str">
        <f>PROPER(LEFT(R703,(SEARCH("/",R703)-2)+1))</f>
        <v>Theater</v>
      </c>
      <c r="V703" t="str">
        <f>PROPER(RIGHT(R703,LEN(R703)-SEARCH("/",R703)))</f>
        <v>Plays</v>
      </c>
    </row>
    <row r="704" spans="1:22" x14ac:dyDescent="0.25">
      <c r="A704">
        <v>3520</v>
      </c>
      <c r="B704" s="7" t="s">
        <v>3519</v>
      </c>
      <c r="C704" s="7" t="s">
        <v>7630</v>
      </c>
      <c r="D704" s="4">
        <v>2000</v>
      </c>
      <c r="E704" s="4">
        <v>2015</v>
      </c>
      <c r="F704" t="s">
        <v>8219</v>
      </c>
      <c r="G704" t="s">
        <v>8225</v>
      </c>
      <c r="H704" t="s">
        <v>8247</v>
      </c>
      <c r="I704">
        <v>1441547220</v>
      </c>
      <c r="J704" s="11">
        <f>(((I704/60)/60)/24)+DATE(1970,1,1)</f>
        <v>42253.57430555555</v>
      </c>
      <c r="K704">
        <v>1439322412</v>
      </c>
      <c r="L704" s="15">
        <f>(((K704/60)/60)/24)+DATE(1970,1,1)</f>
        <v>42227.824212962965</v>
      </c>
      <c r="M704" s="63">
        <f>DATEDIF(L704,J704,"D")</f>
        <v>26</v>
      </c>
      <c r="N704" s="5">
        <v>26</v>
      </c>
      <c r="O704" t="b">
        <v>0</v>
      </c>
      <c r="P704">
        <v>21</v>
      </c>
      <c r="Q704" t="b">
        <v>1</v>
      </c>
      <c r="R704" t="s">
        <v>8271</v>
      </c>
      <c r="S704" s="2">
        <f>IF(E704=0,0,E704/D704*100)</f>
        <v>100.75</v>
      </c>
      <c r="T704" s="4">
        <f>IF(E704=0,0,E704/P704)</f>
        <v>95.952380952380949</v>
      </c>
      <c r="U704" t="str">
        <f>PROPER(LEFT(R704,(SEARCH("/",R704)-2)+1))</f>
        <v>Theater</v>
      </c>
      <c r="V704" t="str">
        <f>PROPER(RIGHT(R704,LEN(R704)-SEARCH("/",R704)))</f>
        <v>Plays</v>
      </c>
    </row>
    <row r="705" spans="1:22" x14ac:dyDescent="0.25">
      <c r="A705">
        <v>3595</v>
      </c>
      <c r="B705" s="7" t="s">
        <v>3594</v>
      </c>
      <c r="C705" s="7" t="s">
        <v>7705</v>
      </c>
      <c r="D705" s="4">
        <v>2600</v>
      </c>
      <c r="E705" s="4">
        <v>3081</v>
      </c>
      <c r="F705" t="s">
        <v>8219</v>
      </c>
      <c r="G705" t="s">
        <v>8224</v>
      </c>
      <c r="H705" t="s">
        <v>8246</v>
      </c>
      <c r="I705">
        <v>1426229940</v>
      </c>
      <c r="J705" s="11">
        <f>(((I705/60)/60)/24)+DATE(1970,1,1)</f>
        <v>42076.290972222225</v>
      </c>
      <c r="K705">
        <v>1423959123</v>
      </c>
      <c r="L705" s="15">
        <f>(((K705/60)/60)/24)+DATE(1970,1,1)</f>
        <v>42050.008368055554</v>
      </c>
      <c r="M705" s="63">
        <f>DATEDIF(L705,J705,"D")</f>
        <v>26</v>
      </c>
      <c r="N705" s="5">
        <v>26</v>
      </c>
      <c r="O705" t="b">
        <v>0</v>
      </c>
      <c r="P705">
        <v>62</v>
      </c>
      <c r="Q705" t="b">
        <v>1</v>
      </c>
      <c r="R705" t="s">
        <v>8271</v>
      </c>
      <c r="S705" s="2">
        <f>IF(E705=0,0,E705/D705*100)</f>
        <v>118.5</v>
      </c>
      <c r="T705" s="4">
        <f>IF(E705=0,0,E705/P705)</f>
        <v>49.693548387096776</v>
      </c>
      <c r="U705" t="str">
        <f>PROPER(LEFT(R705,(SEARCH("/",R705)-2)+1))</f>
        <v>Theater</v>
      </c>
      <c r="V705" t="str">
        <f>PROPER(RIGHT(R705,LEN(R705)-SEARCH("/",R705)))</f>
        <v>Plays</v>
      </c>
    </row>
    <row r="706" spans="1:22" x14ac:dyDescent="0.25">
      <c r="A706">
        <v>3599</v>
      </c>
      <c r="B706" s="7" t="s">
        <v>3598</v>
      </c>
      <c r="C706" s="7" t="s">
        <v>7709</v>
      </c>
      <c r="D706" s="4">
        <v>500</v>
      </c>
      <c r="E706" s="4">
        <v>1010</v>
      </c>
      <c r="F706" t="s">
        <v>8219</v>
      </c>
      <c r="G706" t="s">
        <v>8224</v>
      </c>
      <c r="H706" t="s">
        <v>8246</v>
      </c>
      <c r="I706">
        <v>1440892800</v>
      </c>
      <c r="J706" s="11">
        <f>(((I706/60)/60)/24)+DATE(1970,1,1)</f>
        <v>42246</v>
      </c>
      <c r="K706">
        <v>1438715077</v>
      </c>
      <c r="L706" s="15">
        <f>(((K706/60)/60)/24)+DATE(1970,1,1)</f>
        <v>42220.79487268519</v>
      </c>
      <c r="M706" s="63">
        <f>DATEDIF(L706,J706,"D")</f>
        <v>26</v>
      </c>
      <c r="N706" s="5">
        <v>26</v>
      </c>
      <c r="O706" t="b">
        <v>0</v>
      </c>
      <c r="P706">
        <v>17</v>
      </c>
      <c r="Q706" t="b">
        <v>1</v>
      </c>
      <c r="R706" t="s">
        <v>8271</v>
      </c>
      <c r="S706" s="2">
        <f>IF(E706=0,0,E706/D706*100)</f>
        <v>202</v>
      </c>
      <c r="T706" s="4">
        <f>IF(E706=0,0,E706/P706)</f>
        <v>59.411764705882355</v>
      </c>
      <c r="U706" t="str">
        <f>PROPER(LEFT(R706,(SEARCH("/",R706)-2)+1))</f>
        <v>Theater</v>
      </c>
      <c r="V706" t="str">
        <f>PROPER(RIGHT(R706,LEN(R706)-SEARCH("/",R706)))</f>
        <v>Plays</v>
      </c>
    </row>
    <row r="707" spans="1:22" x14ac:dyDescent="0.25">
      <c r="A707">
        <v>3649</v>
      </c>
      <c r="B707" s="7" t="s">
        <v>3647</v>
      </c>
      <c r="C707" s="7" t="s">
        <v>7759</v>
      </c>
      <c r="D707" s="4">
        <v>750</v>
      </c>
      <c r="E707" s="4">
        <v>780</v>
      </c>
      <c r="F707" t="s">
        <v>8219</v>
      </c>
      <c r="G707" t="s">
        <v>8229</v>
      </c>
      <c r="H707" t="s">
        <v>8251</v>
      </c>
      <c r="I707">
        <v>1402938394</v>
      </c>
      <c r="J707" s="11">
        <f>(((I707/60)/60)/24)+DATE(1970,1,1)</f>
        <v>41806.712893518517</v>
      </c>
      <c r="K707">
        <v>1400691994</v>
      </c>
      <c r="L707" s="15">
        <f>(((K707/60)/60)/24)+DATE(1970,1,1)</f>
        <v>41780.712893518517</v>
      </c>
      <c r="M707" s="63">
        <f>DATEDIF(L707,J707,"D")</f>
        <v>26</v>
      </c>
      <c r="N707" s="5">
        <v>26</v>
      </c>
      <c r="O707" t="b">
        <v>0</v>
      </c>
      <c r="P707">
        <v>8</v>
      </c>
      <c r="Q707" t="b">
        <v>1</v>
      </c>
      <c r="R707" t="s">
        <v>8271</v>
      </c>
      <c r="S707" s="2">
        <f>IF(E707=0,0,E707/D707*100)</f>
        <v>104</v>
      </c>
      <c r="T707" s="4">
        <f>IF(E707=0,0,E707/P707)</f>
        <v>97.5</v>
      </c>
      <c r="U707" t="str">
        <f>PROPER(LEFT(R707,(SEARCH("/",R707)-2)+1))</f>
        <v>Theater</v>
      </c>
      <c r="V707" t="str">
        <f>PROPER(RIGHT(R707,LEN(R707)-SEARCH("/",R707)))</f>
        <v>Plays</v>
      </c>
    </row>
    <row r="708" spans="1:22" x14ac:dyDescent="0.25">
      <c r="A708">
        <v>3711</v>
      </c>
      <c r="B708" s="7" t="s">
        <v>3708</v>
      </c>
      <c r="C708" s="7" t="s">
        <v>7821</v>
      </c>
      <c r="D708" s="4">
        <v>500</v>
      </c>
      <c r="E708" s="4">
        <v>570</v>
      </c>
      <c r="F708" t="s">
        <v>8219</v>
      </c>
      <c r="G708" t="s">
        <v>8224</v>
      </c>
      <c r="H708" t="s">
        <v>8246</v>
      </c>
      <c r="I708">
        <v>1402848000</v>
      </c>
      <c r="J708" s="11">
        <f>(((I708/60)/60)/24)+DATE(1970,1,1)</f>
        <v>41805.666666666664</v>
      </c>
      <c r="K708">
        <v>1400606573</v>
      </c>
      <c r="L708" s="15">
        <f>(((K708/60)/60)/24)+DATE(1970,1,1)</f>
        <v>41779.724224537036</v>
      </c>
      <c r="M708" s="63">
        <f>DATEDIF(L708,J708,"D")</f>
        <v>26</v>
      </c>
      <c r="N708" s="5">
        <v>26</v>
      </c>
      <c r="O708" t="b">
        <v>0</v>
      </c>
      <c r="P708">
        <v>21</v>
      </c>
      <c r="Q708" t="b">
        <v>1</v>
      </c>
      <c r="R708" t="s">
        <v>8271</v>
      </c>
      <c r="S708" s="2">
        <f>IF(E708=0,0,E708/D708*100)</f>
        <v>113.99999999999999</v>
      </c>
      <c r="T708" s="4">
        <f>IF(E708=0,0,E708/P708)</f>
        <v>27.142857142857142</v>
      </c>
      <c r="U708" t="str">
        <f>PROPER(LEFT(R708,(SEARCH("/",R708)-2)+1))</f>
        <v>Theater</v>
      </c>
      <c r="V708" t="str">
        <f>PROPER(RIGHT(R708,LEN(R708)-SEARCH("/",R708)))</f>
        <v>Plays</v>
      </c>
    </row>
    <row r="709" spans="1:22" x14ac:dyDescent="0.25">
      <c r="A709">
        <v>3747</v>
      </c>
      <c r="B709" s="7" t="s">
        <v>3744</v>
      </c>
      <c r="C709" s="7" t="s">
        <v>7857</v>
      </c>
      <c r="D709" s="4">
        <v>2500</v>
      </c>
      <c r="E709" s="4">
        <v>25</v>
      </c>
      <c r="F709" t="s">
        <v>8221</v>
      </c>
      <c r="G709" t="s">
        <v>8225</v>
      </c>
      <c r="H709" t="s">
        <v>8247</v>
      </c>
      <c r="I709">
        <v>1436137140</v>
      </c>
      <c r="J709" s="11">
        <f>(((I709/60)/60)/24)+DATE(1970,1,1)</f>
        <v>42190.957638888889</v>
      </c>
      <c r="K709">
        <v>1433833896</v>
      </c>
      <c r="L709" s="15">
        <f>(((K709/60)/60)/24)+DATE(1970,1,1)</f>
        <v>42164.299722222218</v>
      </c>
      <c r="M709" s="63">
        <f>DATEDIF(L709,J709,"D")</f>
        <v>26</v>
      </c>
      <c r="N709" s="5">
        <v>26</v>
      </c>
      <c r="O709" t="b">
        <v>0</v>
      </c>
      <c r="P709">
        <v>1</v>
      </c>
      <c r="Q709" t="b">
        <v>0</v>
      </c>
      <c r="R709" t="s">
        <v>8271</v>
      </c>
      <c r="S709" s="2">
        <f>IF(E709=0,0,E709/D709*100)</f>
        <v>1</v>
      </c>
      <c r="T709" s="4">
        <f>IF(E709=0,0,E709/P709)</f>
        <v>25</v>
      </c>
      <c r="U709" t="str">
        <f>PROPER(LEFT(R709,(SEARCH("/",R709)-2)+1))</f>
        <v>Theater</v>
      </c>
      <c r="V709" t="str">
        <f>PROPER(RIGHT(R709,LEN(R709)-SEARCH("/",R709)))</f>
        <v>Plays</v>
      </c>
    </row>
    <row r="710" spans="1:22" x14ac:dyDescent="0.25">
      <c r="A710">
        <v>3859</v>
      </c>
      <c r="B710" s="7" t="s">
        <v>3856</v>
      </c>
      <c r="C710" s="7" t="s">
        <v>7968</v>
      </c>
      <c r="D710" s="4">
        <v>2500</v>
      </c>
      <c r="E710" s="4">
        <v>1</v>
      </c>
      <c r="F710" t="s">
        <v>8221</v>
      </c>
      <c r="G710" t="s">
        <v>8224</v>
      </c>
      <c r="H710" t="s">
        <v>8246</v>
      </c>
      <c r="I710">
        <v>1403730000</v>
      </c>
      <c r="J710" s="11">
        <f>(((I710/60)/60)/24)+DATE(1970,1,1)</f>
        <v>41815.875</v>
      </c>
      <c r="K710">
        <v>1401485207</v>
      </c>
      <c r="L710" s="15">
        <f>(((K710/60)/60)/24)+DATE(1970,1,1)</f>
        <v>41789.893599537041</v>
      </c>
      <c r="M710" s="63">
        <f>DATEDIF(L710,J710,"D")</f>
        <v>26</v>
      </c>
      <c r="N710" s="5">
        <v>26</v>
      </c>
      <c r="O710" t="b">
        <v>0</v>
      </c>
      <c r="P710">
        <v>1</v>
      </c>
      <c r="Q710" t="b">
        <v>0</v>
      </c>
      <c r="R710" t="s">
        <v>8271</v>
      </c>
      <c r="S710" s="2">
        <f>IF(E710=0,0,E710/D710*100)</f>
        <v>0.04</v>
      </c>
      <c r="T710" s="4">
        <f>IF(E710=0,0,E710/P710)</f>
        <v>1</v>
      </c>
      <c r="U710" t="str">
        <f>PROPER(LEFT(R710,(SEARCH("/",R710)-2)+1))</f>
        <v>Theater</v>
      </c>
      <c r="V710" t="str">
        <f>PROPER(RIGHT(R710,LEN(R710)-SEARCH("/",R710)))</f>
        <v>Plays</v>
      </c>
    </row>
    <row r="711" spans="1:22" x14ac:dyDescent="0.25">
      <c r="A711">
        <v>23</v>
      </c>
      <c r="B711" s="7" t="s">
        <v>25</v>
      </c>
      <c r="C711" s="7" t="s">
        <v>4134</v>
      </c>
      <c r="D711" s="4">
        <v>2000</v>
      </c>
      <c r="E711" s="4">
        <v>2370</v>
      </c>
      <c r="F711" t="s">
        <v>8219</v>
      </c>
      <c r="G711" t="s">
        <v>8224</v>
      </c>
      <c r="H711" t="s">
        <v>8246</v>
      </c>
      <c r="I711">
        <v>1430407200</v>
      </c>
      <c r="J711" s="11">
        <f>(((I711/60)/60)/24)+DATE(1970,1,1)</f>
        <v>42124.638888888891</v>
      </c>
      <c r="K711">
        <v>1428086501</v>
      </c>
      <c r="L711" s="15">
        <f>(((K711/60)/60)/24)+DATE(1970,1,1)</f>
        <v>42097.778946759259</v>
      </c>
      <c r="M711" s="63">
        <f>DATEDIF(L711,J711,"D")</f>
        <v>27</v>
      </c>
      <c r="N711" s="5">
        <v>27</v>
      </c>
      <c r="O711" t="b">
        <v>0</v>
      </c>
      <c r="P711">
        <v>23</v>
      </c>
      <c r="Q711" t="b">
        <v>1</v>
      </c>
      <c r="R711" t="s">
        <v>8265</v>
      </c>
      <c r="S711" s="2">
        <f>IF(E711=0,0,E711/D711*100)</f>
        <v>118.5</v>
      </c>
      <c r="T711" s="4">
        <f>IF(E711=0,0,E711/P711)</f>
        <v>103.04347826086956</v>
      </c>
      <c r="U711" t="str">
        <f>PROPER(LEFT(R711,(SEARCH("/",R711)-2)+1))</f>
        <v>Film &amp; Video</v>
      </c>
      <c r="V711" t="str">
        <f>PROPER(RIGHT(R711,LEN(R711)-SEARCH("/",R711)))</f>
        <v>Television</v>
      </c>
    </row>
    <row r="712" spans="1:22" x14ac:dyDescent="0.25">
      <c r="A712">
        <v>65</v>
      </c>
      <c r="B712" s="7" t="s">
        <v>67</v>
      </c>
      <c r="C712" s="7" t="s">
        <v>4176</v>
      </c>
      <c r="D712" s="4">
        <v>7000</v>
      </c>
      <c r="E712" s="4">
        <v>7527</v>
      </c>
      <c r="F712" t="s">
        <v>8219</v>
      </c>
      <c r="G712" t="s">
        <v>8229</v>
      </c>
      <c r="H712" t="s">
        <v>8251</v>
      </c>
      <c r="I712">
        <v>1407736740</v>
      </c>
      <c r="J712" s="11">
        <f>(((I712/60)/60)/24)+DATE(1970,1,1)</f>
        <v>41862.249305555553</v>
      </c>
      <c r="K712">
        <v>1405453354</v>
      </c>
      <c r="L712" s="15">
        <f>(((K712/60)/60)/24)+DATE(1970,1,1)</f>
        <v>41835.821226851855</v>
      </c>
      <c r="M712" s="63">
        <f>DATEDIF(L712,J712,"D")</f>
        <v>27</v>
      </c>
      <c r="N712" s="5">
        <v>27</v>
      </c>
      <c r="O712" t="b">
        <v>0</v>
      </c>
      <c r="P712">
        <v>57</v>
      </c>
      <c r="Q712" t="b">
        <v>1</v>
      </c>
      <c r="R712" t="s">
        <v>8266</v>
      </c>
      <c r="S712" s="2">
        <f>IF(E712=0,0,E712/D712*100)</f>
        <v>107.52857142857141</v>
      </c>
      <c r="T712" s="4">
        <f>IF(E712=0,0,E712/P712)</f>
        <v>132.05263157894737</v>
      </c>
      <c r="U712" t="str">
        <f>PROPER(LEFT(R712,(SEARCH("/",R712)-2)+1))</f>
        <v>Film &amp; Video</v>
      </c>
      <c r="V712" t="str">
        <f>PROPER(RIGHT(R712,LEN(R712)-SEARCH("/",R712)))</f>
        <v>Shorts</v>
      </c>
    </row>
    <row r="713" spans="1:22" x14ac:dyDescent="0.25">
      <c r="A713">
        <v>145</v>
      </c>
      <c r="B713" s="7" t="s">
        <v>147</v>
      </c>
      <c r="C713" s="7" t="s">
        <v>4255</v>
      </c>
      <c r="D713" s="4">
        <v>4500</v>
      </c>
      <c r="E713" s="4">
        <v>338</v>
      </c>
      <c r="F713" t="s">
        <v>8220</v>
      </c>
      <c r="G713" t="s">
        <v>8224</v>
      </c>
      <c r="H713" t="s">
        <v>8246</v>
      </c>
      <c r="I713">
        <v>1439298052</v>
      </c>
      <c r="J713" s="11">
        <f>(((I713/60)/60)/24)+DATE(1970,1,1)</f>
        <v>42227.542268518519</v>
      </c>
      <c r="K713">
        <v>1436965252</v>
      </c>
      <c r="L713" s="15">
        <f>(((K713/60)/60)/24)+DATE(1970,1,1)</f>
        <v>42200.542268518519</v>
      </c>
      <c r="M713" s="63">
        <f>DATEDIF(L713,J713,"D")</f>
        <v>27</v>
      </c>
      <c r="N713" s="5">
        <v>27</v>
      </c>
      <c r="O713" t="b">
        <v>0</v>
      </c>
      <c r="P713">
        <v>9</v>
      </c>
      <c r="Q713" t="b">
        <v>0</v>
      </c>
      <c r="R713" t="s">
        <v>8267</v>
      </c>
      <c r="S713" s="2">
        <f>IF(E713=0,0,E713/D713*100)</f>
        <v>7.5111111111111111</v>
      </c>
      <c r="T713" s="4">
        <f>IF(E713=0,0,E713/P713)</f>
        <v>37.555555555555557</v>
      </c>
      <c r="U713" t="str">
        <f>PROPER(LEFT(R713,(SEARCH("/",R713)-2)+1))</f>
        <v>Film &amp; Video</v>
      </c>
      <c r="V713" t="str">
        <f>PROPER(RIGHT(R713,LEN(R713)-SEARCH("/",R713)))</f>
        <v>Science Fiction</v>
      </c>
    </row>
    <row r="714" spans="1:22" x14ac:dyDescent="0.25">
      <c r="A714">
        <v>327</v>
      </c>
      <c r="B714" s="7" t="s">
        <v>328</v>
      </c>
      <c r="C714" s="7" t="s">
        <v>4437</v>
      </c>
      <c r="D714" s="4">
        <v>4000</v>
      </c>
      <c r="E714" s="4">
        <v>5456</v>
      </c>
      <c r="F714" t="s">
        <v>8219</v>
      </c>
      <c r="G714" t="s">
        <v>8224</v>
      </c>
      <c r="H714" t="s">
        <v>8246</v>
      </c>
      <c r="I714">
        <v>1427011200</v>
      </c>
      <c r="J714" s="11">
        <f>(((I714/60)/60)/24)+DATE(1970,1,1)</f>
        <v>42085.333333333328</v>
      </c>
      <c r="K714">
        <v>1424669929</v>
      </c>
      <c r="L714" s="15">
        <f>(((K714/60)/60)/24)+DATE(1970,1,1)</f>
        <v>42058.235289351855</v>
      </c>
      <c r="M714" s="63">
        <f>DATEDIF(L714,J714,"D")</f>
        <v>27</v>
      </c>
      <c r="N714" s="5">
        <v>27</v>
      </c>
      <c r="O714" t="b">
        <v>1</v>
      </c>
      <c r="P714">
        <v>34</v>
      </c>
      <c r="Q714" t="b">
        <v>1</v>
      </c>
      <c r="R714" t="s">
        <v>8269</v>
      </c>
      <c r="S714" s="2">
        <f>IF(E714=0,0,E714/D714*100)</f>
        <v>136.4</v>
      </c>
      <c r="T714" s="4">
        <f>IF(E714=0,0,E714/P714)</f>
        <v>160.47058823529412</v>
      </c>
      <c r="U714" t="str">
        <f>PROPER(LEFT(R714,(SEARCH("/",R714)-2)+1))</f>
        <v>Film &amp; Video</v>
      </c>
      <c r="V714" t="str">
        <f>PROPER(RIGHT(R714,LEN(R714)-SEARCH("/",R714)))</f>
        <v>Documentary</v>
      </c>
    </row>
    <row r="715" spans="1:22" x14ac:dyDescent="0.25">
      <c r="A715">
        <v>482</v>
      </c>
      <c r="B715" s="7" t="s">
        <v>483</v>
      </c>
      <c r="C715" s="7" t="s">
        <v>4592</v>
      </c>
      <c r="D715" s="4">
        <v>10000</v>
      </c>
      <c r="E715" s="4">
        <v>10</v>
      </c>
      <c r="F715" t="s">
        <v>8221</v>
      </c>
      <c r="G715" t="s">
        <v>8224</v>
      </c>
      <c r="H715" t="s">
        <v>8246</v>
      </c>
      <c r="I715">
        <v>1460644440</v>
      </c>
      <c r="J715" s="11">
        <f>(((I715/60)/60)/24)+DATE(1970,1,1)</f>
        <v>42474.606944444444</v>
      </c>
      <c r="K715">
        <v>1458336690</v>
      </c>
      <c r="L715" s="15">
        <f>(((K715/60)/60)/24)+DATE(1970,1,1)</f>
        <v>42447.896875000006</v>
      </c>
      <c r="M715" s="63">
        <f>DATEDIF(L715,J715,"D")</f>
        <v>27</v>
      </c>
      <c r="N715" s="5">
        <v>27</v>
      </c>
      <c r="O715" t="b">
        <v>0</v>
      </c>
      <c r="P715">
        <v>1</v>
      </c>
      <c r="Q715" t="b">
        <v>0</v>
      </c>
      <c r="R715" t="s">
        <v>8270</v>
      </c>
      <c r="S715" s="2">
        <f>IF(E715=0,0,E715/D715*100)</f>
        <v>0.1</v>
      </c>
      <c r="T715" s="4">
        <f>IF(E715=0,0,E715/P715)</f>
        <v>10</v>
      </c>
      <c r="U715" t="str">
        <f>PROPER(LEFT(R715,(SEARCH("/",R715)-2)+1))</f>
        <v>Film &amp; Video</v>
      </c>
      <c r="V715" t="str">
        <f>PROPER(RIGHT(R715,LEN(R715)-SEARCH("/",R715)))</f>
        <v>Animation</v>
      </c>
    </row>
    <row r="716" spans="1:22" x14ac:dyDescent="0.25">
      <c r="A716">
        <v>803</v>
      </c>
      <c r="B716" s="7" t="s">
        <v>804</v>
      </c>
      <c r="C716" s="7" t="s">
        <v>4913</v>
      </c>
      <c r="D716" s="4">
        <v>2300</v>
      </c>
      <c r="E716" s="4">
        <v>2835</v>
      </c>
      <c r="F716" t="s">
        <v>8219</v>
      </c>
      <c r="G716" t="s">
        <v>8224</v>
      </c>
      <c r="H716" t="s">
        <v>8246</v>
      </c>
      <c r="I716">
        <v>1306630800</v>
      </c>
      <c r="J716" s="11">
        <f>(((I716/60)/60)/24)+DATE(1970,1,1)</f>
        <v>40692.041666666664</v>
      </c>
      <c r="K716">
        <v>1304376478</v>
      </c>
      <c r="L716" s="15">
        <f>(((K716/60)/60)/24)+DATE(1970,1,1)</f>
        <v>40665.949976851851</v>
      </c>
      <c r="M716" s="63">
        <f>DATEDIF(L716,J716,"D")</f>
        <v>27</v>
      </c>
      <c r="N716" s="5">
        <v>27</v>
      </c>
      <c r="O716" t="b">
        <v>0</v>
      </c>
      <c r="P716">
        <v>38</v>
      </c>
      <c r="Q716" t="b">
        <v>1</v>
      </c>
      <c r="R716" t="s">
        <v>8276</v>
      </c>
      <c r="S716" s="2">
        <f>IF(E716=0,0,E716/D716*100)</f>
        <v>123.2608695652174</v>
      </c>
      <c r="T716" s="4">
        <f>IF(E716=0,0,E716/P716)</f>
        <v>74.60526315789474</v>
      </c>
      <c r="U716" t="str">
        <f>PROPER(LEFT(R716,(SEARCH("/",R716)-2)+1))</f>
        <v>Music</v>
      </c>
      <c r="V716" t="str">
        <f>PROPER(RIGHT(R716,LEN(R716)-SEARCH("/",R716)))</f>
        <v>Rock</v>
      </c>
    </row>
    <row r="717" spans="1:22" x14ac:dyDescent="0.25">
      <c r="A717">
        <v>1101</v>
      </c>
      <c r="B717" s="7" t="s">
        <v>1102</v>
      </c>
      <c r="C717" s="7" t="s">
        <v>5211</v>
      </c>
      <c r="D717" s="4">
        <v>100000</v>
      </c>
      <c r="E717" s="4">
        <v>41</v>
      </c>
      <c r="F717" t="s">
        <v>8221</v>
      </c>
      <c r="G717" t="s">
        <v>8224</v>
      </c>
      <c r="H717" t="s">
        <v>8246</v>
      </c>
      <c r="I717">
        <v>1468519920</v>
      </c>
      <c r="J717" s="11">
        <f>(((I717/60)/60)/24)+DATE(1970,1,1)</f>
        <v>42565.758333333331</v>
      </c>
      <c r="K717">
        <v>1466188338</v>
      </c>
      <c r="L717" s="15">
        <f>(((K717/60)/60)/24)+DATE(1970,1,1)</f>
        <v>42538.77243055556</v>
      </c>
      <c r="M717" s="63">
        <f>DATEDIF(L717,J717,"D")</f>
        <v>27</v>
      </c>
      <c r="N717" s="5">
        <v>27</v>
      </c>
      <c r="O717" t="b">
        <v>0</v>
      </c>
      <c r="P717">
        <v>6</v>
      </c>
      <c r="Q717" t="b">
        <v>0</v>
      </c>
      <c r="R717" t="s">
        <v>8282</v>
      </c>
      <c r="S717" s="2">
        <f>IF(E717=0,0,E717/D717*100)</f>
        <v>4.1000000000000002E-2</v>
      </c>
      <c r="T717" s="4">
        <f>IF(E717=0,0,E717/P717)</f>
        <v>6.833333333333333</v>
      </c>
      <c r="U717" t="str">
        <f>PROPER(LEFT(R717,(SEARCH("/",R717)-2)+1))</f>
        <v>Games</v>
      </c>
      <c r="V717" t="str">
        <f>PROPER(RIGHT(R717,LEN(R717)-SEARCH("/",R717)))</f>
        <v>Video Games</v>
      </c>
    </row>
    <row r="718" spans="1:22" x14ac:dyDescent="0.25">
      <c r="A718">
        <v>1292</v>
      </c>
      <c r="B718" s="7" t="s">
        <v>1293</v>
      </c>
      <c r="C718" s="7" t="s">
        <v>5402</v>
      </c>
      <c r="D718" s="4">
        <v>1700</v>
      </c>
      <c r="E718" s="4">
        <v>1870</v>
      </c>
      <c r="F718" t="s">
        <v>8219</v>
      </c>
      <c r="G718" t="s">
        <v>8225</v>
      </c>
      <c r="H718" t="s">
        <v>8247</v>
      </c>
      <c r="I718">
        <v>1444172340</v>
      </c>
      <c r="J718" s="11">
        <f>(((I718/60)/60)/24)+DATE(1970,1,1)</f>
        <v>42283.957638888889</v>
      </c>
      <c r="K718">
        <v>1441822828</v>
      </c>
      <c r="L718" s="15">
        <f>(((K718/60)/60)/24)+DATE(1970,1,1)</f>
        <v>42256.764212962968</v>
      </c>
      <c r="M718" s="63">
        <f>DATEDIF(L718,J718,"D")</f>
        <v>27</v>
      </c>
      <c r="N718" s="5">
        <v>27</v>
      </c>
      <c r="O718" t="b">
        <v>0</v>
      </c>
      <c r="P718">
        <v>52</v>
      </c>
      <c r="Q718" t="b">
        <v>1</v>
      </c>
      <c r="R718" t="s">
        <v>8271</v>
      </c>
      <c r="S718" s="2">
        <f>IF(E718=0,0,E718/D718*100)</f>
        <v>110.00000000000001</v>
      </c>
      <c r="T718" s="4">
        <f>IF(E718=0,0,E718/P718)</f>
        <v>35.96153846153846</v>
      </c>
      <c r="U718" t="str">
        <f>PROPER(LEFT(R718,(SEARCH("/",R718)-2)+1))</f>
        <v>Theater</v>
      </c>
      <c r="V718" t="str">
        <f>PROPER(RIGHT(R718,LEN(R718)-SEARCH("/",R718)))</f>
        <v>Plays</v>
      </c>
    </row>
    <row r="719" spans="1:22" x14ac:dyDescent="0.25">
      <c r="A719">
        <v>1667</v>
      </c>
      <c r="B719" s="7" t="s">
        <v>1668</v>
      </c>
      <c r="C719" s="7" t="s">
        <v>5777</v>
      </c>
      <c r="D719" s="4">
        <v>3400</v>
      </c>
      <c r="E719" s="4">
        <v>4313</v>
      </c>
      <c r="F719" t="s">
        <v>8219</v>
      </c>
      <c r="G719" t="s">
        <v>8224</v>
      </c>
      <c r="H719" t="s">
        <v>8246</v>
      </c>
      <c r="I719">
        <v>1394521140</v>
      </c>
      <c r="J719" s="11">
        <f>(((I719/60)/60)/24)+DATE(1970,1,1)</f>
        <v>41709.290972222225</v>
      </c>
      <c r="K719">
        <v>1392169298</v>
      </c>
      <c r="L719" s="15">
        <f>(((K719/60)/60)/24)+DATE(1970,1,1)</f>
        <v>41682.0705787037</v>
      </c>
      <c r="M719" s="63">
        <f>DATEDIF(L719,J719,"D")</f>
        <v>27</v>
      </c>
      <c r="N719" s="5">
        <v>27</v>
      </c>
      <c r="O719" t="b">
        <v>0</v>
      </c>
      <c r="P719">
        <v>82</v>
      </c>
      <c r="Q719" t="b">
        <v>1</v>
      </c>
      <c r="R719" t="s">
        <v>8292</v>
      </c>
      <c r="S719" s="2">
        <f>IF(E719=0,0,E719/D719*100)</f>
        <v>126.85294117647059</v>
      </c>
      <c r="T719" s="4">
        <f>IF(E719=0,0,E719/P719)</f>
        <v>52.597560975609753</v>
      </c>
      <c r="U719" t="str">
        <f>PROPER(LEFT(R719,(SEARCH("/",R719)-2)+1))</f>
        <v>Music</v>
      </c>
      <c r="V719" t="str">
        <f>PROPER(RIGHT(R719,LEN(R719)-SEARCH("/",R719)))</f>
        <v>Pop</v>
      </c>
    </row>
    <row r="720" spans="1:22" x14ac:dyDescent="0.25">
      <c r="A720">
        <v>2108</v>
      </c>
      <c r="B720" s="7" t="s">
        <v>2109</v>
      </c>
      <c r="C720" s="7" t="s">
        <v>6218</v>
      </c>
      <c r="D720" s="4">
        <v>16000</v>
      </c>
      <c r="E720" s="4">
        <v>17170</v>
      </c>
      <c r="F720" t="s">
        <v>8219</v>
      </c>
      <c r="G720" t="s">
        <v>8224</v>
      </c>
      <c r="H720" t="s">
        <v>8246</v>
      </c>
      <c r="I720">
        <v>1347249300</v>
      </c>
      <c r="J720" s="11">
        <f>(((I720/60)/60)/24)+DATE(1970,1,1)</f>
        <v>41162.163194444445</v>
      </c>
      <c r="K720">
        <v>1344917580</v>
      </c>
      <c r="L720" s="15">
        <f>(((K720/60)/60)/24)+DATE(1970,1,1)</f>
        <v>41135.175694444442</v>
      </c>
      <c r="M720" s="63">
        <f>DATEDIF(L720,J720,"D")</f>
        <v>27</v>
      </c>
      <c r="N720" s="5">
        <v>27</v>
      </c>
      <c r="O720" t="b">
        <v>0</v>
      </c>
      <c r="P720">
        <v>191</v>
      </c>
      <c r="Q720" t="b">
        <v>1</v>
      </c>
      <c r="R720" t="s">
        <v>8279</v>
      </c>
      <c r="S720" s="2">
        <f>IF(E720=0,0,E720/D720*100)</f>
        <v>107.31250000000001</v>
      </c>
      <c r="T720" s="4">
        <f>IF(E720=0,0,E720/P720)</f>
        <v>89.895287958115176</v>
      </c>
      <c r="U720" t="str">
        <f>PROPER(LEFT(R720,(SEARCH("/",R720)-2)+1))</f>
        <v>Music</v>
      </c>
      <c r="V720" t="str">
        <f>PROPER(RIGHT(R720,LEN(R720)-SEARCH("/",R720)))</f>
        <v>Indie Rock</v>
      </c>
    </row>
    <row r="721" spans="1:22" x14ac:dyDescent="0.25">
      <c r="A721">
        <v>2231</v>
      </c>
      <c r="B721" s="7" t="s">
        <v>2232</v>
      </c>
      <c r="C721" s="7" t="s">
        <v>6341</v>
      </c>
      <c r="D721" s="4">
        <v>2500</v>
      </c>
      <c r="E721" s="4">
        <v>30303.24</v>
      </c>
      <c r="F721" t="s">
        <v>8219</v>
      </c>
      <c r="G721" t="s">
        <v>8224</v>
      </c>
      <c r="H721" t="s">
        <v>8246</v>
      </c>
      <c r="I721">
        <v>1372136400</v>
      </c>
      <c r="J721" s="11">
        <f>(((I721/60)/60)/24)+DATE(1970,1,1)</f>
        <v>41450.208333333336</v>
      </c>
      <c r="K721">
        <v>1369864301</v>
      </c>
      <c r="L721" s="15">
        <f>(((K721/60)/60)/24)+DATE(1970,1,1)</f>
        <v>41423.910891203705</v>
      </c>
      <c r="M721" s="63">
        <f>DATEDIF(L721,J721,"D")</f>
        <v>27</v>
      </c>
      <c r="N721" s="5">
        <v>27</v>
      </c>
      <c r="O721" t="b">
        <v>0</v>
      </c>
      <c r="P721">
        <v>1113</v>
      </c>
      <c r="Q721" t="b">
        <v>1</v>
      </c>
      <c r="R721" t="s">
        <v>8297</v>
      </c>
      <c r="S721" s="2">
        <f>IF(E721=0,0,E721/D721*100)</f>
        <v>1212.1296000000002</v>
      </c>
      <c r="T721" s="4">
        <f>IF(E721=0,0,E721/P721)</f>
        <v>27.226630727762803</v>
      </c>
      <c r="U721" t="str">
        <f>PROPER(LEFT(R721,(SEARCH("/",R721)-2)+1))</f>
        <v>Games</v>
      </c>
      <c r="V721" t="str">
        <f>PROPER(RIGHT(R721,LEN(R721)-SEARCH("/",R721)))</f>
        <v>Tabletop Games</v>
      </c>
    </row>
    <row r="722" spans="1:22" x14ac:dyDescent="0.25">
      <c r="A722">
        <v>2619</v>
      </c>
      <c r="B722" s="7" t="s">
        <v>2619</v>
      </c>
      <c r="C722" s="7" t="s">
        <v>6729</v>
      </c>
      <c r="D722" s="4">
        <v>1000</v>
      </c>
      <c r="E722" s="4">
        <v>1884</v>
      </c>
      <c r="F722" t="s">
        <v>8219</v>
      </c>
      <c r="G722" t="s">
        <v>8224</v>
      </c>
      <c r="H722" t="s">
        <v>8246</v>
      </c>
      <c r="I722">
        <v>1445598000</v>
      </c>
      <c r="J722" s="11">
        <f>(((I722/60)/60)/24)+DATE(1970,1,1)</f>
        <v>42300.458333333328</v>
      </c>
      <c r="K722">
        <v>1443302004</v>
      </c>
      <c r="L722" s="15">
        <f>(((K722/60)/60)/24)+DATE(1970,1,1)</f>
        <v>42273.884305555555</v>
      </c>
      <c r="M722" s="63">
        <f>DATEDIF(L722,J722,"D")</f>
        <v>27</v>
      </c>
      <c r="N722" s="5">
        <v>27</v>
      </c>
      <c r="O722" t="b">
        <v>1</v>
      </c>
      <c r="P722">
        <v>53</v>
      </c>
      <c r="Q722" t="b">
        <v>1</v>
      </c>
      <c r="R722" t="s">
        <v>8301</v>
      </c>
      <c r="S722" s="2">
        <f>IF(E722=0,0,E722/D722*100)</f>
        <v>188.39999999999998</v>
      </c>
      <c r="T722" s="4">
        <f>IF(E722=0,0,E722/P722)</f>
        <v>35.547169811320757</v>
      </c>
      <c r="U722" t="str">
        <f>PROPER(LEFT(R722,(SEARCH("/",R722)-2)+1))</f>
        <v>Technology</v>
      </c>
      <c r="V722" t="str">
        <f>PROPER(RIGHT(R722,LEN(R722)-SEARCH("/",R722)))</f>
        <v>Space Exploration</v>
      </c>
    </row>
    <row r="723" spans="1:22" x14ac:dyDescent="0.25">
      <c r="A723">
        <v>2630</v>
      </c>
      <c r="B723" s="7" t="s">
        <v>2630</v>
      </c>
      <c r="C723" s="7" t="s">
        <v>6740</v>
      </c>
      <c r="D723" s="4">
        <v>2000</v>
      </c>
      <c r="E723" s="4">
        <v>3158</v>
      </c>
      <c r="F723" t="s">
        <v>8219</v>
      </c>
      <c r="G723" t="s">
        <v>8226</v>
      </c>
      <c r="H723" t="s">
        <v>8248</v>
      </c>
      <c r="I723">
        <v>1467280800</v>
      </c>
      <c r="J723" s="11">
        <f>(((I723/60)/60)/24)+DATE(1970,1,1)</f>
        <v>42551.416666666672</v>
      </c>
      <c r="K723">
        <v>1464921112</v>
      </c>
      <c r="L723" s="15">
        <f>(((K723/60)/60)/24)+DATE(1970,1,1)</f>
        <v>42524.105462962965</v>
      </c>
      <c r="M723" s="63">
        <f>DATEDIF(L723,J723,"D")</f>
        <v>27</v>
      </c>
      <c r="N723" s="5">
        <v>27</v>
      </c>
      <c r="O723" t="b">
        <v>0</v>
      </c>
      <c r="P723">
        <v>81</v>
      </c>
      <c r="Q723" t="b">
        <v>1</v>
      </c>
      <c r="R723" t="s">
        <v>8301</v>
      </c>
      <c r="S723" s="2">
        <f>IF(E723=0,0,E723/D723*100)</f>
        <v>157.9</v>
      </c>
      <c r="T723" s="4">
        <f>IF(E723=0,0,E723/P723)</f>
        <v>38.987654320987652</v>
      </c>
      <c r="U723" t="str">
        <f>PROPER(LEFT(R723,(SEARCH("/",R723)-2)+1))</f>
        <v>Technology</v>
      </c>
      <c r="V723" t="str">
        <f>PROPER(RIGHT(R723,LEN(R723)-SEARCH("/",R723)))</f>
        <v>Space Exploration</v>
      </c>
    </row>
    <row r="724" spans="1:22" x14ac:dyDescent="0.25">
      <c r="A724">
        <v>2674</v>
      </c>
      <c r="B724" s="7" t="s">
        <v>2674</v>
      </c>
      <c r="C724" s="7" t="s">
        <v>6784</v>
      </c>
      <c r="D724" s="4">
        <v>35000</v>
      </c>
      <c r="E724" s="4">
        <v>21994</v>
      </c>
      <c r="F724" t="s">
        <v>8221</v>
      </c>
      <c r="G724" t="s">
        <v>8224</v>
      </c>
      <c r="H724" t="s">
        <v>8246</v>
      </c>
      <c r="I724">
        <v>1467694740</v>
      </c>
      <c r="J724" s="11">
        <f>(((I724/60)/60)/24)+DATE(1970,1,1)</f>
        <v>42556.207638888889</v>
      </c>
      <c r="K724">
        <v>1465398670</v>
      </c>
      <c r="L724" s="15">
        <f>(((K724/60)/60)/24)+DATE(1970,1,1)</f>
        <v>42529.632754629631</v>
      </c>
      <c r="M724" s="63">
        <f>DATEDIF(L724,J724,"D")</f>
        <v>27</v>
      </c>
      <c r="N724" s="5">
        <v>27</v>
      </c>
      <c r="O724" t="b">
        <v>1</v>
      </c>
      <c r="P724">
        <v>171</v>
      </c>
      <c r="Q724" t="b">
        <v>0</v>
      </c>
      <c r="R724" t="s">
        <v>8302</v>
      </c>
      <c r="S724" s="2">
        <f>IF(E724=0,0,E724/D724*100)</f>
        <v>62.839999999999996</v>
      </c>
      <c r="T724" s="4">
        <f>IF(E724=0,0,E724/P724)</f>
        <v>128.61988304093566</v>
      </c>
      <c r="U724" t="str">
        <f>PROPER(LEFT(R724,(SEARCH("/",R724)-2)+1))</f>
        <v>Technology</v>
      </c>
      <c r="V724" t="str">
        <f>PROPER(RIGHT(R724,LEN(R724)-SEARCH("/",R724)))</f>
        <v>Makerspaces</v>
      </c>
    </row>
    <row r="725" spans="1:22" x14ac:dyDescent="0.25">
      <c r="A725">
        <v>2823</v>
      </c>
      <c r="B725" s="7" t="s">
        <v>2823</v>
      </c>
      <c r="C725" s="7" t="s">
        <v>6933</v>
      </c>
      <c r="D725" s="4">
        <v>100</v>
      </c>
      <c r="E725" s="4">
        <v>124</v>
      </c>
      <c r="F725" t="s">
        <v>8219</v>
      </c>
      <c r="G725" t="s">
        <v>8225</v>
      </c>
      <c r="H725" t="s">
        <v>8247</v>
      </c>
      <c r="I725">
        <v>1427842740</v>
      </c>
      <c r="J725" s="11">
        <f>(((I725/60)/60)/24)+DATE(1970,1,1)</f>
        <v>42094.957638888889</v>
      </c>
      <c r="K725">
        <v>1425428206</v>
      </c>
      <c r="L725" s="15">
        <f>(((K725/60)/60)/24)+DATE(1970,1,1)</f>
        <v>42067.011643518519</v>
      </c>
      <c r="M725" s="63">
        <f>DATEDIF(L725,J725,"D")</f>
        <v>27</v>
      </c>
      <c r="N725" s="5">
        <v>27</v>
      </c>
      <c r="O725" t="b">
        <v>0</v>
      </c>
      <c r="P725">
        <v>14</v>
      </c>
      <c r="Q725" t="b">
        <v>1</v>
      </c>
      <c r="R725" t="s">
        <v>8271</v>
      </c>
      <c r="S725" s="2">
        <f>IF(E725=0,0,E725/D725*100)</f>
        <v>124</v>
      </c>
      <c r="T725" s="4">
        <f>IF(E725=0,0,E725/P725)</f>
        <v>8.8571428571428577</v>
      </c>
      <c r="U725" t="str">
        <f>PROPER(LEFT(R725,(SEARCH("/",R725)-2)+1))</f>
        <v>Theater</v>
      </c>
      <c r="V725" t="str">
        <f>PROPER(RIGHT(R725,LEN(R725)-SEARCH("/",R725)))</f>
        <v>Plays</v>
      </c>
    </row>
    <row r="726" spans="1:22" x14ac:dyDescent="0.25">
      <c r="A726">
        <v>2842</v>
      </c>
      <c r="B726" s="7" t="s">
        <v>2842</v>
      </c>
      <c r="C726" s="7" t="s">
        <v>6952</v>
      </c>
      <c r="D726" s="4">
        <v>1500</v>
      </c>
      <c r="E726" s="4">
        <v>0</v>
      </c>
      <c r="F726" t="s">
        <v>8221</v>
      </c>
      <c r="G726" t="s">
        <v>8225</v>
      </c>
      <c r="H726" t="s">
        <v>8247</v>
      </c>
      <c r="I726">
        <v>1403348400</v>
      </c>
      <c r="J726" s="11">
        <f>(((I726/60)/60)/24)+DATE(1970,1,1)</f>
        <v>41811.458333333336</v>
      </c>
      <c r="K726">
        <v>1401058295</v>
      </c>
      <c r="L726" s="15">
        <f>(((K726/60)/60)/24)+DATE(1970,1,1)</f>
        <v>41784.952488425923</v>
      </c>
      <c r="M726" s="63">
        <f>DATEDIF(L726,J726,"D")</f>
        <v>27</v>
      </c>
      <c r="N726" s="5">
        <v>27</v>
      </c>
      <c r="O726" t="b">
        <v>0</v>
      </c>
      <c r="P726">
        <v>0</v>
      </c>
      <c r="Q726" t="b">
        <v>0</v>
      </c>
      <c r="R726" t="s">
        <v>8271</v>
      </c>
      <c r="S726" s="2">
        <f>IF(E726=0,0,E726/D726*100)</f>
        <v>0</v>
      </c>
      <c r="T726" s="4">
        <f>IF(E726=0,0,E726/P726)</f>
        <v>0</v>
      </c>
      <c r="U726" t="str">
        <f>PROPER(LEFT(R726,(SEARCH("/",R726)-2)+1))</f>
        <v>Theater</v>
      </c>
      <c r="V726" t="str">
        <f>PROPER(RIGHT(R726,LEN(R726)-SEARCH("/",R726)))</f>
        <v>Plays</v>
      </c>
    </row>
    <row r="727" spans="1:22" x14ac:dyDescent="0.25">
      <c r="A727">
        <v>3011</v>
      </c>
      <c r="B727" s="7" t="s">
        <v>3011</v>
      </c>
      <c r="C727" s="7" t="s">
        <v>7121</v>
      </c>
      <c r="D727" s="4">
        <v>300</v>
      </c>
      <c r="E727" s="4">
        <v>371</v>
      </c>
      <c r="F727" t="s">
        <v>8219</v>
      </c>
      <c r="G727" t="s">
        <v>8227</v>
      </c>
      <c r="H727" t="s">
        <v>8249</v>
      </c>
      <c r="I727">
        <v>1450911540</v>
      </c>
      <c r="J727" s="11">
        <f>(((I727/60)/60)/24)+DATE(1970,1,1)</f>
        <v>42361.957638888889</v>
      </c>
      <c r="K727">
        <v>1448536516</v>
      </c>
      <c r="L727" s="15">
        <f>(((K727/60)/60)/24)+DATE(1970,1,1)</f>
        <v>42334.468935185185</v>
      </c>
      <c r="M727" s="63">
        <f>DATEDIF(L727,J727,"D")</f>
        <v>27</v>
      </c>
      <c r="N727" s="5">
        <v>27</v>
      </c>
      <c r="O727" t="b">
        <v>0</v>
      </c>
      <c r="P727">
        <v>25</v>
      </c>
      <c r="Q727" t="b">
        <v>1</v>
      </c>
      <c r="R727" t="s">
        <v>8303</v>
      </c>
      <c r="S727" s="2">
        <f>IF(E727=0,0,E727/D727*100)</f>
        <v>123.66666666666666</v>
      </c>
      <c r="T727" s="4">
        <f>IF(E727=0,0,E727/P727)</f>
        <v>14.84</v>
      </c>
      <c r="U727" t="str">
        <f>PROPER(LEFT(R727,(SEARCH("/",R727)-2)+1))</f>
        <v>Theater</v>
      </c>
      <c r="V727" t="str">
        <f>PROPER(RIGHT(R727,LEN(R727)-SEARCH("/",R727)))</f>
        <v>Spaces</v>
      </c>
    </row>
    <row r="728" spans="1:22" x14ac:dyDescent="0.25">
      <c r="A728">
        <v>3039</v>
      </c>
      <c r="B728" s="7" t="s">
        <v>3039</v>
      </c>
      <c r="C728" s="7" t="s">
        <v>7149</v>
      </c>
      <c r="D728" s="4">
        <v>20000</v>
      </c>
      <c r="E728" s="4">
        <v>21742.78</v>
      </c>
      <c r="F728" t="s">
        <v>8219</v>
      </c>
      <c r="G728" t="s">
        <v>8224</v>
      </c>
      <c r="H728" t="s">
        <v>8246</v>
      </c>
      <c r="I728">
        <v>1388303940</v>
      </c>
      <c r="J728" s="11">
        <f>(((I728/60)/60)/24)+DATE(1970,1,1)</f>
        <v>41637.332638888889</v>
      </c>
      <c r="K728">
        <v>1386011038</v>
      </c>
      <c r="L728" s="15">
        <f>(((K728/60)/60)/24)+DATE(1970,1,1)</f>
        <v>41610.794421296298</v>
      </c>
      <c r="M728" s="63">
        <f>DATEDIF(L728,J728,"D")</f>
        <v>27</v>
      </c>
      <c r="N728" s="5">
        <v>27</v>
      </c>
      <c r="O728" t="b">
        <v>0</v>
      </c>
      <c r="P728">
        <v>236</v>
      </c>
      <c r="Q728" t="b">
        <v>1</v>
      </c>
      <c r="R728" t="s">
        <v>8303</v>
      </c>
      <c r="S728" s="2">
        <f>IF(E728=0,0,E728/D728*100)</f>
        <v>108.71389999999998</v>
      </c>
      <c r="T728" s="4">
        <f>IF(E728=0,0,E728/P728)</f>
        <v>92.130423728813554</v>
      </c>
      <c r="U728" t="str">
        <f>PROPER(LEFT(R728,(SEARCH("/",R728)-2)+1))</f>
        <v>Theater</v>
      </c>
      <c r="V728" t="str">
        <f>PROPER(RIGHT(R728,LEN(R728)-SEARCH("/",R728)))</f>
        <v>Spaces</v>
      </c>
    </row>
    <row r="729" spans="1:22" x14ac:dyDescent="0.25">
      <c r="A729">
        <v>3043</v>
      </c>
      <c r="B729" s="7" t="s">
        <v>3043</v>
      </c>
      <c r="C729" s="7" t="s">
        <v>7153</v>
      </c>
      <c r="D729" s="4">
        <v>15000</v>
      </c>
      <c r="E729" s="4">
        <v>16501</v>
      </c>
      <c r="F729" t="s">
        <v>8219</v>
      </c>
      <c r="G729" t="s">
        <v>8229</v>
      </c>
      <c r="H729" t="s">
        <v>8251</v>
      </c>
      <c r="I729">
        <v>1429152600</v>
      </c>
      <c r="J729" s="11">
        <f>(((I729/60)/60)/24)+DATE(1970,1,1)</f>
        <v>42110.118055555555</v>
      </c>
      <c r="K729">
        <v>1426815699</v>
      </c>
      <c r="L729" s="15">
        <f>(((K729/60)/60)/24)+DATE(1970,1,1)</f>
        <v>42083.070590277777</v>
      </c>
      <c r="M729" s="63">
        <f>DATEDIF(L729,J729,"D")</f>
        <v>27</v>
      </c>
      <c r="N729" s="5">
        <v>27</v>
      </c>
      <c r="O729" t="b">
        <v>0</v>
      </c>
      <c r="P729">
        <v>128</v>
      </c>
      <c r="Q729" t="b">
        <v>1</v>
      </c>
      <c r="R729" t="s">
        <v>8303</v>
      </c>
      <c r="S729" s="2">
        <f>IF(E729=0,0,E729/D729*100)</f>
        <v>110.00666666666667</v>
      </c>
      <c r="T729" s="4">
        <f>IF(E729=0,0,E729/P729)</f>
        <v>128.9140625</v>
      </c>
      <c r="U729" t="str">
        <f>PROPER(LEFT(R729,(SEARCH("/",R729)-2)+1))</f>
        <v>Theater</v>
      </c>
      <c r="V729" t="str">
        <f>PROPER(RIGHT(R729,LEN(R729)-SEARCH("/",R729)))</f>
        <v>Spaces</v>
      </c>
    </row>
    <row r="730" spans="1:22" x14ac:dyDescent="0.25">
      <c r="A730">
        <v>3176</v>
      </c>
      <c r="B730" s="7" t="s">
        <v>3176</v>
      </c>
      <c r="C730" s="7" t="s">
        <v>7286</v>
      </c>
      <c r="D730" s="4">
        <v>1900</v>
      </c>
      <c r="E730" s="4">
        <v>2182</v>
      </c>
      <c r="F730" t="s">
        <v>8219</v>
      </c>
      <c r="G730" t="s">
        <v>8224</v>
      </c>
      <c r="H730" t="s">
        <v>8246</v>
      </c>
      <c r="I730">
        <v>1376838000</v>
      </c>
      <c r="J730" s="11">
        <f>(((I730/60)/60)/24)+DATE(1970,1,1)</f>
        <v>41504.625</v>
      </c>
      <c r="K730">
        <v>1374531631</v>
      </c>
      <c r="L730" s="15">
        <f>(((K730/60)/60)/24)+DATE(1970,1,1)</f>
        <v>41477.930914351848</v>
      </c>
      <c r="M730" s="63">
        <f>DATEDIF(L730,J730,"D")</f>
        <v>27</v>
      </c>
      <c r="N730" s="5">
        <v>27</v>
      </c>
      <c r="O730" t="b">
        <v>1</v>
      </c>
      <c r="P730">
        <v>55</v>
      </c>
      <c r="Q730" t="b">
        <v>1</v>
      </c>
      <c r="R730" t="s">
        <v>8271</v>
      </c>
      <c r="S730" s="2">
        <f>IF(E730=0,0,E730/D730*100)</f>
        <v>114.8421052631579</v>
      </c>
      <c r="T730" s="4">
        <f>IF(E730=0,0,E730/P730)</f>
        <v>39.672727272727272</v>
      </c>
      <c r="U730" t="str">
        <f>PROPER(LEFT(R730,(SEARCH("/",R730)-2)+1))</f>
        <v>Theater</v>
      </c>
      <c r="V730" t="str">
        <f>PROPER(RIGHT(R730,LEN(R730)-SEARCH("/",R730)))</f>
        <v>Plays</v>
      </c>
    </row>
    <row r="731" spans="1:22" x14ac:dyDescent="0.25">
      <c r="A731">
        <v>3275</v>
      </c>
      <c r="B731" s="7" t="s">
        <v>3275</v>
      </c>
      <c r="C731" s="7" t="s">
        <v>7385</v>
      </c>
      <c r="D731" s="4">
        <v>1800</v>
      </c>
      <c r="E731" s="4">
        <v>1805</v>
      </c>
      <c r="F731" t="s">
        <v>8219</v>
      </c>
      <c r="G731" t="s">
        <v>8224</v>
      </c>
      <c r="H731" t="s">
        <v>8246</v>
      </c>
      <c r="I731">
        <v>1423456200</v>
      </c>
      <c r="J731" s="11">
        <f>(((I731/60)/60)/24)+DATE(1970,1,1)</f>
        <v>42044.1875</v>
      </c>
      <c r="K731">
        <v>1421183271</v>
      </c>
      <c r="L731" s="15">
        <f>(((K731/60)/60)/24)+DATE(1970,1,1)</f>
        <v>42017.88045138889</v>
      </c>
      <c r="M731" s="63">
        <f>DATEDIF(L731,J731,"D")</f>
        <v>27</v>
      </c>
      <c r="N731" s="5">
        <v>27</v>
      </c>
      <c r="O731" t="b">
        <v>1</v>
      </c>
      <c r="P731">
        <v>12</v>
      </c>
      <c r="Q731" t="b">
        <v>1</v>
      </c>
      <c r="R731" t="s">
        <v>8271</v>
      </c>
      <c r="S731" s="2">
        <f>IF(E731=0,0,E731/D731*100)</f>
        <v>100.27777777777777</v>
      </c>
      <c r="T731" s="4">
        <f>IF(E731=0,0,E731/P731)</f>
        <v>150.41666666666666</v>
      </c>
      <c r="U731" t="str">
        <f>PROPER(LEFT(R731,(SEARCH("/",R731)-2)+1))</f>
        <v>Theater</v>
      </c>
      <c r="V731" t="str">
        <f>PROPER(RIGHT(R731,LEN(R731)-SEARCH("/",R731)))</f>
        <v>Plays</v>
      </c>
    </row>
    <row r="732" spans="1:22" x14ac:dyDescent="0.25">
      <c r="A732">
        <v>3314</v>
      </c>
      <c r="B732" s="7" t="s">
        <v>3314</v>
      </c>
      <c r="C732" s="7" t="s">
        <v>7424</v>
      </c>
      <c r="D732" s="4">
        <v>800</v>
      </c>
      <c r="E732" s="4">
        <v>1686</v>
      </c>
      <c r="F732" t="s">
        <v>8219</v>
      </c>
      <c r="G732" t="s">
        <v>8225</v>
      </c>
      <c r="H732" t="s">
        <v>8247</v>
      </c>
      <c r="I732">
        <v>1431115500</v>
      </c>
      <c r="J732" s="11">
        <f>(((I732/60)/60)/24)+DATE(1970,1,1)</f>
        <v>42132.836805555555</v>
      </c>
      <c r="K732">
        <v>1428733511</v>
      </c>
      <c r="L732" s="15">
        <f>(((K732/60)/60)/24)+DATE(1970,1,1)</f>
        <v>42105.267488425925</v>
      </c>
      <c r="M732" s="63">
        <f>DATEDIF(L732,J732,"D")</f>
        <v>27</v>
      </c>
      <c r="N732" s="5">
        <v>27</v>
      </c>
      <c r="O732" t="b">
        <v>0</v>
      </c>
      <c r="P732">
        <v>58</v>
      </c>
      <c r="Q732" t="b">
        <v>1</v>
      </c>
      <c r="R732" t="s">
        <v>8271</v>
      </c>
      <c r="S732" s="2">
        <f>IF(E732=0,0,E732/D732*100)</f>
        <v>210.75</v>
      </c>
      <c r="T732" s="4">
        <f>IF(E732=0,0,E732/P732)</f>
        <v>29.068965517241381</v>
      </c>
      <c r="U732" t="str">
        <f>PROPER(LEFT(R732,(SEARCH("/",R732)-2)+1))</f>
        <v>Theater</v>
      </c>
      <c r="V732" t="str">
        <f>PROPER(RIGHT(R732,LEN(R732)-SEARCH("/",R732)))</f>
        <v>Plays</v>
      </c>
    </row>
    <row r="733" spans="1:22" x14ac:dyDescent="0.25">
      <c r="A733">
        <v>3335</v>
      </c>
      <c r="B733" s="7" t="s">
        <v>3335</v>
      </c>
      <c r="C733" s="7" t="s">
        <v>7445</v>
      </c>
      <c r="D733" s="4">
        <v>5000</v>
      </c>
      <c r="E733" s="4">
        <v>5016</v>
      </c>
      <c r="F733" t="s">
        <v>8219</v>
      </c>
      <c r="G733" t="s">
        <v>8225</v>
      </c>
      <c r="H733" t="s">
        <v>8247</v>
      </c>
      <c r="I733">
        <v>1407106800</v>
      </c>
      <c r="J733" s="11">
        <f>(((I733/60)/60)/24)+DATE(1970,1,1)</f>
        <v>41854.958333333336</v>
      </c>
      <c r="K733">
        <v>1404749446</v>
      </c>
      <c r="L733" s="15">
        <f>(((K733/60)/60)/24)+DATE(1970,1,1)</f>
        <v>41827.674143518518</v>
      </c>
      <c r="M733" s="63">
        <f>DATEDIF(L733,J733,"D")</f>
        <v>27</v>
      </c>
      <c r="N733" s="5">
        <v>27</v>
      </c>
      <c r="O733" t="b">
        <v>0</v>
      </c>
      <c r="P733">
        <v>63</v>
      </c>
      <c r="Q733" t="b">
        <v>1</v>
      </c>
      <c r="R733" t="s">
        <v>8271</v>
      </c>
      <c r="S733" s="2">
        <f>IF(E733=0,0,E733/D733*100)</f>
        <v>100.32000000000001</v>
      </c>
      <c r="T733" s="4">
        <f>IF(E733=0,0,E733/P733)</f>
        <v>79.61904761904762</v>
      </c>
      <c r="U733" t="str">
        <f>PROPER(LEFT(R733,(SEARCH("/",R733)-2)+1))</f>
        <v>Theater</v>
      </c>
      <c r="V733" t="str">
        <f>PROPER(RIGHT(R733,LEN(R733)-SEARCH("/",R733)))</f>
        <v>Plays</v>
      </c>
    </row>
    <row r="734" spans="1:22" x14ac:dyDescent="0.25">
      <c r="A734">
        <v>3396</v>
      </c>
      <c r="B734" s="7" t="s">
        <v>3395</v>
      </c>
      <c r="C734" s="7" t="s">
        <v>7506</v>
      </c>
      <c r="D734" s="4">
        <v>1500</v>
      </c>
      <c r="E734" s="4">
        <v>1565</v>
      </c>
      <c r="F734" t="s">
        <v>8219</v>
      </c>
      <c r="G734" t="s">
        <v>8224</v>
      </c>
      <c r="H734" t="s">
        <v>8246</v>
      </c>
      <c r="I734">
        <v>1401595140</v>
      </c>
      <c r="J734" s="11">
        <f>(((I734/60)/60)/24)+DATE(1970,1,1)</f>
        <v>41791.165972222225</v>
      </c>
      <c r="K734">
        <v>1399286589</v>
      </c>
      <c r="L734" s="15">
        <f>(((K734/60)/60)/24)+DATE(1970,1,1)</f>
        <v>41764.44663194444</v>
      </c>
      <c r="M734" s="63">
        <f>DATEDIF(L734,J734,"D")</f>
        <v>27</v>
      </c>
      <c r="N734" s="5">
        <v>27</v>
      </c>
      <c r="O734" t="b">
        <v>0</v>
      </c>
      <c r="P734">
        <v>28</v>
      </c>
      <c r="Q734" t="b">
        <v>1</v>
      </c>
      <c r="R734" t="s">
        <v>8271</v>
      </c>
      <c r="S734" s="2">
        <f>IF(E734=0,0,E734/D734*100)</f>
        <v>104.33333333333333</v>
      </c>
      <c r="T734" s="4">
        <f>IF(E734=0,0,E734/P734)</f>
        <v>55.892857142857146</v>
      </c>
      <c r="U734" t="str">
        <f>PROPER(LEFT(R734,(SEARCH("/",R734)-2)+1))</f>
        <v>Theater</v>
      </c>
      <c r="V734" t="str">
        <f>PROPER(RIGHT(R734,LEN(R734)-SEARCH("/",R734)))</f>
        <v>Plays</v>
      </c>
    </row>
    <row r="735" spans="1:22" x14ac:dyDescent="0.25">
      <c r="A735">
        <v>3410</v>
      </c>
      <c r="B735" s="7" t="s">
        <v>3409</v>
      </c>
      <c r="C735" s="7" t="s">
        <v>7520</v>
      </c>
      <c r="D735" s="4">
        <v>3000</v>
      </c>
      <c r="E735" s="4">
        <v>3255</v>
      </c>
      <c r="F735" t="s">
        <v>8219</v>
      </c>
      <c r="G735" t="s">
        <v>8224</v>
      </c>
      <c r="H735" t="s">
        <v>8246</v>
      </c>
      <c r="I735">
        <v>1465196400</v>
      </c>
      <c r="J735" s="11">
        <f>(((I735/60)/60)/24)+DATE(1970,1,1)</f>
        <v>42527.291666666672</v>
      </c>
      <c r="K735">
        <v>1462841990</v>
      </c>
      <c r="L735" s="15">
        <f>(((K735/60)/60)/24)+DATE(1970,1,1)</f>
        <v>42500.041550925926</v>
      </c>
      <c r="M735" s="63">
        <f>DATEDIF(L735,J735,"D")</f>
        <v>27</v>
      </c>
      <c r="N735" s="5">
        <v>27</v>
      </c>
      <c r="O735" t="b">
        <v>0</v>
      </c>
      <c r="P735">
        <v>40</v>
      </c>
      <c r="Q735" t="b">
        <v>1</v>
      </c>
      <c r="R735" t="s">
        <v>8271</v>
      </c>
      <c r="S735" s="2">
        <f>IF(E735=0,0,E735/D735*100)</f>
        <v>108.5</v>
      </c>
      <c r="T735" s="4">
        <f>IF(E735=0,0,E735/P735)</f>
        <v>81.375</v>
      </c>
      <c r="U735" t="str">
        <f>PROPER(LEFT(R735,(SEARCH("/",R735)-2)+1))</f>
        <v>Theater</v>
      </c>
      <c r="V735" t="str">
        <f>PROPER(RIGHT(R735,LEN(R735)-SEARCH("/",R735)))</f>
        <v>Plays</v>
      </c>
    </row>
    <row r="736" spans="1:22" x14ac:dyDescent="0.25">
      <c r="A736">
        <v>3441</v>
      </c>
      <c r="B736" s="7" t="s">
        <v>3440</v>
      </c>
      <c r="C736" s="7" t="s">
        <v>7551</v>
      </c>
      <c r="D736" s="4">
        <v>2500</v>
      </c>
      <c r="E736" s="4">
        <v>2565</v>
      </c>
      <c r="F736" t="s">
        <v>8219</v>
      </c>
      <c r="G736" t="s">
        <v>8224</v>
      </c>
      <c r="H736" t="s">
        <v>8246</v>
      </c>
      <c r="I736">
        <v>1447445820</v>
      </c>
      <c r="J736" s="11">
        <f>(((I736/60)/60)/24)+DATE(1970,1,1)</f>
        <v>42321.845138888893</v>
      </c>
      <c r="K736">
        <v>1445077121</v>
      </c>
      <c r="L736" s="15">
        <f>(((K736/60)/60)/24)+DATE(1970,1,1)</f>
        <v>42294.429641203707</v>
      </c>
      <c r="M736" s="63">
        <f>DATEDIF(L736,J736,"D")</f>
        <v>27</v>
      </c>
      <c r="N736" s="5">
        <v>27</v>
      </c>
      <c r="O736" t="b">
        <v>0</v>
      </c>
      <c r="P736">
        <v>43</v>
      </c>
      <c r="Q736" t="b">
        <v>1</v>
      </c>
      <c r="R736" t="s">
        <v>8271</v>
      </c>
      <c r="S736" s="2">
        <f>IF(E736=0,0,E736/D736*100)</f>
        <v>102.60000000000001</v>
      </c>
      <c r="T736" s="4">
        <f>IF(E736=0,0,E736/P736)</f>
        <v>59.651162790697676</v>
      </c>
      <c r="U736" t="str">
        <f>PROPER(LEFT(R736,(SEARCH("/",R736)-2)+1))</f>
        <v>Theater</v>
      </c>
      <c r="V736" t="str">
        <f>PROPER(RIGHT(R736,LEN(R736)-SEARCH("/",R736)))</f>
        <v>Plays</v>
      </c>
    </row>
    <row r="737" spans="1:22" x14ac:dyDescent="0.25">
      <c r="A737">
        <v>3451</v>
      </c>
      <c r="B737" s="7" t="s">
        <v>3450</v>
      </c>
      <c r="C737" s="7" t="s">
        <v>7561</v>
      </c>
      <c r="D737" s="4">
        <v>650</v>
      </c>
      <c r="E737" s="4">
        <v>658</v>
      </c>
      <c r="F737" t="s">
        <v>8219</v>
      </c>
      <c r="G737" t="s">
        <v>8224</v>
      </c>
      <c r="H737" t="s">
        <v>8246</v>
      </c>
      <c r="I737">
        <v>1429636927</v>
      </c>
      <c r="J737" s="11">
        <f>(((I737/60)/60)/24)+DATE(1970,1,1)</f>
        <v>42115.723692129628</v>
      </c>
      <c r="K737">
        <v>1427304127</v>
      </c>
      <c r="L737" s="15">
        <f>(((K737/60)/60)/24)+DATE(1970,1,1)</f>
        <v>42088.723692129628</v>
      </c>
      <c r="M737" s="63">
        <f>DATEDIF(L737,J737,"D")</f>
        <v>27</v>
      </c>
      <c r="N737" s="5">
        <v>27</v>
      </c>
      <c r="O737" t="b">
        <v>0</v>
      </c>
      <c r="P737">
        <v>16</v>
      </c>
      <c r="Q737" t="b">
        <v>1</v>
      </c>
      <c r="R737" t="s">
        <v>8271</v>
      </c>
      <c r="S737" s="2">
        <f>IF(E737=0,0,E737/D737*100)</f>
        <v>101.23076923076924</v>
      </c>
      <c r="T737" s="4">
        <f>IF(E737=0,0,E737/P737)</f>
        <v>41.125</v>
      </c>
      <c r="U737" t="str">
        <f>PROPER(LEFT(R737,(SEARCH("/",R737)-2)+1))</f>
        <v>Theater</v>
      </c>
      <c r="V737" t="str">
        <f>PROPER(RIGHT(R737,LEN(R737)-SEARCH("/",R737)))</f>
        <v>Plays</v>
      </c>
    </row>
    <row r="738" spans="1:22" x14ac:dyDescent="0.25">
      <c r="A738">
        <v>3458</v>
      </c>
      <c r="B738" s="7" t="s">
        <v>3457</v>
      </c>
      <c r="C738" s="7" t="s">
        <v>7568</v>
      </c>
      <c r="D738" s="4">
        <v>978</v>
      </c>
      <c r="E738" s="4">
        <v>1216</v>
      </c>
      <c r="F738" t="s">
        <v>8219</v>
      </c>
      <c r="G738" t="s">
        <v>8224</v>
      </c>
      <c r="H738" t="s">
        <v>8246</v>
      </c>
      <c r="I738">
        <v>1422937620</v>
      </c>
      <c r="J738" s="11">
        <f>(((I738/60)/60)/24)+DATE(1970,1,1)</f>
        <v>42038.185416666667</v>
      </c>
      <c r="K738">
        <v>1420606303</v>
      </c>
      <c r="L738" s="15">
        <f>(((K738/60)/60)/24)+DATE(1970,1,1)</f>
        <v>42011.202581018515</v>
      </c>
      <c r="M738" s="63">
        <f>DATEDIF(L738,J738,"D")</f>
        <v>27</v>
      </c>
      <c r="N738" s="5">
        <v>27</v>
      </c>
      <c r="O738" t="b">
        <v>0</v>
      </c>
      <c r="P738">
        <v>27</v>
      </c>
      <c r="Q738" t="b">
        <v>1</v>
      </c>
      <c r="R738" t="s">
        <v>8271</v>
      </c>
      <c r="S738" s="2">
        <f>IF(E738=0,0,E738/D738*100)</f>
        <v>124.33537832310839</v>
      </c>
      <c r="T738" s="4">
        <f>IF(E738=0,0,E738/P738)</f>
        <v>45.037037037037038</v>
      </c>
      <c r="U738" t="str">
        <f>PROPER(LEFT(R738,(SEARCH("/",R738)-2)+1))</f>
        <v>Theater</v>
      </c>
      <c r="V738" t="str">
        <f>PROPER(RIGHT(R738,LEN(R738)-SEARCH("/",R738)))</f>
        <v>Plays</v>
      </c>
    </row>
    <row r="739" spans="1:22" x14ac:dyDescent="0.25">
      <c r="A739">
        <v>3577</v>
      </c>
      <c r="B739" s="7" t="s">
        <v>3576</v>
      </c>
      <c r="C739" s="7" t="s">
        <v>7687</v>
      </c>
      <c r="D739" s="4">
        <v>600</v>
      </c>
      <c r="E739" s="4">
        <v>780</v>
      </c>
      <c r="F739" t="s">
        <v>8219</v>
      </c>
      <c r="G739" t="s">
        <v>8224</v>
      </c>
      <c r="H739" t="s">
        <v>8246</v>
      </c>
      <c r="I739">
        <v>1430029680</v>
      </c>
      <c r="J739" s="11">
        <f>(((I739/60)/60)/24)+DATE(1970,1,1)</f>
        <v>42120.26944444445</v>
      </c>
      <c r="K739">
        <v>1427741583</v>
      </c>
      <c r="L739" s="15">
        <f>(((K739/60)/60)/24)+DATE(1970,1,1)</f>
        <v>42093.786840277782</v>
      </c>
      <c r="M739" s="63">
        <f>DATEDIF(L739,J739,"D")</f>
        <v>27</v>
      </c>
      <c r="N739" s="5">
        <v>27</v>
      </c>
      <c r="O739" t="b">
        <v>0</v>
      </c>
      <c r="P739">
        <v>27</v>
      </c>
      <c r="Q739" t="b">
        <v>1</v>
      </c>
      <c r="R739" t="s">
        <v>8271</v>
      </c>
      <c r="S739" s="2">
        <f>IF(E739=0,0,E739/D739*100)</f>
        <v>130</v>
      </c>
      <c r="T739" s="4">
        <f>IF(E739=0,0,E739/P739)</f>
        <v>28.888888888888889</v>
      </c>
      <c r="U739" t="str">
        <f>PROPER(LEFT(R739,(SEARCH("/",R739)-2)+1))</f>
        <v>Theater</v>
      </c>
      <c r="V739" t="str">
        <f>PROPER(RIGHT(R739,LEN(R739)-SEARCH("/",R739)))</f>
        <v>Plays</v>
      </c>
    </row>
    <row r="740" spans="1:22" x14ac:dyDescent="0.25">
      <c r="A740">
        <v>3659</v>
      </c>
      <c r="B740" s="7" t="s">
        <v>3656</v>
      </c>
      <c r="C740" s="7" t="s">
        <v>7769</v>
      </c>
      <c r="D740" s="4">
        <v>3000</v>
      </c>
      <c r="E740" s="4">
        <v>3061</v>
      </c>
      <c r="F740" t="s">
        <v>8219</v>
      </c>
      <c r="G740" t="s">
        <v>8224</v>
      </c>
      <c r="H740" t="s">
        <v>8246</v>
      </c>
      <c r="I740">
        <v>1426775940</v>
      </c>
      <c r="J740" s="11">
        <f>(((I740/60)/60)/24)+DATE(1970,1,1)</f>
        <v>42082.610416666663</v>
      </c>
      <c r="K740">
        <v>1424414350</v>
      </c>
      <c r="L740" s="15">
        <f>(((K740/60)/60)/24)+DATE(1970,1,1)</f>
        <v>42055.277199074073</v>
      </c>
      <c r="M740" s="63">
        <f>DATEDIF(L740,J740,"D")</f>
        <v>27</v>
      </c>
      <c r="N740" s="5">
        <v>27</v>
      </c>
      <c r="O740" t="b">
        <v>0</v>
      </c>
      <c r="P740">
        <v>13</v>
      </c>
      <c r="Q740" t="b">
        <v>1</v>
      </c>
      <c r="R740" t="s">
        <v>8271</v>
      </c>
      <c r="S740" s="2">
        <f>IF(E740=0,0,E740/D740*100)</f>
        <v>102.03333333333333</v>
      </c>
      <c r="T740" s="4">
        <f>IF(E740=0,0,E740/P740)</f>
        <v>235.46153846153845</v>
      </c>
      <c r="U740" t="str">
        <f>PROPER(LEFT(R740,(SEARCH("/",R740)-2)+1))</f>
        <v>Theater</v>
      </c>
      <c r="V740" t="str">
        <f>PROPER(RIGHT(R740,LEN(R740)-SEARCH("/",R740)))</f>
        <v>Plays</v>
      </c>
    </row>
    <row r="741" spans="1:22" x14ac:dyDescent="0.25">
      <c r="A741">
        <v>3726</v>
      </c>
      <c r="B741" s="7" t="s">
        <v>3723</v>
      </c>
      <c r="C741" s="7" t="s">
        <v>7836</v>
      </c>
      <c r="D741" s="4">
        <v>850</v>
      </c>
      <c r="E741" s="4">
        <v>2879</v>
      </c>
      <c r="F741" t="s">
        <v>8219</v>
      </c>
      <c r="G741" t="s">
        <v>8224</v>
      </c>
      <c r="H741" t="s">
        <v>8246</v>
      </c>
      <c r="I741">
        <v>1461963600</v>
      </c>
      <c r="J741" s="11">
        <f>(((I741/60)/60)/24)+DATE(1970,1,1)</f>
        <v>42489.875</v>
      </c>
      <c r="K741">
        <v>1459567371</v>
      </c>
      <c r="L741" s="15">
        <f>(((K741/60)/60)/24)+DATE(1970,1,1)</f>
        <v>42462.140868055561</v>
      </c>
      <c r="M741" s="63">
        <f>DATEDIF(L741,J741,"D")</f>
        <v>27</v>
      </c>
      <c r="N741" s="5">
        <v>27</v>
      </c>
      <c r="O741" t="b">
        <v>0</v>
      </c>
      <c r="P741">
        <v>46</v>
      </c>
      <c r="Q741" t="b">
        <v>1</v>
      </c>
      <c r="R741" t="s">
        <v>8271</v>
      </c>
      <c r="S741" s="2">
        <f>IF(E741=0,0,E741/D741*100)</f>
        <v>338.70588235294122</v>
      </c>
      <c r="T741" s="4">
        <f>IF(E741=0,0,E741/P741)</f>
        <v>62.586956521739133</v>
      </c>
      <c r="U741" t="str">
        <f>PROPER(LEFT(R741,(SEARCH("/",R741)-2)+1))</f>
        <v>Theater</v>
      </c>
      <c r="V741" t="str">
        <f>PROPER(RIGHT(R741,LEN(R741)-SEARCH("/",R741)))</f>
        <v>Plays</v>
      </c>
    </row>
    <row r="742" spans="1:22" x14ac:dyDescent="0.25">
      <c r="A742">
        <v>3844</v>
      </c>
      <c r="B742" s="7" t="s">
        <v>3841</v>
      </c>
      <c r="C742" s="7" t="s">
        <v>7953</v>
      </c>
      <c r="D742" s="4">
        <v>9800</v>
      </c>
      <c r="E742" s="4">
        <v>4066</v>
      </c>
      <c r="F742" t="s">
        <v>8221</v>
      </c>
      <c r="G742" t="s">
        <v>8224</v>
      </c>
      <c r="H742" t="s">
        <v>8246</v>
      </c>
      <c r="I742">
        <v>1401778740</v>
      </c>
      <c r="J742" s="11">
        <f>(((I742/60)/60)/24)+DATE(1970,1,1)</f>
        <v>41793.290972222225</v>
      </c>
      <c r="K742">
        <v>1399474134</v>
      </c>
      <c r="L742" s="15">
        <f>(((K742/60)/60)/24)+DATE(1970,1,1)</f>
        <v>41766.617291666669</v>
      </c>
      <c r="M742" s="63">
        <f>DATEDIF(L742,J742,"D")</f>
        <v>27</v>
      </c>
      <c r="N742" s="5">
        <v>27</v>
      </c>
      <c r="O742" t="b">
        <v>1</v>
      </c>
      <c r="P742">
        <v>50</v>
      </c>
      <c r="Q742" t="b">
        <v>0</v>
      </c>
      <c r="R742" t="s">
        <v>8271</v>
      </c>
      <c r="S742" s="2">
        <f>IF(E742=0,0,E742/D742*100)</f>
        <v>41.489795918367342</v>
      </c>
      <c r="T742" s="4">
        <f>IF(E742=0,0,E742/P742)</f>
        <v>81.319999999999993</v>
      </c>
      <c r="U742" t="str">
        <f>PROPER(LEFT(R742,(SEARCH("/",R742)-2)+1))</f>
        <v>Theater</v>
      </c>
      <c r="V742" t="str">
        <f>PROPER(RIGHT(R742,LEN(R742)-SEARCH("/",R742)))</f>
        <v>Plays</v>
      </c>
    </row>
    <row r="743" spans="1:22" x14ac:dyDescent="0.25">
      <c r="A743">
        <v>3882</v>
      </c>
      <c r="B743" s="7" t="s">
        <v>3879</v>
      </c>
      <c r="C743" s="7" t="s">
        <v>7991</v>
      </c>
      <c r="D743" s="4">
        <v>30000</v>
      </c>
      <c r="E743" s="4">
        <v>0</v>
      </c>
      <c r="F743" t="s">
        <v>8220</v>
      </c>
      <c r="G743" t="s">
        <v>8226</v>
      </c>
      <c r="H743" t="s">
        <v>8248</v>
      </c>
      <c r="I743">
        <v>1454281380</v>
      </c>
      <c r="J743" s="11">
        <f>(((I743/60)/60)/24)+DATE(1970,1,1)</f>
        <v>42400.960416666669</v>
      </c>
      <c r="K743">
        <v>1451950570</v>
      </c>
      <c r="L743" s="15">
        <f>(((K743/60)/60)/24)+DATE(1970,1,1)</f>
        <v>42373.983449074076</v>
      </c>
      <c r="M743" s="63">
        <f>DATEDIF(L743,J743,"D")</f>
        <v>27</v>
      </c>
      <c r="N743" s="5">
        <v>27</v>
      </c>
      <c r="O743" t="b">
        <v>0</v>
      </c>
      <c r="P743">
        <v>0</v>
      </c>
      <c r="Q743" t="b">
        <v>0</v>
      </c>
      <c r="R743" t="s">
        <v>8305</v>
      </c>
      <c r="S743" s="2">
        <f>IF(E743=0,0,E743/D743*100)</f>
        <v>0</v>
      </c>
      <c r="T743" s="4">
        <f>IF(E743=0,0,E743/P743)</f>
        <v>0</v>
      </c>
      <c r="U743" t="str">
        <f>PROPER(LEFT(R743,(SEARCH("/",R743)-2)+1))</f>
        <v>Theater</v>
      </c>
      <c r="V743" t="str">
        <f>PROPER(RIGHT(R743,LEN(R743)-SEARCH("/",R743)))</f>
        <v>Musical</v>
      </c>
    </row>
    <row r="744" spans="1:22" x14ac:dyDescent="0.25">
      <c r="A744">
        <v>93</v>
      </c>
      <c r="B744" s="7" t="s">
        <v>95</v>
      </c>
      <c r="C744" s="7" t="s">
        <v>4204</v>
      </c>
      <c r="D744" s="4">
        <v>1000</v>
      </c>
      <c r="E744" s="4">
        <v>1106</v>
      </c>
      <c r="F744" t="s">
        <v>8219</v>
      </c>
      <c r="G744" t="s">
        <v>8224</v>
      </c>
      <c r="H744" t="s">
        <v>8246</v>
      </c>
      <c r="I744">
        <v>1341349200</v>
      </c>
      <c r="J744" s="11">
        <f>(((I744/60)/60)/24)+DATE(1970,1,1)</f>
        <v>41093.875</v>
      </c>
      <c r="K744">
        <v>1338928537</v>
      </c>
      <c r="L744" s="15">
        <f>(((K744/60)/60)/24)+DATE(1970,1,1)</f>
        <v>41065.858067129629</v>
      </c>
      <c r="M744" s="63">
        <f>DATEDIF(L744,J744,"D")</f>
        <v>28</v>
      </c>
      <c r="N744" s="5">
        <v>28</v>
      </c>
      <c r="O744" t="b">
        <v>0</v>
      </c>
      <c r="P744">
        <v>15</v>
      </c>
      <c r="Q744" t="b">
        <v>1</v>
      </c>
      <c r="R744" t="s">
        <v>8266</v>
      </c>
      <c r="S744" s="2">
        <f>IF(E744=0,0,E744/D744*100)</f>
        <v>110.60000000000001</v>
      </c>
      <c r="T744" s="4">
        <f>IF(E744=0,0,E744/P744)</f>
        <v>73.733333333333334</v>
      </c>
      <c r="U744" t="str">
        <f>PROPER(LEFT(R744,(SEARCH("/",R744)-2)+1))</f>
        <v>Film &amp; Video</v>
      </c>
      <c r="V744" t="str">
        <f>PROPER(RIGHT(R744,LEN(R744)-SEARCH("/",R744)))</f>
        <v>Shorts</v>
      </c>
    </row>
    <row r="745" spans="1:22" x14ac:dyDescent="0.25">
      <c r="A745">
        <v>130</v>
      </c>
      <c r="B745" s="7" t="s">
        <v>132</v>
      </c>
      <c r="C745" s="7" t="s">
        <v>4241</v>
      </c>
      <c r="D745" s="4">
        <v>600</v>
      </c>
      <c r="E745" s="4">
        <v>0</v>
      </c>
      <c r="F745" t="s">
        <v>8220</v>
      </c>
      <c r="G745" t="s">
        <v>8225</v>
      </c>
      <c r="H745" t="s">
        <v>8247</v>
      </c>
      <c r="I745">
        <v>1402949760</v>
      </c>
      <c r="J745" s="11">
        <f>(((I745/60)/60)/24)+DATE(1970,1,1)</f>
        <v>41806.844444444447</v>
      </c>
      <c r="K745">
        <v>1400536692</v>
      </c>
      <c r="L745" s="15">
        <f>(((K745/60)/60)/24)+DATE(1970,1,1)</f>
        <v>41778.915416666663</v>
      </c>
      <c r="M745" s="63">
        <f>DATEDIF(L745,J745,"D")</f>
        <v>28</v>
      </c>
      <c r="N745" s="5">
        <v>28</v>
      </c>
      <c r="O745" t="b">
        <v>0</v>
      </c>
      <c r="P745">
        <v>0</v>
      </c>
      <c r="Q745" t="b">
        <v>0</v>
      </c>
      <c r="R745" t="s">
        <v>8267</v>
      </c>
      <c r="S745" s="2">
        <f>IF(E745=0,0,E745/D745*100)</f>
        <v>0</v>
      </c>
      <c r="T745" s="4">
        <f>IF(E745=0,0,E745/P745)</f>
        <v>0</v>
      </c>
      <c r="U745" t="str">
        <f>PROPER(LEFT(R745,(SEARCH("/",R745)-2)+1))</f>
        <v>Film &amp; Video</v>
      </c>
      <c r="V745" t="str">
        <f>PROPER(RIGHT(R745,LEN(R745)-SEARCH("/",R745)))</f>
        <v>Science Fiction</v>
      </c>
    </row>
    <row r="746" spans="1:22" x14ac:dyDescent="0.25">
      <c r="A746">
        <v>196</v>
      </c>
      <c r="B746" s="7" t="s">
        <v>198</v>
      </c>
      <c r="C746" s="7" t="s">
        <v>4306</v>
      </c>
      <c r="D746" s="4">
        <v>3500</v>
      </c>
      <c r="E746" s="4">
        <v>1465</v>
      </c>
      <c r="F746" t="s">
        <v>8221</v>
      </c>
      <c r="G746" t="s">
        <v>8225</v>
      </c>
      <c r="H746" t="s">
        <v>8247</v>
      </c>
      <c r="I746">
        <v>1444510800</v>
      </c>
      <c r="J746" s="11">
        <f>(((I746/60)/60)/24)+DATE(1970,1,1)</f>
        <v>42287.875</v>
      </c>
      <c r="K746">
        <v>1442062898</v>
      </c>
      <c r="L746" s="15">
        <f>(((K746/60)/60)/24)+DATE(1970,1,1)</f>
        <v>42259.542800925927</v>
      </c>
      <c r="M746" s="63">
        <f>DATEDIF(L746,J746,"D")</f>
        <v>28</v>
      </c>
      <c r="N746" s="5">
        <v>28</v>
      </c>
      <c r="O746" t="b">
        <v>0</v>
      </c>
      <c r="P746">
        <v>19</v>
      </c>
      <c r="Q746" t="b">
        <v>0</v>
      </c>
      <c r="R746" t="s">
        <v>8268</v>
      </c>
      <c r="S746" s="2">
        <f>IF(E746=0,0,E746/D746*100)</f>
        <v>41.857142857142861</v>
      </c>
      <c r="T746" s="4">
        <f>IF(E746=0,0,E746/P746)</f>
        <v>77.10526315789474</v>
      </c>
      <c r="U746" t="str">
        <f>PROPER(LEFT(R746,(SEARCH("/",R746)-2)+1))</f>
        <v>Film &amp; Video</v>
      </c>
      <c r="V746" t="str">
        <f>PROPER(RIGHT(R746,LEN(R746)-SEARCH("/",R746)))</f>
        <v>Drama</v>
      </c>
    </row>
    <row r="747" spans="1:22" x14ac:dyDescent="0.25">
      <c r="A747">
        <v>323</v>
      </c>
      <c r="B747" s="7" t="s">
        <v>324</v>
      </c>
      <c r="C747" s="7" t="s">
        <v>4433</v>
      </c>
      <c r="D747" s="4">
        <v>5400</v>
      </c>
      <c r="E747" s="4">
        <v>6646</v>
      </c>
      <c r="F747" t="s">
        <v>8219</v>
      </c>
      <c r="G747" t="s">
        <v>8224</v>
      </c>
      <c r="H747" t="s">
        <v>8246</v>
      </c>
      <c r="I747">
        <v>1482307140</v>
      </c>
      <c r="J747" s="11">
        <f>(((I747/60)/60)/24)+DATE(1970,1,1)</f>
        <v>42725.332638888889</v>
      </c>
      <c r="K747">
        <v>1479886966</v>
      </c>
      <c r="L747" s="15">
        <f>(((K747/60)/60)/24)+DATE(1970,1,1)</f>
        <v>42697.32136574074</v>
      </c>
      <c r="M747" s="63">
        <f>DATEDIF(L747,J747,"D")</f>
        <v>28</v>
      </c>
      <c r="N747" s="5">
        <v>28</v>
      </c>
      <c r="O747" t="b">
        <v>1</v>
      </c>
      <c r="P747">
        <v>58</v>
      </c>
      <c r="Q747" t="b">
        <v>1</v>
      </c>
      <c r="R747" t="s">
        <v>8269</v>
      </c>
      <c r="S747" s="2">
        <f>IF(E747=0,0,E747/D747*100)</f>
        <v>123.07407407407408</v>
      </c>
      <c r="T747" s="4">
        <f>IF(E747=0,0,E747/P747)</f>
        <v>114.58620689655173</v>
      </c>
      <c r="U747" t="str">
        <f>PROPER(LEFT(R747,(SEARCH("/",R747)-2)+1))</f>
        <v>Film &amp; Video</v>
      </c>
      <c r="V747" t="str">
        <f>PROPER(RIGHT(R747,LEN(R747)-SEARCH("/",R747)))</f>
        <v>Documentary</v>
      </c>
    </row>
    <row r="748" spans="1:22" x14ac:dyDescent="0.25">
      <c r="A748">
        <v>428</v>
      </c>
      <c r="B748" s="7" t="s">
        <v>429</v>
      </c>
      <c r="C748" s="7" t="s">
        <v>4538</v>
      </c>
      <c r="D748" s="4">
        <v>12000</v>
      </c>
      <c r="E748" s="4">
        <v>676</v>
      </c>
      <c r="F748" t="s">
        <v>8221</v>
      </c>
      <c r="G748" t="s">
        <v>8224</v>
      </c>
      <c r="H748" t="s">
        <v>8246</v>
      </c>
      <c r="I748">
        <v>1402956000</v>
      </c>
      <c r="J748" s="11">
        <f>(((I748/60)/60)/24)+DATE(1970,1,1)</f>
        <v>41806.916666666664</v>
      </c>
      <c r="K748">
        <v>1400523845</v>
      </c>
      <c r="L748" s="15">
        <f>(((K748/60)/60)/24)+DATE(1970,1,1)</f>
        <v>41778.766724537039</v>
      </c>
      <c r="M748" s="63">
        <f>DATEDIF(L748,J748,"D")</f>
        <v>28</v>
      </c>
      <c r="N748" s="5">
        <v>28</v>
      </c>
      <c r="O748" t="b">
        <v>0</v>
      </c>
      <c r="P748">
        <v>13</v>
      </c>
      <c r="Q748" t="b">
        <v>0</v>
      </c>
      <c r="R748" t="s">
        <v>8270</v>
      </c>
      <c r="S748" s="2">
        <f>IF(E748=0,0,E748/D748*100)</f>
        <v>5.6333333333333329</v>
      </c>
      <c r="T748" s="4">
        <f>IF(E748=0,0,E748/P748)</f>
        <v>52</v>
      </c>
      <c r="U748" t="str">
        <f>PROPER(LEFT(R748,(SEARCH("/",R748)-2)+1))</f>
        <v>Film &amp; Video</v>
      </c>
      <c r="V748" t="str">
        <f>PROPER(RIGHT(R748,LEN(R748)-SEARCH("/",R748)))</f>
        <v>Animation</v>
      </c>
    </row>
    <row r="749" spans="1:22" x14ac:dyDescent="0.25">
      <c r="A749">
        <v>691</v>
      </c>
      <c r="B749" s="7" t="s">
        <v>692</v>
      </c>
      <c r="C749" s="7" t="s">
        <v>4801</v>
      </c>
      <c r="D749" s="4">
        <v>50000</v>
      </c>
      <c r="E749" s="4">
        <v>260</v>
      </c>
      <c r="F749" t="s">
        <v>8221</v>
      </c>
      <c r="G749" t="s">
        <v>8224</v>
      </c>
      <c r="H749" t="s">
        <v>8246</v>
      </c>
      <c r="I749">
        <v>1435711246</v>
      </c>
      <c r="J749" s="11">
        <f>(((I749/60)/60)/24)+DATE(1970,1,1)</f>
        <v>42186.028310185182</v>
      </c>
      <c r="K749">
        <v>1433292046</v>
      </c>
      <c r="L749" s="15">
        <f>(((K749/60)/60)/24)+DATE(1970,1,1)</f>
        <v>42158.028310185182</v>
      </c>
      <c r="M749" s="63">
        <f>DATEDIF(L749,J749,"D")</f>
        <v>28</v>
      </c>
      <c r="N749" s="5">
        <v>28</v>
      </c>
      <c r="O749" t="b">
        <v>0</v>
      </c>
      <c r="P749">
        <v>10</v>
      </c>
      <c r="Q749" t="b">
        <v>0</v>
      </c>
      <c r="R749" t="s">
        <v>8273</v>
      </c>
      <c r="S749" s="2">
        <f>IF(E749=0,0,E749/D749*100)</f>
        <v>0.52</v>
      </c>
      <c r="T749" s="4">
        <f>IF(E749=0,0,E749/P749)</f>
        <v>26</v>
      </c>
      <c r="U749" t="str">
        <f>PROPER(LEFT(R749,(SEARCH("/",R749)-2)+1))</f>
        <v>Technology</v>
      </c>
      <c r="V749" t="str">
        <f>PROPER(RIGHT(R749,LEN(R749)-SEARCH("/",R749)))</f>
        <v>Wearables</v>
      </c>
    </row>
    <row r="750" spans="1:22" x14ac:dyDescent="0.25">
      <c r="A750">
        <v>720</v>
      </c>
      <c r="B750" s="7" t="s">
        <v>721</v>
      </c>
      <c r="C750" s="7" t="s">
        <v>4830</v>
      </c>
      <c r="D750" s="4">
        <v>1900</v>
      </c>
      <c r="E750" s="4">
        <v>2735</v>
      </c>
      <c r="F750" t="s">
        <v>8219</v>
      </c>
      <c r="G750" t="s">
        <v>8224</v>
      </c>
      <c r="H750" t="s">
        <v>8246</v>
      </c>
      <c r="I750">
        <v>1327851291</v>
      </c>
      <c r="J750" s="11">
        <f>(((I750/60)/60)/24)+DATE(1970,1,1)</f>
        <v>40937.649201388893</v>
      </c>
      <c r="K750">
        <v>1325432091</v>
      </c>
      <c r="L750" s="15">
        <f>(((K750/60)/60)/24)+DATE(1970,1,1)</f>
        <v>40909.649201388893</v>
      </c>
      <c r="M750" s="63">
        <f>DATEDIF(L750,J750,"D")</f>
        <v>28</v>
      </c>
      <c r="N750" s="5">
        <v>28</v>
      </c>
      <c r="O750" t="b">
        <v>0</v>
      </c>
      <c r="P750">
        <v>41</v>
      </c>
      <c r="Q750" t="b">
        <v>1</v>
      </c>
      <c r="R750" t="s">
        <v>8274</v>
      </c>
      <c r="S750" s="2">
        <f>IF(E750=0,0,E750/D750*100)</f>
        <v>143.94736842105263</v>
      </c>
      <c r="T750" s="4">
        <f>IF(E750=0,0,E750/P750)</f>
        <v>66.707317073170728</v>
      </c>
      <c r="U750" t="str">
        <f>PROPER(LEFT(R750,(SEARCH("/",R750)-2)+1))</f>
        <v>Publishing</v>
      </c>
      <c r="V750" t="str">
        <f>PROPER(RIGHT(R750,LEN(R750)-SEARCH("/",R750)))</f>
        <v>Nonfiction</v>
      </c>
    </row>
    <row r="751" spans="1:22" x14ac:dyDescent="0.25">
      <c r="A751">
        <v>849</v>
      </c>
      <c r="B751" s="7" t="s">
        <v>850</v>
      </c>
      <c r="C751" s="7" t="s">
        <v>4959</v>
      </c>
      <c r="D751" s="4">
        <v>4000</v>
      </c>
      <c r="E751" s="4">
        <v>4796</v>
      </c>
      <c r="F751" t="s">
        <v>8219</v>
      </c>
      <c r="G751" t="s">
        <v>8224</v>
      </c>
      <c r="H751" t="s">
        <v>8246</v>
      </c>
      <c r="I751">
        <v>1426473264</v>
      </c>
      <c r="J751" s="11">
        <f>(((I751/60)/60)/24)+DATE(1970,1,1)</f>
        <v>42079.107222222221</v>
      </c>
      <c r="K751">
        <v>1424057664</v>
      </c>
      <c r="L751" s="15">
        <f>(((K751/60)/60)/24)+DATE(1970,1,1)</f>
        <v>42051.148888888885</v>
      </c>
      <c r="M751" s="63">
        <f>DATEDIF(L751,J751,"D")</f>
        <v>28</v>
      </c>
      <c r="N751" s="5">
        <v>28</v>
      </c>
      <c r="O751" t="b">
        <v>0</v>
      </c>
      <c r="P751">
        <v>115</v>
      </c>
      <c r="Q751" t="b">
        <v>1</v>
      </c>
      <c r="R751" t="s">
        <v>8277</v>
      </c>
      <c r="S751" s="2">
        <f>IF(E751=0,0,E751/D751*100)</f>
        <v>119.9</v>
      </c>
      <c r="T751" s="4">
        <f>IF(E751=0,0,E751/P751)</f>
        <v>41.704347826086959</v>
      </c>
      <c r="U751" t="str">
        <f>PROPER(LEFT(R751,(SEARCH("/",R751)-2)+1))</f>
        <v>Music</v>
      </c>
      <c r="V751" t="str">
        <f>PROPER(RIGHT(R751,LEN(R751)-SEARCH("/",R751)))</f>
        <v>Metal</v>
      </c>
    </row>
    <row r="752" spans="1:22" x14ac:dyDescent="0.25">
      <c r="A752">
        <v>1013</v>
      </c>
      <c r="B752" s="7" t="s">
        <v>1014</v>
      </c>
      <c r="C752" s="7" t="s">
        <v>5123</v>
      </c>
      <c r="D752" s="4">
        <v>25000</v>
      </c>
      <c r="E752" s="4">
        <v>8632</v>
      </c>
      <c r="F752" t="s">
        <v>8220</v>
      </c>
      <c r="G752" t="s">
        <v>8224</v>
      </c>
      <c r="H752" t="s">
        <v>8246</v>
      </c>
      <c r="I752">
        <v>1451419200</v>
      </c>
      <c r="J752" s="11">
        <f>(((I752/60)/60)/24)+DATE(1970,1,1)</f>
        <v>42367.833333333328</v>
      </c>
      <c r="K752">
        <v>1449000056</v>
      </c>
      <c r="L752" s="15">
        <f>(((K752/60)/60)/24)+DATE(1970,1,1)</f>
        <v>42339.833981481483</v>
      </c>
      <c r="M752" s="63">
        <f>DATEDIF(L752,J752,"D")</f>
        <v>28</v>
      </c>
      <c r="N752" s="5">
        <v>28</v>
      </c>
      <c r="O752" t="b">
        <v>0</v>
      </c>
      <c r="P752">
        <v>90</v>
      </c>
      <c r="Q752" t="b">
        <v>0</v>
      </c>
      <c r="R752" t="s">
        <v>8273</v>
      </c>
      <c r="S752" s="2">
        <f>IF(E752=0,0,E752/D752*100)</f>
        <v>34.527999999999999</v>
      </c>
      <c r="T752" s="4">
        <f>IF(E752=0,0,E752/P752)</f>
        <v>95.911111111111111</v>
      </c>
      <c r="U752" t="str">
        <f>PROPER(LEFT(R752,(SEARCH("/",R752)-2)+1))</f>
        <v>Technology</v>
      </c>
      <c r="V752" t="str">
        <f>PROPER(RIGHT(R752,LEN(R752)-SEARCH("/",R752)))</f>
        <v>Wearables</v>
      </c>
    </row>
    <row r="753" spans="1:22" x14ac:dyDescent="0.25">
      <c r="A753">
        <v>1033</v>
      </c>
      <c r="B753" s="7" t="s">
        <v>1034</v>
      </c>
      <c r="C753" s="7" t="s">
        <v>5143</v>
      </c>
      <c r="D753" s="4">
        <v>1328</v>
      </c>
      <c r="E753" s="4">
        <v>1366</v>
      </c>
      <c r="F753" t="s">
        <v>8219</v>
      </c>
      <c r="G753" t="s">
        <v>8225</v>
      </c>
      <c r="H753" t="s">
        <v>8247</v>
      </c>
      <c r="I753">
        <v>1481564080</v>
      </c>
      <c r="J753" s="11">
        <f>(((I753/60)/60)/24)+DATE(1970,1,1)</f>
        <v>42716.732407407413</v>
      </c>
      <c r="K753">
        <v>1479144880</v>
      </c>
      <c r="L753" s="15">
        <f>(((K753/60)/60)/24)+DATE(1970,1,1)</f>
        <v>42688.732407407413</v>
      </c>
      <c r="M753" s="63">
        <f>DATEDIF(L753,J753,"D")</f>
        <v>28</v>
      </c>
      <c r="N753" s="5">
        <v>28</v>
      </c>
      <c r="O753" t="b">
        <v>0</v>
      </c>
      <c r="P753">
        <v>27</v>
      </c>
      <c r="Q753" t="b">
        <v>1</v>
      </c>
      <c r="R753" t="s">
        <v>8280</v>
      </c>
      <c r="S753" s="2">
        <f>IF(E753=0,0,E753/D753*100)</f>
        <v>102.86144578313252</v>
      </c>
      <c r="T753" s="4">
        <f>IF(E753=0,0,E753/P753)</f>
        <v>50.592592592592595</v>
      </c>
      <c r="U753" t="str">
        <f>PROPER(LEFT(R753,(SEARCH("/",R753)-2)+1))</f>
        <v>Music</v>
      </c>
      <c r="V753" t="str">
        <f>PROPER(RIGHT(R753,LEN(R753)-SEARCH("/",R753)))</f>
        <v>Electronic Music</v>
      </c>
    </row>
    <row r="754" spans="1:22" x14ac:dyDescent="0.25">
      <c r="A754">
        <v>1051</v>
      </c>
      <c r="B754" s="7" t="s">
        <v>1052</v>
      </c>
      <c r="C754" s="7" t="s">
        <v>5161</v>
      </c>
      <c r="D754" s="4">
        <v>500</v>
      </c>
      <c r="E754" s="4">
        <v>0</v>
      </c>
      <c r="F754" t="s">
        <v>8220</v>
      </c>
      <c r="G754" t="s">
        <v>8224</v>
      </c>
      <c r="H754" t="s">
        <v>8246</v>
      </c>
      <c r="I754">
        <v>1409098825</v>
      </c>
      <c r="J754" s="11">
        <f>(((I754/60)/60)/24)+DATE(1970,1,1)</f>
        <v>41878.014178240745</v>
      </c>
      <c r="K754">
        <v>1406679625</v>
      </c>
      <c r="L754" s="15">
        <f>(((K754/60)/60)/24)+DATE(1970,1,1)</f>
        <v>41850.014178240745</v>
      </c>
      <c r="M754" s="63">
        <f>DATEDIF(L754,J754,"D")</f>
        <v>28</v>
      </c>
      <c r="N754" s="5">
        <v>28</v>
      </c>
      <c r="O754" t="b">
        <v>0</v>
      </c>
      <c r="P754">
        <v>0</v>
      </c>
      <c r="Q754" t="b">
        <v>0</v>
      </c>
      <c r="R754" t="s">
        <v>8281</v>
      </c>
      <c r="S754" s="2">
        <f>IF(E754=0,0,E754/D754*100)</f>
        <v>0</v>
      </c>
      <c r="T754" s="4">
        <f>IF(E754=0,0,E754/P754)</f>
        <v>0</v>
      </c>
      <c r="U754" t="str">
        <f>PROPER(LEFT(R754,(SEARCH("/",R754)-2)+1))</f>
        <v>Journalism</v>
      </c>
      <c r="V754" t="str">
        <f>PROPER(RIGHT(R754,LEN(R754)-SEARCH("/",R754)))</f>
        <v>Audio</v>
      </c>
    </row>
    <row r="755" spans="1:22" x14ac:dyDescent="0.25">
      <c r="A755">
        <v>1065</v>
      </c>
      <c r="B755" s="7" t="s">
        <v>1066</v>
      </c>
      <c r="C755" s="7" t="s">
        <v>5175</v>
      </c>
      <c r="D755" s="4">
        <v>3000</v>
      </c>
      <c r="E755" s="4">
        <v>81</v>
      </c>
      <c r="F755" t="s">
        <v>8221</v>
      </c>
      <c r="G755" t="s">
        <v>8226</v>
      </c>
      <c r="H755" t="s">
        <v>8248</v>
      </c>
      <c r="I755">
        <v>1392800922</v>
      </c>
      <c r="J755" s="11">
        <f>(((I755/60)/60)/24)+DATE(1970,1,1)</f>
        <v>41689.381041666667</v>
      </c>
      <c r="K755">
        <v>1390381722</v>
      </c>
      <c r="L755" s="15">
        <f>(((K755/60)/60)/24)+DATE(1970,1,1)</f>
        <v>41661.381041666667</v>
      </c>
      <c r="M755" s="63">
        <f>DATEDIF(L755,J755,"D")</f>
        <v>28</v>
      </c>
      <c r="N755" s="5">
        <v>28</v>
      </c>
      <c r="O755" t="b">
        <v>0</v>
      </c>
      <c r="P755">
        <v>5</v>
      </c>
      <c r="Q755" t="b">
        <v>0</v>
      </c>
      <c r="R755" t="s">
        <v>8282</v>
      </c>
      <c r="S755" s="2">
        <f>IF(E755=0,0,E755/D755*100)</f>
        <v>2.7</v>
      </c>
      <c r="T755" s="4">
        <f>IF(E755=0,0,E755/P755)</f>
        <v>16.2</v>
      </c>
      <c r="U755" t="str">
        <f>PROPER(LEFT(R755,(SEARCH("/",R755)-2)+1))</f>
        <v>Games</v>
      </c>
      <c r="V755" t="str">
        <f>PROPER(RIGHT(R755,LEN(R755)-SEARCH("/",R755)))</f>
        <v>Video Games</v>
      </c>
    </row>
    <row r="756" spans="1:22" x14ac:dyDescent="0.25">
      <c r="A756">
        <v>1221</v>
      </c>
      <c r="B756" s="7" t="s">
        <v>1222</v>
      </c>
      <c r="C756" s="7" t="s">
        <v>5331</v>
      </c>
      <c r="D756" s="4">
        <v>2200</v>
      </c>
      <c r="E756" s="4">
        <v>2451.0100000000002</v>
      </c>
      <c r="F756" t="s">
        <v>8219</v>
      </c>
      <c r="G756" t="s">
        <v>8225</v>
      </c>
      <c r="H756" t="s">
        <v>8247</v>
      </c>
      <c r="I756">
        <v>1480809600</v>
      </c>
      <c r="J756" s="11">
        <f>(((I756/60)/60)/24)+DATE(1970,1,1)</f>
        <v>42708</v>
      </c>
      <c r="K756">
        <v>1478431488</v>
      </c>
      <c r="L756" s="15">
        <f>(((K756/60)/60)/24)+DATE(1970,1,1)</f>
        <v>42680.47555555556</v>
      </c>
      <c r="M756" s="63">
        <f>DATEDIF(L756,J756,"D")</f>
        <v>28</v>
      </c>
      <c r="N756" s="5">
        <v>28</v>
      </c>
      <c r="O756" t="b">
        <v>0</v>
      </c>
      <c r="P756">
        <v>103</v>
      </c>
      <c r="Q756" t="b">
        <v>1</v>
      </c>
      <c r="R756" t="s">
        <v>8285</v>
      </c>
      <c r="S756" s="2">
        <f>IF(E756=0,0,E756/D756*100)</f>
        <v>111.40954545454547</v>
      </c>
      <c r="T756" s="4">
        <f>IF(E756=0,0,E756/P756)</f>
        <v>23.796213592233013</v>
      </c>
      <c r="U756" t="str">
        <f>PROPER(LEFT(R756,(SEARCH("/",R756)-2)+1))</f>
        <v>Photography</v>
      </c>
      <c r="V756" t="str">
        <f>PROPER(RIGHT(R756,LEN(R756)-SEARCH("/",R756)))</f>
        <v>Photobooks</v>
      </c>
    </row>
    <row r="757" spans="1:22" x14ac:dyDescent="0.25">
      <c r="A757">
        <v>1252</v>
      </c>
      <c r="B757" s="7" t="s">
        <v>1253</v>
      </c>
      <c r="C757" s="7" t="s">
        <v>5362</v>
      </c>
      <c r="D757" s="4">
        <v>3500</v>
      </c>
      <c r="E757" s="4">
        <v>4818</v>
      </c>
      <c r="F757" t="s">
        <v>8219</v>
      </c>
      <c r="G757" t="s">
        <v>8224</v>
      </c>
      <c r="H757" t="s">
        <v>8246</v>
      </c>
      <c r="I757">
        <v>1382658169</v>
      </c>
      <c r="J757" s="11">
        <f>(((I757/60)/60)/24)+DATE(1970,1,1)</f>
        <v>41571.988067129627</v>
      </c>
      <c r="K757">
        <v>1380238969</v>
      </c>
      <c r="L757" s="15">
        <f>(((K757/60)/60)/24)+DATE(1970,1,1)</f>
        <v>41543.988067129627</v>
      </c>
      <c r="M757" s="63">
        <f>DATEDIF(L757,J757,"D")</f>
        <v>28</v>
      </c>
      <c r="N757" s="5">
        <v>28</v>
      </c>
      <c r="O757" t="b">
        <v>1</v>
      </c>
      <c r="P757">
        <v>141</v>
      </c>
      <c r="Q757" t="b">
        <v>1</v>
      </c>
      <c r="R757" t="s">
        <v>8276</v>
      </c>
      <c r="S757" s="2">
        <f>IF(E757=0,0,E757/D757*100)</f>
        <v>137.65714285714284</v>
      </c>
      <c r="T757" s="4">
        <f>IF(E757=0,0,E757/P757)</f>
        <v>34.170212765957444</v>
      </c>
      <c r="U757" t="str">
        <f>PROPER(LEFT(R757,(SEARCH("/",R757)-2)+1))</f>
        <v>Music</v>
      </c>
      <c r="V757" t="str">
        <f>PROPER(RIGHT(R757,LEN(R757)-SEARCH("/",R757)))</f>
        <v>Rock</v>
      </c>
    </row>
    <row r="758" spans="1:22" x14ac:dyDescent="0.25">
      <c r="A758">
        <v>1348</v>
      </c>
      <c r="B758" s="7" t="s">
        <v>1349</v>
      </c>
      <c r="C758" s="7" t="s">
        <v>5458</v>
      </c>
      <c r="D758" s="4">
        <v>5875</v>
      </c>
      <c r="E758" s="4">
        <v>5985</v>
      </c>
      <c r="F758" t="s">
        <v>8219</v>
      </c>
      <c r="G758" t="s">
        <v>8224</v>
      </c>
      <c r="H758" t="s">
        <v>8246</v>
      </c>
      <c r="I758">
        <v>1418904533</v>
      </c>
      <c r="J758" s="11">
        <f>(((I758/60)/60)/24)+DATE(1970,1,1)</f>
        <v>41991.506168981476</v>
      </c>
      <c r="K758">
        <v>1416485333</v>
      </c>
      <c r="L758" s="15">
        <f>(((K758/60)/60)/24)+DATE(1970,1,1)</f>
        <v>41963.506168981476</v>
      </c>
      <c r="M758" s="63">
        <f>DATEDIF(L758,J758,"D")</f>
        <v>28</v>
      </c>
      <c r="N758" s="5">
        <v>28</v>
      </c>
      <c r="O758" t="b">
        <v>0</v>
      </c>
      <c r="P758">
        <v>26</v>
      </c>
      <c r="Q758" t="b">
        <v>1</v>
      </c>
      <c r="R758" t="s">
        <v>8274</v>
      </c>
      <c r="S758" s="2">
        <f>IF(E758=0,0,E758/D758*100)</f>
        <v>101.8723404255319</v>
      </c>
      <c r="T758" s="4">
        <f>IF(E758=0,0,E758/P758)</f>
        <v>230.19230769230768</v>
      </c>
      <c r="U758" t="str">
        <f>PROPER(LEFT(R758,(SEARCH("/",R758)-2)+1))</f>
        <v>Publishing</v>
      </c>
      <c r="V758" t="str">
        <f>PROPER(RIGHT(R758,LEN(R758)-SEARCH("/",R758)))</f>
        <v>Nonfiction</v>
      </c>
    </row>
    <row r="759" spans="1:22" x14ac:dyDescent="0.25">
      <c r="A759">
        <v>1360</v>
      </c>
      <c r="B759" s="7" t="s">
        <v>1361</v>
      </c>
      <c r="C759" s="7" t="s">
        <v>5470</v>
      </c>
      <c r="D759" s="4">
        <v>1500</v>
      </c>
      <c r="E759" s="4">
        <v>2598</v>
      </c>
      <c r="F759" t="s">
        <v>8219</v>
      </c>
      <c r="G759" t="s">
        <v>8224</v>
      </c>
      <c r="H759" t="s">
        <v>8246</v>
      </c>
      <c r="I759">
        <v>1343943420</v>
      </c>
      <c r="J759" s="11">
        <f>(((I759/60)/60)/24)+DATE(1970,1,1)</f>
        <v>41123.900694444441</v>
      </c>
      <c r="K759">
        <v>1341524220</v>
      </c>
      <c r="L759" s="15">
        <f>(((K759/60)/60)/24)+DATE(1970,1,1)</f>
        <v>41095.900694444441</v>
      </c>
      <c r="M759" s="63">
        <f>DATEDIF(L759,J759,"D")</f>
        <v>28</v>
      </c>
      <c r="N759" s="5">
        <v>28</v>
      </c>
      <c r="O759" t="b">
        <v>0</v>
      </c>
      <c r="P759">
        <v>81</v>
      </c>
      <c r="Q759" t="b">
        <v>1</v>
      </c>
      <c r="R759" t="s">
        <v>8274</v>
      </c>
      <c r="S759" s="2">
        <f>IF(E759=0,0,E759/D759*100)</f>
        <v>173.2</v>
      </c>
      <c r="T759" s="4">
        <f>IF(E759=0,0,E759/P759)</f>
        <v>32.074074074074076</v>
      </c>
      <c r="U759" t="str">
        <f>PROPER(LEFT(R759,(SEARCH("/",R759)-2)+1))</f>
        <v>Publishing</v>
      </c>
      <c r="V759" t="str">
        <f>PROPER(RIGHT(R759,LEN(R759)-SEARCH("/",R759)))</f>
        <v>Nonfiction</v>
      </c>
    </row>
    <row r="760" spans="1:22" x14ac:dyDescent="0.25">
      <c r="A760">
        <v>1411</v>
      </c>
      <c r="B760" s="7" t="s">
        <v>1412</v>
      </c>
      <c r="C760" s="7" t="s">
        <v>5521</v>
      </c>
      <c r="D760" s="4">
        <v>3000</v>
      </c>
      <c r="E760" s="4">
        <v>7</v>
      </c>
      <c r="F760" t="s">
        <v>8221</v>
      </c>
      <c r="G760" t="s">
        <v>8225</v>
      </c>
      <c r="H760" t="s">
        <v>8247</v>
      </c>
      <c r="I760">
        <v>1423185900</v>
      </c>
      <c r="J760" s="11">
        <f>(((I760/60)/60)/24)+DATE(1970,1,1)</f>
        <v>42041.059027777781</v>
      </c>
      <c r="K760">
        <v>1420766700</v>
      </c>
      <c r="L760" s="15">
        <f>(((K760/60)/60)/24)+DATE(1970,1,1)</f>
        <v>42013.059027777781</v>
      </c>
      <c r="M760" s="63">
        <f>DATEDIF(L760,J760,"D")</f>
        <v>28</v>
      </c>
      <c r="N760" s="5">
        <v>28</v>
      </c>
      <c r="O760" t="b">
        <v>0</v>
      </c>
      <c r="P760">
        <v>3</v>
      </c>
      <c r="Q760" t="b">
        <v>0</v>
      </c>
      <c r="R760" t="s">
        <v>8287</v>
      </c>
      <c r="S760" s="2">
        <f>IF(E760=0,0,E760/D760*100)</f>
        <v>0.23333333333333336</v>
      </c>
      <c r="T760" s="4">
        <f>IF(E760=0,0,E760/P760)</f>
        <v>2.3333333333333335</v>
      </c>
      <c r="U760" t="str">
        <f>PROPER(LEFT(R760,(SEARCH("/",R760)-2)+1))</f>
        <v>Publishing</v>
      </c>
      <c r="V760" t="str">
        <f>PROPER(RIGHT(R760,LEN(R760)-SEARCH("/",R760)))</f>
        <v>Translations</v>
      </c>
    </row>
    <row r="761" spans="1:22" x14ac:dyDescent="0.25">
      <c r="A761">
        <v>1459</v>
      </c>
      <c r="B761" s="7" t="s">
        <v>1460</v>
      </c>
      <c r="C761" s="7" t="s">
        <v>5569</v>
      </c>
      <c r="D761" s="4">
        <v>37000</v>
      </c>
      <c r="E761" s="4">
        <v>0</v>
      </c>
      <c r="F761" t="s">
        <v>8220</v>
      </c>
      <c r="G761" t="s">
        <v>8232</v>
      </c>
      <c r="H761" t="s">
        <v>8253</v>
      </c>
      <c r="I761">
        <v>1449077100</v>
      </c>
      <c r="J761" s="11">
        <f>(((I761/60)/60)/24)+DATE(1970,1,1)</f>
        <v>42340.725694444445</v>
      </c>
      <c r="K761">
        <v>1446612896</v>
      </c>
      <c r="L761" s="15">
        <f>(((K761/60)/60)/24)+DATE(1970,1,1)</f>
        <v>42312.204814814817</v>
      </c>
      <c r="M761" s="63">
        <f>DATEDIF(L761,J761,"D")</f>
        <v>28</v>
      </c>
      <c r="N761" s="5">
        <v>28</v>
      </c>
      <c r="O761" t="b">
        <v>0</v>
      </c>
      <c r="P761">
        <v>0</v>
      </c>
      <c r="Q761" t="b">
        <v>0</v>
      </c>
      <c r="R761" t="s">
        <v>8287</v>
      </c>
      <c r="S761" s="2">
        <f>IF(E761=0,0,E761/D761*100)</f>
        <v>0</v>
      </c>
      <c r="T761" s="4">
        <f>IF(E761=0,0,E761/P761)</f>
        <v>0</v>
      </c>
      <c r="U761" t="str">
        <f>PROPER(LEFT(R761,(SEARCH("/",R761)-2)+1))</f>
        <v>Publishing</v>
      </c>
      <c r="V761" t="str">
        <f>PROPER(RIGHT(R761,LEN(R761)-SEARCH("/",R761)))</f>
        <v>Translations</v>
      </c>
    </row>
    <row r="762" spans="1:22" x14ac:dyDescent="0.25">
      <c r="A762">
        <v>1502</v>
      </c>
      <c r="B762" s="7" t="s">
        <v>1503</v>
      </c>
      <c r="C762" s="7" t="s">
        <v>5612</v>
      </c>
      <c r="D762" s="4">
        <v>22000</v>
      </c>
      <c r="E762" s="4">
        <v>22318</v>
      </c>
      <c r="F762" t="s">
        <v>8219</v>
      </c>
      <c r="G762" t="s">
        <v>8225</v>
      </c>
      <c r="H762" t="s">
        <v>8247</v>
      </c>
      <c r="I762">
        <v>1458943200</v>
      </c>
      <c r="J762" s="11">
        <f>(((I762/60)/60)/24)+DATE(1970,1,1)</f>
        <v>42454.916666666672</v>
      </c>
      <c r="K762">
        <v>1456491680</v>
      </c>
      <c r="L762" s="15">
        <f>(((K762/60)/60)/24)+DATE(1970,1,1)</f>
        <v>42426.542592592596</v>
      </c>
      <c r="M762" s="63">
        <f>DATEDIF(L762,J762,"D")</f>
        <v>28</v>
      </c>
      <c r="N762" s="5">
        <v>28</v>
      </c>
      <c r="O762" t="b">
        <v>1</v>
      </c>
      <c r="P762">
        <v>329</v>
      </c>
      <c r="Q762" t="b">
        <v>1</v>
      </c>
      <c r="R762" t="s">
        <v>8285</v>
      </c>
      <c r="S762" s="2">
        <f>IF(E762=0,0,E762/D762*100)</f>
        <v>101.44545454545455</v>
      </c>
      <c r="T762" s="4">
        <f>IF(E762=0,0,E762/P762)</f>
        <v>67.835866261398181</v>
      </c>
      <c r="U762" t="str">
        <f>PROPER(LEFT(R762,(SEARCH("/",R762)-2)+1))</f>
        <v>Photography</v>
      </c>
      <c r="V762" t="str">
        <f>PROPER(RIGHT(R762,LEN(R762)-SEARCH("/",R762)))</f>
        <v>Photobooks</v>
      </c>
    </row>
    <row r="763" spans="1:22" x14ac:dyDescent="0.25">
      <c r="A763">
        <v>1504</v>
      </c>
      <c r="B763" s="7" t="s">
        <v>1505</v>
      </c>
      <c r="C763" s="7" t="s">
        <v>5614</v>
      </c>
      <c r="D763" s="4">
        <v>6500</v>
      </c>
      <c r="E763" s="4">
        <v>18066</v>
      </c>
      <c r="F763" t="s">
        <v>8219</v>
      </c>
      <c r="G763" t="s">
        <v>8225</v>
      </c>
      <c r="H763" t="s">
        <v>8247</v>
      </c>
      <c r="I763">
        <v>1402389180</v>
      </c>
      <c r="J763" s="11">
        <f>(((I763/60)/60)/24)+DATE(1970,1,1)</f>
        <v>41800.356249999997</v>
      </c>
      <c r="K763">
        <v>1399996024</v>
      </c>
      <c r="L763" s="15">
        <f>(((K763/60)/60)/24)+DATE(1970,1,1)</f>
        <v>41772.657685185186</v>
      </c>
      <c r="M763" s="63">
        <f>DATEDIF(L763,J763,"D")</f>
        <v>28</v>
      </c>
      <c r="N763" s="5">
        <v>28</v>
      </c>
      <c r="O763" t="b">
        <v>1</v>
      </c>
      <c r="P763">
        <v>269</v>
      </c>
      <c r="Q763" t="b">
        <v>1</v>
      </c>
      <c r="R763" t="s">
        <v>8285</v>
      </c>
      <c r="S763" s="2">
        <f>IF(E763=0,0,E763/D763*100)</f>
        <v>277.93846153846158</v>
      </c>
      <c r="T763" s="4">
        <f>IF(E763=0,0,E763/P763)</f>
        <v>67.159851301115239</v>
      </c>
      <c r="U763" t="str">
        <f>PROPER(LEFT(R763,(SEARCH("/",R763)-2)+1))</f>
        <v>Photography</v>
      </c>
      <c r="V763" t="str">
        <f>PROPER(RIGHT(R763,LEN(R763)-SEARCH("/",R763)))</f>
        <v>Photobooks</v>
      </c>
    </row>
    <row r="764" spans="1:22" x14ac:dyDescent="0.25">
      <c r="A764">
        <v>1519</v>
      </c>
      <c r="B764" s="7" t="s">
        <v>1520</v>
      </c>
      <c r="C764" s="7" t="s">
        <v>5629</v>
      </c>
      <c r="D764" s="4">
        <v>9000</v>
      </c>
      <c r="E764" s="4">
        <v>9302.75</v>
      </c>
      <c r="F764" t="s">
        <v>8219</v>
      </c>
      <c r="G764" t="s">
        <v>8224</v>
      </c>
      <c r="H764" t="s">
        <v>8246</v>
      </c>
      <c r="I764">
        <v>1403301540</v>
      </c>
      <c r="J764" s="11">
        <f>(((I764/60)/60)/24)+DATE(1970,1,1)</f>
        <v>41810.915972222225</v>
      </c>
      <c r="K764">
        <v>1400867283</v>
      </c>
      <c r="L764" s="15">
        <f>(((K764/60)/60)/24)+DATE(1970,1,1)</f>
        <v>41782.741701388892</v>
      </c>
      <c r="M764" s="63">
        <f>DATEDIF(L764,J764,"D")</f>
        <v>28</v>
      </c>
      <c r="N764" s="5">
        <v>28</v>
      </c>
      <c r="O764" t="b">
        <v>1</v>
      </c>
      <c r="P764">
        <v>145</v>
      </c>
      <c r="Q764" t="b">
        <v>1</v>
      </c>
      <c r="R764" t="s">
        <v>8285</v>
      </c>
      <c r="S764" s="2">
        <f>IF(E764=0,0,E764/D764*100)</f>
        <v>103.36388888888889</v>
      </c>
      <c r="T764" s="4">
        <f>IF(E764=0,0,E764/P764)</f>
        <v>64.156896551724131</v>
      </c>
      <c r="U764" t="str">
        <f>PROPER(LEFT(R764,(SEARCH("/",R764)-2)+1))</f>
        <v>Photography</v>
      </c>
      <c r="V764" t="str">
        <f>PROPER(RIGHT(R764,LEN(R764)-SEARCH("/",R764)))</f>
        <v>Photobooks</v>
      </c>
    </row>
    <row r="765" spans="1:22" x14ac:dyDescent="0.25">
      <c r="A765">
        <v>1527</v>
      </c>
      <c r="B765" s="7" t="s">
        <v>1528</v>
      </c>
      <c r="C765" s="7" t="s">
        <v>5637</v>
      </c>
      <c r="D765" s="4">
        <v>3500</v>
      </c>
      <c r="E765" s="4">
        <v>3865.55</v>
      </c>
      <c r="F765" t="s">
        <v>8219</v>
      </c>
      <c r="G765" t="s">
        <v>8224</v>
      </c>
      <c r="H765" t="s">
        <v>8246</v>
      </c>
      <c r="I765">
        <v>1489497886</v>
      </c>
      <c r="J765" s="11">
        <f>(((I765/60)/60)/24)+DATE(1970,1,1)</f>
        <v>42808.558865740735</v>
      </c>
      <c r="K765">
        <v>1487082286</v>
      </c>
      <c r="L765" s="15">
        <f>(((K765/60)/60)/24)+DATE(1970,1,1)</f>
        <v>42780.600532407407</v>
      </c>
      <c r="M765" s="63">
        <f>DATEDIF(L765,J765,"D")</f>
        <v>28</v>
      </c>
      <c r="N765" s="5">
        <v>28</v>
      </c>
      <c r="O765" t="b">
        <v>1</v>
      </c>
      <c r="P765">
        <v>70</v>
      </c>
      <c r="Q765" t="b">
        <v>1</v>
      </c>
      <c r="R765" t="s">
        <v>8285</v>
      </c>
      <c r="S765" s="2">
        <f>IF(E765=0,0,E765/D765*100)</f>
        <v>110.44428571428573</v>
      </c>
      <c r="T765" s="4">
        <f>IF(E765=0,0,E765/P765)</f>
        <v>55.222142857142863</v>
      </c>
      <c r="U765" t="str">
        <f>PROPER(LEFT(R765,(SEARCH("/",R765)-2)+1))</f>
        <v>Photography</v>
      </c>
      <c r="V765" t="str">
        <f>PROPER(RIGHT(R765,LEN(R765)-SEARCH("/",R765)))</f>
        <v>Photobooks</v>
      </c>
    </row>
    <row r="766" spans="1:22" x14ac:dyDescent="0.25">
      <c r="A766">
        <v>1595</v>
      </c>
      <c r="B766" s="7" t="s">
        <v>1596</v>
      </c>
      <c r="C766" s="7" t="s">
        <v>5705</v>
      </c>
      <c r="D766" s="4">
        <v>100000</v>
      </c>
      <c r="E766" s="4">
        <v>280</v>
      </c>
      <c r="F766" t="s">
        <v>8221</v>
      </c>
      <c r="G766" t="s">
        <v>8224</v>
      </c>
      <c r="H766" t="s">
        <v>8246</v>
      </c>
      <c r="I766">
        <v>1403122380</v>
      </c>
      <c r="J766" s="11">
        <f>(((I766/60)/60)/24)+DATE(1970,1,1)</f>
        <v>41808.842361111114</v>
      </c>
      <c r="K766">
        <v>1400634728</v>
      </c>
      <c r="L766" s="15">
        <f>(((K766/60)/60)/24)+DATE(1970,1,1)</f>
        <v>41780.050092592595</v>
      </c>
      <c r="M766" s="63">
        <f>DATEDIF(L766,J766,"D")</f>
        <v>28</v>
      </c>
      <c r="N766" s="5">
        <v>28</v>
      </c>
      <c r="O766" t="b">
        <v>0</v>
      </c>
      <c r="P766">
        <v>7</v>
      </c>
      <c r="Q766" t="b">
        <v>0</v>
      </c>
      <c r="R766" t="s">
        <v>8291</v>
      </c>
      <c r="S766" s="2">
        <f>IF(E766=0,0,E766/D766*100)</f>
        <v>0.27999999999999997</v>
      </c>
      <c r="T766" s="4">
        <f>IF(E766=0,0,E766/P766)</f>
        <v>40</v>
      </c>
      <c r="U766" t="str">
        <f>PROPER(LEFT(R766,(SEARCH("/",R766)-2)+1))</f>
        <v>Photography</v>
      </c>
      <c r="V766" t="str">
        <f>PROPER(RIGHT(R766,LEN(R766)-SEARCH("/",R766)))</f>
        <v>Places</v>
      </c>
    </row>
    <row r="767" spans="1:22" x14ac:dyDescent="0.25">
      <c r="A767">
        <v>1625</v>
      </c>
      <c r="B767" s="7" t="s">
        <v>1626</v>
      </c>
      <c r="C767" s="7" t="s">
        <v>5735</v>
      </c>
      <c r="D767" s="4">
        <v>7500</v>
      </c>
      <c r="E767" s="4">
        <v>11650</v>
      </c>
      <c r="F767" t="s">
        <v>8219</v>
      </c>
      <c r="G767" t="s">
        <v>8224</v>
      </c>
      <c r="H767" t="s">
        <v>8246</v>
      </c>
      <c r="I767">
        <v>1347382053</v>
      </c>
      <c r="J767" s="11">
        <f>(((I767/60)/60)/24)+DATE(1970,1,1)</f>
        <v>41163.699687500004</v>
      </c>
      <c r="K767">
        <v>1344962853</v>
      </c>
      <c r="L767" s="15">
        <f>(((K767/60)/60)/24)+DATE(1970,1,1)</f>
        <v>41135.699687500004</v>
      </c>
      <c r="M767" s="63">
        <f>DATEDIF(L767,J767,"D")</f>
        <v>28</v>
      </c>
      <c r="N767" s="5">
        <v>28</v>
      </c>
      <c r="O767" t="b">
        <v>0</v>
      </c>
      <c r="P767">
        <v>104</v>
      </c>
      <c r="Q767" t="b">
        <v>1</v>
      </c>
      <c r="R767" t="s">
        <v>8276</v>
      </c>
      <c r="S767" s="2">
        <f>IF(E767=0,0,E767/D767*100)</f>
        <v>155.33333333333331</v>
      </c>
      <c r="T767" s="4">
        <f>IF(E767=0,0,E767/P767)</f>
        <v>112.01923076923077</v>
      </c>
      <c r="U767" t="str">
        <f>PROPER(LEFT(R767,(SEARCH("/",R767)-2)+1))</f>
        <v>Music</v>
      </c>
      <c r="V767" t="str">
        <f>PROPER(RIGHT(R767,LEN(R767)-SEARCH("/",R767)))</f>
        <v>Rock</v>
      </c>
    </row>
    <row r="768" spans="1:22" x14ac:dyDescent="0.25">
      <c r="A768">
        <v>1633</v>
      </c>
      <c r="B768" s="7" t="s">
        <v>1634</v>
      </c>
      <c r="C768" s="7" t="s">
        <v>5743</v>
      </c>
      <c r="D768" s="4">
        <v>10000</v>
      </c>
      <c r="E768" s="4">
        <v>10000</v>
      </c>
      <c r="F768" t="s">
        <v>8219</v>
      </c>
      <c r="G768" t="s">
        <v>8224</v>
      </c>
      <c r="H768" t="s">
        <v>8246</v>
      </c>
      <c r="I768">
        <v>1326690000</v>
      </c>
      <c r="J768" s="11">
        <f>(((I768/60)/60)/24)+DATE(1970,1,1)</f>
        <v>40924.208333333336</v>
      </c>
      <c r="K768">
        <v>1324329156</v>
      </c>
      <c r="L768" s="15">
        <f>(((K768/60)/60)/24)+DATE(1970,1,1)</f>
        <v>40896.883750000001</v>
      </c>
      <c r="M768" s="63">
        <f>DATEDIF(L768,J768,"D")</f>
        <v>28</v>
      </c>
      <c r="N768" s="5">
        <v>28</v>
      </c>
      <c r="O768" t="b">
        <v>0</v>
      </c>
      <c r="P768">
        <v>58</v>
      </c>
      <c r="Q768" t="b">
        <v>1</v>
      </c>
      <c r="R768" t="s">
        <v>8276</v>
      </c>
      <c r="S768" s="2">
        <f>IF(E768=0,0,E768/D768*100)</f>
        <v>100</v>
      </c>
      <c r="T768" s="4">
        <f>IF(E768=0,0,E768/P768)</f>
        <v>172.41379310344828</v>
      </c>
      <c r="U768" t="str">
        <f>PROPER(LEFT(R768,(SEARCH("/",R768)-2)+1))</f>
        <v>Music</v>
      </c>
      <c r="V768" t="str">
        <f>PROPER(RIGHT(R768,LEN(R768)-SEARCH("/",R768)))</f>
        <v>Rock</v>
      </c>
    </row>
    <row r="769" spans="1:22" x14ac:dyDescent="0.25">
      <c r="A769">
        <v>1684</v>
      </c>
      <c r="B769" s="7" t="s">
        <v>1685</v>
      </c>
      <c r="C769" s="7" t="s">
        <v>5794</v>
      </c>
      <c r="D769" s="4">
        <v>8000</v>
      </c>
      <c r="E769" s="4">
        <v>8730</v>
      </c>
      <c r="F769" t="s">
        <v>8222</v>
      </c>
      <c r="G769" t="s">
        <v>8224</v>
      </c>
      <c r="H769" t="s">
        <v>8246</v>
      </c>
      <c r="I769">
        <v>1489775641</v>
      </c>
      <c r="J769" s="11">
        <f>(((I769/60)/60)/24)+DATE(1970,1,1)</f>
        <v>42811.773622685185</v>
      </c>
      <c r="K769">
        <v>1487360041</v>
      </c>
      <c r="L769" s="15">
        <f>(((K769/60)/60)/24)+DATE(1970,1,1)</f>
        <v>42783.815289351856</v>
      </c>
      <c r="M769" s="63">
        <f>DATEDIF(L769,J769,"D")</f>
        <v>28</v>
      </c>
      <c r="N769" s="5">
        <v>28</v>
      </c>
      <c r="O769" t="b">
        <v>0</v>
      </c>
      <c r="P769">
        <v>101</v>
      </c>
      <c r="Q769" t="b">
        <v>0</v>
      </c>
      <c r="R769" t="s">
        <v>8293</v>
      </c>
      <c r="S769" s="2">
        <f>IF(E769=0,0,E769/D769*100)</f>
        <v>109.125</v>
      </c>
      <c r="T769" s="4">
        <f>IF(E769=0,0,E769/P769)</f>
        <v>86.43564356435644</v>
      </c>
      <c r="U769" t="str">
        <f>PROPER(LEFT(R769,(SEARCH("/",R769)-2)+1))</f>
        <v>Music</v>
      </c>
      <c r="V769" t="str">
        <f>PROPER(RIGHT(R769,LEN(R769)-SEARCH("/",R769)))</f>
        <v>Faith</v>
      </c>
    </row>
    <row r="770" spans="1:22" x14ac:dyDescent="0.25">
      <c r="A770">
        <v>1816</v>
      </c>
      <c r="B770" s="7" t="s">
        <v>1817</v>
      </c>
      <c r="C770" s="7" t="s">
        <v>5926</v>
      </c>
      <c r="D770" s="4">
        <v>25000</v>
      </c>
      <c r="E770" s="4">
        <v>509</v>
      </c>
      <c r="F770" t="s">
        <v>8221</v>
      </c>
      <c r="G770" t="s">
        <v>8240</v>
      </c>
      <c r="H770" t="s">
        <v>8257</v>
      </c>
      <c r="I770">
        <v>1469473200</v>
      </c>
      <c r="J770" s="11">
        <f>(((I770/60)/60)/24)+DATE(1970,1,1)</f>
        <v>42576.791666666672</v>
      </c>
      <c r="K770">
        <v>1467061303</v>
      </c>
      <c r="L770" s="15">
        <f>(((K770/60)/60)/24)+DATE(1970,1,1)</f>
        <v>42548.876192129625</v>
      </c>
      <c r="M770" s="63">
        <f>DATEDIF(L770,J770,"D")</f>
        <v>28</v>
      </c>
      <c r="N770" s="5">
        <v>28</v>
      </c>
      <c r="O770" t="b">
        <v>0</v>
      </c>
      <c r="P770">
        <v>6</v>
      </c>
      <c r="Q770" t="b">
        <v>0</v>
      </c>
      <c r="R770" t="s">
        <v>8285</v>
      </c>
      <c r="S770" s="2">
        <f>IF(E770=0,0,E770/D770*100)</f>
        <v>2.036</v>
      </c>
      <c r="T770" s="4">
        <f>IF(E770=0,0,E770/P770)</f>
        <v>84.833333333333329</v>
      </c>
      <c r="U770" t="str">
        <f>PROPER(LEFT(R770,(SEARCH("/",R770)-2)+1))</f>
        <v>Photography</v>
      </c>
      <c r="V770" t="str">
        <f>PROPER(RIGHT(R770,LEN(R770)-SEARCH("/",R770)))</f>
        <v>Photobooks</v>
      </c>
    </row>
    <row r="771" spans="1:22" x14ac:dyDescent="0.25">
      <c r="A771">
        <v>1900</v>
      </c>
      <c r="B771" s="7" t="s">
        <v>1901</v>
      </c>
      <c r="C771" s="7" t="s">
        <v>6010</v>
      </c>
      <c r="D771" s="4">
        <v>2500</v>
      </c>
      <c r="E771" s="4">
        <v>2734.11</v>
      </c>
      <c r="F771" t="s">
        <v>8219</v>
      </c>
      <c r="G771" t="s">
        <v>8224</v>
      </c>
      <c r="H771" t="s">
        <v>8246</v>
      </c>
      <c r="I771">
        <v>1349517540</v>
      </c>
      <c r="J771" s="11">
        <f>(((I771/60)/60)/24)+DATE(1970,1,1)</f>
        <v>41188.415972222225</v>
      </c>
      <c r="K771">
        <v>1347137731</v>
      </c>
      <c r="L771" s="15">
        <f>(((K771/60)/60)/24)+DATE(1970,1,1)</f>
        <v>41160.871886574074</v>
      </c>
      <c r="M771" s="63">
        <f>DATEDIF(L771,J771,"D")</f>
        <v>28</v>
      </c>
      <c r="N771" s="5">
        <v>28</v>
      </c>
      <c r="O771" t="b">
        <v>0</v>
      </c>
      <c r="P771">
        <v>54</v>
      </c>
      <c r="Q771" t="b">
        <v>1</v>
      </c>
      <c r="R771" t="s">
        <v>8279</v>
      </c>
      <c r="S771" s="2">
        <f>IF(E771=0,0,E771/D771*100)</f>
        <v>109.3644</v>
      </c>
      <c r="T771" s="4">
        <f>IF(E771=0,0,E771/P771)</f>
        <v>50.631666666666668</v>
      </c>
      <c r="U771" t="str">
        <f>PROPER(LEFT(R771,(SEARCH("/",R771)-2)+1))</f>
        <v>Music</v>
      </c>
      <c r="V771" t="str">
        <f>PROPER(RIGHT(R771,LEN(R771)-SEARCH("/",R771)))</f>
        <v>Indie Rock</v>
      </c>
    </row>
    <row r="772" spans="1:22" x14ac:dyDescent="0.25">
      <c r="A772">
        <v>1920</v>
      </c>
      <c r="B772" s="7" t="s">
        <v>1921</v>
      </c>
      <c r="C772" s="7" t="s">
        <v>6030</v>
      </c>
      <c r="D772" s="4">
        <v>10000</v>
      </c>
      <c r="E772" s="4">
        <v>4303</v>
      </c>
      <c r="F772" t="s">
        <v>8221</v>
      </c>
      <c r="G772" t="s">
        <v>8225</v>
      </c>
      <c r="H772" t="s">
        <v>8247</v>
      </c>
      <c r="I772">
        <v>1445468400</v>
      </c>
      <c r="J772" s="11">
        <f>(((I772/60)/60)/24)+DATE(1970,1,1)</f>
        <v>42298.958333333328</v>
      </c>
      <c r="K772">
        <v>1443042061</v>
      </c>
      <c r="L772" s="15">
        <f>(((K772/60)/60)/24)+DATE(1970,1,1)</f>
        <v>42270.875706018516</v>
      </c>
      <c r="M772" s="63">
        <f>DATEDIF(L772,J772,"D")</f>
        <v>28</v>
      </c>
      <c r="N772" s="5">
        <v>28</v>
      </c>
      <c r="O772" t="b">
        <v>0</v>
      </c>
      <c r="P772">
        <v>105</v>
      </c>
      <c r="Q772" t="b">
        <v>0</v>
      </c>
      <c r="R772" t="s">
        <v>8294</v>
      </c>
      <c r="S772" s="2">
        <f>IF(E772=0,0,E772/D772*100)</f>
        <v>43.03</v>
      </c>
      <c r="T772" s="4">
        <f>IF(E772=0,0,E772/P772)</f>
        <v>40.980952380952381</v>
      </c>
      <c r="U772" t="str">
        <f>PROPER(LEFT(R772,(SEARCH("/",R772)-2)+1))</f>
        <v>Technology</v>
      </c>
      <c r="V772" t="str">
        <f>PROPER(RIGHT(R772,LEN(R772)-SEARCH("/",R772)))</f>
        <v>Gadgets</v>
      </c>
    </row>
    <row r="773" spans="1:22" x14ac:dyDescent="0.25">
      <c r="A773">
        <v>1924</v>
      </c>
      <c r="B773" s="7" t="s">
        <v>1925</v>
      </c>
      <c r="C773" s="7" t="s">
        <v>6034</v>
      </c>
      <c r="D773" s="4">
        <v>3000</v>
      </c>
      <c r="E773" s="4">
        <v>3432</v>
      </c>
      <c r="F773" t="s">
        <v>8219</v>
      </c>
      <c r="G773" t="s">
        <v>8224</v>
      </c>
      <c r="H773" t="s">
        <v>8246</v>
      </c>
      <c r="I773">
        <v>1389814380</v>
      </c>
      <c r="J773" s="11">
        <f>(((I773/60)/60)/24)+DATE(1970,1,1)</f>
        <v>41654.814583333333</v>
      </c>
      <c r="K773">
        <v>1387390555</v>
      </c>
      <c r="L773" s="15">
        <f>(((K773/60)/60)/24)+DATE(1970,1,1)</f>
        <v>41626.761053240742</v>
      </c>
      <c r="M773" s="63">
        <f>DATEDIF(L773,J773,"D")</f>
        <v>28</v>
      </c>
      <c r="N773" s="5">
        <v>28</v>
      </c>
      <c r="O773" t="b">
        <v>0</v>
      </c>
      <c r="P773">
        <v>33</v>
      </c>
      <c r="Q773" t="b">
        <v>1</v>
      </c>
      <c r="R773" t="s">
        <v>8279</v>
      </c>
      <c r="S773" s="2">
        <f>IF(E773=0,0,E773/D773*100)</f>
        <v>114.39999999999999</v>
      </c>
      <c r="T773" s="4">
        <f>IF(E773=0,0,E773/P773)</f>
        <v>104</v>
      </c>
      <c r="U773" t="str">
        <f>PROPER(LEFT(R773,(SEARCH("/",R773)-2)+1))</f>
        <v>Music</v>
      </c>
      <c r="V773" t="str">
        <f>PROPER(RIGHT(R773,LEN(R773)-SEARCH("/",R773)))</f>
        <v>Indie Rock</v>
      </c>
    </row>
    <row r="774" spans="1:22" x14ac:dyDescent="0.25">
      <c r="A774">
        <v>1926</v>
      </c>
      <c r="B774" s="7" t="s">
        <v>1927</v>
      </c>
      <c r="C774" s="7" t="s">
        <v>6036</v>
      </c>
      <c r="D774" s="4">
        <v>1500</v>
      </c>
      <c r="E774" s="4">
        <v>2930.69</v>
      </c>
      <c r="F774" t="s">
        <v>8219</v>
      </c>
      <c r="G774" t="s">
        <v>8224</v>
      </c>
      <c r="H774" t="s">
        <v>8246</v>
      </c>
      <c r="I774">
        <v>1288657560</v>
      </c>
      <c r="J774" s="11">
        <f>(((I774/60)/60)/24)+DATE(1970,1,1)</f>
        <v>40484.018055555556</v>
      </c>
      <c r="K774">
        <v>1286319256</v>
      </c>
      <c r="L774" s="15">
        <f>(((K774/60)/60)/24)+DATE(1970,1,1)</f>
        <v>40456.954351851848</v>
      </c>
      <c r="M774" s="63">
        <f>DATEDIF(L774,J774,"D")</f>
        <v>28</v>
      </c>
      <c r="N774" s="5">
        <v>28</v>
      </c>
      <c r="O774" t="b">
        <v>0</v>
      </c>
      <c r="P774">
        <v>107</v>
      </c>
      <c r="Q774" t="b">
        <v>1</v>
      </c>
      <c r="R774" t="s">
        <v>8279</v>
      </c>
      <c r="S774" s="2">
        <f>IF(E774=0,0,E774/D774*100)</f>
        <v>195.37933333333334</v>
      </c>
      <c r="T774" s="4">
        <f>IF(E774=0,0,E774/P774)</f>
        <v>27.3896261682243</v>
      </c>
      <c r="U774" t="str">
        <f>PROPER(LEFT(R774,(SEARCH("/",R774)-2)+1))</f>
        <v>Music</v>
      </c>
      <c r="V774" t="str">
        <f>PROPER(RIGHT(R774,LEN(R774)-SEARCH("/",R774)))</f>
        <v>Indie Rock</v>
      </c>
    </row>
    <row r="775" spans="1:22" x14ac:dyDescent="0.25">
      <c r="A775">
        <v>2005</v>
      </c>
      <c r="B775" s="7" t="s">
        <v>2006</v>
      </c>
      <c r="C775" s="7" t="s">
        <v>6115</v>
      </c>
      <c r="D775" s="4">
        <v>30000</v>
      </c>
      <c r="E775" s="4">
        <v>37104.03</v>
      </c>
      <c r="F775" t="s">
        <v>8219</v>
      </c>
      <c r="G775" t="s">
        <v>8224</v>
      </c>
      <c r="H775" t="s">
        <v>8246</v>
      </c>
      <c r="I775">
        <v>1381895940</v>
      </c>
      <c r="J775" s="11">
        <f>(((I775/60)/60)/24)+DATE(1970,1,1)</f>
        <v>41563.165972222225</v>
      </c>
      <c r="K775">
        <v>1379532618</v>
      </c>
      <c r="L775" s="15">
        <f>(((K775/60)/60)/24)+DATE(1970,1,1)</f>
        <v>41535.812708333331</v>
      </c>
      <c r="M775" s="63">
        <f>DATEDIF(L775,J775,"D")</f>
        <v>28</v>
      </c>
      <c r="N775" s="5">
        <v>28</v>
      </c>
      <c r="O775" t="b">
        <v>1</v>
      </c>
      <c r="P775">
        <v>191</v>
      </c>
      <c r="Q775" t="b">
        <v>1</v>
      </c>
      <c r="R775" t="s">
        <v>8295</v>
      </c>
      <c r="S775" s="2">
        <f>IF(E775=0,0,E775/D775*100)</f>
        <v>123.68010000000001</v>
      </c>
      <c r="T775" s="4">
        <f>IF(E775=0,0,E775/P775)</f>
        <v>194.26193717277485</v>
      </c>
      <c r="U775" t="str">
        <f>PROPER(LEFT(R775,(SEARCH("/",R775)-2)+1))</f>
        <v>Technology</v>
      </c>
      <c r="V775" t="str">
        <f>PROPER(RIGHT(R775,LEN(R775)-SEARCH("/",R775)))</f>
        <v>Hardware</v>
      </c>
    </row>
    <row r="776" spans="1:22" x14ac:dyDescent="0.25">
      <c r="A776">
        <v>2110</v>
      </c>
      <c r="B776" s="7" t="s">
        <v>2111</v>
      </c>
      <c r="C776" s="7" t="s">
        <v>6220</v>
      </c>
      <c r="D776" s="4">
        <v>2000</v>
      </c>
      <c r="E776" s="4">
        <v>2007</v>
      </c>
      <c r="F776" t="s">
        <v>8219</v>
      </c>
      <c r="G776" t="s">
        <v>8224</v>
      </c>
      <c r="H776" t="s">
        <v>8246</v>
      </c>
      <c r="I776">
        <v>1401253140</v>
      </c>
      <c r="J776" s="11">
        <f>(((I776/60)/60)/24)+DATE(1970,1,1)</f>
        <v>41787.207638888889</v>
      </c>
      <c r="K776">
        <v>1398873969</v>
      </c>
      <c r="L776" s="15">
        <f>(((K776/60)/60)/24)+DATE(1970,1,1)</f>
        <v>41759.670937499999</v>
      </c>
      <c r="M776" s="63">
        <f>DATEDIF(L776,J776,"D")</f>
        <v>28</v>
      </c>
      <c r="N776" s="5">
        <v>28</v>
      </c>
      <c r="O776" t="b">
        <v>0</v>
      </c>
      <c r="P776">
        <v>38</v>
      </c>
      <c r="Q776" t="b">
        <v>1</v>
      </c>
      <c r="R776" t="s">
        <v>8279</v>
      </c>
      <c r="S776" s="2">
        <f>IF(E776=0,0,E776/D776*100)</f>
        <v>100.35000000000001</v>
      </c>
      <c r="T776" s="4">
        <f>IF(E776=0,0,E776/P776)</f>
        <v>52.815789473684212</v>
      </c>
      <c r="U776" t="str">
        <f>PROPER(LEFT(R776,(SEARCH("/",R776)-2)+1))</f>
        <v>Music</v>
      </c>
      <c r="V776" t="str">
        <f>PROPER(RIGHT(R776,LEN(R776)-SEARCH("/",R776)))</f>
        <v>Indie Rock</v>
      </c>
    </row>
    <row r="777" spans="1:22" x14ac:dyDescent="0.25">
      <c r="A777">
        <v>2142</v>
      </c>
      <c r="B777" s="7" t="s">
        <v>2143</v>
      </c>
      <c r="C777" s="7" t="s">
        <v>6252</v>
      </c>
      <c r="D777" s="4">
        <v>10500</v>
      </c>
      <c r="E777" s="4">
        <v>601</v>
      </c>
      <c r="F777" t="s">
        <v>8221</v>
      </c>
      <c r="G777" t="s">
        <v>8236</v>
      </c>
      <c r="H777" t="s">
        <v>8249</v>
      </c>
      <c r="I777">
        <v>1451494210</v>
      </c>
      <c r="J777" s="11">
        <f>(((I777/60)/60)/24)+DATE(1970,1,1)</f>
        <v>42368.701504629629</v>
      </c>
      <c r="K777">
        <v>1449075010</v>
      </c>
      <c r="L777" s="15">
        <f>(((K777/60)/60)/24)+DATE(1970,1,1)</f>
        <v>42340.701504629629</v>
      </c>
      <c r="M777" s="63">
        <f>DATEDIF(L777,J777,"D")</f>
        <v>28</v>
      </c>
      <c r="N777" s="5">
        <v>28</v>
      </c>
      <c r="O777" t="b">
        <v>0</v>
      </c>
      <c r="P777">
        <v>12</v>
      </c>
      <c r="Q777" t="b">
        <v>0</v>
      </c>
      <c r="R777" t="s">
        <v>8282</v>
      </c>
      <c r="S777" s="2">
        <f>IF(E777=0,0,E777/D777*100)</f>
        <v>5.7238095238095239</v>
      </c>
      <c r="T777" s="4">
        <f>IF(E777=0,0,E777/P777)</f>
        <v>50.083333333333336</v>
      </c>
      <c r="U777" t="str">
        <f>PROPER(LEFT(R777,(SEARCH("/",R777)-2)+1))</f>
        <v>Games</v>
      </c>
      <c r="V777" t="str">
        <f>PROPER(RIGHT(R777,LEN(R777)-SEARCH("/",R777)))</f>
        <v>Video Games</v>
      </c>
    </row>
    <row r="778" spans="1:22" x14ac:dyDescent="0.25">
      <c r="A778">
        <v>2192</v>
      </c>
      <c r="B778" s="7" t="s">
        <v>2193</v>
      </c>
      <c r="C778" s="7" t="s">
        <v>6302</v>
      </c>
      <c r="D778" s="4">
        <v>12000</v>
      </c>
      <c r="E778" s="4">
        <v>129748.82</v>
      </c>
      <c r="F778" t="s">
        <v>8219</v>
      </c>
      <c r="G778" t="s">
        <v>8225</v>
      </c>
      <c r="H778" t="s">
        <v>8247</v>
      </c>
      <c r="I778">
        <v>1481842800</v>
      </c>
      <c r="J778" s="11">
        <f>(((I778/60)/60)/24)+DATE(1970,1,1)</f>
        <v>42719.958333333328</v>
      </c>
      <c r="K778">
        <v>1479414344</v>
      </c>
      <c r="L778" s="15">
        <f>(((K778/60)/60)/24)+DATE(1970,1,1)</f>
        <v>42691.8512037037</v>
      </c>
      <c r="M778" s="63">
        <f>DATEDIF(L778,J778,"D")</f>
        <v>28</v>
      </c>
      <c r="N778" s="5">
        <v>28</v>
      </c>
      <c r="O778" t="b">
        <v>0</v>
      </c>
      <c r="P778">
        <v>3238</v>
      </c>
      <c r="Q778" t="b">
        <v>1</v>
      </c>
      <c r="R778" t="s">
        <v>8297</v>
      </c>
      <c r="S778" s="2">
        <f>IF(E778=0,0,E778/D778*100)</f>
        <v>1081.2401666666667</v>
      </c>
      <c r="T778" s="4">
        <f>IF(E778=0,0,E778/P778)</f>
        <v>40.070667078443485</v>
      </c>
      <c r="U778" t="str">
        <f>PROPER(LEFT(R778,(SEARCH("/",R778)-2)+1))</f>
        <v>Games</v>
      </c>
      <c r="V778" t="str">
        <f>PROPER(RIGHT(R778,LEN(R778)-SEARCH("/",R778)))</f>
        <v>Tabletop Games</v>
      </c>
    </row>
    <row r="779" spans="1:22" x14ac:dyDescent="0.25">
      <c r="A779">
        <v>2200</v>
      </c>
      <c r="B779" s="7" t="s">
        <v>2201</v>
      </c>
      <c r="C779" s="7" t="s">
        <v>6310</v>
      </c>
      <c r="D779" s="4">
        <v>2000</v>
      </c>
      <c r="E779" s="4">
        <v>10843</v>
      </c>
      <c r="F779" t="s">
        <v>8219</v>
      </c>
      <c r="G779" t="s">
        <v>8225</v>
      </c>
      <c r="H779" t="s">
        <v>8247</v>
      </c>
      <c r="I779">
        <v>1436151600</v>
      </c>
      <c r="J779" s="11">
        <f>(((I779/60)/60)/24)+DATE(1970,1,1)</f>
        <v>42191.125</v>
      </c>
      <c r="K779">
        <v>1433775668</v>
      </c>
      <c r="L779" s="15">
        <f>(((K779/60)/60)/24)+DATE(1970,1,1)</f>
        <v>42163.625787037032</v>
      </c>
      <c r="M779" s="63">
        <f>DATEDIF(L779,J779,"D")</f>
        <v>28</v>
      </c>
      <c r="N779" s="5">
        <v>28</v>
      </c>
      <c r="O779" t="b">
        <v>0</v>
      </c>
      <c r="P779">
        <v>263</v>
      </c>
      <c r="Q779" t="b">
        <v>1</v>
      </c>
      <c r="R779" t="s">
        <v>8297</v>
      </c>
      <c r="S779" s="2">
        <f>IF(E779=0,0,E779/D779*100)</f>
        <v>542.15</v>
      </c>
      <c r="T779" s="4">
        <f>IF(E779=0,0,E779/P779)</f>
        <v>41.228136882129277</v>
      </c>
      <c r="U779" t="str">
        <f>PROPER(LEFT(R779,(SEARCH("/",R779)-2)+1))</f>
        <v>Games</v>
      </c>
      <c r="V779" t="str">
        <f>PROPER(RIGHT(R779,LEN(R779)-SEARCH("/",R779)))</f>
        <v>Tabletop Games</v>
      </c>
    </row>
    <row r="780" spans="1:22" x14ac:dyDescent="0.25">
      <c r="A780">
        <v>2224</v>
      </c>
      <c r="B780" s="7" t="s">
        <v>2225</v>
      </c>
      <c r="C780" s="7" t="s">
        <v>6334</v>
      </c>
      <c r="D780" s="4">
        <v>10000</v>
      </c>
      <c r="E780" s="4">
        <v>24315</v>
      </c>
      <c r="F780" t="s">
        <v>8219</v>
      </c>
      <c r="G780" t="s">
        <v>8224</v>
      </c>
      <c r="H780" t="s">
        <v>8246</v>
      </c>
      <c r="I780">
        <v>1477767600</v>
      </c>
      <c r="J780" s="11">
        <f>(((I780/60)/60)/24)+DATE(1970,1,1)</f>
        <v>42672.791666666672</v>
      </c>
      <c r="K780">
        <v>1475337675</v>
      </c>
      <c r="L780" s="15">
        <f>(((K780/60)/60)/24)+DATE(1970,1,1)</f>
        <v>42644.667534722219</v>
      </c>
      <c r="M780" s="63">
        <f>DATEDIF(L780,J780,"D")</f>
        <v>28</v>
      </c>
      <c r="N780" s="5">
        <v>28</v>
      </c>
      <c r="O780" t="b">
        <v>0</v>
      </c>
      <c r="P780">
        <v>296</v>
      </c>
      <c r="Q780" t="b">
        <v>1</v>
      </c>
      <c r="R780" t="s">
        <v>8297</v>
      </c>
      <c r="S780" s="2">
        <f>IF(E780=0,0,E780/D780*100)</f>
        <v>243.15000000000003</v>
      </c>
      <c r="T780" s="4">
        <f>IF(E780=0,0,E780/P780)</f>
        <v>82.145270270270274</v>
      </c>
      <c r="U780" t="str">
        <f>PROPER(LEFT(R780,(SEARCH("/",R780)-2)+1))</f>
        <v>Games</v>
      </c>
      <c r="V780" t="str">
        <f>PROPER(RIGHT(R780,LEN(R780)-SEARCH("/",R780)))</f>
        <v>Tabletop Games</v>
      </c>
    </row>
    <row r="781" spans="1:22" x14ac:dyDescent="0.25">
      <c r="A781">
        <v>2395</v>
      </c>
      <c r="B781" s="7" t="s">
        <v>2396</v>
      </c>
      <c r="C781" s="7" t="s">
        <v>6505</v>
      </c>
      <c r="D781" s="4">
        <v>33000</v>
      </c>
      <c r="E781" s="4">
        <v>0</v>
      </c>
      <c r="F781" t="s">
        <v>8220</v>
      </c>
      <c r="G781" t="s">
        <v>8224</v>
      </c>
      <c r="H781" t="s">
        <v>8246</v>
      </c>
      <c r="I781">
        <v>1484038620</v>
      </c>
      <c r="J781" s="11">
        <f>(((I781/60)/60)/24)+DATE(1970,1,1)</f>
        <v>42745.372916666667</v>
      </c>
      <c r="K781">
        <v>1481597687</v>
      </c>
      <c r="L781" s="15">
        <f>(((K781/60)/60)/24)+DATE(1970,1,1)</f>
        <v>42717.121377314819</v>
      </c>
      <c r="M781" s="63">
        <f>DATEDIF(L781,J781,"D")</f>
        <v>28</v>
      </c>
      <c r="N781" s="5">
        <v>28</v>
      </c>
      <c r="O781" t="b">
        <v>0</v>
      </c>
      <c r="P781">
        <v>0</v>
      </c>
      <c r="Q781" t="b">
        <v>0</v>
      </c>
      <c r="R781" t="s">
        <v>8272</v>
      </c>
      <c r="S781" s="2">
        <f>IF(E781=0,0,E781/D781*100)</f>
        <v>0</v>
      </c>
      <c r="T781" s="4">
        <f>IF(E781=0,0,E781/P781)</f>
        <v>0</v>
      </c>
      <c r="U781" t="str">
        <f>PROPER(LEFT(R781,(SEARCH("/",R781)-2)+1))</f>
        <v>Technology</v>
      </c>
      <c r="V781" t="str">
        <f>PROPER(RIGHT(R781,LEN(R781)-SEARCH("/",R781)))</f>
        <v>Web</v>
      </c>
    </row>
    <row r="782" spans="1:22" x14ac:dyDescent="0.25">
      <c r="A782">
        <v>2455</v>
      </c>
      <c r="B782" s="7" t="s">
        <v>2456</v>
      </c>
      <c r="C782" s="7" t="s">
        <v>6565</v>
      </c>
      <c r="D782" s="4">
        <v>300</v>
      </c>
      <c r="E782" s="4">
        <v>546</v>
      </c>
      <c r="F782" t="s">
        <v>8219</v>
      </c>
      <c r="G782" t="s">
        <v>8224</v>
      </c>
      <c r="H782" t="s">
        <v>8246</v>
      </c>
      <c r="I782">
        <v>1461177950</v>
      </c>
      <c r="J782" s="11">
        <f>(((I782/60)/60)/24)+DATE(1970,1,1)</f>
        <v>42480.781828703708</v>
      </c>
      <c r="K782">
        <v>1458758750</v>
      </c>
      <c r="L782" s="15">
        <f>(((K782/60)/60)/24)+DATE(1970,1,1)</f>
        <v>42452.781828703708</v>
      </c>
      <c r="M782" s="63">
        <f>DATEDIF(L782,J782,"D")</f>
        <v>28</v>
      </c>
      <c r="N782" s="5">
        <v>28</v>
      </c>
      <c r="O782" t="b">
        <v>0</v>
      </c>
      <c r="P782">
        <v>16</v>
      </c>
      <c r="Q782" t="b">
        <v>1</v>
      </c>
      <c r="R782" t="s">
        <v>8298</v>
      </c>
      <c r="S782" s="2">
        <f>IF(E782=0,0,E782/D782*100)</f>
        <v>182</v>
      </c>
      <c r="T782" s="4">
        <f>IF(E782=0,0,E782/P782)</f>
        <v>34.125</v>
      </c>
      <c r="U782" t="str">
        <f>PROPER(LEFT(R782,(SEARCH("/",R782)-2)+1))</f>
        <v>Food</v>
      </c>
      <c r="V782" t="str">
        <f>PROPER(RIGHT(R782,LEN(R782)-SEARCH("/",R782)))</f>
        <v>Small Batch</v>
      </c>
    </row>
    <row r="783" spans="1:22" x14ac:dyDescent="0.25">
      <c r="A783">
        <v>2526</v>
      </c>
      <c r="B783" s="7" t="s">
        <v>2526</v>
      </c>
      <c r="C783" s="7" t="s">
        <v>6636</v>
      </c>
      <c r="D783" s="4">
        <v>4000</v>
      </c>
      <c r="E783" s="4">
        <v>4518</v>
      </c>
      <c r="F783" t="s">
        <v>8219</v>
      </c>
      <c r="G783" t="s">
        <v>8224</v>
      </c>
      <c r="H783" t="s">
        <v>8246</v>
      </c>
      <c r="I783">
        <v>1418014740</v>
      </c>
      <c r="J783" s="11">
        <f>(((I783/60)/60)/24)+DATE(1970,1,1)</f>
        <v>41981.207638888889</v>
      </c>
      <c r="K783">
        <v>1415585474</v>
      </c>
      <c r="L783" s="15">
        <f>(((K783/60)/60)/24)+DATE(1970,1,1)</f>
        <v>41953.091134259259</v>
      </c>
      <c r="M783" s="63">
        <f>DATEDIF(L783,J783,"D")</f>
        <v>28</v>
      </c>
      <c r="N783" s="5">
        <v>28</v>
      </c>
      <c r="O783" t="b">
        <v>0</v>
      </c>
      <c r="P783">
        <v>33</v>
      </c>
      <c r="Q783" t="b">
        <v>1</v>
      </c>
      <c r="R783" t="s">
        <v>8300</v>
      </c>
      <c r="S783" s="2">
        <f>IF(E783=0,0,E783/D783*100)</f>
        <v>112.94999999999999</v>
      </c>
      <c r="T783" s="4">
        <f>IF(E783=0,0,E783/P783)</f>
        <v>136.90909090909091</v>
      </c>
      <c r="U783" t="str">
        <f>PROPER(LEFT(R783,(SEARCH("/",R783)-2)+1))</f>
        <v>Music</v>
      </c>
      <c r="V783" t="str">
        <f>PROPER(RIGHT(R783,LEN(R783)-SEARCH("/",R783)))</f>
        <v>Classical Music</v>
      </c>
    </row>
    <row r="784" spans="1:22" x14ac:dyDescent="0.25">
      <c r="A784">
        <v>2546</v>
      </c>
      <c r="B784" s="7" t="s">
        <v>2546</v>
      </c>
      <c r="C784" s="7" t="s">
        <v>6656</v>
      </c>
      <c r="D784" s="4">
        <v>3500</v>
      </c>
      <c r="E784" s="4">
        <v>3910</v>
      </c>
      <c r="F784" t="s">
        <v>8219</v>
      </c>
      <c r="G784" t="s">
        <v>8224</v>
      </c>
      <c r="H784" t="s">
        <v>8246</v>
      </c>
      <c r="I784">
        <v>1380949200</v>
      </c>
      <c r="J784" s="11">
        <f>(((I784/60)/60)/24)+DATE(1970,1,1)</f>
        <v>41552.208333333336</v>
      </c>
      <c r="K784">
        <v>1378586179</v>
      </c>
      <c r="L784" s="15">
        <f>(((K784/60)/60)/24)+DATE(1970,1,1)</f>
        <v>41524.858553240738</v>
      </c>
      <c r="M784" s="63">
        <f>DATEDIF(L784,J784,"D")</f>
        <v>28</v>
      </c>
      <c r="N784" s="5">
        <v>28</v>
      </c>
      <c r="O784" t="b">
        <v>0</v>
      </c>
      <c r="P784">
        <v>65</v>
      </c>
      <c r="Q784" t="b">
        <v>1</v>
      </c>
      <c r="R784" t="s">
        <v>8300</v>
      </c>
      <c r="S784" s="2">
        <f>IF(E784=0,0,E784/D784*100)</f>
        <v>111.71428571428572</v>
      </c>
      <c r="T784" s="4">
        <f>IF(E784=0,0,E784/P784)</f>
        <v>60.153846153846153</v>
      </c>
      <c r="U784" t="str">
        <f>PROPER(LEFT(R784,(SEARCH("/",R784)-2)+1))</f>
        <v>Music</v>
      </c>
      <c r="V784" t="str">
        <f>PROPER(RIGHT(R784,LEN(R784)-SEARCH("/",R784)))</f>
        <v>Classical Music</v>
      </c>
    </row>
    <row r="785" spans="1:22" x14ac:dyDescent="0.25">
      <c r="A785">
        <v>2551</v>
      </c>
      <c r="B785" s="7" t="s">
        <v>2551</v>
      </c>
      <c r="C785" s="7" t="s">
        <v>6661</v>
      </c>
      <c r="D785" s="4">
        <v>3675</v>
      </c>
      <c r="E785" s="4">
        <v>3775.5</v>
      </c>
      <c r="F785" t="s">
        <v>8219</v>
      </c>
      <c r="G785" t="s">
        <v>8224</v>
      </c>
      <c r="H785" t="s">
        <v>8246</v>
      </c>
      <c r="I785">
        <v>1332362880</v>
      </c>
      <c r="J785" s="11">
        <f>(((I785/60)/60)/24)+DATE(1970,1,1)</f>
        <v>40989.866666666669</v>
      </c>
      <c r="K785">
        <v>1329890585</v>
      </c>
      <c r="L785" s="15">
        <f>(((K785/60)/60)/24)+DATE(1970,1,1)</f>
        <v>40961.252141203702</v>
      </c>
      <c r="M785" s="63">
        <f>DATEDIF(L785,J785,"D")</f>
        <v>28</v>
      </c>
      <c r="N785" s="5">
        <v>28</v>
      </c>
      <c r="O785" t="b">
        <v>0</v>
      </c>
      <c r="P785">
        <v>56</v>
      </c>
      <c r="Q785" t="b">
        <v>1</v>
      </c>
      <c r="R785" t="s">
        <v>8300</v>
      </c>
      <c r="S785" s="2">
        <f>IF(E785=0,0,E785/D785*100)</f>
        <v>102.73469387755102</v>
      </c>
      <c r="T785" s="4">
        <f>IF(E785=0,0,E785/P785)</f>
        <v>67.419642857142861</v>
      </c>
      <c r="U785" t="str">
        <f>PROPER(LEFT(R785,(SEARCH("/",R785)-2)+1))</f>
        <v>Music</v>
      </c>
      <c r="V785" t="str">
        <f>PROPER(RIGHT(R785,LEN(R785)-SEARCH("/",R785)))</f>
        <v>Classical Music</v>
      </c>
    </row>
    <row r="786" spans="1:22" x14ac:dyDescent="0.25">
      <c r="A786">
        <v>2631</v>
      </c>
      <c r="B786" s="7" t="s">
        <v>2631</v>
      </c>
      <c r="C786" s="7" t="s">
        <v>6741</v>
      </c>
      <c r="D786" s="4">
        <v>20000</v>
      </c>
      <c r="E786" s="4">
        <v>22933.05</v>
      </c>
      <c r="F786" t="s">
        <v>8219</v>
      </c>
      <c r="G786" t="s">
        <v>8224</v>
      </c>
      <c r="H786" t="s">
        <v>8246</v>
      </c>
      <c r="I786">
        <v>1440907427</v>
      </c>
      <c r="J786" s="11">
        <f>(((I786/60)/60)/24)+DATE(1970,1,1)</f>
        <v>42246.169293981482</v>
      </c>
      <c r="K786">
        <v>1438488227</v>
      </c>
      <c r="L786" s="15">
        <f>(((K786/60)/60)/24)+DATE(1970,1,1)</f>
        <v>42218.169293981482</v>
      </c>
      <c r="M786" s="63">
        <f>DATEDIF(L786,J786,"D")</f>
        <v>28</v>
      </c>
      <c r="N786" s="5">
        <v>28</v>
      </c>
      <c r="O786" t="b">
        <v>0</v>
      </c>
      <c r="P786">
        <v>286</v>
      </c>
      <c r="Q786" t="b">
        <v>1</v>
      </c>
      <c r="R786" t="s">
        <v>8301</v>
      </c>
      <c r="S786" s="2">
        <f>IF(E786=0,0,E786/D786*100)</f>
        <v>114.66525000000001</v>
      </c>
      <c r="T786" s="4">
        <f>IF(E786=0,0,E786/P786)</f>
        <v>80.185489510489504</v>
      </c>
      <c r="U786" t="str">
        <f>PROPER(LEFT(R786,(SEARCH("/",R786)-2)+1))</f>
        <v>Technology</v>
      </c>
      <c r="V786" t="str">
        <f>PROPER(RIGHT(R786,LEN(R786)-SEARCH("/",R786)))</f>
        <v>Space Exploration</v>
      </c>
    </row>
    <row r="787" spans="1:22" x14ac:dyDescent="0.25">
      <c r="A787">
        <v>2651</v>
      </c>
      <c r="B787" s="7" t="s">
        <v>2651</v>
      </c>
      <c r="C787" s="7" t="s">
        <v>6761</v>
      </c>
      <c r="D787" s="4">
        <v>280000</v>
      </c>
      <c r="E787" s="4">
        <v>5233</v>
      </c>
      <c r="F787" t="s">
        <v>8220</v>
      </c>
      <c r="G787" t="s">
        <v>8224</v>
      </c>
      <c r="H787" t="s">
        <v>8246</v>
      </c>
      <c r="I787">
        <v>1450380009</v>
      </c>
      <c r="J787" s="11">
        <f>(((I787/60)/60)/24)+DATE(1970,1,1)</f>
        <v>42355.805659722217</v>
      </c>
      <c r="K787">
        <v>1447960809</v>
      </c>
      <c r="L787" s="15">
        <f>(((K787/60)/60)/24)+DATE(1970,1,1)</f>
        <v>42327.805659722217</v>
      </c>
      <c r="M787" s="63">
        <f>DATEDIF(L787,J787,"D")</f>
        <v>28</v>
      </c>
      <c r="N787" s="5">
        <v>28</v>
      </c>
      <c r="O787" t="b">
        <v>0</v>
      </c>
      <c r="P787">
        <v>17</v>
      </c>
      <c r="Q787" t="b">
        <v>0</v>
      </c>
      <c r="R787" t="s">
        <v>8301</v>
      </c>
      <c r="S787" s="2">
        <f>IF(E787=0,0,E787/D787*100)</f>
        <v>1.8689285714285715</v>
      </c>
      <c r="T787" s="4">
        <f>IF(E787=0,0,E787/P787)</f>
        <v>307.8235294117647</v>
      </c>
      <c r="U787" t="str">
        <f>PROPER(LEFT(R787,(SEARCH("/",R787)-2)+1))</f>
        <v>Technology</v>
      </c>
      <c r="V787" t="str">
        <f>PROPER(RIGHT(R787,LEN(R787)-SEARCH("/",R787)))</f>
        <v>Space Exploration</v>
      </c>
    </row>
    <row r="788" spans="1:22" x14ac:dyDescent="0.25">
      <c r="A788">
        <v>2655</v>
      </c>
      <c r="B788" s="7" t="s">
        <v>2655</v>
      </c>
      <c r="C788" s="7" t="s">
        <v>6765</v>
      </c>
      <c r="D788" s="4">
        <v>15000</v>
      </c>
      <c r="E788" s="4">
        <v>3155</v>
      </c>
      <c r="F788" t="s">
        <v>8220</v>
      </c>
      <c r="G788" t="s">
        <v>8224</v>
      </c>
      <c r="H788" t="s">
        <v>8246</v>
      </c>
      <c r="I788">
        <v>1455048000</v>
      </c>
      <c r="J788" s="11">
        <f>(((I788/60)/60)/24)+DATE(1970,1,1)</f>
        <v>42409.833333333328</v>
      </c>
      <c r="K788">
        <v>1452631647</v>
      </c>
      <c r="L788" s="15">
        <f>(((K788/60)/60)/24)+DATE(1970,1,1)</f>
        <v>42381.866284722222</v>
      </c>
      <c r="M788" s="63">
        <f>DATEDIF(L788,J788,"D")</f>
        <v>28</v>
      </c>
      <c r="N788" s="5">
        <v>28</v>
      </c>
      <c r="O788" t="b">
        <v>0</v>
      </c>
      <c r="P788">
        <v>43</v>
      </c>
      <c r="Q788" t="b">
        <v>0</v>
      </c>
      <c r="R788" t="s">
        <v>8301</v>
      </c>
      <c r="S788" s="2">
        <f>IF(E788=0,0,E788/D788*100)</f>
        <v>21.033333333333335</v>
      </c>
      <c r="T788" s="4">
        <f>IF(E788=0,0,E788/P788)</f>
        <v>73.372093023255815</v>
      </c>
      <c r="U788" t="str">
        <f>PROPER(LEFT(R788,(SEARCH("/",R788)-2)+1))</f>
        <v>Technology</v>
      </c>
      <c r="V788" t="str">
        <f>PROPER(RIGHT(R788,LEN(R788)-SEARCH("/",R788)))</f>
        <v>Space Exploration</v>
      </c>
    </row>
    <row r="789" spans="1:22" x14ac:dyDescent="0.25">
      <c r="A789">
        <v>2670</v>
      </c>
      <c r="B789" s="7" t="s">
        <v>2670</v>
      </c>
      <c r="C789" s="7" t="s">
        <v>6780</v>
      </c>
      <c r="D789" s="4">
        <v>38888</v>
      </c>
      <c r="E789" s="4">
        <v>2495</v>
      </c>
      <c r="F789" t="s">
        <v>8221</v>
      </c>
      <c r="G789" t="s">
        <v>8226</v>
      </c>
      <c r="H789" t="s">
        <v>8248</v>
      </c>
      <c r="I789">
        <v>1406593780</v>
      </c>
      <c r="J789" s="11">
        <f>(((I789/60)/60)/24)+DATE(1970,1,1)</f>
        <v>41849.020601851851</v>
      </c>
      <c r="K789">
        <v>1404174580</v>
      </c>
      <c r="L789" s="15">
        <f>(((K789/60)/60)/24)+DATE(1970,1,1)</f>
        <v>41821.020601851851</v>
      </c>
      <c r="M789" s="63">
        <f>DATEDIF(L789,J789,"D")</f>
        <v>28</v>
      </c>
      <c r="N789" s="5">
        <v>28</v>
      </c>
      <c r="O789" t="b">
        <v>1</v>
      </c>
      <c r="P789">
        <v>60</v>
      </c>
      <c r="Q789" t="b">
        <v>0</v>
      </c>
      <c r="R789" t="s">
        <v>8302</v>
      </c>
      <c r="S789" s="2">
        <f>IF(E789=0,0,E789/D789*100)</f>
        <v>6.4158609339642041</v>
      </c>
      <c r="T789" s="4">
        <f>IF(E789=0,0,E789/P789)</f>
        <v>41.583333333333336</v>
      </c>
      <c r="U789" t="str">
        <f>PROPER(LEFT(R789,(SEARCH("/",R789)-2)+1))</f>
        <v>Technology</v>
      </c>
      <c r="V789" t="str">
        <f>PROPER(RIGHT(R789,LEN(R789)-SEARCH("/",R789)))</f>
        <v>Makerspaces</v>
      </c>
    </row>
    <row r="790" spans="1:22" x14ac:dyDescent="0.25">
      <c r="A790">
        <v>2714</v>
      </c>
      <c r="B790" s="7" t="s">
        <v>2714</v>
      </c>
      <c r="C790" s="7" t="s">
        <v>6824</v>
      </c>
      <c r="D790" s="4">
        <v>25000</v>
      </c>
      <c r="E790" s="4">
        <v>29089</v>
      </c>
      <c r="F790" t="s">
        <v>8219</v>
      </c>
      <c r="G790" t="s">
        <v>8224</v>
      </c>
      <c r="H790" t="s">
        <v>8246</v>
      </c>
      <c r="I790">
        <v>1476486000</v>
      </c>
      <c r="J790" s="11">
        <f>(((I790/60)/60)/24)+DATE(1970,1,1)</f>
        <v>42657.958333333328</v>
      </c>
      <c r="K790">
        <v>1474040596</v>
      </c>
      <c r="L790" s="15">
        <f>(((K790/60)/60)/24)+DATE(1970,1,1)</f>
        <v>42629.655046296291</v>
      </c>
      <c r="M790" s="63">
        <f>DATEDIF(L790,J790,"D")</f>
        <v>28</v>
      </c>
      <c r="N790" s="5">
        <v>28</v>
      </c>
      <c r="O790" t="b">
        <v>1</v>
      </c>
      <c r="P790">
        <v>305</v>
      </c>
      <c r="Q790" t="b">
        <v>1</v>
      </c>
      <c r="R790" t="s">
        <v>8303</v>
      </c>
      <c r="S790" s="2">
        <f>IF(E790=0,0,E790/D790*100)</f>
        <v>116.35599999999999</v>
      </c>
      <c r="T790" s="4">
        <f>IF(E790=0,0,E790/P790)</f>
        <v>95.373770491803285</v>
      </c>
      <c r="U790" t="str">
        <f>PROPER(LEFT(R790,(SEARCH("/",R790)-2)+1))</f>
        <v>Theater</v>
      </c>
      <c r="V790" t="str">
        <f>PROPER(RIGHT(R790,LEN(R790)-SEARCH("/",R790)))</f>
        <v>Spaces</v>
      </c>
    </row>
    <row r="791" spans="1:22" x14ac:dyDescent="0.25">
      <c r="A791">
        <v>2718</v>
      </c>
      <c r="B791" s="7" t="s">
        <v>2718</v>
      </c>
      <c r="C791" s="7" t="s">
        <v>6828</v>
      </c>
      <c r="D791" s="4">
        <v>18000</v>
      </c>
      <c r="E791" s="4">
        <v>18645</v>
      </c>
      <c r="F791" t="s">
        <v>8219</v>
      </c>
      <c r="G791" t="s">
        <v>8224</v>
      </c>
      <c r="H791" t="s">
        <v>8246</v>
      </c>
      <c r="I791">
        <v>1462316400</v>
      </c>
      <c r="J791" s="11">
        <f>(((I791/60)/60)/24)+DATE(1970,1,1)</f>
        <v>42493.958333333328</v>
      </c>
      <c r="K791">
        <v>1459865945</v>
      </c>
      <c r="L791" s="15">
        <f>(((K791/60)/60)/24)+DATE(1970,1,1)</f>
        <v>42465.596585648149</v>
      </c>
      <c r="M791" s="63">
        <f>DATEDIF(L791,J791,"D")</f>
        <v>28</v>
      </c>
      <c r="N791" s="5">
        <v>28</v>
      </c>
      <c r="O791" t="b">
        <v>1</v>
      </c>
      <c r="P791">
        <v>148</v>
      </c>
      <c r="Q791" t="b">
        <v>1</v>
      </c>
      <c r="R791" t="s">
        <v>8303</v>
      </c>
      <c r="S791" s="2">
        <f>IF(E791=0,0,E791/D791*100)</f>
        <v>103.58333333333334</v>
      </c>
      <c r="T791" s="4">
        <f>IF(E791=0,0,E791/P791)</f>
        <v>125.97972972972973</v>
      </c>
      <c r="U791" t="str">
        <f>PROPER(LEFT(R791,(SEARCH("/",R791)-2)+1))</f>
        <v>Theater</v>
      </c>
      <c r="V791" t="str">
        <f>PROPER(RIGHT(R791,LEN(R791)-SEARCH("/",R791)))</f>
        <v>Spaces</v>
      </c>
    </row>
    <row r="792" spans="1:22" x14ac:dyDescent="0.25">
      <c r="A792">
        <v>2829</v>
      </c>
      <c r="B792" s="7" t="s">
        <v>2829</v>
      </c>
      <c r="C792" s="7" t="s">
        <v>6939</v>
      </c>
      <c r="D792" s="4">
        <v>2500</v>
      </c>
      <c r="E792" s="4">
        <v>2663</v>
      </c>
      <c r="F792" t="s">
        <v>8219</v>
      </c>
      <c r="G792" t="s">
        <v>8225</v>
      </c>
      <c r="H792" t="s">
        <v>8247</v>
      </c>
      <c r="I792">
        <v>1464863118</v>
      </c>
      <c r="J792" s="11">
        <f>(((I792/60)/60)/24)+DATE(1970,1,1)</f>
        <v>42523.434236111112</v>
      </c>
      <c r="K792">
        <v>1462443918</v>
      </c>
      <c r="L792" s="15">
        <f>(((K792/60)/60)/24)+DATE(1970,1,1)</f>
        <v>42495.434236111112</v>
      </c>
      <c r="M792" s="63">
        <f>DATEDIF(L792,J792,"D")</f>
        <v>28</v>
      </c>
      <c r="N792" s="5">
        <v>28</v>
      </c>
      <c r="O792" t="b">
        <v>0</v>
      </c>
      <c r="P792">
        <v>76</v>
      </c>
      <c r="Q792" t="b">
        <v>1</v>
      </c>
      <c r="R792" t="s">
        <v>8271</v>
      </c>
      <c r="S792" s="2">
        <f>IF(E792=0,0,E792/D792*100)</f>
        <v>106.52</v>
      </c>
      <c r="T792" s="4">
        <f>IF(E792=0,0,E792/P792)</f>
        <v>35.039473684210527</v>
      </c>
      <c r="U792" t="str">
        <f>PROPER(LEFT(R792,(SEARCH("/",R792)-2)+1))</f>
        <v>Theater</v>
      </c>
      <c r="V792" t="str">
        <f>PROPER(RIGHT(R792,LEN(R792)-SEARCH("/",R792)))</f>
        <v>Plays</v>
      </c>
    </row>
    <row r="793" spans="1:22" x14ac:dyDescent="0.25">
      <c r="A793">
        <v>2832</v>
      </c>
      <c r="B793" s="7" t="s">
        <v>2832</v>
      </c>
      <c r="C793" s="7" t="s">
        <v>6942</v>
      </c>
      <c r="D793" s="4">
        <v>2500</v>
      </c>
      <c r="E793" s="4">
        <v>2867.99</v>
      </c>
      <c r="F793" t="s">
        <v>8219</v>
      </c>
      <c r="G793" t="s">
        <v>8225</v>
      </c>
      <c r="H793" t="s">
        <v>8247</v>
      </c>
      <c r="I793">
        <v>1416780000</v>
      </c>
      <c r="J793" s="11">
        <f>(((I793/60)/60)/24)+DATE(1970,1,1)</f>
        <v>41966.916666666672</v>
      </c>
      <c r="K793">
        <v>1414342894</v>
      </c>
      <c r="L793" s="15">
        <f>(((K793/60)/60)/24)+DATE(1970,1,1)</f>
        <v>41938.709421296298</v>
      </c>
      <c r="M793" s="63">
        <f>DATEDIF(L793,J793,"D")</f>
        <v>28</v>
      </c>
      <c r="N793" s="5">
        <v>28</v>
      </c>
      <c r="O793" t="b">
        <v>0</v>
      </c>
      <c r="P793">
        <v>95</v>
      </c>
      <c r="Q793" t="b">
        <v>1</v>
      </c>
      <c r="R793" t="s">
        <v>8271</v>
      </c>
      <c r="S793" s="2">
        <f>IF(E793=0,0,E793/D793*100)</f>
        <v>114.71959999999999</v>
      </c>
      <c r="T793" s="4">
        <f>IF(E793=0,0,E793/P793)</f>
        <v>30.189368421052631</v>
      </c>
      <c r="U793" t="str">
        <f>PROPER(LEFT(R793,(SEARCH("/",R793)-2)+1))</f>
        <v>Theater</v>
      </c>
      <c r="V793" t="str">
        <f>PROPER(RIGHT(R793,LEN(R793)-SEARCH("/",R793)))</f>
        <v>Plays</v>
      </c>
    </row>
    <row r="794" spans="1:22" x14ac:dyDescent="0.25">
      <c r="A794">
        <v>2855</v>
      </c>
      <c r="B794" s="7" t="s">
        <v>2855</v>
      </c>
      <c r="C794" s="7" t="s">
        <v>6965</v>
      </c>
      <c r="D794" s="4">
        <v>600</v>
      </c>
      <c r="E794" s="4">
        <v>300</v>
      </c>
      <c r="F794" t="s">
        <v>8221</v>
      </c>
      <c r="G794" t="s">
        <v>8224</v>
      </c>
      <c r="H794" t="s">
        <v>8246</v>
      </c>
      <c r="I794">
        <v>1454110440</v>
      </c>
      <c r="J794" s="11">
        <f>(((I794/60)/60)/24)+DATE(1970,1,1)</f>
        <v>42398.981944444444</v>
      </c>
      <c r="K794">
        <v>1451607071</v>
      </c>
      <c r="L794" s="15">
        <f>(((K794/60)/60)/24)+DATE(1970,1,1)</f>
        <v>42370.007766203707</v>
      </c>
      <c r="M794" s="63">
        <f>DATEDIF(L794,J794,"D")</f>
        <v>28</v>
      </c>
      <c r="N794" s="5">
        <v>28</v>
      </c>
      <c r="O794" t="b">
        <v>0</v>
      </c>
      <c r="P794">
        <v>5</v>
      </c>
      <c r="Q794" t="b">
        <v>0</v>
      </c>
      <c r="R794" t="s">
        <v>8271</v>
      </c>
      <c r="S794" s="2">
        <f>IF(E794=0,0,E794/D794*100)</f>
        <v>50</v>
      </c>
      <c r="T794" s="4">
        <f>IF(E794=0,0,E794/P794)</f>
        <v>60</v>
      </c>
      <c r="U794" t="str">
        <f>PROPER(LEFT(R794,(SEARCH("/",R794)-2)+1))</f>
        <v>Theater</v>
      </c>
      <c r="V794" t="str">
        <f>PROPER(RIGHT(R794,LEN(R794)-SEARCH("/",R794)))</f>
        <v>Plays</v>
      </c>
    </row>
    <row r="795" spans="1:22" x14ac:dyDescent="0.25">
      <c r="A795">
        <v>2918</v>
      </c>
      <c r="B795" s="7" t="s">
        <v>2918</v>
      </c>
      <c r="C795" s="7" t="s">
        <v>7028</v>
      </c>
      <c r="D795" s="4">
        <v>5000</v>
      </c>
      <c r="E795" s="4">
        <v>1362</v>
      </c>
      <c r="F795" t="s">
        <v>8221</v>
      </c>
      <c r="G795" t="s">
        <v>8224</v>
      </c>
      <c r="H795" t="s">
        <v>8246</v>
      </c>
      <c r="I795">
        <v>1446131207</v>
      </c>
      <c r="J795" s="11">
        <f>(((I795/60)/60)/24)+DATE(1970,1,1)</f>
        <v>42306.629710648151</v>
      </c>
      <c r="K795">
        <v>1443712007</v>
      </c>
      <c r="L795" s="15">
        <f>(((K795/60)/60)/24)+DATE(1970,1,1)</f>
        <v>42278.629710648151</v>
      </c>
      <c r="M795" s="63">
        <f>DATEDIF(L795,J795,"D")</f>
        <v>28</v>
      </c>
      <c r="N795" s="5">
        <v>28</v>
      </c>
      <c r="O795" t="b">
        <v>0</v>
      </c>
      <c r="P795">
        <v>20</v>
      </c>
      <c r="Q795" t="b">
        <v>0</v>
      </c>
      <c r="R795" t="s">
        <v>8271</v>
      </c>
      <c r="S795" s="2">
        <f>IF(E795=0,0,E795/D795*100)</f>
        <v>27.24</v>
      </c>
      <c r="T795" s="4">
        <f>IF(E795=0,0,E795/P795)</f>
        <v>68.099999999999994</v>
      </c>
      <c r="U795" t="str">
        <f>PROPER(LEFT(R795,(SEARCH("/",R795)-2)+1))</f>
        <v>Theater</v>
      </c>
      <c r="V795" t="str">
        <f>PROPER(RIGHT(R795,LEN(R795)-SEARCH("/",R795)))</f>
        <v>Plays</v>
      </c>
    </row>
    <row r="796" spans="1:22" x14ac:dyDescent="0.25">
      <c r="A796">
        <v>2961</v>
      </c>
      <c r="B796" s="7" t="s">
        <v>2961</v>
      </c>
      <c r="C796" s="7" t="s">
        <v>7071</v>
      </c>
      <c r="D796" s="4">
        <v>5000</v>
      </c>
      <c r="E796" s="4">
        <v>5481</v>
      </c>
      <c r="F796" t="s">
        <v>8219</v>
      </c>
      <c r="G796" t="s">
        <v>8224</v>
      </c>
      <c r="H796" t="s">
        <v>8246</v>
      </c>
      <c r="I796">
        <v>1427342400</v>
      </c>
      <c r="J796" s="11">
        <f>(((I796/60)/60)/24)+DATE(1970,1,1)</f>
        <v>42089.166666666672</v>
      </c>
      <c r="K796">
        <v>1424927159</v>
      </c>
      <c r="L796" s="15">
        <f>(((K796/60)/60)/24)+DATE(1970,1,1)</f>
        <v>42061.212488425925</v>
      </c>
      <c r="M796" s="63">
        <f>DATEDIF(L796,J796,"D")</f>
        <v>28</v>
      </c>
      <c r="N796" s="5">
        <v>28</v>
      </c>
      <c r="O796" t="b">
        <v>0</v>
      </c>
      <c r="P796">
        <v>108</v>
      </c>
      <c r="Q796" t="b">
        <v>1</v>
      </c>
      <c r="R796" t="s">
        <v>8271</v>
      </c>
      <c r="S796" s="2">
        <f>IF(E796=0,0,E796/D796*100)</f>
        <v>109.62</v>
      </c>
      <c r="T796" s="4">
        <f>IF(E796=0,0,E796/P796)</f>
        <v>50.75</v>
      </c>
      <c r="U796" t="str">
        <f>PROPER(LEFT(R796,(SEARCH("/",R796)-2)+1))</f>
        <v>Theater</v>
      </c>
      <c r="V796" t="str">
        <f>PROPER(RIGHT(R796,LEN(R796)-SEARCH("/",R796)))</f>
        <v>Plays</v>
      </c>
    </row>
    <row r="797" spans="1:22" x14ac:dyDescent="0.25">
      <c r="A797">
        <v>2962</v>
      </c>
      <c r="B797" s="7" t="s">
        <v>2962</v>
      </c>
      <c r="C797" s="7" t="s">
        <v>7072</v>
      </c>
      <c r="D797" s="4">
        <v>1000</v>
      </c>
      <c r="E797" s="4">
        <v>1218</v>
      </c>
      <c r="F797" t="s">
        <v>8219</v>
      </c>
      <c r="G797" t="s">
        <v>8224</v>
      </c>
      <c r="H797" t="s">
        <v>8246</v>
      </c>
      <c r="I797">
        <v>1425193140</v>
      </c>
      <c r="J797" s="11">
        <f>(((I797/60)/60)/24)+DATE(1970,1,1)</f>
        <v>42064.290972222225</v>
      </c>
      <c r="K797">
        <v>1422769906</v>
      </c>
      <c r="L797" s="15">
        <f>(((K797/60)/60)/24)+DATE(1970,1,1)</f>
        <v>42036.24428240741</v>
      </c>
      <c r="M797" s="63">
        <f>DATEDIF(L797,J797,"D")</f>
        <v>28</v>
      </c>
      <c r="N797" s="5">
        <v>28</v>
      </c>
      <c r="O797" t="b">
        <v>0</v>
      </c>
      <c r="P797">
        <v>20</v>
      </c>
      <c r="Q797" t="b">
        <v>1</v>
      </c>
      <c r="R797" t="s">
        <v>8271</v>
      </c>
      <c r="S797" s="2">
        <f>IF(E797=0,0,E797/D797*100)</f>
        <v>121.8</v>
      </c>
      <c r="T797" s="4">
        <f>IF(E797=0,0,E797/P797)</f>
        <v>60.9</v>
      </c>
      <c r="U797" t="str">
        <f>PROPER(LEFT(R797,(SEARCH("/",R797)-2)+1))</f>
        <v>Theater</v>
      </c>
      <c r="V797" t="str">
        <f>PROPER(RIGHT(R797,LEN(R797)-SEARCH("/",R797)))</f>
        <v>Plays</v>
      </c>
    </row>
    <row r="798" spans="1:22" x14ac:dyDescent="0.25">
      <c r="A798">
        <v>2974</v>
      </c>
      <c r="B798" s="7" t="s">
        <v>2974</v>
      </c>
      <c r="C798" s="7" t="s">
        <v>7084</v>
      </c>
      <c r="D798" s="4">
        <v>5000</v>
      </c>
      <c r="E798" s="4">
        <v>5100</v>
      </c>
      <c r="F798" t="s">
        <v>8219</v>
      </c>
      <c r="G798" t="s">
        <v>8224</v>
      </c>
      <c r="H798" t="s">
        <v>8246</v>
      </c>
      <c r="I798">
        <v>1411695300</v>
      </c>
      <c r="J798" s="11">
        <f>(((I798/60)/60)/24)+DATE(1970,1,1)</f>
        <v>41908.065972222219</v>
      </c>
      <c r="K798">
        <v>1409275671</v>
      </c>
      <c r="L798" s="15">
        <f>(((K798/60)/60)/24)+DATE(1970,1,1)</f>
        <v>41880.061006944445</v>
      </c>
      <c r="M798" s="63">
        <f>DATEDIF(L798,J798,"D")</f>
        <v>28</v>
      </c>
      <c r="N798" s="5">
        <v>28</v>
      </c>
      <c r="O798" t="b">
        <v>0</v>
      </c>
      <c r="P798">
        <v>87</v>
      </c>
      <c r="Q798" t="b">
        <v>1</v>
      </c>
      <c r="R798" t="s">
        <v>8271</v>
      </c>
      <c r="S798" s="2">
        <f>IF(E798=0,0,E798/D798*100)</f>
        <v>102</v>
      </c>
      <c r="T798" s="4">
        <f>IF(E798=0,0,E798/P798)</f>
        <v>58.620689655172413</v>
      </c>
      <c r="U798" t="str">
        <f>PROPER(LEFT(R798,(SEARCH("/",R798)-2)+1))</f>
        <v>Theater</v>
      </c>
      <c r="V798" t="str">
        <f>PROPER(RIGHT(R798,LEN(R798)-SEARCH("/",R798)))</f>
        <v>Plays</v>
      </c>
    </row>
    <row r="799" spans="1:22" x14ac:dyDescent="0.25">
      <c r="A799">
        <v>2998</v>
      </c>
      <c r="B799" s="7" t="s">
        <v>2998</v>
      </c>
      <c r="C799" s="7" t="s">
        <v>7108</v>
      </c>
      <c r="D799" s="4">
        <v>50000</v>
      </c>
      <c r="E799" s="4">
        <v>51514.5</v>
      </c>
      <c r="F799" t="s">
        <v>8219</v>
      </c>
      <c r="G799" t="s">
        <v>8224</v>
      </c>
      <c r="H799" t="s">
        <v>8246</v>
      </c>
      <c r="I799">
        <v>1402892700</v>
      </c>
      <c r="J799" s="11">
        <f>(((I799/60)/60)/24)+DATE(1970,1,1)</f>
        <v>41806.184027777781</v>
      </c>
      <c r="K799">
        <v>1400474329</v>
      </c>
      <c r="L799" s="15">
        <f>(((K799/60)/60)/24)+DATE(1970,1,1)</f>
        <v>41778.193622685183</v>
      </c>
      <c r="M799" s="63">
        <f>DATEDIF(L799,J799,"D")</f>
        <v>28</v>
      </c>
      <c r="N799" s="5">
        <v>28</v>
      </c>
      <c r="O799" t="b">
        <v>0</v>
      </c>
      <c r="P799">
        <v>433</v>
      </c>
      <c r="Q799" t="b">
        <v>1</v>
      </c>
      <c r="R799" t="s">
        <v>8303</v>
      </c>
      <c r="S799" s="2">
        <f>IF(E799=0,0,E799/D799*100)</f>
        <v>103.029</v>
      </c>
      <c r="T799" s="4">
        <f>IF(E799=0,0,E799/P799)</f>
        <v>118.97113163972287</v>
      </c>
      <c r="U799" t="str">
        <f>PROPER(LEFT(R799,(SEARCH("/",R799)-2)+1))</f>
        <v>Theater</v>
      </c>
      <c r="V799" t="str">
        <f>PROPER(RIGHT(R799,LEN(R799)-SEARCH("/",R799)))</f>
        <v>Spaces</v>
      </c>
    </row>
    <row r="800" spans="1:22" x14ac:dyDescent="0.25">
      <c r="A800">
        <v>3014</v>
      </c>
      <c r="B800" s="7" t="s">
        <v>3014</v>
      </c>
      <c r="C800" s="7" t="s">
        <v>7124</v>
      </c>
      <c r="D800" s="4">
        <v>25000</v>
      </c>
      <c r="E800" s="4">
        <v>28276</v>
      </c>
      <c r="F800" t="s">
        <v>8219</v>
      </c>
      <c r="G800" t="s">
        <v>8224</v>
      </c>
      <c r="H800" t="s">
        <v>8246</v>
      </c>
      <c r="I800">
        <v>1415163600</v>
      </c>
      <c r="J800" s="11">
        <f>(((I800/60)/60)/24)+DATE(1970,1,1)</f>
        <v>41948.208333333336</v>
      </c>
      <c r="K800">
        <v>1412737080</v>
      </c>
      <c r="L800" s="15">
        <f>(((K800/60)/60)/24)+DATE(1970,1,1)</f>
        <v>41920.123611111114</v>
      </c>
      <c r="M800" s="63">
        <f>DATEDIF(L800,J800,"D")</f>
        <v>28</v>
      </c>
      <c r="N800" s="5">
        <v>28</v>
      </c>
      <c r="O800" t="b">
        <v>0</v>
      </c>
      <c r="P800">
        <v>557</v>
      </c>
      <c r="Q800" t="b">
        <v>1</v>
      </c>
      <c r="R800" t="s">
        <v>8303</v>
      </c>
      <c r="S800" s="2">
        <f>IF(E800=0,0,E800/D800*100)</f>
        <v>113.104</v>
      </c>
      <c r="T800" s="4">
        <f>IF(E800=0,0,E800/P800)</f>
        <v>50.764811490125673</v>
      </c>
      <c r="U800" t="str">
        <f>PROPER(LEFT(R800,(SEARCH("/",R800)-2)+1))</f>
        <v>Theater</v>
      </c>
      <c r="V800" t="str">
        <f>PROPER(RIGHT(R800,LEN(R800)-SEARCH("/",R800)))</f>
        <v>Spaces</v>
      </c>
    </row>
    <row r="801" spans="1:22" x14ac:dyDescent="0.25">
      <c r="A801">
        <v>3019</v>
      </c>
      <c r="B801" s="7" t="s">
        <v>3019</v>
      </c>
      <c r="C801" s="7" t="s">
        <v>7129</v>
      </c>
      <c r="D801" s="4">
        <v>15000</v>
      </c>
      <c r="E801" s="4">
        <v>18185</v>
      </c>
      <c r="F801" t="s">
        <v>8219</v>
      </c>
      <c r="G801" t="s">
        <v>8224</v>
      </c>
      <c r="H801" t="s">
        <v>8246</v>
      </c>
      <c r="I801">
        <v>1401159600</v>
      </c>
      <c r="J801" s="11">
        <f>(((I801/60)/60)/24)+DATE(1970,1,1)</f>
        <v>41786.125</v>
      </c>
      <c r="K801">
        <v>1398801620</v>
      </c>
      <c r="L801" s="15">
        <f>(((K801/60)/60)/24)+DATE(1970,1,1)</f>
        <v>41758.833564814813</v>
      </c>
      <c r="M801" s="63">
        <f>DATEDIF(L801,J801,"D")</f>
        <v>28</v>
      </c>
      <c r="N801" s="5">
        <v>28</v>
      </c>
      <c r="O801" t="b">
        <v>0</v>
      </c>
      <c r="P801">
        <v>226</v>
      </c>
      <c r="Q801" t="b">
        <v>1</v>
      </c>
      <c r="R801" t="s">
        <v>8303</v>
      </c>
      <c r="S801" s="2">
        <f>IF(E801=0,0,E801/D801*100)</f>
        <v>121.23333333333332</v>
      </c>
      <c r="T801" s="4">
        <f>IF(E801=0,0,E801/P801)</f>
        <v>80.464601769911511</v>
      </c>
      <c r="U801" t="str">
        <f>PROPER(LEFT(R801,(SEARCH("/",R801)-2)+1))</f>
        <v>Theater</v>
      </c>
      <c r="V801" t="str">
        <f>PROPER(RIGHT(R801,LEN(R801)-SEARCH("/",R801)))</f>
        <v>Spaces</v>
      </c>
    </row>
    <row r="802" spans="1:22" x14ac:dyDescent="0.25">
      <c r="A802">
        <v>3025</v>
      </c>
      <c r="B802" s="7" t="s">
        <v>3025</v>
      </c>
      <c r="C802" s="7" t="s">
        <v>7135</v>
      </c>
      <c r="D802" s="4">
        <v>2500</v>
      </c>
      <c r="E802" s="4">
        <v>7555</v>
      </c>
      <c r="F802" t="s">
        <v>8219</v>
      </c>
      <c r="G802" t="s">
        <v>8225</v>
      </c>
      <c r="H802" t="s">
        <v>8247</v>
      </c>
      <c r="I802">
        <v>1401465600</v>
      </c>
      <c r="J802" s="11">
        <f>(((I802/60)/60)/24)+DATE(1970,1,1)</f>
        <v>41789.666666666664</v>
      </c>
      <c r="K802">
        <v>1399032813</v>
      </c>
      <c r="L802" s="15">
        <f>(((K802/60)/60)/24)+DATE(1970,1,1)</f>
        <v>41761.509409722225</v>
      </c>
      <c r="M802" s="63">
        <f>DATEDIF(L802,J802,"D")</f>
        <v>28</v>
      </c>
      <c r="N802" s="5">
        <v>28</v>
      </c>
      <c r="O802" t="b">
        <v>0</v>
      </c>
      <c r="P802">
        <v>145</v>
      </c>
      <c r="Q802" t="b">
        <v>1</v>
      </c>
      <c r="R802" t="s">
        <v>8303</v>
      </c>
      <c r="S802" s="2">
        <f>IF(E802=0,0,E802/D802*100)</f>
        <v>302.2</v>
      </c>
      <c r="T802" s="4">
        <f>IF(E802=0,0,E802/P802)</f>
        <v>52.103448275862071</v>
      </c>
      <c r="U802" t="str">
        <f>PROPER(LEFT(R802,(SEARCH("/",R802)-2)+1))</f>
        <v>Theater</v>
      </c>
      <c r="V802" t="str">
        <f>PROPER(RIGHT(R802,LEN(R802)-SEARCH("/",R802)))</f>
        <v>Spaces</v>
      </c>
    </row>
    <row r="803" spans="1:22" x14ac:dyDescent="0.25">
      <c r="A803">
        <v>3162</v>
      </c>
      <c r="B803" s="7" t="s">
        <v>3162</v>
      </c>
      <c r="C803" s="7" t="s">
        <v>7272</v>
      </c>
      <c r="D803" s="4">
        <v>4000</v>
      </c>
      <c r="E803" s="4">
        <v>5086</v>
      </c>
      <c r="F803" t="s">
        <v>8219</v>
      </c>
      <c r="G803" t="s">
        <v>8224</v>
      </c>
      <c r="H803" t="s">
        <v>8246</v>
      </c>
      <c r="I803">
        <v>1404698400</v>
      </c>
      <c r="J803" s="11">
        <f>(((I803/60)/60)/24)+DATE(1970,1,1)</f>
        <v>41827.083333333336</v>
      </c>
      <c r="K803">
        <v>1402331262</v>
      </c>
      <c r="L803" s="15">
        <f>(((K803/60)/60)/24)+DATE(1970,1,1)</f>
        <v>41799.685902777775</v>
      </c>
      <c r="M803" s="63">
        <f>DATEDIF(L803,J803,"D")</f>
        <v>28</v>
      </c>
      <c r="N803" s="5">
        <v>28</v>
      </c>
      <c r="O803" t="b">
        <v>1</v>
      </c>
      <c r="P803">
        <v>63</v>
      </c>
      <c r="Q803" t="b">
        <v>1</v>
      </c>
      <c r="R803" t="s">
        <v>8271</v>
      </c>
      <c r="S803" s="2">
        <f>IF(E803=0,0,E803/D803*100)</f>
        <v>127.15</v>
      </c>
      <c r="T803" s="4">
        <f>IF(E803=0,0,E803/P803)</f>
        <v>80.730158730158735</v>
      </c>
      <c r="U803" t="str">
        <f>PROPER(LEFT(R803,(SEARCH("/",R803)-2)+1))</f>
        <v>Theater</v>
      </c>
      <c r="V803" t="str">
        <f>PROPER(RIGHT(R803,LEN(R803)-SEARCH("/",R803)))</f>
        <v>Plays</v>
      </c>
    </row>
    <row r="804" spans="1:22" x14ac:dyDescent="0.25">
      <c r="A804">
        <v>3240</v>
      </c>
      <c r="B804" s="7" t="s">
        <v>3240</v>
      </c>
      <c r="C804" s="7" t="s">
        <v>7350</v>
      </c>
      <c r="D804" s="4">
        <v>3000</v>
      </c>
      <c r="E804" s="4">
        <v>3017</v>
      </c>
      <c r="F804" t="s">
        <v>8219</v>
      </c>
      <c r="G804" t="s">
        <v>8225</v>
      </c>
      <c r="H804" t="s">
        <v>8247</v>
      </c>
      <c r="I804">
        <v>1487286000</v>
      </c>
      <c r="J804" s="11">
        <f>(((I804/60)/60)/24)+DATE(1970,1,1)</f>
        <v>42782.958333333328</v>
      </c>
      <c r="K804">
        <v>1484843948</v>
      </c>
      <c r="L804" s="15">
        <f>(((K804/60)/60)/24)+DATE(1970,1,1)</f>
        <v>42754.693842592591</v>
      </c>
      <c r="M804" s="63">
        <f>DATEDIF(L804,J804,"D")</f>
        <v>28</v>
      </c>
      <c r="N804" s="5">
        <v>28</v>
      </c>
      <c r="O804" t="b">
        <v>0</v>
      </c>
      <c r="P804">
        <v>34</v>
      </c>
      <c r="Q804" t="b">
        <v>1</v>
      </c>
      <c r="R804" t="s">
        <v>8271</v>
      </c>
      <c r="S804" s="2">
        <f>IF(E804=0,0,E804/D804*100)</f>
        <v>100.56666666666668</v>
      </c>
      <c r="T804" s="4">
        <f>IF(E804=0,0,E804/P804)</f>
        <v>88.735294117647058</v>
      </c>
      <c r="U804" t="str">
        <f>PROPER(LEFT(R804,(SEARCH("/",R804)-2)+1))</f>
        <v>Theater</v>
      </c>
      <c r="V804" t="str">
        <f>PROPER(RIGHT(R804,LEN(R804)-SEARCH("/",R804)))</f>
        <v>Plays</v>
      </c>
    </row>
    <row r="805" spans="1:22" x14ac:dyDescent="0.25">
      <c r="A805">
        <v>3289</v>
      </c>
      <c r="B805" s="7" t="s">
        <v>3289</v>
      </c>
      <c r="C805" s="7" t="s">
        <v>7399</v>
      </c>
      <c r="D805" s="4">
        <v>500</v>
      </c>
      <c r="E805" s="4">
        <v>665.21</v>
      </c>
      <c r="F805" t="s">
        <v>8219</v>
      </c>
      <c r="G805" t="s">
        <v>8225</v>
      </c>
      <c r="H805" t="s">
        <v>8247</v>
      </c>
      <c r="I805">
        <v>1487580602</v>
      </c>
      <c r="J805" s="11">
        <f>(((I805/60)/60)/24)+DATE(1970,1,1)</f>
        <v>42786.368078703701</v>
      </c>
      <c r="K805">
        <v>1485161402</v>
      </c>
      <c r="L805" s="15">
        <f>(((K805/60)/60)/24)+DATE(1970,1,1)</f>
        <v>42758.368078703701</v>
      </c>
      <c r="M805" s="63">
        <f>DATEDIF(L805,J805,"D")</f>
        <v>28</v>
      </c>
      <c r="N805" s="5">
        <v>28</v>
      </c>
      <c r="O805" t="b">
        <v>0</v>
      </c>
      <c r="P805">
        <v>25</v>
      </c>
      <c r="Q805" t="b">
        <v>1</v>
      </c>
      <c r="R805" t="s">
        <v>8271</v>
      </c>
      <c r="S805" s="2">
        <f>IF(E805=0,0,E805/D805*100)</f>
        <v>133.04200000000003</v>
      </c>
      <c r="T805" s="4">
        <f>IF(E805=0,0,E805/P805)</f>
        <v>26.608400000000003</v>
      </c>
      <c r="U805" t="str">
        <f>PROPER(LEFT(R805,(SEARCH("/",R805)-2)+1))</f>
        <v>Theater</v>
      </c>
      <c r="V805" t="str">
        <f>PROPER(RIGHT(R805,LEN(R805)-SEARCH("/",R805)))</f>
        <v>Plays</v>
      </c>
    </row>
    <row r="806" spans="1:22" x14ac:dyDescent="0.25">
      <c r="A806">
        <v>3336</v>
      </c>
      <c r="B806" s="7" t="s">
        <v>3336</v>
      </c>
      <c r="C806" s="7" t="s">
        <v>7446</v>
      </c>
      <c r="D806" s="4">
        <v>250</v>
      </c>
      <c r="E806" s="4">
        <v>250</v>
      </c>
      <c r="F806" t="s">
        <v>8219</v>
      </c>
      <c r="G806" t="s">
        <v>8225</v>
      </c>
      <c r="H806" t="s">
        <v>8247</v>
      </c>
      <c r="I806">
        <v>1459845246</v>
      </c>
      <c r="J806" s="11">
        <f>(((I806/60)/60)/24)+DATE(1970,1,1)</f>
        <v>42465.35701388889</v>
      </c>
      <c r="K806">
        <v>1457429646</v>
      </c>
      <c r="L806" s="15">
        <f>(((K806/60)/60)/24)+DATE(1970,1,1)</f>
        <v>42437.398680555561</v>
      </c>
      <c r="M806" s="63">
        <f>DATEDIF(L806,J806,"D")</f>
        <v>28</v>
      </c>
      <c r="N806" s="5">
        <v>28</v>
      </c>
      <c r="O806" t="b">
        <v>0</v>
      </c>
      <c r="P806">
        <v>9</v>
      </c>
      <c r="Q806" t="b">
        <v>1</v>
      </c>
      <c r="R806" t="s">
        <v>8271</v>
      </c>
      <c r="S806" s="2">
        <f>IF(E806=0,0,E806/D806*100)</f>
        <v>100</v>
      </c>
      <c r="T806" s="4">
        <f>IF(E806=0,0,E806/P806)</f>
        <v>27.777777777777779</v>
      </c>
      <c r="U806" t="str">
        <f>PROPER(LEFT(R806,(SEARCH("/",R806)-2)+1))</f>
        <v>Theater</v>
      </c>
      <c r="V806" t="str">
        <f>PROPER(RIGHT(R806,LEN(R806)-SEARCH("/",R806)))</f>
        <v>Plays</v>
      </c>
    </row>
    <row r="807" spans="1:22" x14ac:dyDescent="0.25">
      <c r="A807">
        <v>3371</v>
      </c>
      <c r="B807" s="7" t="s">
        <v>3370</v>
      </c>
      <c r="C807" s="7" t="s">
        <v>7481</v>
      </c>
      <c r="D807" s="4">
        <v>200</v>
      </c>
      <c r="E807" s="4">
        <v>277</v>
      </c>
      <c r="F807" t="s">
        <v>8219</v>
      </c>
      <c r="G807" t="s">
        <v>8224</v>
      </c>
      <c r="H807" t="s">
        <v>8246</v>
      </c>
      <c r="I807">
        <v>1449089965</v>
      </c>
      <c r="J807" s="11">
        <f>(((I807/60)/60)/24)+DATE(1970,1,1)</f>
        <v>42340.874594907407</v>
      </c>
      <c r="K807">
        <v>1446670765</v>
      </c>
      <c r="L807" s="15">
        <f>(((K807/60)/60)/24)+DATE(1970,1,1)</f>
        <v>42312.874594907407</v>
      </c>
      <c r="M807" s="63">
        <f>DATEDIF(L807,J807,"D")</f>
        <v>28</v>
      </c>
      <c r="N807" s="5">
        <v>28</v>
      </c>
      <c r="O807" t="b">
        <v>0</v>
      </c>
      <c r="P807">
        <v>9</v>
      </c>
      <c r="Q807" t="b">
        <v>1</v>
      </c>
      <c r="R807" t="s">
        <v>8271</v>
      </c>
      <c r="S807" s="2">
        <f>IF(E807=0,0,E807/D807*100)</f>
        <v>138.5</v>
      </c>
      <c r="T807" s="4">
        <f>IF(E807=0,0,E807/P807)</f>
        <v>30.777777777777779</v>
      </c>
      <c r="U807" t="str">
        <f>PROPER(LEFT(R807,(SEARCH("/",R807)-2)+1))</f>
        <v>Theater</v>
      </c>
      <c r="V807" t="str">
        <f>PROPER(RIGHT(R807,LEN(R807)-SEARCH("/",R807)))</f>
        <v>Plays</v>
      </c>
    </row>
    <row r="808" spans="1:22" x14ac:dyDescent="0.25">
      <c r="A808">
        <v>3416</v>
      </c>
      <c r="B808" s="7" t="s">
        <v>3415</v>
      </c>
      <c r="C808" s="7" t="s">
        <v>7526</v>
      </c>
      <c r="D808" s="4">
        <v>4000</v>
      </c>
      <c r="E808" s="4">
        <v>4784</v>
      </c>
      <c r="F808" t="s">
        <v>8219</v>
      </c>
      <c r="G808" t="s">
        <v>8225</v>
      </c>
      <c r="H808" t="s">
        <v>8247</v>
      </c>
      <c r="I808">
        <v>1429813800</v>
      </c>
      <c r="J808" s="11">
        <f>(((I808/60)/60)/24)+DATE(1970,1,1)</f>
        <v>42117.770833333328</v>
      </c>
      <c r="K808">
        <v>1427363645</v>
      </c>
      <c r="L808" s="15">
        <f>(((K808/60)/60)/24)+DATE(1970,1,1)</f>
        <v>42089.412557870368</v>
      </c>
      <c r="M808" s="63">
        <f>DATEDIF(L808,J808,"D")</f>
        <v>28</v>
      </c>
      <c r="N808" s="5">
        <v>28</v>
      </c>
      <c r="O808" t="b">
        <v>0</v>
      </c>
      <c r="P808">
        <v>30</v>
      </c>
      <c r="Q808" t="b">
        <v>1</v>
      </c>
      <c r="R808" t="s">
        <v>8271</v>
      </c>
      <c r="S808" s="2">
        <f>IF(E808=0,0,E808/D808*100)</f>
        <v>119.6</v>
      </c>
      <c r="T808" s="4">
        <f>IF(E808=0,0,E808/P808)</f>
        <v>159.46666666666667</v>
      </c>
      <c r="U808" t="str">
        <f>PROPER(LEFT(R808,(SEARCH("/",R808)-2)+1))</f>
        <v>Theater</v>
      </c>
      <c r="V808" t="str">
        <f>PROPER(RIGHT(R808,LEN(R808)-SEARCH("/",R808)))</f>
        <v>Plays</v>
      </c>
    </row>
    <row r="809" spans="1:22" x14ac:dyDescent="0.25">
      <c r="A809">
        <v>3445</v>
      </c>
      <c r="B809" s="7" t="s">
        <v>3444</v>
      </c>
      <c r="C809" s="7" t="s">
        <v>7555</v>
      </c>
      <c r="D809" s="4">
        <v>2000</v>
      </c>
      <c r="E809" s="4">
        <v>2000</v>
      </c>
      <c r="F809" t="s">
        <v>8219</v>
      </c>
      <c r="G809" t="s">
        <v>8225</v>
      </c>
      <c r="H809" t="s">
        <v>8247</v>
      </c>
      <c r="I809">
        <v>1445604236</v>
      </c>
      <c r="J809" s="11">
        <f>(((I809/60)/60)/24)+DATE(1970,1,1)</f>
        <v>42300.530509259261</v>
      </c>
      <c r="K809">
        <v>1443185036</v>
      </c>
      <c r="L809" s="15">
        <f>(((K809/60)/60)/24)+DATE(1970,1,1)</f>
        <v>42272.530509259261</v>
      </c>
      <c r="M809" s="63">
        <f>DATEDIF(L809,J809,"D")</f>
        <v>28</v>
      </c>
      <c r="N809" s="5">
        <v>28</v>
      </c>
      <c r="O809" t="b">
        <v>0</v>
      </c>
      <c r="P809">
        <v>31</v>
      </c>
      <c r="Q809" t="b">
        <v>1</v>
      </c>
      <c r="R809" t="s">
        <v>8271</v>
      </c>
      <c r="S809" s="2">
        <f>IF(E809=0,0,E809/D809*100)</f>
        <v>100</v>
      </c>
      <c r="T809" s="4">
        <f>IF(E809=0,0,E809/P809)</f>
        <v>64.516129032258064</v>
      </c>
      <c r="U809" t="str">
        <f>PROPER(LEFT(R809,(SEARCH("/",R809)-2)+1))</f>
        <v>Theater</v>
      </c>
      <c r="V809" t="str">
        <f>PROPER(RIGHT(R809,LEN(R809)-SEARCH("/",R809)))</f>
        <v>Plays</v>
      </c>
    </row>
    <row r="810" spans="1:22" x14ac:dyDescent="0.25">
      <c r="A810">
        <v>3449</v>
      </c>
      <c r="B810" s="7" t="s">
        <v>3448</v>
      </c>
      <c r="C810" s="7" t="s">
        <v>7559</v>
      </c>
      <c r="D810" s="4">
        <v>800</v>
      </c>
      <c r="E810" s="4">
        <v>1365</v>
      </c>
      <c r="F810" t="s">
        <v>8219</v>
      </c>
      <c r="G810" t="s">
        <v>8224</v>
      </c>
      <c r="H810" t="s">
        <v>8246</v>
      </c>
      <c r="I810">
        <v>1468036800</v>
      </c>
      <c r="J810" s="11">
        <f>(((I810/60)/60)/24)+DATE(1970,1,1)</f>
        <v>42560.166666666672</v>
      </c>
      <c r="K810">
        <v>1465607738</v>
      </c>
      <c r="L810" s="15">
        <f>(((K810/60)/60)/24)+DATE(1970,1,1)</f>
        <v>42532.052523148144</v>
      </c>
      <c r="M810" s="63">
        <f>DATEDIF(L810,J810,"D")</f>
        <v>28</v>
      </c>
      <c r="N810" s="5">
        <v>28</v>
      </c>
      <c r="O810" t="b">
        <v>0</v>
      </c>
      <c r="P810">
        <v>20</v>
      </c>
      <c r="Q810" t="b">
        <v>1</v>
      </c>
      <c r="R810" t="s">
        <v>8271</v>
      </c>
      <c r="S810" s="2">
        <f>IF(E810=0,0,E810/D810*100)</f>
        <v>170.625</v>
      </c>
      <c r="T810" s="4">
        <f>IF(E810=0,0,E810/P810)</f>
        <v>68.25</v>
      </c>
      <c r="U810" t="str">
        <f>PROPER(LEFT(R810,(SEARCH("/",R810)-2)+1))</f>
        <v>Theater</v>
      </c>
      <c r="V810" t="str">
        <f>PROPER(RIGHT(R810,LEN(R810)-SEARCH("/",R810)))</f>
        <v>Plays</v>
      </c>
    </row>
    <row r="811" spans="1:22" x14ac:dyDescent="0.25">
      <c r="A811">
        <v>3475</v>
      </c>
      <c r="B811" s="7" t="s">
        <v>3474</v>
      </c>
      <c r="C811" s="7" t="s">
        <v>7585</v>
      </c>
      <c r="D811" s="4">
        <v>300</v>
      </c>
      <c r="E811" s="4">
        <v>340</v>
      </c>
      <c r="F811" t="s">
        <v>8219</v>
      </c>
      <c r="G811" t="s">
        <v>8225</v>
      </c>
      <c r="H811" t="s">
        <v>8247</v>
      </c>
      <c r="I811">
        <v>1414972800</v>
      </c>
      <c r="J811" s="11">
        <f>(((I811/60)/60)/24)+DATE(1970,1,1)</f>
        <v>41946</v>
      </c>
      <c r="K811">
        <v>1412629704</v>
      </c>
      <c r="L811" s="15">
        <f>(((K811/60)/60)/24)+DATE(1970,1,1)</f>
        <v>41918.880833333329</v>
      </c>
      <c r="M811" s="63">
        <f>DATEDIF(L811,J811,"D")</f>
        <v>28</v>
      </c>
      <c r="N811" s="5">
        <v>28</v>
      </c>
      <c r="O811" t="b">
        <v>0</v>
      </c>
      <c r="P811">
        <v>17</v>
      </c>
      <c r="Q811" t="b">
        <v>1</v>
      </c>
      <c r="R811" t="s">
        <v>8271</v>
      </c>
      <c r="S811" s="2">
        <f>IF(E811=0,0,E811/D811*100)</f>
        <v>113.33333333333333</v>
      </c>
      <c r="T811" s="4">
        <f>IF(E811=0,0,E811/P811)</f>
        <v>20</v>
      </c>
      <c r="U811" t="str">
        <f>PROPER(LEFT(R811,(SEARCH("/",R811)-2)+1))</f>
        <v>Theater</v>
      </c>
      <c r="V811" t="str">
        <f>PROPER(RIGHT(R811,LEN(R811)-SEARCH("/",R811)))</f>
        <v>Plays</v>
      </c>
    </row>
    <row r="812" spans="1:22" x14ac:dyDescent="0.25">
      <c r="A812">
        <v>3522</v>
      </c>
      <c r="B812" s="7" t="s">
        <v>3521</v>
      </c>
      <c r="C812" s="7" t="s">
        <v>7632</v>
      </c>
      <c r="D812" s="4">
        <v>1395</v>
      </c>
      <c r="E812" s="4">
        <v>1395</v>
      </c>
      <c r="F812" t="s">
        <v>8219</v>
      </c>
      <c r="G812" t="s">
        <v>8225</v>
      </c>
      <c r="H812" t="s">
        <v>8247</v>
      </c>
      <c r="I812">
        <v>1442311560</v>
      </c>
      <c r="J812" s="11">
        <f>(((I812/60)/60)/24)+DATE(1970,1,1)</f>
        <v>42262.420833333337</v>
      </c>
      <c r="K812">
        <v>1439924246</v>
      </c>
      <c r="L812" s="15">
        <f>(((K812/60)/60)/24)+DATE(1970,1,1)</f>
        <v>42234.789884259255</v>
      </c>
      <c r="M812" s="63">
        <f>DATEDIF(L812,J812,"D")</f>
        <v>28</v>
      </c>
      <c r="N812" s="5">
        <v>28</v>
      </c>
      <c r="O812" t="b">
        <v>0</v>
      </c>
      <c r="P812">
        <v>34</v>
      </c>
      <c r="Q812" t="b">
        <v>1</v>
      </c>
      <c r="R812" t="s">
        <v>8271</v>
      </c>
      <c r="S812" s="2">
        <f>IF(E812=0,0,E812/D812*100)</f>
        <v>100</v>
      </c>
      <c r="T812" s="4">
        <f>IF(E812=0,0,E812/P812)</f>
        <v>41.029411764705884</v>
      </c>
      <c r="U812" t="str">
        <f>PROPER(LEFT(R812,(SEARCH("/",R812)-2)+1))</f>
        <v>Theater</v>
      </c>
      <c r="V812" t="str">
        <f>PROPER(RIGHT(R812,LEN(R812)-SEARCH("/",R812)))</f>
        <v>Plays</v>
      </c>
    </row>
    <row r="813" spans="1:22" x14ac:dyDescent="0.25">
      <c r="A813">
        <v>3526</v>
      </c>
      <c r="B813" s="7" t="s">
        <v>3525</v>
      </c>
      <c r="C813" s="7" t="s">
        <v>7636</v>
      </c>
      <c r="D813" s="4">
        <v>3300</v>
      </c>
      <c r="E813" s="4">
        <v>3366</v>
      </c>
      <c r="F813" t="s">
        <v>8219</v>
      </c>
      <c r="G813" t="s">
        <v>8224</v>
      </c>
      <c r="H813" t="s">
        <v>8246</v>
      </c>
      <c r="I813">
        <v>1461823140</v>
      </c>
      <c r="J813" s="11">
        <f>(((I813/60)/60)/24)+DATE(1970,1,1)</f>
        <v>42488.249305555553</v>
      </c>
      <c r="K813">
        <v>1459411371</v>
      </c>
      <c r="L813" s="15">
        <f>(((K813/60)/60)/24)+DATE(1970,1,1)</f>
        <v>42460.335312499999</v>
      </c>
      <c r="M813" s="63">
        <f>DATEDIF(L813,J813,"D")</f>
        <v>28</v>
      </c>
      <c r="N813" s="5">
        <v>28</v>
      </c>
      <c r="O813" t="b">
        <v>0</v>
      </c>
      <c r="P813">
        <v>34</v>
      </c>
      <c r="Q813" t="b">
        <v>1</v>
      </c>
      <c r="R813" t="s">
        <v>8271</v>
      </c>
      <c r="S813" s="2">
        <f>IF(E813=0,0,E813/D813*100)</f>
        <v>102</v>
      </c>
      <c r="T813" s="4">
        <f>IF(E813=0,0,E813/P813)</f>
        <v>99</v>
      </c>
      <c r="U813" t="str">
        <f>PROPER(LEFT(R813,(SEARCH("/",R813)-2)+1))</f>
        <v>Theater</v>
      </c>
      <c r="V813" t="str">
        <f>PROPER(RIGHT(R813,LEN(R813)-SEARCH("/",R813)))</f>
        <v>Plays</v>
      </c>
    </row>
    <row r="814" spans="1:22" x14ac:dyDescent="0.25">
      <c r="A814">
        <v>3530</v>
      </c>
      <c r="B814" s="7" t="s">
        <v>3529</v>
      </c>
      <c r="C814" s="7" t="s">
        <v>7640</v>
      </c>
      <c r="D814" s="4">
        <v>2750</v>
      </c>
      <c r="E814" s="4">
        <v>2750</v>
      </c>
      <c r="F814" t="s">
        <v>8219</v>
      </c>
      <c r="G814" t="s">
        <v>8225</v>
      </c>
      <c r="H814" t="s">
        <v>8247</v>
      </c>
      <c r="I814">
        <v>1460318400</v>
      </c>
      <c r="J814" s="11">
        <f>(((I814/60)/60)/24)+DATE(1970,1,1)</f>
        <v>42470.833333333328</v>
      </c>
      <c r="K814">
        <v>1457881057</v>
      </c>
      <c r="L814" s="15">
        <f>(((K814/60)/60)/24)+DATE(1970,1,1)</f>
        <v>42442.623344907406</v>
      </c>
      <c r="M814" s="63">
        <f>DATEDIF(L814,J814,"D")</f>
        <v>28</v>
      </c>
      <c r="N814" s="5">
        <v>28</v>
      </c>
      <c r="O814" t="b">
        <v>0</v>
      </c>
      <c r="P814">
        <v>22</v>
      </c>
      <c r="Q814" t="b">
        <v>1</v>
      </c>
      <c r="R814" t="s">
        <v>8271</v>
      </c>
      <c r="S814" s="2">
        <f>IF(E814=0,0,E814/D814*100)</f>
        <v>100</v>
      </c>
      <c r="T814" s="4">
        <f>IF(E814=0,0,E814/P814)</f>
        <v>125</v>
      </c>
      <c r="U814" t="str">
        <f>PROPER(LEFT(R814,(SEARCH("/",R814)-2)+1))</f>
        <v>Theater</v>
      </c>
      <c r="V814" t="str">
        <f>PROPER(RIGHT(R814,LEN(R814)-SEARCH("/",R814)))</f>
        <v>Plays</v>
      </c>
    </row>
    <row r="815" spans="1:22" x14ac:dyDescent="0.25">
      <c r="A815">
        <v>3538</v>
      </c>
      <c r="B815" s="7" t="s">
        <v>3537</v>
      </c>
      <c r="C815" s="7" t="s">
        <v>7648</v>
      </c>
      <c r="D815" s="4">
        <v>2000</v>
      </c>
      <c r="E815" s="4">
        <v>2569</v>
      </c>
      <c r="F815" t="s">
        <v>8219</v>
      </c>
      <c r="G815" t="s">
        <v>8225</v>
      </c>
      <c r="H815" t="s">
        <v>8247</v>
      </c>
      <c r="I815">
        <v>1471428340</v>
      </c>
      <c r="J815" s="11">
        <f>(((I815/60)/60)/24)+DATE(1970,1,1)</f>
        <v>42599.420601851853</v>
      </c>
      <c r="K815">
        <v>1469009140</v>
      </c>
      <c r="L815" s="15">
        <f>(((K815/60)/60)/24)+DATE(1970,1,1)</f>
        <v>42571.420601851853</v>
      </c>
      <c r="M815" s="63">
        <f>DATEDIF(L815,J815,"D")</f>
        <v>28</v>
      </c>
      <c r="N815" s="5">
        <v>28</v>
      </c>
      <c r="O815" t="b">
        <v>0</v>
      </c>
      <c r="P815">
        <v>83</v>
      </c>
      <c r="Q815" t="b">
        <v>1</v>
      </c>
      <c r="R815" t="s">
        <v>8271</v>
      </c>
      <c r="S815" s="2">
        <f>IF(E815=0,0,E815/D815*100)</f>
        <v>128.44999999999999</v>
      </c>
      <c r="T815" s="4">
        <f>IF(E815=0,0,E815/P815)</f>
        <v>30.951807228915662</v>
      </c>
      <c r="U815" t="str">
        <f>PROPER(LEFT(R815,(SEARCH("/",R815)-2)+1))</f>
        <v>Theater</v>
      </c>
      <c r="V815" t="str">
        <f>PROPER(RIGHT(R815,LEN(R815)-SEARCH("/",R815)))</f>
        <v>Plays</v>
      </c>
    </row>
    <row r="816" spans="1:22" x14ac:dyDescent="0.25">
      <c r="A816">
        <v>3549</v>
      </c>
      <c r="B816" s="7" t="s">
        <v>3548</v>
      </c>
      <c r="C816" s="7" t="s">
        <v>7659</v>
      </c>
      <c r="D816" s="4">
        <v>1000</v>
      </c>
      <c r="E816" s="4">
        <v>1020</v>
      </c>
      <c r="F816" t="s">
        <v>8219</v>
      </c>
      <c r="G816" t="s">
        <v>8225</v>
      </c>
      <c r="H816" t="s">
        <v>8247</v>
      </c>
      <c r="I816">
        <v>1441358873</v>
      </c>
      <c r="J816" s="11">
        <f>(((I816/60)/60)/24)+DATE(1970,1,1)</f>
        <v>42251.394363425927</v>
      </c>
      <c r="K816">
        <v>1438939673</v>
      </c>
      <c r="L816" s="15">
        <f>(((K816/60)/60)/24)+DATE(1970,1,1)</f>
        <v>42223.394363425927</v>
      </c>
      <c r="M816" s="63">
        <f>DATEDIF(L816,J816,"D")</f>
        <v>28</v>
      </c>
      <c r="N816" s="5">
        <v>28</v>
      </c>
      <c r="O816" t="b">
        <v>0</v>
      </c>
      <c r="P816">
        <v>42</v>
      </c>
      <c r="Q816" t="b">
        <v>1</v>
      </c>
      <c r="R816" t="s">
        <v>8271</v>
      </c>
      <c r="S816" s="2">
        <f>IF(E816=0,0,E816/D816*100)</f>
        <v>102</v>
      </c>
      <c r="T816" s="4">
        <f>IF(E816=0,0,E816/P816)</f>
        <v>24.285714285714285</v>
      </c>
      <c r="U816" t="str">
        <f>PROPER(LEFT(R816,(SEARCH("/",R816)-2)+1))</f>
        <v>Theater</v>
      </c>
      <c r="V816" t="str">
        <f>PROPER(RIGHT(R816,LEN(R816)-SEARCH("/",R816)))</f>
        <v>Plays</v>
      </c>
    </row>
    <row r="817" spans="1:22" x14ac:dyDescent="0.25">
      <c r="A817">
        <v>3551</v>
      </c>
      <c r="B817" s="7" t="s">
        <v>3550</v>
      </c>
      <c r="C817" s="7" t="s">
        <v>7661</v>
      </c>
      <c r="D817" s="4">
        <v>1500</v>
      </c>
      <c r="E817" s="4">
        <v>1527.5</v>
      </c>
      <c r="F817" t="s">
        <v>8219</v>
      </c>
      <c r="G817" t="s">
        <v>8224</v>
      </c>
      <c r="H817" t="s">
        <v>8246</v>
      </c>
      <c r="I817">
        <v>1400796420</v>
      </c>
      <c r="J817" s="11">
        <f>(((I817/60)/60)/24)+DATE(1970,1,1)</f>
        <v>41781.921527777777</v>
      </c>
      <c r="K817">
        <v>1398342170</v>
      </c>
      <c r="L817" s="15">
        <f>(((K817/60)/60)/24)+DATE(1970,1,1)</f>
        <v>41753.515856481477</v>
      </c>
      <c r="M817" s="63">
        <f>DATEDIF(L817,J817,"D")</f>
        <v>28</v>
      </c>
      <c r="N817" s="5">
        <v>28</v>
      </c>
      <c r="O817" t="b">
        <v>0</v>
      </c>
      <c r="P817">
        <v>25</v>
      </c>
      <c r="Q817" t="b">
        <v>1</v>
      </c>
      <c r="R817" t="s">
        <v>8271</v>
      </c>
      <c r="S817" s="2">
        <f>IF(E817=0,0,E817/D817*100)</f>
        <v>101.83333333333333</v>
      </c>
      <c r="T817" s="4">
        <f>IF(E817=0,0,E817/P817)</f>
        <v>61.1</v>
      </c>
      <c r="U817" t="str">
        <f>PROPER(LEFT(R817,(SEARCH("/",R817)-2)+1))</f>
        <v>Theater</v>
      </c>
      <c r="V817" t="str">
        <f>PROPER(RIGHT(R817,LEN(R817)-SEARCH("/",R817)))</f>
        <v>Plays</v>
      </c>
    </row>
    <row r="818" spans="1:22" x14ac:dyDescent="0.25">
      <c r="A818">
        <v>3563</v>
      </c>
      <c r="B818" s="7" t="s">
        <v>3562</v>
      </c>
      <c r="C818" s="7" t="s">
        <v>7673</v>
      </c>
      <c r="D818" s="4">
        <v>500</v>
      </c>
      <c r="E818" s="4">
        <v>527.45000000000005</v>
      </c>
      <c r="F818" t="s">
        <v>8219</v>
      </c>
      <c r="G818" t="s">
        <v>8225</v>
      </c>
      <c r="H818" t="s">
        <v>8247</v>
      </c>
      <c r="I818">
        <v>1470078000</v>
      </c>
      <c r="J818" s="11">
        <f>(((I818/60)/60)/24)+DATE(1970,1,1)</f>
        <v>42583.791666666672</v>
      </c>
      <c r="K818">
        <v>1467648456</v>
      </c>
      <c r="L818" s="15">
        <f>(((K818/60)/60)/24)+DATE(1970,1,1)</f>
        <v>42555.671944444446</v>
      </c>
      <c r="M818" s="63">
        <f>DATEDIF(L818,J818,"D")</f>
        <v>28</v>
      </c>
      <c r="N818" s="5">
        <v>28</v>
      </c>
      <c r="O818" t="b">
        <v>0</v>
      </c>
      <c r="P818">
        <v>25</v>
      </c>
      <c r="Q818" t="b">
        <v>1</v>
      </c>
      <c r="R818" t="s">
        <v>8271</v>
      </c>
      <c r="S818" s="2">
        <f>IF(E818=0,0,E818/D818*100)</f>
        <v>105.49000000000002</v>
      </c>
      <c r="T818" s="4">
        <f>IF(E818=0,0,E818/P818)</f>
        <v>21.098000000000003</v>
      </c>
      <c r="U818" t="str">
        <f>PROPER(LEFT(R818,(SEARCH("/",R818)-2)+1))</f>
        <v>Theater</v>
      </c>
      <c r="V818" t="str">
        <f>PROPER(RIGHT(R818,LEN(R818)-SEARCH("/",R818)))</f>
        <v>Plays</v>
      </c>
    </row>
    <row r="819" spans="1:22" x14ac:dyDescent="0.25">
      <c r="A819">
        <v>3570</v>
      </c>
      <c r="B819" s="7" t="s">
        <v>3569</v>
      </c>
      <c r="C819" s="7" t="s">
        <v>7680</v>
      </c>
      <c r="D819" s="4">
        <v>2000</v>
      </c>
      <c r="E819" s="4">
        <v>2287</v>
      </c>
      <c r="F819" t="s">
        <v>8219</v>
      </c>
      <c r="G819" t="s">
        <v>8224</v>
      </c>
      <c r="H819" t="s">
        <v>8246</v>
      </c>
      <c r="I819">
        <v>1420009200</v>
      </c>
      <c r="J819" s="11">
        <f>(((I819/60)/60)/24)+DATE(1970,1,1)</f>
        <v>42004.291666666672</v>
      </c>
      <c r="K819">
        <v>1417593483</v>
      </c>
      <c r="L819" s="15">
        <f>(((K819/60)/60)/24)+DATE(1970,1,1)</f>
        <v>41976.331979166673</v>
      </c>
      <c r="M819" s="63">
        <f>DATEDIF(L819,J819,"D")</f>
        <v>28</v>
      </c>
      <c r="N819" s="5">
        <v>28</v>
      </c>
      <c r="O819" t="b">
        <v>0</v>
      </c>
      <c r="P819">
        <v>26</v>
      </c>
      <c r="Q819" t="b">
        <v>1</v>
      </c>
      <c r="R819" t="s">
        <v>8271</v>
      </c>
      <c r="S819" s="2">
        <f>IF(E819=0,0,E819/D819*100)</f>
        <v>114.35</v>
      </c>
      <c r="T819" s="4">
        <f>IF(E819=0,0,E819/P819)</f>
        <v>87.961538461538467</v>
      </c>
      <c r="U819" t="str">
        <f>PROPER(LEFT(R819,(SEARCH("/",R819)-2)+1))</f>
        <v>Theater</v>
      </c>
      <c r="V819" t="str">
        <f>PROPER(RIGHT(R819,LEN(R819)-SEARCH("/",R819)))</f>
        <v>Plays</v>
      </c>
    </row>
    <row r="820" spans="1:22" x14ac:dyDescent="0.25">
      <c r="A820">
        <v>3600</v>
      </c>
      <c r="B820" s="7" t="s">
        <v>3599</v>
      </c>
      <c r="C820" s="7" t="s">
        <v>7710</v>
      </c>
      <c r="D820" s="4">
        <v>10</v>
      </c>
      <c r="E820" s="4">
        <v>13</v>
      </c>
      <c r="F820" t="s">
        <v>8219</v>
      </c>
      <c r="G820" t="s">
        <v>8224</v>
      </c>
      <c r="H820" t="s">
        <v>8246</v>
      </c>
      <c r="I820">
        <v>1476390164</v>
      </c>
      <c r="J820" s="11">
        <f>(((I820/60)/60)/24)+DATE(1970,1,1)</f>
        <v>42656.849120370374</v>
      </c>
      <c r="K820">
        <v>1473970964</v>
      </c>
      <c r="L820" s="15">
        <f>(((K820/60)/60)/24)+DATE(1970,1,1)</f>
        <v>42628.849120370374</v>
      </c>
      <c r="M820" s="63">
        <f>DATEDIF(L820,J820,"D")</f>
        <v>28</v>
      </c>
      <c r="N820" s="5">
        <v>28</v>
      </c>
      <c r="O820" t="b">
        <v>0</v>
      </c>
      <c r="P820">
        <v>4</v>
      </c>
      <c r="Q820" t="b">
        <v>1</v>
      </c>
      <c r="R820" t="s">
        <v>8271</v>
      </c>
      <c r="S820" s="2">
        <f>IF(E820=0,0,E820/D820*100)</f>
        <v>130</v>
      </c>
      <c r="T820" s="4">
        <f>IF(E820=0,0,E820/P820)</f>
        <v>3.25</v>
      </c>
      <c r="U820" t="str">
        <f>PROPER(LEFT(R820,(SEARCH("/",R820)-2)+1))</f>
        <v>Theater</v>
      </c>
      <c r="V820" t="str">
        <f>PROPER(RIGHT(R820,LEN(R820)-SEARCH("/",R820)))</f>
        <v>Plays</v>
      </c>
    </row>
    <row r="821" spans="1:22" x14ac:dyDescent="0.25">
      <c r="A821">
        <v>3644</v>
      </c>
      <c r="B821" s="7" t="s">
        <v>3642</v>
      </c>
      <c r="C821" s="7" t="s">
        <v>7754</v>
      </c>
      <c r="D821" s="4">
        <v>5000</v>
      </c>
      <c r="E821" s="4">
        <v>821</v>
      </c>
      <c r="F821" t="s">
        <v>8221</v>
      </c>
      <c r="G821" t="s">
        <v>8224</v>
      </c>
      <c r="H821" t="s">
        <v>8246</v>
      </c>
      <c r="I821">
        <v>1457413140</v>
      </c>
      <c r="J821" s="11">
        <f>(((I821/60)/60)/24)+DATE(1970,1,1)</f>
        <v>42437.207638888889</v>
      </c>
      <c r="K821">
        <v>1454996887</v>
      </c>
      <c r="L821" s="15">
        <f>(((K821/60)/60)/24)+DATE(1970,1,1)</f>
        <v>42409.241747685184</v>
      </c>
      <c r="M821" s="63">
        <f>DATEDIF(L821,J821,"D")</f>
        <v>28</v>
      </c>
      <c r="N821" s="5">
        <v>28</v>
      </c>
      <c r="O821" t="b">
        <v>0</v>
      </c>
      <c r="P821">
        <v>12</v>
      </c>
      <c r="Q821" t="b">
        <v>0</v>
      </c>
      <c r="R821" t="s">
        <v>8305</v>
      </c>
      <c r="S821" s="2">
        <f>IF(E821=0,0,E821/D821*100)</f>
        <v>16.420000000000002</v>
      </c>
      <c r="T821" s="4">
        <f>IF(E821=0,0,E821/P821)</f>
        <v>68.416666666666671</v>
      </c>
      <c r="U821" t="str">
        <f>PROPER(LEFT(R821,(SEARCH("/",R821)-2)+1))</f>
        <v>Theater</v>
      </c>
      <c r="V821" t="str">
        <f>PROPER(RIGHT(R821,LEN(R821)-SEARCH("/",R821)))</f>
        <v>Musical</v>
      </c>
    </row>
    <row r="822" spans="1:22" x14ac:dyDescent="0.25">
      <c r="A822">
        <v>3775</v>
      </c>
      <c r="B822" s="7" t="s">
        <v>3772</v>
      </c>
      <c r="C822" s="7" t="s">
        <v>7885</v>
      </c>
      <c r="D822" s="4">
        <v>2000</v>
      </c>
      <c r="E822" s="4">
        <v>2005</v>
      </c>
      <c r="F822" t="s">
        <v>8219</v>
      </c>
      <c r="G822" t="s">
        <v>8224</v>
      </c>
      <c r="H822" t="s">
        <v>8246</v>
      </c>
      <c r="I822">
        <v>1428552000</v>
      </c>
      <c r="J822" s="11">
        <f>(((I822/60)/60)/24)+DATE(1970,1,1)</f>
        <v>42103.166666666672</v>
      </c>
      <c r="K822">
        <v>1426199843</v>
      </c>
      <c r="L822" s="15">
        <f>(((K822/60)/60)/24)+DATE(1970,1,1)</f>
        <v>42075.942627314813</v>
      </c>
      <c r="M822" s="63">
        <f>DATEDIF(L822,J822,"D")</f>
        <v>28</v>
      </c>
      <c r="N822" s="5">
        <v>28</v>
      </c>
      <c r="O822" t="b">
        <v>0</v>
      </c>
      <c r="P822">
        <v>14</v>
      </c>
      <c r="Q822" t="b">
        <v>1</v>
      </c>
      <c r="R822" t="s">
        <v>8305</v>
      </c>
      <c r="S822" s="2">
        <f>IF(E822=0,0,E822/D822*100)</f>
        <v>100.25</v>
      </c>
      <c r="T822" s="4">
        <f>IF(E822=0,0,E822/P822)</f>
        <v>143.21428571428572</v>
      </c>
      <c r="U822" t="str">
        <f>PROPER(LEFT(R822,(SEARCH("/",R822)-2)+1))</f>
        <v>Theater</v>
      </c>
      <c r="V822" t="str">
        <f>PROPER(RIGHT(R822,LEN(R822)-SEARCH("/",R822)))</f>
        <v>Musical</v>
      </c>
    </row>
    <row r="823" spans="1:22" x14ac:dyDescent="0.25">
      <c r="A823">
        <v>3788</v>
      </c>
      <c r="B823" s="7" t="s">
        <v>3785</v>
      </c>
      <c r="C823" s="7" t="s">
        <v>7898</v>
      </c>
      <c r="D823" s="4">
        <v>75000</v>
      </c>
      <c r="E823" s="4">
        <v>500</v>
      </c>
      <c r="F823" t="s">
        <v>8221</v>
      </c>
      <c r="G823" t="s">
        <v>8224</v>
      </c>
      <c r="H823" t="s">
        <v>8246</v>
      </c>
      <c r="I823">
        <v>1450887480</v>
      </c>
      <c r="J823" s="11">
        <f>(((I823/60)/60)/24)+DATE(1970,1,1)</f>
        <v>42361.679166666669</v>
      </c>
      <c r="K823">
        <v>1448469719</v>
      </c>
      <c r="L823" s="15">
        <f>(((K823/60)/60)/24)+DATE(1970,1,1)</f>
        <v>42333.695821759262</v>
      </c>
      <c r="M823" s="63">
        <f>DATEDIF(L823,J823,"D")</f>
        <v>28</v>
      </c>
      <c r="N823" s="5">
        <v>28</v>
      </c>
      <c r="O823" t="b">
        <v>0</v>
      </c>
      <c r="P823">
        <v>1</v>
      </c>
      <c r="Q823" t="b">
        <v>0</v>
      </c>
      <c r="R823" t="s">
        <v>8305</v>
      </c>
      <c r="S823" s="2">
        <f>IF(E823=0,0,E823/D823*100)</f>
        <v>0.66666666666666674</v>
      </c>
      <c r="T823" s="4">
        <f>IF(E823=0,0,E823/P823)</f>
        <v>500</v>
      </c>
      <c r="U823" t="str">
        <f>PROPER(LEFT(R823,(SEARCH("/",R823)-2)+1))</f>
        <v>Theater</v>
      </c>
      <c r="V823" t="str">
        <f>PROPER(RIGHT(R823,LEN(R823)-SEARCH("/",R823)))</f>
        <v>Musical</v>
      </c>
    </row>
    <row r="824" spans="1:22" x14ac:dyDescent="0.25">
      <c r="A824">
        <v>3923</v>
      </c>
      <c r="B824" s="7" t="s">
        <v>3920</v>
      </c>
      <c r="C824" s="7" t="s">
        <v>8031</v>
      </c>
      <c r="D824" s="4">
        <v>11500</v>
      </c>
      <c r="E824" s="4">
        <v>1384</v>
      </c>
      <c r="F824" t="s">
        <v>8221</v>
      </c>
      <c r="G824" t="s">
        <v>8225</v>
      </c>
      <c r="H824" t="s">
        <v>8247</v>
      </c>
      <c r="I824">
        <v>1428622271</v>
      </c>
      <c r="J824" s="11">
        <f>(((I824/60)/60)/24)+DATE(1970,1,1)</f>
        <v>42103.979988425926</v>
      </c>
      <c r="K824">
        <v>1426203071</v>
      </c>
      <c r="L824" s="15">
        <f>(((K824/60)/60)/24)+DATE(1970,1,1)</f>
        <v>42075.979988425926</v>
      </c>
      <c r="M824" s="63">
        <f>DATEDIF(L824,J824,"D")</f>
        <v>28</v>
      </c>
      <c r="N824" s="5">
        <v>28</v>
      </c>
      <c r="O824" t="b">
        <v>0</v>
      </c>
      <c r="P824">
        <v>17</v>
      </c>
      <c r="Q824" t="b">
        <v>0</v>
      </c>
      <c r="R824" t="s">
        <v>8271</v>
      </c>
      <c r="S824" s="2">
        <f>IF(E824=0,0,E824/D824*100)</f>
        <v>12.034782608695652</v>
      </c>
      <c r="T824" s="4">
        <f>IF(E824=0,0,E824/P824)</f>
        <v>81.411764705882348</v>
      </c>
      <c r="U824" t="str">
        <f>PROPER(LEFT(R824,(SEARCH("/",R824)-2)+1))</f>
        <v>Theater</v>
      </c>
      <c r="V824" t="str">
        <f>PROPER(RIGHT(R824,LEN(R824)-SEARCH("/",R824)))</f>
        <v>Plays</v>
      </c>
    </row>
    <row r="825" spans="1:22" x14ac:dyDescent="0.25">
      <c r="A825">
        <v>3928</v>
      </c>
      <c r="B825" s="7" t="s">
        <v>3925</v>
      </c>
      <c r="C825" s="7" t="s">
        <v>8036</v>
      </c>
      <c r="D825" s="4">
        <v>5000</v>
      </c>
      <c r="E825" s="4">
        <v>651</v>
      </c>
      <c r="F825" t="s">
        <v>8221</v>
      </c>
      <c r="G825" t="s">
        <v>8224</v>
      </c>
      <c r="H825" t="s">
        <v>8246</v>
      </c>
      <c r="I825">
        <v>1444971540</v>
      </c>
      <c r="J825" s="11">
        <f>(((I825/60)/60)/24)+DATE(1970,1,1)</f>
        <v>42293.207638888889</v>
      </c>
      <c r="K825">
        <v>1442593427</v>
      </c>
      <c r="L825" s="15">
        <f>(((K825/60)/60)/24)+DATE(1970,1,1)</f>
        <v>42265.683182870373</v>
      </c>
      <c r="M825" s="63">
        <f>DATEDIF(L825,J825,"D")</f>
        <v>28</v>
      </c>
      <c r="N825" s="5">
        <v>28</v>
      </c>
      <c r="O825" t="b">
        <v>0</v>
      </c>
      <c r="P825">
        <v>7</v>
      </c>
      <c r="Q825" t="b">
        <v>0</v>
      </c>
      <c r="R825" t="s">
        <v>8271</v>
      </c>
      <c r="S825" s="2">
        <f>IF(E825=0,0,E825/D825*100)</f>
        <v>13.020000000000001</v>
      </c>
      <c r="T825" s="4">
        <f>IF(E825=0,0,E825/P825)</f>
        <v>93</v>
      </c>
      <c r="U825" t="str">
        <f>PROPER(LEFT(R825,(SEARCH("/",R825)-2)+1))</f>
        <v>Theater</v>
      </c>
      <c r="V825" t="str">
        <f>PROPER(RIGHT(R825,LEN(R825)-SEARCH("/",R825)))</f>
        <v>Plays</v>
      </c>
    </row>
    <row r="826" spans="1:22" x14ac:dyDescent="0.25">
      <c r="A826">
        <v>3930</v>
      </c>
      <c r="B826" s="7" t="s">
        <v>3927</v>
      </c>
      <c r="C826" s="7" t="s">
        <v>8038</v>
      </c>
      <c r="D826" s="4">
        <v>10000</v>
      </c>
      <c r="E826" s="4">
        <v>0</v>
      </c>
      <c r="F826" t="s">
        <v>8221</v>
      </c>
      <c r="G826" t="s">
        <v>8226</v>
      </c>
      <c r="H826" t="s">
        <v>8248</v>
      </c>
      <c r="I826">
        <v>1459490400</v>
      </c>
      <c r="J826" s="11">
        <f>(((I826/60)/60)/24)+DATE(1970,1,1)</f>
        <v>42461.25</v>
      </c>
      <c r="K826">
        <v>1457078868</v>
      </c>
      <c r="L826" s="15">
        <f>(((K826/60)/60)/24)+DATE(1970,1,1)</f>
        <v>42433.338749999995</v>
      </c>
      <c r="M826" s="63">
        <f>DATEDIF(L826,J826,"D")</f>
        <v>28</v>
      </c>
      <c r="N826" s="5">
        <v>28</v>
      </c>
      <c r="O826" t="b">
        <v>0</v>
      </c>
      <c r="P826">
        <v>0</v>
      </c>
      <c r="Q826" t="b">
        <v>0</v>
      </c>
      <c r="R826" t="s">
        <v>8271</v>
      </c>
      <c r="S826" s="2">
        <f>IF(E826=0,0,E826/D826*100)</f>
        <v>0</v>
      </c>
      <c r="T826" s="4">
        <f>IF(E826=0,0,E826/P826)</f>
        <v>0</v>
      </c>
      <c r="U826" t="str">
        <f>PROPER(LEFT(R826,(SEARCH("/",R826)-2)+1))</f>
        <v>Theater</v>
      </c>
      <c r="V826" t="str">
        <f>PROPER(RIGHT(R826,LEN(R826)-SEARCH("/",R826)))</f>
        <v>Plays</v>
      </c>
    </row>
    <row r="827" spans="1:22" x14ac:dyDescent="0.25">
      <c r="A827">
        <v>3937</v>
      </c>
      <c r="B827" s="7" t="s">
        <v>3934</v>
      </c>
      <c r="C827" s="7" t="s">
        <v>8045</v>
      </c>
      <c r="D827" s="4">
        <v>2885</v>
      </c>
      <c r="E827" s="4">
        <v>2485</v>
      </c>
      <c r="F827" t="s">
        <v>8221</v>
      </c>
      <c r="G827" t="s">
        <v>8224</v>
      </c>
      <c r="H827" t="s">
        <v>8246</v>
      </c>
      <c r="I827">
        <v>1468249760</v>
      </c>
      <c r="J827" s="11">
        <f>(((I827/60)/60)/24)+DATE(1970,1,1)</f>
        <v>42562.631481481483</v>
      </c>
      <c r="K827">
        <v>1465830560</v>
      </c>
      <c r="L827" s="15">
        <f>(((K827/60)/60)/24)+DATE(1970,1,1)</f>
        <v>42534.631481481483</v>
      </c>
      <c r="M827" s="63">
        <f>DATEDIF(L827,J827,"D")</f>
        <v>28</v>
      </c>
      <c r="N827" s="5">
        <v>28</v>
      </c>
      <c r="O827" t="b">
        <v>0</v>
      </c>
      <c r="P827">
        <v>10</v>
      </c>
      <c r="Q827" t="b">
        <v>0</v>
      </c>
      <c r="R827" t="s">
        <v>8271</v>
      </c>
      <c r="S827" s="2">
        <f>IF(E827=0,0,E827/D827*100)</f>
        <v>86.135181975736558</v>
      </c>
      <c r="T827" s="4">
        <f>IF(E827=0,0,E827/P827)</f>
        <v>248.5</v>
      </c>
      <c r="U827" t="str">
        <f>PROPER(LEFT(R827,(SEARCH("/",R827)-2)+1))</f>
        <v>Theater</v>
      </c>
      <c r="V827" t="str">
        <f>PROPER(RIGHT(R827,LEN(R827)-SEARCH("/",R827)))</f>
        <v>Plays</v>
      </c>
    </row>
    <row r="828" spans="1:22" x14ac:dyDescent="0.25">
      <c r="A828">
        <v>3941</v>
      </c>
      <c r="B828" s="7" t="s">
        <v>3938</v>
      </c>
      <c r="C828" s="7" t="s">
        <v>8049</v>
      </c>
      <c r="D828" s="4">
        <v>5500</v>
      </c>
      <c r="E828" s="4">
        <v>50</v>
      </c>
      <c r="F828" t="s">
        <v>8221</v>
      </c>
      <c r="G828" t="s">
        <v>8224</v>
      </c>
      <c r="H828" t="s">
        <v>8246</v>
      </c>
      <c r="I828">
        <v>1416877200</v>
      </c>
      <c r="J828" s="11">
        <f>(((I828/60)/60)/24)+DATE(1970,1,1)</f>
        <v>41968.041666666672</v>
      </c>
      <c r="K828">
        <v>1414505137</v>
      </c>
      <c r="L828" s="15">
        <f>(((K828/60)/60)/24)+DATE(1970,1,1)</f>
        <v>41940.587233796294</v>
      </c>
      <c r="M828" s="63">
        <f>DATEDIF(L828,J828,"D")</f>
        <v>28</v>
      </c>
      <c r="N828" s="5">
        <v>28</v>
      </c>
      <c r="O828" t="b">
        <v>0</v>
      </c>
      <c r="P828">
        <v>2</v>
      </c>
      <c r="Q828" t="b">
        <v>0</v>
      </c>
      <c r="R828" t="s">
        <v>8271</v>
      </c>
      <c r="S828" s="2">
        <f>IF(E828=0,0,E828/D828*100)</f>
        <v>0.90909090909090906</v>
      </c>
      <c r="T828" s="4">
        <f>IF(E828=0,0,E828/P828)</f>
        <v>25</v>
      </c>
      <c r="U828" t="str">
        <f>PROPER(LEFT(R828,(SEARCH("/",R828)-2)+1))</f>
        <v>Theater</v>
      </c>
      <c r="V828" t="str">
        <f>PROPER(RIGHT(R828,LEN(R828)-SEARCH("/",R828)))</f>
        <v>Plays</v>
      </c>
    </row>
    <row r="829" spans="1:22" x14ac:dyDescent="0.25">
      <c r="A829">
        <v>3956</v>
      </c>
      <c r="B829" s="7" t="s">
        <v>3953</v>
      </c>
      <c r="C829" s="7" t="s">
        <v>8063</v>
      </c>
      <c r="D829" s="4">
        <v>5500</v>
      </c>
      <c r="E829" s="4">
        <v>0</v>
      </c>
      <c r="F829" t="s">
        <v>8221</v>
      </c>
      <c r="G829" t="s">
        <v>8224</v>
      </c>
      <c r="H829" t="s">
        <v>8246</v>
      </c>
      <c r="I829">
        <v>1461543600</v>
      </c>
      <c r="J829" s="11">
        <f>(((I829/60)/60)/24)+DATE(1970,1,1)</f>
        <v>42485.013888888891</v>
      </c>
      <c r="K829">
        <v>1459203727</v>
      </c>
      <c r="L829" s="15">
        <f>(((K829/60)/60)/24)+DATE(1970,1,1)</f>
        <v>42457.932025462964</v>
      </c>
      <c r="M829" s="63">
        <f>DATEDIF(L829,J829,"D")</f>
        <v>28</v>
      </c>
      <c r="N829" s="5">
        <v>28</v>
      </c>
      <c r="O829" t="b">
        <v>0</v>
      </c>
      <c r="P829">
        <v>0</v>
      </c>
      <c r="Q829" t="b">
        <v>0</v>
      </c>
      <c r="R829" t="s">
        <v>8271</v>
      </c>
      <c r="S829" s="2">
        <f>IF(E829=0,0,E829/D829*100)</f>
        <v>0</v>
      </c>
      <c r="T829" s="4">
        <f>IF(E829=0,0,E829/P829)</f>
        <v>0</v>
      </c>
      <c r="U829" t="str">
        <f>PROPER(LEFT(R829,(SEARCH("/",R829)-2)+1))</f>
        <v>Theater</v>
      </c>
      <c r="V829" t="str">
        <f>PROPER(RIGHT(R829,LEN(R829)-SEARCH("/",R829)))</f>
        <v>Plays</v>
      </c>
    </row>
    <row r="830" spans="1:22" x14ac:dyDescent="0.25">
      <c r="A830">
        <v>4076</v>
      </c>
      <c r="B830" s="7" t="s">
        <v>4072</v>
      </c>
      <c r="C830" s="7" t="s">
        <v>8179</v>
      </c>
      <c r="D830" s="4">
        <v>700</v>
      </c>
      <c r="E830" s="4">
        <v>0</v>
      </c>
      <c r="F830" t="s">
        <v>8221</v>
      </c>
      <c r="G830" t="s">
        <v>8224</v>
      </c>
      <c r="H830" t="s">
        <v>8246</v>
      </c>
      <c r="I830">
        <v>1413921060</v>
      </c>
      <c r="J830" s="11">
        <f>(((I830/60)/60)/24)+DATE(1970,1,1)</f>
        <v>41933.82708333333</v>
      </c>
      <c r="K830">
        <v>1411499149</v>
      </c>
      <c r="L830" s="15">
        <f>(((K830/60)/60)/24)+DATE(1970,1,1)</f>
        <v>41905.795706018522</v>
      </c>
      <c r="M830" s="63">
        <f>DATEDIF(L830,J830,"D")</f>
        <v>28</v>
      </c>
      <c r="N830" s="5">
        <v>28</v>
      </c>
      <c r="O830" t="b">
        <v>0</v>
      </c>
      <c r="P830">
        <v>0</v>
      </c>
      <c r="Q830" t="b">
        <v>0</v>
      </c>
      <c r="R830" t="s">
        <v>8271</v>
      </c>
      <c r="S830" s="2">
        <f>IF(E830=0,0,E830/D830*100)</f>
        <v>0</v>
      </c>
      <c r="T830" s="4">
        <f>IF(E830=0,0,E830/P830)</f>
        <v>0</v>
      </c>
      <c r="U830" t="str">
        <f>PROPER(LEFT(R830,(SEARCH("/",R830)-2)+1))</f>
        <v>Theater</v>
      </c>
      <c r="V830" t="str">
        <f>PROPER(RIGHT(R830,LEN(R830)-SEARCH("/",R830)))</f>
        <v>Plays</v>
      </c>
    </row>
    <row r="831" spans="1:22" x14ac:dyDescent="0.25">
      <c r="A831">
        <v>4112</v>
      </c>
      <c r="B831" s="7" t="s">
        <v>4108</v>
      </c>
      <c r="C831" s="7" t="s">
        <v>6961</v>
      </c>
      <c r="D831" s="4">
        <v>2500</v>
      </c>
      <c r="E831" s="4">
        <v>1</v>
      </c>
      <c r="F831" t="s">
        <v>8221</v>
      </c>
      <c r="G831" t="s">
        <v>8241</v>
      </c>
      <c r="H831" t="s">
        <v>8249</v>
      </c>
      <c r="I831">
        <v>1456617600</v>
      </c>
      <c r="J831" s="11">
        <f>(((I831/60)/60)/24)+DATE(1970,1,1)</f>
        <v>42428</v>
      </c>
      <c r="K831">
        <v>1454280186</v>
      </c>
      <c r="L831" s="15">
        <f>(((K831/60)/60)/24)+DATE(1970,1,1)</f>
        <v>42400.946597222224</v>
      </c>
      <c r="M831" s="63">
        <f>DATEDIF(L831,J831,"D")</f>
        <v>28</v>
      </c>
      <c r="N831" s="5">
        <v>28</v>
      </c>
      <c r="O831" t="b">
        <v>0</v>
      </c>
      <c r="P831">
        <v>1</v>
      </c>
      <c r="Q831" t="b">
        <v>0</v>
      </c>
      <c r="R831" t="s">
        <v>8271</v>
      </c>
      <c r="S831" s="2">
        <f>IF(E831=0,0,E831/D831*100)</f>
        <v>0.04</v>
      </c>
      <c r="T831" s="4">
        <f>IF(E831=0,0,E831/P831)</f>
        <v>1</v>
      </c>
      <c r="U831" t="str">
        <f>PROPER(LEFT(R831,(SEARCH("/",R831)-2)+1))</f>
        <v>Theater</v>
      </c>
      <c r="V831" t="str">
        <f>PROPER(RIGHT(R831,LEN(R831)-SEARCH("/",R831)))</f>
        <v>Plays</v>
      </c>
    </row>
    <row r="832" spans="1:22" x14ac:dyDescent="0.25">
      <c r="A832">
        <v>119</v>
      </c>
      <c r="B832" s="7" t="s">
        <v>121</v>
      </c>
      <c r="C832" s="7" t="s">
        <v>4230</v>
      </c>
      <c r="D832" s="4">
        <v>3250</v>
      </c>
      <c r="E832" s="4">
        <v>3398.1</v>
      </c>
      <c r="F832" t="s">
        <v>8219</v>
      </c>
      <c r="G832" t="s">
        <v>8224</v>
      </c>
      <c r="H832" t="s">
        <v>8246</v>
      </c>
      <c r="I832">
        <v>1313276400</v>
      </c>
      <c r="J832" s="11">
        <f>(((I832/60)/60)/24)+DATE(1970,1,1)</f>
        <v>40768.958333333336</v>
      </c>
      <c r="K832">
        <v>1310693986</v>
      </c>
      <c r="L832" s="15">
        <f>(((K832/60)/60)/24)+DATE(1970,1,1)</f>
        <v>40739.069282407407</v>
      </c>
      <c r="M832" s="63">
        <f>DATEDIF(L832,J832,"D")</f>
        <v>29</v>
      </c>
      <c r="N832" s="5">
        <v>29</v>
      </c>
      <c r="O832" t="b">
        <v>0</v>
      </c>
      <c r="P832">
        <v>37</v>
      </c>
      <c r="Q832" t="b">
        <v>1</v>
      </c>
      <c r="R832" t="s">
        <v>8266</v>
      </c>
      <c r="S832" s="2">
        <f>IF(E832=0,0,E832/D832*100)</f>
        <v>104.55692307692308</v>
      </c>
      <c r="T832" s="4">
        <f>IF(E832=0,0,E832/P832)</f>
        <v>91.840540540540545</v>
      </c>
      <c r="U832" t="str">
        <f>PROPER(LEFT(R832,(SEARCH("/",R832)-2)+1))</f>
        <v>Film &amp; Video</v>
      </c>
      <c r="V832" t="str">
        <f>PROPER(RIGHT(R832,LEN(R832)-SEARCH("/",R832)))</f>
        <v>Shorts</v>
      </c>
    </row>
    <row r="833" spans="1:22" x14ac:dyDescent="0.25">
      <c r="A833">
        <v>210</v>
      </c>
      <c r="B833" s="7" t="s">
        <v>212</v>
      </c>
      <c r="C833" s="7" t="s">
        <v>4320</v>
      </c>
      <c r="D833" s="4">
        <v>12000</v>
      </c>
      <c r="E833" s="4">
        <v>3030</v>
      </c>
      <c r="F833" t="s">
        <v>8221</v>
      </c>
      <c r="G833" t="s">
        <v>8224</v>
      </c>
      <c r="H833" t="s">
        <v>8246</v>
      </c>
      <c r="I833">
        <v>1443675600</v>
      </c>
      <c r="J833" s="11">
        <f>(((I833/60)/60)/24)+DATE(1970,1,1)</f>
        <v>42278.208333333328</v>
      </c>
      <c r="K833">
        <v>1441157592</v>
      </c>
      <c r="L833" s="15">
        <f>(((K833/60)/60)/24)+DATE(1970,1,1)</f>
        <v>42249.064722222218</v>
      </c>
      <c r="M833" s="63">
        <f>DATEDIF(L833,J833,"D")</f>
        <v>29</v>
      </c>
      <c r="N833" s="5">
        <v>29</v>
      </c>
      <c r="O833" t="b">
        <v>0</v>
      </c>
      <c r="P833">
        <v>33</v>
      </c>
      <c r="Q833" t="b">
        <v>0</v>
      </c>
      <c r="R833" t="s">
        <v>8268</v>
      </c>
      <c r="S833" s="2">
        <f>IF(E833=0,0,E833/D833*100)</f>
        <v>25.25</v>
      </c>
      <c r="T833" s="4">
        <f>IF(E833=0,0,E833/P833)</f>
        <v>91.818181818181813</v>
      </c>
      <c r="U833" t="str">
        <f>PROPER(LEFT(R833,(SEARCH("/",R833)-2)+1))</f>
        <v>Film &amp; Video</v>
      </c>
      <c r="V833" t="str">
        <f>PROPER(RIGHT(R833,LEN(R833)-SEARCH("/",R833)))</f>
        <v>Drama</v>
      </c>
    </row>
    <row r="834" spans="1:22" x14ac:dyDescent="0.25">
      <c r="A834">
        <v>271</v>
      </c>
      <c r="B834" s="7" t="s">
        <v>272</v>
      </c>
      <c r="C834" s="7" t="s">
        <v>4381</v>
      </c>
      <c r="D834" s="4">
        <v>30000</v>
      </c>
      <c r="E834" s="4">
        <v>31404</v>
      </c>
      <c r="F834" t="s">
        <v>8219</v>
      </c>
      <c r="G834" t="s">
        <v>8224</v>
      </c>
      <c r="H834" t="s">
        <v>8246</v>
      </c>
      <c r="I834">
        <v>1388649600</v>
      </c>
      <c r="J834" s="11">
        <f>(((I834/60)/60)/24)+DATE(1970,1,1)</f>
        <v>41641.333333333336</v>
      </c>
      <c r="K834">
        <v>1386123861</v>
      </c>
      <c r="L834" s="15">
        <f>(((K834/60)/60)/24)+DATE(1970,1,1)</f>
        <v>41612.10024305556</v>
      </c>
      <c r="M834" s="63">
        <f>DATEDIF(L834,J834,"D")</f>
        <v>29</v>
      </c>
      <c r="N834" s="5">
        <v>29</v>
      </c>
      <c r="O834" t="b">
        <v>1</v>
      </c>
      <c r="P834">
        <v>287</v>
      </c>
      <c r="Q834" t="b">
        <v>1</v>
      </c>
      <c r="R834" t="s">
        <v>8269</v>
      </c>
      <c r="S834" s="2">
        <f>IF(E834=0,0,E834/D834*100)</f>
        <v>104.67999999999999</v>
      </c>
      <c r="T834" s="4">
        <f>IF(E834=0,0,E834/P834)</f>
        <v>109.42160278745645</v>
      </c>
      <c r="U834" t="str">
        <f>PROPER(LEFT(R834,(SEARCH("/",R834)-2)+1))</f>
        <v>Film &amp; Video</v>
      </c>
      <c r="V834" t="str">
        <f>PROPER(RIGHT(R834,LEN(R834)-SEARCH("/",R834)))</f>
        <v>Documentary</v>
      </c>
    </row>
    <row r="835" spans="1:22" x14ac:dyDescent="0.25">
      <c r="A835">
        <v>318</v>
      </c>
      <c r="B835" s="7" t="s">
        <v>319</v>
      </c>
      <c r="C835" s="7" t="s">
        <v>4428</v>
      </c>
      <c r="D835" s="4">
        <v>5000</v>
      </c>
      <c r="E835" s="4">
        <v>14166</v>
      </c>
      <c r="F835" t="s">
        <v>8219</v>
      </c>
      <c r="G835" t="s">
        <v>8224</v>
      </c>
      <c r="H835" t="s">
        <v>8246</v>
      </c>
      <c r="I835">
        <v>1364342151</v>
      </c>
      <c r="J835" s="11">
        <f>(((I835/60)/60)/24)+DATE(1970,1,1)</f>
        <v>41359.997118055559</v>
      </c>
      <c r="K835">
        <v>1361753751</v>
      </c>
      <c r="L835" s="15">
        <f>(((K835/60)/60)/24)+DATE(1970,1,1)</f>
        <v>41330.038784722223</v>
      </c>
      <c r="M835" s="63">
        <f>DATEDIF(L835,J835,"D")</f>
        <v>29</v>
      </c>
      <c r="N835" s="5">
        <v>29</v>
      </c>
      <c r="O835" t="b">
        <v>1</v>
      </c>
      <c r="P835">
        <v>284</v>
      </c>
      <c r="Q835" t="b">
        <v>1</v>
      </c>
      <c r="R835" t="s">
        <v>8269</v>
      </c>
      <c r="S835" s="2">
        <f>IF(E835=0,0,E835/D835*100)</f>
        <v>283.32</v>
      </c>
      <c r="T835" s="4">
        <f>IF(E835=0,0,E835/P835)</f>
        <v>49.880281690140848</v>
      </c>
      <c r="U835" t="str">
        <f>PROPER(LEFT(R835,(SEARCH("/",R835)-2)+1))</f>
        <v>Film &amp; Video</v>
      </c>
      <c r="V835" t="str">
        <f>PROPER(RIGHT(R835,LEN(R835)-SEARCH("/",R835)))</f>
        <v>Documentary</v>
      </c>
    </row>
    <row r="836" spans="1:22" x14ac:dyDescent="0.25">
      <c r="A836">
        <v>320</v>
      </c>
      <c r="B836" s="7" t="s">
        <v>321</v>
      </c>
      <c r="C836" s="7" t="s">
        <v>4430</v>
      </c>
      <c r="D836" s="4">
        <v>20000</v>
      </c>
      <c r="E836" s="4">
        <v>21316</v>
      </c>
      <c r="F836" t="s">
        <v>8219</v>
      </c>
      <c r="G836" t="s">
        <v>8225</v>
      </c>
      <c r="H836" t="s">
        <v>8247</v>
      </c>
      <c r="I836">
        <v>1450825200</v>
      </c>
      <c r="J836" s="11">
        <f>(((I836/60)/60)/24)+DATE(1970,1,1)</f>
        <v>42360.958333333328</v>
      </c>
      <c r="K836">
        <v>1448284433</v>
      </c>
      <c r="L836" s="15">
        <f>(((K836/60)/60)/24)+DATE(1970,1,1)</f>
        <v>42331.551307870366</v>
      </c>
      <c r="M836" s="63">
        <f>DATEDIF(L836,J836,"D")</f>
        <v>29</v>
      </c>
      <c r="N836" s="5">
        <v>29</v>
      </c>
      <c r="O836" t="b">
        <v>1</v>
      </c>
      <c r="P836">
        <v>158</v>
      </c>
      <c r="Q836" t="b">
        <v>1</v>
      </c>
      <c r="R836" t="s">
        <v>8269</v>
      </c>
      <c r="S836" s="2">
        <f>IF(E836=0,0,E836/D836*100)</f>
        <v>106.58000000000001</v>
      </c>
      <c r="T836" s="4">
        <f>IF(E836=0,0,E836/P836)</f>
        <v>134.91139240506328</v>
      </c>
      <c r="U836" t="str">
        <f>PROPER(LEFT(R836,(SEARCH("/",R836)-2)+1))</f>
        <v>Film &amp; Video</v>
      </c>
      <c r="V836" t="str">
        <f>PROPER(RIGHT(R836,LEN(R836)-SEARCH("/",R836)))</f>
        <v>Documentary</v>
      </c>
    </row>
    <row r="837" spans="1:22" x14ac:dyDescent="0.25">
      <c r="A837">
        <v>358</v>
      </c>
      <c r="B837" s="7" t="s">
        <v>359</v>
      </c>
      <c r="C837" s="7" t="s">
        <v>4468</v>
      </c>
      <c r="D837" s="4">
        <v>50000</v>
      </c>
      <c r="E837" s="4">
        <v>51544</v>
      </c>
      <c r="F837" t="s">
        <v>8219</v>
      </c>
      <c r="G837" t="s">
        <v>8224</v>
      </c>
      <c r="H837" t="s">
        <v>8246</v>
      </c>
      <c r="I837">
        <v>1466002800</v>
      </c>
      <c r="J837" s="11">
        <f>(((I837/60)/60)/24)+DATE(1970,1,1)</f>
        <v>42536.625</v>
      </c>
      <c r="K837">
        <v>1463517521</v>
      </c>
      <c r="L837" s="15">
        <f>(((K837/60)/60)/24)+DATE(1970,1,1)</f>
        <v>42507.860196759255</v>
      </c>
      <c r="M837" s="63">
        <f>DATEDIF(L837,J837,"D")</f>
        <v>29</v>
      </c>
      <c r="N837" s="5">
        <v>29</v>
      </c>
      <c r="O837" t="b">
        <v>1</v>
      </c>
      <c r="P837">
        <v>267</v>
      </c>
      <c r="Q837" t="b">
        <v>1</v>
      </c>
      <c r="R837" t="s">
        <v>8269</v>
      </c>
      <c r="S837" s="2">
        <f>IF(E837=0,0,E837/D837*100)</f>
        <v>103.08800000000001</v>
      </c>
      <c r="T837" s="4">
        <f>IF(E837=0,0,E837/P837)</f>
        <v>193.04868913857678</v>
      </c>
      <c r="U837" t="str">
        <f>PROPER(LEFT(R837,(SEARCH("/",R837)-2)+1))</f>
        <v>Film &amp; Video</v>
      </c>
      <c r="V837" t="str">
        <f>PROPER(RIGHT(R837,LEN(R837)-SEARCH("/",R837)))</f>
        <v>Documentary</v>
      </c>
    </row>
    <row r="838" spans="1:22" x14ac:dyDescent="0.25">
      <c r="A838">
        <v>404</v>
      </c>
      <c r="B838" s="7" t="s">
        <v>405</v>
      </c>
      <c r="C838" s="7" t="s">
        <v>4514</v>
      </c>
      <c r="D838" s="4">
        <v>35000</v>
      </c>
      <c r="E838" s="4">
        <v>36082</v>
      </c>
      <c r="F838" t="s">
        <v>8219</v>
      </c>
      <c r="G838" t="s">
        <v>8224</v>
      </c>
      <c r="H838" t="s">
        <v>8246</v>
      </c>
      <c r="I838">
        <v>1391641440</v>
      </c>
      <c r="J838" s="11">
        <f>(((I838/60)/60)/24)+DATE(1970,1,1)</f>
        <v>41675.961111111108</v>
      </c>
      <c r="K838">
        <v>1389107062</v>
      </c>
      <c r="L838" s="15">
        <f>(((K838/60)/60)/24)+DATE(1970,1,1)</f>
        <v>41646.628032407411</v>
      </c>
      <c r="M838" s="63">
        <f>DATEDIF(L838,J838,"D")</f>
        <v>29</v>
      </c>
      <c r="N838" s="5">
        <v>29</v>
      </c>
      <c r="O838" t="b">
        <v>0</v>
      </c>
      <c r="P838">
        <v>271</v>
      </c>
      <c r="Q838" t="b">
        <v>1</v>
      </c>
      <c r="R838" t="s">
        <v>8269</v>
      </c>
      <c r="S838" s="2">
        <f>IF(E838=0,0,E838/D838*100)</f>
        <v>103.09142857142857</v>
      </c>
      <c r="T838" s="4">
        <f>IF(E838=0,0,E838/P838)</f>
        <v>133.14391143911439</v>
      </c>
      <c r="U838" t="str">
        <f>PROPER(LEFT(R838,(SEARCH("/",R838)-2)+1))</f>
        <v>Film &amp; Video</v>
      </c>
      <c r="V838" t="str">
        <f>PROPER(RIGHT(R838,LEN(R838)-SEARCH("/",R838)))</f>
        <v>Documentary</v>
      </c>
    </row>
    <row r="839" spans="1:22" x14ac:dyDescent="0.25">
      <c r="A839">
        <v>521</v>
      </c>
      <c r="B839" s="7" t="s">
        <v>522</v>
      </c>
      <c r="C839" s="7" t="s">
        <v>4631</v>
      </c>
      <c r="D839" s="4">
        <v>5000</v>
      </c>
      <c r="E839" s="4">
        <v>5232</v>
      </c>
      <c r="F839" t="s">
        <v>8219</v>
      </c>
      <c r="G839" t="s">
        <v>8224</v>
      </c>
      <c r="H839" t="s">
        <v>8246</v>
      </c>
      <c r="I839">
        <v>1477976340</v>
      </c>
      <c r="J839" s="11">
        <f>(((I839/60)/60)/24)+DATE(1970,1,1)</f>
        <v>42675.207638888889</v>
      </c>
      <c r="K839">
        <v>1475460819</v>
      </c>
      <c r="L839" s="15">
        <f>(((K839/60)/60)/24)+DATE(1970,1,1)</f>
        <v>42646.092812499999</v>
      </c>
      <c r="M839" s="63">
        <f>DATEDIF(L839,J839,"D")</f>
        <v>29</v>
      </c>
      <c r="N839" s="5">
        <v>29</v>
      </c>
      <c r="O839" t="b">
        <v>0</v>
      </c>
      <c r="P839">
        <v>56</v>
      </c>
      <c r="Q839" t="b">
        <v>1</v>
      </c>
      <c r="R839" t="s">
        <v>8271</v>
      </c>
      <c r="S839" s="2">
        <f>IF(E839=0,0,E839/D839*100)</f>
        <v>104.64</v>
      </c>
      <c r="T839" s="4">
        <f>IF(E839=0,0,E839/P839)</f>
        <v>93.428571428571431</v>
      </c>
      <c r="U839" t="str">
        <f>PROPER(LEFT(R839,(SEARCH("/",R839)-2)+1))</f>
        <v>Theater</v>
      </c>
      <c r="V839" t="str">
        <f>PROPER(RIGHT(R839,LEN(R839)-SEARCH("/",R839)))</f>
        <v>Plays</v>
      </c>
    </row>
    <row r="840" spans="1:22" x14ac:dyDescent="0.25">
      <c r="A840">
        <v>631</v>
      </c>
      <c r="B840" s="7" t="s">
        <v>632</v>
      </c>
      <c r="C840" s="7" t="s">
        <v>4741</v>
      </c>
      <c r="D840" s="4">
        <v>50000</v>
      </c>
      <c r="E840" s="4">
        <v>690</v>
      </c>
      <c r="F840" t="s">
        <v>8220</v>
      </c>
      <c r="G840" t="s">
        <v>8229</v>
      </c>
      <c r="H840" t="s">
        <v>8251</v>
      </c>
      <c r="I840">
        <v>1464460329</v>
      </c>
      <c r="J840" s="11">
        <f>(((I840/60)/60)/24)+DATE(1970,1,1)</f>
        <v>42518.772326388891</v>
      </c>
      <c r="K840">
        <v>1461954729</v>
      </c>
      <c r="L840" s="15">
        <f>(((K840/60)/60)/24)+DATE(1970,1,1)</f>
        <v>42489.772326388891</v>
      </c>
      <c r="M840" s="63">
        <f>DATEDIF(L840,J840,"D")</f>
        <v>29</v>
      </c>
      <c r="N840" s="5">
        <v>29</v>
      </c>
      <c r="O840" t="b">
        <v>0</v>
      </c>
      <c r="P840">
        <v>9</v>
      </c>
      <c r="Q840" t="b">
        <v>0</v>
      </c>
      <c r="R840" t="s">
        <v>8272</v>
      </c>
      <c r="S840" s="2">
        <f>IF(E840=0,0,E840/D840*100)</f>
        <v>1.38</v>
      </c>
      <c r="T840" s="4">
        <f>IF(E840=0,0,E840/P840)</f>
        <v>76.666666666666671</v>
      </c>
      <c r="U840" t="str">
        <f>PROPER(LEFT(R840,(SEARCH("/",R840)-2)+1))</f>
        <v>Technology</v>
      </c>
      <c r="V840" t="str">
        <f>PROPER(RIGHT(R840,LEN(R840)-SEARCH("/",R840)))</f>
        <v>Web</v>
      </c>
    </row>
    <row r="841" spans="1:22" x14ac:dyDescent="0.25">
      <c r="A841">
        <v>637</v>
      </c>
      <c r="B841" s="7" t="s">
        <v>638</v>
      </c>
      <c r="C841" s="7" t="s">
        <v>4747</v>
      </c>
      <c r="D841" s="4">
        <v>100000</v>
      </c>
      <c r="E841" s="4">
        <v>0</v>
      </c>
      <c r="F841" t="s">
        <v>8220</v>
      </c>
      <c r="G841" t="s">
        <v>8225</v>
      </c>
      <c r="H841" t="s">
        <v>8247</v>
      </c>
      <c r="I841">
        <v>1488063840</v>
      </c>
      <c r="J841" s="11">
        <f>(((I841/60)/60)/24)+DATE(1970,1,1)</f>
        <v>42791.961111111115</v>
      </c>
      <c r="K841">
        <v>1485558318</v>
      </c>
      <c r="L841" s="15">
        <f>(((K841/60)/60)/24)+DATE(1970,1,1)</f>
        <v>42762.962013888886</v>
      </c>
      <c r="M841" s="63">
        <f>DATEDIF(L841,J841,"D")</f>
        <v>29</v>
      </c>
      <c r="N841" s="5">
        <v>29</v>
      </c>
      <c r="O841" t="b">
        <v>0</v>
      </c>
      <c r="P841">
        <v>0</v>
      </c>
      <c r="Q841" t="b">
        <v>0</v>
      </c>
      <c r="R841" t="s">
        <v>8272</v>
      </c>
      <c r="S841" s="2">
        <f>IF(E841=0,0,E841/D841*100)</f>
        <v>0</v>
      </c>
      <c r="T841" s="4">
        <f>IF(E841=0,0,E841/P841)</f>
        <v>0</v>
      </c>
      <c r="U841" t="str">
        <f>PROPER(LEFT(R841,(SEARCH("/",R841)-2)+1))</f>
        <v>Technology</v>
      </c>
      <c r="V841" t="str">
        <f>PROPER(RIGHT(R841,LEN(R841)-SEARCH("/",R841)))</f>
        <v>Web</v>
      </c>
    </row>
    <row r="842" spans="1:22" x14ac:dyDescent="0.25">
      <c r="A842">
        <v>926</v>
      </c>
      <c r="B842" s="7" t="s">
        <v>927</v>
      </c>
      <c r="C842" s="7" t="s">
        <v>5036</v>
      </c>
      <c r="D842" s="4">
        <v>7000</v>
      </c>
      <c r="E842" s="4">
        <v>0</v>
      </c>
      <c r="F842" t="s">
        <v>8221</v>
      </c>
      <c r="G842" t="s">
        <v>8224</v>
      </c>
      <c r="H842" t="s">
        <v>8246</v>
      </c>
      <c r="I842">
        <v>1278628800</v>
      </c>
      <c r="J842" s="11">
        <f>(((I842/60)/60)/24)+DATE(1970,1,1)</f>
        <v>40367.944444444445</v>
      </c>
      <c r="K842">
        <v>1276043330</v>
      </c>
      <c r="L842" s="15">
        <f>(((K842/60)/60)/24)+DATE(1970,1,1)</f>
        <v>40338.02002314815</v>
      </c>
      <c r="M842" s="63">
        <f>DATEDIF(L842,J842,"D")</f>
        <v>29</v>
      </c>
      <c r="N842" s="5">
        <v>29</v>
      </c>
      <c r="O842" t="b">
        <v>0</v>
      </c>
      <c r="P842">
        <v>0</v>
      </c>
      <c r="Q842" t="b">
        <v>0</v>
      </c>
      <c r="R842" t="s">
        <v>8278</v>
      </c>
      <c r="S842" s="2">
        <f>IF(E842=0,0,E842/D842*100)</f>
        <v>0</v>
      </c>
      <c r="T842" s="4">
        <f>IF(E842=0,0,E842/P842)</f>
        <v>0</v>
      </c>
      <c r="U842" t="str">
        <f>PROPER(LEFT(R842,(SEARCH("/",R842)-2)+1))</f>
        <v>Music</v>
      </c>
      <c r="V842" t="str">
        <f>PROPER(RIGHT(R842,LEN(R842)-SEARCH("/",R842)))</f>
        <v>Jazz</v>
      </c>
    </row>
    <row r="843" spans="1:22" x14ac:dyDescent="0.25">
      <c r="A843">
        <v>1264</v>
      </c>
      <c r="B843" s="7" t="s">
        <v>1265</v>
      </c>
      <c r="C843" s="7" t="s">
        <v>5374</v>
      </c>
      <c r="D843" s="4">
        <v>650</v>
      </c>
      <c r="E843" s="4">
        <v>1082</v>
      </c>
      <c r="F843" t="s">
        <v>8219</v>
      </c>
      <c r="G843" t="s">
        <v>8224</v>
      </c>
      <c r="H843" t="s">
        <v>8246</v>
      </c>
      <c r="I843">
        <v>1383062083</v>
      </c>
      <c r="J843" s="11">
        <f>(((I843/60)/60)/24)+DATE(1970,1,1)</f>
        <v>41576.662997685184</v>
      </c>
      <c r="K843">
        <v>1380556483</v>
      </c>
      <c r="L843" s="15">
        <f>(((K843/60)/60)/24)+DATE(1970,1,1)</f>
        <v>41547.662997685184</v>
      </c>
      <c r="M843" s="63">
        <f>DATEDIF(L843,J843,"D")</f>
        <v>29</v>
      </c>
      <c r="N843" s="5">
        <v>29</v>
      </c>
      <c r="O843" t="b">
        <v>1</v>
      </c>
      <c r="P843">
        <v>34</v>
      </c>
      <c r="Q843" t="b">
        <v>1</v>
      </c>
      <c r="R843" t="s">
        <v>8276</v>
      </c>
      <c r="S843" s="2">
        <f>IF(E843=0,0,E843/D843*100)</f>
        <v>166.46153846153845</v>
      </c>
      <c r="T843" s="4">
        <f>IF(E843=0,0,E843/P843)</f>
        <v>31.823529411764707</v>
      </c>
      <c r="U843" t="str">
        <f>PROPER(LEFT(R843,(SEARCH("/",R843)-2)+1))</f>
        <v>Music</v>
      </c>
      <c r="V843" t="str">
        <f>PROPER(RIGHT(R843,LEN(R843)-SEARCH("/",R843)))</f>
        <v>Rock</v>
      </c>
    </row>
    <row r="844" spans="1:22" x14ac:dyDescent="0.25">
      <c r="A844">
        <v>1278</v>
      </c>
      <c r="B844" s="7" t="s">
        <v>1279</v>
      </c>
      <c r="C844" s="7" t="s">
        <v>5388</v>
      </c>
      <c r="D844" s="4">
        <v>6500</v>
      </c>
      <c r="E844" s="4">
        <v>10071</v>
      </c>
      <c r="F844" t="s">
        <v>8219</v>
      </c>
      <c r="G844" t="s">
        <v>8224</v>
      </c>
      <c r="H844" t="s">
        <v>8246</v>
      </c>
      <c r="I844">
        <v>1403661600</v>
      </c>
      <c r="J844" s="11">
        <f>(((I844/60)/60)/24)+DATE(1970,1,1)</f>
        <v>41815.083333333336</v>
      </c>
      <c r="K844">
        <v>1401196766</v>
      </c>
      <c r="L844" s="15">
        <f>(((K844/60)/60)/24)+DATE(1970,1,1)</f>
        <v>41786.555162037039</v>
      </c>
      <c r="M844" s="63">
        <f>DATEDIF(L844,J844,"D")</f>
        <v>29</v>
      </c>
      <c r="N844" s="5">
        <v>29</v>
      </c>
      <c r="O844" t="b">
        <v>1</v>
      </c>
      <c r="P844">
        <v>190</v>
      </c>
      <c r="Q844" t="b">
        <v>1</v>
      </c>
      <c r="R844" t="s">
        <v>8276</v>
      </c>
      <c r="S844" s="2">
        <f>IF(E844=0,0,E844/D844*100)</f>
        <v>154.93846153846152</v>
      </c>
      <c r="T844" s="4">
        <f>IF(E844=0,0,E844/P844)</f>
        <v>53.005263157894738</v>
      </c>
      <c r="U844" t="str">
        <f>PROPER(LEFT(R844,(SEARCH("/",R844)-2)+1))</f>
        <v>Music</v>
      </c>
      <c r="V844" t="str">
        <f>PROPER(RIGHT(R844,LEN(R844)-SEARCH("/",R844)))</f>
        <v>Rock</v>
      </c>
    </row>
    <row r="845" spans="1:22" x14ac:dyDescent="0.25">
      <c r="A845">
        <v>1305</v>
      </c>
      <c r="B845" s="7" t="s">
        <v>1306</v>
      </c>
      <c r="C845" s="7" t="s">
        <v>5415</v>
      </c>
      <c r="D845" s="4">
        <v>30000</v>
      </c>
      <c r="E845" s="4">
        <v>7793</v>
      </c>
      <c r="F845" t="s">
        <v>8220</v>
      </c>
      <c r="G845" t="s">
        <v>8224</v>
      </c>
      <c r="H845" t="s">
        <v>8246</v>
      </c>
      <c r="I845">
        <v>1469122200</v>
      </c>
      <c r="J845" s="11">
        <f>(((I845/60)/60)/24)+DATE(1970,1,1)</f>
        <v>42572.729166666672</v>
      </c>
      <c r="K845">
        <v>1466611108</v>
      </c>
      <c r="L845" s="15">
        <f>(((K845/60)/60)/24)+DATE(1970,1,1)</f>
        <v>42543.665601851855</v>
      </c>
      <c r="M845" s="63">
        <f>DATEDIF(L845,J845,"D")</f>
        <v>29</v>
      </c>
      <c r="N845" s="5">
        <v>29</v>
      </c>
      <c r="O845" t="b">
        <v>0</v>
      </c>
      <c r="P845">
        <v>86</v>
      </c>
      <c r="Q845" t="b">
        <v>0</v>
      </c>
      <c r="R845" t="s">
        <v>8273</v>
      </c>
      <c r="S845" s="2">
        <f>IF(E845=0,0,E845/D845*100)</f>
        <v>25.976666666666663</v>
      </c>
      <c r="T845" s="4">
        <f>IF(E845=0,0,E845/P845)</f>
        <v>90.616279069767444</v>
      </c>
      <c r="U845" t="str">
        <f>PROPER(LEFT(R845,(SEARCH("/",R845)-2)+1))</f>
        <v>Technology</v>
      </c>
      <c r="V845" t="str">
        <f>PROPER(RIGHT(R845,LEN(R845)-SEARCH("/",R845)))</f>
        <v>Wearables</v>
      </c>
    </row>
    <row r="846" spans="1:22" x14ac:dyDescent="0.25">
      <c r="A846">
        <v>1320</v>
      </c>
      <c r="B846" s="7" t="s">
        <v>1321</v>
      </c>
      <c r="C846" s="7" t="s">
        <v>5430</v>
      </c>
      <c r="D846" s="4">
        <v>100000</v>
      </c>
      <c r="E846" s="4">
        <v>503</v>
      </c>
      <c r="F846" t="s">
        <v>8220</v>
      </c>
      <c r="G846" t="s">
        <v>8233</v>
      </c>
      <c r="H846" t="s">
        <v>8249</v>
      </c>
      <c r="I846">
        <v>1483138800</v>
      </c>
      <c r="J846" s="11">
        <f>(((I846/60)/60)/24)+DATE(1970,1,1)</f>
        <v>42734.958333333328</v>
      </c>
      <c r="K846">
        <v>1480610046</v>
      </c>
      <c r="L846" s="15">
        <f>(((K846/60)/60)/24)+DATE(1970,1,1)</f>
        <v>42705.690347222218</v>
      </c>
      <c r="M846" s="63">
        <f>DATEDIF(L846,J846,"D")</f>
        <v>29</v>
      </c>
      <c r="N846" s="5">
        <v>29</v>
      </c>
      <c r="O846" t="b">
        <v>0</v>
      </c>
      <c r="P846">
        <v>3</v>
      </c>
      <c r="Q846" t="b">
        <v>0</v>
      </c>
      <c r="R846" t="s">
        <v>8273</v>
      </c>
      <c r="S846" s="2">
        <f>IF(E846=0,0,E846/D846*100)</f>
        <v>0.503</v>
      </c>
      <c r="T846" s="4">
        <f>IF(E846=0,0,E846/P846)</f>
        <v>167.66666666666666</v>
      </c>
      <c r="U846" t="str">
        <f>PROPER(LEFT(R846,(SEARCH("/",R846)-2)+1))</f>
        <v>Technology</v>
      </c>
      <c r="V846" t="str">
        <f>PROPER(RIGHT(R846,LEN(R846)-SEARCH("/",R846)))</f>
        <v>Wearables</v>
      </c>
    </row>
    <row r="847" spans="1:22" x14ac:dyDescent="0.25">
      <c r="A847">
        <v>1344</v>
      </c>
      <c r="B847" s="7" t="s">
        <v>1345</v>
      </c>
      <c r="C847" s="7" t="s">
        <v>5454</v>
      </c>
      <c r="D847" s="4">
        <v>1500</v>
      </c>
      <c r="E847" s="4">
        <v>5666</v>
      </c>
      <c r="F847" t="s">
        <v>8219</v>
      </c>
      <c r="G847" t="s">
        <v>8229</v>
      </c>
      <c r="H847" t="s">
        <v>8251</v>
      </c>
      <c r="I847">
        <v>1467313039</v>
      </c>
      <c r="J847" s="11">
        <f>(((I847/60)/60)/24)+DATE(1970,1,1)</f>
        <v>42551.789803240739</v>
      </c>
      <c r="K847">
        <v>1464807439</v>
      </c>
      <c r="L847" s="15">
        <f>(((K847/60)/60)/24)+DATE(1970,1,1)</f>
        <v>42522.789803240739</v>
      </c>
      <c r="M847" s="63">
        <f>DATEDIF(L847,J847,"D")</f>
        <v>29</v>
      </c>
      <c r="N847" s="5">
        <v>29</v>
      </c>
      <c r="O847" t="b">
        <v>0</v>
      </c>
      <c r="P847">
        <v>139</v>
      </c>
      <c r="Q847" t="b">
        <v>1</v>
      </c>
      <c r="R847" t="s">
        <v>8274</v>
      </c>
      <c r="S847" s="2">
        <f>IF(E847=0,0,E847/D847*100)</f>
        <v>377.73333333333335</v>
      </c>
      <c r="T847" s="4">
        <f>IF(E847=0,0,E847/P847)</f>
        <v>40.762589928057551</v>
      </c>
      <c r="U847" t="str">
        <f>PROPER(LEFT(R847,(SEARCH("/",R847)-2)+1))</f>
        <v>Publishing</v>
      </c>
      <c r="V847" t="str">
        <f>PROPER(RIGHT(R847,LEN(R847)-SEARCH("/",R847)))</f>
        <v>Nonfiction</v>
      </c>
    </row>
    <row r="848" spans="1:22" x14ac:dyDescent="0.25">
      <c r="A848">
        <v>1490</v>
      </c>
      <c r="B848" s="7" t="s">
        <v>1491</v>
      </c>
      <c r="C848" s="7" t="s">
        <v>5600</v>
      </c>
      <c r="D848" s="4">
        <v>2900</v>
      </c>
      <c r="E848" s="4">
        <v>895</v>
      </c>
      <c r="F848" t="s">
        <v>8221</v>
      </c>
      <c r="G848" t="s">
        <v>8224</v>
      </c>
      <c r="H848" t="s">
        <v>8246</v>
      </c>
      <c r="I848">
        <v>1380720474</v>
      </c>
      <c r="J848" s="11">
        <f>(((I848/60)/60)/24)+DATE(1970,1,1)</f>
        <v>41549.561041666668</v>
      </c>
      <c r="K848">
        <v>1378214874</v>
      </c>
      <c r="L848" s="15">
        <f>(((K848/60)/60)/24)+DATE(1970,1,1)</f>
        <v>41520.561041666668</v>
      </c>
      <c r="M848" s="63">
        <f>DATEDIF(L848,J848,"D")</f>
        <v>29</v>
      </c>
      <c r="N848" s="5">
        <v>29</v>
      </c>
      <c r="O848" t="b">
        <v>0</v>
      </c>
      <c r="P848">
        <v>19</v>
      </c>
      <c r="Q848" t="b">
        <v>0</v>
      </c>
      <c r="R848" t="s">
        <v>8275</v>
      </c>
      <c r="S848" s="2">
        <f>IF(E848=0,0,E848/D848*100)</f>
        <v>30.862068965517242</v>
      </c>
      <c r="T848" s="4">
        <f>IF(E848=0,0,E848/P848)</f>
        <v>47.10526315789474</v>
      </c>
      <c r="U848" t="str">
        <f>PROPER(LEFT(R848,(SEARCH("/",R848)-2)+1))</f>
        <v>Publishing</v>
      </c>
      <c r="V848" t="str">
        <f>PROPER(RIGHT(R848,LEN(R848)-SEARCH("/",R848)))</f>
        <v>Fiction</v>
      </c>
    </row>
    <row r="849" spans="1:22" x14ac:dyDescent="0.25">
      <c r="A849">
        <v>1509</v>
      </c>
      <c r="B849" s="7" t="s">
        <v>1510</v>
      </c>
      <c r="C849" s="7" t="s">
        <v>5619</v>
      </c>
      <c r="D849" s="4">
        <v>17500</v>
      </c>
      <c r="E849" s="4">
        <v>21637.22</v>
      </c>
      <c r="F849" t="s">
        <v>8219</v>
      </c>
      <c r="G849" t="s">
        <v>8236</v>
      </c>
      <c r="H849" t="s">
        <v>8249</v>
      </c>
      <c r="I849">
        <v>1487113140</v>
      </c>
      <c r="J849" s="11">
        <f>(((I849/60)/60)/24)+DATE(1970,1,1)</f>
        <v>42780.957638888889</v>
      </c>
      <c r="K849">
        <v>1484570885</v>
      </c>
      <c r="L849" s="15">
        <f>(((K849/60)/60)/24)+DATE(1970,1,1)</f>
        <v>42751.533391203702</v>
      </c>
      <c r="M849" s="63">
        <f>DATEDIF(L849,J849,"D")</f>
        <v>29</v>
      </c>
      <c r="N849" s="5">
        <v>29</v>
      </c>
      <c r="O849" t="b">
        <v>1</v>
      </c>
      <c r="P849">
        <v>196</v>
      </c>
      <c r="Q849" t="b">
        <v>1</v>
      </c>
      <c r="R849" t="s">
        <v>8285</v>
      </c>
      <c r="S849" s="2">
        <f>IF(E849=0,0,E849/D849*100)</f>
        <v>123.64125714285714</v>
      </c>
      <c r="T849" s="4">
        <f>IF(E849=0,0,E849/P849)</f>
        <v>110.39397959183674</v>
      </c>
      <c r="U849" t="str">
        <f>PROPER(LEFT(R849,(SEARCH("/",R849)-2)+1))</f>
        <v>Photography</v>
      </c>
      <c r="V849" t="str">
        <f>PROPER(RIGHT(R849,LEN(R849)-SEARCH("/",R849)))</f>
        <v>Photobooks</v>
      </c>
    </row>
    <row r="850" spans="1:22" x14ac:dyDescent="0.25">
      <c r="A850">
        <v>1535</v>
      </c>
      <c r="B850" s="7" t="s">
        <v>1536</v>
      </c>
      <c r="C850" s="7" t="s">
        <v>5645</v>
      </c>
      <c r="D850" s="4">
        <v>4000</v>
      </c>
      <c r="E850" s="4">
        <v>5297</v>
      </c>
      <c r="F850" t="s">
        <v>8219</v>
      </c>
      <c r="G850" t="s">
        <v>8224</v>
      </c>
      <c r="H850" t="s">
        <v>8246</v>
      </c>
      <c r="I850">
        <v>1464040800</v>
      </c>
      <c r="J850" s="11">
        <f>(((I850/60)/60)/24)+DATE(1970,1,1)</f>
        <v>42513.916666666672</v>
      </c>
      <c r="K850">
        <v>1461527631</v>
      </c>
      <c r="L850" s="15">
        <f>(((K850/60)/60)/24)+DATE(1970,1,1)</f>
        <v>42484.829062500001</v>
      </c>
      <c r="M850" s="63">
        <f>DATEDIF(L850,J850,"D")</f>
        <v>29</v>
      </c>
      <c r="N850" s="5">
        <v>29</v>
      </c>
      <c r="O850" t="b">
        <v>1</v>
      </c>
      <c r="P850">
        <v>110</v>
      </c>
      <c r="Q850" t="b">
        <v>1</v>
      </c>
      <c r="R850" t="s">
        <v>8285</v>
      </c>
      <c r="S850" s="2">
        <f>IF(E850=0,0,E850/D850*100)</f>
        <v>132.42499999999998</v>
      </c>
      <c r="T850" s="4">
        <f>IF(E850=0,0,E850/P850)</f>
        <v>48.154545454545456</v>
      </c>
      <c r="U850" t="str">
        <f>PROPER(LEFT(R850,(SEARCH("/",R850)-2)+1))</f>
        <v>Photography</v>
      </c>
      <c r="V850" t="str">
        <f>PROPER(RIGHT(R850,LEN(R850)-SEARCH("/",R850)))</f>
        <v>Photobooks</v>
      </c>
    </row>
    <row r="851" spans="1:22" x14ac:dyDescent="0.25">
      <c r="A851">
        <v>1566</v>
      </c>
      <c r="B851" s="7" t="s">
        <v>1567</v>
      </c>
      <c r="C851" s="7" t="s">
        <v>5676</v>
      </c>
      <c r="D851" s="4">
        <v>30000</v>
      </c>
      <c r="E851" s="4">
        <v>6375</v>
      </c>
      <c r="F851" t="s">
        <v>8220</v>
      </c>
      <c r="G851" t="s">
        <v>8224</v>
      </c>
      <c r="H851" t="s">
        <v>8246</v>
      </c>
      <c r="I851">
        <v>1469656800</v>
      </c>
      <c r="J851" s="11">
        <f>(((I851/60)/60)/24)+DATE(1970,1,1)</f>
        <v>42578.916666666672</v>
      </c>
      <c r="K851">
        <v>1467151204</v>
      </c>
      <c r="L851" s="15">
        <f>(((K851/60)/60)/24)+DATE(1970,1,1)</f>
        <v>42549.916712962964</v>
      </c>
      <c r="M851" s="63">
        <f>DATEDIF(L851,J851,"D")</f>
        <v>29</v>
      </c>
      <c r="N851" s="5">
        <v>29</v>
      </c>
      <c r="O851" t="b">
        <v>0</v>
      </c>
      <c r="P851">
        <v>59</v>
      </c>
      <c r="Q851" t="b">
        <v>0</v>
      </c>
      <c r="R851" t="s">
        <v>8290</v>
      </c>
      <c r="S851" s="2">
        <f>IF(E851=0,0,E851/D851*100)</f>
        <v>21.25</v>
      </c>
      <c r="T851" s="4">
        <f>IF(E851=0,0,E851/P851)</f>
        <v>108.05084745762711</v>
      </c>
      <c r="U851" t="str">
        <f>PROPER(LEFT(R851,(SEARCH("/",R851)-2)+1))</f>
        <v>Publishing</v>
      </c>
      <c r="V851" t="str">
        <f>PROPER(RIGHT(R851,LEN(R851)-SEARCH("/",R851)))</f>
        <v>Art Books</v>
      </c>
    </row>
    <row r="852" spans="1:22" x14ac:dyDescent="0.25">
      <c r="A852">
        <v>1659</v>
      </c>
      <c r="B852" s="7" t="s">
        <v>1660</v>
      </c>
      <c r="C852" s="7" t="s">
        <v>5769</v>
      </c>
      <c r="D852" s="4">
        <v>500</v>
      </c>
      <c r="E852" s="4">
        <v>564</v>
      </c>
      <c r="F852" t="s">
        <v>8219</v>
      </c>
      <c r="G852" t="s">
        <v>8225</v>
      </c>
      <c r="H852" t="s">
        <v>8247</v>
      </c>
      <c r="I852">
        <v>1387281600</v>
      </c>
      <c r="J852" s="11">
        <f>(((I852/60)/60)/24)+DATE(1970,1,1)</f>
        <v>41625.5</v>
      </c>
      <c r="K852">
        <v>1384811721</v>
      </c>
      <c r="L852" s="15">
        <f>(((K852/60)/60)/24)+DATE(1970,1,1)</f>
        <v>41596.913437499999</v>
      </c>
      <c r="M852" s="63">
        <f>DATEDIF(L852,J852,"D")</f>
        <v>29</v>
      </c>
      <c r="N852" s="5">
        <v>29</v>
      </c>
      <c r="O852" t="b">
        <v>0</v>
      </c>
      <c r="P852">
        <v>45</v>
      </c>
      <c r="Q852" t="b">
        <v>1</v>
      </c>
      <c r="R852" t="s">
        <v>8292</v>
      </c>
      <c r="S852" s="2">
        <f>IF(E852=0,0,E852/D852*100)</f>
        <v>112.79999999999998</v>
      </c>
      <c r="T852" s="4">
        <f>IF(E852=0,0,E852/P852)</f>
        <v>12.533333333333333</v>
      </c>
      <c r="U852" t="str">
        <f>PROPER(LEFT(R852,(SEARCH("/",R852)-2)+1))</f>
        <v>Music</v>
      </c>
      <c r="V852" t="str">
        <f>PROPER(RIGHT(R852,LEN(R852)-SEARCH("/",R852)))</f>
        <v>Pop</v>
      </c>
    </row>
    <row r="853" spans="1:22" x14ac:dyDescent="0.25">
      <c r="A853">
        <v>1697</v>
      </c>
      <c r="B853" s="7" t="s">
        <v>1698</v>
      </c>
      <c r="C853" s="7" t="s">
        <v>5807</v>
      </c>
      <c r="D853" s="4">
        <v>12500</v>
      </c>
      <c r="E853" s="4">
        <v>2526</v>
      </c>
      <c r="F853" t="s">
        <v>8222</v>
      </c>
      <c r="G853" t="s">
        <v>8224</v>
      </c>
      <c r="H853" t="s">
        <v>8246</v>
      </c>
      <c r="I853">
        <v>1491781648</v>
      </c>
      <c r="J853" s="11">
        <f>(((I853/60)/60)/24)+DATE(1970,1,1)</f>
        <v>42834.991296296299</v>
      </c>
      <c r="K853">
        <v>1489193248</v>
      </c>
      <c r="L853" s="15">
        <f>(((K853/60)/60)/24)+DATE(1970,1,1)</f>
        <v>42805.032962962956</v>
      </c>
      <c r="M853" s="63">
        <f>DATEDIF(L853,J853,"D")</f>
        <v>29</v>
      </c>
      <c r="N853" s="5">
        <v>29</v>
      </c>
      <c r="O853" t="b">
        <v>0</v>
      </c>
      <c r="P853">
        <v>22</v>
      </c>
      <c r="Q853" t="b">
        <v>0</v>
      </c>
      <c r="R853" t="s">
        <v>8293</v>
      </c>
      <c r="S853" s="2">
        <f>IF(E853=0,0,E853/D853*100)</f>
        <v>20.208000000000002</v>
      </c>
      <c r="T853" s="4">
        <f>IF(E853=0,0,E853/P853)</f>
        <v>114.81818181818181</v>
      </c>
      <c r="U853" t="str">
        <f>PROPER(LEFT(R853,(SEARCH("/",R853)-2)+1))</f>
        <v>Music</v>
      </c>
      <c r="V853" t="str">
        <f>PROPER(RIGHT(R853,LEN(R853)-SEARCH("/",R853)))</f>
        <v>Faith</v>
      </c>
    </row>
    <row r="854" spans="1:22" x14ac:dyDescent="0.25">
      <c r="A854">
        <v>1726</v>
      </c>
      <c r="B854" s="7" t="s">
        <v>1727</v>
      </c>
      <c r="C854" s="7" t="s">
        <v>5836</v>
      </c>
      <c r="D854" s="4">
        <v>6500</v>
      </c>
      <c r="E854" s="4">
        <v>2196</v>
      </c>
      <c r="F854" t="s">
        <v>8221</v>
      </c>
      <c r="G854" t="s">
        <v>8224</v>
      </c>
      <c r="H854" t="s">
        <v>8246</v>
      </c>
      <c r="I854">
        <v>1403906664</v>
      </c>
      <c r="J854" s="11">
        <f>(((I854/60)/60)/24)+DATE(1970,1,1)</f>
        <v>41817.919722222221</v>
      </c>
      <c r="K854">
        <v>1401401064</v>
      </c>
      <c r="L854" s="15">
        <f>(((K854/60)/60)/24)+DATE(1970,1,1)</f>
        <v>41788.919722222221</v>
      </c>
      <c r="M854" s="63">
        <f>DATEDIF(L854,J854,"D")</f>
        <v>29</v>
      </c>
      <c r="N854" s="5">
        <v>29</v>
      </c>
      <c r="O854" t="b">
        <v>0</v>
      </c>
      <c r="P854">
        <v>16</v>
      </c>
      <c r="Q854" t="b">
        <v>0</v>
      </c>
      <c r="R854" t="s">
        <v>8293</v>
      </c>
      <c r="S854" s="2">
        <f>IF(E854=0,0,E854/D854*100)</f>
        <v>33.784615384615385</v>
      </c>
      <c r="T854" s="4">
        <f>IF(E854=0,0,E854/P854)</f>
        <v>137.25</v>
      </c>
      <c r="U854" t="str">
        <f>PROPER(LEFT(R854,(SEARCH("/",R854)-2)+1))</f>
        <v>Music</v>
      </c>
      <c r="V854" t="str">
        <f>PROPER(RIGHT(R854,LEN(R854)-SEARCH("/",R854)))</f>
        <v>Faith</v>
      </c>
    </row>
    <row r="855" spans="1:22" x14ac:dyDescent="0.25">
      <c r="A855">
        <v>1747</v>
      </c>
      <c r="B855" s="7" t="s">
        <v>1748</v>
      </c>
      <c r="C855" s="7" t="s">
        <v>5857</v>
      </c>
      <c r="D855" s="4">
        <v>9000</v>
      </c>
      <c r="E855" s="4">
        <v>9446</v>
      </c>
      <c r="F855" t="s">
        <v>8219</v>
      </c>
      <c r="G855" t="s">
        <v>8225</v>
      </c>
      <c r="H855" t="s">
        <v>8247</v>
      </c>
      <c r="I855">
        <v>1447426800</v>
      </c>
      <c r="J855" s="11">
        <f>(((I855/60)/60)/24)+DATE(1970,1,1)</f>
        <v>42321.625</v>
      </c>
      <c r="K855">
        <v>1444904830</v>
      </c>
      <c r="L855" s="15">
        <f>(((K855/60)/60)/24)+DATE(1970,1,1)</f>
        <v>42292.435532407413</v>
      </c>
      <c r="M855" s="63">
        <f>DATEDIF(L855,J855,"D")</f>
        <v>29</v>
      </c>
      <c r="N855" s="5">
        <v>29</v>
      </c>
      <c r="O855" t="b">
        <v>0</v>
      </c>
      <c r="P855">
        <v>159</v>
      </c>
      <c r="Q855" t="b">
        <v>1</v>
      </c>
      <c r="R855" t="s">
        <v>8285</v>
      </c>
      <c r="S855" s="2">
        <f>IF(E855=0,0,E855/D855*100)</f>
        <v>104.95555555555556</v>
      </c>
      <c r="T855" s="4">
        <f>IF(E855=0,0,E855/P855)</f>
        <v>59.408805031446541</v>
      </c>
      <c r="U855" t="str">
        <f>PROPER(LEFT(R855,(SEARCH("/",R855)-2)+1))</f>
        <v>Photography</v>
      </c>
      <c r="V855" t="str">
        <f>PROPER(RIGHT(R855,LEN(R855)-SEARCH("/",R855)))</f>
        <v>Photobooks</v>
      </c>
    </row>
    <row r="856" spans="1:22" x14ac:dyDescent="0.25">
      <c r="A856">
        <v>1764</v>
      </c>
      <c r="B856" s="7" t="s">
        <v>1765</v>
      </c>
      <c r="C856" s="7" t="s">
        <v>5874</v>
      </c>
      <c r="D856" s="4">
        <v>11000</v>
      </c>
      <c r="E856" s="4">
        <v>2156</v>
      </c>
      <c r="F856" t="s">
        <v>8221</v>
      </c>
      <c r="G856" t="s">
        <v>8225</v>
      </c>
      <c r="H856" t="s">
        <v>8247</v>
      </c>
      <c r="I856">
        <v>1407065979</v>
      </c>
      <c r="J856" s="11">
        <f>(((I856/60)/60)/24)+DATE(1970,1,1)</f>
        <v>41854.485868055555</v>
      </c>
      <c r="K856">
        <v>1404560379</v>
      </c>
      <c r="L856" s="15">
        <f>(((K856/60)/60)/24)+DATE(1970,1,1)</f>
        <v>41825.485868055555</v>
      </c>
      <c r="M856" s="63">
        <f>DATEDIF(L856,J856,"D")</f>
        <v>29</v>
      </c>
      <c r="N856" s="5">
        <v>29</v>
      </c>
      <c r="O856" t="b">
        <v>1</v>
      </c>
      <c r="P856">
        <v>39</v>
      </c>
      <c r="Q856" t="b">
        <v>0</v>
      </c>
      <c r="R856" t="s">
        <v>8285</v>
      </c>
      <c r="S856" s="2">
        <f>IF(E856=0,0,E856/D856*100)</f>
        <v>19.600000000000001</v>
      </c>
      <c r="T856" s="4">
        <f>IF(E856=0,0,E856/P856)</f>
        <v>55.282051282051285</v>
      </c>
      <c r="U856" t="str">
        <f>PROPER(LEFT(R856,(SEARCH("/",R856)-2)+1))</f>
        <v>Photography</v>
      </c>
      <c r="V856" t="str">
        <f>PROPER(RIGHT(R856,LEN(R856)-SEARCH("/",R856)))</f>
        <v>Photobooks</v>
      </c>
    </row>
    <row r="857" spans="1:22" x14ac:dyDescent="0.25">
      <c r="A857">
        <v>1795</v>
      </c>
      <c r="B857" s="7" t="s">
        <v>1796</v>
      </c>
      <c r="C857" s="7" t="s">
        <v>5905</v>
      </c>
      <c r="D857" s="4">
        <v>28000</v>
      </c>
      <c r="E857" s="4">
        <v>10846</v>
      </c>
      <c r="F857" t="s">
        <v>8221</v>
      </c>
      <c r="G857" t="s">
        <v>8236</v>
      </c>
      <c r="H857" t="s">
        <v>8249</v>
      </c>
      <c r="I857">
        <v>1476460800</v>
      </c>
      <c r="J857" s="11">
        <f>(((I857/60)/60)/24)+DATE(1970,1,1)</f>
        <v>42657.666666666672</v>
      </c>
      <c r="K857">
        <v>1473922541</v>
      </c>
      <c r="L857" s="15">
        <f>(((K857/60)/60)/24)+DATE(1970,1,1)</f>
        <v>42628.288668981477</v>
      </c>
      <c r="M857" s="63">
        <f>DATEDIF(L857,J857,"D")</f>
        <v>29</v>
      </c>
      <c r="N857" s="5">
        <v>29</v>
      </c>
      <c r="O857" t="b">
        <v>1</v>
      </c>
      <c r="P857">
        <v>81</v>
      </c>
      <c r="Q857" t="b">
        <v>0</v>
      </c>
      <c r="R857" t="s">
        <v>8285</v>
      </c>
      <c r="S857" s="2">
        <f>IF(E857=0,0,E857/D857*100)</f>
        <v>38.735714285714288</v>
      </c>
      <c r="T857" s="4">
        <f>IF(E857=0,0,E857/P857)</f>
        <v>133.90123456790124</v>
      </c>
      <c r="U857" t="str">
        <f>PROPER(LEFT(R857,(SEARCH("/",R857)-2)+1))</f>
        <v>Photography</v>
      </c>
      <c r="V857" t="str">
        <f>PROPER(RIGHT(R857,LEN(R857)-SEARCH("/",R857)))</f>
        <v>Photobooks</v>
      </c>
    </row>
    <row r="858" spans="1:22" x14ac:dyDescent="0.25">
      <c r="A858">
        <v>1838</v>
      </c>
      <c r="B858" s="7" t="s">
        <v>1839</v>
      </c>
      <c r="C858" s="7" t="s">
        <v>5948</v>
      </c>
      <c r="D858" s="4">
        <v>1000</v>
      </c>
      <c r="E858" s="4">
        <v>1001.49</v>
      </c>
      <c r="F858" t="s">
        <v>8219</v>
      </c>
      <c r="G858" t="s">
        <v>8224</v>
      </c>
      <c r="H858" t="s">
        <v>8246</v>
      </c>
      <c r="I858">
        <v>1317438000</v>
      </c>
      <c r="J858" s="11">
        <f>(((I858/60)/60)/24)+DATE(1970,1,1)</f>
        <v>40817.125</v>
      </c>
      <c r="K858">
        <v>1314989557</v>
      </c>
      <c r="L858" s="15">
        <f>(((K858/60)/60)/24)+DATE(1970,1,1)</f>
        <v>40788.786539351851</v>
      </c>
      <c r="M858" s="63">
        <f>DATEDIF(L858,J858,"D")</f>
        <v>29</v>
      </c>
      <c r="N858" s="5">
        <v>29</v>
      </c>
      <c r="O858" t="b">
        <v>0</v>
      </c>
      <c r="P858">
        <v>28</v>
      </c>
      <c r="Q858" t="b">
        <v>1</v>
      </c>
      <c r="R858" t="s">
        <v>8276</v>
      </c>
      <c r="S858" s="2">
        <f>IF(E858=0,0,E858/D858*100)</f>
        <v>100.149</v>
      </c>
      <c r="T858" s="4">
        <f>IF(E858=0,0,E858/P858)</f>
        <v>35.767499999999998</v>
      </c>
      <c r="U858" t="str">
        <f>PROPER(LEFT(R858,(SEARCH("/",R858)-2)+1))</f>
        <v>Music</v>
      </c>
      <c r="V858" t="str">
        <f>PROPER(RIGHT(R858,LEN(R858)-SEARCH("/",R858)))</f>
        <v>Rock</v>
      </c>
    </row>
    <row r="859" spans="1:22" x14ac:dyDescent="0.25">
      <c r="A859">
        <v>1870</v>
      </c>
      <c r="B859" s="7" t="s">
        <v>1871</v>
      </c>
      <c r="C859" s="7" t="s">
        <v>5980</v>
      </c>
      <c r="D859" s="4">
        <v>3500</v>
      </c>
      <c r="E859" s="4">
        <v>361</v>
      </c>
      <c r="F859" t="s">
        <v>8221</v>
      </c>
      <c r="G859" t="s">
        <v>8224</v>
      </c>
      <c r="H859" t="s">
        <v>8246</v>
      </c>
      <c r="I859">
        <v>1454213820</v>
      </c>
      <c r="J859" s="11">
        <f>(((I859/60)/60)/24)+DATE(1970,1,1)</f>
        <v>42400.178472222222</v>
      </c>
      <c r="K859">
        <v>1451723535</v>
      </c>
      <c r="L859" s="15">
        <f>(((K859/60)/60)/24)+DATE(1970,1,1)</f>
        <v>42371.355729166666</v>
      </c>
      <c r="M859" s="63">
        <f>DATEDIF(L859,J859,"D")</f>
        <v>29</v>
      </c>
      <c r="N859" s="5">
        <v>29</v>
      </c>
      <c r="O859" t="b">
        <v>0</v>
      </c>
      <c r="P859">
        <v>11</v>
      </c>
      <c r="Q859" t="b">
        <v>0</v>
      </c>
      <c r="R859" t="s">
        <v>8283</v>
      </c>
      <c r="S859" s="2">
        <f>IF(E859=0,0,E859/D859*100)</f>
        <v>10.314285714285715</v>
      </c>
      <c r="T859" s="4">
        <f>IF(E859=0,0,E859/P859)</f>
        <v>32.81818181818182</v>
      </c>
      <c r="U859" t="str">
        <f>PROPER(LEFT(R859,(SEARCH("/",R859)-2)+1))</f>
        <v>Games</v>
      </c>
      <c r="V859" t="str">
        <f>PROPER(RIGHT(R859,LEN(R859)-SEARCH("/",R859)))</f>
        <v>Mobile Games</v>
      </c>
    </row>
    <row r="860" spans="1:22" x14ac:dyDescent="0.25">
      <c r="A860">
        <v>1873</v>
      </c>
      <c r="B860" s="7" t="s">
        <v>1874</v>
      </c>
      <c r="C860" s="7" t="s">
        <v>5983</v>
      </c>
      <c r="D860" s="4">
        <v>8000</v>
      </c>
      <c r="E860" s="4">
        <v>36</v>
      </c>
      <c r="F860" t="s">
        <v>8221</v>
      </c>
      <c r="G860" t="s">
        <v>8229</v>
      </c>
      <c r="H860" t="s">
        <v>8251</v>
      </c>
      <c r="I860">
        <v>1436373900</v>
      </c>
      <c r="J860" s="11">
        <f>(((I860/60)/60)/24)+DATE(1970,1,1)</f>
        <v>42193.697916666672</v>
      </c>
      <c r="K860">
        <v>1433861210</v>
      </c>
      <c r="L860" s="15">
        <f>(((K860/60)/60)/24)+DATE(1970,1,1)</f>
        <v>42164.615856481483</v>
      </c>
      <c r="M860" s="63">
        <f>DATEDIF(L860,J860,"D")</f>
        <v>29</v>
      </c>
      <c r="N860" s="5">
        <v>29</v>
      </c>
      <c r="O860" t="b">
        <v>0</v>
      </c>
      <c r="P860">
        <v>2</v>
      </c>
      <c r="Q860" t="b">
        <v>0</v>
      </c>
      <c r="R860" t="s">
        <v>8283</v>
      </c>
      <c r="S860" s="2">
        <f>IF(E860=0,0,E860/D860*100)</f>
        <v>0.44999999999999996</v>
      </c>
      <c r="T860" s="4">
        <f>IF(E860=0,0,E860/P860)</f>
        <v>18</v>
      </c>
      <c r="U860" t="str">
        <f>PROPER(LEFT(R860,(SEARCH("/",R860)-2)+1))</f>
        <v>Games</v>
      </c>
      <c r="V860" t="str">
        <f>PROPER(RIGHT(R860,LEN(R860)-SEARCH("/",R860)))</f>
        <v>Mobile Games</v>
      </c>
    </row>
    <row r="861" spans="1:22" x14ac:dyDescent="0.25">
      <c r="A861">
        <v>1877</v>
      </c>
      <c r="B861" s="7" t="s">
        <v>1878</v>
      </c>
      <c r="C861" s="7" t="s">
        <v>5987</v>
      </c>
      <c r="D861" s="4">
        <v>60</v>
      </c>
      <c r="E861" s="4">
        <v>0</v>
      </c>
      <c r="F861" t="s">
        <v>8221</v>
      </c>
      <c r="G861" t="s">
        <v>8224</v>
      </c>
      <c r="H861" t="s">
        <v>8246</v>
      </c>
      <c r="I861">
        <v>1425170525</v>
      </c>
      <c r="J861" s="11">
        <f>(((I861/60)/60)/24)+DATE(1970,1,1)</f>
        <v>42064.029224537036</v>
      </c>
      <c r="K861">
        <v>1422664925</v>
      </c>
      <c r="L861" s="15">
        <f>(((K861/60)/60)/24)+DATE(1970,1,1)</f>
        <v>42035.029224537036</v>
      </c>
      <c r="M861" s="63">
        <f>DATEDIF(L861,J861,"D")</f>
        <v>29</v>
      </c>
      <c r="N861" s="5">
        <v>29</v>
      </c>
      <c r="O861" t="b">
        <v>0</v>
      </c>
      <c r="P861">
        <v>0</v>
      </c>
      <c r="Q861" t="b">
        <v>0</v>
      </c>
      <c r="R861" t="s">
        <v>8283</v>
      </c>
      <c r="S861" s="2">
        <f>IF(E861=0,0,E861/D861*100)</f>
        <v>0</v>
      </c>
      <c r="T861" s="4">
        <f>IF(E861=0,0,E861/P861)</f>
        <v>0</v>
      </c>
      <c r="U861" t="str">
        <f>PROPER(LEFT(R861,(SEARCH("/",R861)-2)+1))</f>
        <v>Games</v>
      </c>
      <c r="V861" t="str">
        <f>PROPER(RIGHT(R861,LEN(R861)-SEARCH("/",R861)))</f>
        <v>Mobile Games</v>
      </c>
    </row>
    <row r="862" spans="1:22" x14ac:dyDescent="0.25">
      <c r="A862">
        <v>1880</v>
      </c>
      <c r="B862" s="7" t="s">
        <v>1881</v>
      </c>
      <c r="C862" s="7" t="s">
        <v>5990</v>
      </c>
      <c r="D862" s="4">
        <v>5000</v>
      </c>
      <c r="E862" s="4">
        <v>1004</v>
      </c>
      <c r="F862" t="s">
        <v>8221</v>
      </c>
      <c r="G862" t="s">
        <v>8225</v>
      </c>
      <c r="H862" t="s">
        <v>8247</v>
      </c>
      <c r="I862">
        <v>1459341380</v>
      </c>
      <c r="J862" s="11">
        <f>(((I862/60)/60)/24)+DATE(1970,1,1)</f>
        <v>42459.525231481486</v>
      </c>
      <c r="K862">
        <v>1456839380</v>
      </c>
      <c r="L862" s="15">
        <f>(((K862/60)/60)/24)+DATE(1970,1,1)</f>
        <v>42430.566898148143</v>
      </c>
      <c r="M862" s="63">
        <f>DATEDIF(L862,J862,"D")</f>
        <v>29</v>
      </c>
      <c r="N862" s="5">
        <v>29</v>
      </c>
      <c r="O862" t="b">
        <v>0</v>
      </c>
      <c r="P862">
        <v>24</v>
      </c>
      <c r="Q862" t="b">
        <v>0</v>
      </c>
      <c r="R862" t="s">
        <v>8283</v>
      </c>
      <c r="S862" s="2">
        <f>IF(E862=0,0,E862/D862*100)</f>
        <v>20.080000000000002</v>
      </c>
      <c r="T862" s="4">
        <f>IF(E862=0,0,E862/P862)</f>
        <v>41.833333333333336</v>
      </c>
      <c r="U862" t="str">
        <f>PROPER(LEFT(R862,(SEARCH("/",R862)-2)+1))</f>
        <v>Games</v>
      </c>
      <c r="V862" t="str">
        <f>PROPER(RIGHT(R862,LEN(R862)-SEARCH("/",R862)))</f>
        <v>Mobile Games</v>
      </c>
    </row>
    <row r="863" spans="1:22" x14ac:dyDescent="0.25">
      <c r="A863">
        <v>1953</v>
      </c>
      <c r="B863" s="7" t="s">
        <v>1954</v>
      </c>
      <c r="C863" s="7" t="s">
        <v>6063</v>
      </c>
      <c r="D863" s="4">
        <v>15000</v>
      </c>
      <c r="E863" s="4">
        <v>33892</v>
      </c>
      <c r="F863" t="s">
        <v>8219</v>
      </c>
      <c r="G863" t="s">
        <v>8224</v>
      </c>
      <c r="H863" t="s">
        <v>8246</v>
      </c>
      <c r="I863">
        <v>1330657200</v>
      </c>
      <c r="J863" s="11">
        <f>(((I863/60)/60)/24)+DATE(1970,1,1)</f>
        <v>40970.125</v>
      </c>
      <c r="K863">
        <v>1328158065</v>
      </c>
      <c r="L863" s="15">
        <f>(((K863/60)/60)/24)+DATE(1970,1,1)</f>
        <v>40941.199826388889</v>
      </c>
      <c r="M863" s="63">
        <f>DATEDIF(L863,J863,"D")</f>
        <v>29</v>
      </c>
      <c r="N863" s="5">
        <v>29</v>
      </c>
      <c r="O863" t="b">
        <v>1</v>
      </c>
      <c r="P863">
        <v>147</v>
      </c>
      <c r="Q863" t="b">
        <v>1</v>
      </c>
      <c r="R863" t="s">
        <v>8295</v>
      </c>
      <c r="S863" s="2">
        <f>IF(E863=0,0,E863/D863*100)</f>
        <v>225.94666666666666</v>
      </c>
      <c r="T863" s="4">
        <f>IF(E863=0,0,E863/P863)</f>
        <v>230.55782312925169</v>
      </c>
      <c r="U863" t="str">
        <f>PROPER(LEFT(R863,(SEARCH("/",R863)-2)+1))</f>
        <v>Technology</v>
      </c>
      <c r="V863" t="str">
        <f>PROPER(RIGHT(R863,LEN(R863)-SEARCH("/",R863)))</f>
        <v>Hardware</v>
      </c>
    </row>
    <row r="864" spans="1:22" x14ac:dyDescent="0.25">
      <c r="A864">
        <v>1985</v>
      </c>
      <c r="B864" s="7" t="s">
        <v>1986</v>
      </c>
      <c r="C864" s="7" t="s">
        <v>6095</v>
      </c>
      <c r="D864" s="4">
        <v>1600</v>
      </c>
      <c r="E864" s="4">
        <v>51</v>
      </c>
      <c r="F864" t="s">
        <v>8221</v>
      </c>
      <c r="G864" t="s">
        <v>8225</v>
      </c>
      <c r="H864" t="s">
        <v>8247</v>
      </c>
      <c r="I864">
        <v>1470178800</v>
      </c>
      <c r="J864" s="11">
        <f>(((I864/60)/60)/24)+DATE(1970,1,1)</f>
        <v>42584.958333333328</v>
      </c>
      <c r="K864">
        <v>1467650771</v>
      </c>
      <c r="L864" s="15">
        <f>(((K864/60)/60)/24)+DATE(1970,1,1)</f>
        <v>42555.698738425926</v>
      </c>
      <c r="M864" s="63">
        <f>DATEDIF(L864,J864,"D")</f>
        <v>29</v>
      </c>
      <c r="N864" s="5">
        <v>29</v>
      </c>
      <c r="O864" t="b">
        <v>0</v>
      </c>
      <c r="P864">
        <v>4</v>
      </c>
      <c r="Q864" t="b">
        <v>0</v>
      </c>
      <c r="R864" t="s">
        <v>8296</v>
      </c>
      <c r="S864" s="2">
        <f>IF(E864=0,0,E864/D864*100)</f>
        <v>3.1875</v>
      </c>
      <c r="T864" s="4">
        <f>IF(E864=0,0,E864/P864)</f>
        <v>12.75</v>
      </c>
      <c r="U864" t="str">
        <f>PROPER(LEFT(R864,(SEARCH("/",R864)-2)+1))</f>
        <v>Photography</v>
      </c>
      <c r="V864" t="str">
        <f>PROPER(RIGHT(R864,LEN(R864)-SEARCH("/",R864)))</f>
        <v>People</v>
      </c>
    </row>
    <row r="865" spans="1:22" x14ac:dyDescent="0.25">
      <c r="A865">
        <v>2187</v>
      </c>
      <c r="B865" s="7" t="s">
        <v>2188</v>
      </c>
      <c r="C865" s="7" t="s">
        <v>6297</v>
      </c>
      <c r="D865" s="4">
        <v>20000</v>
      </c>
      <c r="E865" s="4">
        <v>202928.5</v>
      </c>
      <c r="F865" t="s">
        <v>8219</v>
      </c>
      <c r="G865" t="s">
        <v>8224</v>
      </c>
      <c r="H865" t="s">
        <v>8246</v>
      </c>
      <c r="I865">
        <v>1428033540</v>
      </c>
      <c r="J865" s="11">
        <f>(((I865/60)/60)/24)+DATE(1970,1,1)</f>
        <v>42097.165972222225</v>
      </c>
      <c r="K865">
        <v>1425531666</v>
      </c>
      <c r="L865" s="15">
        <f>(((K865/60)/60)/24)+DATE(1970,1,1)</f>
        <v>42068.209097222221</v>
      </c>
      <c r="M865" s="63">
        <f>DATEDIF(L865,J865,"D")</f>
        <v>29</v>
      </c>
      <c r="N865" s="5">
        <v>29</v>
      </c>
      <c r="O865" t="b">
        <v>1</v>
      </c>
      <c r="P865">
        <v>3562</v>
      </c>
      <c r="Q865" t="b">
        <v>1</v>
      </c>
      <c r="R865" t="s">
        <v>8297</v>
      </c>
      <c r="S865" s="2">
        <f>IF(E865=0,0,E865/D865*100)</f>
        <v>1014.6425</v>
      </c>
      <c r="T865" s="4">
        <f>IF(E865=0,0,E865/P865)</f>
        <v>56.970381807973048</v>
      </c>
      <c r="U865" t="str">
        <f>PROPER(LEFT(R865,(SEARCH("/",R865)-2)+1))</f>
        <v>Games</v>
      </c>
      <c r="V865" t="str">
        <f>PROPER(RIGHT(R865,LEN(R865)-SEARCH("/",R865)))</f>
        <v>Tabletop Games</v>
      </c>
    </row>
    <row r="866" spans="1:22" x14ac:dyDescent="0.25">
      <c r="A866">
        <v>2235</v>
      </c>
      <c r="B866" s="7" t="s">
        <v>2236</v>
      </c>
      <c r="C866" s="7" t="s">
        <v>6345</v>
      </c>
      <c r="D866" s="4">
        <v>13000</v>
      </c>
      <c r="E866" s="4">
        <v>19931</v>
      </c>
      <c r="F866" t="s">
        <v>8219</v>
      </c>
      <c r="G866" t="s">
        <v>8229</v>
      </c>
      <c r="H866" t="s">
        <v>8251</v>
      </c>
      <c r="I866">
        <v>1427585511</v>
      </c>
      <c r="J866" s="11">
        <f>(((I866/60)/60)/24)+DATE(1970,1,1)</f>
        <v>42091.980451388896</v>
      </c>
      <c r="K866">
        <v>1424997111</v>
      </c>
      <c r="L866" s="15">
        <f>(((K866/60)/60)/24)+DATE(1970,1,1)</f>
        <v>42062.022118055553</v>
      </c>
      <c r="M866" s="63">
        <f>DATEDIF(L866,J866,"D")</f>
        <v>29</v>
      </c>
      <c r="N866" s="5">
        <v>29</v>
      </c>
      <c r="O866" t="b">
        <v>0</v>
      </c>
      <c r="P866">
        <v>147</v>
      </c>
      <c r="Q866" t="b">
        <v>1</v>
      </c>
      <c r="R866" t="s">
        <v>8297</v>
      </c>
      <c r="S866" s="2">
        <f>IF(E866=0,0,E866/D866*100)</f>
        <v>153.3153846153846</v>
      </c>
      <c r="T866" s="4">
        <f>IF(E866=0,0,E866/P866)</f>
        <v>135.58503401360545</v>
      </c>
      <c r="U866" t="str">
        <f>PROPER(LEFT(R866,(SEARCH("/",R866)-2)+1))</f>
        <v>Games</v>
      </c>
      <c r="V866" t="str">
        <f>PROPER(RIGHT(R866,LEN(R866)-SEARCH("/",R866)))</f>
        <v>Tabletop Games</v>
      </c>
    </row>
    <row r="867" spans="1:22" x14ac:dyDescent="0.25">
      <c r="A867">
        <v>2260</v>
      </c>
      <c r="B867" s="7" t="s">
        <v>2261</v>
      </c>
      <c r="C867" s="7" t="s">
        <v>6370</v>
      </c>
      <c r="D867" s="4">
        <v>2500</v>
      </c>
      <c r="E867" s="4">
        <v>8173</v>
      </c>
      <c r="F867" t="s">
        <v>8219</v>
      </c>
      <c r="G867" t="s">
        <v>8224</v>
      </c>
      <c r="H867" t="s">
        <v>8246</v>
      </c>
      <c r="I867">
        <v>1395876250</v>
      </c>
      <c r="J867" s="11">
        <f>(((I867/60)/60)/24)+DATE(1970,1,1)</f>
        <v>41724.975115740745</v>
      </c>
      <c r="K867">
        <v>1393287850</v>
      </c>
      <c r="L867" s="15">
        <f>(((K867/60)/60)/24)+DATE(1970,1,1)</f>
        <v>41695.016782407409</v>
      </c>
      <c r="M867" s="63">
        <f>DATEDIF(L867,J867,"D")</f>
        <v>29</v>
      </c>
      <c r="N867" s="5">
        <v>29</v>
      </c>
      <c r="O867" t="b">
        <v>0</v>
      </c>
      <c r="P867">
        <v>84</v>
      </c>
      <c r="Q867" t="b">
        <v>1</v>
      </c>
      <c r="R867" t="s">
        <v>8297</v>
      </c>
      <c r="S867" s="2">
        <f>IF(E867=0,0,E867/D867*100)</f>
        <v>326.92</v>
      </c>
      <c r="T867" s="4">
        <f>IF(E867=0,0,E867/P867)</f>
        <v>97.297619047619051</v>
      </c>
      <c r="U867" t="str">
        <f>PROPER(LEFT(R867,(SEARCH("/",R867)-2)+1))</f>
        <v>Games</v>
      </c>
      <c r="V867" t="str">
        <f>PROPER(RIGHT(R867,LEN(R867)-SEARCH("/",R867)))</f>
        <v>Tabletop Games</v>
      </c>
    </row>
    <row r="868" spans="1:22" x14ac:dyDescent="0.25">
      <c r="A868">
        <v>2284</v>
      </c>
      <c r="B868" s="7" t="s">
        <v>2285</v>
      </c>
      <c r="C868" s="7" t="s">
        <v>6394</v>
      </c>
      <c r="D868" s="4">
        <v>6000</v>
      </c>
      <c r="E868" s="4">
        <v>6373.27</v>
      </c>
      <c r="F868" t="s">
        <v>8219</v>
      </c>
      <c r="G868" t="s">
        <v>8224</v>
      </c>
      <c r="H868" t="s">
        <v>8246</v>
      </c>
      <c r="I868">
        <v>1299902400</v>
      </c>
      <c r="J868" s="11">
        <f>(((I868/60)/60)/24)+DATE(1970,1,1)</f>
        <v>40614.166666666664</v>
      </c>
      <c r="K868">
        <v>1297451245</v>
      </c>
      <c r="L868" s="15">
        <f>(((K868/60)/60)/24)+DATE(1970,1,1)</f>
        <v>40585.796817129631</v>
      </c>
      <c r="M868" s="63">
        <f>DATEDIF(L868,J868,"D")</f>
        <v>29</v>
      </c>
      <c r="N868" s="5">
        <v>29</v>
      </c>
      <c r="O868" t="b">
        <v>0</v>
      </c>
      <c r="P868">
        <v>59</v>
      </c>
      <c r="Q868" t="b">
        <v>1</v>
      </c>
      <c r="R868" t="s">
        <v>8276</v>
      </c>
      <c r="S868" s="2">
        <f>IF(E868=0,0,E868/D868*100)</f>
        <v>106.22116666666668</v>
      </c>
      <c r="T868" s="4">
        <f>IF(E868=0,0,E868/P868)</f>
        <v>108.02152542372882</v>
      </c>
      <c r="U868" t="str">
        <f>PROPER(LEFT(R868,(SEARCH("/",R868)-2)+1))</f>
        <v>Music</v>
      </c>
      <c r="V868" t="str">
        <f>PROPER(RIGHT(R868,LEN(R868)-SEARCH("/",R868)))</f>
        <v>Rock</v>
      </c>
    </row>
    <row r="869" spans="1:22" x14ac:dyDescent="0.25">
      <c r="A869">
        <v>2286</v>
      </c>
      <c r="B869" s="7" t="s">
        <v>2287</v>
      </c>
      <c r="C869" s="7" t="s">
        <v>6396</v>
      </c>
      <c r="D869" s="4">
        <v>1500</v>
      </c>
      <c r="E869" s="4">
        <v>1501</v>
      </c>
      <c r="F869" t="s">
        <v>8219</v>
      </c>
      <c r="G869" t="s">
        <v>8224</v>
      </c>
      <c r="H869" t="s">
        <v>8246</v>
      </c>
      <c r="I869">
        <v>1378439940</v>
      </c>
      <c r="J869" s="11">
        <f>(((I869/60)/60)/24)+DATE(1970,1,1)</f>
        <v>41523.165972222225</v>
      </c>
      <c r="K869">
        <v>1376003254</v>
      </c>
      <c r="L869" s="15">
        <f>(((K869/60)/60)/24)+DATE(1970,1,1)</f>
        <v>41494.963587962964</v>
      </c>
      <c r="M869" s="63">
        <f>DATEDIF(L869,J869,"D")</f>
        <v>29</v>
      </c>
      <c r="N869" s="5">
        <v>29</v>
      </c>
      <c r="O869" t="b">
        <v>0</v>
      </c>
      <c r="P869">
        <v>14</v>
      </c>
      <c r="Q869" t="b">
        <v>1</v>
      </c>
      <c r="R869" t="s">
        <v>8276</v>
      </c>
      <c r="S869" s="2">
        <f>IF(E869=0,0,E869/D869*100)</f>
        <v>100.06666666666666</v>
      </c>
      <c r="T869" s="4">
        <f>IF(E869=0,0,E869/P869)</f>
        <v>107.21428571428571</v>
      </c>
      <c r="U869" t="str">
        <f>PROPER(LEFT(R869,(SEARCH("/",R869)-2)+1))</f>
        <v>Music</v>
      </c>
      <c r="V869" t="str">
        <f>PROPER(RIGHT(R869,LEN(R869)-SEARCH("/",R869)))</f>
        <v>Rock</v>
      </c>
    </row>
    <row r="870" spans="1:22" x14ac:dyDescent="0.25">
      <c r="A870">
        <v>2308</v>
      </c>
      <c r="B870" s="7" t="s">
        <v>2309</v>
      </c>
      <c r="C870" s="7" t="s">
        <v>6418</v>
      </c>
      <c r="D870" s="4">
        <v>50000</v>
      </c>
      <c r="E870" s="4">
        <v>50653.11</v>
      </c>
      <c r="F870" t="s">
        <v>8219</v>
      </c>
      <c r="G870" t="s">
        <v>8224</v>
      </c>
      <c r="H870" t="s">
        <v>8246</v>
      </c>
      <c r="I870">
        <v>1409274000</v>
      </c>
      <c r="J870" s="11">
        <f>(((I870/60)/60)/24)+DATE(1970,1,1)</f>
        <v>41880.041666666664</v>
      </c>
      <c r="K870">
        <v>1406847996</v>
      </c>
      <c r="L870" s="15">
        <f>(((K870/60)/60)/24)+DATE(1970,1,1)</f>
        <v>41851.962916666671</v>
      </c>
      <c r="M870" s="63">
        <f>DATEDIF(L870,J870,"D")</f>
        <v>29</v>
      </c>
      <c r="N870" s="5">
        <v>29</v>
      </c>
      <c r="O870" t="b">
        <v>1</v>
      </c>
      <c r="P870">
        <v>614</v>
      </c>
      <c r="Q870" t="b">
        <v>1</v>
      </c>
      <c r="R870" t="s">
        <v>8279</v>
      </c>
      <c r="S870" s="2">
        <f>IF(E870=0,0,E870/D870*100)</f>
        <v>101.30622</v>
      </c>
      <c r="T870" s="4">
        <f>IF(E870=0,0,E870/P870)</f>
        <v>82.496921824104234</v>
      </c>
      <c r="U870" t="str">
        <f>PROPER(LEFT(R870,(SEARCH("/",R870)-2)+1))</f>
        <v>Music</v>
      </c>
      <c r="V870" t="str">
        <f>PROPER(RIGHT(R870,LEN(R870)-SEARCH("/",R870)))</f>
        <v>Indie Rock</v>
      </c>
    </row>
    <row r="871" spans="1:22" x14ac:dyDescent="0.25">
      <c r="A871">
        <v>2325</v>
      </c>
      <c r="B871" s="7" t="s">
        <v>2326</v>
      </c>
      <c r="C871" s="7" t="s">
        <v>6435</v>
      </c>
      <c r="D871" s="4">
        <v>1000</v>
      </c>
      <c r="E871" s="4">
        <v>80</v>
      </c>
      <c r="F871" t="s">
        <v>8222</v>
      </c>
      <c r="G871" t="s">
        <v>8224</v>
      </c>
      <c r="H871" t="s">
        <v>8246</v>
      </c>
      <c r="I871">
        <v>1490830331</v>
      </c>
      <c r="J871" s="11">
        <f>(((I871/60)/60)/24)+DATE(1970,1,1)</f>
        <v>42823.980682870373</v>
      </c>
      <c r="K871">
        <v>1488241931</v>
      </c>
      <c r="L871" s="15">
        <f>(((K871/60)/60)/24)+DATE(1970,1,1)</f>
        <v>42794.022349537037</v>
      </c>
      <c r="M871" s="63">
        <f>DATEDIF(L871,J871,"D")</f>
        <v>29</v>
      </c>
      <c r="N871" s="5">
        <v>29</v>
      </c>
      <c r="O871" t="b">
        <v>0</v>
      </c>
      <c r="P871">
        <v>7</v>
      </c>
      <c r="Q871" t="b">
        <v>0</v>
      </c>
      <c r="R871" t="s">
        <v>8298</v>
      </c>
      <c r="S871" s="2">
        <f>IF(E871=0,0,E871/D871*100)</f>
        <v>8</v>
      </c>
      <c r="T871" s="4">
        <f>IF(E871=0,0,E871/P871)</f>
        <v>11.428571428571429</v>
      </c>
      <c r="U871" t="str">
        <f>PROPER(LEFT(R871,(SEARCH("/",R871)-2)+1))</f>
        <v>Food</v>
      </c>
      <c r="V871" t="str">
        <f>PROPER(RIGHT(R871,LEN(R871)-SEARCH("/",R871)))</f>
        <v>Small Batch</v>
      </c>
    </row>
    <row r="872" spans="1:22" x14ac:dyDescent="0.25">
      <c r="A872">
        <v>2349</v>
      </c>
      <c r="B872" s="7" t="s">
        <v>2350</v>
      </c>
      <c r="C872" s="7" t="s">
        <v>6459</v>
      </c>
      <c r="D872" s="4">
        <v>474900</v>
      </c>
      <c r="E872" s="4">
        <v>0</v>
      </c>
      <c r="F872" t="s">
        <v>8220</v>
      </c>
      <c r="G872" t="s">
        <v>8235</v>
      </c>
      <c r="H872" t="s">
        <v>8255</v>
      </c>
      <c r="I872">
        <v>1439318228</v>
      </c>
      <c r="J872" s="11">
        <f>(((I872/60)/60)/24)+DATE(1970,1,1)</f>
        <v>42227.775787037041</v>
      </c>
      <c r="K872">
        <v>1436812628</v>
      </c>
      <c r="L872" s="15">
        <f>(((K872/60)/60)/24)+DATE(1970,1,1)</f>
        <v>42198.775787037041</v>
      </c>
      <c r="M872" s="63">
        <f>DATEDIF(L872,J872,"D")</f>
        <v>29</v>
      </c>
      <c r="N872" s="5">
        <v>29</v>
      </c>
      <c r="O872" t="b">
        <v>0</v>
      </c>
      <c r="P872">
        <v>0</v>
      </c>
      <c r="Q872" t="b">
        <v>0</v>
      </c>
      <c r="R872" t="s">
        <v>8272</v>
      </c>
      <c r="S872" s="2">
        <f>IF(E872=0,0,E872/D872*100)</f>
        <v>0</v>
      </c>
      <c r="T872" s="4">
        <f>IF(E872=0,0,E872/P872)</f>
        <v>0</v>
      </c>
      <c r="U872" t="str">
        <f>PROPER(LEFT(R872,(SEARCH("/",R872)-2)+1))</f>
        <v>Technology</v>
      </c>
      <c r="V872" t="str">
        <f>PROPER(RIGHT(R872,LEN(R872)-SEARCH("/",R872)))</f>
        <v>Web</v>
      </c>
    </row>
    <row r="873" spans="1:22" x14ac:dyDescent="0.25">
      <c r="A873">
        <v>2378</v>
      </c>
      <c r="B873" s="7" t="s">
        <v>2379</v>
      </c>
      <c r="C873" s="7" t="s">
        <v>6488</v>
      </c>
      <c r="D873" s="4">
        <v>110000</v>
      </c>
      <c r="E873" s="4">
        <v>0</v>
      </c>
      <c r="F873" t="s">
        <v>8220</v>
      </c>
      <c r="G873" t="s">
        <v>8224</v>
      </c>
      <c r="H873" t="s">
        <v>8246</v>
      </c>
      <c r="I873">
        <v>1440548330</v>
      </c>
      <c r="J873" s="11">
        <f>(((I873/60)/60)/24)+DATE(1970,1,1)</f>
        <v>42242.013078703705</v>
      </c>
      <c r="K873">
        <v>1438042730</v>
      </c>
      <c r="L873" s="15">
        <f>(((K873/60)/60)/24)+DATE(1970,1,1)</f>
        <v>42213.013078703705</v>
      </c>
      <c r="M873" s="63">
        <f>DATEDIF(L873,J873,"D")</f>
        <v>29</v>
      </c>
      <c r="N873" s="5">
        <v>29</v>
      </c>
      <c r="O873" t="b">
        <v>0</v>
      </c>
      <c r="P873">
        <v>0</v>
      </c>
      <c r="Q873" t="b">
        <v>0</v>
      </c>
      <c r="R873" t="s">
        <v>8272</v>
      </c>
      <c r="S873" s="2">
        <f>IF(E873=0,0,E873/D873*100)</f>
        <v>0</v>
      </c>
      <c r="T873" s="4">
        <f>IF(E873=0,0,E873/P873)</f>
        <v>0</v>
      </c>
      <c r="U873" t="str">
        <f>PROPER(LEFT(R873,(SEARCH("/",R873)-2)+1))</f>
        <v>Technology</v>
      </c>
      <c r="V873" t="str">
        <f>PROPER(RIGHT(R873,LEN(R873)-SEARCH("/",R873)))</f>
        <v>Web</v>
      </c>
    </row>
    <row r="874" spans="1:22" x14ac:dyDescent="0.25">
      <c r="A874">
        <v>2452</v>
      </c>
      <c r="B874" s="7" t="s">
        <v>2453</v>
      </c>
      <c r="C874" s="7" t="s">
        <v>6562</v>
      </c>
      <c r="D874" s="4">
        <v>600</v>
      </c>
      <c r="E874" s="4">
        <v>801</v>
      </c>
      <c r="F874" t="s">
        <v>8219</v>
      </c>
      <c r="G874" t="s">
        <v>8224</v>
      </c>
      <c r="H874" t="s">
        <v>8246</v>
      </c>
      <c r="I874">
        <v>1451430000</v>
      </c>
      <c r="J874" s="11">
        <f>(((I874/60)/60)/24)+DATE(1970,1,1)</f>
        <v>42367.958333333328</v>
      </c>
      <c r="K874">
        <v>1448914500</v>
      </c>
      <c r="L874" s="15">
        <f>(((K874/60)/60)/24)+DATE(1970,1,1)</f>
        <v>42338.84375</v>
      </c>
      <c r="M874" s="63">
        <f>DATEDIF(L874,J874,"D")</f>
        <v>29</v>
      </c>
      <c r="N874" s="5">
        <v>29</v>
      </c>
      <c r="O874" t="b">
        <v>0</v>
      </c>
      <c r="P874">
        <v>15</v>
      </c>
      <c r="Q874" t="b">
        <v>1</v>
      </c>
      <c r="R874" t="s">
        <v>8298</v>
      </c>
      <c r="S874" s="2">
        <f>IF(E874=0,0,E874/D874*100)</f>
        <v>133.5</v>
      </c>
      <c r="T874" s="4">
        <f>IF(E874=0,0,E874/P874)</f>
        <v>53.4</v>
      </c>
      <c r="U874" t="str">
        <f>PROPER(LEFT(R874,(SEARCH("/",R874)-2)+1))</f>
        <v>Food</v>
      </c>
      <c r="V874" t="str">
        <f>PROPER(RIGHT(R874,LEN(R874)-SEARCH("/",R874)))</f>
        <v>Small Batch</v>
      </c>
    </row>
    <row r="875" spans="1:22" x14ac:dyDescent="0.25">
      <c r="A875">
        <v>2464</v>
      </c>
      <c r="B875" s="7" t="s">
        <v>2465</v>
      </c>
      <c r="C875" s="7" t="s">
        <v>6574</v>
      </c>
      <c r="D875" s="4">
        <v>2000</v>
      </c>
      <c r="E875" s="4">
        <v>2222</v>
      </c>
      <c r="F875" t="s">
        <v>8219</v>
      </c>
      <c r="G875" t="s">
        <v>8229</v>
      </c>
      <c r="H875" t="s">
        <v>8251</v>
      </c>
      <c r="I875">
        <v>1443641340</v>
      </c>
      <c r="J875" s="11">
        <f>(((I875/60)/60)/24)+DATE(1970,1,1)</f>
        <v>42277.811805555553</v>
      </c>
      <c r="K875">
        <v>1441143397</v>
      </c>
      <c r="L875" s="15">
        <f>(((K875/60)/60)/24)+DATE(1970,1,1)</f>
        <v>42248.90042824074</v>
      </c>
      <c r="M875" s="63">
        <f>DATEDIF(L875,J875,"D")</f>
        <v>29</v>
      </c>
      <c r="N875" s="5">
        <v>29</v>
      </c>
      <c r="O875" t="b">
        <v>0</v>
      </c>
      <c r="P875">
        <v>43</v>
      </c>
      <c r="Q875" t="b">
        <v>1</v>
      </c>
      <c r="R875" t="s">
        <v>8279</v>
      </c>
      <c r="S875" s="2">
        <f>IF(E875=0,0,E875/D875*100)</f>
        <v>111.1</v>
      </c>
      <c r="T875" s="4">
        <f>IF(E875=0,0,E875/P875)</f>
        <v>51.674418604651166</v>
      </c>
      <c r="U875" t="str">
        <f>PROPER(LEFT(R875,(SEARCH("/",R875)-2)+1))</f>
        <v>Music</v>
      </c>
      <c r="V875" t="str">
        <f>PROPER(RIGHT(R875,LEN(R875)-SEARCH("/",R875)))</f>
        <v>Indie Rock</v>
      </c>
    </row>
    <row r="876" spans="1:22" x14ac:dyDescent="0.25">
      <c r="A876">
        <v>2614</v>
      </c>
      <c r="B876" s="7" t="s">
        <v>2614</v>
      </c>
      <c r="C876" s="7" t="s">
        <v>6724</v>
      </c>
      <c r="D876" s="4">
        <v>10500</v>
      </c>
      <c r="E876" s="4">
        <v>10710</v>
      </c>
      <c r="F876" t="s">
        <v>8219</v>
      </c>
      <c r="G876" t="s">
        <v>8224</v>
      </c>
      <c r="H876" t="s">
        <v>8246</v>
      </c>
      <c r="I876">
        <v>1398834000</v>
      </c>
      <c r="J876" s="11">
        <f>(((I876/60)/60)/24)+DATE(1970,1,1)</f>
        <v>41759.208333333336</v>
      </c>
      <c r="K876">
        <v>1396371612</v>
      </c>
      <c r="L876" s="15">
        <f>(((K876/60)/60)/24)+DATE(1970,1,1)</f>
        <v>41730.708472222221</v>
      </c>
      <c r="M876" s="63">
        <f>DATEDIF(L876,J876,"D")</f>
        <v>29</v>
      </c>
      <c r="N876" s="5">
        <v>29</v>
      </c>
      <c r="O876" t="b">
        <v>1</v>
      </c>
      <c r="P876">
        <v>100</v>
      </c>
      <c r="Q876" t="b">
        <v>1</v>
      </c>
      <c r="R876" t="s">
        <v>8301</v>
      </c>
      <c r="S876" s="2">
        <f>IF(E876=0,0,E876/D876*100)</f>
        <v>102</v>
      </c>
      <c r="T876" s="4">
        <f>IF(E876=0,0,E876/P876)</f>
        <v>107.1</v>
      </c>
      <c r="U876" t="str">
        <f>PROPER(LEFT(R876,(SEARCH("/",R876)-2)+1))</f>
        <v>Technology</v>
      </c>
      <c r="V876" t="str">
        <f>PROPER(RIGHT(R876,LEN(R876)-SEARCH("/",R876)))</f>
        <v>Space Exploration</v>
      </c>
    </row>
    <row r="877" spans="1:22" x14ac:dyDescent="0.25">
      <c r="A877">
        <v>2663</v>
      </c>
      <c r="B877" s="7" t="s">
        <v>2663</v>
      </c>
      <c r="C877" s="7" t="s">
        <v>6773</v>
      </c>
      <c r="D877" s="4">
        <v>20000</v>
      </c>
      <c r="E877" s="4">
        <v>20919.25</v>
      </c>
      <c r="F877" t="s">
        <v>8219</v>
      </c>
      <c r="G877" t="s">
        <v>8229</v>
      </c>
      <c r="H877" t="s">
        <v>8251</v>
      </c>
      <c r="I877">
        <v>1441378800</v>
      </c>
      <c r="J877" s="11">
        <f>(((I877/60)/60)/24)+DATE(1970,1,1)</f>
        <v>42251.625</v>
      </c>
      <c r="K877">
        <v>1438873007</v>
      </c>
      <c r="L877" s="15">
        <f>(((K877/60)/60)/24)+DATE(1970,1,1)</f>
        <v>42222.622766203705</v>
      </c>
      <c r="M877" s="63">
        <f>DATEDIF(L877,J877,"D")</f>
        <v>29</v>
      </c>
      <c r="N877" s="5">
        <v>29</v>
      </c>
      <c r="O877" t="b">
        <v>0</v>
      </c>
      <c r="P877">
        <v>56</v>
      </c>
      <c r="Q877" t="b">
        <v>1</v>
      </c>
      <c r="R877" t="s">
        <v>8302</v>
      </c>
      <c r="S877" s="2">
        <f>IF(E877=0,0,E877/D877*100)</f>
        <v>104.59625</v>
      </c>
      <c r="T877" s="4">
        <f>IF(E877=0,0,E877/P877)</f>
        <v>373.55803571428572</v>
      </c>
      <c r="U877" t="str">
        <f>PROPER(LEFT(R877,(SEARCH("/",R877)-2)+1))</f>
        <v>Technology</v>
      </c>
      <c r="V877" t="str">
        <f>PROPER(RIGHT(R877,LEN(R877)-SEARCH("/",R877)))</f>
        <v>Makerspaces</v>
      </c>
    </row>
    <row r="878" spans="1:22" x14ac:dyDescent="0.25">
      <c r="A878">
        <v>2673</v>
      </c>
      <c r="B878" s="7" t="s">
        <v>2673</v>
      </c>
      <c r="C878" s="7" t="s">
        <v>6783</v>
      </c>
      <c r="D878" s="4">
        <v>40000</v>
      </c>
      <c r="E878" s="4">
        <v>11032</v>
      </c>
      <c r="F878" t="s">
        <v>8221</v>
      </c>
      <c r="G878" t="s">
        <v>8224</v>
      </c>
      <c r="H878" t="s">
        <v>8246</v>
      </c>
      <c r="I878">
        <v>1414622700</v>
      </c>
      <c r="J878" s="11">
        <f>(((I878/60)/60)/24)+DATE(1970,1,1)</f>
        <v>41941.947916666664</v>
      </c>
      <c r="K878">
        <v>1412081999</v>
      </c>
      <c r="L878" s="15">
        <f>(((K878/60)/60)/24)+DATE(1970,1,1)</f>
        <v>41912.541655092595</v>
      </c>
      <c r="M878" s="63">
        <f>DATEDIF(L878,J878,"D")</f>
        <v>29</v>
      </c>
      <c r="N878" s="5">
        <v>29</v>
      </c>
      <c r="O878" t="b">
        <v>1</v>
      </c>
      <c r="P878">
        <v>66</v>
      </c>
      <c r="Q878" t="b">
        <v>0</v>
      </c>
      <c r="R878" t="s">
        <v>8302</v>
      </c>
      <c r="S878" s="2">
        <f>IF(E878=0,0,E878/D878*100)</f>
        <v>27.58</v>
      </c>
      <c r="T878" s="4">
        <f>IF(E878=0,0,E878/P878)</f>
        <v>167.15151515151516</v>
      </c>
      <c r="U878" t="str">
        <f>PROPER(LEFT(R878,(SEARCH("/",R878)-2)+1))</f>
        <v>Technology</v>
      </c>
      <c r="V878" t="str">
        <f>PROPER(RIGHT(R878,LEN(R878)-SEARCH("/",R878)))</f>
        <v>Makerspaces</v>
      </c>
    </row>
    <row r="879" spans="1:22" x14ac:dyDescent="0.25">
      <c r="A879">
        <v>2706</v>
      </c>
      <c r="B879" s="7" t="s">
        <v>2706</v>
      </c>
      <c r="C879" s="7" t="s">
        <v>6816</v>
      </c>
      <c r="D879" s="4">
        <v>35000</v>
      </c>
      <c r="E879" s="4">
        <v>39304</v>
      </c>
      <c r="F879" t="s">
        <v>8219</v>
      </c>
      <c r="G879" t="s">
        <v>8224</v>
      </c>
      <c r="H879" t="s">
        <v>8246</v>
      </c>
      <c r="I879">
        <v>1413442740</v>
      </c>
      <c r="J879" s="11">
        <f>(((I879/60)/60)/24)+DATE(1970,1,1)</f>
        <v>41928.290972222225</v>
      </c>
      <c r="K879">
        <v>1410937483</v>
      </c>
      <c r="L879" s="15">
        <f>(((K879/60)/60)/24)+DATE(1970,1,1)</f>
        <v>41899.294942129629</v>
      </c>
      <c r="M879" s="63">
        <f>DATEDIF(L879,J879,"D")</f>
        <v>29</v>
      </c>
      <c r="N879" s="5">
        <v>29</v>
      </c>
      <c r="O879" t="b">
        <v>1</v>
      </c>
      <c r="P879">
        <v>263</v>
      </c>
      <c r="Q879" t="b">
        <v>1</v>
      </c>
      <c r="R879" t="s">
        <v>8303</v>
      </c>
      <c r="S879" s="2">
        <f>IF(E879=0,0,E879/D879*100)</f>
        <v>112.29714285714284</v>
      </c>
      <c r="T879" s="4">
        <f>IF(E879=0,0,E879/P879)</f>
        <v>149.44486692015209</v>
      </c>
      <c r="U879" t="str">
        <f>PROPER(LEFT(R879,(SEARCH("/",R879)-2)+1))</f>
        <v>Theater</v>
      </c>
      <c r="V879" t="str">
        <f>PROPER(RIGHT(R879,LEN(R879)-SEARCH("/",R879)))</f>
        <v>Spaces</v>
      </c>
    </row>
    <row r="880" spans="1:22" x14ac:dyDescent="0.25">
      <c r="A880">
        <v>2740</v>
      </c>
      <c r="B880" s="7" t="s">
        <v>2740</v>
      </c>
      <c r="C880" s="7" t="s">
        <v>6850</v>
      </c>
      <c r="D880" s="4">
        <v>300</v>
      </c>
      <c r="E880" s="4">
        <v>310</v>
      </c>
      <c r="F880" t="s">
        <v>8219</v>
      </c>
      <c r="G880" t="s">
        <v>8224</v>
      </c>
      <c r="H880" t="s">
        <v>8246</v>
      </c>
      <c r="I880">
        <v>1426117552</v>
      </c>
      <c r="J880" s="11">
        <f>(((I880/60)/60)/24)+DATE(1970,1,1)</f>
        <v>42074.99018518519</v>
      </c>
      <c r="K880">
        <v>1423529152</v>
      </c>
      <c r="L880" s="15">
        <f>(((K880/60)/60)/24)+DATE(1970,1,1)</f>
        <v>42045.031851851847</v>
      </c>
      <c r="M880" s="63">
        <f>DATEDIF(L880,J880,"D")</f>
        <v>29</v>
      </c>
      <c r="N880" s="5">
        <v>29</v>
      </c>
      <c r="O880" t="b">
        <v>0</v>
      </c>
      <c r="P880">
        <v>17</v>
      </c>
      <c r="Q880" t="b">
        <v>1</v>
      </c>
      <c r="R880" t="s">
        <v>8295</v>
      </c>
      <c r="S880" s="2">
        <f>IF(E880=0,0,E880/D880*100)</f>
        <v>103.33333333333334</v>
      </c>
      <c r="T880" s="4">
        <f>IF(E880=0,0,E880/P880)</f>
        <v>18.235294117647058</v>
      </c>
      <c r="U880" t="str">
        <f>PROPER(LEFT(R880,(SEARCH("/",R880)-2)+1))</f>
        <v>Technology</v>
      </c>
      <c r="V880" t="str">
        <f>PROPER(RIGHT(R880,LEN(R880)-SEARCH("/",R880)))</f>
        <v>Hardware</v>
      </c>
    </row>
    <row r="881" spans="1:22" x14ac:dyDescent="0.25">
      <c r="A881">
        <v>2764</v>
      </c>
      <c r="B881" s="7" t="s">
        <v>2764</v>
      </c>
      <c r="C881" s="7" t="s">
        <v>6874</v>
      </c>
      <c r="D881" s="4">
        <v>4000</v>
      </c>
      <c r="E881" s="4">
        <v>45</v>
      </c>
      <c r="F881" t="s">
        <v>8221</v>
      </c>
      <c r="G881" t="s">
        <v>8224</v>
      </c>
      <c r="H881" t="s">
        <v>8246</v>
      </c>
      <c r="I881">
        <v>1338404400</v>
      </c>
      <c r="J881" s="11">
        <f>(((I881/60)/60)/24)+DATE(1970,1,1)</f>
        <v>41059.791666666664</v>
      </c>
      <c r="K881">
        <v>1335855631</v>
      </c>
      <c r="L881" s="15">
        <f>(((K881/60)/60)/24)+DATE(1970,1,1)</f>
        <v>41030.292025462964</v>
      </c>
      <c r="M881" s="63">
        <f>DATEDIF(L881,J881,"D")</f>
        <v>29</v>
      </c>
      <c r="N881" s="5">
        <v>29</v>
      </c>
      <c r="O881" t="b">
        <v>0</v>
      </c>
      <c r="P881">
        <v>4</v>
      </c>
      <c r="Q881" t="b">
        <v>0</v>
      </c>
      <c r="R881" t="s">
        <v>8304</v>
      </c>
      <c r="S881" s="2">
        <f>IF(E881=0,0,E881/D881*100)</f>
        <v>1.125</v>
      </c>
      <c r="T881" s="4">
        <f>IF(E881=0,0,E881/P881)</f>
        <v>11.25</v>
      </c>
      <c r="U881" t="str">
        <f>PROPER(LEFT(R881,(SEARCH("/",R881)-2)+1))</f>
        <v>Publishing</v>
      </c>
      <c r="V881" t="str">
        <f>PROPER(RIGHT(R881,LEN(R881)-SEARCH("/",R881)))</f>
        <v>Children'S Books</v>
      </c>
    </row>
    <row r="882" spans="1:22" x14ac:dyDescent="0.25">
      <c r="A882">
        <v>2781</v>
      </c>
      <c r="B882" s="7" t="s">
        <v>2781</v>
      </c>
      <c r="C882" s="7" t="s">
        <v>6891</v>
      </c>
      <c r="D882" s="4">
        <v>1250</v>
      </c>
      <c r="E882" s="4">
        <v>1316</v>
      </c>
      <c r="F882" t="s">
        <v>8219</v>
      </c>
      <c r="G882" t="s">
        <v>8224</v>
      </c>
      <c r="H882" t="s">
        <v>8246</v>
      </c>
      <c r="I882">
        <v>1423724400</v>
      </c>
      <c r="J882" s="11">
        <f>(((I882/60)/60)/24)+DATE(1970,1,1)</f>
        <v>42047.291666666672</v>
      </c>
      <c r="K882">
        <v>1421274954</v>
      </c>
      <c r="L882" s="15">
        <f>(((K882/60)/60)/24)+DATE(1970,1,1)</f>
        <v>42018.94159722222</v>
      </c>
      <c r="M882" s="63">
        <f>DATEDIF(L882,J882,"D")</f>
        <v>29</v>
      </c>
      <c r="N882" s="5">
        <v>29</v>
      </c>
      <c r="O882" t="b">
        <v>0</v>
      </c>
      <c r="P882">
        <v>28</v>
      </c>
      <c r="Q882" t="b">
        <v>1</v>
      </c>
      <c r="R882" t="s">
        <v>8271</v>
      </c>
      <c r="S882" s="2">
        <f>IF(E882=0,0,E882/D882*100)</f>
        <v>105.28</v>
      </c>
      <c r="T882" s="4">
        <f>IF(E882=0,0,E882/P882)</f>
        <v>47</v>
      </c>
      <c r="U882" t="str">
        <f>PROPER(LEFT(R882,(SEARCH("/",R882)-2)+1))</f>
        <v>Theater</v>
      </c>
      <c r="V882" t="str">
        <f>PROPER(RIGHT(R882,LEN(R882)-SEARCH("/",R882)))</f>
        <v>Plays</v>
      </c>
    </row>
    <row r="883" spans="1:22" x14ac:dyDescent="0.25">
      <c r="A883">
        <v>2785</v>
      </c>
      <c r="B883" s="7" t="s">
        <v>2785</v>
      </c>
      <c r="C883" s="7" t="s">
        <v>6895</v>
      </c>
      <c r="D883" s="4">
        <v>5000</v>
      </c>
      <c r="E883" s="4">
        <v>5234</v>
      </c>
      <c r="F883" t="s">
        <v>8219</v>
      </c>
      <c r="G883" t="s">
        <v>8224</v>
      </c>
      <c r="H883" t="s">
        <v>8246</v>
      </c>
      <c r="I883">
        <v>1470430800</v>
      </c>
      <c r="J883" s="11">
        <f>(((I883/60)/60)/24)+DATE(1970,1,1)</f>
        <v>42587.875</v>
      </c>
      <c r="K883">
        <v>1467865967</v>
      </c>
      <c r="L883" s="15">
        <f>(((K883/60)/60)/24)+DATE(1970,1,1)</f>
        <v>42558.189432870371</v>
      </c>
      <c r="M883" s="63">
        <f>DATEDIF(L883,J883,"D")</f>
        <v>29</v>
      </c>
      <c r="N883" s="5">
        <v>29</v>
      </c>
      <c r="O883" t="b">
        <v>0</v>
      </c>
      <c r="P883">
        <v>142</v>
      </c>
      <c r="Q883" t="b">
        <v>1</v>
      </c>
      <c r="R883" t="s">
        <v>8271</v>
      </c>
      <c r="S883" s="2">
        <f>IF(E883=0,0,E883/D883*100)</f>
        <v>104.67999999999999</v>
      </c>
      <c r="T883" s="4">
        <f>IF(E883=0,0,E883/P883)</f>
        <v>36.859154929577464</v>
      </c>
      <c r="U883" t="str">
        <f>PROPER(LEFT(R883,(SEARCH("/",R883)-2)+1))</f>
        <v>Theater</v>
      </c>
      <c r="V883" t="str">
        <f>PROPER(RIGHT(R883,LEN(R883)-SEARCH("/",R883)))</f>
        <v>Plays</v>
      </c>
    </row>
    <row r="884" spans="1:22" x14ac:dyDescent="0.25">
      <c r="A884">
        <v>2890</v>
      </c>
      <c r="B884" s="7" t="s">
        <v>2890</v>
      </c>
      <c r="C884" s="7" t="s">
        <v>7000</v>
      </c>
      <c r="D884" s="4">
        <v>2000</v>
      </c>
      <c r="E884" s="4">
        <v>21</v>
      </c>
      <c r="F884" t="s">
        <v>8221</v>
      </c>
      <c r="G884" t="s">
        <v>8224</v>
      </c>
      <c r="H884" t="s">
        <v>8246</v>
      </c>
      <c r="I884">
        <v>1407553200</v>
      </c>
      <c r="J884" s="11">
        <f>(((I884/60)/60)/24)+DATE(1970,1,1)</f>
        <v>41860.125</v>
      </c>
      <c r="K884">
        <v>1405100992</v>
      </c>
      <c r="L884" s="15">
        <f>(((K884/60)/60)/24)+DATE(1970,1,1)</f>
        <v>41831.742962962962</v>
      </c>
      <c r="M884" s="63">
        <f>DATEDIF(L884,J884,"D")</f>
        <v>29</v>
      </c>
      <c r="N884" s="5">
        <v>29</v>
      </c>
      <c r="O884" t="b">
        <v>0</v>
      </c>
      <c r="P884">
        <v>3</v>
      </c>
      <c r="Q884" t="b">
        <v>0</v>
      </c>
      <c r="R884" t="s">
        <v>8271</v>
      </c>
      <c r="S884" s="2">
        <f>IF(E884=0,0,E884/D884*100)</f>
        <v>1.05</v>
      </c>
      <c r="T884" s="4">
        <f>IF(E884=0,0,E884/P884)</f>
        <v>7</v>
      </c>
      <c r="U884" t="str">
        <f>PROPER(LEFT(R884,(SEARCH("/",R884)-2)+1))</f>
        <v>Theater</v>
      </c>
      <c r="V884" t="str">
        <f>PROPER(RIGHT(R884,LEN(R884)-SEARCH("/",R884)))</f>
        <v>Plays</v>
      </c>
    </row>
    <row r="885" spans="1:22" x14ac:dyDescent="0.25">
      <c r="A885">
        <v>2927</v>
      </c>
      <c r="B885" s="7" t="s">
        <v>2927</v>
      </c>
      <c r="C885" s="7" t="s">
        <v>7037</v>
      </c>
      <c r="D885" s="4">
        <v>1800</v>
      </c>
      <c r="E885" s="4">
        <v>2355</v>
      </c>
      <c r="F885" t="s">
        <v>8219</v>
      </c>
      <c r="G885" t="s">
        <v>8224</v>
      </c>
      <c r="H885" t="s">
        <v>8246</v>
      </c>
      <c r="I885">
        <v>1405400400</v>
      </c>
      <c r="J885" s="11">
        <f>(((I885/60)/60)/24)+DATE(1970,1,1)</f>
        <v>41835.208333333336</v>
      </c>
      <c r="K885">
        <v>1402934629</v>
      </c>
      <c r="L885" s="15">
        <f>(((K885/60)/60)/24)+DATE(1970,1,1)</f>
        <v>41806.669317129628</v>
      </c>
      <c r="M885" s="63">
        <f>DATEDIF(L885,J885,"D")</f>
        <v>29</v>
      </c>
      <c r="N885" s="5">
        <v>29</v>
      </c>
      <c r="O885" t="b">
        <v>0</v>
      </c>
      <c r="P885">
        <v>21</v>
      </c>
      <c r="Q885" t="b">
        <v>1</v>
      </c>
      <c r="R885" t="s">
        <v>8305</v>
      </c>
      <c r="S885" s="2">
        <f>IF(E885=0,0,E885/D885*100)</f>
        <v>130.83333333333334</v>
      </c>
      <c r="T885" s="4">
        <f>IF(E885=0,0,E885/P885)</f>
        <v>112.14285714285714</v>
      </c>
      <c r="U885" t="str">
        <f>PROPER(LEFT(R885,(SEARCH("/",R885)-2)+1))</f>
        <v>Theater</v>
      </c>
      <c r="V885" t="str">
        <f>PROPER(RIGHT(R885,LEN(R885)-SEARCH("/",R885)))</f>
        <v>Musical</v>
      </c>
    </row>
    <row r="886" spans="1:22" x14ac:dyDescent="0.25">
      <c r="A886">
        <v>2973</v>
      </c>
      <c r="B886" s="7" t="s">
        <v>2973</v>
      </c>
      <c r="C886" s="7" t="s">
        <v>7083</v>
      </c>
      <c r="D886" s="4">
        <v>5000</v>
      </c>
      <c r="E886" s="4">
        <v>8740</v>
      </c>
      <c r="F886" t="s">
        <v>8219</v>
      </c>
      <c r="G886" t="s">
        <v>8224</v>
      </c>
      <c r="H886" t="s">
        <v>8246</v>
      </c>
      <c r="I886">
        <v>1451620800</v>
      </c>
      <c r="J886" s="11">
        <f>(((I886/60)/60)/24)+DATE(1970,1,1)</f>
        <v>42370.166666666672</v>
      </c>
      <c r="K886">
        <v>1449171508</v>
      </c>
      <c r="L886" s="15">
        <f>(((K886/60)/60)/24)+DATE(1970,1,1)</f>
        <v>42341.818379629629</v>
      </c>
      <c r="M886" s="63">
        <f>DATEDIF(L886,J886,"D")</f>
        <v>29</v>
      </c>
      <c r="N886" s="5">
        <v>29</v>
      </c>
      <c r="O886" t="b">
        <v>0</v>
      </c>
      <c r="P886">
        <v>33</v>
      </c>
      <c r="Q886" t="b">
        <v>1</v>
      </c>
      <c r="R886" t="s">
        <v>8271</v>
      </c>
      <c r="S886" s="2">
        <f>IF(E886=0,0,E886/D886*100)</f>
        <v>174.8</v>
      </c>
      <c r="T886" s="4">
        <f>IF(E886=0,0,E886/P886)</f>
        <v>264.84848484848487</v>
      </c>
      <c r="U886" t="str">
        <f>PROPER(LEFT(R886,(SEARCH("/",R886)-2)+1))</f>
        <v>Theater</v>
      </c>
      <c r="V886" t="str">
        <f>PROPER(RIGHT(R886,LEN(R886)-SEARCH("/",R886)))</f>
        <v>Plays</v>
      </c>
    </row>
    <row r="887" spans="1:22" x14ac:dyDescent="0.25">
      <c r="A887">
        <v>2975</v>
      </c>
      <c r="B887" s="7" t="s">
        <v>2975</v>
      </c>
      <c r="C887" s="7" t="s">
        <v>7085</v>
      </c>
      <c r="D887" s="4">
        <v>8000</v>
      </c>
      <c r="E887" s="4">
        <v>8010</v>
      </c>
      <c r="F887" t="s">
        <v>8219</v>
      </c>
      <c r="G887" t="s">
        <v>8224</v>
      </c>
      <c r="H887" t="s">
        <v>8246</v>
      </c>
      <c r="I887">
        <v>1417057200</v>
      </c>
      <c r="J887" s="11">
        <f>(((I887/60)/60)/24)+DATE(1970,1,1)</f>
        <v>41970.125</v>
      </c>
      <c r="K887">
        <v>1414599886</v>
      </c>
      <c r="L887" s="15">
        <f>(((K887/60)/60)/24)+DATE(1970,1,1)</f>
        <v>41941.683865740742</v>
      </c>
      <c r="M887" s="63">
        <f>DATEDIF(L887,J887,"D")</f>
        <v>29</v>
      </c>
      <c r="N887" s="5">
        <v>29</v>
      </c>
      <c r="O887" t="b">
        <v>0</v>
      </c>
      <c r="P887">
        <v>113</v>
      </c>
      <c r="Q887" t="b">
        <v>1</v>
      </c>
      <c r="R887" t="s">
        <v>8271</v>
      </c>
      <c r="S887" s="2">
        <f>IF(E887=0,0,E887/D887*100)</f>
        <v>100.125</v>
      </c>
      <c r="T887" s="4">
        <f>IF(E887=0,0,E887/P887)</f>
        <v>70.884955752212392</v>
      </c>
      <c r="U887" t="str">
        <f>PROPER(LEFT(R887,(SEARCH("/",R887)-2)+1))</f>
        <v>Theater</v>
      </c>
      <c r="V887" t="str">
        <f>PROPER(RIGHT(R887,LEN(R887)-SEARCH("/",R887)))</f>
        <v>Plays</v>
      </c>
    </row>
    <row r="888" spans="1:22" x14ac:dyDescent="0.25">
      <c r="A888">
        <v>2987</v>
      </c>
      <c r="B888" s="7" t="s">
        <v>2987</v>
      </c>
      <c r="C888" s="7" t="s">
        <v>7097</v>
      </c>
      <c r="D888" s="4">
        <v>25000</v>
      </c>
      <c r="E888" s="4">
        <v>27600.2</v>
      </c>
      <c r="F888" t="s">
        <v>8219</v>
      </c>
      <c r="G888" t="s">
        <v>8224</v>
      </c>
      <c r="H888" t="s">
        <v>8246</v>
      </c>
      <c r="I888">
        <v>1476316800</v>
      </c>
      <c r="J888" s="11">
        <f>(((I888/60)/60)/24)+DATE(1970,1,1)</f>
        <v>42656</v>
      </c>
      <c r="K888">
        <v>1473837751</v>
      </c>
      <c r="L888" s="15">
        <f>(((K888/60)/60)/24)+DATE(1970,1,1)</f>
        <v>42627.307303240741</v>
      </c>
      <c r="M888" s="63">
        <f>DATEDIF(L888,J888,"D")</f>
        <v>29</v>
      </c>
      <c r="N888" s="5">
        <v>29</v>
      </c>
      <c r="O888" t="b">
        <v>0</v>
      </c>
      <c r="P888">
        <v>265</v>
      </c>
      <c r="Q888" t="b">
        <v>1</v>
      </c>
      <c r="R888" t="s">
        <v>8303</v>
      </c>
      <c r="S888" s="2">
        <f>IF(E888=0,0,E888/D888*100)</f>
        <v>110.4008</v>
      </c>
      <c r="T888" s="4">
        <f>IF(E888=0,0,E888/P888)</f>
        <v>104.15169811320754</v>
      </c>
      <c r="U888" t="str">
        <f>PROPER(LEFT(R888,(SEARCH("/",R888)-2)+1))</f>
        <v>Theater</v>
      </c>
      <c r="V888" t="str">
        <f>PROPER(RIGHT(R888,LEN(R888)-SEARCH("/",R888)))</f>
        <v>Spaces</v>
      </c>
    </row>
    <row r="889" spans="1:22" x14ac:dyDescent="0.25">
      <c r="A889">
        <v>3029</v>
      </c>
      <c r="B889" s="7" t="s">
        <v>3029</v>
      </c>
      <c r="C889" s="7" t="s">
        <v>7139</v>
      </c>
      <c r="D889" s="4">
        <v>30000</v>
      </c>
      <c r="E889" s="4">
        <v>32903</v>
      </c>
      <c r="F889" t="s">
        <v>8219</v>
      </c>
      <c r="G889" t="s">
        <v>8224</v>
      </c>
      <c r="H889" t="s">
        <v>8246</v>
      </c>
      <c r="I889">
        <v>1416285300</v>
      </c>
      <c r="J889" s="11">
        <f>(((I889/60)/60)/24)+DATE(1970,1,1)</f>
        <v>41961.190972222219</v>
      </c>
      <c r="K889">
        <v>1413824447</v>
      </c>
      <c r="L889" s="15">
        <f>(((K889/60)/60)/24)+DATE(1970,1,1)</f>
        <v>41932.708877314813</v>
      </c>
      <c r="M889" s="63">
        <f>DATEDIF(L889,J889,"D")</f>
        <v>29</v>
      </c>
      <c r="N889" s="5">
        <v>29</v>
      </c>
      <c r="O889" t="b">
        <v>0</v>
      </c>
      <c r="P889">
        <v>348</v>
      </c>
      <c r="Q889" t="b">
        <v>1</v>
      </c>
      <c r="R889" t="s">
        <v>8303</v>
      </c>
      <c r="S889" s="2">
        <f>IF(E889=0,0,E889/D889*100)</f>
        <v>109.67666666666666</v>
      </c>
      <c r="T889" s="4">
        <f>IF(E889=0,0,E889/P889)</f>
        <v>94.548850574712645</v>
      </c>
      <c r="U889" t="str">
        <f>PROPER(LEFT(R889,(SEARCH("/",R889)-2)+1))</f>
        <v>Theater</v>
      </c>
      <c r="V889" t="str">
        <f>PROPER(RIGHT(R889,LEN(R889)-SEARCH("/",R889)))</f>
        <v>Spaces</v>
      </c>
    </row>
    <row r="890" spans="1:22" x14ac:dyDescent="0.25">
      <c r="A890">
        <v>3048</v>
      </c>
      <c r="B890" s="7" t="s">
        <v>3048</v>
      </c>
      <c r="C890" s="7" t="s">
        <v>7158</v>
      </c>
      <c r="D890" s="4">
        <v>5000</v>
      </c>
      <c r="E890" s="4">
        <v>8320</v>
      </c>
      <c r="F890" t="s">
        <v>8219</v>
      </c>
      <c r="G890" t="s">
        <v>8224</v>
      </c>
      <c r="H890" t="s">
        <v>8246</v>
      </c>
      <c r="I890">
        <v>1420060920</v>
      </c>
      <c r="J890" s="11">
        <f>(((I890/60)/60)/24)+DATE(1970,1,1)</f>
        <v>42004.890277777777</v>
      </c>
      <c r="K890">
        <v>1417556262</v>
      </c>
      <c r="L890" s="15">
        <f>(((K890/60)/60)/24)+DATE(1970,1,1)</f>
        <v>41975.901180555549</v>
      </c>
      <c r="M890" s="63">
        <f>DATEDIF(L890,J890,"D")</f>
        <v>29</v>
      </c>
      <c r="N890" s="5">
        <v>29</v>
      </c>
      <c r="O890" t="b">
        <v>0</v>
      </c>
      <c r="P890">
        <v>47</v>
      </c>
      <c r="Q890" t="b">
        <v>1</v>
      </c>
      <c r="R890" t="s">
        <v>8303</v>
      </c>
      <c r="S890" s="2">
        <f>IF(E890=0,0,E890/D890*100)</f>
        <v>166.4</v>
      </c>
      <c r="T890" s="4">
        <f>IF(E890=0,0,E890/P890)</f>
        <v>177.02127659574469</v>
      </c>
      <c r="U890" t="str">
        <f>PROPER(LEFT(R890,(SEARCH("/",R890)-2)+1))</f>
        <v>Theater</v>
      </c>
      <c r="V890" t="str">
        <f>PROPER(RIGHT(R890,LEN(R890)-SEARCH("/",R890)))</f>
        <v>Spaces</v>
      </c>
    </row>
    <row r="891" spans="1:22" x14ac:dyDescent="0.25">
      <c r="A891">
        <v>3062</v>
      </c>
      <c r="B891" s="7" t="s">
        <v>3062</v>
      </c>
      <c r="C891" s="7" t="s">
        <v>7172</v>
      </c>
      <c r="D891" s="4">
        <v>10000</v>
      </c>
      <c r="E891" s="4">
        <v>6684</v>
      </c>
      <c r="F891" t="s">
        <v>8221</v>
      </c>
      <c r="G891" t="s">
        <v>8224</v>
      </c>
      <c r="H891" t="s">
        <v>8246</v>
      </c>
      <c r="I891">
        <v>1443636000</v>
      </c>
      <c r="J891" s="11">
        <f>(((I891/60)/60)/24)+DATE(1970,1,1)</f>
        <v>42277.75</v>
      </c>
      <c r="K891">
        <v>1441111892</v>
      </c>
      <c r="L891" s="15">
        <f>(((K891/60)/60)/24)+DATE(1970,1,1)</f>
        <v>42248.535787037035</v>
      </c>
      <c r="M891" s="63">
        <f>DATEDIF(L891,J891,"D")</f>
        <v>29</v>
      </c>
      <c r="N891" s="5">
        <v>29</v>
      </c>
      <c r="O891" t="b">
        <v>0</v>
      </c>
      <c r="P891">
        <v>67</v>
      </c>
      <c r="Q891" t="b">
        <v>0</v>
      </c>
      <c r="R891" t="s">
        <v>8303</v>
      </c>
      <c r="S891" s="2">
        <f>IF(E891=0,0,E891/D891*100)</f>
        <v>66.84</v>
      </c>
      <c r="T891" s="4">
        <f>IF(E891=0,0,E891/P891)</f>
        <v>99.761194029850742</v>
      </c>
      <c r="U891" t="str">
        <f>PROPER(LEFT(R891,(SEARCH("/",R891)-2)+1))</f>
        <v>Theater</v>
      </c>
      <c r="V891" t="str">
        <f>PROPER(RIGHT(R891,LEN(R891)-SEARCH("/",R891)))</f>
        <v>Spaces</v>
      </c>
    </row>
    <row r="892" spans="1:22" x14ac:dyDescent="0.25">
      <c r="A892">
        <v>3084</v>
      </c>
      <c r="B892" s="7" t="s">
        <v>3084</v>
      </c>
      <c r="C892" s="7" t="s">
        <v>7194</v>
      </c>
      <c r="D892" s="4">
        <v>4059</v>
      </c>
      <c r="E892" s="4">
        <v>470</v>
      </c>
      <c r="F892" t="s">
        <v>8221</v>
      </c>
      <c r="G892" t="s">
        <v>8224</v>
      </c>
      <c r="H892" t="s">
        <v>8246</v>
      </c>
      <c r="I892">
        <v>1430851680</v>
      </c>
      <c r="J892" s="11">
        <f>(((I892/60)/60)/24)+DATE(1970,1,1)</f>
        <v>42129.783333333333</v>
      </c>
      <c r="K892">
        <v>1428340931</v>
      </c>
      <c r="L892" s="15">
        <f>(((K892/60)/60)/24)+DATE(1970,1,1)</f>
        <v>42100.723738425921</v>
      </c>
      <c r="M892" s="63">
        <f>DATEDIF(L892,J892,"D")</f>
        <v>29</v>
      </c>
      <c r="N892" s="5">
        <v>29</v>
      </c>
      <c r="O892" t="b">
        <v>0</v>
      </c>
      <c r="P892">
        <v>6</v>
      </c>
      <c r="Q892" t="b">
        <v>0</v>
      </c>
      <c r="R892" t="s">
        <v>8303</v>
      </c>
      <c r="S892" s="2">
        <f>IF(E892=0,0,E892/D892*100)</f>
        <v>11.57920670115792</v>
      </c>
      <c r="T892" s="4">
        <f>IF(E892=0,0,E892/P892)</f>
        <v>78.333333333333329</v>
      </c>
      <c r="U892" t="str">
        <f>PROPER(LEFT(R892,(SEARCH("/",R892)-2)+1))</f>
        <v>Theater</v>
      </c>
      <c r="V892" t="str">
        <f>PROPER(RIGHT(R892,LEN(R892)-SEARCH("/",R892)))</f>
        <v>Spaces</v>
      </c>
    </row>
    <row r="893" spans="1:22" x14ac:dyDescent="0.25">
      <c r="A893">
        <v>3126</v>
      </c>
      <c r="B893" s="7" t="s">
        <v>3126</v>
      </c>
      <c r="C893" s="7" t="s">
        <v>7236</v>
      </c>
      <c r="D893" s="4">
        <v>25000</v>
      </c>
      <c r="E893" s="4">
        <v>1040</v>
      </c>
      <c r="F893" t="s">
        <v>8220</v>
      </c>
      <c r="G893" t="s">
        <v>8224</v>
      </c>
      <c r="H893" t="s">
        <v>8246</v>
      </c>
      <c r="I893">
        <v>1459121162</v>
      </c>
      <c r="J893" s="11">
        <f>(((I893/60)/60)/24)+DATE(1970,1,1)</f>
        <v>42456.976412037038</v>
      </c>
      <c r="K893">
        <v>1456532762</v>
      </c>
      <c r="L893" s="15">
        <f>(((K893/60)/60)/24)+DATE(1970,1,1)</f>
        <v>42427.01807870371</v>
      </c>
      <c r="M893" s="63">
        <f>DATEDIF(L893,J893,"D")</f>
        <v>29</v>
      </c>
      <c r="N893" s="5">
        <v>29</v>
      </c>
      <c r="O893" t="b">
        <v>0</v>
      </c>
      <c r="P893">
        <v>17</v>
      </c>
      <c r="Q893" t="b">
        <v>0</v>
      </c>
      <c r="R893" t="s">
        <v>8303</v>
      </c>
      <c r="S893" s="2">
        <f>IF(E893=0,0,E893/D893*100)</f>
        <v>4.16</v>
      </c>
      <c r="T893" s="4">
        <f>IF(E893=0,0,E893/P893)</f>
        <v>61.176470588235297</v>
      </c>
      <c r="U893" t="str">
        <f>PROPER(LEFT(R893,(SEARCH("/",R893)-2)+1))</f>
        <v>Theater</v>
      </c>
      <c r="V893" t="str">
        <f>PROPER(RIGHT(R893,LEN(R893)-SEARCH("/",R893)))</f>
        <v>Spaces</v>
      </c>
    </row>
    <row r="894" spans="1:22" x14ac:dyDescent="0.25">
      <c r="A894">
        <v>3166</v>
      </c>
      <c r="B894" s="7" t="s">
        <v>3166</v>
      </c>
      <c r="C894" s="7" t="s">
        <v>7276</v>
      </c>
      <c r="D894" s="4">
        <v>35000</v>
      </c>
      <c r="E894" s="4">
        <v>56079.83</v>
      </c>
      <c r="F894" t="s">
        <v>8219</v>
      </c>
      <c r="G894" t="s">
        <v>8224</v>
      </c>
      <c r="H894" t="s">
        <v>8246</v>
      </c>
      <c r="I894">
        <v>1416988740</v>
      </c>
      <c r="J894" s="11">
        <f>(((I894/60)/60)/24)+DATE(1970,1,1)</f>
        <v>41969.332638888889</v>
      </c>
      <c r="K894">
        <v>1414514153</v>
      </c>
      <c r="L894" s="15">
        <f>(((K894/60)/60)/24)+DATE(1970,1,1)</f>
        <v>41940.69158564815</v>
      </c>
      <c r="M894" s="63">
        <f>DATEDIF(L894,J894,"D")</f>
        <v>29</v>
      </c>
      <c r="N894" s="5">
        <v>29</v>
      </c>
      <c r="O894" t="b">
        <v>1</v>
      </c>
      <c r="P894">
        <v>930</v>
      </c>
      <c r="Q894" t="b">
        <v>1</v>
      </c>
      <c r="R894" t="s">
        <v>8271</v>
      </c>
      <c r="S894" s="2">
        <f>IF(E894=0,0,E894/D894*100)</f>
        <v>160.22808571428573</v>
      </c>
      <c r="T894" s="4">
        <f>IF(E894=0,0,E894/P894)</f>
        <v>60.300892473118282</v>
      </c>
      <c r="U894" t="str">
        <f>PROPER(LEFT(R894,(SEARCH("/",R894)-2)+1))</f>
        <v>Theater</v>
      </c>
      <c r="V894" t="str">
        <f>PROPER(RIGHT(R894,LEN(R894)-SEARCH("/",R894)))</f>
        <v>Plays</v>
      </c>
    </row>
    <row r="895" spans="1:22" x14ac:dyDescent="0.25">
      <c r="A895">
        <v>3246</v>
      </c>
      <c r="B895" s="7" t="s">
        <v>3246</v>
      </c>
      <c r="C895" s="7" t="s">
        <v>7356</v>
      </c>
      <c r="D895" s="4">
        <v>10000</v>
      </c>
      <c r="E895" s="4">
        <v>11122</v>
      </c>
      <c r="F895" t="s">
        <v>8219</v>
      </c>
      <c r="G895" t="s">
        <v>8224</v>
      </c>
      <c r="H895" t="s">
        <v>8246</v>
      </c>
      <c r="I895">
        <v>1442030340</v>
      </c>
      <c r="J895" s="11">
        <f>(((I895/60)/60)/24)+DATE(1970,1,1)</f>
        <v>42259.165972222225</v>
      </c>
      <c r="K895">
        <v>1439551200</v>
      </c>
      <c r="L895" s="15">
        <f>(((K895/60)/60)/24)+DATE(1970,1,1)</f>
        <v>42230.472222222219</v>
      </c>
      <c r="M895" s="63">
        <f>DATEDIF(L895,J895,"D")</f>
        <v>29</v>
      </c>
      <c r="N895" s="5">
        <v>29</v>
      </c>
      <c r="O895" t="b">
        <v>1</v>
      </c>
      <c r="P895">
        <v>193</v>
      </c>
      <c r="Q895" t="b">
        <v>1</v>
      </c>
      <c r="R895" t="s">
        <v>8271</v>
      </c>
      <c r="S895" s="2">
        <f>IF(E895=0,0,E895/D895*100)</f>
        <v>111.22000000000001</v>
      </c>
      <c r="T895" s="4">
        <f>IF(E895=0,0,E895/P895)</f>
        <v>57.626943005181346</v>
      </c>
      <c r="U895" t="str">
        <f>PROPER(LEFT(R895,(SEARCH("/",R895)-2)+1))</f>
        <v>Theater</v>
      </c>
      <c r="V895" t="str">
        <f>PROPER(RIGHT(R895,LEN(R895)-SEARCH("/",R895)))</f>
        <v>Plays</v>
      </c>
    </row>
    <row r="896" spans="1:22" x14ac:dyDescent="0.25">
      <c r="A896">
        <v>3391</v>
      </c>
      <c r="B896" s="7" t="s">
        <v>3390</v>
      </c>
      <c r="C896" s="7" t="s">
        <v>7501</v>
      </c>
      <c r="D896" s="4">
        <v>500</v>
      </c>
      <c r="E896" s="4">
        <v>1115</v>
      </c>
      <c r="F896" t="s">
        <v>8219</v>
      </c>
      <c r="G896" t="s">
        <v>8224</v>
      </c>
      <c r="H896" t="s">
        <v>8246</v>
      </c>
      <c r="I896">
        <v>1407536880</v>
      </c>
      <c r="J896" s="11">
        <f>(((I896/60)/60)/24)+DATE(1970,1,1)</f>
        <v>41859.936111111114</v>
      </c>
      <c r="K896">
        <v>1404997548</v>
      </c>
      <c r="L896" s="15">
        <f>(((K896/60)/60)/24)+DATE(1970,1,1)</f>
        <v>41830.545694444445</v>
      </c>
      <c r="M896" s="63">
        <f>DATEDIF(L896,J896,"D")</f>
        <v>29</v>
      </c>
      <c r="N896" s="5">
        <v>29</v>
      </c>
      <c r="O896" t="b">
        <v>0</v>
      </c>
      <c r="P896">
        <v>18</v>
      </c>
      <c r="Q896" t="b">
        <v>1</v>
      </c>
      <c r="R896" t="s">
        <v>8271</v>
      </c>
      <c r="S896" s="2">
        <f>IF(E896=0,0,E896/D896*100)</f>
        <v>223</v>
      </c>
      <c r="T896" s="4">
        <f>IF(E896=0,0,E896/P896)</f>
        <v>61.944444444444443</v>
      </c>
      <c r="U896" t="str">
        <f>PROPER(LEFT(R896,(SEARCH("/",R896)-2)+1))</f>
        <v>Theater</v>
      </c>
      <c r="V896" t="str">
        <f>PROPER(RIGHT(R896,LEN(R896)-SEARCH("/",R896)))</f>
        <v>Plays</v>
      </c>
    </row>
    <row r="897" spans="1:22" x14ac:dyDescent="0.25">
      <c r="A897">
        <v>3422</v>
      </c>
      <c r="B897" s="7" t="s">
        <v>3421</v>
      </c>
      <c r="C897" s="7" t="s">
        <v>7532</v>
      </c>
      <c r="D897" s="4">
        <v>3000</v>
      </c>
      <c r="E897" s="4">
        <v>3273</v>
      </c>
      <c r="F897" t="s">
        <v>8219</v>
      </c>
      <c r="G897" t="s">
        <v>8225</v>
      </c>
      <c r="H897" t="s">
        <v>8247</v>
      </c>
      <c r="I897">
        <v>1450051200</v>
      </c>
      <c r="J897" s="11">
        <f>(((I897/60)/60)/24)+DATE(1970,1,1)</f>
        <v>42352</v>
      </c>
      <c r="K897">
        <v>1447594176</v>
      </c>
      <c r="L897" s="15">
        <f>(((K897/60)/60)/24)+DATE(1970,1,1)</f>
        <v>42323.562222222223</v>
      </c>
      <c r="M897" s="63">
        <f>DATEDIF(L897,J897,"D")</f>
        <v>29</v>
      </c>
      <c r="N897" s="5">
        <v>29</v>
      </c>
      <c r="O897" t="b">
        <v>0</v>
      </c>
      <c r="P897">
        <v>46</v>
      </c>
      <c r="Q897" t="b">
        <v>1</v>
      </c>
      <c r="R897" t="s">
        <v>8271</v>
      </c>
      <c r="S897" s="2">
        <f>IF(E897=0,0,E897/D897*100)</f>
        <v>109.1</v>
      </c>
      <c r="T897" s="4">
        <f>IF(E897=0,0,E897/P897)</f>
        <v>71.152173913043484</v>
      </c>
      <c r="U897" t="str">
        <f>PROPER(LEFT(R897,(SEARCH("/",R897)-2)+1))</f>
        <v>Theater</v>
      </c>
      <c r="V897" t="str">
        <f>PROPER(RIGHT(R897,LEN(R897)-SEARCH("/",R897)))</f>
        <v>Plays</v>
      </c>
    </row>
    <row r="898" spans="1:22" x14ac:dyDescent="0.25">
      <c r="A898">
        <v>3461</v>
      </c>
      <c r="B898" s="7" t="s">
        <v>3460</v>
      </c>
      <c r="C898" s="7" t="s">
        <v>7571</v>
      </c>
      <c r="D898" s="4">
        <v>500</v>
      </c>
      <c r="E898" s="4">
        <v>695</v>
      </c>
      <c r="F898" t="s">
        <v>8219</v>
      </c>
      <c r="G898" t="s">
        <v>8224</v>
      </c>
      <c r="H898" t="s">
        <v>8246</v>
      </c>
      <c r="I898">
        <v>1477710000</v>
      </c>
      <c r="J898" s="11">
        <f>(((I898/60)/60)/24)+DATE(1970,1,1)</f>
        <v>42672.125</v>
      </c>
      <c r="K898">
        <v>1475248279</v>
      </c>
      <c r="L898" s="15">
        <f>(((K898/60)/60)/24)+DATE(1970,1,1)</f>
        <v>42643.632858796293</v>
      </c>
      <c r="M898" s="63">
        <f>DATEDIF(L898,J898,"D")</f>
        <v>29</v>
      </c>
      <c r="N898" s="5">
        <v>29</v>
      </c>
      <c r="O898" t="b">
        <v>0</v>
      </c>
      <c r="P898">
        <v>12</v>
      </c>
      <c r="Q898" t="b">
        <v>1</v>
      </c>
      <c r="R898" t="s">
        <v>8271</v>
      </c>
      <c r="S898" s="2">
        <f>IF(E898=0,0,E898/D898*100)</f>
        <v>139</v>
      </c>
      <c r="T898" s="4">
        <f>IF(E898=0,0,E898/P898)</f>
        <v>57.916666666666664</v>
      </c>
      <c r="U898" t="str">
        <f>PROPER(LEFT(R898,(SEARCH("/",R898)-2)+1))</f>
        <v>Theater</v>
      </c>
      <c r="V898" t="str">
        <f>PROPER(RIGHT(R898,LEN(R898)-SEARCH("/",R898)))</f>
        <v>Plays</v>
      </c>
    </row>
    <row r="899" spans="1:22" x14ac:dyDescent="0.25">
      <c r="A899">
        <v>3468</v>
      </c>
      <c r="B899" s="7" t="s">
        <v>3467</v>
      </c>
      <c r="C899" s="7" t="s">
        <v>7578</v>
      </c>
      <c r="D899" s="4">
        <v>10000</v>
      </c>
      <c r="E899" s="4">
        <v>12178</v>
      </c>
      <c r="F899" t="s">
        <v>8219</v>
      </c>
      <c r="G899" t="s">
        <v>8224</v>
      </c>
      <c r="H899" t="s">
        <v>8246</v>
      </c>
      <c r="I899">
        <v>1474426800</v>
      </c>
      <c r="J899" s="11">
        <f>(((I899/60)/60)/24)+DATE(1970,1,1)</f>
        <v>42634.125</v>
      </c>
      <c r="K899">
        <v>1471976529</v>
      </c>
      <c r="L899" s="15">
        <f>(((K899/60)/60)/24)+DATE(1970,1,1)</f>
        <v>42605.765381944439</v>
      </c>
      <c r="M899" s="63">
        <f>DATEDIF(L899,J899,"D")</f>
        <v>29</v>
      </c>
      <c r="N899" s="5">
        <v>29</v>
      </c>
      <c r="O899" t="b">
        <v>0</v>
      </c>
      <c r="P899">
        <v>17</v>
      </c>
      <c r="Q899" t="b">
        <v>1</v>
      </c>
      <c r="R899" t="s">
        <v>8271</v>
      </c>
      <c r="S899" s="2">
        <f>IF(E899=0,0,E899/D899*100)</f>
        <v>121.78</v>
      </c>
      <c r="T899" s="4">
        <f>IF(E899=0,0,E899/P899)</f>
        <v>716.35294117647061</v>
      </c>
      <c r="U899" t="str">
        <f>PROPER(LEFT(R899,(SEARCH("/",R899)-2)+1))</f>
        <v>Theater</v>
      </c>
      <c r="V899" t="str">
        <f>PROPER(RIGHT(R899,LEN(R899)-SEARCH("/",R899)))</f>
        <v>Plays</v>
      </c>
    </row>
    <row r="900" spans="1:22" x14ac:dyDescent="0.25">
      <c r="A900">
        <v>3495</v>
      </c>
      <c r="B900" s="7" t="s">
        <v>3494</v>
      </c>
      <c r="C900" s="7" t="s">
        <v>7605</v>
      </c>
      <c r="D900" s="4">
        <v>5000</v>
      </c>
      <c r="E900" s="4">
        <v>5343</v>
      </c>
      <c r="F900" t="s">
        <v>8219</v>
      </c>
      <c r="G900" t="s">
        <v>8229</v>
      </c>
      <c r="H900" t="s">
        <v>8251</v>
      </c>
      <c r="I900">
        <v>1414862280</v>
      </c>
      <c r="J900" s="11">
        <f>(((I900/60)/60)/24)+DATE(1970,1,1)</f>
        <v>41944.720833333333</v>
      </c>
      <c r="K900">
        <v>1412360309</v>
      </c>
      <c r="L900" s="15">
        <f>(((K900/60)/60)/24)+DATE(1970,1,1)</f>
        <v>41915.762835648151</v>
      </c>
      <c r="M900" s="63">
        <f>DATEDIF(L900,J900,"D")</f>
        <v>29</v>
      </c>
      <c r="N900" s="5">
        <v>29</v>
      </c>
      <c r="O900" t="b">
        <v>0</v>
      </c>
      <c r="P900">
        <v>72</v>
      </c>
      <c r="Q900" t="b">
        <v>1</v>
      </c>
      <c r="R900" t="s">
        <v>8271</v>
      </c>
      <c r="S900" s="2">
        <f>IF(E900=0,0,E900/D900*100)</f>
        <v>106.86</v>
      </c>
      <c r="T900" s="4">
        <f>IF(E900=0,0,E900/P900)</f>
        <v>74.208333333333329</v>
      </c>
      <c r="U900" t="str">
        <f>PROPER(LEFT(R900,(SEARCH("/",R900)-2)+1))</f>
        <v>Theater</v>
      </c>
      <c r="V900" t="str">
        <f>PROPER(RIGHT(R900,LEN(R900)-SEARCH("/",R900)))</f>
        <v>Plays</v>
      </c>
    </row>
    <row r="901" spans="1:22" x14ac:dyDescent="0.25">
      <c r="A901">
        <v>3527</v>
      </c>
      <c r="B901" s="7" t="s">
        <v>3526</v>
      </c>
      <c r="C901" s="7" t="s">
        <v>7637</v>
      </c>
      <c r="D901" s="4">
        <v>6000</v>
      </c>
      <c r="E901" s="4">
        <v>7015</v>
      </c>
      <c r="F901" t="s">
        <v>8219</v>
      </c>
      <c r="G901" t="s">
        <v>8224</v>
      </c>
      <c r="H901" t="s">
        <v>8246</v>
      </c>
      <c r="I901">
        <v>1436587140</v>
      </c>
      <c r="J901" s="11">
        <f>(((I901/60)/60)/24)+DATE(1970,1,1)</f>
        <v>42196.165972222225</v>
      </c>
      <c r="K901">
        <v>1434069205</v>
      </c>
      <c r="L901" s="15">
        <f>(((K901/60)/60)/24)+DATE(1970,1,1)</f>
        <v>42167.023206018523</v>
      </c>
      <c r="M901" s="63">
        <f>DATEDIF(L901,J901,"D")</f>
        <v>29</v>
      </c>
      <c r="N901" s="5">
        <v>29</v>
      </c>
      <c r="O901" t="b">
        <v>0</v>
      </c>
      <c r="P901">
        <v>86</v>
      </c>
      <c r="Q901" t="b">
        <v>1</v>
      </c>
      <c r="R901" t="s">
        <v>8271</v>
      </c>
      <c r="S901" s="2">
        <f>IF(E901=0,0,E901/D901*100)</f>
        <v>116.91666666666667</v>
      </c>
      <c r="T901" s="4">
        <f>IF(E901=0,0,E901/P901)</f>
        <v>81.569767441860463</v>
      </c>
      <c r="U901" t="str">
        <f>PROPER(LEFT(R901,(SEARCH("/",R901)-2)+1))</f>
        <v>Theater</v>
      </c>
      <c r="V901" t="str">
        <f>PROPER(RIGHT(R901,LEN(R901)-SEARCH("/",R901)))</f>
        <v>Plays</v>
      </c>
    </row>
    <row r="902" spans="1:22" x14ac:dyDescent="0.25">
      <c r="A902">
        <v>3689</v>
      </c>
      <c r="B902" s="7" t="s">
        <v>3686</v>
      </c>
      <c r="C902" s="7" t="s">
        <v>7799</v>
      </c>
      <c r="D902" s="4">
        <v>3000</v>
      </c>
      <c r="E902" s="4">
        <v>3550</v>
      </c>
      <c r="F902" t="s">
        <v>8219</v>
      </c>
      <c r="G902" t="s">
        <v>8224</v>
      </c>
      <c r="H902" t="s">
        <v>8246</v>
      </c>
      <c r="I902">
        <v>1434925500</v>
      </c>
      <c r="J902" s="11">
        <f>(((I902/60)/60)/24)+DATE(1970,1,1)</f>
        <v>42176.934027777781</v>
      </c>
      <c r="K902">
        <v>1432410639</v>
      </c>
      <c r="L902" s="15">
        <f>(((K902/60)/60)/24)+DATE(1970,1,1)</f>
        <v>42147.826840277776</v>
      </c>
      <c r="M902" s="63">
        <f>DATEDIF(L902,J902,"D")</f>
        <v>29</v>
      </c>
      <c r="N902" s="5">
        <v>29</v>
      </c>
      <c r="O902" t="b">
        <v>0</v>
      </c>
      <c r="P902">
        <v>62</v>
      </c>
      <c r="Q902" t="b">
        <v>1</v>
      </c>
      <c r="R902" t="s">
        <v>8271</v>
      </c>
      <c r="S902" s="2">
        <f>IF(E902=0,0,E902/D902*100)</f>
        <v>118.33333333333333</v>
      </c>
      <c r="T902" s="4">
        <f>IF(E902=0,0,E902/P902)</f>
        <v>57.258064516129032</v>
      </c>
      <c r="U902" t="str">
        <f>PROPER(LEFT(R902,(SEARCH("/",R902)-2)+1))</f>
        <v>Theater</v>
      </c>
      <c r="V902" t="str">
        <f>PROPER(RIGHT(R902,LEN(R902)-SEARCH("/",R902)))</f>
        <v>Plays</v>
      </c>
    </row>
    <row r="903" spans="1:22" x14ac:dyDescent="0.25">
      <c r="A903">
        <v>3693</v>
      </c>
      <c r="B903" s="7" t="s">
        <v>3690</v>
      </c>
      <c r="C903" s="7" t="s">
        <v>7803</v>
      </c>
      <c r="D903" s="4">
        <v>333</v>
      </c>
      <c r="E903" s="4">
        <v>430</v>
      </c>
      <c r="F903" t="s">
        <v>8219</v>
      </c>
      <c r="G903" t="s">
        <v>8225</v>
      </c>
      <c r="H903" t="s">
        <v>8247</v>
      </c>
      <c r="I903">
        <v>1448922600</v>
      </c>
      <c r="J903" s="11">
        <f>(((I903/60)/60)/24)+DATE(1970,1,1)</f>
        <v>42338.9375</v>
      </c>
      <c r="K903">
        <v>1446352529</v>
      </c>
      <c r="L903" s="15">
        <f>(((K903/60)/60)/24)+DATE(1970,1,1)</f>
        <v>42309.191307870366</v>
      </c>
      <c r="M903" s="63">
        <f>DATEDIF(L903,J903,"D")</f>
        <v>29</v>
      </c>
      <c r="N903" s="5">
        <v>29</v>
      </c>
      <c r="O903" t="b">
        <v>0</v>
      </c>
      <c r="P903">
        <v>14</v>
      </c>
      <c r="Q903" t="b">
        <v>1</v>
      </c>
      <c r="R903" t="s">
        <v>8271</v>
      </c>
      <c r="S903" s="2">
        <f>IF(E903=0,0,E903/D903*100)</f>
        <v>129.12912912912913</v>
      </c>
      <c r="T903" s="4">
        <f>IF(E903=0,0,E903/P903)</f>
        <v>30.714285714285715</v>
      </c>
      <c r="U903" t="str">
        <f>PROPER(LEFT(R903,(SEARCH("/",R903)-2)+1))</f>
        <v>Theater</v>
      </c>
      <c r="V903" t="str">
        <f>PROPER(RIGHT(R903,LEN(R903)-SEARCH("/",R903)))</f>
        <v>Plays</v>
      </c>
    </row>
    <row r="904" spans="1:22" x14ac:dyDescent="0.25">
      <c r="A904">
        <v>3724</v>
      </c>
      <c r="B904" s="7" t="s">
        <v>3721</v>
      </c>
      <c r="C904" s="7" t="s">
        <v>7834</v>
      </c>
      <c r="D904" s="4">
        <v>4300</v>
      </c>
      <c r="E904" s="4">
        <v>4409.55</v>
      </c>
      <c r="F904" t="s">
        <v>8219</v>
      </c>
      <c r="G904" t="s">
        <v>8225</v>
      </c>
      <c r="H904" t="s">
        <v>8247</v>
      </c>
      <c r="I904">
        <v>1462402800</v>
      </c>
      <c r="J904" s="11">
        <f>(((I904/60)/60)/24)+DATE(1970,1,1)</f>
        <v>42494.958333333328</v>
      </c>
      <c r="K904">
        <v>1459856860</v>
      </c>
      <c r="L904" s="15">
        <f>(((K904/60)/60)/24)+DATE(1970,1,1)</f>
        <v>42465.491435185191</v>
      </c>
      <c r="M904" s="63">
        <f>DATEDIF(L904,J904,"D")</f>
        <v>29</v>
      </c>
      <c r="N904" s="5">
        <v>29</v>
      </c>
      <c r="O904" t="b">
        <v>0</v>
      </c>
      <c r="P904">
        <v>89</v>
      </c>
      <c r="Q904" t="b">
        <v>1</v>
      </c>
      <c r="R904" t="s">
        <v>8271</v>
      </c>
      <c r="S904" s="2">
        <f>IF(E904=0,0,E904/D904*100)</f>
        <v>102.54767441860466</v>
      </c>
      <c r="T904" s="4">
        <f>IF(E904=0,0,E904/P904)</f>
        <v>49.545505617977533</v>
      </c>
      <c r="U904" t="str">
        <f>PROPER(LEFT(R904,(SEARCH("/",R904)-2)+1))</f>
        <v>Theater</v>
      </c>
      <c r="V904" t="str">
        <f>PROPER(RIGHT(R904,LEN(R904)-SEARCH("/",R904)))</f>
        <v>Plays</v>
      </c>
    </row>
    <row r="905" spans="1:22" x14ac:dyDescent="0.25">
      <c r="A905">
        <v>3750</v>
      </c>
      <c r="B905" s="7" t="s">
        <v>3747</v>
      </c>
      <c r="C905" s="7" t="s">
        <v>7860</v>
      </c>
      <c r="D905" s="4">
        <v>6000</v>
      </c>
      <c r="E905" s="4">
        <v>6027</v>
      </c>
      <c r="F905" t="s">
        <v>8219</v>
      </c>
      <c r="G905" t="s">
        <v>8224</v>
      </c>
      <c r="H905" t="s">
        <v>8246</v>
      </c>
      <c r="I905">
        <v>1423555140</v>
      </c>
      <c r="J905" s="11">
        <f>(((I905/60)/60)/24)+DATE(1970,1,1)</f>
        <v>42045.332638888889</v>
      </c>
      <c r="K905">
        <v>1421105608</v>
      </c>
      <c r="L905" s="15">
        <f>(((K905/60)/60)/24)+DATE(1970,1,1)</f>
        <v>42016.981574074074</v>
      </c>
      <c r="M905" s="63">
        <f>DATEDIF(L905,J905,"D")</f>
        <v>29</v>
      </c>
      <c r="N905" s="5">
        <v>29</v>
      </c>
      <c r="O905" t="b">
        <v>0</v>
      </c>
      <c r="P905">
        <v>28</v>
      </c>
      <c r="Q905" t="b">
        <v>1</v>
      </c>
      <c r="R905" t="s">
        <v>8305</v>
      </c>
      <c r="S905" s="2">
        <f>IF(E905=0,0,E905/D905*100)</f>
        <v>100.44999999999999</v>
      </c>
      <c r="T905" s="4">
        <f>IF(E905=0,0,E905/P905)</f>
        <v>215.25</v>
      </c>
      <c r="U905" t="str">
        <f>PROPER(LEFT(R905,(SEARCH("/",R905)-2)+1))</f>
        <v>Theater</v>
      </c>
      <c r="V905" t="str">
        <f>PROPER(RIGHT(R905,LEN(R905)-SEARCH("/",R905)))</f>
        <v>Musical</v>
      </c>
    </row>
    <row r="906" spans="1:22" x14ac:dyDescent="0.25">
      <c r="A906">
        <v>3782</v>
      </c>
      <c r="B906" s="7" t="s">
        <v>3779</v>
      </c>
      <c r="C906" s="7" t="s">
        <v>7892</v>
      </c>
      <c r="D906" s="4">
        <v>2000</v>
      </c>
      <c r="E906" s="4">
        <v>2035</v>
      </c>
      <c r="F906" t="s">
        <v>8219</v>
      </c>
      <c r="G906" t="s">
        <v>8225</v>
      </c>
      <c r="H906" t="s">
        <v>8247</v>
      </c>
      <c r="I906">
        <v>1469401200</v>
      </c>
      <c r="J906" s="11">
        <f>(((I906/60)/60)/24)+DATE(1970,1,1)</f>
        <v>42575.958333333328</v>
      </c>
      <c r="K906">
        <v>1466887297</v>
      </c>
      <c r="L906" s="15">
        <f>(((K906/60)/60)/24)+DATE(1970,1,1)</f>
        <v>42546.862233796302</v>
      </c>
      <c r="M906" s="63">
        <f>DATEDIF(L906,J906,"D")</f>
        <v>29</v>
      </c>
      <c r="N906" s="5">
        <v>29</v>
      </c>
      <c r="O906" t="b">
        <v>0</v>
      </c>
      <c r="P906">
        <v>27</v>
      </c>
      <c r="Q906" t="b">
        <v>1</v>
      </c>
      <c r="R906" t="s">
        <v>8305</v>
      </c>
      <c r="S906" s="2">
        <f>IF(E906=0,0,E906/D906*100)</f>
        <v>101.75</v>
      </c>
      <c r="T906" s="4">
        <f>IF(E906=0,0,E906/P906)</f>
        <v>75.370370370370367</v>
      </c>
      <c r="U906" t="str">
        <f>PROPER(LEFT(R906,(SEARCH("/",R906)-2)+1))</f>
        <v>Theater</v>
      </c>
      <c r="V906" t="str">
        <f>PROPER(RIGHT(R906,LEN(R906)-SEARCH("/",R906)))</f>
        <v>Musical</v>
      </c>
    </row>
    <row r="907" spans="1:22" x14ac:dyDescent="0.25">
      <c r="A907">
        <v>3787</v>
      </c>
      <c r="B907" s="7" t="s">
        <v>3784</v>
      </c>
      <c r="C907" s="7" t="s">
        <v>7897</v>
      </c>
      <c r="D907" s="4">
        <v>350</v>
      </c>
      <c r="E907" s="4">
        <v>351</v>
      </c>
      <c r="F907" t="s">
        <v>8219</v>
      </c>
      <c r="G907" t="s">
        <v>8224</v>
      </c>
      <c r="H907" t="s">
        <v>8246</v>
      </c>
      <c r="I907">
        <v>1436587140</v>
      </c>
      <c r="J907" s="11">
        <f>(((I907/60)/60)/24)+DATE(1970,1,1)</f>
        <v>42196.165972222225</v>
      </c>
      <c r="K907">
        <v>1434113406</v>
      </c>
      <c r="L907" s="15">
        <f>(((K907/60)/60)/24)+DATE(1970,1,1)</f>
        <v>42167.534791666665</v>
      </c>
      <c r="M907" s="63">
        <f>DATEDIF(L907,J907,"D")</f>
        <v>29</v>
      </c>
      <c r="N907" s="5">
        <v>29</v>
      </c>
      <c r="O907" t="b">
        <v>0</v>
      </c>
      <c r="P907">
        <v>10</v>
      </c>
      <c r="Q907" t="b">
        <v>1</v>
      </c>
      <c r="R907" t="s">
        <v>8305</v>
      </c>
      <c r="S907" s="2">
        <f>IF(E907=0,0,E907/D907*100)</f>
        <v>100.28571428571429</v>
      </c>
      <c r="T907" s="4">
        <f>IF(E907=0,0,E907/P907)</f>
        <v>35.1</v>
      </c>
      <c r="U907" t="str">
        <f>PROPER(LEFT(R907,(SEARCH("/",R907)-2)+1))</f>
        <v>Theater</v>
      </c>
      <c r="V907" t="str">
        <f>PROPER(RIGHT(R907,LEN(R907)-SEARCH("/",R907)))</f>
        <v>Musical</v>
      </c>
    </row>
    <row r="908" spans="1:22" x14ac:dyDescent="0.25">
      <c r="A908">
        <v>3815</v>
      </c>
      <c r="B908" s="7" t="s">
        <v>3812</v>
      </c>
      <c r="C908" s="7" t="s">
        <v>7925</v>
      </c>
      <c r="D908" s="4">
        <v>1000</v>
      </c>
      <c r="E908" s="4">
        <v>1000.01</v>
      </c>
      <c r="F908" t="s">
        <v>8219</v>
      </c>
      <c r="G908" t="s">
        <v>8225</v>
      </c>
      <c r="H908" t="s">
        <v>8247</v>
      </c>
      <c r="I908">
        <v>1440111600</v>
      </c>
      <c r="J908" s="11">
        <f>(((I908/60)/60)/24)+DATE(1970,1,1)</f>
        <v>42236.958333333328</v>
      </c>
      <c r="K908">
        <v>1437545657</v>
      </c>
      <c r="L908" s="15">
        <f>(((K908/60)/60)/24)+DATE(1970,1,1)</f>
        <v>42207.259918981479</v>
      </c>
      <c r="M908" s="63">
        <f>DATEDIF(L908,J908,"D")</f>
        <v>29</v>
      </c>
      <c r="N908" s="5">
        <v>29</v>
      </c>
      <c r="O908" t="b">
        <v>0</v>
      </c>
      <c r="P908">
        <v>20</v>
      </c>
      <c r="Q908" t="b">
        <v>1</v>
      </c>
      <c r="R908" t="s">
        <v>8271</v>
      </c>
      <c r="S908" s="2">
        <f>IF(E908=0,0,E908/D908*100)</f>
        <v>100.001</v>
      </c>
      <c r="T908" s="4">
        <f>IF(E908=0,0,E908/P908)</f>
        <v>50.000500000000002</v>
      </c>
      <c r="U908" t="str">
        <f>PROPER(LEFT(R908,(SEARCH("/",R908)-2)+1))</f>
        <v>Theater</v>
      </c>
      <c r="V908" t="str">
        <f>PROPER(RIGHT(R908,LEN(R908)-SEARCH("/",R908)))</f>
        <v>Plays</v>
      </c>
    </row>
    <row r="909" spans="1:22" x14ac:dyDescent="0.25">
      <c r="A909">
        <v>3919</v>
      </c>
      <c r="B909" s="7" t="s">
        <v>3916</v>
      </c>
      <c r="C909" s="7" t="s">
        <v>8027</v>
      </c>
      <c r="D909" s="4">
        <v>5000</v>
      </c>
      <c r="E909" s="4">
        <v>90</v>
      </c>
      <c r="F909" t="s">
        <v>8221</v>
      </c>
      <c r="G909" t="s">
        <v>8225</v>
      </c>
      <c r="H909" t="s">
        <v>8247</v>
      </c>
      <c r="I909">
        <v>1453075200</v>
      </c>
      <c r="J909" s="11">
        <f>(((I909/60)/60)/24)+DATE(1970,1,1)</f>
        <v>42387</v>
      </c>
      <c r="K909">
        <v>1450628773</v>
      </c>
      <c r="L909" s="15">
        <f>(((K909/60)/60)/24)+DATE(1970,1,1)</f>
        <v>42358.684872685189</v>
      </c>
      <c r="M909" s="63">
        <f>DATEDIF(L909,J909,"D")</f>
        <v>29</v>
      </c>
      <c r="N909" s="5">
        <v>29</v>
      </c>
      <c r="O909" t="b">
        <v>0</v>
      </c>
      <c r="P909">
        <v>3</v>
      </c>
      <c r="Q909" t="b">
        <v>0</v>
      </c>
      <c r="R909" t="s">
        <v>8271</v>
      </c>
      <c r="S909" s="2">
        <f>IF(E909=0,0,E909/D909*100)</f>
        <v>1.7999999999999998</v>
      </c>
      <c r="T909" s="4">
        <f>IF(E909=0,0,E909/P909)</f>
        <v>30</v>
      </c>
      <c r="U909" t="str">
        <f>PROPER(LEFT(R909,(SEARCH("/",R909)-2)+1))</f>
        <v>Theater</v>
      </c>
      <c r="V909" t="str">
        <f>PROPER(RIGHT(R909,LEN(R909)-SEARCH("/",R909)))</f>
        <v>Plays</v>
      </c>
    </row>
    <row r="910" spans="1:22" x14ac:dyDescent="0.25">
      <c r="A910">
        <v>3950</v>
      </c>
      <c r="B910" s="7" t="s">
        <v>3947</v>
      </c>
      <c r="C910" s="7" t="s">
        <v>8058</v>
      </c>
      <c r="D910" s="4">
        <v>4000</v>
      </c>
      <c r="E910" s="4">
        <v>25</v>
      </c>
      <c r="F910" t="s">
        <v>8221</v>
      </c>
      <c r="G910" t="s">
        <v>8224</v>
      </c>
      <c r="H910" t="s">
        <v>8246</v>
      </c>
      <c r="I910">
        <v>1460140500</v>
      </c>
      <c r="J910" s="11">
        <f>(((I910/60)/60)/24)+DATE(1970,1,1)</f>
        <v>42468.774305555555</v>
      </c>
      <c r="K910">
        <v>1457628680</v>
      </c>
      <c r="L910" s="15">
        <f>(((K910/60)/60)/24)+DATE(1970,1,1)</f>
        <v>42439.702314814815</v>
      </c>
      <c r="M910" s="63">
        <f>DATEDIF(L910,J910,"D")</f>
        <v>29</v>
      </c>
      <c r="N910" s="5">
        <v>29</v>
      </c>
      <c r="O910" t="b">
        <v>0</v>
      </c>
      <c r="P910">
        <v>1</v>
      </c>
      <c r="Q910" t="b">
        <v>0</v>
      </c>
      <c r="R910" t="s">
        <v>8271</v>
      </c>
      <c r="S910" s="2">
        <f>IF(E910=0,0,E910/D910*100)</f>
        <v>0.625</v>
      </c>
      <c r="T910" s="4">
        <f>IF(E910=0,0,E910/P910)</f>
        <v>25</v>
      </c>
      <c r="U910" t="str">
        <f>PROPER(LEFT(R910,(SEARCH("/",R910)-2)+1))</f>
        <v>Theater</v>
      </c>
      <c r="V910" t="str">
        <f>PROPER(RIGHT(R910,LEN(R910)-SEARCH("/",R910)))</f>
        <v>Plays</v>
      </c>
    </row>
    <row r="911" spans="1:22" x14ac:dyDescent="0.25">
      <c r="A911">
        <v>3986</v>
      </c>
      <c r="B911" s="7" t="s">
        <v>3982</v>
      </c>
      <c r="C911" s="7" t="s">
        <v>8092</v>
      </c>
      <c r="D911" s="4">
        <v>5000</v>
      </c>
      <c r="E911" s="4">
        <v>488</v>
      </c>
      <c r="F911" t="s">
        <v>8221</v>
      </c>
      <c r="G911" t="s">
        <v>8225</v>
      </c>
      <c r="H911" t="s">
        <v>8247</v>
      </c>
      <c r="I911">
        <v>1462539840</v>
      </c>
      <c r="J911" s="11">
        <f>(((I911/60)/60)/24)+DATE(1970,1,1)</f>
        <v>42496.544444444444</v>
      </c>
      <c r="K911">
        <v>1460034594</v>
      </c>
      <c r="L911" s="15">
        <f>(((K911/60)/60)/24)+DATE(1970,1,1)</f>
        <v>42467.548541666663</v>
      </c>
      <c r="M911" s="63">
        <f>DATEDIF(L911,J911,"D")</f>
        <v>29</v>
      </c>
      <c r="N911" s="5">
        <v>29</v>
      </c>
      <c r="O911" t="b">
        <v>0</v>
      </c>
      <c r="P911">
        <v>13</v>
      </c>
      <c r="Q911" t="b">
        <v>0</v>
      </c>
      <c r="R911" t="s">
        <v>8271</v>
      </c>
      <c r="S911" s="2">
        <f>IF(E911=0,0,E911/D911*100)</f>
        <v>9.76</v>
      </c>
      <c r="T911" s="4">
        <f>IF(E911=0,0,E911/P911)</f>
        <v>37.53846153846154</v>
      </c>
      <c r="U911" t="str">
        <f>PROPER(LEFT(R911,(SEARCH("/",R911)-2)+1))</f>
        <v>Theater</v>
      </c>
      <c r="V911" t="str">
        <f>PROPER(RIGHT(R911,LEN(R911)-SEARCH("/",R911)))</f>
        <v>Plays</v>
      </c>
    </row>
    <row r="912" spans="1:22" x14ac:dyDescent="0.25">
      <c r="A912">
        <v>4007</v>
      </c>
      <c r="B912" s="7" t="s">
        <v>4003</v>
      </c>
      <c r="C912" s="7" t="s">
        <v>8112</v>
      </c>
      <c r="D912" s="4">
        <v>2000</v>
      </c>
      <c r="E912" s="4">
        <v>5</v>
      </c>
      <c r="F912" t="s">
        <v>8221</v>
      </c>
      <c r="G912" t="s">
        <v>8224</v>
      </c>
      <c r="H912" t="s">
        <v>8246</v>
      </c>
      <c r="I912">
        <v>1409070480</v>
      </c>
      <c r="J912" s="11">
        <f>(((I912/60)/60)/24)+DATE(1970,1,1)</f>
        <v>41877.686111111114</v>
      </c>
      <c r="K912">
        <v>1406572381</v>
      </c>
      <c r="L912" s="15">
        <f>(((K912/60)/60)/24)+DATE(1970,1,1)</f>
        <v>41848.772928240738</v>
      </c>
      <c r="M912" s="63">
        <f>DATEDIF(L912,J912,"D")</f>
        <v>29</v>
      </c>
      <c r="N912" s="5">
        <v>29</v>
      </c>
      <c r="O912" t="b">
        <v>0</v>
      </c>
      <c r="P912">
        <v>1</v>
      </c>
      <c r="Q912" t="b">
        <v>0</v>
      </c>
      <c r="R912" t="s">
        <v>8271</v>
      </c>
      <c r="S912" s="2">
        <f>IF(E912=0,0,E912/D912*100)</f>
        <v>0.25</v>
      </c>
      <c r="T912" s="4">
        <f>IF(E912=0,0,E912/P912)</f>
        <v>5</v>
      </c>
      <c r="U912" t="str">
        <f>PROPER(LEFT(R912,(SEARCH("/",R912)-2)+1))</f>
        <v>Theater</v>
      </c>
      <c r="V912" t="str">
        <f>PROPER(RIGHT(R912,LEN(R912)-SEARCH("/",R912)))</f>
        <v>Plays</v>
      </c>
    </row>
    <row r="913" spans="1:22" x14ac:dyDescent="0.25">
      <c r="A913">
        <v>4030</v>
      </c>
      <c r="B913" s="7" t="s">
        <v>4026</v>
      </c>
      <c r="C913" s="7" t="s">
        <v>8135</v>
      </c>
      <c r="D913" s="4">
        <v>2500</v>
      </c>
      <c r="E913" s="4">
        <v>400</v>
      </c>
      <c r="F913" t="s">
        <v>8221</v>
      </c>
      <c r="G913" t="s">
        <v>8224</v>
      </c>
      <c r="H913" t="s">
        <v>8246</v>
      </c>
      <c r="I913">
        <v>1454525340</v>
      </c>
      <c r="J913" s="11">
        <f>(((I913/60)/60)/24)+DATE(1970,1,1)</f>
        <v>42403.784027777772</v>
      </c>
      <c r="K913">
        <v>1452008599</v>
      </c>
      <c r="L913" s="15">
        <f>(((K913/60)/60)/24)+DATE(1970,1,1)</f>
        <v>42374.655081018514</v>
      </c>
      <c r="M913" s="63">
        <f>DATEDIF(L913,J913,"D")</f>
        <v>29</v>
      </c>
      <c r="N913" s="5">
        <v>29</v>
      </c>
      <c r="O913" t="b">
        <v>0</v>
      </c>
      <c r="P913">
        <v>6</v>
      </c>
      <c r="Q913" t="b">
        <v>0</v>
      </c>
      <c r="R913" t="s">
        <v>8271</v>
      </c>
      <c r="S913" s="2">
        <f>IF(E913=0,0,E913/D913*100)</f>
        <v>16</v>
      </c>
      <c r="T913" s="4">
        <f>IF(E913=0,0,E913/P913)</f>
        <v>66.666666666666671</v>
      </c>
      <c r="U913" t="str">
        <f>PROPER(LEFT(R913,(SEARCH("/",R913)-2)+1))</f>
        <v>Theater</v>
      </c>
      <c r="V913" t="str">
        <f>PROPER(RIGHT(R913,LEN(R913)-SEARCH("/",R913)))</f>
        <v>Plays</v>
      </c>
    </row>
    <row r="914" spans="1:22" x14ac:dyDescent="0.25">
      <c r="A914">
        <v>4042</v>
      </c>
      <c r="B914" s="7" t="s">
        <v>4038</v>
      </c>
      <c r="C914" s="7" t="s">
        <v>8146</v>
      </c>
      <c r="D914" s="4">
        <v>10000</v>
      </c>
      <c r="E914" s="4">
        <v>21</v>
      </c>
      <c r="F914" t="s">
        <v>8221</v>
      </c>
      <c r="G914" t="s">
        <v>8224</v>
      </c>
      <c r="H914" t="s">
        <v>8246</v>
      </c>
      <c r="I914">
        <v>1421781360</v>
      </c>
      <c r="J914" s="11">
        <f>(((I914/60)/60)/24)+DATE(1970,1,1)</f>
        <v>42024.802777777775</v>
      </c>
      <c r="K914">
        <v>1419213664</v>
      </c>
      <c r="L914" s="15">
        <f>(((K914/60)/60)/24)+DATE(1970,1,1)</f>
        <v>41995.084074074075</v>
      </c>
      <c r="M914" s="63">
        <f>DATEDIF(L914,J914,"D")</f>
        <v>29</v>
      </c>
      <c r="N914" s="5">
        <v>29</v>
      </c>
      <c r="O914" t="b">
        <v>0</v>
      </c>
      <c r="P914">
        <v>3</v>
      </c>
      <c r="Q914" t="b">
        <v>0</v>
      </c>
      <c r="R914" t="s">
        <v>8271</v>
      </c>
      <c r="S914" s="2">
        <f>IF(E914=0,0,E914/D914*100)</f>
        <v>0.21</v>
      </c>
      <c r="T914" s="4">
        <f>IF(E914=0,0,E914/P914)</f>
        <v>7</v>
      </c>
      <c r="U914" t="str">
        <f>PROPER(LEFT(R914,(SEARCH("/",R914)-2)+1))</f>
        <v>Theater</v>
      </c>
      <c r="V914" t="str">
        <f>PROPER(RIGHT(R914,LEN(R914)-SEARCH("/",R914)))</f>
        <v>Plays</v>
      </c>
    </row>
    <row r="915" spans="1:22" x14ac:dyDescent="0.25">
      <c r="A915">
        <v>4085</v>
      </c>
      <c r="B915" s="7" t="s">
        <v>4081</v>
      </c>
      <c r="C915" s="7" t="s">
        <v>8188</v>
      </c>
      <c r="D915" s="4">
        <v>3500</v>
      </c>
      <c r="E915" s="4">
        <v>10</v>
      </c>
      <c r="F915" t="s">
        <v>8221</v>
      </c>
      <c r="G915" t="s">
        <v>8224</v>
      </c>
      <c r="H915" t="s">
        <v>8246</v>
      </c>
      <c r="I915">
        <v>1427169540</v>
      </c>
      <c r="J915" s="11">
        <f>(((I915/60)/60)/24)+DATE(1970,1,1)</f>
        <v>42087.165972222225</v>
      </c>
      <c r="K915">
        <v>1424701775</v>
      </c>
      <c r="L915" s="15">
        <f>(((K915/60)/60)/24)+DATE(1970,1,1)</f>
        <v>42058.603877314818</v>
      </c>
      <c r="M915" s="63">
        <f>DATEDIF(L915,J915,"D")</f>
        <v>29</v>
      </c>
      <c r="N915" s="5">
        <v>29</v>
      </c>
      <c r="O915" t="b">
        <v>0</v>
      </c>
      <c r="P915">
        <v>1</v>
      </c>
      <c r="Q915" t="b">
        <v>0</v>
      </c>
      <c r="R915" t="s">
        <v>8271</v>
      </c>
      <c r="S915" s="2">
        <f>IF(E915=0,0,E915/D915*100)</f>
        <v>0.2857142857142857</v>
      </c>
      <c r="T915" s="4">
        <f>IF(E915=0,0,E915/P915)</f>
        <v>10</v>
      </c>
      <c r="U915" t="str">
        <f>PROPER(LEFT(R915,(SEARCH("/",R915)-2)+1))</f>
        <v>Theater</v>
      </c>
      <c r="V915" t="str">
        <f>PROPER(RIGHT(R915,LEN(R915)-SEARCH("/",R915)))</f>
        <v>Plays</v>
      </c>
    </row>
    <row r="916" spans="1:22" x14ac:dyDescent="0.25">
      <c r="A916">
        <v>1</v>
      </c>
      <c r="B916" s="7" t="s">
        <v>3</v>
      </c>
      <c r="C916" s="7" t="s">
        <v>4112</v>
      </c>
      <c r="D916" s="4">
        <v>10275</v>
      </c>
      <c r="E916" s="4">
        <v>14653</v>
      </c>
      <c r="F916" t="s">
        <v>8219</v>
      </c>
      <c r="G916" t="s">
        <v>8224</v>
      </c>
      <c r="H916" t="s">
        <v>8246</v>
      </c>
      <c r="I916">
        <v>1488464683</v>
      </c>
      <c r="J916" s="11">
        <f>(((I916/60)/60)/24)+DATE(1970,1,1)</f>
        <v>42796.600497685184</v>
      </c>
      <c r="K916">
        <v>1485872683</v>
      </c>
      <c r="L916" s="15">
        <f>(((K916/60)/60)/24)+DATE(1970,1,1)</f>
        <v>42766.600497685184</v>
      </c>
      <c r="M916" s="63">
        <f>DATEDIF(L916,J916,"D")</f>
        <v>30</v>
      </c>
      <c r="N916" s="5">
        <v>30</v>
      </c>
      <c r="O916" t="b">
        <v>0</v>
      </c>
      <c r="P916">
        <v>79</v>
      </c>
      <c r="Q916" t="b">
        <v>1</v>
      </c>
      <c r="R916" t="s">
        <v>8265</v>
      </c>
      <c r="S916" s="2">
        <f>IF(E916=0,0,E916/D916*100)</f>
        <v>142.60827250608273</v>
      </c>
      <c r="T916" s="4">
        <f>IF(E916=0,0,E916/P916)</f>
        <v>185.48101265822785</v>
      </c>
      <c r="U916" t="str">
        <f>PROPER(LEFT(R916,(SEARCH("/",R916)-2)+1))</f>
        <v>Film &amp; Video</v>
      </c>
      <c r="V916" t="str">
        <f>PROPER(RIGHT(R916,LEN(R916)-SEARCH("/",R916)))</f>
        <v>Television</v>
      </c>
    </row>
    <row r="917" spans="1:22" x14ac:dyDescent="0.25">
      <c r="A917">
        <v>3</v>
      </c>
      <c r="B917" s="7" t="s">
        <v>5</v>
      </c>
      <c r="C917" s="7" t="s">
        <v>4114</v>
      </c>
      <c r="D917" s="4">
        <v>10000</v>
      </c>
      <c r="E917" s="4">
        <v>10390</v>
      </c>
      <c r="F917" t="s">
        <v>8219</v>
      </c>
      <c r="G917" t="s">
        <v>8224</v>
      </c>
      <c r="H917" t="s">
        <v>8246</v>
      </c>
      <c r="I917">
        <v>1407414107</v>
      </c>
      <c r="J917" s="11">
        <f>(((I917/60)/60)/24)+DATE(1970,1,1)</f>
        <v>41858.515127314815</v>
      </c>
      <c r="K917">
        <v>1404822107</v>
      </c>
      <c r="L917" s="15">
        <f>(((K917/60)/60)/24)+DATE(1970,1,1)</f>
        <v>41828.515127314815</v>
      </c>
      <c r="M917" s="63">
        <f>DATEDIF(L917,J917,"D")</f>
        <v>30</v>
      </c>
      <c r="N917" s="5">
        <v>30</v>
      </c>
      <c r="O917" t="b">
        <v>0</v>
      </c>
      <c r="P917">
        <v>150</v>
      </c>
      <c r="Q917" t="b">
        <v>1</v>
      </c>
      <c r="R917" t="s">
        <v>8265</v>
      </c>
      <c r="S917" s="2">
        <f>IF(E917=0,0,E917/D917*100)</f>
        <v>103.89999999999999</v>
      </c>
      <c r="T917" s="4">
        <f>IF(E917=0,0,E917/P917)</f>
        <v>69.266666666666666</v>
      </c>
      <c r="U917" t="str">
        <f>PROPER(LEFT(R917,(SEARCH("/",R917)-2)+1))</f>
        <v>Film &amp; Video</v>
      </c>
      <c r="V917" t="str">
        <f>PROPER(RIGHT(R917,LEN(R917)-SEARCH("/",R917)))</f>
        <v>Television</v>
      </c>
    </row>
    <row r="918" spans="1:22" x14ac:dyDescent="0.25">
      <c r="A918">
        <v>4</v>
      </c>
      <c r="B918" s="7" t="s">
        <v>6</v>
      </c>
      <c r="C918" s="7" t="s">
        <v>4115</v>
      </c>
      <c r="D918" s="4">
        <v>44000</v>
      </c>
      <c r="E918" s="4">
        <v>54116.28</v>
      </c>
      <c r="F918" t="s">
        <v>8219</v>
      </c>
      <c r="G918" t="s">
        <v>8224</v>
      </c>
      <c r="H918" t="s">
        <v>8246</v>
      </c>
      <c r="I918">
        <v>1450555279</v>
      </c>
      <c r="J918" s="11">
        <f>(((I918/60)/60)/24)+DATE(1970,1,1)</f>
        <v>42357.834247685183</v>
      </c>
      <c r="K918">
        <v>1447963279</v>
      </c>
      <c r="L918" s="15">
        <f>(((K918/60)/60)/24)+DATE(1970,1,1)</f>
        <v>42327.834247685183</v>
      </c>
      <c r="M918" s="63">
        <f>DATEDIF(L918,J918,"D")</f>
        <v>30</v>
      </c>
      <c r="N918" s="5">
        <v>30</v>
      </c>
      <c r="O918" t="b">
        <v>0</v>
      </c>
      <c r="P918">
        <v>284</v>
      </c>
      <c r="Q918" t="b">
        <v>1</v>
      </c>
      <c r="R918" t="s">
        <v>8265</v>
      </c>
      <c r="S918" s="2">
        <f>IF(E918=0,0,E918/D918*100)</f>
        <v>122.99154545454545</v>
      </c>
      <c r="T918" s="4">
        <f>IF(E918=0,0,E918/P918)</f>
        <v>190.55028169014085</v>
      </c>
      <c r="U918" t="str">
        <f>PROPER(LEFT(R918,(SEARCH("/",R918)-2)+1))</f>
        <v>Film &amp; Video</v>
      </c>
      <c r="V918" t="str">
        <f>PROPER(RIGHT(R918,LEN(R918)-SEARCH("/",R918)))</f>
        <v>Television</v>
      </c>
    </row>
    <row r="919" spans="1:22" x14ac:dyDescent="0.25">
      <c r="A919">
        <v>9</v>
      </c>
      <c r="B919" s="7" t="s">
        <v>11</v>
      </c>
      <c r="C919" s="7" t="s">
        <v>4120</v>
      </c>
      <c r="D919" s="4">
        <v>500</v>
      </c>
      <c r="E919" s="4">
        <v>629.99</v>
      </c>
      <c r="F919" t="s">
        <v>8219</v>
      </c>
      <c r="G919" t="s">
        <v>8224</v>
      </c>
      <c r="H919" t="s">
        <v>8246</v>
      </c>
      <c r="I919">
        <v>1460860144</v>
      </c>
      <c r="J919" s="11">
        <f>(((I919/60)/60)/24)+DATE(1970,1,1)</f>
        <v>42477.103518518517</v>
      </c>
      <c r="K919">
        <v>1458268144</v>
      </c>
      <c r="L919" s="15">
        <f>(((K919/60)/60)/24)+DATE(1970,1,1)</f>
        <v>42447.103518518517</v>
      </c>
      <c r="M919" s="63">
        <f>DATEDIF(L919,J919,"D")</f>
        <v>30</v>
      </c>
      <c r="N919" s="5">
        <v>30</v>
      </c>
      <c r="O919" t="b">
        <v>0</v>
      </c>
      <c r="P919">
        <v>20</v>
      </c>
      <c r="Q919" t="b">
        <v>1</v>
      </c>
      <c r="R919" t="s">
        <v>8265</v>
      </c>
      <c r="S919" s="2">
        <f>IF(E919=0,0,E919/D919*100)</f>
        <v>125.998</v>
      </c>
      <c r="T919" s="4">
        <f>IF(E919=0,0,E919/P919)</f>
        <v>31.499500000000001</v>
      </c>
      <c r="U919" t="str">
        <f>PROPER(LEFT(R919,(SEARCH("/",R919)-2)+1))</f>
        <v>Film &amp; Video</v>
      </c>
      <c r="V919" t="str">
        <f>PROPER(RIGHT(R919,LEN(R919)-SEARCH("/",R919)))</f>
        <v>Television</v>
      </c>
    </row>
    <row r="920" spans="1:22" x14ac:dyDescent="0.25">
      <c r="A920">
        <v>17</v>
      </c>
      <c r="B920" s="7" t="s">
        <v>19</v>
      </c>
      <c r="C920" s="7" t="s">
        <v>4128</v>
      </c>
      <c r="D920" s="4">
        <v>1500</v>
      </c>
      <c r="E920" s="4">
        <v>1510</v>
      </c>
      <c r="F920" t="s">
        <v>8219</v>
      </c>
      <c r="G920" t="s">
        <v>8225</v>
      </c>
      <c r="H920" t="s">
        <v>8247</v>
      </c>
      <c r="I920">
        <v>1415126022</v>
      </c>
      <c r="J920" s="11">
        <f>(((I920/60)/60)/24)+DATE(1970,1,1)</f>
        <v>41947.773402777777</v>
      </c>
      <c r="K920">
        <v>1412530422</v>
      </c>
      <c r="L920" s="15">
        <f>(((K920/60)/60)/24)+DATE(1970,1,1)</f>
        <v>41917.731736111113</v>
      </c>
      <c r="M920" s="63">
        <f>DATEDIF(L920,J920,"D")</f>
        <v>30</v>
      </c>
      <c r="N920" s="5">
        <v>30</v>
      </c>
      <c r="O920" t="b">
        <v>0</v>
      </c>
      <c r="P920">
        <v>36</v>
      </c>
      <c r="Q920" t="b">
        <v>1</v>
      </c>
      <c r="R920" t="s">
        <v>8265</v>
      </c>
      <c r="S920" s="2">
        <f>IF(E920=0,0,E920/D920*100)</f>
        <v>100.66666666666666</v>
      </c>
      <c r="T920" s="4">
        <f>IF(E920=0,0,E920/P920)</f>
        <v>41.944444444444443</v>
      </c>
      <c r="U920" t="str">
        <f>PROPER(LEFT(R920,(SEARCH("/",R920)-2)+1))</f>
        <v>Film &amp; Video</v>
      </c>
      <c r="V920" t="str">
        <f>PROPER(RIGHT(R920,LEN(R920)-SEARCH("/",R920)))</f>
        <v>Television</v>
      </c>
    </row>
    <row r="921" spans="1:22" x14ac:dyDescent="0.25">
      <c r="A921">
        <v>18</v>
      </c>
      <c r="B921" s="7" t="s">
        <v>20</v>
      </c>
      <c r="C921" s="7" t="s">
        <v>4129</v>
      </c>
      <c r="D921" s="4">
        <v>30000</v>
      </c>
      <c r="E921" s="4">
        <v>31896.33</v>
      </c>
      <c r="F921" t="s">
        <v>8219</v>
      </c>
      <c r="G921" t="s">
        <v>8224</v>
      </c>
      <c r="H921" t="s">
        <v>8246</v>
      </c>
      <c r="I921">
        <v>1410958856</v>
      </c>
      <c r="J921" s="11">
        <f>(((I921/60)/60)/24)+DATE(1970,1,1)</f>
        <v>41899.542314814818</v>
      </c>
      <c r="K921">
        <v>1408366856</v>
      </c>
      <c r="L921" s="15">
        <f>(((K921/60)/60)/24)+DATE(1970,1,1)</f>
        <v>41869.542314814818</v>
      </c>
      <c r="M921" s="63">
        <f>DATEDIF(L921,J921,"D")</f>
        <v>30</v>
      </c>
      <c r="N921" s="5">
        <v>30</v>
      </c>
      <c r="O921" t="b">
        <v>0</v>
      </c>
      <c r="P921">
        <v>342</v>
      </c>
      <c r="Q921" t="b">
        <v>1</v>
      </c>
      <c r="R921" t="s">
        <v>8265</v>
      </c>
      <c r="S921" s="2">
        <f>IF(E921=0,0,E921/D921*100)</f>
        <v>106.32110000000002</v>
      </c>
      <c r="T921" s="4">
        <f>IF(E921=0,0,E921/P921)</f>
        <v>93.264122807017543</v>
      </c>
      <c r="U921" t="str">
        <f>PROPER(LEFT(R921,(SEARCH("/",R921)-2)+1))</f>
        <v>Film &amp; Video</v>
      </c>
      <c r="V921" t="str">
        <f>PROPER(RIGHT(R921,LEN(R921)-SEARCH("/",R921)))</f>
        <v>Television</v>
      </c>
    </row>
    <row r="922" spans="1:22" x14ac:dyDescent="0.25">
      <c r="A922">
        <v>19</v>
      </c>
      <c r="B922" s="7" t="s">
        <v>21</v>
      </c>
      <c r="C922" s="7" t="s">
        <v>4130</v>
      </c>
      <c r="D922" s="4">
        <v>850</v>
      </c>
      <c r="E922" s="4">
        <v>1235</v>
      </c>
      <c r="F922" t="s">
        <v>8219</v>
      </c>
      <c r="G922" t="s">
        <v>8224</v>
      </c>
      <c r="H922" t="s">
        <v>8246</v>
      </c>
      <c r="I922">
        <v>1437420934</v>
      </c>
      <c r="J922" s="11">
        <f>(((I922/60)/60)/24)+DATE(1970,1,1)</f>
        <v>42205.816365740742</v>
      </c>
      <c r="K922">
        <v>1434828934</v>
      </c>
      <c r="L922" s="15">
        <f>(((K922/60)/60)/24)+DATE(1970,1,1)</f>
        <v>42175.816365740742</v>
      </c>
      <c r="M922" s="63">
        <f>DATEDIF(L922,J922,"D")</f>
        <v>30</v>
      </c>
      <c r="N922" s="5">
        <v>30</v>
      </c>
      <c r="O922" t="b">
        <v>0</v>
      </c>
      <c r="P922">
        <v>22</v>
      </c>
      <c r="Q922" t="b">
        <v>1</v>
      </c>
      <c r="R922" t="s">
        <v>8265</v>
      </c>
      <c r="S922" s="2">
        <f>IF(E922=0,0,E922/D922*100)</f>
        <v>145.29411764705881</v>
      </c>
      <c r="T922" s="4">
        <f>IF(E922=0,0,E922/P922)</f>
        <v>56.136363636363633</v>
      </c>
      <c r="U922" t="str">
        <f>PROPER(LEFT(R922,(SEARCH("/",R922)-2)+1))</f>
        <v>Film &amp; Video</v>
      </c>
      <c r="V922" t="str">
        <f>PROPER(RIGHT(R922,LEN(R922)-SEARCH("/",R922)))</f>
        <v>Television</v>
      </c>
    </row>
    <row r="923" spans="1:22" x14ac:dyDescent="0.25">
      <c r="A923">
        <v>21</v>
      </c>
      <c r="B923" s="7" t="s">
        <v>23</v>
      </c>
      <c r="C923" s="7" t="s">
        <v>4132</v>
      </c>
      <c r="D923" s="4">
        <v>18500</v>
      </c>
      <c r="E923" s="4">
        <v>20190</v>
      </c>
      <c r="F923" t="s">
        <v>8219</v>
      </c>
      <c r="G923" t="s">
        <v>8224</v>
      </c>
      <c r="H923" t="s">
        <v>8246</v>
      </c>
      <c r="I923">
        <v>1411743789</v>
      </c>
      <c r="J923" s="11">
        <f>(((I923/60)/60)/24)+DATE(1970,1,1)</f>
        <v>41908.627187500002</v>
      </c>
      <c r="K923">
        <v>1409151789</v>
      </c>
      <c r="L923" s="15">
        <f>(((K923/60)/60)/24)+DATE(1970,1,1)</f>
        <v>41878.627187500002</v>
      </c>
      <c r="M923" s="63">
        <f>DATEDIF(L923,J923,"D")</f>
        <v>30</v>
      </c>
      <c r="N923" s="5">
        <v>30</v>
      </c>
      <c r="O923" t="b">
        <v>0</v>
      </c>
      <c r="P923">
        <v>101</v>
      </c>
      <c r="Q923" t="b">
        <v>1</v>
      </c>
      <c r="R923" t="s">
        <v>8265</v>
      </c>
      <c r="S923" s="2">
        <f>IF(E923=0,0,E923/D923*100)</f>
        <v>109.13513513513513</v>
      </c>
      <c r="T923" s="4">
        <f>IF(E923=0,0,E923/P923)</f>
        <v>199.9009900990099</v>
      </c>
      <c r="U923" t="str">
        <f>PROPER(LEFT(R923,(SEARCH("/",R923)-2)+1))</f>
        <v>Film &amp; Video</v>
      </c>
      <c r="V923" t="str">
        <f>PROPER(RIGHT(R923,LEN(R923)-SEARCH("/",R923)))</f>
        <v>Television</v>
      </c>
    </row>
    <row r="924" spans="1:22" x14ac:dyDescent="0.25">
      <c r="A924">
        <v>27</v>
      </c>
      <c r="B924" s="7" t="s">
        <v>29</v>
      </c>
      <c r="C924" s="7" t="s">
        <v>4138</v>
      </c>
      <c r="D924" s="4">
        <v>20000</v>
      </c>
      <c r="E924" s="4">
        <v>22345</v>
      </c>
      <c r="F924" t="s">
        <v>8219</v>
      </c>
      <c r="G924" t="s">
        <v>8228</v>
      </c>
      <c r="H924" t="s">
        <v>8250</v>
      </c>
      <c r="I924">
        <v>1416113833</v>
      </c>
      <c r="J924" s="11">
        <f>(((I924/60)/60)/24)+DATE(1970,1,1)</f>
        <v>41959.206400462965</v>
      </c>
      <c r="K924">
        <v>1413518233</v>
      </c>
      <c r="L924" s="15">
        <f>(((K924/60)/60)/24)+DATE(1970,1,1)</f>
        <v>41929.164733796293</v>
      </c>
      <c r="M924" s="63">
        <f>DATEDIF(L924,J924,"D")</f>
        <v>30</v>
      </c>
      <c r="N924" s="5">
        <v>30</v>
      </c>
      <c r="O924" t="b">
        <v>0</v>
      </c>
      <c r="P924">
        <v>150</v>
      </c>
      <c r="Q924" t="b">
        <v>1</v>
      </c>
      <c r="R924" t="s">
        <v>8265</v>
      </c>
      <c r="S924" s="2">
        <f>IF(E924=0,0,E924/D924*100)</f>
        <v>111.72500000000001</v>
      </c>
      <c r="T924" s="4">
        <f>IF(E924=0,0,E924/P924)</f>
        <v>148.96666666666667</v>
      </c>
      <c r="U924" t="str">
        <f>PROPER(LEFT(R924,(SEARCH("/",R924)-2)+1))</f>
        <v>Film &amp; Video</v>
      </c>
      <c r="V924" t="str">
        <f>PROPER(RIGHT(R924,LEN(R924)-SEARCH("/",R924)))</f>
        <v>Television</v>
      </c>
    </row>
    <row r="925" spans="1:22" x14ac:dyDescent="0.25">
      <c r="A925">
        <v>28</v>
      </c>
      <c r="B925" s="7" t="s">
        <v>30</v>
      </c>
      <c r="C925" s="7" t="s">
        <v>4139</v>
      </c>
      <c r="D925" s="4">
        <v>12000</v>
      </c>
      <c r="E925" s="4">
        <v>12042</v>
      </c>
      <c r="F925" t="s">
        <v>8219</v>
      </c>
      <c r="G925" t="s">
        <v>8224</v>
      </c>
      <c r="H925" t="s">
        <v>8246</v>
      </c>
      <c r="I925">
        <v>1450307284</v>
      </c>
      <c r="J925" s="11">
        <f>(((I925/60)/60)/24)+DATE(1970,1,1)</f>
        <v>42354.96393518518</v>
      </c>
      <c r="K925">
        <v>1447715284</v>
      </c>
      <c r="L925" s="15">
        <f>(((K925/60)/60)/24)+DATE(1970,1,1)</f>
        <v>42324.96393518518</v>
      </c>
      <c r="M925" s="63">
        <f>DATEDIF(L925,J925,"D")</f>
        <v>30</v>
      </c>
      <c r="N925" s="5">
        <v>30</v>
      </c>
      <c r="O925" t="b">
        <v>0</v>
      </c>
      <c r="P925">
        <v>71</v>
      </c>
      <c r="Q925" t="b">
        <v>1</v>
      </c>
      <c r="R925" t="s">
        <v>8265</v>
      </c>
      <c r="S925" s="2">
        <f>IF(E925=0,0,E925/D925*100)</f>
        <v>100.35000000000001</v>
      </c>
      <c r="T925" s="4">
        <f>IF(E925=0,0,E925/P925)</f>
        <v>169.6056338028169</v>
      </c>
      <c r="U925" t="str">
        <f>PROPER(LEFT(R925,(SEARCH("/",R925)-2)+1))</f>
        <v>Film &amp; Video</v>
      </c>
      <c r="V925" t="str">
        <f>PROPER(RIGHT(R925,LEN(R925)-SEARCH("/",R925)))</f>
        <v>Television</v>
      </c>
    </row>
    <row r="926" spans="1:22" x14ac:dyDescent="0.25">
      <c r="A926">
        <v>29</v>
      </c>
      <c r="B926" s="7" t="s">
        <v>31</v>
      </c>
      <c r="C926" s="7" t="s">
        <v>4140</v>
      </c>
      <c r="D926" s="4">
        <v>3000</v>
      </c>
      <c r="E926" s="4">
        <v>3700</v>
      </c>
      <c r="F926" t="s">
        <v>8219</v>
      </c>
      <c r="G926" t="s">
        <v>8225</v>
      </c>
      <c r="H926" t="s">
        <v>8247</v>
      </c>
      <c r="I926">
        <v>1406045368</v>
      </c>
      <c r="J926" s="11">
        <f>(((I926/60)/60)/24)+DATE(1970,1,1)</f>
        <v>41842.67324074074</v>
      </c>
      <c r="K926">
        <v>1403453368</v>
      </c>
      <c r="L926" s="15">
        <f>(((K926/60)/60)/24)+DATE(1970,1,1)</f>
        <v>41812.67324074074</v>
      </c>
      <c r="M926" s="63">
        <f>DATEDIF(L926,J926,"D")</f>
        <v>30</v>
      </c>
      <c r="N926" s="5">
        <v>30</v>
      </c>
      <c r="O926" t="b">
        <v>0</v>
      </c>
      <c r="P926">
        <v>117</v>
      </c>
      <c r="Q926" t="b">
        <v>1</v>
      </c>
      <c r="R926" t="s">
        <v>8265</v>
      </c>
      <c r="S926" s="2">
        <f>IF(E926=0,0,E926/D926*100)</f>
        <v>123.33333333333334</v>
      </c>
      <c r="T926" s="4">
        <f>IF(E926=0,0,E926/P926)</f>
        <v>31.623931623931625</v>
      </c>
      <c r="U926" t="str">
        <f>PROPER(LEFT(R926,(SEARCH("/",R926)-2)+1))</f>
        <v>Film &amp; Video</v>
      </c>
      <c r="V926" t="str">
        <f>PROPER(RIGHT(R926,LEN(R926)-SEARCH("/",R926)))</f>
        <v>Television</v>
      </c>
    </row>
    <row r="927" spans="1:22" x14ac:dyDescent="0.25">
      <c r="A927">
        <v>30</v>
      </c>
      <c r="B927" s="7" t="s">
        <v>32</v>
      </c>
      <c r="C927" s="7" t="s">
        <v>4141</v>
      </c>
      <c r="D927" s="4">
        <v>4000</v>
      </c>
      <c r="E927" s="4">
        <v>4051.99</v>
      </c>
      <c r="F927" t="s">
        <v>8219</v>
      </c>
      <c r="G927" t="s">
        <v>8224</v>
      </c>
      <c r="H927" t="s">
        <v>8246</v>
      </c>
      <c r="I927">
        <v>1408604515</v>
      </c>
      <c r="J927" s="11">
        <f>(((I927/60)/60)/24)+DATE(1970,1,1)</f>
        <v>41872.292997685188</v>
      </c>
      <c r="K927">
        <v>1406012515</v>
      </c>
      <c r="L927" s="15">
        <f>(((K927/60)/60)/24)+DATE(1970,1,1)</f>
        <v>41842.292997685188</v>
      </c>
      <c r="M927" s="63">
        <f>DATEDIF(L927,J927,"D")</f>
        <v>30</v>
      </c>
      <c r="N927" s="5">
        <v>30</v>
      </c>
      <c r="O927" t="b">
        <v>0</v>
      </c>
      <c r="P927">
        <v>53</v>
      </c>
      <c r="Q927" t="b">
        <v>1</v>
      </c>
      <c r="R927" t="s">
        <v>8265</v>
      </c>
      <c r="S927" s="2">
        <f>IF(E927=0,0,E927/D927*100)</f>
        <v>101.29975</v>
      </c>
      <c r="T927" s="4">
        <f>IF(E927=0,0,E927/P927)</f>
        <v>76.45264150943396</v>
      </c>
      <c r="U927" t="str">
        <f>PROPER(LEFT(R927,(SEARCH("/",R927)-2)+1))</f>
        <v>Film &amp; Video</v>
      </c>
      <c r="V927" t="str">
        <f>PROPER(RIGHT(R927,LEN(R927)-SEARCH("/",R927)))</f>
        <v>Television</v>
      </c>
    </row>
    <row r="928" spans="1:22" x14ac:dyDescent="0.25">
      <c r="A928">
        <v>33</v>
      </c>
      <c r="B928" s="7" t="s">
        <v>35</v>
      </c>
      <c r="C928" s="7" t="s">
        <v>4144</v>
      </c>
      <c r="D928" s="4">
        <v>5250</v>
      </c>
      <c r="E928" s="4">
        <v>5360</v>
      </c>
      <c r="F928" t="s">
        <v>8219</v>
      </c>
      <c r="G928" t="s">
        <v>8224</v>
      </c>
      <c r="H928" t="s">
        <v>8246</v>
      </c>
      <c r="I928">
        <v>1447001501</v>
      </c>
      <c r="J928" s="11">
        <f>(((I928/60)/60)/24)+DATE(1970,1,1)</f>
        <v>42316.702557870376</v>
      </c>
      <c r="K928">
        <v>1444405901</v>
      </c>
      <c r="L928" s="15">
        <f>(((K928/60)/60)/24)+DATE(1970,1,1)</f>
        <v>42286.660891203705</v>
      </c>
      <c r="M928" s="63">
        <f>DATEDIF(L928,J928,"D")</f>
        <v>30</v>
      </c>
      <c r="N928" s="5">
        <v>30</v>
      </c>
      <c r="O928" t="b">
        <v>0</v>
      </c>
      <c r="P928">
        <v>64</v>
      </c>
      <c r="Q928" t="b">
        <v>1</v>
      </c>
      <c r="R928" t="s">
        <v>8265</v>
      </c>
      <c r="S928" s="2">
        <f>IF(E928=0,0,E928/D928*100)</f>
        <v>102.0952380952381</v>
      </c>
      <c r="T928" s="4">
        <f>IF(E928=0,0,E928/P928)</f>
        <v>83.75</v>
      </c>
      <c r="U928" t="str">
        <f>PROPER(LEFT(R928,(SEARCH("/",R928)-2)+1))</f>
        <v>Film &amp; Video</v>
      </c>
      <c r="V928" t="str">
        <f>PROPER(RIGHT(R928,LEN(R928)-SEARCH("/",R928)))</f>
        <v>Television</v>
      </c>
    </row>
    <row r="929" spans="1:22" x14ac:dyDescent="0.25">
      <c r="A929">
        <v>36</v>
      </c>
      <c r="B929" s="7" t="s">
        <v>38</v>
      </c>
      <c r="C929" s="7" t="s">
        <v>4147</v>
      </c>
      <c r="D929" s="4">
        <v>6000</v>
      </c>
      <c r="E929" s="4">
        <v>8529</v>
      </c>
      <c r="F929" t="s">
        <v>8219</v>
      </c>
      <c r="G929" t="s">
        <v>8224</v>
      </c>
      <c r="H929" t="s">
        <v>8246</v>
      </c>
      <c r="I929">
        <v>1428128525</v>
      </c>
      <c r="J929" s="11">
        <f>(((I929/60)/60)/24)+DATE(1970,1,1)</f>
        <v>42098.265335648146</v>
      </c>
      <c r="K929">
        <v>1425540125</v>
      </c>
      <c r="L929" s="15">
        <f>(((K929/60)/60)/24)+DATE(1970,1,1)</f>
        <v>42068.307002314818</v>
      </c>
      <c r="M929" s="63">
        <f>DATEDIF(L929,J929,"D")</f>
        <v>30</v>
      </c>
      <c r="N929" s="5">
        <v>30</v>
      </c>
      <c r="O929" t="b">
        <v>0</v>
      </c>
      <c r="P929">
        <v>44</v>
      </c>
      <c r="Q929" t="b">
        <v>1</v>
      </c>
      <c r="R929" t="s">
        <v>8265</v>
      </c>
      <c r="S929" s="2">
        <f>IF(E929=0,0,E929/D929*100)</f>
        <v>142.15</v>
      </c>
      <c r="T929" s="4">
        <f>IF(E929=0,0,E929/P929)</f>
        <v>193.84090909090909</v>
      </c>
      <c r="U929" t="str">
        <f>PROPER(LEFT(R929,(SEARCH("/",R929)-2)+1))</f>
        <v>Film &amp; Video</v>
      </c>
      <c r="V929" t="str">
        <f>PROPER(RIGHT(R929,LEN(R929)-SEARCH("/",R929)))</f>
        <v>Television</v>
      </c>
    </row>
    <row r="930" spans="1:22" x14ac:dyDescent="0.25">
      <c r="A930">
        <v>37</v>
      </c>
      <c r="B930" s="7" t="s">
        <v>39</v>
      </c>
      <c r="C930" s="7" t="s">
        <v>4148</v>
      </c>
      <c r="D930" s="4">
        <v>22000</v>
      </c>
      <c r="E930" s="4">
        <v>40357</v>
      </c>
      <c r="F930" t="s">
        <v>8219</v>
      </c>
      <c r="G930" t="s">
        <v>8224</v>
      </c>
      <c r="H930" t="s">
        <v>8246</v>
      </c>
      <c r="I930">
        <v>1425055079</v>
      </c>
      <c r="J930" s="11">
        <f>(((I930/60)/60)/24)+DATE(1970,1,1)</f>
        <v>42062.693043981482</v>
      </c>
      <c r="K930">
        <v>1422463079</v>
      </c>
      <c r="L930" s="15">
        <f>(((K930/60)/60)/24)+DATE(1970,1,1)</f>
        <v>42032.693043981482</v>
      </c>
      <c r="M930" s="63">
        <f>DATEDIF(L930,J930,"D")</f>
        <v>30</v>
      </c>
      <c r="N930" s="5">
        <v>30</v>
      </c>
      <c r="O930" t="b">
        <v>0</v>
      </c>
      <c r="P930">
        <v>253</v>
      </c>
      <c r="Q930" t="b">
        <v>1</v>
      </c>
      <c r="R930" t="s">
        <v>8265</v>
      </c>
      <c r="S930" s="2">
        <f>IF(E930=0,0,E930/D930*100)</f>
        <v>183.44090909090909</v>
      </c>
      <c r="T930" s="4">
        <f>IF(E930=0,0,E930/P930)</f>
        <v>159.51383399209487</v>
      </c>
      <c r="U930" t="str">
        <f>PROPER(LEFT(R930,(SEARCH("/",R930)-2)+1))</f>
        <v>Film &amp; Video</v>
      </c>
      <c r="V930" t="str">
        <f>PROPER(RIGHT(R930,LEN(R930)-SEARCH("/",R930)))</f>
        <v>Television</v>
      </c>
    </row>
    <row r="931" spans="1:22" x14ac:dyDescent="0.25">
      <c r="A931">
        <v>38</v>
      </c>
      <c r="B931" s="7" t="s">
        <v>40</v>
      </c>
      <c r="C931" s="7" t="s">
        <v>4149</v>
      </c>
      <c r="D931" s="4">
        <v>2500</v>
      </c>
      <c r="E931" s="4">
        <v>2751</v>
      </c>
      <c r="F931" t="s">
        <v>8219</v>
      </c>
      <c r="G931" t="s">
        <v>8224</v>
      </c>
      <c r="H931" t="s">
        <v>8246</v>
      </c>
      <c r="I931">
        <v>1368235344</v>
      </c>
      <c r="J931" s="11">
        <f>(((I931/60)/60)/24)+DATE(1970,1,1)</f>
        <v>41405.057222222218</v>
      </c>
      <c r="K931">
        <v>1365643344</v>
      </c>
      <c r="L931" s="15">
        <f>(((K931/60)/60)/24)+DATE(1970,1,1)</f>
        <v>41375.057222222218</v>
      </c>
      <c r="M931" s="63">
        <f>DATEDIF(L931,J931,"D")</f>
        <v>30</v>
      </c>
      <c r="N931" s="5">
        <v>30</v>
      </c>
      <c r="O931" t="b">
        <v>0</v>
      </c>
      <c r="P931">
        <v>66</v>
      </c>
      <c r="Q931" t="b">
        <v>1</v>
      </c>
      <c r="R931" t="s">
        <v>8265</v>
      </c>
      <c r="S931" s="2">
        <f>IF(E931=0,0,E931/D931*100)</f>
        <v>110.04</v>
      </c>
      <c r="T931" s="4">
        <f>IF(E931=0,0,E931/P931)</f>
        <v>41.68181818181818</v>
      </c>
      <c r="U931" t="str">
        <f>PROPER(LEFT(R931,(SEARCH("/",R931)-2)+1))</f>
        <v>Film &amp; Video</v>
      </c>
      <c r="V931" t="str">
        <f>PROPER(RIGHT(R931,LEN(R931)-SEARCH("/",R931)))</f>
        <v>Television</v>
      </c>
    </row>
    <row r="932" spans="1:22" x14ac:dyDescent="0.25">
      <c r="A932">
        <v>39</v>
      </c>
      <c r="B932" s="7" t="s">
        <v>41</v>
      </c>
      <c r="C932" s="7" t="s">
        <v>4150</v>
      </c>
      <c r="D932" s="4">
        <v>25000</v>
      </c>
      <c r="E932" s="4">
        <v>32745</v>
      </c>
      <c r="F932" t="s">
        <v>8219</v>
      </c>
      <c r="G932" t="s">
        <v>8225</v>
      </c>
      <c r="H932" t="s">
        <v>8247</v>
      </c>
      <c r="I932">
        <v>1401058740</v>
      </c>
      <c r="J932" s="11">
        <f>(((I932/60)/60)/24)+DATE(1970,1,1)</f>
        <v>41784.957638888889</v>
      </c>
      <c r="K932">
        <v>1398388068</v>
      </c>
      <c r="L932" s="15">
        <f>(((K932/60)/60)/24)+DATE(1970,1,1)</f>
        <v>41754.047083333331</v>
      </c>
      <c r="M932" s="63">
        <f>DATEDIF(L932,J932,"D")</f>
        <v>30</v>
      </c>
      <c r="N932" s="5">
        <v>30</v>
      </c>
      <c r="O932" t="b">
        <v>0</v>
      </c>
      <c r="P932">
        <v>217</v>
      </c>
      <c r="Q932" t="b">
        <v>1</v>
      </c>
      <c r="R932" t="s">
        <v>8265</v>
      </c>
      <c r="S932" s="2">
        <f>IF(E932=0,0,E932/D932*100)</f>
        <v>130.98000000000002</v>
      </c>
      <c r="T932" s="4">
        <f>IF(E932=0,0,E932/P932)</f>
        <v>150.89861751152074</v>
      </c>
      <c r="U932" t="str">
        <f>PROPER(LEFT(R932,(SEARCH("/",R932)-2)+1))</f>
        <v>Film &amp; Video</v>
      </c>
      <c r="V932" t="str">
        <f>PROPER(RIGHT(R932,LEN(R932)-SEARCH("/",R932)))</f>
        <v>Television</v>
      </c>
    </row>
    <row r="933" spans="1:22" x14ac:dyDescent="0.25">
      <c r="A933">
        <v>41</v>
      </c>
      <c r="B933" s="7" t="s">
        <v>43</v>
      </c>
      <c r="C933" s="7" t="s">
        <v>4152</v>
      </c>
      <c r="D933" s="4">
        <v>2000</v>
      </c>
      <c r="E933" s="4">
        <v>2000</v>
      </c>
      <c r="F933" t="s">
        <v>8219</v>
      </c>
      <c r="G933" t="s">
        <v>8224</v>
      </c>
      <c r="H933" t="s">
        <v>8246</v>
      </c>
      <c r="I933">
        <v>1412516354</v>
      </c>
      <c r="J933" s="11">
        <f>(((I933/60)/60)/24)+DATE(1970,1,1)</f>
        <v>41917.568912037037</v>
      </c>
      <c r="K933">
        <v>1409924354</v>
      </c>
      <c r="L933" s="15">
        <f>(((K933/60)/60)/24)+DATE(1970,1,1)</f>
        <v>41887.568912037037</v>
      </c>
      <c r="M933" s="63">
        <f>DATEDIF(L933,J933,"D")</f>
        <v>30</v>
      </c>
      <c r="N933" s="5">
        <v>30</v>
      </c>
      <c r="O933" t="b">
        <v>0</v>
      </c>
      <c r="P933">
        <v>19</v>
      </c>
      <c r="Q933" t="b">
        <v>1</v>
      </c>
      <c r="R933" t="s">
        <v>8265</v>
      </c>
      <c r="S933" s="2">
        <f>IF(E933=0,0,E933/D933*100)</f>
        <v>100</v>
      </c>
      <c r="T933" s="4">
        <f>IF(E933=0,0,E933/P933)</f>
        <v>105.26315789473684</v>
      </c>
      <c r="U933" t="str">
        <f>PROPER(LEFT(R933,(SEARCH("/",R933)-2)+1))</f>
        <v>Film &amp; Video</v>
      </c>
      <c r="V933" t="str">
        <f>PROPER(RIGHT(R933,LEN(R933)-SEARCH("/",R933)))</f>
        <v>Television</v>
      </c>
    </row>
    <row r="934" spans="1:22" x14ac:dyDescent="0.25">
      <c r="A934">
        <v>42</v>
      </c>
      <c r="B934" s="7" t="s">
        <v>44</v>
      </c>
      <c r="C934" s="7" t="s">
        <v>4153</v>
      </c>
      <c r="D934" s="4">
        <v>14000</v>
      </c>
      <c r="E934" s="4">
        <v>19860</v>
      </c>
      <c r="F934" t="s">
        <v>8219</v>
      </c>
      <c r="G934" t="s">
        <v>8224</v>
      </c>
      <c r="H934" t="s">
        <v>8246</v>
      </c>
      <c r="I934">
        <v>1419780026</v>
      </c>
      <c r="J934" s="11">
        <f>(((I934/60)/60)/24)+DATE(1970,1,1)</f>
        <v>42001.639189814814</v>
      </c>
      <c r="K934">
        <v>1417188026</v>
      </c>
      <c r="L934" s="15">
        <f>(((K934/60)/60)/24)+DATE(1970,1,1)</f>
        <v>41971.639189814814</v>
      </c>
      <c r="M934" s="63">
        <f>DATEDIF(L934,J934,"D")</f>
        <v>30</v>
      </c>
      <c r="N934" s="5">
        <v>30</v>
      </c>
      <c r="O934" t="b">
        <v>0</v>
      </c>
      <c r="P934">
        <v>169</v>
      </c>
      <c r="Q934" t="b">
        <v>1</v>
      </c>
      <c r="R934" t="s">
        <v>8265</v>
      </c>
      <c r="S934" s="2">
        <f>IF(E934=0,0,E934/D934*100)</f>
        <v>141.85714285714286</v>
      </c>
      <c r="T934" s="4">
        <f>IF(E934=0,0,E934/P934)</f>
        <v>117.51479289940828</v>
      </c>
      <c r="U934" t="str">
        <f>PROPER(LEFT(R934,(SEARCH("/",R934)-2)+1))</f>
        <v>Film &amp; Video</v>
      </c>
      <c r="V934" t="str">
        <f>PROPER(RIGHT(R934,LEN(R934)-SEARCH("/",R934)))</f>
        <v>Television</v>
      </c>
    </row>
    <row r="935" spans="1:22" x14ac:dyDescent="0.25">
      <c r="A935">
        <v>45</v>
      </c>
      <c r="B935" s="7" t="s">
        <v>47</v>
      </c>
      <c r="C935" s="7" t="s">
        <v>4156</v>
      </c>
      <c r="D935" s="4">
        <v>5000</v>
      </c>
      <c r="E935" s="4">
        <v>6000</v>
      </c>
      <c r="F935" t="s">
        <v>8219</v>
      </c>
      <c r="G935" t="s">
        <v>8224</v>
      </c>
      <c r="H935" t="s">
        <v>8246</v>
      </c>
      <c r="I935">
        <v>1461769107</v>
      </c>
      <c r="J935" s="11">
        <f>(((I935/60)/60)/24)+DATE(1970,1,1)</f>
        <v>42487.623923611114</v>
      </c>
      <c r="K935">
        <v>1459177107</v>
      </c>
      <c r="L935" s="15">
        <f>(((K935/60)/60)/24)+DATE(1970,1,1)</f>
        <v>42457.623923611114</v>
      </c>
      <c r="M935" s="63">
        <f>DATEDIF(L935,J935,"D")</f>
        <v>30</v>
      </c>
      <c r="N935" s="5">
        <v>30</v>
      </c>
      <c r="O935" t="b">
        <v>0</v>
      </c>
      <c r="P935">
        <v>61</v>
      </c>
      <c r="Q935" t="b">
        <v>1</v>
      </c>
      <c r="R935" t="s">
        <v>8265</v>
      </c>
      <c r="S935" s="2">
        <f>IF(E935=0,0,E935/D935*100)</f>
        <v>120</v>
      </c>
      <c r="T935" s="4">
        <f>IF(E935=0,0,E935/P935)</f>
        <v>98.360655737704917</v>
      </c>
      <c r="U935" t="str">
        <f>PROPER(LEFT(R935,(SEARCH("/",R935)-2)+1))</f>
        <v>Film &amp; Video</v>
      </c>
      <c r="V935" t="str">
        <f>PROPER(RIGHT(R935,LEN(R935)-SEARCH("/",R935)))</f>
        <v>Television</v>
      </c>
    </row>
    <row r="936" spans="1:22" x14ac:dyDescent="0.25">
      <c r="A936">
        <v>46</v>
      </c>
      <c r="B936" s="7" t="s">
        <v>48</v>
      </c>
      <c r="C936" s="7" t="s">
        <v>4157</v>
      </c>
      <c r="D936" s="4">
        <v>8400</v>
      </c>
      <c r="E936" s="4">
        <v>8750</v>
      </c>
      <c r="F936" t="s">
        <v>8219</v>
      </c>
      <c r="G936" t="s">
        <v>8226</v>
      </c>
      <c r="H936" t="s">
        <v>8248</v>
      </c>
      <c r="I936">
        <v>1450220974</v>
      </c>
      <c r="J936" s="11">
        <f>(((I936/60)/60)/24)+DATE(1970,1,1)</f>
        <v>42353.964976851858</v>
      </c>
      <c r="K936">
        <v>1447628974</v>
      </c>
      <c r="L936" s="15">
        <f>(((K936/60)/60)/24)+DATE(1970,1,1)</f>
        <v>42323.964976851858</v>
      </c>
      <c r="M936" s="63">
        <f>DATEDIF(L936,J936,"D")</f>
        <v>30</v>
      </c>
      <c r="N936" s="5">
        <v>30</v>
      </c>
      <c r="O936" t="b">
        <v>0</v>
      </c>
      <c r="P936">
        <v>45</v>
      </c>
      <c r="Q936" t="b">
        <v>1</v>
      </c>
      <c r="R936" t="s">
        <v>8265</v>
      </c>
      <c r="S936" s="2">
        <f>IF(E936=0,0,E936/D936*100)</f>
        <v>104.16666666666667</v>
      </c>
      <c r="T936" s="4">
        <f>IF(E936=0,0,E936/P936)</f>
        <v>194.44444444444446</v>
      </c>
      <c r="U936" t="str">
        <f>PROPER(LEFT(R936,(SEARCH("/",R936)-2)+1))</f>
        <v>Film &amp; Video</v>
      </c>
      <c r="V936" t="str">
        <f>PROPER(RIGHT(R936,LEN(R936)-SEARCH("/",R936)))</f>
        <v>Television</v>
      </c>
    </row>
    <row r="937" spans="1:22" x14ac:dyDescent="0.25">
      <c r="A937">
        <v>49</v>
      </c>
      <c r="B937" s="7" t="s">
        <v>51</v>
      </c>
      <c r="C937" s="7" t="s">
        <v>4160</v>
      </c>
      <c r="D937" s="4">
        <v>12000</v>
      </c>
      <c r="E937" s="4">
        <v>12000</v>
      </c>
      <c r="F937" t="s">
        <v>8219</v>
      </c>
      <c r="G937" t="s">
        <v>8224</v>
      </c>
      <c r="H937" t="s">
        <v>8246</v>
      </c>
      <c r="I937">
        <v>1445660045</v>
      </c>
      <c r="J937" s="11">
        <f>(((I937/60)/60)/24)+DATE(1970,1,1)</f>
        <v>42301.176446759258</v>
      </c>
      <c r="K937">
        <v>1443068045</v>
      </c>
      <c r="L937" s="15">
        <f>(((K937/60)/60)/24)+DATE(1970,1,1)</f>
        <v>42271.176446759258</v>
      </c>
      <c r="M937" s="63">
        <f>DATEDIF(L937,J937,"D")</f>
        <v>30</v>
      </c>
      <c r="N937" s="5">
        <v>30</v>
      </c>
      <c r="O937" t="b">
        <v>0</v>
      </c>
      <c r="P937">
        <v>87</v>
      </c>
      <c r="Q937" t="b">
        <v>1</v>
      </c>
      <c r="R937" t="s">
        <v>8265</v>
      </c>
      <c r="S937" s="2">
        <f>IF(E937=0,0,E937/D937*100)</f>
        <v>100</v>
      </c>
      <c r="T937" s="4">
        <f>IF(E937=0,0,E937/P937)</f>
        <v>137.93103448275863</v>
      </c>
      <c r="U937" t="str">
        <f>PROPER(LEFT(R937,(SEARCH("/",R937)-2)+1))</f>
        <v>Film &amp; Video</v>
      </c>
      <c r="V937" t="str">
        <f>PROPER(RIGHT(R937,LEN(R937)-SEARCH("/",R937)))</f>
        <v>Television</v>
      </c>
    </row>
    <row r="938" spans="1:22" x14ac:dyDescent="0.25">
      <c r="A938">
        <v>51</v>
      </c>
      <c r="B938" s="7" t="s">
        <v>53</v>
      </c>
      <c r="C938" s="7" t="s">
        <v>4162</v>
      </c>
      <c r="D938" s="4">
        <v>11000</v>
      </c>
      <c r="E938" s="4">
        <v>14082</v>
      </c>
      <c r="F938" t="s">
        <v>8219</v>
      </c>
      <c r="G938" t="s">
        <v>8224</v>
      </c>
      <c r="H938" t="s">
        <v>8246</v>
      </c>
      <c r="I938">
        <v>1439245037</v>
      </c>
      <c r="J938" s="11">
        <f>(((I938/60)/60)/24)+DATE(1970,1,1)</f>
        <v>42226.928668981483</v>
      </c>
      <c r="K938">
        <v>1436653037</v>
      </c>
      <c r="L938" s="15">
        <f>(((K938/60)/60)/24)+DATE(1970,1,1)</f>
        <v>42196.928668981483</v>
      </c>
      <c r="M938" s="63">
        <f>DATEDIF(L938,J938,"D")</f>
        <v>30</v>
      </c>
      <c r="N938" s="5">
        <v>30</v>
      </c>
      <c r="O938" t="b">
        <v>0</v>
      </c>
      <c r="P938">
        <v>119</v>
      </c>
      <c r="Q938" t="b">
        <v>1</v>
      </c>
      <c r="R938" t="s">
        <v>8265</v>
      </c>
      <c r="S938" s="2">
        <f>IF(E938=0,0,E938/D938*100)</f>
        <v>128.0181818181818</v>
      </c>
      <c r="T938" s="4">
        <f>IF(E938=0,0,E938/P938)</f>
        <v>118.33613445378151</v>
      </c>
      <c r="U938" t="str">
        <f>PROPER(LEFT(R938,(SEARCH("/",R938)-2)+1))</f>
        <v>Film &amp; Video</v>
      </c>
      <c r="V938" t="str">
        <f>PROPER(RIGHT(R938,LEN(R938)-SEARCH("/",R938)))</f>
        <v>Television</v>
      </c>
    </row>
    <row r="939" spans="1:22" x14ac:dyDescent="0.25">
      <c r="A939">
        <v>52</v>
      </c>
      <c r="B939" s="7" t="s">
        <v>54</v>
      </c>
      <c r="C939" s="7" t="s">
        <v>4163</v>
      </c>
      <c r="D939" s="4">
        <v>10000</v>
      </c>
      <c r="E939" s="4">
        <v>11621</v>
      </c>
      <c r="F939" t="s">
        <v>8219</v>
      </c>
      <c r="G939" t="s">
        <v>8224</v>
      </c>
      <c r="H939" t="s">
        <v>8246</v>
      </c>
      <c r="I939">
        <v>1405615846</v>
      </c>
      <c r="J939" s="11">
        <f>(((I939/60)/60)/24)+DATE(1970,1,1)</f>
        <v>41837.701921296299</v>
      </c>
      <c r="K939">
        <v>1403023846</v>
      </c>
      <c r="L939" s="15">
        <f>(((K939/60)/60)/24)+DATE(1970,1,1)</f>
        <v>41807.701921296299</v>
      </c>
      <c r="M939" s="63">
        <f>DATEDIF(L939,J939,"D")</f>
        <v>30</v>
      </c>
      <c r="N939" s="5">
        <v>30</v>
      </c>
      <c r="O939" t="b">
        <v>0</v>
      </c>
      <c r="P939">
        <v>52</v>
      </c>
      <c r="Q939" t="b">
        <v>1</v>
      </c>
      <c r="R939" t="s">
        <v>8265</v>
      </c>
      <c r="S939" s="2">
        <f>IF(E939=0,0,E939/D939*100)</f>
        <v>116.21</v>
      </c>
      <c r="T939" s="4">
        <f>IF(E939=0,0,E939/P939)</f>
        <v>223.48076923076923</v>
      </c>
      <c r="U939" t="str">
        <f>PROPER(LEFT(R939,(SEARCH("/",R939)-2)+1))</f>
        <v>Film &amp; Video</v>
      </c>
      <c r="V939" t="str">
        <f>PROPER(RIGHT(R939,LEN(R939)-SEARCH("/",R939)))</f>
        <v>Television</v>
      </c>
    </row>
    <row r="940" spans="1:22" x14ac:dyDescent="0.25">
      <c r="A940">
        <v>54</v>
      </c>
      <c r="B940" s="7" t="s">
        <v>56</v>
      </c>
      <c r="C940" s="7" t="s">
        <v>4165</v>
      </c>
      <c r="D940" s="4">
        <v>10000</v>
      </c>
      <c r="E940" s="4">
        <v>10100</v>
      </c>
      <c r="F940" t="s">
        <v>8219</v>
      </c>
      <c r="G940" t="s">
        <v>8224</v>
      </c>
      <c r="H940" t="s">
        <v>8246</v>
      </c>
      <c r="I940">
        <v>1451063221</v>
      </c>
      <c r="J940" s="11">
        <f>(((I940/60)/60)/24)+DATE(1970,1,1)</f>
        <v>42363.713206018518</v>
      </c>
      <c r="K940">
        <v>1448471221</v>
      </c>
      <c r="L940" s="15">
        <f>(((K940/60)/60)/24)+DATE(1970,1,1)</f>
        <v>42333.713206018518</v>
      </c>
      <c r="M940" s="63">
        <f>DATEDIF(L940,J940,"D")</f>
        <v>30</v>
      </c>
      <c r="N940" s="5">
        <v>30</v>
      </c>
      <c r="O940" t="b">
        <v>0</v>
      </c>
      <c r="P940">
        <v>52</v>
      </c>
      <c r="Q940" t="b">
        <v>1</v>
      </c>
      <c r="R940" t="s">
        <v>8265</v>
      </c>
      <c r="S940" s="2">
        <f>IF(E940=0,0,E940/D940*100)</f>
        <v>101</v>
      </c>
      <c r="T940" s="4">
        <f>IF(E940=0,0,E940/P940)</f>
        <v>194.23076923076923</v>
      </c>
      <c r="U940" t="str">
        <f>PROPER(LEFT(R940,(SEARCH("/",R940)-2)+1))</f>
        <v>Film &amp; Video</v>
      </c>
      <c r="V940" t="str">
        <f>PROPER(RIGHT(R940,LEN(R940)-SEARCH("/",R940)))</f>
        <v>Television</v>
      </c>
    </row>
    <row r="941" spans="1:22" x14ac:dyDescent="0.25">
      <c r="A941">
        <v>57</v>
      </c>
      <c r="B941" s="7" t="s">
        <v>59</v>
      </c>
      <c r="C941" s="7" t="s">
        <v>4168</v>
      </c>
      <c r="D941" s="4">
        <v>15000</v>
      </c>
      <c r="E941" s="4">
        <v>15285</v>
      </c>
      <c r="F941" t="s">
        <v>8219</v>
      </c>
      <c r="G941" t="s">
        <v>8224</v>
      </c>
      <c r="H941" t="s">
        <v>8246</v>
      </c>
      <c r="I941">
        <v>1429991962</v>
      </c>
      <c r="J941" s="11">
        <f>(((I941/60)/60)/24)+DATE(1970,1,1)</f>
        <v>42119.83289351852</v>
      </c>
      <c r="K941">
        <v>1427399962</v>
      </c>
      <c r="L941" s="15">
        <f>(((K941/60)/60)/24)+DATE(1970,1,1)</f>
        <v>42089.83289351852</v>
      </c>
      <c r="M941" s="63">
        <f>DATEDIF(L941,J941,"D")</f>
        <v>30</v>
      </c>
      <c r="N941" s="5">
        <v>30</v>
      </c>
      <c r="O941" t="b">
        <v>0</v>
      </c>
      <c r="P941">
        <v>69</v>
      </c>
      <c r="Q941" t="b">
        <v>1</v>
      </c>
      <c r="R941" t="s">
        <v>8265</v>
      </c>
      <c r="S941" s="2">
        <f>IF(E941=0,0,E941/D941*100)</f>
        <v>101.89999999999999</v>
      </c>
      <c r="T941" s="4">
        <f>IF(E941=0,0,E941/P941)</f>
        <v>221.52173913043478</v>
      </c>
      <c r="U941" t="str">
        <f>PROPER(LEFT(R941,(SEARCH("/",R941)-2)+1))</f>
        <v>Film &amp; Video</v>
      </c>
      <c r="V941" t="str">
        <f>PROPER(RIGHT(R941,LEN(R941)-SEARCH("/",R941)))</f>
        <v>Television</v>
      </c>
    </row>
    <row r="942" spans="1:22" x14ac:dyDescent="0.25">
      <c r="A942">
        <v>58</v>
      </c>
      <c r="B942" s="7" t="s">
        <v>60</v>
      </c>
      <c r="C942" s="7" t="s">
        <v>4169</v>
      </c>
      <c r="D942" s="4">
        <v>10000</v>
      </c>
      <c r="E942" s="4">
        <v>10291</v>
      </c>
      <c r="F942" t="s">
        <v>8219</v>
      </c>
      <c r="G942" t="s">
        <v>8224</v>
      </c>
      <c r="H942" t="s">
        <v>8246</v>
      </c>
      <c r="I942">
        <v>1416423172</v>
      </c>
      <c r="J942" s="11">
        <f>(((I942/60)/60)/24)+DATE(1970,1,1)</f>
        <v>41962.786712962959</v>
      </c>
      <c r="K942">
        <v>1413827572</v>
      </c>
      <c r="L942" s="15">
        <f>(((K942/60)/60)/24)+DATE(1970,1,1)</f>
        <v>41932.745046296295</v>
      </c>
      <c r="M942" s="63">
        <f>DATEDIF(L942,J942,"D")</f>
        <v>30</v>
      </c>
      <c r="N942" s="5">
        <v>30</v>
      </c>
      <c r="O942" t="b">
        <v>0</v>
      </c>
      <c r="P942">
        <v>75</v>
      </c>
      <c r="Q942" t="b">
        <v>1</v>
      </c>
      <c r="R942" t="s">
        <v>8265</v>
      </c>
      <c r="S942" s="2">
        <f>IF(E942=0,0,E942/D942*100)</f>
        <v>102.91</v>
      </c>
      <c r="T942" s="4">
        <f>IF(E942=0,0,E942/P942)</f>
        <v>137.21333333333334</v>
      </c>
      <c r="U942" t="str">
        <f>PROPER(LEFT(R942,(SEARCH("/",R942)-2)+1))</f>
        <v>Film &amp; Video</v>
      </c>
      <c r="V942" t="str">
        <f>PROPER(RIGHT(R942,LEN(R942)-SEARCH("/",R942)))</f>
        <v>Television</v>
      </c>
    </row>
    <row r="943" spans="1:22" x14ac:dyDescent="0.25">
      <c r="A943">
        <v>64</v>
      </c>
      <c r="B943" s="7" t="s">
        <v>66</v>
      </c>
      <c r="C943" s="7" t="s">
        <v>4175</v>
      </c>
      <c r="D943" s="4">
        <v>1200</v>
      </c>
      <c r="E943" s="4">
        <v>2080</v>
      </c>
      <c r="F943" t="s">
        <v>8219</v>
      </c>
      <c r="G943" t="s">
        <v>8224</v>
      </c>
      <c r="H943" t="s">
        <v>8246</v>
      </c>
      <c r="I943">
        <v>1373243181</v>
      </c>
      <c r="J943" s="11">
        <f>(((I943/60)/60)/24)+DATE(1970,1,1)</f>
        <v>41463.01829861111</v>
      </c>
      <c r="K943">
        <v>1370651181</v>
      </c>
      <c r="L943" s="15">
        <f>(((K943/60)/60)/24)+DATE(1970,1,1)</f>
        <v>41433.01829861111</v>
      </c>
      <c r="M943" s="63">
        <f>DATEDIF(L943,J943,"D")</f>
        <v>30</v>
      </c>
      <c r="N943" s="5">
        <v>30</v>
      </c>
      <c r="O943" t="b">
        <v>0</v>
      </c>
      <c r="P943">
        <v>24</v>
      </c>
      <c r="Q943" t="b">
        <v>1</v>
      </c>
      <c r="R943" t="s">
        <v>8266</v>
      </c>
      <c r="S943" s="2">
        <f>IF(E943=0,0,E943/D943*100)</f>
        <v>173.33333333333334</v>
      </c>
      <c r="T943" s="4">
        <f>IF(E943=0,0,E943/P943)</f>
        <v>86.666666666666671</v>
      </c>
      <c r="U943" t="str">
        <f>PROPER(LEFT(R943,(SEARCH("/",R943)-2)+1))</f>
        <v>Film &amp; Video</v>
      </c>
      <c r="V943" t="str">
        <f>PROPER(RIGHT(R943,LEN(R943)-SEARCH("/",R943)))</f>
        <v>Shorts</v>
      </c>
    </row>
    <row r="944" spans="1:22" x14ac:dyDescent="0.25">
      <c r="A944">
        <v>66</v>
      </c>
      <c r="B944" s="7" t="s">
        <v>68</v>
      </c>
      <c r="C944" s="7" t="s">
        <v>4177</v>
      </c>
      <c r="D944" s="4">
        <v>2000</v>
      </c>
      <c r="E944" s="4">
        <v>2372</v>
      </c>
      <c r="F944" t="s">
        <v>8219</v>
      </c>
      <c r="G944" t="s">
        <v>8224</v>
      </c>
      <c r="H944" t="s">
        <v>8246</v>
      </c>
      <c r="I944">
        <v>1468873420</v>
      </c>
      <c r="J944" s="11">
        <f>(((I944/60)/60)/24)+DATE(1970,1,1)</f>
        <v>42569.849768518514</v>
      </c>
      <c r="K944">
        <v>1466281420</v>
      </c>
      <c r="L944" s="15">
        <f>(((K944/60)/60)/24)+DATE(1970,1,1)</f>
        <v>42539.849768518514</v>
      </c>
      <c r="M944" s="63">
        <f>DATEDIF(L944,J944,"D")</f>
        <v>30</v>
      </c>
      <c r="N944" s="5">
        <v>30</v>
      </c>
      <c r="O944" t="b">
        <v>0</v>
      </c>
      <c r="P944">
        <v>26</v>
      </c>
      <c r="Q944" t="b">
        <v>1</v>
      </c>
      <c r="R944" t="s">
        <v>8266</v>
      </c>
      <c r="S944" s="2">
        <f>IF(E944=0,0,E944/D944*100)</f>
        <v>118.6</v>
      </c>
      <c r="T944" s="4">
        <f>IF(E944=0,0,E944/P944)</f>
        <v>91.230769230769226</v>
      </c>
      <c r="U944" t="str">
        <f>PROPER(LEFT(R944,(SEARCH("/",R944)-2)+1))</f>
        <v>Film &amp; Video</v>
      </c>
      <c r="V944" t="str">
        <f>PROPER(RIGHT(R944,LEN(R944)-SEARCH("/",R944)))</f>
        <v>Shorts</v>
      </c>
    </row>
    <row r="945" spans="1:22" x14ac:dyDescent="0.25">
      <c r="A945">
        <v>67</v>
      </c>
      <c r="B945" s="7" t="s">
        <v>69</v>
      </c>
      <c r="C945" s="7" t="s">
        <v>4178</v>
      </c>
      <c r="D945" s="4">
        <v>2000</v>
      </c>
      <c r="E945" s="4">
        <v>2325</v>
      </c>
      <c r="F945" t="s">
        <v>8219</v>
      </c>
      <c r="G945" t="s">
        <v>8224</v>
      </c>
      <c r="H945" t="s">
        <v>8246</v>
      </c>
      <c r="I945">
        <v>1342360804</v>
      </c>
      <c r="J945" s="11">
        <f>(((I945/60)/60)/24)+DATE(1970,1,1)</f>
        <v>41105.583379629628</v>
      </c>
      <c r="K945">
        <v>1339768804</v>
      </c>
      <c r="L945" s="15">
        <f>(((K945/60)/60)/24)+DATE(1970,1,1)</f>
        <v>41075.583379629628</v>
      </c>
      <c r="M945" s="63">
        <f>DATEDIF(L945,J945,"D")</f>
        <v>30</v>
      </c>
      <c r="N945" s="5">
        <v>30</v>
      </c>
      <c r="O945" t="b">
        <v>0</v>
      </c>
      <c r="P945">
        <v>20</v>
      </c>
      <c r="Q945" t="b">
        <v>1</v>
      </c>
      <c r="R945" t="s">
        <v>8266</v>
      </c>
      <c r="S945" s="2">
        <f>IF(E945=0,0,E945/D945*100)</f>
        <v>116.25000000000001</v>
      </c>
      <c r="T945" s="4">
        <f>IF(E945=0,0,E945/P945)</f>
        <v>116.25</v>
      </c>
      <c r="U945" t="str">
        <f>PROPER(LEFT(R945,(SEARCH("/",R945)-2)+1))</f>
        <v>Film &amp; Video</v>
      </c>
      <c r="V945" t="str">
        <f>PROPER(RIGHT(R945,LEN(R945)-SEARCH("/",R945)))</f>
        <v>Shorts</v>
      </c>
    </row>
    <row r="946" spans="1:22" x14ac:dyDescent="0.25">
      <c r="A946">
        <v>68</v>
      </c>
      <c r="B946" s="7" t="s">
        <v>70</v>
      </c>
      <c r="C946" s="7" t="s">
        <v>4179</v>
      </c>
      <c r="D946" s="4">
        <v>600</v>
      </c>
      <c r="E946" s="4">
        <v>763</v>
      </c>
      <c r="F946" t="s">
        <v>8219</v>
      </c>
      <c r="G946" t="s">
        <v>8225</v>
      </c>
      <c r="H946" t="s">
        <v>8247</v>
      </c>
      <c r="I946">
        <v>1393162791</v>
      </c>
      <c r="J946" s="11">
        <f>(((I946/60)/60)/24)+DATE(1970,1,1)</f>
        <v>41693.569340277776</v>
      </c>
      <c r="K946">
        <v>1390570791</v>
      </c>
      <c r="L946" s="15">
        <f>(((K946/60)/60)/24)+DATE(1970,1,1)</f>
        <v>41663.569340277776</v>
      </c>
      <c r="M946" s="63">
        <f>DATEDIF(L946,J946,"D")</f>
        <v>30</v>
      </c>
      <c r="N946" s="5">
        <v>30</v>
      </c>
      <c r="O946" t="b">
        <v>0</v>
      </c>
      <c r="P946">
        <v>36</v>
      </c>
      <c r="Q946" t="b">
        <v>1</v>
      </c>
      <c r="R946" t="s">
        <v>8266</v>
      </c>
      <c r="S946" s="2">
        <f>IF(E946=0,0,E946/D946*100)</f>
        <v>127.16666666666667</v>
      </c>
      <c r="T946" s="4">
        <f>IF(E946=0,0,E946/P946)</f>
        <v>21.194444444444443</v>
      </c>
      <c r="U946" t="str">
        <f>PROPER(LEFT(R946,(SEARCH("/",R946)-2)+1))</f>
        <v>Film &amp; Video</v>
      </c>
      <c r="V946" t="str">
        <f>PROPER(RIGHT(R946,LEN(R946)-SEARCH("/",R946)))</f>
        <v>Shorts</v>
      </c>
    </row>
    <row r="947" spans="1:22" x14ac:dyDescent="0.25">
      <c r="A947">
        <v>74</v>
      </c>
      <c r="B947" s="7" t="s">
        <v>76</v>
      </c>
      <c r="C947" s="7" t="s">
        <v>4185</v>
      </c>
      <c r="D947" s="4">
        <v>500</v>
      </c>
      <c r="E947" s="4">
        <v>564.66</v>
      </c>
      <c r="F947" t="s">
        <v>8219</v>
      </c>
      <c r="G947" t="s">
        <v>8230</v>
      </c>
      <c r="H947" t="s">
        <v>8249</v>
      </c>
      <c r="I947">
        <v>1453376495</v>
      </c>
      <c r="J947" s="11">
        <f>(((I947/60)/60)/24)+DATE(1970,1,1)</f>
        <v>42390.487210648149</v>
      </c>
      <c r="K947">
        <v>1450784495</v>
      </c>
      <c r="L947" s="15">
        <f>(((K947/60)/60)/24)+DATE(1970,1,1)</f>
        <v>42360.487210648149</v>
      </c>
      <c r="M947" s="63">
        <f>DATEDIF(L947,J947,"D")</f>
        <v>30</v>
      </c>
      <c r="N947" s="5">
        <v>30</v>
      </c>
      <c r="O947" t="b">
        <v>0</v>
      </c>
      <c r="P947">
        <v>29</v>
      </c>
      <c r="Q947" t="b">
        <v>1</v>
      </c>
      <c r="R947" t="s">
        <v>8266</v>
      </c>
      <c r="S947" s="2">
        <f>IF(E947=0,0,E947/D947*100)</f>
        <v>112.93199999999999</v>
      </c>
      <c r="T947" s="4">
        <f>IF(E947=0,0,E947/P947)</f>
        <v>19.471034482758618</v>
      </c>
      <c r="U947" t="str">
        <f>PROPER(LEFT(R947,(SEARCH("/",R947)-2)+1))</f>
        <v>Film &amp; Video</v>
      </c>
      <c r="V947" t="str">
        <f>PROPER(RIGHT(R947,LEN(R947)-SEARCH("/",R947)))</f>
        <v>Shorts</v>
      </c>
    </row>
    <row r="948" spans="1:22" x14ac:dyDescent="0.25">
      <c r="A948">
        <v>75</v>
      </c>
      <c r="B948" s="7" t="s">
        <v>77</v>
      </c>
      <c r="C948" s="7" t="s">
        <v>4186</v>
      </c>
      <c r="D948" s="4">
        <v>3500</v>
      </c>
      <c r="E948" s="4">
        <v>4040</v>
      </c>
      <c r="F948" t="s">
        <v>8219</v>
      </c>
      <c r="G948" t="s">
        <v>8224</v>
      </c>
      <c r="H948" t="s">
        <v>8246</v>
      </c>
      <c r="I948">
        <v>1366693272</v>
      </c>
      <c r="J948" s="11">
        <f>(((I948/60)/60)/24)+DATE(1970,1,1)</f>
        <v>41387.209166666667</v>
      </c>
      <c r="K948">
        <v>1364101272</v>
      </c>
      <c r="L948" s="15">
        <f>(((K948/60)/60)/24)+DATE(1970,1,1)</f>
        <v>41357.209166666667</v>
      </c>
      <c r="M948" s="63">
        <f>DATEDIF(L948,J948,"D")</f>
        <v>30</v>
      </c>
      <c r="N948" s="5">
        <v>30</v>
      </c>
      <c r="O948" t="b">
        <v>0</v>
      </c>
      <c r="P948">
        <v>47</v>
      </c>
      <c r="Q948" t="b">
        <v>1</v>
      </c>
      <c r="R948" t="s">
        <v>8266</v>
      </c>
      <c r="S948" s="2">
        <f>IF(E948=0,0,E948/D948*100)</f>
        <v>115.42857142857143</v>
      </c>
      <c r="T948" s="4">
        <f>IF(E948=0,0,E948/P948)</f>
        <v>85.957446808510639</v>
      </c>
      <c r="U948" t="str">
        <f>PROPER(LEFT(R948,(SEARCH("/",R948)-2)+1))</f>
        <v>Film &amp; Video</v>
      </c>
      <c r="V948" t="str">
        <f>PROPER(RIGHT(R948,LEN(R948)-SEARCH("/",R948)))</f>
        <v>Shorts</v>
      </c>
    </row>
    <row r="949" spans="1:22" x14ac:dyDescent="0.25">
      <c r="A949">
        <v>79</v>
      </c>
      <c r="B949" s="7" t="s">
        <v>81</v>
      </c>
      <c r="C949" s="7" t="s">
        <v>4190</v>
      </c>
      <c r="D949" s="4">
        <v>1300</v>
      </c>
      <c r="E949" s="4">
        <v>1651</v>
      </c>
      <c r="F949" t="s">
        <v>8219</v>
      </c>
      <c r="G949" t="s">
        <v>8225</v>
      </c>
      <c r="H949" t="s">
        <v>8247</v>
      </c>
      <c r="I949">
        <v>1398451093</v>
      </c>
      <c r="J949" s="11">
        <f>(((I949/60)/60)/24)+DATE(1970,1,1)</f>
        <v>41754.776539351849</v>
      </c>
      <c r="K949">
        <v>1395859093</v>
      </c>
      <c r="L949" s="15">
        <f>(((K949/60)/60)/24)+DATE(1970,1,1)</f>
        <v>41724.776539351849</v>
      </c>
      <c r="M949" s="63">
        <f>DATEDIF(L949,J949,"D")</f>
        <v>30</v>
      </c>
      <c r="N949" s="5">
        <v>30</v>
      </c>
      <c r="O949" t="b">
        <v>0</v>
      </c>
      <c r="P949">
        <v>41</v>
      </c>
      <c r="Q949" t="b">
        <v>1</v>
      </c>
      <c r="R949" t="s">
        <v>8266</v>
      </c>
      <c r="S949" s="2">
        <f>IF(E949=0,0,E949/D949*100)</f>
        <v>127</v>
      </c>
      <c r="T949" s="4">
        <f>IF(E949=0,0,E949/P949)</f>
        <v>40.268292682926827</v>
      </c>
      <c r="U949" t="str">
        <f>PROPER(LEFT(R949,(SEARCH("/",R949)-2)+1))</f>
        <v>Film &amp; Video</v>
      </c>
      <c r="V949" t="str">
        <f>PROPER(RIGHT(R949,LEN(R949)-SEARCH("/",R949)))</f>
        <v>Shorts</v>
      </c>
    </row>
    <row r="950" spans="1:22" x14ac:dyDescent="0.25">
      <c r="A950">
        <v>82</v>
      </c>
      <c r="B950" s="7" t="s">
        <v>84</v>
      </c>
      <c r="C950" s="7" t="s">
        <v>4193</v>
      </c>
      <c r="D950" s="4">
        <v>4000</v>
      </c>
      <c r="E950" s="4">
        <v>4000.5</v>
      </c>
      <c r="F950" t="s">
        <v>8219</v>
      </c>
      <c r="G950" t="s">
        <v>8224</v>
      </c>
      <c r="H950" t="s">
        <v>8246</v>
      </c>
      <c r="I950">
        <v>1318189261</v>
      </c>
      <c r="J950" s="11">
        <f>(((I950/60)/60)/24)+DATE(1970,1,1)</f>
        <v>40825.820150462961</v>
      </c>
      <c r="K950">
        <v>1315597261</v>
      </c>
      <c r="L950" s="15">
        <f>(((K950/60)/60)/24)+DATE(1970,1,1)</f>
        <v>40795.820150462961</v>
      </c>
      <c r="M950" s="63">
        <f>DATEDIF(L950,J950,"D")</f>
        <v>30</v>
      </c>
      <c r="N950" s="5">
        <v>30</v>
      </c>
      <c r="O950" t="b">
        <v>0</v>
      </c>
      <c r="P950">
        <v>100</v>
      </c>
      <c r="Q950" t="b">
        <v>1</v>
      </c>
      <c r="R950" t="s">
        <v>8266</v>
      </c>
      <c r="S950" s="2">
        <f>IF(E950=0,0,E950/D950*100)</f>
        <v>100.01249999999999</v>
      </c>
      <c r="T950" s="4">
        <f>IF(E950=0,0,E950/P950)</f>
        <v>40.005000000000003</v>
      </c>
      <c r="U950" t="str">
        <f>PROPER(LEFT(R950,(SEARCH("/",R950)-2)+1))</f>
        <v>Film &amp; Video</v>
      </c>
      <c r="V950" t="str">
        <f>PROPER(RIGHT(R950,LEN(R950)-SEARCH("/",R950)))</f>
        <v>Shorts</v>
      </c>
    </row>
    <row r="951" spans="1:22" x14ac:dyDescent="0.25">
      <c r="A951">
        <v>84</v>
      </c>
      <c r="B951" s="7" t="s">
        <v>86</v>
      </c>
      <c r="C951" s="7" t="s">
        <v>4195</v>
      </c>
      <c r="D951" s="4">
        <v>500</v>
      </c>
      <c r="E951" s="4">
        <v>500</v>
      </c>
      <c r="F951" t="s">
        <v>8219</v>
      </c>
      <c r="G951" t="s">
        <v>8224</v>
      </c>
      <c r="H951" t="s">
        <v>8246</v>
      </c>
      <c r="I951">
        <v>1305483086</v>
      </c>
      <c r="J951" s="11">
        <f>(((I951/60)/60)/24)+DATE(1970,1,1)</f>
        <v>40678.757939814815</v>
      </c>
      <c r="K951">
        <v>1302891086</v>
      </c>
      <c r="L951" s="15">
        <f>(((K951/60)/60)/24)+DATE(1970,1,1)</f>
        <v>40648.757939814815</v>
      </c>
      <c r="M951" s="63">
        <f>DATEDIF(L951,J951,"D")</f>
        <v>30</v>
      </c>
      <c r="N951" s="5">
        <v>30</v>
      </c>
      <c r="O951" t="b">
        <v>0</v>
      </c>
      <c r="P951">
        <v>7</v>
      </c>
      <c r="Q951" t="b">
        <v>1</v>
      </c>
      <c r="R951" t="s">
        <v>8266</v>
      </c>
      <c r="S951" s="2">
        <f>IF(E951=0,0,E951/D951*100)</f>
        <v>100</v>
      </c>
      <c r="T951" s="4">
        <f>IF(E951=0,0,E951/P951)</f>
        <v>71.428571428571431</v>
      </c>
      <c r="U951" t="str">
        <f>PROPER(LEFT(R951,(SEARCH("/",R951)-2)+1))</f>
        <v>Film &amp; Video</v>
      </c>
      <c r="V951" t="str">
        <f>PROPER(RIGHT(R951,LEN(R951)-SEARCH("/",R951)))</f>
        <v>Shorts</v>
      </c>
    </row>
    <row r="952" spans="1:22" x14ac:dyDescent="0.25">
      <c r="A952">
        <v>85</v>
      </c>
      <c r="B952" s="7" t="s">
        <v>87</v>
      </c>
      <c r="C952" s="7" t="s">
        <v>4196</v>
      </c>
      <c r="D952" s="4">
        <v>1200</v>
      </c>
      <c r="E952" s="4">
        <v>1506</v>
      </c>
      <c r="F952" t="s">
        <v>8219</v>
      </c>
      <c r="G952" t="s">
        <v>8224</v>
      </c>
      <c r="H952" t="s">
        <v>8246</v>
      </c>
      <c r="I952">
        <v>1316746837</v>
      </c>
      <c r="J952" s="11">
        <f>(((I952/60)/60)/24)+DATE(1970,1,1)</f>
        <v>40809.125428240739</v>
      </c>
      <c r="K952">
        <v>1314154837</v>
      </c>
      <c r="L952" s="15">
        <f>(((K952/60)/60)/24)+DATE(1970,1,1)</f>
        <v>40779.125428240739</v>
      </c>
      <c r="M952" s="63">
        <f>DATEDIF(L952,J952,"D")</f>
        <v>30</v>
      </c>
      <c r="N952" s="5">
        <v>30</v>
      </c>
      <c r="O952" t="b">
        <v>0</v>
      </c>
      <c r="P952">
        <v>21</v>
      </c>
      <c r="Q952" t="b">
        <v>1</v>
      </c>
      <c r="R952" t="s">
        <v>8266</v>
      </c>
      <c r="S952" s="2">
        <f>IF(E952=0,0,E952/D952*100)</f>
        <v>125.49999999999999</v>
      </c>
      <c r="T952" s="4">
        <f>IF(E952=0,0,E952/P952)</f>
        <v>71.714285714285708</v>
      </c>
      <c r="U952" t="str">
        <f>PROPER(LEFT(R952,(SEARCH("/",R952)-2)+1))</f>
        <v>Film &amp; Video</v>
      </c>
      <c r="V952" t="str">
        <f>PROPER(RIGHT(R952,LEN(R952)-SEARCH("/",R952)))</f>
        <v>Shorts</v>
      </c>
    </row>
    <row r="953" spans="1:22" x14ac:dyDescent="0.25">
      <c r="A953">
        <v>90</v>
      </c>
      <c r="B953" s="7" t="s">
        <v>92</v>
      </c>
      <c r="C953" s="7" t="s">
        <v>4201</v>
      </c>
      <c r="D953" s="4">
        <v>500</v>
      </c>
      <c r="E953" s="4">
        <v>502</v>
      </c>
      <c r="F953" t="s">
        <v>8219</v>
      </c>
      <c r="G953" t="s">
        <v>8224</v>
      </c>
      <c r="H953" t="s">
        <v>8246</v>
      </c>
      <c r="I953">
        <v>1310454499</v>
      </c>
      <c r="J953" s="11">
        <f>(((I953/60)/60)/24)+DATE(1970,1,1)</f>
        <v>40736.297442129631</v>
      </c>
      <c r="K953">
        <v>1307862499</v>
      </c>
      <c r="L953" s="15">
        <f>(((K953/60)/60)/24)+DATE(1970,1,1)</f>
        <v>40706.297442129631</v>
      </c>
      <c r="M953" s="63">
        <f>DATEDIF(L953,J953,"D")</f>
        <v>30</v>
      </c>
      <c r="N953" s="5">
        <v>30</v>
      </c>
      <c r="O953" t="b">
        <v>0</v>
      </c>
      <c r="P953">
        <v>16</v>
      </c>
      <c r="Q953" t="b">
        <v>1</v>
      </c>
      <c r="R953" t="s">
        <v>8266</v>
      </c>
      <c r="S953" s="2">
        <f>IF(E953=0,0,E953/D953*100)</f>
        <v>100.4</v>
      </c>
      <c r="T953" s="4">
        <f>IF(E953=0,0,E953/P953)</f>
        <v>31.375</v>
      </c>
      <c r="U953" t="str">
        <f>PROPER(LEFT(R953,(SEARCH("/",R953)-2)+1))</f>
        <v>Film &amp; Video</v>
      </c>
      <c r="V953" t="str">
        <f>PROPER(RIGHT(R953,LEN(R953)-SEARCH("/",R953)))</f>
        <v>Shorts</v>
      </c>
    </row>
    <row r="954" spans="1:22" x14ac:dyDescent="0.25">
      <c r="A954">
        <v>95</v>
      </c>
      <c r="B954" s="7" t="s">
        <v>97</v>
      </c>
      <c r="C954" s="7" t="s">
        <v>4206</v>
      </c>
      <c r="D954" s="4">
        <v>350</v>
      </c>
      <c r="E954" s="4">
        <v>460</v>
      </c>
      <c r="F954" t="s">
        <v>8219</v>
      </c>
      <c r="G954" t="s">
        <v>8224</v>
      </c>
      <c r="H954" t="s">
        <v>8246</v>
      </c>
      <c r="I954">
        <v>1330214841</v>
      </c>
      <c r="J954" s="11">
        <f>(((I954/60)/60)/24)+DATE(1970,1,1)</f>
        <v>40965.005104166667</v>
      </c>
      <c r="K954">
        <v>1327622841</v>
      </c>
      <c r="L954" s="15">
        <f>(((K954/60)/60)/24)+DATE(1970,1,1)</f>
        <v>40935.005104166667</v>
      </c>
      <c r="M954" s="63">
        <f>DATEDIF(L954,J954,"D")</f>
        <v>30</v>
      </c>
      <c r="N954" s="5">
        <v>30</v>
      </c>
      <c r="O954" t="b">
        <v>0</v>
      </c>
      <c r="P954">
        <v>21</v>
      </c>
      <c r="Q954" t="b">
        <v>1</v>
      </c>
      <c r="R954" t="s">
        <v>8266</v>
      </c>
      <c r="S954" s="2">
        <f>IF(E954=0,0,E954/D954*100)</f>
        <v>131.42857142857142</v>
      </c>
      <c r="T954" s="4">
        <f>IF(E954=0,0,E954/P954)</f>
        <v>21.904761904761905</v>
      </c>
      <c r="U954" t="str">
        <f>PROPER(LEFT(R954,(SEARCH("/",R954)-2)+1))</f>
        <v>Film &amp; Video</v>
      </c>
      <c r="V954" t="str">
        <f>PROPER(RIGHT(R954,LEN(R954)-SEARCH("/",R954)))</f>
        <v>Shorts</v>
      </c>
    </row>
    <row r="955" spans="1:22" x14ac:dyDescent="0.25">
      <c r="A955">
        <v>97</v>
      </c>
      <c r="B955" s="7" t="s">
        <v>99</v>
      </c>
      <c r="C955" s="7" t="s">
        <v>4208</v>
      </c>
      <c r="D955" s="4">
        <v>400</v>
      </c>
      <c r="E955" s="4">
        <v>425</v>
      </c>
      <c r="F955" t="s">
        <v>8219</v>
      </c>
      <c r="G955" t="s">
        <v>8224</v>
      </c>
      <c r="H955" t="s">
        <v>8246</v>
      </c>
      <c r="I955">
        <v>1310440482</v>
      </c>
      <c r="J955" s="11">
        <f>(((I955/60)/60)/24)+DATE(1970,1,1)</f>
        <v>40736.135208333333</v>
      </c>
      <c r="K955">
        <v>1307848482</v>
      </c>
      <c r="L955" s="15">
        <f>(((K955/60)/60)/24)+DATE(1970,1,1)</f>
        <v>40706.135208333333</v>
      </c>
      <c r="M955" s="63">
        <f>DATEDIF(L955,J955,"D")</f>
        <v>30</v>
      </c>
      <c r="N955" s="5">
        <v>30</v>
      </c>
      <c r="O955" t="b">
        <v>0</v>
      </c>
      <c r="P955">
        <v>8</v>
      </c>
      <c r="Q955" t="b">
        <v>1</v>
      </c>
      <c r="R955" t="s">
        <v>8266</v>
      </c>
      <c r="S955" s="2">
        <f>IF(E955=0,0,E955/D955*100)</f>
        <v>106.25</v>
      </c>
      <c r="T955" s="4">
        <f>IF(E955=0,0,E955/P955)</f>
        <v>53.125</v>
      </c>
      <c r="U955" t="str">
        <f>PROPER(LEFT(R955,(SEARCH("/",R955)-2)+1))</f>
        <v>Film &amp; Video</v>
      </c>
      <c r="V955" t="str">
        <f>PROPER(RIGHT(R955,LEN(R955)-SEARCH("/",R955)))</f>
        <v>Shorts</v>
      </c>
    </row>
    <row r="956" spans="1:22" x14ac:dyDescent="0.25">
      <c r="A956">
        <v>99</v>
      </c>
      <c r="B956" s="7" t="s">
        <v>101</v>
      </c>
      <c r="C956" s="7" t="s">
        <v>4210</v>
      </c>
      <c r="D956" s="4">
        <v>1500</v>
      </c>
      <c r="E956" s="4">
        <v>1590.29</v>
      </c>
      <c r="F956" t="s">
        <v>8219</v>
      </c>
      <c r="G956" t="s">
        <v>8224</v>
      </c>
      <c r="H956" t="s">
        <v>8246</v>
      </c>
      <c r="I956">
        <v>1390426799</v>
      </c>
      <c r="J956" s="11">
        <f>(((I956/60)/60)/24)+DATE(1970,1,1)</f>
        <v>41661.902766203704</v>
      </c>
      <c r="K956">
        <v>1387834799</v>
      </c>
      <c r="L956" s="15">
        <f>(((K956/60)/60)/24)+DATE(1970,1,1)</f>
        <v>41631.902766203704</v>
      </c>
      <c r="M956" s="63">
        <f>DATEDIF(L956,J956,"D")</f>
        <v>30</v>
      </c>
      <c r="N956" s="5">
        <v>30</v>
      </c>
      <c r="O956" t="b">
        <v>0</v>
      </c>
      <c r="P956">
        <v>39</v>
      </c>
      <c r="Q956" t="b">
        <v>1</v>
      </c>
      <c r="R956" t="s">
        <v>8266</v>
      </c>
      <c r="S956" s="2">
        <f>IF(E956=0,0,E956/D956*100)</f>
        <v>106.01933333333334</v>
      </c>
      <c r="T956" s="4">
        <f>IF(E956=0,0,E956/P956)</f>
        <v>40.776666666666664</v>
      </c>
      <c r="U956" t="str">
        <f>PROPER(LEFT(R956,(SEARCH("/",R956)-2)+1))</f>
        <v>Film &amp; Video</v>
      </c>
      <c r="V956" t="str">
        <f>PROPER(RIGHT(R956,LEN(R956)-SEARCH("/",R956)))</f>
        <v>Shorts</v>
      </c>
    </row>
    <row r="957" spans="1:22" x14ac:dyDescent="0.25">
      <c r="A957">
        <v>102</v>
      </c>
      <c r="B957" s="7" t="s">
        <v>104</v>
      </c>
      <c r="C957" s="7" t="s">
        <v>4213</v>
      </c>
      <c r="D957" s="4">
        <v>6000</v>
      </c>
      <c r="E957" s="4">
        <v>7665</v>
      </c>
      <c r="F957" t="s">
        <v>8219</v>
      </c>
      <c r="G957" t="s">
        <v>8224</v>
      </c>
      <c r="H957" t="s">
        <v>8246</v>
      </c>
      <c r="I957">
        <v>1293073733</v>
      </c>
      <c r="J957" s="11">
        <f>(((I957/60)/60)/24)+DATE(1970,1,1)</f>
        <v>40535.131168981483</v>
      </c>
      <c r="K957">
        <v>1290481733</v>
      </c>
      <c r="L957" s="15">
        <f>(((K957/60)/60)/24)+DATE(1970,1,1)</f>
        <v>40505.131168981483</v>
      </c>
      <c r="M957" s="63">
        <f>DATEDIF(L957,J957,"D")</f>
        <v>30</v>
      </c>
      <c r="N957" s="5">
        <v>30</v>
      </c>
      <c r="O957" t="b">
        <v>0</v>
      </c>
      <c r="P957">
        <v>65</v>
      </c>
      <c r="Q957" t="b">
        <v>1</v>
      </c>
      <c r="R957" t="s">
        <v>8266</v>
      </c>
      <c r="S957" s="2">
        <f>IF(E957=0,0,E957/D957*100)</f>
        <v>127.75000000000001</v>
      </c>
      <c r="T957" s="4">
        <f>IF(E957=0,0,E957/P957)</f>
        <v>117.92307692307692</v>
      </c>
      <c r="U957" t="str">
        <f>PROPER(LEFT(R957,(SEARCH("/",R957)-2)+1))</f>
        <v>Film &amp; Video</v>
      </c>
      <c r="V957" t="str">
        <f>PROPER(RIGHT(R957,LEN(R957)-SEARCH("/",R957)))</f>
        <v>Shorts</v>
      </c>
    </row>
    <row r="958" spans="1:22" x14ac:dyDescent="0.25">
      <c r="A958">
        <v>109</v>
      </c>
      <c r="B958" s="7" t="s">
        <v>111</v>
      </c>
      <c r="C958" s="7" t="s">
        <v>4220</v>
      </c>
      <c r="D958" s="4">
        <v>1000</v>
      </c>
      <c r="E958" s="4">
        <v>2195</v>
      </c>
      <c r="F958" t="s">
        <v>8219</v>
      </c>
      <c r="G958" t="s">
        <v>8224</v>
      </c>
      <c r="H958" t="s">
        <v>8246</v>
      </c>
      <c r="I958">
        <v>1298680630</v>
      </c>
      <c r="J958" s="11">
        <f>(((I958/60)/60)/24)+DATE(1970,1,1)</f>
        <v>40600.025810185187</v>
      </c>
      <c r="K958">
        <v>1296088630</v>
      </c>
      <c r="L958" s="15">
        <f>(((K958/60)/60)/24)+DATE(1970,1,1)</f>
        <v>40570.025810185187</v>
      </c>
      <c r="M958" s="63">
        <f>DATEDIF(L958,J958,"D")</f>
        <v>30</v>
      </c>
      <c r="N958" s="5">
        <v>30</v>
      </c>
      <c r="O958" t="b">
        <v>0</v>
      </c>
      <c r="P958">
        <v>47</v>
      </c>
      <c r="Q958" t="b">
        <v>1</v>
      </c>
      <c r="R958" t="s">
        <v>8266</v>
      </c>
      <c r="S958" s="2">
        <f>IF(E958=0,0,E958/D958*100)</f>
        <v>219.49999999999997</v>
      </c>
      <c r="T958" s="4">
        <f>IF(E958=0,0,E958/P958)</f>
        <v>46.702127659574465</v>
      </c>
      <c r="U958" t="str">
        <f>PROPER(LEFT(R958,(SEARCH("/",R958)-2)+1))</f>
        <v>Film &amp; Video</v>
      </c>
      <c r="V958" t="str">
        <f>PROPER(RIGHT(R958,LEN(R958)-SEARCH("/",R958)))</f>
        <v>Shorts</v>
      </c>
    </row>
    <row r="959" spans="1:22" x14ac:dyDescent="0.25">
      <c r="A959">
        <v>111</v>
      </c>
      <c r="B959" s="7" t="s">
        <v>113</v>
      </c>
      <c r="C959" s="7" t="s">
        <v>4222</v>
      </c>
      <c r="D959" s="4">
        <v>3500</v>
      </c>
      <c r="E959" s="4">
        <v>5410</v>
      </c>
      <c r="F959" t="s">
        <v>8219</v>
      </c>
      <c r="G959" t="s">
        <v>8226</v>
      </c>
      <c r="H959" t="s">
        <v>8248</v>
      </c>
      <c r="I959">
        <v>1433059187</v>
      </c>
      <c r="J959" s="11">
        <f>(((I959/60)/60)/24)+DATE(1970,1,1)</f>
        <v>42155.333182870367</v>
      </c>
      <c r="K959">
        <v>1430467187</v>
      </c>
      <c r="L959" s="15">
        <f>(((K959/60)/60)/24)+DATE(1970,1,1)</f>
        <v>42125.333182870367</v>
      </c>
      <c r="M959" s="63">
        <f>DATEDIF(L959,J959,"D")</f>
        <v>30</v>
      </c>
      <c r="N959" s="5">
        <v>30</v>
      </c>
      <c r="O959" t="b">
        <v>0</v>
      </c>
      <c r="P959">
        <v>53</v>
      </c>
      <c r="Q959" t="b">
        <v>1</v>
      </c>
      <c r="R959" t="s">
        <v>8266</v>
      </c>
      <c r="S959" s="2">
        <f>IF(E959=0,0,E959/D959*100)</f>
        <v>154.57142857142858</v>
      </c>
      <c r="T959" s="4">
        <f>IF(E959=0,0,E959/P959)</f>
        <v>102.0754716981132</v>
      </c>
      <c r="U959" t="str">
        <f>PROPER(LEFT(R959,(SEARCH("/",R959)-2)+1))</f>
        <v>Film &amp; Video</v>
      </c>
      <c r="V959" t="str">
        <f>PROPER(RIGHT(R959,LEN(R959)-SEARCH("/",R959)))</f>
        <v>Shorts</v>
      </c>
    </row>
    <row r="960" spans="1:22" x14ac:dyDescent="0.25">
      <c r="A960">
        <v>118</v>
      </c>
      <c r="B960" s="7" t="s">
        <v>120</v>
      </c>
      <c r="C960" s="7" t="s">
        <v>4229</v>
      </c>
      <c r="D960" s="4">
        <v>5000</v>
      </c>
      <c r="E960" s="4">
        <v>5651.58</v>
      </c>
      <c r="F960" t="s">
        <v>8219</v>
      </c>
      <c r="G960" t="s">
        <v>8224</v>
      </c>
      <c r="H960" t="s">
        <v>8246</v>
      </c>
      <c r="I960">
        <v>1311902236</v>
      </c>
      <c r="J960" s="11">
        <f>(((I960/60)/60)/24)+DATE(1970,1,1)</f>
        <v>40753.053657407407</v>
      </c>
      <c r="K960">
        <v>1309310236</v>
      </c>
      <c r="L960" s="15">
        <f>(((K960/60)/60)/24)+DATE(1970,1,1)</f>
        <v>40723.053657407407</v>
      </c>
      <c r="M960" s="63">
        <f>DATEDIF(L960,J960,"D")</f>
        <v>30</v>
      </c>
      <c r="N960" s="5">
        <v>30</v>
      </c>
      <c r="O960" t="b">
        <v>0</v>
      </c>
      <c r="P960">
        <v>39</v>
      </c>
      <c r="Q960" t="b">
        <v>1</v>
      </c>
      <c r="R960" t="s">
        <v>8266</v>
      </c>
      <c r="S960" s="2">
        <f>IF(E960=0,0,E960/D960*100)</f>
        <v>113.03159999999998</v>
      </c>
      <c r="T960" s="4">
        <f>IF(E960=0,0,E960/P960)</f>
        <v>144.91230769230768</v>
      </c>
      <c r="U960" t="str">
        <f>PROPER(LEFT(R960,(SEARCH("/",R960)-2)+1))</f>
        <v>Film &amp; Video</v>
      </c>
      <c r="V960" t="str">
        <f>PROPER(RIGHT(R960,LEN(R960)-SEARCH("/",R960)))</f>
        <v>Shorts</v>
      </c>
    </row>
    <row r="961" spans="1:22" x14ac:dyDescent="0.25">
      <c r="A961">
        <v>120</v>
      </c>
      <c r="B961" s="7" t="s">
        <v>122</v>
      </c>
      <c r="C961" s="7" t="s">
        <v>4231</v>
      </c>
      <c r="D961" s="4">
        <v>70000</v>
      </c>
      <c r="E961" s="4">
        <v>10</v>
      </c>
      <c r="F961" t="s">
        <v>8220</v>
      </c>
      <c r="G961" t="s">
        <v>8231</v>
      </c>
      <c r="H961" t="s">
        <v>8252</v>
      </c>
      <c r="I961">
        <v>1475457107</v>
      </c>
      <c r="J961" s="11">
        <f>(((I961/60)/60)/24)+DATE(1970,1,1)</f>
        <v>42646.049849537041</v>
      </c>
      <c r="K961">
        <v>1472865107</v>
      </c>
      <c r="L961" s="15">
        <f>(((K961/60)/60)/24)+DATE(1970,1,1)</f>
        <v>42616.049849537041</v>
      </c>
      <c r="M961" s="63">
        <f>DATEDIF(L961,J961,"D")</f>
        <v>30</v>
      </c>
      <c r="N961" s="5">
        <v>30</v>
      </c>
      <c r="O961" t="b">
        <v>0</v>
      </c>
      <c r="P961">
        <v>1</v>
      </c>
      <c r="Q961" t="b">
        <v>0</v>
      </c>
      <c r="R961" t="s">
        <v>8267</v>
      </c>
      <c r="S961" s="2">
        <f>IF(E961=0,0,E961/D961*100)</f>
        <v>1.4285714285714287E-2</v>
      </c>
      <c r="T961" s="4">
        <f>IF(E961=0,0,E961/P961)</f>
        <v>10</v>
      </c>
      <c r="U961" t="str">
        <f>PROPER(LEFT(R961,(SEARCH("/",R961)-2)+1))</f>
        <v>Film &amp; Video</v>
      </c>
      <c r="V961" t="str">
        <f>PROPER(RIGHT(R961,LEN(R961)-SEARCH("/",R961)))</f>
        <v>Science Fiction</v>
      </c>
    </row>
    <row r="962" spans="1:22" x14ac:dyDescent="0.25">
      <c r="A962">
        <v>127</v>
      </c>
      <c r="B962" s="7" t="s">
        <v>129</v>
      </c>
      <c r="C962" s="7" t="s">
        <v>4238</v>
      </c>
      <c r="D962" s="4">
        <v>8000</v>
      </c>
      <c r="E962" s="4">
        <v>190</v>
      </c>
      <c r="F962" t="s">
        <v>8220</v>
      </c>
      <c r="G962" t="s">
        <v>8224</v>
      </c>
      <c r="H962" t="s">
        <v>8246</v>
      </c>
      <c r="I962">
        <v>1428069541</v>
      </c>
      <c r="J962" s="11">
        <f>(((I962/60)/60)/24)+DATE(1970,1,1)</f>
        <v>42097.582650462966</v>
      </c>
      <c r="K962">
        <v>1425481141</v>
      </c>
      <c r="L962" s="15">
        <f>(((K962/60)/60)/24)+DATE(1970,1,1)</f>
        <v>42067.62431712963</v>
      </c>
      <c r="M962" s="63">
        <f>DATEDIF(L962,J962,"D")</f>
        <v>30</v>
      </c>
      <c r="N962" s="5">
        <v>30</v>
      </c>
      <c r="O962" t="b">
        <v>0</v>
      </c>
      <c r="P962">
        <v>4</v>
      </c>
      <c r="Q962" t="b">
        <v>0</v>
      </c>
      <c r="R962" t="s">
        <v>8267</v>
      </c>
      <c r="S962" s="2">
        <f>IF(E962=0,0,E962/D962*100)</f>
        <v>2.375</v>
      </c>
      <c r="T962" s="4">
        <f>IF(E962=0,0,E962/P962)</f>
        <v>47.5</v>
      </c>
      <c r="U962" t="str">
        <f>PROPER(LEFT(R962,(SEARCH("/",R962)-2)+1))</f>
        <v>Film &amp; Video</v>
      </c>
      <c r="V962" t="str">
        <f>PROPER(RIGHT(R962,LEN(R962)-SEARCH("/",R962)))</f>
        <v>Science Fiction</v>
      </c>
    </row>
    <row r="963" spans="1:22" x14ac:dyDescent="0.25">
      <c r="A963">
        <v>133</v>
      </c>
      <c r="B963" s="7" t="s">
        <v>135</v>
      </c>
      <c r="C963" s="7" t="s">
        <v>4244</v>
      </c>
      <c r="D963" s="4">
        <v>71764</v>
      </c>
      <c r="E963" s="4">
        <v>0</v>
      </c>
      <c r="F963" t="s">
        <v>8220</v>
      </c>
      <c r="G963" t="s">
        <v>8224</v>
      </c>
      <c r="H963" t="s">
        <v>8246</v>
      </c>
      <c r="I963">
        <v>1464715860</v>
      </c>
      <c r="J963" s="11">
        <f>(((I963/60)/60)/24)+DATE(1970,1,1)</f>
        <v>42521.729861111111</v>
      </c>
      <c r="K963">
        <v>1462130584</v>
      </c>
      <c r="L963" s="15">
        <f>(((K963/60)/60)/24)+DATE(1970,1,1)</f>
        <v>42491.80768518518</v>
      </c>
      <c r="M963" s="63">
        <f>DATEDIF(L963,J963,"D")</f>
        <v>30</v>
      </c>
      <c r="N963" s="5">
        <v>30</v>
      </c>
      <c r="O963" t="b">
        <v>0</v>
      </c>
      <c r="P963">
        <v>0</v>
      </c>
      <c r="Q963" t="b">
        <v>0</v>
      </c>
      <c r="R963" t="s">
        <v>8267</v>
      </c>
      <c r="S963" s="2">
        <f>IF(E963=0,0,E963/D963*100)</f>
        <v>0</v>
      </c>
      <c r="T963" s="4">
        <f>IF(E963=0,0,E963/P963)</f>
        <v>0</v>
      </c>
      <c r="U963" t="str">
        <f>PROPER(LEFT(R963,(SEARCH("/",R963)-2)+1))</f>
        <v>Film &amp; Video</v>
      </c>
      <c r="V963" t="str">
        <f>PROPER(RIGHT(R963,LEN(R963)-SEARCH("/",R963)))</f>
        <v>Science Fiction</v>
      </c>
    </row>
    <row r="964" spans="1:22" x14ac:dyDescent="0.25">
      <c r="A964">
        <v>134</v>
      </c>
      <c r="B964" s="7" t="s">
        <v>136</v>
      </c>
      <c r="C964" s="7" t="s">
        <v>4245</v>
      </c>
      <c r="D964" s="4">
        <v>5000</v>
      </c>
      <c r="E964" s="4">
        <v>0</v>
      </c>
      <c r="F964" t="s">
        <v>8220</v>
      </c>
      <c r="G964" t="s">
        <v>8224</v>
      </c>
      <c r="H964" t="s">
        <v>8246</v>
      </c>
      <c r="I964">
        <v>1441386000</v>
      </c>
      <c r="J964" s="11">
        <f>(((I964/60)/60)/24)+DATE(1970,1,1)</f>
        <v>42251.708333333328</v>
      </c>
      <c r="K964">
        <v>1438811418</v>
      </c>
      <c r="L964" s="15">
        <f>(((K964/60)/60)/24)+DATE(1970,1,1)</f>
        <v>42221.909930555557</v>
      </c>
      <c r="M964" s="63">
        <f>DATEDIF(L964,J964,"D")</f>
        <v>30</v>
      </c>
      <c r="N964" s="5">
        <v>30</v>
      </c>
      <c r="O964" t="b">
        <v>0</v>
      </c>
      <c r="P964">
        <v>0</v>
      </c>
      <c r="Q964" t="b">
        <v>0</v>
      </c>
      <c r="R964" t="s">
        <v>8267</v>
      </c>
      <c r="S964" s="2">
        <f>IF(E964=0,0,E964/D964*100)</f>
        <v>0</v>
      </c>
      <c r="T964" s="4">
        <f>IF(E964=0,0,E964/P964)</f>
        <v>0</v>
      </c>
      <c r="U964" t="str">
        <f>PROPER(LEFT(R964,(SEARCH("/",R964)-2)+1))</f>
        <v>Film &amp; Video</v>
      </c>
      <c r="V964" t="str">
        <f>PROPER(RIGHT(R964,LEN(R964)-SEARCH("/",R964)))</f>
        <v>Science Fiction</v>
      </c>
    </row>
    <row r="965" spans="1:22" x14ac:dyDescent="0.25">
      <c r="A965">
        <v>140</v>
      </c>
      <c r="B965" s="7" t="s">
        <v>142</v>
      </c>
      <c r="C965" s="7" t="s">
        <v>4250</v>
      </c>
      <c r="D965" s="4">
        <v>200000</v>
      </c>
      <c r="E965" s="4">
        <v>0</v>
      </c>
      <c r="F965" t="s">
        <v>8220</v>
      </c>
      <c r="G965" t="s">
        <v>8224</v>
      </c>
      <c r="H965" t="s">
        <v>8246</v>
      </c>
      <c r="I965">
        <v>1426823132</v>
      </c>
      <c r="J965" s="11">
        <f>(((I965/60)/60)/24)+DATE(1970,1,1)</f>
        <v>42083.15662037037</v>
      </c>
      <c r="K965">
        <v>1424234732</v>
      </c>
      <c r="L965" s="15">
        <f>(((K965/60)/60)/24)+DATE(1970,1,1)</f>
        <v>42053.198287037041</v>
      </c>
      <c r="M965" s="63">
        <f>DATEDIF(L965,J965,"D")</f>
        <v>30</v>
      </c>
      <c r="N965" s="5">
        <v>30</v>
      </c>
      <c r="O965" t="b">
        <v>0</v>
      </c>
      <c r="P965">
        <v>0</v>
      </c>
      <c r="Q965" t="b">
        <v>0</v>
      </c>
      <c r="R965" t="s">
        <v>8267</v>
      </c>
      <c r="S965" s="2">
        <f>IF(E965=0,0,E965/D965*100)</f>
        <v>0</v>
      </c>
      <c r="T965" s="4">
        <f>IF(E965=0,0,E965/P965)</f>
        <v>0</v>
      </c>
      <c r="U965" t="str">
        <f>PROPER(LEFT(R965,(SEARCH("/",R965)-2)+1))</f>
        <v>Film &amp; Video</v>
      </c>
      <c r="V965" t="str">
        <f>PROPER(RIGHT(R965,LEN(R965)-SEARCH("/",R965)))</f>
        <v>Science Fiction</v>
      </c>
    </row>
    <row r="966" spans="1:22" x14ac:dyDescent="0.25">
      <c r="A966">
        <v>148</v>
      </c>
      <c r="B966" s="7" t="s">
        <v>150</v>
      </c>
      <c r="C966" s="7" t="s">
        <v>4258</v>
      </c>
      <c r="D966" s="4">
        <v>50000</v>
      </c>
      <c r="E966" s="4">
        <v>40</v>
      </c>
      <c r="F966" t="s">
        <v>8220</v>
      </c>
      <c r="G966" t="s">
        <v>8224</v>
      </c>
      <c r="H966" t="s">
        <v>8246</v>
      </c>
      <c r="I966">
        <v>1456555536</v>
      </c>
      <c r="J966" s="11">
        <f>(((I966/60)/60)/24)+DATE(1970,1,1)</f>
        <v>42427.281666666662</v>
      </c>
      <c r="K966">
        <v>1453963536</v>
      </c>
      <c r="L966" s="15">
        <f>(((K966/60)/60)/24)+DATE(1970,1,1)</f>
        <v>42397.281666666662</v>
      </c>
      <c r="M966" s="63">
        <f>DATEDIF(L966,J966,"D")</f>
        <v>30</v>
      </c>
      <c r="N966" s="5">
        <v>30</v>
      </c>
      <c r="O966" t="b">
        <v>0</v>
      </c>
      <c r="P966">
        <v>2</v>
      </c>
      <c r="Q966" t="b">
        <v>0</v>
      </c>
      <c r="R966" t="s">
        <v>8267</v>
      </c>
      <c r="S966" s="2">
        <f>IF(E966=0,0,E966/D966*100)</f>
        <v>0.08</v>
      </c>
      <c r="T966" s="4">
        <f>IF(E966=0,0,E966/P966)</f>
        <v>20</v>
      </c>
      <c r="U966" t="str">
        <f>PROPER(LEFT(R966,(SEARCH("/",R966)-2)+1))</f>
        <v>Film &amp; Video</v>
      </c>
      <c r="V966" t="str">
        <f>PROPER(RIGHT(R966,LEN(R966)-SEARCH("/",R966)))</f>
        <v>Science Fiction</v>
      </c>
    </row>
    <row r="967" spans="1:22" x14ac:dyDescent="0.25">
      <c r="A967">
        <v>149</v>
      </c>
      <c r="B967" s="7" t="s">
        <v>151</v>
      </c>
      <c r="C967" s="7" t="s">
        <v>4259</v>
      </c>
      <c r="D967" s="4">
        <v>10000</v>
      </c>
      <c r="E967" s="4">
        <v>92</v>
      </c>
      <c r="F967" t="s">
        <v>8220</v>
      </c>
      <c r="G967" t="s">
        <v>8224</v>
      </c>
      <c r="H967" t="s">
        <v>8246</v>
      </c>
      <c r="I967">
        <v>1419494400</v>
      </c>
      <c r="J967" s="11">
        <f>(((I967/60)/60)/24)+DATE(1970,1,1)</f>
        <v>41998.333333333328</v>
      </c>
      <c r="K967">
        <v>1416888470</v>
      </c>
      <c r="L967" s="15">
        <f>(((K967/60)/60)/24)+DATE(1970,1,1)</f>
        <v>41968.172106481477</v>
      </c>
      <c r="M967" s="63">
        <f>DATEDIF(L967,J967,"D")</f>
        <v>30</v>
      </c>
      <c r="N967" s="5">
        <v>30</v>
      </c>
      <c r="O967" t="b">
        <v>0</v>
      </c>
      <c r="P967">
        <v>6</v>
      </c>
      <c r="Q967" t="b">
        <v>0</v>
      </c>
      <c r="R967" t="s">
        <v>8267</v>
      </c>
      <c r="S967" s="2">
        <f>IF(E967=0,0,E967/D967*100)</f>
        <v>0.91999999999999993</v>
      </c>
      <c r="T967" s="4">
        <f>IF(E967=0,0,E967/P967)</f>
        <v>15.333333333333334</v>
      </c>
      <c r="U967" t="str">
        <f>PROPER(LEFT(R967,(SEARCH("/",R967)-2)+1))</f>
        <v>Film &amp; Video</v>
      </c>
      <c r="V967" t="str">
        <f>PROPER(RIGHT(R967,LEN(R967)-SEARCH("/",R967)))</f>
        <v>Science Fiction</v>
      </c>
    </row>
    <row r="968" spans="1:22" x14ac:dyDescent="0.25">
      <c r="A968">
        <v>152</v>
      </c>
      <c r="B968" s="7" t="s">
        <v>154</v>
      </c>
      <c r="C968" s="7" t="s">
        <v>4262</v>
      </c>
      <c r="D968" s="4">
        <v>380000</v>
      </c>
      <c r="E968" s="4">
        <v>30</v>
      </c>
      <c r="F968" t="s">
        <v>8220</v>
      </c>
      <c r="G968" t="s">
        <v>8224</v>
      </c>
      <c r="H968" t="s">
        <v>8246</v>
      </c>
      <c r="I968">
        <v>1411437100</v>
      </c>
      <c r="J968" s="11">
        <f>(((I968/60)/60)/24)+DATE(1970,1,1)</f>
        <v>41905.077546296299</v>
      </c>
      <c r="K968">
        <v>1408845100</v>
      </c>
      <c r="L968" s="15">
        <f>(((K968/60)/60)/24)+DATE(1970,1,1)</f>
        <v>41875.077546296299</v>
      </c>
      <c r="M968" s="63">
        <f>DATEDIF(L968,J968,"D")</f>
        <v>30</v>
      </c>
      <c r="N968" s="5">
        <v>30</v>
      </c>
      <c r="O968" t="b">
        <v>0</v>
      </c>
      <c r="P968">
        <v>2</v>
      </c>
      <c r="Q968" t="b">
        <v>0</v>
      </c>
      <c r="R968" t="s">
        <v>8267</v>
      </c>
      <c r="S968" s="2">
        <f>IF(E968=0,0,E968/D968*100)</f>
        <v>7.8947368421052634E-3</v>
      </c>
      <c r="T968" s="4">
        <f>IF(E968=0,0,E968/P968)</f>
        <v>15</v>
      </c>
      <c r="U968" t="str">
        <f>PROPER(LEFT(R968,(SEARCH("/",R968)-2)+1))</f>
        <v>Film &amp; Video</v>
      </c>
      <c r="V968" t="str">
        <f>PROPER(RIGHT(R968,LEN(R968)-SEARCH("/",R968)))</f>
        <v>Science Fiction</v>
      </c>
    </row>
    <row r="969" spans="1:22" x14ac:dyDescent="0.25">
      <c r="A969">
        <v>157</v>
      </c>
      <c r="B969" s="7" t="s">
        <v>159</v>
      </c>
      <c r="C969" s="7" t="s">
        <v>4267</v>
      </c>
      <c r="D969" s="4">
        <v>2995</v>
      </c>
      <c r="E969" s="4">
        <v>8</v>
      </c>
      <c r="F969" t="s">
        <v>8220</v>
      </c>
      <c r="G969" t="s">
        <v>8224</v>
      </c>
      <c r="H969" t="s">
        <v>8246</v>
      </c>
      <c r="I969">
        <v>1456523572</v>
      </c>
      <c r="J969" s="11">
        <f>(((I969/60)/60)/24)+DATE(1970,1,1)</f>
        <v>42426.911712962959</v>
      </c>
      <c r="K969">
        <v>1453931572</v>
      </c>
      <c r="L969" s="15">
        <f>(((K969/60)/60)/24)+DATE(1970,1,1)</f>
        <v>42396.911712962959</v>
      </c>
      <c r="M969" s="63">
        <f>DATEDIF(L969,J969,"D")</f>
        <v>30</v>
      </c>
      <c r="N969" s="5">
        <v>30</v>
      </c>
      <c r="O969" t="b">
        <v>0</v>
      </c>
      <c r="P969">
        <v>2</v>
      </c>
      <c r="Q969" t="b">
        <v>0</v>
      </c>
      <c r="R969" t="s">
        <v>8267</v>
      </c>
      <c r="S969" s="2">
        <f>IF(E969=0,0,E969/D969*100)</f>
        <v>0.26711185308848079</v>
      </c>
      <c r="T969" s="4">
        <f>IF(E969=0,0,E969/P969)</f>
        <v>4</v>
      </c>
      <c r="U969" t="str">
        <f>PROPER(LEFT(R969,(SEARCH("/",R969)-2)+1))</f>
        <v>Film &amp; Video</v>
      </c>
      <c r="V969" t="str">
        <f>PROPER(RIGHT(R969,LEN(R969)-SEARCH("/",R969)))</f>
        <v>Science Fiction</v>
      </c>
    </row>
    <row r="970" spans="1:22" x14ac:dyDescent="0.25">
      <c r="A970">
        <v>158</v>
      </c>
      <c r="B970" s="7" t="s">
        <v>160</v>
      </c>
      <c r="C970" s="7" t="s">
        <v>4268</v>
      </c>
      <c r="D970" s="4">
        <v>5000</v>
      </c>
      <c r="E970" s="4">
        <v>0</v>
      </c>
      <c r="F970" t="s">
        <v>8220</v>
      </c>
      <c r="G970" t="s">
        <v>8224</v>
      </c>
      <c r="H970" t="s">
        <v>8246</v>
      </c>
      <c r="I970">
        <v>1413942628</v>
      </c>
      <c r="J970" s="11">
        <f>(((I970/60)/60)/24)+DATE(1970,1,1)</f>
        <v>41934.07671296296</v>
      </c>
      <c r="K970">
        <v>1411350628</v>
      </c>
      <c r="L970" s="15">
        <f>(((K970/60)/60)/24)+DATE(1970,1,1)</f>
        <v>41904.07671296296</v>
      </c>
      <c r="M970" s="63">
        <f>DATEDIF(L970,J970,"D")</f>
        <v>30</v>
      </c>
      <c r="N970" s="5">
        <v>30</v>
      </c>
      <c r="O970" t="b">
        <v>0</v>
      </c>
      <c r="P970">
        <v>0</v>
      </c>
      <c r="Q970" t="b">
        <v>0</v>
      </c>
      <c r="R970" t="s">
        <v>8267</v>
      </c>
      <c r="S970" s="2">
        <f>IF(E970=0,0,E970/D970*100)</f>
        <v>0</v>
      </c>
      <c r="T970" s="4">
        <f>IF(E970=0,0,E970/P970)</f>
        <v>0</v>
      </c>
      <c r="U970" t="str">
        <f>PROPER(LEFT(R970,(SEARCH("/",R970)-2)+1))</f>
        <v>Film &amp; Video</v>
      </c>
      <c r="V970" t="str">
        <f>PROPER(RIGHT(R970,LEN(R970)-SEARCH("/",R970)))</f>
        <v>Science Fiction</v>
      </c>
    </row>
    <row r="971" spans="1:22" x14ac:dyDescent="0.25">
      <c r="A971">
        <v>161</v>
      </c>
      <c r="B971" s="7" t="s">
        <v>163</v>
      </c>
      <c r="C971" s="7" t="s">
        <v>4271</v>
      </c>
      <c r="D971" s="4">
        <v>50000</v>
      </c>
      <c r="E971" s="4">
        <v>5</v>
      </c>
      <c r="F971" t="s">
        <v>8221</v>
      </c>
      <c r="G971" t="s">
        <v>8224</v>
      </c>
      <c r="H971" t="s">
        <v>8246</v>
      </c>
      <c r="I971">
        <v>1404318595</v>
      </c>
      <c r="J971" s="11">
        <f>(((I971/60)/60)/24)+DATE(1970,1,1)</f>
        <v>41822.687442129631</v>
      </c>
      <c r="K971">
        <v>1401726595</v>
      </c>
      <c r="L971" s="15">
        <f>(((K971/60)/60)/24)+DATE(1970,1,1)</f>
        <v>41792.687442129631</v>
      </c>
      <c r="M971" s="63">
        <f>DATEDIF(L971,J971,"D")</f>
        <v>30</v>
      </c>
      <c r="N971" s="5">
        <v>30</v>
      </c>
      <c r="O971" t="b">
        <v>0</v>
      </c>
      <c r="P971">
        <v>1</v>
      </c>
      <c r="Q971" t="b">
        <v>0</v>
      </c>
      <c r="R971" t="s">
        <v>8268</v>
      </c>
      <c r="S971" s="2">
        <f>IF(E971=0,0,E971/D971*100)</f>
        <v>0.01</v>
      </c>
      <c r="T971" s="4">
        <f>IF(E971=0,0,E971/P971)</f>
        <v>5</v>
      </c>
      <c r="U971" t="str">
        <f>PROPER(LEFT(R971,(SEARCH("/",R971)-2)+1))</f>
        <v>Film &amp; Video</v>
      </c>
      <c r="V971" t="str">
        <f>PROPER(RIGHT(R971,LEN(R971)-SEARCH("/",R971)))</f>
        <v>Drama</v>
      </c>
    </row>
    <row r="972" spans="1:22" x14ac:dyDescent="0.25">
      <c r="A972">
        <v>165</v>
      </c>
      <c r="B972" s="7" t="s">
        <v>167</v>
      </c>
      <c r="C972" s="7" t="s">
        <v>4275</v>
      </c>
      <c r="D972" s="4">
        <v>17000</v>
      </c>
      <c r="E972" s="4">
        <v>0</v>
      </c>
      <c r="F972" t="s">
        <v>8221</v>
      </c>
      <c r="G972" t="s">
        <v>8225</v>
      </c>
      <c r="H972" t="s">
        <v>8247</v>
      </c>
      <c r="I972">
        <v>1452613724</v>
      </c>
      <c r="J972" s="11">
        <f>(((I972/60)/60)/24)+DATE(1970,1,1)</f>
        <v>42381.658842592587</v>
      </c>
      <c r="K972">
        <v>1450021724</v>
      </c>
      <c r="L972" s="15">
        <f>(((K972/60)/60)/24)+DATE(1970,1,1)</f>
        <v>42351.658842592587</v>
      </c>
      <c r="M972" s="63">
        <f>DATEDIF(L972,J972,"D")</f>
        <v>30</v>
      </c>
      <c r="N972" s="5">
        <v>30</v>
      </c>
      <c r="O972" t="b">
        <v>0</v>
      </c>
      <c r="P972">
        <v>0</v>
      </c>
      <c r="Q972" t="b">
        <v>0</v>
      </c>
      <c r="R972" t="s">
        <v>8268</v>
      </c>
      <c r="S972" s="2">
        <f>IF(E972=0,0,E972/D972*100)</f>
        <v>0</v>
      </c>
      <c r="T972" s="4">
        <f>IF(E972=0,0,E972/P972)</f>
        <v>0</v>
      </c>
      <c r="U972" t="str">
        <f>PROPER(LEFT(R972,(SEARCH("/",R972)-2)+1))</f>
        <v>Film &amp; Video</v>
      </c>
      <c r="V972" t="str">
        <f>PROPER(RIGHT(R972,LEN(R972)-SEARCH("/",R972)))</f>
        <v>Drama</v>
      </c>
    </row>
    <row r="973" spans="1:22" x14ac:dyDescent="0.25">
      <c r="A973">
        <v>166</v>
      </c>
      <c r="B973" s="7" t="s">
        <v>168</v>
      </c>
      <c r="C973" s="7" t="s">
        <v>4276</v>
      </c>
      <c r="D973" s="4">
        <v>5000</v>
      </c>
      <c r="E973" s="4">
        <v>3000</v>
      </c>
      <c r="F973" t="s">
        <v>8221</v>
      </c>
      <c r="G973" t="s">
        <v>8224</v>
      </c>
      <c r="H973" t="s">
        <v>8246</v>
      </c>
      <c r="I973">
        <v>1484531362</v>
      </c>
      <c r="J973" s="11">
        <f>(((I973/60)/60)/24)+DATE(1970,1,1)</f>
        <v>42751.075949074075</v>
      </c>
      <c r="K973">
        <v>1481939362</v>
      </c>
      <c r="L973" s="15">
        <f>(((K973/60)/60)/24)+DATE(1970,1,1)</f>
        <v>42721.075949074075</v>
      </c>
      <c r="M973" s="63">
        <f>DATEDIF(L973,J973,"D")</f>
        <v>30</v>
      </c>
      <c r="N973" s="5">
        <v>30</v>
      </c>
      <c r="O973" t="b">
        <v>0</v>
      </c>
      <c r="P973">
        <v>1</v>
      </c>
      <c r="Q973" t="b">
        <v>0</v>
      </c>
      <c r="R973" t="s">
        <v>8268</v>
      </c>
      <c r="S973" s="2">
        <f>IF(E973=0,0,E973/D973*100)</f>
        <v>60</v>
      </c>
      <c r="T973" s="4">
        <f>IF(E973=0,0,E973/P973)</f>
        <v>3000</v>
      </c>
      <c r="U973" t="str">
        <f>PROPER(LEFT(R973,(SEARCH("/",R973)-2)+1))</f>
        <v>Film &amp; Video</v>
      </c>
      <c r="V973" t="str">
        <f>PROPER(RIGHT(R973,LEN(R973)-SEARCH("/",R973)))</f>
        <v>Drama</v>
      </c>
    </row>
    <row r="974" spans="1:22" x14ac:dyDescent="0.25">
      <c r="A974">
        <v>168</v>
      </c>
      <c r="B974" s="7" t="s">
        <v>170</v>
      </c>
      <c r="C974" s="7" t="s">
        <v>4278</v>
      </c>
      <c r="D974" s="4">
        <v>8000</v>
      </c>
      <c r="E974" s="4">
        <v>325</v>
      </c>
      <c r="F974" t="s">
        <v>8221</v>
      </c>
      <c r="G974" t="s">
        <v>8224</v>
      </c>
      <c r="H974" t="s">
        <v>8246</v>
      </c>
      <c r="I974">
        <v>1426791770</v>
      </c>
      <c r="J974" s="11">
        <f>(((I974/60)/60)/24)+DATE(1970,1,1)</f>
        <v>42082.793634259258</v>
      </c>
      <c r="K974">
        <v>1424203370</v>
      </c>
      <c r="L974" s="15">
        <f>(((K974/60)/60)/24)+DATE(1970,1,1)</f>
        <v>42052.83530092593</v>
      </c>
      <c r="M974" s="63">
        <f>DATEDIF(L974,J974,"D")</f>
        <v>30</v>
      </c>
      <c r="N974" s="5">
        <v>30</v>
      </c>
      <c r="O974" t="b">
        <v>0</v>
      </c>
      <c r="P974">
        <v>3</v>
      </c>
      <c r="Q974" t="b">
        <v>0</v>
      </c>
      <c r="R974" t="s">
        <v>8268</v>
      </c>
      <c r="S974" s="2">
        <f>IF(E974=0,0,E974/D974*100)</f>
        <v>4.0625</v>
      </c>
      <c r="T974" s="4">
        <f>IF(E974=0,0,E974/P974)</f>
        <v>108.33333333333333</v>
      </c>
      <c r="U974" t="str">
        <f>PROPER(LEFT(R974,(SEARCH("/",R974)-2)+1))</f>
        <v>Film &amp; Video</v>
      </c>
      <c r="V974" t="str">
        <f>PROPER(RIGHT(R974,LEN(R974)-SEARCH("/",R974)))</f>
        <v>Drama</v>
      </c>
    </row>
    <row r="975" spans="1:22" x14ac:dyDescent="0.25">
      <c r="A975">
        <v>169</v>
      </c>
      <c r="B975" s="7" t="s">
        <v>171</v>
      </c>
      <c r="C975" s="7" t="s">
        <v>4279</v>
      </c>
      <c r="D975" s="4">
        <v>2500</v>
      </c>
      <c r="E975" s="4">
        <v>560</v>
      </c>
      <c r="F975" t="s">
        <v>8221</v>
      </c>
      <c r="G975" t="s">
        <v>8225</v>
      </c>
      <c r="H975" t="s">
        <v>8247</v>
      </c>
      <c r="I975">
        <v>1413634059</v>
      </c>
      <c r="J975" s="11">
        <f>(((I975/60)/60)/24)+DATE(1970,1,1)</f>
        <v>41930.505312499998</v>
      </c>
      <c r="K975">
        <v>1411042059</v>
      </c>
      <c r="L975" s="15">
        <f>(((K975/60)/60)/24)+DATE(1970,1,1)</f>
        <v>41900.505312499998</v>
      </c>
      <c r="M975" s="63">
        <f>DATEDIF(L975,J975,"D")</f>
        <v>30</v>
      </c>
      <c r="N975" s="5">
        <v>30</v>
      </c>
      <c r="O975" t="b">
        <v>0</v>
      </c>
      <c r="P975">
        <v>10</v>
      </c>
      <c r="Q975" t="b">
        <v>0</v>
      </c>
      <c r="R975" t="s">
        <v>8268</v>
      </c>
      <c r="S975" s="2">
        <f>IF(E975=0,0,E975/D975*100)</f>
        <v>22.400000000000002</v>
      </c>
      <c r="T975" s="4">
        <f>IF(E975=0,0,E975/P975)</f>
        <v>56</v>
      </c>
      <c r="U975" t="str">
        <f>PROPER(LEFT(R975,(SEARCH("/",R975)-2)+1))</f>
        <v>Film &amp; Video</v>
      </c>
      <c r="V975" t="str">
        <f>PROPER(RIGHT(R975,LEN(R975)-SEARCH("/",R975)))</f>
        <v>Drama</v>
      </c>
    </row>
    <row r="976" spans="1:22" x14ac:dyDescent="0.25">
      <c r="A976">
        <v>170</v>
      </c>
      <c r="B976" s="7" t="s">
        <v>172</v>
      </c>
      <c r="C976" s="7" t="s">
        <v>4280</v>
      </c>
      <c r="D976" s="4">
        <v>10000</v>
      </c>
      <c r="E976" s="4">
        <v>325</v>
      </c>
      <c r="F976" t="s">
        <v>8221</v>
      </c>
      <c r="G976" t="s">
        <v>8224</v>
      </c>
      <c r="H976" t="s">
        <v>8246</v>
      </c>
      <c r="I976">
        <v>1440912480</v>
      </c>
      <c r="J976" s="11">
        <f>(((I976/60)/60)/24)+DATE(1970,1,1)</f>
        <v>42246.227777777778</v>
      </c>
      <c r="K976">
        <v>1438385283</v>
      </c>
      <c r="L976" s="15">
        <f>(((K976/60)/60)/24)+DATE(1970,1,1)</f>
        <v>42216.977812500001</v>
      </c>
      <c r="M976" s="63">
        <f>DATEDIF(L976,J976,"D")</f>
        <v>30</v>
      </c>
      <c r="N976" s="5">
        <v>30</v>
      </c>
      <c r="O976" t="b">
        <v>0</v>
      </c>
      <c r="P976">
        <v>10</v>
      </c>
      <c r="Q976" t="b">
        <v>0</v>
      </c>
      <c r="R976" t="s">
        <v>8268</v>
      </c>
      <c r="S976" s="2">
        <f>IF(E976=0,0,E976/D976*100)</f>
        <v>3.25</v>
      </c>
      <c r="T976" s="4">
        <f>IF(E976=0,0,E976/P976)</f>
        <v>32.5</v>
      </c>
      <c r="U976" t="str">
        <f>PROPER(LEFT(R976,(SEARCH("/",R976)-2)+1))</f>
        <v>Film &amp; Video</v>
      </c>
      <c r="V976" t="str">
        <f>PROPER(RIGHT(R976,LEN(R976)-SEARCH("/",R976)))</f>
        <v>Drama</v>
      </c>
    </row>
    <row r="977" spans="1:22" x14ac:dyDescent="0.25">
      <c r="A977">
        <v>173</v>
      </c>
      <c r="B977" s="7" t="s">
        <v>175</v>
      </c>
      <c r="C977" s="7" t="s">
        <v>4283</v>
      </c>
      <c r="D977" s="4">
        <v>1110</v>
      </c>
      <c r="E977" s="4">
        <v>0</v>
      </c>
      <c r="F977" t="s">
        <v>8221</v>
      </c>
      <c r="G977" t="s">
        <v>8225</v>
      </c>
      <c r="H977" t="s">
        <v>8247</v>
      </c>
      <c r="I977">
        <v>1425131108</v>
      </c>
      <c r="J977" s="11">
        <f>(((I977/60)/60)/24)+DATE(1970,1,1)</f>
        <v>42063.573009259257</v>
      </c>
      <c r="K977">
        <v>1422539108</v>
      </c>
      <c r="L977" s="15">
        <f>(((K977/60)/60)/24)+DATE(1970,1,1)</f>
        <v>42033.573009259257</v>
      </c>
      <c r="M977" s="63">
        <f>DATEDIF(L977,J977,"D")</f>
        <v>30</v>
      </c>
      <c r="N977" s="5">
        <v>30</v>
      </c>
      <c r="O977" t="b">
        <v>0</v>
      </c>
      <c r="P977">
        <v>0</v>
      </c>
      <c r="Q977" t="b">
        <v>0</v>
      </c>
      <c r="R977" t="s">
        <v>8268</v>
      </c>
      <c r="S977" s="2">
        <f>IF(E977=0,0,E977/D977*100)</f>
        <v>0</v>
      </c>
      <c r="T977" s="4">
        <f>IF(E977=0,0,E977/P977)</f>
        <v>0</v>
      </c>
      <c r="U977" t="str">
        <f>PROPER(LEFT(R977,(SEARCH("/",R977)-2)+1))</f>
        <v>Film &amp; Video</v>
      </c>
      <c r="V977" t="str">
        <f>PROPER(RIGHT(R977,LEN(R977)-SEARCH("/",R977)))</f>
        <v>Drama</v>
      </c>
    </row>
    <row r="978" spans="1:22" x14ac:dyDescent="0.25">
      <c r="A978">
        <v>176</v>
      </c>
      <c r="B978" s="7" t="s">
        <v>178</v>
      </c>
      <c r="C978" s="7" t="s">
        <v>4286</v>
      </c>
      <c r="D978" s="4">
        <v>1500</v>
      </c>
      <c r="E978" s="4">
        <v>0</v>
      </c>
      <c r="F978" t="s">
        <v>8221</v>
      </c>
      <c r="G978" t="s">
        <v>8224</v>
      </c>
      <c r="H978" t="s">
        <v>8246</v>
      </c>
      <c r="I978">
        <v>1438803999</v>
      </c>
      <c r="J978" s="11">
        <f>(((I978/60)/60)/24)+DATE(1970,1,1)</f>
        <v>42221.824062500003</v>
      </c>
      <c r="K978">
        <v>1436211999</v>
      </c>
      <c r="L978" s="15">
        <f>(((K978/60)/60)/24)+DATE(1970,1,1)</f>
        <v>42191.824062500003</v>
      </c>
      <c r="M978" s="63">
        <f>DATEDIF(L978,J978,"D")</f>
        <v>30</v>
      </c>
      <c r="N978" s="5">
        <v>30</v>
      </c>
      <c r="O978" t="b">
        <v>0</v>
      </c>
      <c r="P978">
        <v>0</v>
      </c>
      <c r="Q978" t="b">
        <v>0</v>
      </c>
      <c r="R978" t="s">
        <v>8268</v>
      </c>
      <c r="S978" s="2">
        <f>IF(E978=0,0,E978/D978*100)</f>
        <v>0</v>
      </c>
      <c r="T978" s="4">
        <f>IF(E978=0,0,E978/P978)</f>
        <v>0</v>
      </c>
      <c r="U978" t="str">
        <f>PROPER(LEFT(R978,(SEARCH("/",R978)-2)+1))</f>
        <v>Film &amp; Video</v>
      </c>
      <c r="V978" t="str">
        <f>PROPER(RIGHT(R978,LEN(R978)-SEARCH("/",R978)))</f>
        <v>Drama</v>
      </c>
    </row>
    <row r="979" spans="1:22" x14ac:dyDescent="0.25">
      <c r="A979">
        <v>178</v>
      </c>
      <c r="B979" s="7" t="s">
        <v>180</v>
      </c>
      <c r="C979" s="7" t="s">
        <v>4288</v>
      </c>
      <c r="D979" s="4">
        <v>500000</v>
      </c>
      <c r="E979" s="4">
        <v>0</v>
      </c>
      <c r="F979" t="s">
        <v>8221</v>
      </c>
      <c r="G979" t="s">
        <v>8227</v>
      </c>
      <c r="H979" t="s">
        <v>8249</v>
      </c>
      <c r="I979">
        <v>1448582145</v>
      </c>
      <c r="J979" s="11">
        <f>(((I979/60)/60)/24)+DATE(1970,1,1)</f>
        <v>42334.997048611112</v>
      </c>
      <c r="K979">
        <v>1445986545</v>
      </c>
      <c r="L979" s="15">
        <f>(((K979/60)/60)/24)+DATE(1970,1,1)</f>
        <v>42304.955381944441</v>
      </c>
      <c r="M979" s="63">
        <f>DATEDIF(L979,J979,"D")</f>
        <v>30</v>
      </c>
      <c r="N979" s="5">
        <v>30</v>
      </c>
      <c r="O979" t="b">
        <v>0</v>
      </c>
      <c r="P979">
        <v>0</v>
      </c>
      <c r="Q979" t="b">
        <v>0</v>
      </c>
      <c r="R979" t="s">
        <v>8268</v>
      </c>
      <c r="S979" s="2">
        <f>IF(E979=0,0,E979/D979*100)</f>
        <v>0</v>
      </c>
      <c r="T979" s="4">
        <f>IF(E979=0,0,E979/P979)</f>
        <v>0</v>
      </c>
      <c r="U979" t="str">
        <f>PROPER(LEFT(R979,(SEARCH("/",R979)-2)+1))</f>
        <v>Film &amp; Video</v>
      </c>
      <c r="V979" t="str">
        <f>PROPER(RIGHT(R979,LEN(R979)-SEARCH("/",R979)))</f>
        <v>Drama</v>
      </c>
    </row>
    <row r="980" spans="1:22" x14ac:dyDescent="0.25">
      <c r="A980">
        <v>179</v>
      </c>
      <c r="B980" s="7" t="s">
        <v>181</v>
      </c>
      <c r="C980" s="7" t="s">
        <v>4289</v>
      </c>
      <c r="D980" s="4">
        <v>1000</v>
      </c>
      <c r="E980" s="4">
        <v>200</v>
      </c>
      <c r="F980" t="s">
        <v>8221</v>
      </c>
      <c r="G980" t="s">
        <v>8224</v>
      </c>
      <c r="H980" t="s">
        <v>8246</v>
      </c>
      <c r="I980">
        <v>1457056555</v>
      </c>
      <c r="J980" s="11">
        <f>(((I980/60)/60)/24)+DATE(1970,1,1)</f>
        <v>42433.080497685187</v>
      </c>
      <c r="K980">
        <v>1454464555</v>
      </c>
      <c r="L980" s="15">
        <f>(((K980/60)/60)/24)+DATE(1970,1,1)</f>
        <v>42403.080497685187</v>
      </c>
      <c r="M980" s="63">
        <f>DATEDIF(L980,J980,"D")</f>
        <v>30</v>
      </c>
      <c r="N980" s="5">
        <v>30</v>
      </c>
      <c r="O980" t="b">
        <v>0</v>
      </c>
      <c r="P980">
        <v>2</v>
      </c>
      <c r="Q980" t="b">
        <v>0</v>
      </c>
      <c r="R980" t="s">
        <v>8268</v>
      </c>
      <c r="S980" s="2">
        <f>IF(E980=0,0,E980/D980*100)</f>
        <v>20</v>
      </c>
      <c r="T980" s="4">
        <f>IF(E980=0,0,E980/P980)</f>
        <v>100</v>
      </c>
      <c r="U980" t="str">
        <f>PROPER(LEFT(R980,(SEARCH("/",R980)-2)+1))</f>
        <v>Film &amp; Video</v>
      </c>
      <c r="V980" t="str">
        <f>PROPER(RIGHT(R980,LEN(R980)-SEARCH("/",R980)))</f>
        <v>Drama</v>
      </c>
    </row>
    <row r="981" spans="1:22" x14ac:dyDescent="0.25">
      <c r="A981">
        <v>181</v>
      </c>
      <c r="B981" s="7" t="s">
        <v>183</v>
      </c>
      <c r="C981" s="7" t="s">
        <v>4291</v>
      </c>
      <c r="D981" s="4">
        <v>3423</v>
      </c>
      <c r="E981" s="4">
        <v>722</v>
      </c>
      <c r="F981" t="s">
        <v>8221</v>
      </c>
      <c r="G981" t="s">
        <v>8225</v>
      </c>
      <c r="H981" t="s">
        <v>8247</v>
      </c>
      <c r="I981">
        <v>1434995295</v>
      </c>
      <c r="J981" s="11">
        <f>(((I981/60)/60)/24)+DATE(1970,1,1)</f>
        <v>42177.741840277777</v>
      </c>
      <c r="K981">
        <v>1432403295</v>
      </c>
      <c r="L981" s="15">
        <f>(((K981/60)/60)/24)+DATE(1970,1,1)</f>
        <v>42147.741840277777</v>
      </c>
      <c r="M981" s="63">
        <f>DATEDIF(L981,J981,"D")</f>
        <v>30</v>
      </c>
      <c r="N981" s="5">
        <v>30</v>
      </c>
      <c r="O981" t="b">
        <v>0</v>
      </c>
      <c r="P981">
        <v>4</v>
      </c>
      <c r="Q981" t="b">
        <v>0</v>
      </c>
      <c r="R981" t="s">
        <v>8268</v>
      </c>
      <c r="S981" s="2">
        <f>IF(E981=0,0,E981/D981*100)</f>
        <v>21.092608822670172</v>
      </c>
      <c r="T981" s="4">
        <f>IF(E981=0,0,E981/P981)</f>
        <v>180.5</v>
      </c>
      <c r="U981" t="str">
        <f>PROPER(LEFT(R981,(SEARCH("/",R981)-2)+1))</f>
        <v>Film &amp; Video</v>
      </c>
      <c r="V981" t="str">
        <f>PROPER(RIGHT(R981,LEN(R981)-SEARCH("/",R981)))</f>
        <v>Drama</v>
      </c>
    </row>
    <row r="982" spans="1:22" x14ac:dyDescent="0.25">
      <c r="A982">
        <v>182</v>
      </c>
      <c r="B982" s="7" t="s">
        <v>184</v>
      </c>
      <c r="C982" s="7" t="s">
        <v>4292</v>
      </c>
      <c r="D982" s="4">
        <v>1000</v>
      </c>
      <c r="E982" s="4">
        <v>0</v>
      </c>
      <c r="F982" t="s">
        <v>8221</v>
      </c>
      <c r="G982" t="s">
        <v>8224</v>
      </c>
      <c r="H982" t="s">
        <v>8246</v>
      </c>
      <c r="I982">
        <v>1483748232</v>
      </c>
      <c r="J982" s="11">
        <f>(((I982/60)/60)/24)+DATE(1970,1,1)</f>
        <v>42742.011944444443</v>
      </c>
      <c r="K982">
        <v>1481156232</v>
      </c>
      <c r="L982" s="15">
        <f>(((K982/60)/60)/24)+DATE(1970,1,1)</f>
        <v>42712.011944444443</v>
      </c>
      <c r="M982" s="63">
        <f>DATEDIF(L982,J982,"D")</f>
        <v>30</v>
      </c>
      <c r="N982" s="5">
        <v>30</v>
      </c>
      <c r="O982" t="b">
        <v>0</v>
      </c>
      <c r="P982">
        <v>0</v>
      </c>
      <c r="Q982" t="b">
        <v>0</v>
      </c>
      <c r="R982" t="s">
        <v>8268</v>
      </c>
      <c r="S982" s="2">
        <f>IF(E982=0,0,E982/D982*100)</f>
        <v>0</v>
      </c>
      <c r="T982" s="4">
        <f>IF(E982=0,0,E982/P982)</f>
        <v>0</v>
      </c>
      <c r="U982" t="str">
        <f>PROPER(LEFT(R982,(SEARCH("/",R982)-2)+1))</f>
        <v>Film &amp; Video</v>
      </c>
      <c r="V982" t="str">
        <f>PROPER(RIGHT(R982,LEN(R982)-SEARCH("/",R982)))</f>
        <v>Drama</v>
      </c>
    </row>
    <row r="983" spans="1:22" x14ac:dyDescent="0.25">
      <c r="A983">
        <v>183</v>
      </c>
      <c r="B983" s="7" t="s">
        <v>185</v>
      </c>
      <c r="C983" s="7" t="s">
        <v>4293</v>
      </c>
      <c r="D983" s="4">
        <v>12500</v>
      </c>
      <c r="E983" s="4">
        <v>4482</v>
      </c>
      <c r="F983" t="s">
        <v>8221</v>
      </c>
      <c r="G983" t="s">
        <v>8225</v>
      </c>
      <c r="H983" t="s">
        <v>8247</v>
      </c>
      <c r="I983">
        <v>1417033610</v>
      </c>
      <c r="J983" s="11">
        <f>(((I983/60)/60)/24)+DATE(1970,1,1)</f>
        <v>41969.851967592593</v>
      </c>
      <c r="K983">
        <v>1414438010</v>
      </c>
      <c r="L983" s="15">
        <f>(((K983/60)/60)/24)+DATE(1970,1,1)</f>
        <v>41939.810300925928</v>
      </c>
      <c r="M983" s="63">
        <f>DATEDIF(L983,J983,"D")</f>
        <v>30</v>
      </c>
      <c r="N983" s="5">
        <v>30</v>
      </c>
      <c r="O983" t="b">
        <v>0</v>
      </c>
      <c r="P983">
        <v>12</v>
      </c>
      <c r="Q983" t="b">
        <v>0</v>
      </c>
      <c r="R983" t="s">
        <v>8268</v>
      </c>
      <c r="S983" s="2">
        <f>IF(E983=0,0,E983/D983*100)</f>
        <v>35.856000000000002</v>
      </c>
      <c r="T983" s="4">
        <f>IF(E983=0,0,E983/P983)</f>
        <v>373.5</v>
      </c>
      <c r="U983" t="str">
        <f>PROPER(LEFT(R983,(SEARCH("/",R983)-2)+1))</f>
        <v>Film &amp; Video</v>
      </c>
      <c r="V983" t="str">
        <f>PROPER(RIGHT(R983,LEN(R983)-SEARCH("/",R983)))</f>
        <v>Drama</v>
      </c>
    </row>
    <row r="984" spans="1:22" x14ac:dyDescent="0.25">
      <c r="A984">
        <v>185</v>
      </c>
      <c r="B984" s="7" t="s">
        <v>187</v>
      </c>
      <c r="C984" s="7" t="s">
        <v>4295</v>
      </c>
      <c r="D984" s="4">
        <v>40000</v>
      </c>
      <c r="E984" s="4">
        <v>2200</v>
      </c>
      <c r="F984" t="s">
        <v>8221</v>
      </c>
      <c r="G984" t="s">
        <v>8234</v>
      </c>
      <c r="H984" t="s">
        <v>8254</v>
      </c>
      <c r="I984">
        <v>1471557139</v>
      </c>
      <c r="J984" s="11">
        <f>(((I984/60)/60)/24)+DATE(1970,1,1)</f>
        <v>42600.91133101852</v>
      </c>
      <c r="K984">
        <v>1468965139</v>
      </c>
      <c r="L984" s="15">
        <f>(((K984/60)/60)/24)+DATE(1970,1,1)</f>
        <v>42570.91133101852</v>
      </c>
      <c r="M984" s="63">
        <f>DATEDIF(L984,J984,"D")</f>
        <v>30</v>
      </c>
      <c r="N984" s="5">
        <v>30</v>
      </c>
      <c r="O984" t="b">
        <v>0</v>
      </c>
      <c r="P984">
        <v>10</v>
      </c>
      <c r="Q984" t="b">
        <v>0</v>
      </c>
      <c r="R984" t="s">
        <v>8268</v>
      </c>
      <c r="S984" s="2">
        <f>IF(E984=0,0,E984/D984*100)</f>
        <v>5.5</v>
      </c>
      <c r="T984" s="4">
        <f>IF(E984=0,0,E984/P984)</f>
        <v>220</v>
      </c>
      <c r="U984" t="str">
        <f>PROPER(LEFT(R984,(SEARCH("/",R984)-2)+1))</f>
        <v>Film &amp; Video</v>
      </c>
      <c r="V984" t="str">
        <f>PROPER(RIGHT(R984,LEN(R984)-SEARCH("/",R984)))</f>
        <v>Drama</v>
      </c>
    </row>
    <row r="985" spans="1:22" x14ac:dyDescent="0.25">
      <c r="A985">
        <v>186</v>
      </c>
      <c r="B985" s="7" t="s">
        <v>188</v>
      </c>
      <c r="C985" s="7" t="s">
        <v>4296</v>
      </c>
      <c r="D985" s="4">
        <v>5000</v>
      </c>
      <c r="E985" s="4">
        <v>0</v>
      </c>
      <c r="F985" t="s">
        <v>8221</v>
      </c>
      <c r="G985" t="s">
        <v>8224</v>
      </c>
      <c r="H985" t="s">
        <v>8246</v>
      </c>
      <c r="I985">
        <v>1488571200</v>
      </c>
      <c r="J985" s="11">
        <f>(((I985/60)/60)/24)+DATE(1970,1,1)</f>
        <v>42797.833333333328</v>
      </c>
      <c r="K985">
        <v>1485977434</v>
      </c>
      <c r="L985" s="15">
        <f>(((K985/60)/60)/24)+DATE(1970,1,1)</f>
        <v>42767.812893518523</v>
      </c>
      <c r="M985" s="63">
        <f>DATEDIF(L985,J985,"D")</f>
        <v>30</v>
      </c>
      <c r="N985" s="5">
        <v>30</v>
      </c>
      <c r="O985" t="b">
        <v>0</v>
      </c>
      <c r="P985">
        <v>0</v>
      </c>
      <c r="Q985" t="b">
        <v>0</v>
      </c>
      <c r="R985" t="s">
        <v>8268</v>
      </c>
      <c r="S985" s="2">
        <f>IF(E985=0,0,E985/D985*100)</f>
        <v>0</v>
      </c>
      <c r="T985" s="4">
        <f>IF(E985=0,0,E985/P985)</f>
        <v>0</v>
      </c>
      <c r="U985" t="str">
        <f>PROPER(LEFT(R985,(SEARCH("/",R985)-2)+1))</f>
        <v>Film &amp; Video</v>
      </c>
      <c r="V985" t="str">
        <f>PROPER(RIGHT(R985,LEN(R985)-SEARCH("/",R985)))</f>
        <v>Drama</v>
      </c>
    </row>
    <row r="986" spans="1:22" x14ac:dyDescent="0.25">
      <c r="A986">
        <v>188</v>
      </c>
      <c r="B986" s="7" t="s">
        <v>190</v>
      </c>
      <c r="C986" s="7" t="s">
        <v>4298</v>
      </c>
      <c r="D986" s="4">
        <v>1500</v>
      </c>
      <c r="E986" s="4">
        <v>0</v>
      </c>
      <c r="F986" t="s">
        <v>8221</v>
      </c>
      <c r="G986" t="s">
        <v>8224</v>
      </c>
      <c r="H986" t="s">
        <v>8246</v>
      </c>
      <c r="I986">
        <v>1409891015</v>
      </c>
      <c r="J986" s="11">
        <f>(((I986/60)/60)/24)+DATE(1970,1,1)</f>
        <v>41887.18304398148</v>
      </c>
      <c r="K986">
        <v>1407299015</v>
      </c>
      <c r="L986" s="15">
        <f>(((K986/60)/60)/24)+DATE(1970,1,1)</f>
        <v>41857.18304398148</v>
      </c>
      <c r="M986" s="63">
        <f>DATEDIF(L986,J986,"D")</f>
        <v>30</v>
      </c>
      <c r="N986" s="5">
        <v>30</v>
      </c>
      <c r="O986" t="b">
        <v>0</v>
      </c>
      <c r="P986">
        <v>0</v>
      </c>
      <c r="Q986" t="b">
        <v>0</v>
      </c>
      <c r="R986" t="s">
        <v>8268</v>
      </c>
      <c r="S986" s="2">
        <f>IF(E986=0,0,E986/D986*100)</f>
        <v>0</v>
      </c>
      <c r="T986" s="4">
        <f>IF(E986=0,0,E986/P986)</f>
        <v>0</v>
      </c>
      <c r="U986" t="str">
        <f>PROPER(LEFT(R986,(SEARCH("/",R986)-2)+1))</f>
        <v>Film &amp; Video</v>
      </c>
      <c r="V986" t="str">
        <f>PROPER(RIGHT(R986,LEN(R986)-SEARCH("/",R986)))</f>
        <v>Drama</v>
      </c>
    </row>
    <row r="987" spans="1:22" x14ac:dyDescent="0.25">
      <c r="A987">
        <v>192</v>
      </c>
      <c r="B987" s="7" t="s">
        <v>194</v>
      </c>
      <c r="C987" s="7" t="s">
        <v>4302</v>
      </c>
      <c r="D987" s="4">
        <v>1000000</v>
      </c>
      <c r="E987" s="4">
        <v>17</v>
      </c>
      <c r="F987" t="s">
        <v>8221</v>
      </c>
      <c r="G987" t="s">
        <v>8224</v>
      </c>
      <c r="H987" t="s">
        <v>8246</v>
      </c>
      <c r="I987">
        <v>1413572432</v>
      </c>
      <c r="J987" s="11">
        <f>(((I987/60)/60)/24)+DATE(1970,1,1)</f>
        <v>41929.792037037041</v>
      </c>
      <c r="K987">
        <v>1410980432</v>
      </c>
      <c r="L987" s="15">
        <f>(((K987/60)/60)/24)+DATE(1970,1,1)</f>
        <v>41899.792037037041</v>
      </c>
      <c r="M987" s="63">
        <f>DATEDIF(L987,J987,"D")</f>
        <v>30</v>
      </c>
      <c r="N987" s="5">
        <v>30</v>
      </c>
      <c r="O987" t="b">
        <v>0</v>
      </c>
      <c r="P987">
        <v>3</v>
      </c>
      <c r="Q987" t="b">
        <v>0</v>
      </c>
      <c r="R987" t="s">
        <v>8268</v>
      </c>
      <c r="S987" s="2">
        <f>IF(E987=0,0,E987/D987*100)</f>
        <v>1.6999999999999999E-3</v>
      </c>
      <c r="T987" s="4">
        <f>IF(E987=0,0,E987/P987)</f>
        <v>5.666666666666667</v>
      </c>
      <c r="U987" t="str">
        <f>PROPER(LEFT(R987,(SEARCH("/",R987)-2)+1))</f>
        <v>Film &amp; Video</v>
      </c>
      <c r="V987" t="str">
        <f>PROPER(RIGHT(R987,LEN(R987)-SEARCH("/",R987)))</f>
        <v>Drama</v>
      </c>
    </row>
    <row r="988" spans="1:22" x14ac:dyDescent="0.25">
      <c r="A988">
        <v>198</v>
      </c>
      <c r="B988" s="7" t="s">
        <v>200</v>
      </c>
      <c r="C988" s="7" t="s">
        <v>4308</v>
      </c>
      <c r="D988" s="4">
        <v>25000</v>
      </c>
      <c r="E988" s="4">
        <v>279</v>
      </c>
      <c r="F988" t="s">
        <v>8221</v>
      </c>
      <c r="G988" t="s">
        <v>8224</v>
      </c>
      <c r="H988" t="s">
        <v>8246</v>
      </c>
      <c r="I988">
        <v>1412500322</v>
      </c>
      <c r="J988" s="11">
        <f>(((I988/60)/60)/24)+DATE(1970,1,1)</f>
        <v>41917.383356481485</v>
      </c>
      <c r="K988">
        <v>1409908322</v>
      </c>
      <c r="L988" s="15">
        <f>(((K988/60)/60)/24)+DATE(1970,1,1)</f>
        <v>41887.383356481485</v>
      </c>
      <c r="M988" s="63">
        <f>DATEDIF(L988,J988,"D")</f>
        <v>30</v>
      </c>
      <c r="N988" s="5">
        <v>30</v>
      </c>
      <c r="O988" t="b">
        <v>0</v>
      </c>
      <c r="P988">
        <v>6</v>
      </c>
      <c r="Q988" t="b">
        <v>0</v>
      </c>
      <c r="R988" t="s">
        <v>8268</v>
      </c>
      <c r="S988" s="2">
        <f>IF(E988=0,0,E988/D988*100)</f>
        <v>1.1159999999999999</v>
      </c>
      <c r="T988" s="4">
        <f>IF(E988=0,0,E988/P988)</f>
        <v>46.5</v>
      </c>
      <c r="U988" t="str">
        <f>PROPER(LEFT(R988,(SEARCH("/",R988)-2)+1))</f>
        <v>Film &amp; Video</v>
      </c>
      <c r="V988" t="str">
        <f>PROPER(RIGHT(R988,LEN(R988)-SEARCH("/",R988)))</f>
        <v>Drama</v>
      </c>
    </row>
    <row r="989" spans="1:22" x14ac:dyDescent="0.25">
      <c r="A989">
        <v>199</v>
      </c>
      <c r="B989" s="7" t="s">
        <v>201</v>
      </c>
      <c r="C989" s="7" t="s">
        <v>4309</v>
      </c>
      <c r="D989" s="4">
        <v>10000</v>
      </c>
      <c r="E989" s="4">
        <v>0</v>
      </c>
      <c r="F989" t="s">
        <v>8221</v>
      </c>
      <c r="G989" t="s">
        <v>8224</v>
      </c>
      <c r="H989" t="s">
        <v>8246</v>
      </c>
      <c r="I989">
        <v>1472698702</v>
      </c>
      <c r="J989" s="11">
        <f>(((I989/60)/60)/24)+DATE(1970,1,1)</f>
        <v>42614.123865740738</v>
      </c>
      <c r="K989">
        <v>1470106702</v>
      </c>
      <c r="L989" s="15">
        <f>(((K989/60)/60)/24)+DATE(1970,1,1)</f>
        <v>42584.123865740738</v>
      </c>
      <c r="M989" s="63">
        <f>DATEDIF(L989,J989,"D")</f>
        <v>30</v>
      </c>
      <c r="N989" s="5">
        <v>30</v>
      </c>
      <c r="O989" t="b">
        <v>0</v>
      </c>
      <c r="P989">
        <v>0</v>
      </c>
      <c r="Q989" t="b">
        <v>0</v>
      </c>
      <c r="R989" t="s">
        <v>8268</v>
      </c>
      <c r="S989" s="2">
        <f>IF(E989=0,0,E989/D989*100)</f>
        <v>0</v>
      </c>
      <c r="T989" s="4">
        <f>IF(E989=0,0,E989/P989)</f>
        <v>0</v>
      </c>
      <c r="U989" t="str">
        <f>PROPER(LEFT(R989,(SEARCH("/",R989)-2)+1))</f>
        <v>Film &amp; Video</v>
      </c>
      <c r="V989" t="str">
        <f>PROPER(RIGHT(R989,LEN(R989)-SEARCH("/",R989)))</f>
        <v>Drama</v>
      </c>
    </row>
    <row r="990" spans="1:22" x14ac:dyDescent="0.25">
      <c r="A990">
        <v>200</v>
      </c>
      <c r="B990" s="7" t="s">
        <v>202</v>
      </c>
      <c r="C990" s="7" t="s">
        <v>4310</v>
      </c>
      <c r="D990" s="4">
        <v>6000</v>
      </c>
      <c r="E990" s="4">
        <v>1571.55</v>
      </c>
      <c r="F990" t="s">
        <v>8221</v>
      </c>
      <c r="G990" t="s">
        <v>8224</v>
      </c>
      <c r="H990" t="s">
        <v>8246</v>
      </c>
      <c r="I990">
        <v>1410746403</v>
      </c>
      <c r="J990" s="11">
        <f>(((I990/60)/60)/24)+DATE(1970,1,1)</f>
        <v>41897.083368055559</v>
      </c>
      <c r="K990">
        <v>1408154403</v>
      </c>
      <c r="L990" s="15">
        <f>(((K990/60)/60)/24)+DATE(1970,1,1)</f>
        <v>41867.083368055559</v>
      </c>
      <c r="M990" s="63">
        <f>DATEDIF(L990,J990,"D")</f>
        <v>30</v>
      </c>
      <c r="N990" s="5">
        <v>30</v>
      </c>
      <c r="O990" t="b">
        <v>0</v>
      </c>
      <c r="P990">
        <v>18</v>
      </c>
      <c r="Q990" t="b">
        <v>0</v>
      </c>
      <c r="R990" t="s">
        <v>8268</v>
      </c>
      <c r="S990" s="2">
        <f>IF(E990=0,0,E990/D990*100)</f>
        <v>26.192500000000003</v>
      </c>
      <c r="T990" s="4">
        <f>IF(E990=0,0,E990/P990)</f>
        <v>87.308333333333337</v>
      </c>
      <c r="U990" t="str">
        <f>PROPER(LEFT(R990,(SEARCH("/",R990)-2)+1))</f>
        <v>Film &amp; Video</v>
      </c>
      <c r="V990" t="str">
        <f>PROPER(RIGHT(R990,LEN(R990)-SEARCH("/",R990)))</f>
        <v>Drama</v>
      </c>
    </row>
    <row r="991" spans="1:22" x14ac:dyDescent="0.25">
      <c r="A991">
        <v>202</v>
      </c>
      <c r="B991" s="7" t="s">
        <v>204</v>
      </c>
      <c r="C991" s="7" t="s">
        <v>4312</v>
      </c>
      <c r="D991" s="4">
        <v>6000</v>
      </c>
      <c r="E991" s="4">
        <v>0</v>
      </c>
      <c r="F991" t="s">
        <v>8221</v>
      </c>
      <c r="G991" t="s">
        <v>8224</v>
      </c>
      <c r="H991" t="s">
        <v>8246</v>
      </c>
      <c r="I991">
        <v>1444337940</v>
      </c>
      <c r="J991" s="11">
        <f>(((I991/60)/60)/24)+DATE(1970,1,1)</f>
        <v>42285.874305555553</v>
      </c>
      <c r="K991">
        <v>1441750564</v>
      </c>
      <c r="L991" s="15">
        <f>(((K991/60)/60)/24)+DATE(1970,1,1)</f>
        <v>42255.927824074075</v>
      </c>
      <c r="M991" s="63">
        <f>DATEDIF(L991,J991,"D")</f>
        <v>30</v>
      </c>
      <c r="N991" s="5">
        <v>30</v>
      </c>
      <c r="O991" t="b">
        <v>0</v>
      </c>
      <c r="P991">
        <v>0</v>
      </c>
      <c r="Q991" t="b">
        <v>0</v>
      </c>
      <c r="R991" t="s">
        <v>8268</v>
      </c>
      <c r="S991" s="2">
        <f>IF(E991=0,0,E991/D991*100)</f>
        <v>0</v>
      </c>
      <c r="T991" s="4">
        <f>IF(E991=0,0,E991/P991)</f>
        <v>0</v>
      </c>
      <c r="U991" t="str">
        <f>PROPER(LEFT(R991,(SEARCH("/",R991)-2)+1))</f>
        <v>Film &amp; Video</v>
      </c>
      <c r="V991" t="str">
        <f>PROPER(RIGHT(R991,LEN(R991)-SEARCH("/",R991)))</f>
        <v>Drama</v>
      </c>
    </row>
    <row r="992" spans="1:22" x14ac:dyDescent="0.25">
      <c r="A992">
        <v>204</v>
      </c>
      <c r="B992" s="7" t="s">
        <v>206</v>
      </c>
      <c r="C992" s="7" t="s">
        <v>4314</v>
      </c>
      <c r="D992" s="4">
        <v>300000</v>
      </c>
      <c r="E992" s="4">
        <v>152165</v>
      </c>
      <c r="F992" t="s">
        <v>8221</v>
      </c>
      <c r="G992" t="s">
        <v>8226</v>
      </c>
      <c r="H992" t="s">
        <v>8248</v>
      </c>
      <c r="I992">
        <v>1470319203</v>
      </c>
      <c r="J992" s="11">
        <f>(((I992/60)/60)/24)+DATE(1970,1,1)</f>
        <v>42586.583368055552</v>
      </c>
      <c r="K992">
        <v>1467727203</v>
      </c>
      <c r="L992" s="15">
        <f>(((K992/60)/60)/24)+DATE(1970,1,1)</f>
        <v>42556.583368055552</v>
      </c>
      <c r="M992" s="63">
        <f>DATEDIF(L992,J992,"D")</f>
        <v>30</v>
      </c>
      <c r="N992" s="5">
        <v>30</v>
      </c>
      <c r="O992" t="b">
        <v>0</v>
      </c>
      <c r="P992">
        <v>1293</v>
      </c>
      <c r="Q992" t="b">
        <v>0</v>
      </c>
      <c r="R992" t="s">
        <v>8268</v>
      </c>
      <c r="S992" s="2">
        <f>IF(E992=0,0,E992/D992*100)</f>
        <v>50.721666666666664</v>
      </c>
      <c r="T992" s="4">
        <f>IF(E992=0,0,E992/P992)</f>
        <v>117.68368136117556</v>
      </c>
      <c r="U992" t="str">
        <f>PROPER(LEFT(R992,(SEARCH("/",R992)-2)+1))</f>
        <v>Film &amp; Video</v>
      </c>
      <c r="V992" t="str">
        <f>PROPER(RIGHT(R992,LEN(R992)-SEARCH("/",R992)))</f>
        <v>Drama</v>
      </c>
    </row>
    <row r="993" spans="1:22" x14ac:dyDescent="0.25">
      <c r="A993">
        <v>207</v>
      </c>
      <c r="B993" s="7" t="s">
        <v>209</v>
      </c>
      <c r="C993" s="7" t="s">
        <v>4317</v>
      </c>
      <c r="D993" s="4">
        <v>14000</v>
      </c>
      <c r="E993" s="4">
        <v>2130</v>
      </c>
      <c r="F993" t="s">
        <v>8221</v>
      </c>
      <c r="G993" t="s">
        <v>8229</v>
      </c>
      <c r="H993" t="s">
        <v>8251</v>
      </c>
      <c r="I993">
        <v>1420346638</v>
      </c>
      <c r="J993" s="11">
        <f>(((I993/60)/60)/24)+DATE(1970,1,1)</f>
        <v>42008.197199074071</v>
      </c>
      <c r="K993">
        <v>1417754638</v>
      </c>
      <c r="L993" s="15">
        <f>(((K993/60)/60)/24)+DATE(1970,1,1)</f>
        <v>41978.197199074071</v>
      </c>
      <c r="M993" s="63">
        <f>DATEDIF(L993,J993,"D")</f>
        <v>30</v>
      </c>
      <c r="N993" s="5">
        <v>30</v>
      </c>
      <c r="O993" t="b">
        <v>0</v>
      </c>
      <c r="P993">
        <v>13</v>
      </c>
      <c r="Q993" t="b">
        <v>0</v>
      </c>
      <c r="R993" t="s">
        <v>8268</v>
      </c>
      <c r="S993" s="2">
        <f>IF(E993=0,0,E993/D993*100)</f>
        <v>15.214285714285714</v>
      </c>
      <c r="T993" s="4">
        <f>IF(E993=0,0,E993/P993)</f>
        <v>163.84615384615384</v>
      </c>
      <c r="U993" t="str">
        <f>PROPER(LEFT(R993,(SEARCH("/",R993)-2)+1))</f>
        <v>Film &amp; Video</v>
      </c>
      <c r="V993" t="str">
        <f>PROPER(RIGHT(R993,LEN(R993)-SEARCH("/",R993)))</f>
        <v>Drama</v>
      </c>
    </row>
    <row r="994" spans="1:22" x14ac:dyDescent="0.25">
      <c r="A994">
        <v>208</v>
      </c>
      <c r="B994" s="7" t="s">
        <v>210</v>
      </c>
      <c r="C994" s="7" t="s">
        <v>4318</v>
      </c>
      <c r="D994" s="4">
        <v>50000</v>
      </c>
      <c r="E994" s="4">
        <v>0</v>
      </c>
      <c r="F994" t="s">
        <v>8221</v>
      </c>
      <c r="G994" t="s">
        <v>8226</v>
      </c>
      <c r="H994" t="s">
        <v>8248</v>
      </c>
      <c r="I994">
        <v>1418719967</v>
      </c>
      <c r="J994" s="11">
        <f>(((I994/60)/60)/24)+DATE(1970,1,1)</f>
        <v>41989.369988425926</v>
      </c>
      <c r="K994">
        <v>1416127967</v>
      </c>
      <c r="L994" s="15">
        <f>(((K994/60)/60)/24)+DATE(1970,1,1)</f>
        <v>41959.369988425926</v>
      </c>
      <c r="M994" s="63">
        <f>DATEDIF(L994,J994,"D")</f>
        <v>30</v>
      </c>
      <c r="N994" s="5">
        <v>30</v>
      </c>
      <c r="O994" t="b">
        <v>0</v>
      </c>
      <c r="P994">
        <v>0</v>
      </c>
      <c r="Q994" t="b">
        <v>0</v>
      </c>
      <c r="R994" t="s">
        <v>8268</v>
      </c>
      <c r="S994" s="2">
        <f>IF(E994=0,0,E994/D994*100)</f>
        <v>0</v>
      </c>
      <c r="T994" s="4">
        <f>IF(E994=0,0,E994/P994)</f>
        <v>0</v>
      </c>
      <c r="U994" t="str">
        <f>PROPER(LEFT(R994,(SEARCH("/",R994)-2)+1))</f>
        <v>Film &amp; Video</v>
      </c>
      <c r="V994" t="str">
        <f>PROPER(RIGHT(R994,LEN(R994)-SEARCH("/",R994)))</f>
        <v>Drama</v>
      </c>
    </row>
    <row r="995" spans="1:22" x14ac:dyDescent="0.25">
      <c r="A995">
        <v>209</v>
      </c>
      <c r="B995" s="7" t="s">
        <v>211</v>
      </c>
      <c r="C995" s="7" t="s">
        <v>4319</v>
      </c>
      <c r="D995" s="4">
        <v>25000</v>
      </c>
      <c r="E995" s="4">
        <v>0</v>
      </c>
      <c r="F995" t="s">
        <v>8221</v>
      </c>
      <c r="G995" t="s">
        <v>8224</v>
      </c>
      <c r="H995" t="s">
        <v>8246</v>
      </c>
      <c r="I995">
        <v>1436566135</v>
      </c>
      <c r="J995" s="11">
        <f>(((I995/60)/60)/24)+DATE(1970,1,1)</f>
        <v>42195.922858796301</v>
      </c>
      <c r="K995">
        <v>1433974135</v>
      </c>
      <c r="L995" s="15">
        <f>(((K995/60)/60)/24)+DATE(1970,1,1)</f>
        <v>42165.922858796301</v>
      </c>
      <c r="M995" s="63">
        <f>DATEDIF(L995,J995,"D")</f>
        <v>30</v>
      </c>
      <c r="N995" s="5">
        <v>30</v>
      </c>
      <c r="O995" t="b">
        <v>0</v>
      </c>
      <c r="P995">
        <v>0</v>
      </c>
      <c r="Q995" t="b">
        <v>0</v>
      </c>
      <c r="R995" t="s">
        <v>8268</v>
      </c>
      <c r="S995" s="2">
        <f>IF(E995=0,0,E995/D995*100)</f>
        <v>0</v>
      </c>
      <c r="T995" s="4">
        <f>IF(E995=0,0,E995/P995)</f>
        <v>0</v>
      </c>
      <c r="U995" t="str">
        <f>PROPER(LEFT(R995,(SEARCH("/",R995)-2)+1))</f>
        <v>Film &amp; Video</v>
      </c>
      <c r="V995" t="str">
        <f>PROPER(RIGHT(R995,LEN(R995)-SEARCH("/",R995)))</f>
        <v>Drama</v>
      </c>
    </row>
    <row r="996" spans="1:22" x14ac:dyDescent="0.25">
      <c r="A996">
        <v>211</v>
      </c>
      <c r="B996" s="7" t="s">
        <v>213</v>
      </c>
      <c r="C996" s="7" t="s">
        <v>4321</v>
      </c>
      <c r="D996" s="4">
        <v>5000</v>
      </c>
      <c r="E996" s="4">
        <v>2230</v>
      </c>
      <c r="F996" t="s">
        <v>8221</v>
      </c>
      <c r="G996" t="s">
        <v>8224</v>
      </c>
      <c r="H996" t="s">
        <v>8246</v>
      </c>
      <c r="I996">
        <v>1442634617</v>
      </c>
      <c r="J996" s="11">
        <f>(((I996/60)/60)/24)+DATE(1970,1,1)</f>
        <v>42266.159918981488</v>
      </c>
      <c r="K996">
        <v>1440042617</v>
      </c>
      <c r="L996" s="15">
        <f>(((K996/60)/60)/24)+DATE(1970,1,1)</f>
        <v>42236.159918981488</v>
      </c>
      <c r="M996" s="63">
        <f>DATEDIF(L996,J996,"D")</f>
        <v>30</v>
      </c>
      <c r="N996" s="5">
        <v>30</v>
      </c>
      <c r="O996" t="b">
        <v>0</v>
      </c>
      <c r="P996">
        <v>12</v>
      </c>
      <c r="Q996" t="b">
        <v>0</v>
      </c>
      <c r="R996" t="s">
        <v>8268</v>
      </c>
      <c r="S996" s="2">
        <f>IF(E996=0,0,E996/D996*100)</f>
        <v>44.6</v>
      </c>
      <c r="T996" s="4">
        <f>IF(E996=0,0,E996/P996)</f>
        <v>185.83333333333334</v>
      </c>
      <c r="U996" t="str">
        <f>PROPER(LEFT(R996,(SEARCH("/",R996)-2)+1))</f>
        <v>Film &amp; Video</v>
      </c>
      <c r="V996" t="str">
        <f>PROPER(RIGHT(R996,LEN(R996)-SEARCH("/",R996)))</f>
        <v>Drama</v>
      </c>
    </row>
    <row r="997" spans="1:22" x14ac:dyDescent="0.25">
      <c r="A997">
        <v>213</v>
      </c>
      <c r="B997" s="7" t="s">
        <v>215</v>
      </c>
      <c r="C997" s="7" t="s">
        <v>4323</v>
      </c>
      <c r="D997" s="4">
        <v>50000</v>
      </c>
      <c r="E997" s="4">
        <v>20</v>
      </c>
      <c r="F997" t="s">
        <v>8221</v>
      </c>
      <c r="G997" t="s">
        <v>8224</v>
      </c>
      <c r="H997" t="s">
        <v>8246</v>
      </c>
      <c r="I997">
        <v>1439734001</v>
      </c>
      <c r="J997" s="11">
        <f>(((I997/60)/60)/24)+DATE(1970,1,1)</f>
        <v>42232.587974537033</v>
      </c>
      <c r="K997">
        <v>1437142547</v>
      </c>
      <c r="L997" s="15">
        <f>(((K997/60)/60)/24)+DATE(1970,1,1)</f>
        <v>42202.594293981485</v>
      </c>
      <c r="M997" s="63">
        <f>DATEDIF(L997,J997,"D")</f>
        <v>30</v>
      </c>
      <c r="N997" s="5">
        <v>30</v>
      </c>
      <c r="O997" t="b">
        <v>0</v>
      </c>
      <c r="P997">
        <v>1</v>
      </c>
      <c r="Q997" t="b">
        <v>0</v>
      </c>
      <c r="R997" t="s">
        <v>8268</v>
      </c>
      <c r="S997" s="2">
        <f>IF(E997=0,0,E997/D997*100)</f>
        <v>0.04</v>
      </c>
      <c r="T997" s="4">
        <f>IF(E997=0,0,E997/P997)</f>
        <v>20</v>
      </c>
      <c r="U997" t="str">
        <f>PROPER(LEFT(R997,(SEARCH("/",R997)-2)+1))</f>
        <v>Film &amp; Video</v>
      </c>
      <c r="V997" t="str">
        <f>PROPER(RIGHT(R997,LEN(R997)-SEARCH("/",R997)))</f>
        <v>Drama</v>
      </c>
    </row>
    <row r="998" spans="1:22" x14ac:dyDescent="0.25">
      <c r="A998">
        <v>223</v>
      </c>
      <c r="B998" s="7" t="s">
        <v>225</v>
      </c>
      <c r="C998" s="7" t="s">
        <v>4333</v>
      </c>
      <c r="D998" s="4">
        <v>1500000</v>
      </c>
      <c r="E998" s="4">
        <v>0</v>
      </c>
      <c r="F998" t="s">
        <v>8221</v>
      </c>
      <c r="G998" t="s">
        <v>8224</v>
      </c>
      <c r="H998" t="s">
        <v>8246</v>
      </c>
      <c r="I998">
        <v>1463879100</v>
      </c>
      <c r="J998" s="11">
        <f>(((I998/60)/60)/24)+DATE(1970,1,1)</f>
        <v>42512.045138888891</v>
      </c>
      <c r="K998">
        <v>1461287350</v>
      </c>
      <c r="L998" s="15">
        <f>(((K998/60)/60)/24)+DATE(1970,1,1)</f>
        <v>42482.048032407409</v>
      </c>
      <c r="M998" s="63">
        <f>DATEDIF(L998,J998,"D")</f>
        <v>30</v>
      </c>
      <c r="N998" s="5">
        <v>30</v>
      </c>
      <c r="O998" t="b">
        <v>0</v>
      </c>
      <c r="P998">
        <v>0</v>
      </c>
      <c r="Q998" t="b">
        <v>0</v>
      </c>
      <c r="R998" t="s">
        <v>8268</v>
      </c>
      <c r="S998" s="2">
        <f>IF(E998=0,0,E998/D998*100)</f>
        <v>0</v>
      </c>
      <c r="T998" s="4">
        <f>IF(E998=0,0,E998/P998)</f>
        <v>0</v>
      </c>
      <c r="U998" t="str">
        <f>PROPER(LEFT(R998,(SEARCH("/",R998)-2)+1))</f>
        <v>Film &amp; Video</v>
      </c>
      <c r="V998" t="str">
        <f>PROPER(RIGHT(R998,LEN(R998)-SEARCH("/",R998)))</f>
        <v>Drama</v>
      </c>
    </row>
    <row r="999" spans="1:22" x14ac:dyDescent="0.25">
      <c r="A999">
        <v>225</v>
      </c>
      <c r="B999" s="7" t="s">
        <v>227</v>
      </c>
      <c r="C999" s="7" t="s">
        <v>4335</v>
      </c>
      <c r="D999" s="4">
        <v>200</v>
      </c>
      <c r="E999" s="4">
        <v>0</v>
      </c>
      <c r="F999" t="s">
        <v>8221</v>
      </c>
      <c r="G999" t="s">
        <v>8224</v>
      </c>
      <c r="H999" t="s">
        <v>8246</v>
      </c>
      <c r="I999">
        <v>1460153054</v>
      </c>
      <c r="J999" s="11">
        <f>(((I999/60)/60)/24)+DATE(1970,1,1)</f>
        <v>42468.919606481482</v>
      </c>
      <c r="K999">
        <v>1457564654</v>
      </c>
      <c r="L999" s="15">
        <f>(((K999/60)/60)/24)+DATE(1970,1,1)</f>
        <v>42438.961273148147</v>
      </c>
      <c r="M999" s="63">
        <f>DATEDIF(L999,J999,"D")</f>
        <v>30</v>
      </c>
      <c r="N999" s="5">
        <v>30</v>
      </c>
      <c r="O999" t="b">
        <v>0</v>
      </c>
      <c r="P999">
        <v>0</v>
      </c>
      <c r="Q999" t="b">
        <v>0</v>
      </c>
      <c r="R999" t="s">
        <v>8268</v>
      </c>
      <c r="S999" s="2">
        <f>IF(E999=0,0,E999/D999*100)</f>
        <v>0</v>
      </c>
      <c r="T999" s="4">
        <f>IF(E999=0,0,E999/P999)</f>
        <v>0</v>
      </c>
      <c r="U999" t="str">
        <f>PROPER(LEFT(R999,(SEARCH("/",R999)-2)+1))</f>
        <v>Film &amp; Video</v>
      </c>
      <c r="V999" t="str">
        <f>PROPER(RIGHT(R999,LEN(R999)-SEARCH("/",R999)))</f>
        <v>Drama</v>
      </c>
    </row>
    <row r="1000" spans="1:22" x14ac:dyDescent="0.25">
      <c r="A1000">
        <v>227</v>
      </c>
      <c r="B1000" s="7" t="s">
        <v>229</v>
      </c>
      <c r="C1000" s="7" t="s">
        <v>4337</v>
      </c>
      <c r="D1000" s="4">
        <v>28000</v>
      </c>
      <c r="E1000" s="4">
        <v>0</v>
      </c>
      <c r="F1000" t="s">
        <v>8221</v>
      </c>
      <c r="G1000" t="s">
        <v>8224</v>
      </c>
      <c r="H1000" t="s">
        <v>8246</v>
      </c>
      <c r="I1000">
        <v>1436477241</v>
      </c>
      <c r="J1000" s="11">
        <f>(((I1000/60)/60)/24)+DATE(1970,1,1)</f>
        <v>42194.893993055557</v>
      </c>
      <c r="K1000">
        <v>1433885241</v>
      </c>
      <c r="L1000" s="15">
        <f>(((K1000/60)/60)/24)+DATE(1970,1,1)</f>
        <v>42164.893993055557</v>
      </c>
      <c r="M1000" s="63">
        <f>DATEDIF(L1000,J1000,"D")</f>
        <v>30</v>
      </c>
      <c r="N1000" s="5">
        <v>30</v>
      </c>
      <c r="O1000" t="b">
        <v>0</v>
      </c>
      <c r="P1000">
        <v>0</v>
      </c>
      <c r="Q1000" t="b">
        <v>0</v>
      </c>
      <c r="R1000" t="s">
        <v>8268</v>
      </c>
      <c r="S1000" s="2">
        <f>IF(E1000=0,0,E1000/D1000*100)</f>
        <v>0</v>
      </c>
      <c r="T1000" s="4">
        <f>IF(E1000=0,0,E1000/P1000)</f>
        <v>0</v>
      </c>
      <c r="U1000" t="str">
        <f>PROPER(LEFT(R1000,(SEARCH("/",R1000)-2)+1))</f>
        <v>Film &amp; Video</v>
      </c>
      <c r="V1000" t="str">
        <f>PROPER(RIGHT(R1000,LEN(R1000)-SEARCH("/",R1000)))</f>
        <v>Drama</v>
      </c>
    </row>
    <row r="1001" spans="1:22" x14ac:dyDescent="0.25">
      <c r="A1001">
        <v>229</v>
      </c>
      <c r="B1001" s="7" t="s">
        <v>231</v>
      </c>
      <c r="C1001" s="7" t="s">
        <v>4339</v>
      </c>
      <c r="D1001" s="4">
        <v>3000</v>
      </c>
      <c r="E1001" s="4">
        <v>0</v>
      </c>
      <c r="F1001" t="s">
        <v>8221</v>
      </c>
      <c r="G1001" t="s">
        <v>8236</v>
      </c>
      <c r="H1001" t="s">
        <v>8249</v>
      </c>
      <c r="I1001">
        <v>1455402297</v>
      </c>
      <c r="J1001" s="11">
        <f>(((I1001/60)/60)/24)+DATE(1970,1,1)</f>
        <v>42413.933993055558</v>
      </c>
      <c r="K1001">
        <v>1452810297</v>
      </c>
      <c r="L1001" s="15">
        <f>(((K1001/60)/60)/24)+DATE(1970,1,1)</f>
        <v>42383.933993055558</v>
      </c>
      <c r="M1001" s="63">
        <f>DATEDIF(L1001,J1001,"D")</f>
        <v>30</v>
      </c>
      <c r="N1001" s="5">
        <v>30</v>
      </c>
      <c r="O1001" t="b">
        <v>0</v>
      </c>
      <c r="P1001">
        <v>0</v>
      </c>
      <c r="Q1001" t="b">
        <v>0</v>
      </c>
      <c r="R1001" t="s">
        <v>8268</v>
      </c>
      <c r="S1001" s="2">
        <f>IF(E1001=0,0,E1001/D1001*100)</f>
        <v>0</v>
      </c>
      <c r="T1001" s="4">
        <f>IF(E1001=0,0,E1001/P1001)</f>
        <v>0</v>
      </c>
      <c r="U1001" t="str">
        <f>PROPER(LEFT(R1001,(SEARCH("/",R1001)-2)+1))</f>
        <v>Film &amp; Video</v>
      </c>
      <c r="V1001" t="str">
        <f>PROPER(RIGHT(R1001,LEN(R1001)-SEARCH("/",R1001)))</f>
        <v>Drama</v>
      </c>
    </row>
    <row r="1002" spans="1:22" x14ac:dyDescent="0.25">
      <c r="A1002">
        <v>230</v>
      </c>
      <c r="B1002" s="7" t="s">
        <v>232</v>
      </c>
      <c r="C1002" s="7" t="s">
        <v>4340</v>
      </c>
      <c r="D1002" s="4">
        <v>15000</v>
      </c>
      <c r="E1002" s="4">
        <v>60</v>
      </c>
      <c r="F1002" t="s">
        <v>8221</v>
      </c>
      <c r="G1002" t="s">
        <v>8224</v>
      </c>
      <c r="H1002" t="s">
        <v>8246</v>
      </c>
      <c r="I1002">
        <v>1433443151</v>
      </c>
      <c r="J1002" s="11">
        <f>(((I1002/60)/60)/24)+DATE(1970,1,1)</f>
        <v>42159.777210648142</v>
      </c>
      <c r="K1002">
        <v>1430851151</v>
      </c>
      <c r="L1002" s="15">
        <f>(((K1002/60)/60)/24)+DATE(1970,1,1)</f>
        <v>42129.777210648142</v>
      </c>
      <c r="M1002" s="63">
        <f>DATEDIF(L1002,J1002,"D")</f>
        <v>30</v>
      </c>
      <c r="N1002" s="5">
        <v>30</v>
      </c>
      <c r="O1002" t="b">
        <v>0</v>
      </c>
      <c r="P1002">
        <v>2</v>
      </c>
      <c r="Q1002" t="b">
        <v>0</v>
      </c>
      <c r="R1002" t="s">
        <v>8268</v>
      </c>
      <c r="S1002" s="2">
        <f>IF(E1002=0,0,E1002/D1002*100)</f>
        <v>0.4</v>
      </c>
      <c r="T1002" s="4">
        <f>IF(E1002=0,0,E1002/P1002)</f>
        <v>30</v>
      </c>
      <c r="U1002" t="str">
        <f>PROPER(LEFT(R1002,(SEARCH("/",R1002)-2)+1))</f>
        <v>Film &amp; Video</v>
      </c>
      <c r="V1002" t="str">
        <f>PROPER(RIGHT(R1002,LEN(R1002)-SEARCH("/",R1002)))</f>
        <v>Drama</v>
      </c>
    </row>
    <row r="1003" spans="1:22" x14ac:dyDescent="0.25">
      <c r="A1003">
        <v>231</v>
      </c>
      <c r="B1003" s="7" t="s">
        <v>233</v>
      </c>
      <c r="C1003" s="7" t="s">
        <v>4341</v>
      </c>
      <c r="D1003" s="4">
        <v>1500000</v>
      </c>
      <c r="E1003" s="4">
        <v>0</v>
      </c>
      <c r="F1003" t="s">
        <v>8221</v>
      </c>
      <c r="G1003" t="s">
        <v>8224</v>
      </c>
      <c r="H1003" t="s">
        <v>8246</v>
      </c>
      <c r="I1003">
        <v>1451775651</v>
      </c>
      <c r="J1003" s="11">
        <f>(((I1003/60)/60)/24)+DATE(1970,1,1)</f>
        <v>42371.958923611113</v>
      </c>
      <c r="K1003">
        <v>1449183651</v>
      </c>
      <c r="L1003" s="15">
        <f>(((K1003/60)/60)/24)+DATE(1970,1,1)</f>
        <v>42341.958923611113</v>
      </c>
      <c r="M1003" s="63">
        <f>DATEDIF(L1003,J1003,"D")</f>
        <v>30</v>
      </c>
      <c r="N1003" s="5">
        <v>30</v>
      </c>
      <c r="O1003" t="b">
        <v>0</v>
      </c>
      <c r="P1003">
        <v>0</v>
      </c>
      <c r="Q1003" t="b">
        <v>0</v>
      </c>
      <c r="R1003" t="s">
        <v>8268</v>
      </c>
      <c r="S1003" s="2">
        <f>IF(E1003=0,0,E1003/D1003*100)</f>
        <v>0</v>
      </c>
      <c r="T1003" s="4">
        <f>IF(E1003=0,0,E1003/P1003)</f>
        <v>0</v>
      </c>
      <c r="U1003" t="str">
        <f>PROPER(LEFT(R1003,(SEARCH("/",R1003)-2)+1))</f>
        <v>Film &amp; Video</v>
      </c>
      <c r="V1003" t="str">
        <f>PROPER(RIGHT(R1003,LEN(R1003)-SEARCH("/",R1003)))</f>
        <v>Drama</v>
      </c>
    </row>
    <row r="1004" spans="1:22" x14ac:dyDescent="0.25">
      <c r="A1004">
        <v>232</v>
      </c>
      <c r="B1004" s="7" t="s">
        <v>234</v>
      </c>
      <c r="C1004" s="7" t="s">
        <v>4342</v>
      </c>
      <c r="D1004" s="4">
        <v>4000</v>
      </c>
      <c r="E1004" s="4">
        <v>110</v>
      </c>
      <c r="F1004" t="s">
        <v>8221</v>
      </c>
      <c r="G1004" t="s">
        <v>8225</v>
      </c>
      <c r="H1004" t="s">
        <v>8247</v>
      </c>
      <c r="I1004">
        <v>1425066546</v>
      </c>
      <c r="J1004" s="11">
        <f>(((I1004/60)/60)/24)+DATE(1970,1,1)</f>
        <v>42062.82576388889</v>
      </c>
      <c r="K1004">
        <v>1422474546</v>
      </c>
      <c r="L1004" s="15">
        <f>(((K1004/60)/60)/24)+DATE(1970,1,1)</f>
        <v>42032.82576388889</v>
      </c>
      <c r="M1004" s="63">
        <f>DATEDIF(L1004,J1004,"D")</f>
        <v>30</v>
      </c>
      <c r="N1004" s="5">
        <v>30</v>
      </c>
      <c r="O1004" t="b">
        <v>0</v>
      </c>
      <c r="P1004">
        <v>7</v>
      </c>
      <c r="Q1004" t="b">
        <v>0</v>
      </c>
      <c r="R1004" t="s">
        <v>8268</v>
      </c>
      <c r="S1004" s="2">
        <f>IF(E1004=0,0,E1004/D1004*100)</f>
        <v>2.75</v>
      </c>
      <c r="T1004" s="4">
        <f>IF(E1004=0,0,E1004/P1004)</f>
        <v>15.714285714285714</v>
      </c>
      <c r="U1004" t="str">
        <f>PROPER(LEFT(R1004,(SEARCH("/",R1004)-2)+1))</f>
        <v>Film &amp; Video</v>
      </c>
      <c r="V1004" t="str">
        <f>PROPER(RIGHT(R1004,LEN(R1004)-SEARCH("/",R1004)))</f>
        <v>Drama</v>
      </c>
    </row>
    <row r="1005" spans="1:22" x14ac:dyDescent="0.25">
      <c r="A1005">
        <v>233</v>
      </c>
      <c r="B1005" s="7" t="s">
        <v>235</v>
      </c>
      <c r="C1005" s="7" t="s">
        <v>4343</v>
      </c>
      <c r="D1005" s="4">
        <v>350000</v>
      </c>
      <c r="E1005" s="4">
        <v>0</v>
      </c>
      <c r="F1005" t="s">
        <v>8221</v>
      </c>
      <c r="G1005" t="s">
        <v>8224</v>
      </c>
      <c r="H1005" t="s">
        <v>8246</v>
      </c>
      <c r="I1005">
        <v>1475185972</v>
      </c>
      <c r="J1005" s="11">
        <f>(((I1005/60)/60)/24)+DATE(1970,1,1)</f>
        <v>42642.911712962959</v>
      </c>
      <c r="K1005">
        <v>1472593972</v>
      </c>
      <c r="L1005" s="15">
        <f>(((K1005/60)/60)/24)+DATE(1970,1,1)</f>
        <v>42612.911712962959</v>
      </c>
      <c r="M1005" s="63">
        <f>DATEDIF(L1005,J1005,"D")</f>
        <v>30</v>
      </c>
      <c r="N1005" s="5">
        <v>30</v>
      </c>
      <c r="O1005" t="b">
        <v>0</v>
      </c>
      <c r="P1005">
        <v>0</v>
      </c>
      <c r="Q1005" t="b">
        <v>0</v>
      </c>
      <c r="R1005" t="s">
        <v>8268</v>
      </c>
      <c r="S1005" s="2">
        <f>IF(E1005=0,0,E1005/D1005*100)</f>
        <v>0</v>
      </c>
      <c r="T1005" s="4">
        <f>IF(E1005=0,0,E1005/P1005)</f>
        <v>0</v>
      </c>
      <c r="U1005" t="str">
        <f>PROPER(LEFT(R1005,(SEARCH("/",R1005)-2)+1))</f>
        <v>Film &amp; Video</v>
      </c>
      <c r="V1005" t="str">
        <f>PROPER(RIGHT(R1005,LEN(R1005)-SEARCH("/",R1005)))</f>
        <v>Drama</v>
      </c>
    </row>
    <row r="1006" spans="1:22" x14ac:dyDescent="0.25">
      <c r="A1006">
        <v>235</v>
      </c>
      <c r="B1006" s="7" t="s">
        <v>237</v>
      </c>
      <c r="C1006" s="7" t="s">
        <v>4345</v>
      </c>
      <c r="D1006" s="4">
        <v>10000</v>
      </c>
      <c r="E1006" s="4">
        <v>0</v>
      </c>
      <c r="F1006" t="s">
        <v>8221</v>
      </c>
      <c r="G1006" t="s">
        <v>8224</v>
      </c>
      <c r="H1006" t="s">
        <v>8246</v>
      </c>
      <c r="I1006">
        <v>1436478497</v>
      </c>
      <c r="J1006" s="11">
        <f>(((I1006/60)/60)/24)+DATE(1970,1,1)</f>
        <v>42194.908530092594</v>
      </c>
      <c r="K1006">
        <v>1433886497</v>
      </c>
      <c r="L1006" s="15">
        <f>(((K1006/60)/60)/24)+DATE(1970,1,1)</f>
        <v>42164.908530092594</v>
      </c>
      <c r="M1006" s="63">
        <f>DATEDIF(L1006,J1006,"D")</f>
        <v>30</v>
      </c>
      <c r="N1006" s="5">
        <v>30</v>
      </c>
      <c r="O1006" t="b">
        <v>0</v>
      </c>
      <c r="P1006">
        <v>0</v>
      </c>
      <c r="Q1006" t="b">
        <v>0</v>
      </c>
      <c r="R1006" t="s">
        <v>8268</v>
      </c>
      <c r="S1006" s="2">
        <f>IF(E1006=0,0,E1006/D1006*100)</f>
        <v>0</v>
      </c>
      <c r="T1006" s="4">
        <f>IF(E1006=0,0,E1006/P1006)</f>
        <v>0</v>
      </c>
      <c r="U1006" t="str">
        <f>PROPER(LEFT(R1006,(SEARCH("/",R1006)-2)+1))</f>
        <v>Film &amp; Video</v>
      </c>
      <c r="V1006" t="str">
        <f>PROPER(RIGHT(R1006,LEN(R1006)-SEARCH("/",R1006)))</f>
        <v>Drama</v>
      </c>
    </row>
    <row r="1007" spans="1:22" x14ac:dyDescent="0.25">
      <c r="A1007">
        <v>243</v>
      </c>
      <c r="B1007" s="7" t="s">
        <v>245</v>
      </c>
      <c r="C1007" s="7" t="s">
        <v>4353</v>
      </c>
      <c r="D1007" s="4">
        <v>25000</v>
      </c>
      <c r="E1007" s="4">
        <v>25648</v>
      </c>
      <c r="F1007" t="s">
        <v>8219</v>
      </c>
      <c r="G1007" t="s">
        <v>8224</v>
      </c>
      <c r="H1007" t="s">
        <v>8246</v>
      </c>
      <c r="I1007">
        <v>1393031304</v>
      </c>
      <c r="J1007" s="11">
        <f>(((I1007/60)/60)/24)+DATE(1970,1,1)</f>
        <v>41692.047500000001</v>
      </c>
      <c r="K1007">
        <v>1390439304</v>
      </c>
      <c r="L1007" s="15">
        <f>(((K1007/60)/60)/24)+DATE(1970,1,1)</f>
        <v>41662.047500000001</v>
      </c>
      <c r="M1007" s="63">
        <f>DATEDIF(L1007,J1007,"D")</f>
        <v>30</v>
      </c>
      <c r="N1007" s="5">
        <v>30</v>
      </c>
      <c r="O1007" t="b">
        <v>1</v>
      </c>
      <c r="P1007">
        <v>328</v>
      </c>
      <c r="Q1007" t="b">
        <v>1</v>
      </c>
      <c r="R1007" t="s">
        <v>8269</v>
      </c>
      <c r="S1007" s="2">
        <f>IF(E1007=0,0,E1007/D1007*100)</f>
        <v>102.592</v>
      </c>
      <c r="T1007" s="4">
        <f>IF(E1007=0,0,E1007/P1007)</f>
        <v>78.195121951219505</v>
      </c>
      <c r="U1007" t="str">
        <f>PROPER(LEFT(R1007,(SEARCH("/",R1007)-2)+1))</f>
        <v>Film &amp; Video</v>
      </c>
      <c r="V1007" t="str">
        <f>PROPER(RIGHT(R1007,LEN(R1007)-SEARCH("/",R1007)))</f>
        <v>Documentary</v>
      </c>
    </row>
    <row r="1008" spans="1:22" x14ac:dyDescent="0.25">
      <c r="A1008">
        <v>245</v>
      </c>
      <c r="B1008" s="7" t="s">
        <v>246</v>
      </c>
      <c r="C1008" s="7" t="s">
        <v>4355</v>
      </c>
      <c r="D1008" s="4">
        <v>5000</v>
      </c>
      <c r="E1008" s="4">
        <v>5186</v>
      </c>
      <c r="F1008" t="s">
        <v>8219</v>
      </c>
      <c r="G1008" t="s">
        <v>8224</v>
      </c>
      <c r="H1008" t="s">
        <v>8246</v>
      </c>
      <c r="I1008">
        <v>1345079785</v>
      </c>
      <c r="J1008" s="11">
        <f>(((I1008/60)/60)/24)+DATE(1970,1,1)</f>
        <v>41137.053067129629</v>
      </c>
      <c r="K1008">
        <v>1342487785</v>
      </c>
      <c r="L1008" s="15">
        <f>(((K1008/60)/60)/24)+DATE(1970,1,1)</f>
        <v>41107.053067129629</v>
      </c>
      <c r="M1008" s="63">
        <f>DATEDIF(L1008,J1008,"D")</f>
        <v>30</v>
      </c>
      <c r="N1008" s="5">
        <v>30</v>
      </c>
      <c r="O1008" t="b">
        <v>1</v>
      </c>
      <c r="P1008">
        <v>96</v>
      </c>
      <c r="Q1008" t="b">
        <v>1</v>
      </c>
      <c r="R1008" t="s">
        <v>8269</v>
      </c>
      <c r="S1008" s="2">
        <f>IF(E1008=0,0,E1008/D1008*100)</f>
        <v>103.71999999999998</v>
      </c>
      <c r="T1008" s="4">
        <f>IF(E1008=0,0,E1008/P1008)</f>
        <v>54.020833333333336</v>
      </c>
      <c r="U1008" t="str">
        <f>PROPER(LEFT(R1008,(SEARCH("/",R1008)-2)+1))</f>
        <v>Film &amp; Video</v>
      </c>
      <c r="V1008" t="str">
        <f>PROPER(RIGHT(R1008,LEN(R1008)-SEARCH("/",R1008)))</f>
        <v>Documentary</v>
      </c>
    </row>
    <row r="1009" spans="1:22" x14ac:dyDescent="0.25">
      <c r="A1009">
        <v>250</v>
      </c>
      <c r="B1009" s="7" t="s">
        <v>251</v>
      </c>
      <c r="C1009" s="7" t="s">
        <v>4360</v>
      </c>
      <c r="D1009" s="4">
        <v>30000</v>
      </c>
      <c r="E1009" s="4">
        <v>31675</v>
      </c>
      <c r="F1009" t="s">
        <v>8219</v>
      </c>
      <c r="G1009" t="s">
        <v>8224</v>
      </c>
      <c r="H1009" t="s">
        <v>8246</v>
      </c>
      <c r="I1009">
        <v>1370525691</v>
      </c>
      <c r="J1009" s="11">
        <f>(((I1009/60)/60)/24)+DATE(1970,1,1)</f>
        <v>41431.565868055557</v>
      </c>
      <c r="K1009">
        <v>1367933691</v>
      </c>
      <c r="L1009" s="15">
        <f>(((K1009/60)/60)/24)+DATE(1970,1,1)</f>
        <v>41401.565868055557</v>
      </c>
      <c r="M1009" s="63">
        <f>DATEDIF(L1009,J1009,"D")</f>
        <v>30</v>
      </c>
      <c r="N1009" s="5">
        <v>30</v>
      </c>
      <c r="O1009" t="b">
        <v>1</v>
      </c>
      <c r="P1009">
        <v>437</v>
      </c>
      <c r="Q1009" t="b">
        <v>1</v>
      </c>
      <c r="R1009" t="s">
        <v>8269</v>
      </c>
      <c r="S1009" s="2">
        <f>IF(E1009=0,0,E1009/D1009*100)</f>
        <v>105.58333333333334</v>
      </c>
      <c r="T1009" s="4">
        <f>IF(E1009=0,0,E1009/P1009)</f>
        <v>72.482837528604122</v>
      </c>
      <c r="U1009" t="str">
        <f>PROPER(LEFT(R1009,(SEARCH("/",R1009)-2)+1))</f>
        <v>Film &amp; Video</v>
      </c>
      <c r="V1009" t="str">
        <f>PROPER(RIGHT(R1009,LEN(R1009)-SEARCH("/",R1009)))</f>
        <v>Documentary</v>
      </c>
    </row>
    <row r="1010" spans="1:22" x14ac:dyDescent="0.25">
      <c r="A1010">
        <v>253</v>
      </c>
      <c r="B1010" s="7" t="s">
        <v>254</v>
      </c>
      <c r="C1010" s="7" t="s">
        <v>4363</v>
      </c>
      <c r="D1010" s="4">
        <v>1500</v>
      </c>
      <c r="E1010" s="4">
        <v>1511</v>
      </c>
      <c r="F1010" t="s">
        <v>8219</v>
      </c>
      <c r="G1010" t="s">
        <v>8224</v>
      </c>
      <c r="H1010" t="s">
        <v>8246</v>
      </c>
      <c r="I1010">
        <v>1329320235</v>
      </c>
      <c r="J1010" s="11">
        <f>(((I1010/60)/60)/24)+DATE(1970,1,1)</f>
        <v>40954.650868055556</v>
      </c>
      <c r="K1010">
        <v>1326728235</v>
      </c>
      <c r="L1010" s="15">
        <f>(((K1010/60)/60)/24)+DATE(1970,1,1)</f>
        <v>40924.650868055556</v>
      </c>
      <c r="M1010" s="63">
        <f>DATEDIF(L1010,J1010,"D")</f>
        <v>30</v>
      </c>
      <c r="N1010" s="5">
        <v>30</v>
      </c>
      <c r="O1010" t="b">
        <v>1</v>
      </c>
      <c r="P1010">
        <v>7</v>
      </c>
      <c r="Q1010" t="b">
        <v>1</v>
      </c>
      <c r="R1010" t="s">
        <v>8269</v>
      </c>
      <c r="S1010" s="2">
        <f>IF(E1010=0,0,E1010/D1010*100)</f>
        <v>100.73333333333335</v>
      </c>
      <c r="T1010" s="4">
        <f>IF(E1010=0,0,E1010/P1010)</f>
        <v>215.85714285714286</v>
      </c>
      <c r="U1010" t="str">
        <f>PROPER(LEFT(R1010,(SEARCH("/",R1010)-2)+1))</f>
        <v>Film &amp; Video</v>
      </c>
      <c r="V1010" t="str">
        <f>PROPER(RIGHT(R1010,LEN(R1010)-SEARCH("/",R1010)))</f>
        <v>Documentary</v>
      </c>
    </row>
    <row r="1011" spans="1:22" x14ac:dyDescent="0.25">
      <c r="A1011">
        <v>255</v>
      </c>
      <c r="B1011" s="7" t="s">
        <v>256</v>
      </c>
      <c r="C1011" s="7" t="s">
        <v>4365</v>
      </c>
      <c r="D1011" s="4">
        <v>8000</v>
      </c>
      <c r="E1011" s="4">
        <v>8538.66</v>
      </c>
      <c r="F1011" t="s">
        <v>8219</v>
      </c>
      <c r="G1011" t="s">
        <v>8224</v>
      </c>
      <c r="H1011" t="s">
        <v>8246</v>
      </c>
      <c r="I1011">
        <v>1300275482</v>
      </c>
      <c r="J1011" s="11">
        <f>(((I1011/60)/60)/24)+DATE(1970,1,1)</f>
        <v>40618.48474537037</v>
      </c>
      <c r="K1011">
        <v>1297687082</v>
      </c>
      <c r="L1011" s="15">
        <f>(((K1011/60)/60)/24)+DATE(1970,1,1)</f>
        <v>40588.526412037041</v>
      </c>
      <c r="M1011" s="63">
        <f>DATEDIF(L1011,J1011,"D")</f>
        <v>30</v>
      </c>
      <c r="N1011" s="5">
        <v>30</v>
      </c>
      <c r="O1011" t="b">
        <v>1</v>
      </c>
      <c r="P1011">
        <v>188</v>
      </c>
      <c r="Q1011" t="b">
        <v>1</v>
      </c>
      <c r="R1011" t="s">
        <v>8269</v>
      </c>
      <c r="S1011" s="2">
        <f>IF(E1011=0,0,E1011/D1011*100)</f>
        <v>106.73325</v>
      </c>
      <c r="T1011" s="4">
        <f>IF(E1011=0,0,E1011/P1011)</f>
        <v>45.418404255319146</v>
      </c>
      <c r="U1011" t="str">
        <f>PROPER(LEFT(R1011,(SEARCH("/",R1011)-2)+1))</f>
        <v>Film &amp; Video</v>
      </c>
      <c r="V1011" t="str">
        <f>PROPER(RIGHT(R1011,LEN(R1011)-SEARCH("/",R1011)))</f>
        <v>Documentary</v>
      </c>
    </row>
    <row r="1012" spans="1:22" x14ac:dyDescent="0.25">
      <c r="A1012">
        <v>256</v>
      </c>
      <c r="B1012" s="7" t="s">
        <v>257</v>
      </c>
      <c r="C1012" s="7" t="s">
        <v>4366</v>
      </c>
      <c r="D1012" s="4">
        <v>13000</v>
      </c>
      <c r="E1012" s="4">
        <v>18083</v>
      </c>
      <c r="F1012" t="s">
        <v>8219</v>
      </c>
      <c r="G1012" t="s">
        <v>8224</v>
      </c>
      <c r="H1012" t="s">
        <v>8246</v>
      </c>
      <c r="I1012">
        <v>1363458467</v>
      </c>
      <c r="J1012" s="11">
        <f>(((I1012/60)/60)/24)+DATE(1970,1,1)</f>
        <v>41349.769293981481</v>
      </c>
      <c r="K1012">
        <v>1360866467</v>
      </c>
      <c r="L1012" s="15">
        <f>(((K1012/60)/60)/24)+DATE(1970,1,1)</f>
        <v>41319.769293981481</v>
      </c>
      <c r="M1012" s="63">
        <f>DATEDIF(L1012,J1012,"D")</f>
        <v>30</v>
      </c>
      <c r="N1012" s="5">
        <v>30</v>
      </c>
      <c r="O1012" t="b">
        <v>1</v>
      </c>
      <c r="P1012">
        <v>275</v>
      </c>
      <c r="Q1012" t="b">
        <v>1</v>
      </c>
      <c r="R1012" t="s">
        <v>8269</v>
      </c>
      <c r="S1012" s="2">
        <f>IF(E1012=0,0,E1012/D1012*100)</f>
        <v>139.1</v>
      </c>
      <c r="T1012" s="4">
        <f>IF(E1012=0,0,E1012/P1012)</f>
        <v>65.756363636363631</v>
      </c>
      <c r="U1012" t="str">
        <f>PROPER(LEFT(R1012,(SEARCH("/",R1012)-2)+1))</f>
        <v>Film &amp; Video</v>
      </c>
      <c r="V1012" t="str">
        <f>PROPER(RIGHT(R1012,LEN(R1012)-SEARCH("/",R1012)))</f>
        <v>Documentary</v>
      </c>
    </row>
    <row r="1013" spans="1:22" x14ac:dyDescent="0.25">
      <c r="A1013">
        <v>257</v>
      </c>
      <c r="B1013" s="7" t="s">
        <v>258</v>
      </c>
      <c r="C1013" s="7" t="s">
        <v>4367</v>
      </c>
      <c r="D1013" s="4">
        <v>35000</v>
      </c>
      <c r="E1013" s="4">
        <v>37354.269999999997</v>
      </c>
      <c r="F1013" t="s">
        <v>8219</v>
      </c>
      <c r="G1013" t="s">
        <v>8224</v>
      </c>
      <c r="H1013" t="s">
        <v>8246</v>
      </c>
      <c r="I1013">
        <v>1463670162</v>
      </c>
      <c r="J1013" s="11">
        <f>(((I1013/60)/60)/24)+DATE(1970,1,1)</f>
        <v>42509.626875000002</v>
      </c>
      <c r="K1013">
        <v>1461078162</v>
      </c>
      <c r="L1013" s="15">
        <f>(((K1013/60)/60)/24)+DATE(1970,1,1)</f>
        <v>42479.626875000002</v>
      </c>
      <c r="M1013" s="63">
        <f>DATEDIF(L1013,J1013,"D")</f>
        <v>30</v>
      </c>
      <c r="N1013" s="5">
        <v>30</v>
      </c>
      <c r="O1013" t="b">
        <v>1</v>
      </c>
      <c r="P1013">
        <v>560</v>
      </c>
      <c r="Q1013" t="b">
        <v>1</v>
      </c>
      <c r="R1013" t="s">
        <v>8269</v>
      </c>
      <c r="S1013" s="2">
        <f>IF(E1013=0,0,E1013/D1013*100)</f>
        <v>106.72648571428572</v>
      </c>
      <c r="T1013" s="4">
        <f>IF(E1013=0,0,E1013/P1013)</f>
        <v>66.70405357142856</v>
      </c>
      <c r="U1013" t="str">
        <f>PROPER(LEFT(R1013,(SEARCH("/",R1013)-2)+1))</f>
        <v>Film &amp; Video</v>
      </c>
      <c r="V1013" t="str">
        <f>PROPER(RIGHT(R1013,LEN(R1013)-SEARCH("/",R1013)))</f>
        <v>Documentary</v>
      </c>
    </row>
    <row r="1014" spans="1:22" x14ac:dyDescent="0.25">
      <c r="A1014">
        <v>258</v>
      </c>
      <c r="B1014" s="7" t="s">
        <v>259</v>
      </c>
      <c r="C1014" s="7" t="s">
        <v>4368</v>
      </c>
      <c r="D1014" s="4">
        <v>30000</v>
      </c>
      <c r="E1014" s="4">
        <v>57342</v>
      </c>
      <c r="F1014" t="s">
        <v>8219</v>
      </c>
      <c r="G1014" t="s">
        <v>8224</v>
      </c>
      <c r="H1014" t="s">
        <v>8246</v>
      </c>
      <c r="I1014">
        <v>1308359666</v>
      </c>
      <c r="J1014" s="11">
        <f>(((I1014/60)/60)/24)+DATE(1970,1,1)</f>
        <v>40712.051689814813</v>
      </c>
      <c r="K1014">
        <v>1305767666</v>
      </c>
      <c r="L1014" s="15">
        <f>(((K1014/60)/60)/24)+DATE(1970,1,1)</f>
        <v>40682.051689814813</v>
      </c>
      <c r="M1014" s="63">
        <f>DATEDIF(L1014,J1014,"D")</f>
        <v>30</v>
      </c>
      <c r="N1014" s="5">
        <v>30</v>
      </c>
      <c r="O1014" t="b">
        <v>1</v>
      </c>
      <c r="P1014">
        <v>688</v>
      </c>
      <c r="Q1014" t="b">
        <v>1</v>
      </c>
      <c r="R1014" t="s">
        <v>8269</v>
      </c>
      <c r="S1014" s="2">
        <f>IF(E1014=0,0,E1014/D1014*100)</f>
        <v>191.14</v>
      </c>
      <c r="T1014" s="4">
        <f>IF(E1014=0,0,E1014/P1014)</f>
        <v>83.345930232558146</v>
      </c>
      <c r="U1014" t="str">
        <f>PROPER(LEFT(R1014,(SEARCH("/",R1014)-2)+1))</f>
        <v>Film &amp; Video</v>
      </c>
      <c r="V1014" t="str">
        <f>PROPER(RIGHT(R1014,LEN(R1014)-SEARCH("/",R1014)))</f>
        <v>Documentary</v>
      </c>
    </row>
    <row r="1015" spans="1:22" x14ac:dyDescent="0.25">
      <c r="A1015">
        <v>259</v>
      </c>
      <c r="B1015" s="7" t="s">
        <v>260</v>
      </c>
      <c r="C1015" s="7" t="s">
        <v>4369</v>
      </c>
      <c r="D1015" s="4">
        <v>75000</v>
      </c>
      <c r="E1015" s="4">
        <v>98953.42</v>
      </c>
      <c r="F1015" t="s">
        <v>8219</v>
      </c>
      <c r="G1015" t="s">
        <v>8224</v>
      </c>
      <c r="H1015" t="s">
        <v>8246</v>
      </c>
      <c r="I1015">
        <v>1428514969</v>
      </c>
      <c r="J1015" s="11">
        <f>(((I1015/60)/60)/24)+DATE(1970,1,1)</f>
        <v>42102.738067129627</v>
      </c>
      <c r="K1015">
        <v>1425922969</v>
      </c>
      <c r="L1015" s="15">
        <f>(((K1015/60)/60)/24)+DATE(1970,1,1)</f>
        <v>42072.738067129627</v>
      </c>
      <c r="M1015" s="63">
        <f>DATEDIF(L1015,J1015,"D")</f>
        <v>30</v>
      </c>
      <c r="N1015" s="5">
        <v>30</v>
      </c>
      <c r="O1015" t="b">
        <v>1</v>
      </c>
      <c r="P1015">
        <v>942</v>
      </c>
      <c r="Q1015" t="b">
        <v>1</v>
      </c>
      <c r="R1015" t="s">
        <v>8269</v>
      </c>
      <c r="S1015" s="2">
        <f>IF(E1015=0,0,E1015/D1015*100)</f>
        <v>131.93789333333334</v>
      </c>
      <c r="T1015" s="4">
        <f>IF(E1015=0,0,E1015/P1015)</f>
        <v>105.04609341825902</v>
      </c>
      <c r="U1015" t="str">
        <f>PROPER(LEFT(R1015,(SEARCH("/",R1015)-2)+1))</f>
        <v>Film &amp; Video</v>
      </c>
      <c r="V1015" t="str">
        <f>PROPER(RIGHT(R1015,LEN(R1015)-SEARCH("/",R1015)))</f>
        <v>Documentary</v>
      </c>
    </row>
    <row r="1016" spans="1:22" x14ac:dyDescent="0.25">
      <c r="A1016">
        <v>263</v>
      </c>
      <c r="B1016" s="7" t="s">
        <v>264</v>
      </c>
      <c r="C1016" s="7" t="s">
        <v>4373</v>
      </c>
      <c r="D1016" s="4">
        <v>25000</v>
      </c>
      <c r="E1016" s="4">
        <v>29520.27</v>
      </c>
      <c r="F1016" t="s">
        <v>8219</v>
      </c>
      <c r="G1016" t="s">
        <v>8224</v>
      </c>
      <c r="H1016" t="s">
        <v>8246</v>
      </c>
      <c r="I1016">
        <v>1348786494</v>
      </c>
      <c r="J1016" s="11">
        <f>(((I1016/60)/60)/24)+DATE(1970,1,1)</f>
        <v>41179.954791666663</v>
      </c>
      <c r="K1016">
        <v>1346194494</v>
      </c>
      <c r="L1016" s="15">
        <f>(((K1016/60)/60)/24)+DATE(1970,1,1)</f>
        <v>41149.954791666663</v>
      </c>
      <c r="M1016" s="63">
        <f>DATEDIF(L1016,J1016,"D")</f>
        <v>30</v>
      </c>
      <c r="N1016" s="5">
        <v>30</v>
      </c>
      <c r="O1016" t="b">
        <v>1</v>
      </c>
      <c r="P1016">
        <v>963</v>
      </c>
      <c r="Q1016" t="b">
        <v>1</v>
      </c>
      <c r="R1016" t="s">
        <v>8269</v>
      </c>
      <c r="S1016" s="2">
        <f>IF(E1016=0,0,E1016/D1016*100)</f>
        <v>118.08108</v>
      </c>
      <c r="T1016" s="4">
        <f>IF(E1016=0,0,E1016/P1016)</f>
        <v>30.654485981308412</v>
      </c>
      <c r="U1016" t="str">
        <f>PROPER(LEFT(R1016,(SEARCH("/",R1016)-2)+1))</f>
        <v>Film &amp; Video</v>
      </c>
      <c r="V1016" t="str">
        <f>PROPER(RIGHT(R1016,LEN(R1016)-SEARCH("/",R1016)))</f>
        <v>Documentary</v>
      </c>
    </row>
    <row r="1017" spans="1:22" x14ac:dyDescent="0.25">
      <c r="A1017">
        <v>264</v>
      </c>
      <c r="B1017" s="7" t="s">
        <v>265</v>
      </c>
      <c r="C1017" s="7" t="s">
        <v>4374</v>
      </c>
      <c r="D1017" s="4">
        <v>5000</v>
      </c>
      <c r="E1017" s="4">
        <v>5910</v>
      </c>
      <c r="F1017" t="s">
        <v>8219</v>
      </c>
      <c r="G1017" t="s">
        <v>8224</v>
      </c>
      <c r="H1017" t="s">
        <v>8246</v>
      </c>
      <c r="I1017">
        <v>1336747995</v>
      </c>
      <c r="J1017" s="11">
        <f>(((I1017/60)/60)/24)+DATE(1970,1,1)</f>
        <v>41040.620312500003</v>
      </c>
      <c r="K1017">
        <v>1334155995</v>
      </c>
      <c r="L1017" s="15">
        <f>(((K1017/60)/60)/24)+DATE(1970,1,1)</f>
        <v>41010.620312500003</v>
      </c>
      <c r="M1017" s="63">
        <f>DATEDIF(L1017,J1017,"D")</f>
        <v>30</v>
      </c>
      <c r="N1017" s="5">
        <v>30</v>
      </c>
      <c r="O1017" t="b">
        <v>1</v>
      </c>
      <c r="P1017">
        <v>91</v>
      </c>
      <c r="Q1017" t="b">
        <v>1</v>
      </c>
      <c r="R1017" t="s">
        <v>8269</v>
      </c>
      <c r="S1017" s="2">
        <f>IF(E1017=0,0,E1017/D1017*100)</f>
        <v>118.19999999999999</v>
      </c>
      <c r="T1017" s="4">
        <f>IF(E1017=0,0,E1017/P1017)</f>
        <v>64.945054945054949</v>
      </c>
      <c r="U1017" t="str">
        <f>PROPER(LEFT(R1017,(SEARCH("/",R1017)-2)+1))</f>
        <v>Film &amp; Video</v>
      </c>
      <c r="V1017" t="str">
        <f>PROPER(RIGHT(R1017,LEN(R1017)-SEARCH("/",R1017)))</f>
        <v>Documentary</v>
      </c>
    </row>
    <row r="1018" spans="1:22" x14ac:dyDescent="0.25">
      <c r="A1018">
        <v>267</v>
      </c>
      <c r="B1018" s="7" t="s">
        <v>268</v>
      </c>
      <c r="C1018" s="7" t="s">
        <v>4377</v>
      </c>
      <c r="D1018" s="4">
        <v>9850</v>
      </c>
      <c r="E1018" s="4">
        <v>12965.44</v>
      </c>
      <c r="F1018" t="s">
        <v>8219</v>
      </c>
      <c r="G1018" t="s">
        <v>8225</v>
      </c>
      <c r="H1018" t="s">
        <v>8247</v>
      </c>
      <c r="I1018">
        <v>1403693499</v>
      </c>
      <c r="J1018" s="11">
        <f>(((I1018/60)/60)/24)+DATE(1970,1,1)</f>
        <v>41815.452534722222</v>
      </c>
      <c r="K1018">
        <v>1401101499</v>
      </c>
      <c r="L1018" s="15">
        <f>(((K1018/60)/60)/24)+DATE(1970,1,1)</f>
        <v>41785.452534722222</v>
      </c>
      <c r="M1018" s="63">
        <f>DATEDIF(L1018,J1018,"D")</f>
        <v>30</v>
      </c>
      <c r="N1018" s="5">
        <v>30</v>
      </c>
      <c r="O1018" t="b">
        <v>1</v>
      </c>
      <c r="P1018">
        <v>165</v>
      </c>
      <c r="Q1018" t="b">
        <v>1</v>
      </c>
      <c r="R1018" t="s">
        <v>8269</v>
      </c>
      <c r="S1018" s="2">
        <f>IF(E1018=0,0,E1018/D1018*100)</f>
        <v>131.62883248730967</v>
      </c>
      <c r="T1018" s="4">
        <f>IF(E1018=0,0,E1018/P1018)</f>
        <v>78.578424242424248</v>
      </c>
      <c r="U1018" t="str">
        <f>PROPER(LEFT(R1018,(SEARCH("/",R1018)-2)+1))</f>
        <v>Film &amp; Video</v>
      </c>
      <c r="V1018" t="str">
        <f>PROPER(RIGHT(R1018,LEN(R1018)-SEARCH("/",R1018)))</f>
        <v>Documentary</v>
      </c>
    </row>
    <row r="1019" spans="1:22" x14ac:dyDescent="0.25">
      <c r="A1019">
        <v>269</v>
      </c>
      <c r="B1019" s="7" t="s">
        <v>270</v>
      </c>
      <c r="C1019" s="7" t="s">
        <v>4379</v>
      </c>
      <c r="D1019" s="4">
        <v>100000</v>
      </c>
      <c r="E1019" s="4">
        <v>147233.76999999999</v>
      </c>
      <c r="F1019" t="s">
        <v>8219</v>
      </c>
      <c r="G1019" t="s">
        <v>8226</v>
      </c>
      <c r="H1019" t="s">
        <v>8248</v>
      </c>
      <c r="I1019">
        <v>1487738622</v>
      </c>
      <c r="J1019" s="11">
        <f>(((I1019/60)/60)/24)+DATE(1970,1,1)</f>
        <v>42788.197013888886</v>
      </c>
      <c r="K1019">
        <v>1485146622</v>
      </c>
      <c r="L1019" s="15">
        <f>(((K1019/60)/60)/24)+DATE(1970,1,1)</f>
        <v>42758.197013888886</v>
      </c>
      <c r="M1019" s="63">
        <f>DATEDIF(L1019,J1019,"D")</f>
        <v>30</v>
      </c>
      <c r="N1019" s="5">
        <v>30</v>
      </c>
      <c r="O1019" t="b">
        <v>1</v>
      </c>
      <c r="P1019">
        <v>1596</v>
      </c>
      <c r="Q1019" t="b">
        <v>1</v>
      </c>
      <c r="R1019" t="s">
        <v>8269</v>
      </c>
      <c r="S1019" s="2">
        <f>IF(E1019=0,0,E1019/D1019*100)</f>
        <v>147.23376999999999</v>
      </c>
      <c r="T1019" s="4">
        <f>IF(E1019=0,0,E1019/P1019)</f>
        <v>92.251735588972423</v>
      </c>
      <c r="U1019" t="str">
        <f>PROPER(LEFT(R1019,(SEARCH("/",R1019)-2)+1))</f>
        <v>Film &amp; Video</v>
      </c>
      <c r="V1019" t="str">
        <f>PROPER(RIGHT(R1019,LEN(R1019)-SEARCH("/",R1019)))</f>
        <v>Documentary</v>
      </c>
    </row>
    <row r="1020" spans="1:22" x14ac:dyDescent="0.25">
      <c r="A1020">
        <v>273</v>
      </c>
      <c r="B1020" s="7" t="s">
        <v>274</v>
      </c>
      <c r="C1020" s="7" t="s">
        <v>4383</v>
      </c>
      <c r="D1020" s="4">
        <v>5000</v>
      </c>
      <c r="E1020" s="4">
        <v>5388.79</v>
      </c>
      <c r="F1020" t="s">
        <v>8219</v>
      </c>
      <c r="G1020" t="s">
        <v>8224</v>
      </c>
      <c r="H1020" t="s">
        <v>8246</v>
      </c>
      <c r="I1020">
        <v>1309694266</v>
      </c>
      <c r="J1020" s="11">
        <f>(((I1020/60)/60)/24)+DATE(1970,1,1)</f>
        <v>40727.498449074075</v>
      </c>
      <c r="K1020">
        <v>1307102266</v>
      </c>
      <c r="L1020" s="15">
        <f>(((K1020/60)/60)/24)+DATE(1970,1,1)</f>
        <v>40697.498449074075</v>
      </c>
      <c r="M1020" s="63">
        <f>DATEDIF(L1020,J1020,"D")</f>
        <v>30</v>
      </c>
      <c r="N1020" s="5">
        <v>30</v>
      </c>
      <c r="O1020" t="b">
        <v>1</v>
      </c>
      <c r="P1020">
        <v>118</v>
      </c>
      <c r="Q1020" t="b">
        <v>1</v>
      </c>
      <c r="R1020" t="s">
        <v>8269</v>
      </c>
      <c r="S1020" s="2">
        <f>IF(E1020=0,0,E1020/D1020*100)</f>
        <v>107.7758</v>
      </c>
      <c r="T1020" s="4">
        <f>IF(E1020=0,0,E1020/P1020)</f>
        <v>45.667711864406776</v>
      </c>
      <c r="U1020" t="str">
        <f>PROPER(LEFT(R1020,(SEARCH("/",R1020)-2)+1))</f>
        <v>Film &amp; Video</v>
      </c>
      <c r="V1020" t="str">
        <f>PROPER(RIGHT(R1020,LEN(R1020)-SEARCH("/",R1020)))</f>
        <v>Documentary</v>
      </c>
    </row>
    <row r="1021" spans="1:22" x14ac:dyDescent="0.25">
      <c r="A1021">
        <v>275</v>
      </c>
      <c r="B1021" s="7" t="s">
        <v>276</v>
      </c>
      <c r="C1021" s="7" t="s">
        <v>4385</v>
      </c>
      <c r="D1021" s="4">
        <v>20000</v>
      </c>
      <c r="E1021" s="4">
        <v>21679</v>
      </c>
      <c r="F1021" t="s">
        <v>8219</v>
      </c>
      <c r="G1021" t="s">
        <v>8224</v>
      </c>
      <c r="H1021" t="s">
        <v>8246</v>
      </c>
      <c r="I1021">
        <v>1352511966</v>
      </c>
      <c r="J1021" s="11">
        <f>(((I1021/60)/60)/24)+DATE(1970,1,1)</f>
        <v>41223.073680555557</v>
      </c>
      <c r="K1021">
        <v>1349916366</v>
      </c>
      <c r="L1021" s="15">
        <f>(((K1021/60)/60)/24)+DATE(1970,1,1)</f>
        <v>41193.032013888893</v>
      </c>
      <c r="M1021" s="63">
        <f>DATEDIF(L1021,J1021,"D")</f>
        <v>30</v>
      </c>
      <c r="N1021" s="5">
        <v>30</v>
      </c>
      <c r="O1021" t="b">
        <v>1</v>
      </c>
      <c r="P1021">
        <v>332</v>
      </c>
      <c r="Q1021" t="b">
        <v>1</v>
      </c>
      <c r="R1021" t="s">
        <v>8269</v>
      </c>
      <c r="S1021" s="2">
        <f>IF(E1021=0,0,E1021/D1021*100)</f>
        <v>108.395</v>
      </c>
      <c r="T1021" s="4">
        <f>IF(E1021=0,0,E1021/P1021)</f>
        <v>65.298192771084331</v>
      </c>
      <c r="U1021" t="str">
        <f>PROPER(LEFT(R1021,(SEARCH("/",R1021)-2)+1))</f>
        <v>Film &amp; Video</v>
      </c>
      <c r="V1021" t="str">
        <f>PROPER(RIGHT(R1021,LEN(R1021)-SEARCH("/",R1021)))</f>
        <v>Documentary</v>
      </c>
    </row>
    <row r="1022" spans="1:22" x14ac:dyDescent="0.25">
      <c r="A1022">
        <v>277</v>
      </c>
      <c r="B1022" s="7" t="s">
        <v>278</v>
      </c>
      <c r="C1022" s="7" t="s">
        <v>4387</v>
      </c>
      <c r="D1022" s="4">
        <v>65000</v>
      </c>
      <c r="E1022" s="4">
        <v>71748</v>
      </c>
      <c r="F1022" t="s">
        <v>8219</v>
      </c>
      <c r="G1022" t="s">
        <v>8224</v>
      </c>
      <c r="H1022" t="s">
        <v>8246</v>
      </c>
      <c r="I1022">
        <v>1432416219</v>
      </c>
      <c r="J1022" s="11">
        <f>(((I1022/60)/60)/24)+DATE(1970,1,1)</f>
        <v>42147.891423611116</v>
      </c>
      <c r="K1022">
        <v>1429824219</v>
      </c>
      <c r="L1022" s="15">
        <f>(((K1022/60)/60)/24)+DATE(1970,1,1)</f>
        <v>42117.891423611116</v>
      </c>
      <c r="M1022" s="63">
        <f>DATEDIF(L1022,J1022,"D")</f>
        <v>30</v>
      </c>
      <c r="N1022" s="5">
        <v>30</v>
      </c>
      <c r="O1022" t="b">
        <v>1</v>
      </c>
      <c r="P1022">
        <v>951</v>
      </c>
      <c r="Q1022" t="b">
        <v>1</v>
      </c>
      <c r="R1022" t="s">
        <v>8269</v>
      </c>
      <c r="S1022" s="2">
        <f>IF(E1022=0,0,E1022/D1022*100)</f>
        <v>110.38153846153847</v>
      </c>
      <c r="T1022" s="4">
        <f>IF(E1022=0,0,E1022/P1022)</f>
        <v>75.444794952681391</v>
      </c>
      <c r="U1022" t="str">
        <f>PROPER(LEFT(R1022,(SEARCH("/",R1022)-2)+1))</f>
        <v>Film &amp; Video</v>
      </c>
      <c r="V1022" t="str">
        <f>PROPER(RIGHT(R1022,LEN(R1022)-SEARCH("/",R1022)))</f>
        <v>Documentary</v>
      </c>
    </row>
    <row r="1023" spans="1:22" x14ac:dyDescent="0.25">
      <c r="A1023">
        <v>278</v>
      </c>
      <c r="B1023" s="7" t="s">
        <v>279</v>
      </c>
      <c r="C1023" s="7" t="s">
        <v>4388</v>
      </c>
      <c r="D1023" s="4">
        <v>27000</v>
      </c>
      <c r="E1023" s="4">
        <v>40594</v>
      </c>
      <c r="F1023" t="s">
        <v>8219</v>
      </c>
      <c r="G1023" t="s">
        <v>8224</v>
      </c>
      <c r="H1023" t="s">
        <v>8246</v>
      </c>
      <c r="I1023">
        <v>1350003539</v>
      </c>
      <c r="J1023" s="11">
        <f>(((I1023/60)/60)/24)+DATE(1970,1,1)</f>
        <v>41194.040960648148</v>
      </c>
      <c r="K1023">
        <v>1347411539</v>
      </c>
      <c r="L1023" s="15">
        <f>(((K1023/60)/60)/24)+DATE(1970,1,1)</f>
        <v>41164.040960648148</v>
      </c>
      <c r="M1023" s="63">
        <f>DATEDIF(L1023,J1023,"D")</f>
        <v>30</v>
      </c>
      <c r="N1023" s="5">
        <v>30</v>
      </c>
      <c r="O1023" t="b">
        <v>1</v>
      </c>
      <c r="P1023">
        <v>415</v>
      </c>
      <c r="Q1023" t="b">
        <v>1</v>
      </c>
      <c r="R1023" t="s">
        <v>8269</v>
      </c>
      <c r="S1023" s="2">
        <f>IF(E1023=0,0,E1023/D1023*100)</f>
        <v>150.34814814814814</v>
      </c>
      <c r="T1023" s="4">
        <f>IF(E1023=0,0,E1023/P1023)</f>
        <v>97.816867469879512</v>
      </c>
      <c r="U1023" t="str">
        <f>PROPER(LEFT(R1023,(SEARCH("/",R1023)-2)+1))</f>
        <v>Film &amp; Video</v>
      </c>
      <c r="V1023" t="str">
        <f>PROPER(RIGHT(R1023,LEN(R1023)-SEARCH("/",R1023)))</f>
        <v>Documentary</v>
      </c>
    </row>
    <row r="1024" spans="1:22" x14ac:dyDescent="0.25">
      <c r="A1024">
        <v>285</v>
      </c>
      <c r="B1024" s="7" t="s">
        <v>286</v>
      </c>
      <c r="C1024" s="7" t="s">
        <v>4395</v>
      </c>
      <c r="D1024" s="4">
        <v>14000</v>
      </c>
      <c r="E1024" s="4">
        <v>32035.51</v>
      </c>
      <c r="F1024" t="s">
        <v>8219</v>
      </c>
      <c r="G1024" t="s">
        <v>8224</v>
      </c>
      <c r="H1024" t="s">
        <v>8246</v>
      </c>
      <c r="I1024">
        <v>1379614128</v>
      </c>
      <c r="J1024" s="11">
        <f>(((I1024/60)/60)/24)+DATE(1970,1,1)</f>
        <v>41536.756111111114</v>
      </c>
      <c r="K1024">
        <v>1377022128</v>
      </c>
      <c r="L1024" s="15">
        <f>(((K1024/60)/60)/24)+DATE(1970,1,1)</f>
        <v>41506.756111111114</v>
      </c>
      <c r="M1024" s="63">
        <f>DATEDIF(L1024,J1024,"D")</f>
        <v>30</v>
      </c>
      <c r="N1024" s="5">
        <v>30</v>
      </c>
      <c r="O1024" t="b">
        <v>1</v>
      </c>
      <c r="P1024">
        <v>563</v>
      </c>
      <c r="Q1024" t="b">
        <v>1</v>
      </c>
      <c r="R1024" t="s">
        <v>8269</v>
      </c>
      <c r="S1024" s="2">
        <f>IF(E1024=0,0,E1024/D1024*100)</f>
        <v>228.82507142857142</v>
      </c>
      <c r="T1024" s="4">
        <f>IF(E1024=0,0,E1024/P1024)</f>
        <v>56.901438721136763</v>
      </c>
      <c r="U1024" t="str">
        <f>PROPER(LEFT(R1024,(SEARCH("/",R1024)-2)+1))</f>
        <v>Film &amp; Video</v>
      </c>
      <c r="V1024" t="str">
        <f>PROPER(RIGHT(R1024,LEN(R1024)-SEARCH("/",R1024)))</f>
        <v>Documentary</v>
      </c>
    </row>
    <row r="1025" spans="1:22" x14ac:dyDescent="0.25">
      <c r="A1025">
        <v>289</v>
      </c>
      <c r="B1025" s="7" t="s">
        <v>290</v>
      </c>
      <c r="C1025" s="7" t="s">
        <v>4399</v>
      </c>
      <c r="D1025" s="4">
        <v>15000</v>
      </c>
      <c r="E1025" s="4">
        <v>15723</v>
      </c>
      <c r="F1025" t="s">
        <v>8219</v>
      </c>
      <c r="G1025" t="s">
        <v>8225</v>
      </c>
      <c r="H1025" t="s">
        <v>8247</v>
      </c>
      <c r="I1025">
        <v>1383389834</v>
      </c>
      <c r="J1025" s="11">
        <f>(((I1025/60)/60)/24)+DATE(1970,1,1)</f>
        <v>41580.456412037034</v>
      </c>
      <c r="K1025">
        <v>1380797834</v>
      </c>
      <c r="L1025" s="15">
        <f>(((K1025/60)/60)/24)+DATE(1970,1,1)</f>
        <v>41550.456412037034</v>
      </c>
      <c r="M1025" s="63">
        <f>DATEDIF(L1025,J1025,"D")</f>
        <v>30</v>
      </c>
      <c r="N1025" s="5">
        <v>30</v>
      </c>
      <c r="O1025" t="b">
        <v>1</v>
      </c>
      <c r="P1025">
        <v>232</v>
      </c>
      <c r="Q1025" t="b">
        <v>1</v>
      </c>
      <c r="R1025" t="s">
        <v>8269</v>
      </c>
      <c r="S1025" s="2">
        <f>IF(E1025=0,0,E1025/D1025*100)</f>
        <v>104.82000000000001</v>
      </c>
      <c r="T1025" s="4">
        <f>IF(E1025=0,0,E1025/P1025)</f>
        <v>67.771551724137936</v>
      </c>
      <c r="U1025" t="str">
        <f>PROPER(LEFT(R1025,(SEARCH("/",R1025)-2)+1))</f>
        <v>Film &amp; Video</v>
      </c>
      <c r="V1025" t="str">
        <f>PROPER(RIGHT(R1025,LEN(R1025)-SEARCH("/",R1025)))</f>
        <v>Documentary</v>
      </c>
    </row>
    <row r="1026" spans="1:22" x14ac:dyDescent="0.25">
      <c r="A1026">
        <v>293</v>
      </c>
      <c r="B1026" s="7" t="s">
        <v>294</v>
      </c>
      <c r="C1026" s="7" t="s">
        <v>4403</v>
      </c>
      <c r="D1026" s="4">
        <v>26000</v>
      </c>
      <c r="E1026" s="4">
        <v>26360</v>
      </c>
      <c r="F1026" t="s">
        <v>8219</v>
      </c>
      <c r="G1026" t="s">
        <v>8224</v>
      </c>
      <c r="H1026" t="s">
        <v>8246</v>
      </c>
      <c r="I1026">
        <v>1398009714</v>
      </c>
      <c r="J1026" s="11">
        <f>(((I1026/60)/60)/24)+DATE(1970,1,1)</f>
        <v>41749.667986111112</v>
      </c>
      <c r="K1026">
        <v>1395417714</v>
      </c>
      <c r="L1026" s="15">
        <f>(((K1026/60)/60)/24)+DATE(1970,1,1)</f>
        <v>41719.667986111112</v>
      </c>
      <c r="M1026" s="63">
        <f>DATEDIF(L1026,J1026,"D")</f>
        <v>30</v>
      </c>
      <c r="N1026" s="5">
        <v>30</v>
      </c>
      <c r="O1026" t="b">
        <v>1</v>
      </c>
      <c r="P1026">
        <v>131</v>
      </c>
      <c r="Q1026" t="b">
        <v>1</v>
      </c>
      <c r="R1026" t="s">
        <v>8269</v>
      </c>
      <c r="S1026" s="2">
        <f>IF(E1026=0,0,E1026/D1026*100)</f>
        <v>101.38461538461539</v>
      </c>
      <c r="T1026" s="4">
        <f>IF(E1026=0,0,E1026/P1026)</f>
        <v>201.22137404580153</v>
      </c>
      <c r="U1026" t="str">
        <f>PROPER(LEFT(R1026,(SEARCH("/",R1026)-2)+1))</f>
        <v>Film &amp; Video</v>
      </c>
      <c r="V1026" t="str">
        <f>PROPER(RIGHT(R1026,LEN(R1026)-SEARCH("/",R1026)))</f>
        <v>Documentary</v>
      </c>
    </row>
    <row r="1027" spans="1:22" x14ac:dyDescent="0.25">
      <c r="A1027">
        <v>299</v>
      </c>
      <c r="B1027" s="7" t="s">
        <v>300</v>
      </c>
      <c r="C1027" s="7" t="s">
        <v>4409</v>
      </c>
      <c r="D1027" s="4">
        <v>10000</v>
      </c>
      <c r="E1027" s="4">
        <v>17895.25</v>
      </c>
      <c r="F1027" t="s">
        <v>8219</v>
      </c>
      <c r="G1027" t="s">
        <v>8224</v>
      </c>
      <c r="H1027" t="s">
        <v>8246</v>
      </c>
      <c r="I1027">
        <v>1289975060</v>
      </c>
      <c r="J1027" s="11">
        <f>(((I1027/60)/60)/24)+DATE(1970,1,1)</f>
        <v>40499.266898148147</v>
      </c>
      <c r="K1027">
        <v>1287379460</v>
      </c>
      <c r="L1027" s="15">
        <f>(((K1027/60)/60)/24)+DATE(1970,1,1)</f>
        <v>40469.225231481483</v>
      </c>
      <c r="M1027" s="63">
        <f>DATEDIF(L1027,J1027,"D")</f>
        <v>30</v>
      </c>
      <c r="N1027" s="5">
        <v>30</v>
      </c>
      <c r="O1027" t="b">
        <v>1</v>
      </c>
      <c r="P1027">
        <v>244</v>
      </c>
      <c r="Q1027" t="b">
        <v>1</v>
      </c>
      <c r="R1027" t="s">
        <v>8269</v>
      </c>
      <c r="S1027" s="2">
        <f>IF(E1027=0,0,E1027/D1027*100)</f>
        <v>178.95250000000001</v>
      </c>
      <c r="T1027" s="4">
        <f>IF(E1027=0,0,E1027/P1027)</f>
        <v>73.341188524590166</v>
      </c>
      <c r="U1027" t="str">
        <f>PROPER(LEFT(R1027,(SEARCH("/",R1027)-2)+1))</f>
        <v>Film &amp; Video</v>
      </c>
      <c r="V1027" t="str">
        <f>PROPER(RIGHT(R1027,LEN(R1027)-SEARCH("/",R1027)))</f>
        <v>Documentary</v>
      </c>
    </row>
    <row r="1028" spans="1:22" x14ac:dyDescent="0.25">
      <c r="A1028">
        <v>302</v>
      </c>
      <c r="B1028" s="7" t="s">
        <v>303</v>
      </c>
      <c r="C1028" s="7" t="s">
        <v>4412</v>
      </c>
      <c r="D1028" s="4">
        <v>10000</v>
      </c>
      <c r="E1028" s="4">
        <v>10046</v>
      </c>
      <c r="F1028" t="s">
        <v>8219</v>
      </c>
      <c r="G1028" t="s">
        <v>8224</v>
      </c>
      <c r="H1028" t="s">
        <v>8246</v>
      </c>
      <c r="I1028">
        <v>1330115638</v>
      </c>
      <c r="J1028" s="11">
        <f>(((I1028/60)/60)/24)+DATE(1970,1,1)</f>
        <v>40963.856921296298</v>
      </c>
      <c r="K1028">
        <v>1327523638</v>
      </c>
      <c r="L1028" s="15">
        <f>(((K1028/60)/60)/24)+DATE(1970,1,1)</f>
        <v>40933.856921296298</v>
      </c>
      <c r="M1028" s="63">
        <f>DATEDIF(L1028,J1028,"D")</f>
        <v>30</v>
      </c>
      <c r="N1028" s="5">
        <v>30</v>
      </c>
      <c r="O1028" t="b">
        <v>1</v>
      </c>
      <c r="P1028">
        <v>108</v>
      </c>
      <c r="Q1028" t="b">
        <v>1</v>
      </c>
      <c r="R1028" t="s">
        <v>8269</v>
      </c>
      <c r="S1028" s="2">
        <f>IF(E1028=0,0,E1028/D1028*100)</f>
        <v>100.46</v>
      </c>
      <c r="T1028" s="4">
        <f>IF(E1028=0,0,E1028/P1028)</f>
        <v>93.018518518518519</v>
      </c>
      <c r="U1028" t="str">
        <f>PROPER(LEFT(R1028,(SEARCH("/",R1028)-2)+1))</f>
        <v>Film &amp; Video</v>
      </c>
      <c r="V1028" t="str">
        <f>PROPER(RIGHT(R1028,LEN(R1028)-SEARCH("/",R1028)))</f>
        <v>Documentary</v>
      </c>
    </row>
    <row r="1029" spans="1:22" x14ac:dyDescent="0.25">
      <c r="A1029">
        <v>303</v>
      </c>
      <c r="B1029" s="7" t="s">
        <v>304</v>
      </c>
      <c r="C1029" s="7" t="s">
        <v>4413</v>
      </c>
      <c r="D1029" s="4">
        <v>3000</v>
      </c>
      <c r="E1029" s="4">
        <v>4124</v>
      </c>
      <c r="F1029" t="s">
        <v>8219</v>
      </c>
      <c r="G1029" t="s">
        <v>8224</v>
      </c>
      <c r="H1029" t="s">
        <v>8246</v>
      </c>
      <c r="I1029">
        <v>1338601346</v>
      </c>
      <c r="J1029" s="11">
        <f>(((I1029/60)/60)/24)+DATE(1970,1,1)</f>
        <v>41062.071134259262</v>
      </c>
      <c r="K1029">
        <v>1336009346</v>
      </c>
      <c r="L1029" s="15">
        <f>(((K1029/60)/60)/24)+DATE(1970,1,1)</f>
        <v>41032.071134259262</v>
      </c>
      <c r="M1029" s="63">
        <f>DATEDIF(L1029,J1029,"D")</f>
        <v>30</v>
      </c>
      <c r="N1029" s="5">
        <v>30</v>
      </c>
      <c r="O1029" t="b">
        <v>1</v>
      </c>
      <c r="P1029">
        <v>82</v>
      </c>
      <c r="Q1029" t="b">
        <v>1</v>
      </c>
      <c r="R1029" t="s">
        <v>8269</v>
      </c>
      <c r="S1029" s="2">
        <f>IF(E1029=0,0,E1029/D1029*100)</f>
        <v>137.46666666666667</v>
      </c>
      <c r="T1029" s="4">
        <f>IF(E1029=0,0,E1029/P1029)</f>
        <v>50.292682926829265</v>
      </c>
      <c r="U1029" t="str">
        <f>PROPER(LEFT(R1029,(SEARCH("/",R1029)-2)+1))</f>
        <v>Film &amp; Video</v>
      </c>
      <c r="V1029" t="str">
        <f>PROPER(RIGHT(R1029,LEN(R1029)-SEARCH("/",R1029)))</f>
        <v>Documentary</v>
      </c>
    </row>
    <row r="1030" spans="1:22" x14ac:dyDescent="0.25">
      <c r="A1030">
        <v>305</v>
      </c>
      <c r="B1030" s="7" t="s">
        <v>306</v>
      </c>
      <c r="C1030" s="7" t="s">
        <v>4415</v>
      </c>
      <c r="D1030" s="4">
        <v>7500</v>
      </c>
      <c r="E1030" s="4">
        <v>9775</v>
      </c>
      <c r="F1030" t="s">
        <v>8219</v>
      </c>
      <c r="G1030" t="s">
        <v>8224</v>
      </c>
      <c r="H1030" t="s">
        <v>8246</v>
      </c>
      <c r="I1030">
        <v>1331392049</v>
      </c>
      <c r="J1030" s="11">
        <f>(((I1030/60)/60)/24)+DATE(1970,1,1)</f>
        <v>40978.630196759259</v>
      </c>
      <c r="K1030">
        <v>1328800049</v>
      </c>
      <c r="L1030" s="15">
        <f>(((K1030/60)/60)/24)+DATE(1970,1,1)</f>
        <v>40948.630196759259</v>
      </c>
      <c r="M1030" s="63">
        <f>DATEDIF(L1030,J1030,"D")</f>
        <v>30</v>
      </c>
      <c r="N1030" s="5">
        <v>30</v>
      </c>
      <c r="O1030" t="b">
        <v>1</v>
      </c>
      <c r="P1030">
        <v>189</v>
      </c>
      <c r="Q1030" t="b">
        <v>1</v>
      </c>
      <c r="R1030" t="s">
        <v>8269</v>
      </c>
      <c r="S1030" s="2">
        <f>IF(E1030=0,0,E1030/D1030*100)</f>
        <v>130.33333333333331</v>
      </c>
      <c r="T1030" s="4">
        <f>IF(E1030=0,0,E1030/P1030)</f>
        <v>51.719576719576722</v>
      </c>
      <c r="U1030" t="str">
        <f>PROPER(LEFT(R1030,(SEARCH("/",R1030)-2)+1))</f>
        <v>Film &amp; Video</v>
      </c>
      <c r="V1030" t="str">
        <f>PROPER(RIGHT(R1030,LEN(R1030)-SEARCH("/",R1030)))</f>
        <v>Documentary</v>
      </c>
    </row>
    <row r="1031" spans="1:22" x14ac:dyDescent="0.25">
      <c r="A1031">
        <v>307</v>
      </c>
      <c r="B1031" s="7" t="s">
        <v>308</v>
      </c>
      <c r="C1031" s="7" t="s">
        <v>4417</v>
      </c>
      <c r="D1031" s="4">
        <v>22000</v>
      </c>
      <c r="E1031" s="4">
        <v>24490</v>
      </c>
      <c r="F1031" t="s">
        <v>8219</v>
      </c>
      <c r="G1031" t="s">
        <v>8224</v>
      </c>
      <c r="H1031" t="s">
        <v>8246</v>
      </c>
      <c r="I1031">
        <v>1360276801</v>
      </c>
      <c r="J1031" s="11">
        <f>(((I1031/60)/60)/24)+DATE(1970,1,1)</f>
        <v>41312.944456018515</v>
      </c>
      <c r="K1031">
        <v>1357684801</v>
      </c>
      <c r="L1031" s="15">
        <f>(((K1031/60)/60)/24)+DATE(1970,1,1)</f>
        <v>41282.944456018515</v>
      </c>
      <c r="M1031" s="63">
        <f>DATEDIF(L1031,J1031,"D")</f>
        <v>30</v>
      </c>
      <c r="N1031" s="5">
        <v>30</v>
      </c>
      <c r="O1031" t="b">
        <v>1</v>
      </c>
      <c r="P1031">
        <v>576</v>
      </c>
      <c r="Q1031" t="b">
        <v>1</v>
      </c>
      <c r="R1031" t="s">
        <v>8269</v>
      </c>
      <c r="S1031" s="2">
        <f>IF(E1031=0,0,E1031/D1031*100)</f>
        <v>111.31818181818183</v>
      </c>
      <c r="T1031" s="4">
        <f>IF(E1031=0,0,E1031/P1031)</f>
        <v>42.517361111111114</v>
      </c>
      <c r="U1031" t="str">
        <f>PROPER(LEFT(R1031,(SEARCH("/",R1031)-2)+1))</f>
        <v>Film &amp; Video</v>
      </c>
      <c r="V1031" t="str">
        <f>PROPER(RIGHT(R1031,LEN(R1031)-SEARCH("/",R1031)))</f>
        <v>Documentary</v>
      </c>
    </row>
    <row r="1032" spans="1:22" x14ac:dyDescent="0.25">
      <c r="A1032">
        <v>312</v>
      </c>
      <c r="B1032" s="7" t="s">
        <v>313</v>
      </c>
      <c r="C1032" s="7" t="s">
        <v>4422</v>
      </c>
      <c r="D1032" s="4">
        <v>8000</v>
      </c>
      <c r="E1032" s="4">
        <v>8950</v>
      </c>
      <c r="F1032" t="s">
        <v>8219</v>
      </c>
      <c r="G1032" t="s">
        <v>8224</v>
      </c>
      <c r="H1032" t="s">
        <v>8246</v>
      </c>
      <c r="I1032">
        <v>1365973432</v>
      </c>
      <c r="J1032" s="11">
        <f>(((I1032/60)/60)/24)+DATE(1970,1,1)</f>
        <v>41378.877685185187</v>
      </c>
      <c r="K1032">
        <v>1363381432</v>
      </c>
      <c r="L1032" s="15">
        <f>(((K1032/60)/60)/24)+DATE(1970,1,1)</f>
        <v>41348.877685185187</v>
      </c>
      <c r="M1032" s="63">
        <f>DATEDIF(L1032,J1032,"D")</f>
        <v>30</v>
      </c>
      <c r="N1032" s="5">
        <v>30</v>
      </c>
      <c r="O1032" t="b">
        <v>1</v>
      </c>
      <c r="P1032">
        <v>146</v>
      </c>
      <c r="Q1032" t="b">
        <v>1</v>
      </c>
      <c r="R1032" t="s">
        <v>8269</v>
      </c>
      <c r="S1032" s="2">
        <f>IF(E1032=0,0,E1032/D1032*100)</f>
        <v>111.87499999999999</v>
      </c>
      <c r="T1032" s="4">
        <f>IF(E1032=0,0,E1032/P1032)</f>
        <v>61.301369863013697</v>
      </c>
      <c r="U1032" t="str">
        <f>PROPER(LEFT(R1032,(SEARCH("/",R1032)-2)+1))</f>
        <v>Film &amp; Video</v>
      </c>
      <c r="V1032" t="str">
        <f>PROPER(RIGHT(R1032,LEN(R1032)-SEARCH("/",R1032)))</f>
        <v>Documentary</v>
      </c>
    </row>
    <row r="1033" spans="1:22" x14ac:dyDescent="0.25">
      <c r="A1033">
        <v>314</v>
      </c>
      <c r="B1033" s="7" t="s">
        <v>315</v>
      </c>
      <c r="C1033" s="7" t="s">
        <v>4424</v>
      </c>
      <c r="D1033" s="4">
        <v>1000</v>
      </c>
      <c r="E1033" s="4">
        <v>3851.5</v>
      </c>
      <c r="F1033" t="s">
        <v>8219</v>
      </c>
      <c r="G1033" t="s">
        <v>8224</v>
      </c>
      <c r="H1033" t="s">
        <v>8246</v>
      </c>
      <c r="I1033">
        <v>1362167988</v>
      </c>
      <c r="J1033" s="11">
        <f>(((I1033/60)/60)/24)+DATE(1970,1,1)</f>
        <v>41334.833194444444</v>
      </c>
      <c r="K1033">
        <v>1359575988</v>
      </c>
      <c r="L1033" s="15">
        <f>(((K1033/60)/60)/24)+DATE(1970,1,1)</f>
        <v>41304.833194444444</v>
      </c>
      <c r="M1033" s="63">
        <f>DATEDIF(L1033,J1033,"D")</f>
        <v>30</v>
      </c>
      <c r="N1033" s="5">
        <v>30</v>
      </c>
      <c r="O1033" t="b">
        <v>1</v>
      </c>
      <c r="P1033">
        <v>120</v>
      </c>
      <c r="Q1033" t="b">
        <v>1</v>
      </c>
      <c r="R1033" t="s">
        <v>8269</v>
      </c>
      <c r="S1033" s="2">
        <f>IF(E1033=0,0,E1033/D1033*100)</f>
        <v>385.15000000000003</v>
      </c>
      <c r="T1033" s="4">
        <f>IF(E1033=0,0,E1033/P1033)</f>
        <v>32.095833333333331</v>
      </c>
      <c r="U1033" t="str">
        <f>PROPER(LEFT(R1033,(SEARCH("/",R1033)-2)+1))</f>
        <v>Film &amp; Video</v>
      </c>
      <c r="V1033" t="str">
        <f>PROPER(RIGHT(R1033,LEN(R1033)-SEARCH("/",R1033)))</f>
        <v>Documentary</v>
      </c>
    </row>
    <row r="1034" spans="1:22" x14ac:dyDescent="0.25">
      <c r="A1034">
        <v>315</v>
      </c>
      <c r="B1034" s="7" t="s">
        <v>316</v>
      </c>
      <c r="C1034" s="7" t="s">
        <v>4425</v>
      </c>
      <c r="D1034" s="4">
        <v>25000</v>
      </c>
      <c r="E1034" s="4">
        <v>25312</v>
      </c>
      <c r="F1034" t="s">
        <v>8219</v>
      </c>
      <c r="G1034" t="s">
        <v>8224</v>
      </c>
      <c r="H1034" t="s">
        <v>8246</v>
      </c>
      <c r="I1034">
        <v>1345660334</v>
      </c>
      <c r="J1034" s="11">
        <f>(((I1034/60)/60)/24)+DATE(1970,1,1)</f>
        <v>41143.77238425926</v>
      </c>
      <c r="K1034">
        <v>1343068334</v>
      </c>
      <c r="L1034" s="15">
        <f>(((K1034/60)/60)/24)+DATE(1970,1,1)</f>
        <v>41113.77238425926</v>
      </c>
      <c r="M1034" s="63">
        <f>DATEDIF(L1034,J1034,"D")</f>
        <v>30</v>
      </c>
      <c r="N1034" s="5">
        <v>30</v>
      </c>
      <c r="O1034" t="b">
        <v>1</v>
      </c>
      <c r="P1034">
        <v>126</v>
      </c>
      <c r="Q1034" t="b">
        <v>1</v>
      </c>
      <c r="R1034" t="s">
        <v>8269</v>
      </c>
      <c r="S1034" s="2">
        <f>IF(E1034=0,0,E1034/D1034*100)</f>
        <v>101.248</v>
      </c>
      <c r="T1034" s="4">
        <f>IF(E1034=0,0,E1034/P1034)</f>
        <v>200.88888888888889</v>
      </c>
      <c r="U1034" t="str">
        <f>PROPER(LEFT(R1034,(SEARCH("/",R1034)-2)+1))</f>
        <v>Film &amp; Video</v>
      </c>
      <c r="V1034" t="str">
        <f>PROPER(RIGHT(R1034,LEN(R1034)-SEARCH("/",R1034)))</f>
        <v>Documentary</v>
      </c>
    </row>
    <row r="1035" spans="1:22" x14ac:dyDescent="0.25">
      <c r="A1035">
        <v>317</v>
      </c>
      <c r="B1035" s="7" t="s">
        <v>318</v>
      </c>
      <c r="C1035" s="7" t="s">
        <v>4427</v>
      </c>
      <c r="D1035" s="4">
        <v>30000</v>
      </c>
      <c r="E1035" s="4">
        <v>30241</v>
      </c>
      <c r="F1035" t="s">
        <v>8219</v>
      </c>
      <c r="G1035" t="s">
        <v>8224</v>
      </c>
      <c r="H1035" t="s">
        <v>8246</v>
      </c>
      <c r="I1035">
        <v>1386778483</v>
      </c>
      <c r="J1035" s="11">
        <f>(((I1035/60)/60)/24)+DATE(1970,1,1)</f>
        <v>41619.676886574074</v>
      </c>
      <c r="K1035">
        <v>1384186483</v>
      </c>
      <c r="L1035" s="15">
        <f>(((K1035/60)/60)/24)+DATE(1970,1,1)</f>
        <v>41589.676886574074</v>
      </c>
      <c r="M1035" s="63">
        <f>DATEDIF(L1035,J1035,"D")</f>
        <v>30</v>
      </c>
      <c r="N1035" s="5">
        <v>30</v>
      </c>
      <c r="O1035" t="b">
        <v>1</v>
      </c>
      <c r="P1035">
        <v>316</v>
      </c>
      <c r="Q1035" t="b">
        <v>1</v>
      </c>
      <c r="R1035" t="s">
        <v>8269</v>
      </c>
      <c r="S1035" s="2">
        <f>IF(E1035=0,0,E1035/D1035*100)</f>
        <v>100.80333333333333</v>
      </c>
      <c r="T1035" s="4">
        <f>IF(E1035=0,0,E1035/P1035)</f>
        <v>95.699367088607602</v>
      </c>
      <c r="U1035" t="str">
        <f>PROPER(LEFT(R1035,(SEARCH("/",R1035)-2)+1))</f>
        <v>Film &amp; Video</v>
      </c>
      <c r="V1035" t="str">
        <f>PROPER(RIGHT(R1035,LEN(R1035)-SEARCH("/",R1035)))</f>
        <v>Documentary</v>
      </c>
    </row>
    <row r="1036" spans="1:22" x14ac:dyDescent="0.25">
      <c r="A1036">
        <v>322</v>
      </c>
      <c r="B1036" s="7" t="s">
        <v>323</v>
      </c>
      <c r="C1036" s="7" t="s">
        <v>4432</v>
      </c>
      <c r="D1036" s="4">
        <v>25000</v>
      </c>
      <c r="E1036" s="4">
        <v>26978</v>
      </c>
      <c r="F1036" t="s">
        <v>8219</v>
      </c>
      <c r="G1036" t="s">
        <v>8224</v>
      </c>
      <c r="H1036" t="s">
        <v>8246</v>
      </c>
      <c r="I1036">
        <v>1463146848</v>
      </c>
      <c r="J1036" s="11">
        <f>(((I1036/60)/60)/24)+DATE(1970,1,1)</f>
        <v>42503.57</v>
      </c>
      <c r="K1036">
        <v>1460554848</v>
      </c>
      <c r="L1036" s="15">
        <f>(((K1036/60)/60)/24)+DATE(1970,1,1)</f>
        <v>42473.57</v>
      </c>
      <c r="M1036" s="63">
        <f>DATEDIF(L1036,J1036,"D")</f>
        <v>30</v>
      </c>
      <c r="N1036" s="5">
        <v>30</v>
      </c>
      <c r="O1036" t="b">
        <v>1</v>
      </c>
      <c r="P1036">
        <v>186</v>
      </c>
      <c r="Q1036" t="b">
        <v>1</v>
      </c>
      <c r="R1036" t="s">
        <v>8269</v>
      </c>
      <c r="S1036" s="2">
        <f>IF(E1036=0,0,E1036/D1036*100)</f>
        <v>107.91200000000001</v>
      </c>
      <c r="T1036" s="4">
        <f>IF(E1036=0,0,E1036/P1036)</f>
        <v>145.04301075268816</v>
      </c>
      <c r="U1036" t="str">
        <f>PROPER(LEFT(R1036,(SEARCH("/",R1036)-2)+1))</f>
        <v>Film &amp; Video</v>
      </c>
      <c r="V1036" t="str">
        <f>PROPER(RIGHT(R1036,LEN(R1036)-SEARCH("/",R1036)))</f>
        <v>Documentary</v>
      </c>
    </row>
    <row r="1037" spans="1:22" x14ac:dyDescent="0.25">
      <c r="A1037">
        <v>333</v>
      </c>
      <c r="B1037" s="7" t="s">
        <v>334</v>
      </c>
      <c r="C1037" s="7" t="s">
        <v>4443</v>
      </c>
      <c r="D1037" s="4">
        <v>40000</v>
      </c>
      <c r="E1037" s="4">
        <v>50091</v>
      </c>
      <c r="F1037" t="s">
        <v>8219</v>
      </c>
      <c r="G1037" t="s">
        <v>8224</v>
      </c>
      <c r="H1037" t="s">
        <v>8246</v>
      </c>
      <c r="I1037">
        <v>1460038591</v>
      </c>
      <c r="J1037" s="11">
        <f>(((I1037/60)/60)/24)+DATE(1970,1,1)</f>
        <v>42467.59480324074</v>
      </c>
      <c r="K1037">
        <v>1457450191</v>
      </c>
      <c r="L1037" s="15">
        <f>(((K1037/60)/60)/24)+DATE(1970,1,1)</f>
        <v>42437.636469907404</v>
      </c>
      <c r="M1037" s="63">
        <f>DATEDIF(L1037,J1037,"D")</f>
        <v>30</v>
      </c>
      <c r="N1037" s="5">
        <v>30</v>
      </c>
      <c r="O1037" t="b">
        <v>1</v>
      </c>
      <c r="P1037">
        <v>266</v>
      </c>
      <c r="Q1037" t="b">
        <v>1</v>
      </c>
      <c r="R1037" t="s">
        <v>8269</v>
      </c>
      <c r="S1037" s="2">
        <f>IF(E1037=0,0,E1037/D1037*100)</f>
        <v>125.22750000000001</v>
      </c>
      <c r="T1037" s="4">
        <f>IF(E1037=0,0,E1037/P1037)</f>
        <v>188.31203007518798</v>
      </c>
      <c r="U1037" t="str">
        <f>PROPER(LEFT(R1037,(SEARCH("/",R1037)-2)+1))</f>
        <v>Film &amp; Video</v>
      </c>
      <c r="V1037" t="str">
        <f>PROPER(RIGHT(R1037,LEN(R1037)-SEARCH("/",R1037)))</f>
        <v>Documentary</v>
      </c>
    </row>
    <row r="1038" spans="1:22" x14ac:dyDescent="0.25">
      <c r="A1038">
        <v>336</v>
      </c>
      <c r="B1038" s="7" t="s">
        <v>337</v>
      </c>
      <c r="C1038" s="7" t="s">
        <v>4446</v>
      </c>
      <c r="D1038" s="4">
        <v>25000</v>
      </c>
      <c r="E1038" s="4">
        <v>29209.78</v>
      </c>
      <c r="F1038" t="s">
        <v>8219</v>
      </c>
      <c r="G1038" t="s">
        <v>8224</v>
      </c>
      <c r="H1038" t="s">
        <v>8246</v>
      </c>
      <c r="I1038">
        <v>1447427918</v>
      </c>
      <c r="J1038" s="11">
        <f>(((I1038/60)/60)/24)+DATE(1970,1,1)</f>
        <v>42321.637939814813</v>
      </c>
      <c r="K1038">
        <v>1444832318</v>
      </c>
      <c r="L1038" s="15">
        <f>(((K1038/60)/60)/24)+DATE(1970,1,1)</f>
        <v>42291.596273148149</v>
      </c>
      <c r="M1038" s="63">
        <f>DATEDIF(L1038,J1038,"D")</f>
        <v>30</v>
      </c>
      <c r="N1038" s="5">
        <v>30</v>
      </c>
      <c r="O1038" t="b">
        <v>1</v>
      </c>
      <c r="P1038">
        <v>493</v>
      </c>
      <c r="Q1038" t="b">
        <v>1</v>
      </c>
      <c r="R1038" t="s">
        <v>8269</v>
      </c>
      <c r="S1038" s="2">
        <f>IF(E1038=0,0,E1038/D1038*100)</f>
        <v>116.83911999999998</v>
      </c>
      <c r="T1038" s="4">
        <f>IF(E1038=0,0,E1038/P1038)</f>
        <v>59.249046653144013</v>
      </c>
      <c r="U1038" t="str">
        <f>PROPER(LEFT(R1038,(SEARCH("/",R1038)-2)+1))</f>
        <v>Film &amp; Video</v>
      </c>
      <c r="V1038" t="str">
        <f>PROPER(RIGHT(R1038,LEN(R1038)-SEARCH("/",R1038)))</f>
        <v>Documentary</v>
      </c>
    </row>
    <row r="1039" spans="1:22" x14ac:dyDescent="0.25">
      <c r="A1039">
        <v>337</v>
      </c>
      <c r="B1039" s="7" t="s">
        <v>338</v>
      </c>
      <c r="C1039" s="7" t="s">
        <v>4447</v>
      </c>
      <c r="D1039" s="4">
        <v>3000</v>
      </c>
      <c r="E1039" s="4">
        <v>3035.05</v>
      </c>
      <c r="F1039" t="s">
        <v>8219</v>
      </c>
      <c r="G1039" t="s">
        <v>8224</v>
      </c>
      <c r="H1039" t="s">
        <v>8246</v>
      </c>
      <c r="I1039">
        <v>1426298708</v>
      </c>
      <c r="J1039" s="11">
        <f>(((I1039/60)/60)/24)+DATE(1970,1,1)</f>
        <v>42077.086898148147</v>
      </c>
      <c r="K1039">
        <v>1423710308</v>
      </c>
      <c r="L1039" s="15">
        <f>(((K1039/60)/60)/24)+DATE(1970,1,1)</f>
        <v>42047.128564814819</v>
      </c>
      <c r="M1039" s="63">
        <f>DATEDIF(L1039,J1039,"D")</f>
        <v>30</v>
      </c>
      <c r="N1039" s="5">
        <v>30</v>
      </c>
      <c r="O1039" t="b">
        <v>1</v>
      </c>
      <c r="P1039">
        <v>31</v>
      </c>
      <c r="Q1039" t="b">
        <v>1</v>
      </c>
      <c r="R1039" t="s">
        <v>8269</v>
      </c>
      <c r="S1039" s="2">
        <f>IF(E1039=0,0,E1039/D1039*100)</f>
        <v>101.16833333333335</v>
      </c>
      <c r="T1039" s="4">
        <f>IF(E1039=0,0,E1039/P1039)</f>
        <v>97.904838709677421</v>
      </c>
      <c r="U1039" t="str">
        <f>PROPER(LEFT(R1039,(SEARCH("/",R1039)-2)+1))</f>
        <v>Film &amp; Video</v>
      </c>
      <c r="V1039" t="str">
        <f>PROPER(RIGHT(R1039,LEN(R1039)-SEARCH("/",R1039)))</f>
        <v>Documentary</v>
      </c>
    </row>
    <row r="1040" spans="1:22" x14ac:dyDescent="0.25">
      <c r="A1040">
        <v>339</v>
      </c>
      <c r="B1040" s="7" t="s">
        <v>340</v>
      </c>
      <c r="C1040" s="7" t="s">
        <v>4449</v>
      </c>
      <c r="D1040" s="4">
        <v>6000</v>
      </c>
      <c r="E1040" s="4">
        <v>6485</v>
      </c>
      <c r="F1040" t="s">
        <v>8219</v>
      </c>
      <c r="G1040" t="s">
        <v>8224</v>
      </c>
      <c r="H1040" t="s">
        <v>8246</v>
      </c>
      <c r="I1040">
        <v>1430331268</v>
      </c>
      <c r="J1040" s="11">
        <f>(((I1040/60)/60)/24)+DATE(1970,1,1)</f>
        <v>42123.760046296295</v>
      </c>
      <c r="K1040">
        <v>1427739268</v>
      </c>
      <c r="L1040" s="15">
        <f>(((K1040/60)/60)/24)+DATE(1970,1,1)</f>
        <v>42093.760046296295</v>
      </c>
      <c r="M1040" s="63">
        <f>DATEDIF(L1040,J1040,"D")</f>
        <v>30</v>
      </c>
      <c r="N1040" s="5">
        <v>30</v>
      </c>
      <c r="O1040" t="b">
        <v>1</v>
      </c>
      <c r="P1040">
        <v>89</v>
      </c>
      <c r="Q1040" t="b">
        <v>1</v>
      </c>
      <c r="R1040" t="s">
        <v>8269</v>
      </c>
      <c r="S1040" s="2">
        <f>IF(E1040=0,0,E1040/D1040*100)</f>
        <v>108.08333333333333</v>
      </c>
      <c r="T1040" s="4">
        <f>IF(E1040=0,0,E1040/P1040)</f>
        <v>72.865168539325836</v>
      </c>
      <c r="U1040" t="str">
        <f>PROPER(LEFT(R1040,(SEARCH("/",R1040)-2)+1))</f>
        <v>Film &amp; Video</v>
      </c>
      <c r="V1040" t="str">
        <f>PROPER(RIGHT(R1040,LEN(R1040)-SEARCH("/",R1040)))</f>
        <v>Documentary</v>
      </c>
    </row>
    <row r="1041" spans="1:22" x14ac:dyDescent="0.25">
      <c r="A1041">
        <v>340</v>
      </c>
      <c r="B1041" s="7" t="s">
        <v>341</v>
      </c>
      <c r="C1041" s="7" t="s">
        <v>4450</v>
      </c>
      <c r="D1041" s="4">
        <v>35000</v>
      </c>
      <c r="E1041" s="4">
        <v>43758</v>
      </c>
      <c r="F1041" t="s">
        <v>8219</v>
      </c>
      <c r="G1041" t="s">
        <v>8224</v>
      </c>
      <c r="H1041" t="s">
        <v>8246</v>
      </c>
      <c r="I1041">
        <v>1489006800</v>
      </c>
      <c r="J1041" s="11">
        <f>(((I1041/60)/60)/24)+DATE(1970,1,1)</f>
        <v>42802.875</v>
      </c>
      <c r="K1041">
        <v>1486397007</v>
      </c>
      <c r="L1041" s="15">
        <f>(((K1041/60)/60)/24)+DATE(1970,1,1)</f>
        <v>42772.669062500005</v>
      </c>
      <c r="M1041" s="63">
        <f>DATEDIF(L1041,J1041,"D")</f>
        <v>30</v>
      </c>
      <c r="N1041" s="5">
        <v>30</v>
      </c>
      <c r="O1041" t="b">
        <v>1</v>
      </c>
      <c r="P1041">
        <v>299</v>
      </c>
      <c r="Q1041" t="b">
        <v>1</v>
      </c>
      <c r="R1041" t="s">
        <v>8269</v>
      </c>
      <c r="S1041" s="2">
        <f>IF(E1041=0,0,E1041/D1041*100)</f>
        <v>125.02285714285715</v>
      </c>
      <c r="T1041" s="4">
        <f>IF(E1041=0,0,E1041/P1041)</f>
        <v>146.34782608695653</v>
      </c>
      <c r="U1041" t="str">
        <f>PROPER(LEFT(R1041,(SEARCH("/",R1041)-2)+1))</f>
        <v>Film &amp; Video</v>
      </c>
      <c r="V1041" t="str">
        <f>PROPER(RIGHT(R1041,LEN(R1041)-SEARCH("/",R1041)))</f>
        <v>Documentary</v>
      </c>
    </row>
    <row r="1042" spans="1:22" x14ac:dyDescent="0.25">
      <c r="A1042">
        <v>342</v>
      </c>
      <c r="B1042" s="7" t="s">
        <v>343</v>
      </c>
      <c r="C1042" s="7" t="s">
        <v>4452</v>
      </c>
      <c r="D1042" s="4">
        <v>55000</v>
      </c>
      <c r="E1042" s="4">
        <v>55201.52</v>
      </c>
      <c r="F1042" t="s">
        <v>8219</v>
      </c>
      <c r="G1042" t="s">
        <v>8224</v>
      </c>
      <c r="H1042" t="s">
        <v>8246</v>
      </c>
      <c r="I1042">
        <v>1461955465</v>
      </c>
      <c r="J1042" s="11">
        <f>(((I1042/60)/60)/24)+DATE(1970,1,1)</f>
        <v>42489.780844907407</v>
      </c>
      <c r="K1042">
        <v>1459363465</v>
      </c>
      <c r="L1042" s="15">
        <f>(((K1042/60)/60)/24)+DATE(1970,1,1)</f>
        <v>42459.780844907407</v>
      </c>
      <c r="M1042" s="63">
        <f>DATEDIF(L1042,J1042,"D")</f>
        <v>30</v>
      </c>
      <c r="N1042" s="5">
        <v>30</v>
      </c>
      <c r="O1042" t="b">
        <v>1</v>
      </c>
      <c r="P1042">
        <v>325</v>
      </c>
      <c r="Q1042" t="b">
        <v>1</v>
      </c>
      <c r="R1042" t="s">
        <v>8269</v>
      </c>
      <c r="S1042" s="2">
        <f>IF(E1042=0,0,E1042/D1042*100)</f>
        <v>100.36639999999998</v>
      </c>
      <c r="T1042" s="4">
        <f>IF(E1042=0,0,E1042/P1042)</f>
        <v>169.85083076923075</v>
      </c>
      <c r="U1042" t="str">
        <f>PROPER(LEFT(R1042,(SEARCH("/",R1042)-2)+1))</f>
        <v>Film &amp; Video</v>
      </c>
      <c r="V1042" t="str">
        <f>PROPER(RIGHT(R1042,LEN(R1042)-SEARCH("/",R1042)))</f>
        <v>Documentary</v>
      </c>
    </row>
    <row r="1043" spans="1:22" x14ac:dyDescent="0.25">
      <c r="A1043">
        <v>345</v>
      </c>
      <c r="B1043" s="7" t="s">
        <v>346</v>
      </c>
      <c r="C1043" s="7" t="s">
        <v>4455</v>
      </c>
      <c r="D1043" s="4">
        <v>14500</v>
      </c>
      <c r="E1043" s="4">
        <v>17875</v>
      </c>
      <c r="F1043" t="s">
        <v>8219</v>
      </c>
      <c r="G1043" t="s">
        <v>8224</v>
      </c>
      <c r="H1043" t="s">
        <v>8246</v>
      </c>
      <c r="I1043">
        <v>1432161590</v>
      </c>
      <c r="J1043" s="11">
        <f>(((I1043/60)/60)/24)+DATE(1970,1,1)</f>
        <v>42144.944328703699</v>
      </c>
      <c r="K1043">
        <v>1429569590</v>
      </c>
      <c r="L1043" s="15">
        <f>(((K1043/60)/60)/24)+DATE(1970,1,1)</f>
        <v>42114.944328703699</v>
      </c>
      <c r="M1043" s="63">
        <f>DATEDIF(L1043,J1043,"D")</f>
        <v>30</v>
      </c>
      <c r="N1043" s="5">
        <v>30</v>
      </c>
      <c r="O1043" t="b">
        <v>1</v>
      </c>
      <c r="P1043">
        <v>179</v>
      </c>
      <c r="Q1043" t="b">
        <v>1</v>
      </c>
      <c r="R1043" t="s">
        <v>8269</v>
      </c>
      <c r="S1043" s="2">
        <f>IF(E1043=0,0,E1043/D1043*100)</f>
        <v>123.27586206896552</v>
      </c>
      <c r="T1043" s="4">
        <f>IF(E1043=0,0,E1043/P1043)</f>
        <v>99.860335195530723</v>
      </c>
      <c r="U1043" t="str">
        <f>PROPER(LEFT(R1043,(SEARCH("/",R1043)-2)+1))</f>
        <v>Film &amp; Video</v>
      </c>
      <c r="V1043" t="str">
        <f>PROPER(RIGHT(R1043,LEN(R1043)-SEARCH("/",R1043)))</f>
        <v>Documentary</v>
      </c>
    </row>
    <row r="1044" spans="1:22" x14ac:dyDescent="0.25">
      <c r="A1044">
        <v>346</v>
      </c>
      <c r="B1044" s="7" t="s">
        <v>347</v>
      </c>
      <c r="C1044" s="7" t="s">
        <v>4456</v>
      </c>
      <c r="D1044" s="4">
        <v>10000</v>
      </c>
      <c r="E1044" s="4">
        <v>17028.88</v>
      </c>
      <c r="F1044" t="s">
        <v>8219</v>
      </c>
      <c r="G1044" t="s">
        <v>8224</v>
      </c>
      <c r="H1044" t="s">
        <v>8246</v>
      </c>
      <c r="I1044">
        <v>1444824021</v>
      </c>
      <c r="J1044" s="11">
        <f>(((I1044/60)/60)/24)+DATE(1970,1,1)</f>
        <v>42291.500243055561</v>
      </c>
      <c r="K1044">
        <v>1442232021</v>
      </c>
      <c r="L1044" s="15">
        <f>(((K1044/60)/60)/24)+DATE(1970,1,1)</f>
        <v>42261.500243055561</v>
      </c>
      <c r="M1044" s="63">
        <f>DATEDIF(L1044,J1044,"D")</f>
        <v>30</v>
      </c>
      <c r="N1044" s="5">
        <v>30</v>
      </c>
      <c r="O1044" t="b">
        <v>1</v>
      </c>
      <c r="P1044">
        <v>188</v>
      </c>
      <c r="Q1044" t="b">
        <v>1</v>
      </c>
      <c r="R1044" t="s">
        <v>8269</v>
      </c>
      <c r="S1044" s="2">
        <f>IF(E1044=0,0,E1044/D1044*100)</f>
        <v>170.28880000000001</v>
      </c>
      <c r="T1044" s="4">
        <f>IF(E1044=0,0,E1044/P1044)</f>
        <v>90.579148936170213</v>
      </c>
      <c r="U1044" t="str">
        <f>PROPER(LEFT(R1044,(SEARCH("/",R1044)-2)+1))</f>
        <v>Film &amp; Video</v>
      </c>
      <c r="V1044" t="str">
        <f>PROPER(RIGHT(R1044,LEN(R1044)-SEARCH("/",R1044)))</f>
        <v>Documentary</v>
      </c>
    </row>
    <row r="1045" spans="1:22" x14ac:dyDescent="0.25">
      <c r="A1045">
        <v>347</v>
      </c>
      <c r="B1045" s="7" t="s">
        <v>348</v>
      </c>
      <c r="C1045" s="7" t="s">
        <v>4457</v>
      </c>
      <c r="D1045" s="4">
        <v>40000</v>
      </c>
      <c r="E1045" s="4">
        <v>44636.2</v>
      </c>
      <c r="F1045" t="s">
        <v>8219</v>
      </c>
      <c r="G1045" t="s">
        <v>8224</v>
      </c>
      <c r="H1045" t="s">
        <v>8246</v>
      </c>
      <c r="I1045">
        <v>1447505609</v>
      </c>
      <c r="J1045" s="11">
        <f>(((I1045/60)/60)/24)+DATE(1970,1,1)</f>
        <v>42322.537141203706</v>
      </c>
      <c r="K1045">
        <v>1444910009</v>
      </c>
      <c r="L1045" s="15">
        <f>(((K1045/60)/60)/24)+DATE(1970,1,1)</f>
        <v>42292.495474537034</v>
      </c>
      <c r="M1045" s="63">
        <f>DATEDIF(L1045,J1045,"D")</f>
        <v>30</v>
      </c>
      <c r="N1045" s="5">
        <v>30</v>
      </c>
      <c r="O1045" t="b">
        <v>1</v>
      </c>
      <c r="P1045">
        <v>379</v>
      </c>
      <c r="Q1045" t="b">
        <v>1</v>
      </c>
      <c r="R1045" t="s">
        <v>8269</v>
      </c>
      <c r="S1045" s="2">
        <f>IF(E1045=0,0,E1045/D1045*100)</f>
        <v>111.59049999999999</v>
      </c>
      <c r="T1045" s="4">
        <f>IF(E1045=0,0,E1045/P1045)</f>
        <v>117.77361477572559</v>
      </c>
      <c r="U1045" t="str">
        <f>PROPER(LEFT(R1045,(SEARCH("/",R1045)-2)+1))</f>
        <v>Film &amp; Video</v>
      </c>
      <c r="V1045" t="str">
        <f>PROPER(RIGHT(R1045,LEN(R1045)-SEARCH("/",R1045)))</f>
        <v>Documentary</v>
      </c>
    </row>
    <row r="1046" spans="1:22" x14ac:dyDescent="0.25">
      <c r="A1046">
        <v>348</v>
      </c>
      <c r="B1046" s="7" t="s">
        <v>349</v>
      </c>
      <c r="C1046" s="7" t="s">
        <v>4458</v>
      </c>
      <c r="D1046" s="4">
        <v>10000</v>
      </c>
      <c r="E1046" s="4">
        <v>10300</v>
      </c>
      <c r="F1046" t="s">
        <v>8219</v>
      </c>
      <c r="G1046" t="s">
        <v>8224</v>
      </c>
      <c r="H1046" t="s">
        <v>8246</v>
      </c>
      <c r="I1046">
        <v>1440165916</v>
      </c>
      <c r="J1046" s="11">
        <f>(((I1046/60)/60)/24)+DATE(1970,1,1)</f>
        <v>42237.58699074074</v>
      </c>
      <c r="K1046">
        <v>1437573916</v>
      </c>
      <c r="L1046" s="15">
        <f>(((K1046/60)/60)/24)+DATE(1970,1,1)</f>
        <v>42207.58699074074</v>
      </c>
      <c r="M1046" s="63">
        <f>DATEDIF(L1046,J1046,"D")</f>
        <v>30</v>
      </c>
      <c r="N1046" s="5">
        <v>30</v>
      </c>
      <c r="O1046" t="b">
        <v>1</v>
      </c>
      <c r="P1046">
        <v>119</v>
      </c>
      <c r="Q1046" t="b">
        <v>1</v>
      </c>
      <c r="R1046" t="s">
        <v>8269</v>
      </c>
      <c r="S1046" s="2">
        <f>IF(E1046=0,0,E1046/D1046*100)</f>
        <v>103</v>
      </c>
      <c r="T1046" s="4">
        <f>IF(E1046=0,0,E1046/P1046)</f>
        <v>86.554621848739501</v>
      </c>
      <c r="U1046" t="str">
        <f>PROPER(LEFT(R1046,(SEARCH("/",R1046)-2)+1))</f>
        <v>Film &amp; Video</v>
      </c>
      <c r="V1046" t="str">
        <f>PROPER(RIGHT(R1046,LEN(R1046)-SEARCH("/",R1046)))</f>
        <v>Documentary</v>
      </c>
    </row>
    <row r="1047" spans="1:22" x14ac:dyDescent="0.25">
      <c r="A1047">
        <v>349</v>
      </c>
      <c r="B1047" s="7" t="s">
        <v>350</v>
      </c>
      <c r="C1047" s="7" t="s">
        <v>4459</v>
      </c>
      <c r="D1047" s="4">
        <v>11260</v>
      </c>
      <c r="E1047" s="4">
        <v>12007.18</v>
      </c>
      <c r="F1047" t="s">
        <v>8219</v>
      </c>
      <c r="G1047" t="s">
        <v>8224</v>
      </c>
      <c r="H1047" t="s">
        <v>8246</v>
      </c>
      <c r="I1047">
        <v>1487937508</v>
      </c>
      <c r="J1047" s="11">
        <f>(((I1047/60)/60)/24)+DATE(1970,1,1)</f>
        <v>42790.498935185184</v>
      </c>
      <c r="K1047">
        <v>1485345508</v>
      </c>
      <c r="L1047" s="15">
        <f>(((K1047/60)/60)/24)+DATE(1970,1,1)</f>
        <v>42760.498935185184</v>
      </c>
      <c r="M1047" s="63">
        <f>DATEDIF(L1047,J1047,"D")</f>
        <v>30</v>
      </c>
      <c r="N1047" s="5">
        <v>30</v>
      </c>
      <c r="O1047" t="b">
        <v>1</v>
      </c>
      <c r="P1047">
        <v>167</v>
      </c>
      <c r="Q1047" t="b">
        <v>1</v>
      </c>
      <c r="R1047" t="s">
        <v>8269</v>
      </c>
      <c r="S1047" s="2">
        <f>IF(E1047=0,0,E1047/D1047*100)</f>
        <v>106.63570159857905</v>
      </c>
      <c r="T1047" s="4">
        <f>IF(E1047=0,0,E1047/P1047)</f>
        <v>71.899281437125751</v>
      </c>
      <c r="U1047" t="str">
        <f>PROPER(LEFT(R1047,(SEARCH("/",R1047)-2)+1))</f>
        <v>Film &amp; Video</v>
      </c>
      <c r="V1047" t="str">
        <f>PROPER(RIGHT(R1047,LEN(R1047)-SEARCH("/",R1047)))</f>
        <v>Documentary</v>
      </c>
    </row>
    <row r="1048" spans="1:22" x14ac:dyDescent="0.25">
      <c r="A1048">
        <v>352</v>
      </c>
      <c r="B1048" s="7" t="s">
        <v>353</v>
      </c>
      <c r="C1048" s="7" t="s">
        <v>4462</v>
      </c>
      <c r="D1048" s="4">
        <v>10000</v>
      </c>
      <c r="E1048" s="4">
        <v>11656</v>
      </c>
      <c r="F1048" t="s">
        <v>8219</v>
      </c>
      <c r="G1048" t="s">
        <v>8224</v>
      </c>
      <c r="H1048" t="s">
        <v>8246</v>
      </c>
      <c r="I1048">
        <v>1412740868</v>
      </c>
      <c r="J1048" s="11">
        <f>(((I1048/60)/60)/24)+DATE(1970,1,1)</f>
        <v>41920.167453703703</v>
      </c>
      <c r="K1048">
        <v>1410148868</v>
      </c>
      <c r="L1048" s="15">
        <f>(((K1048/60)/60)/24)+DATE(1970,1,1)</f>
        <v>41890.167453703703</v>
      </c>
      <c r="M1048" s="63">
        <f>DATEDIF(L1048,J1048,"D")</f>
        <v>30</v>
      </c>
      <c r="N1048" s="5">
        <v>30</v>
      </c>
      <c r="O1048" t="b">
        <v>1</v>
      </c>
      <c r="P1048">
        <v>286</v>
      </c>
      <c r="Q1048" t="b">
        <v>1</v>
      </c>
      <c r="R1048" t="s">
        <v>8269</v>
      </c>
      <c r="S1048" s="2">
        <f>IF(E1048=0,0,E1048/D1048*100)</f>
        <v>116.56</v>
      </c>
      <c r="T1048" s="4">
        <f>IF(E1048=0,0,E1048/P1048)</f>
        <v>40.755244755244753</v>
      </c>
      <c r="U1048" t="str">
        <f>PROPER(LEFT(R1048,(SEARCH("/",R1048)-2)+1))</f>
        <v>Film &amp; Video</v>
      </c>
      <c r="V1048" t="str">
        <f>PROPER(RIGHT(R1048,LEN(R1048)-SEARCH("/",R1048)))</f>
        <v>Documentary</v>
      </c>
    </row>
    <row r="1049" spans="1:22" x14ac:dyDescent="0.25">
      <c r="A1049">
        <v>353</v>
      </c>
      <c r="B1049" s="7" t="s">
        <v>354</v>
      </c>
      <c r="C1049" s="7" t="s">
        <v>4463</v>
      </c>
      <c r="D1049" s="4">
        <v>58425</v>
      </c>
      <c r="E1049" s="4">
        <v>63460.18</v>
      </c>
      <c r="F1049" t="s">
        <v>8219</v>
      </c>
      <c r="G1049" t="s">
        <v>8224</v>
      </c>
      <c r="H1049" t="s">
        <v>8246</v>
      </c>
      <c r="I1049">
        <v>1447963219</v>
      </c>
      <c r="J1049" s="11">
        <f>(((I1049/60)/60)/24)+DATE(1970,1,1)</f>
        <v>42327.833553240736</v>
      </c>
      <c r="K1049">
        <v>1445367619</v>
      </c>
      <c r="L1049" s="15">
        <f>(((K1049/60)/60)/24)+DATE(1970,1,1)</f>
        <v>42297.791886574079</v>
      </c>
      <c r="M1049" s="63">
        <f>DATEDIF(L1049,J1049,"D")</f>
        <v>30</v>
      </c>
      <c r="N1049" s="5">
        <v>30</v>
      </c>
      <c r="O1049" t="b">
        <v>1</v>
      </c>
      <c r="P1049">
        <v>613</v>
      </c>
      <c r="Q1049" t="b">
        <v>1</v>
      </c>
      <c r="R1049" t="s">
        <v>8269</v>
      </c>
      <c r="S1049" s="2">
        <f>IF(E1049=0,0,E1049/D1049*100)</f>
        <v>108.61819426615318</v>
      </c>
      <c r="T1049" s="4">
        <f>IF(E1049=0,0,E1049/P1049)</f>
        <v>103.52394779771615</v>
      </c>
      <c r="U1049" t="str">
        <f>PROPER(LEFT(R1049,(SEARCH("/",R1049)-2)+1))</f>
        <v>Film &amp; Video</v>
      </c>
      <c r="V1049" t="str">
        <f>PROPER(RIGHT(R1049,LEN(R1049)-SEARCH("/",R1049)))</f>
        <v>Documentary</v>
      </c>
    </row>
    <row r="1050" spans="1:22" x14ac:dyDescent="0.25">
      <c r="A1050">
        <v>354</v>
      </c>
      <c r="B1050" s="7" t="s">
        <v>355</v>
      </c>
      <c r="C1050" s="7" t="s">
        <v>4464</v>
      </c>
      <c r="D1050" s="4">
        <v>3500</v>
      </c>
      <c r="E1050" s="4">
        <v>3638</v>
      </c>
      <c r="F1050" t="s">
        <v>8219</v>
      </c>
      <c r="G1050" t="s">
        <v>8224</v>
      </c>
      <c r="H1050" t="s">
        <v>8246</v>
      </c>
      <c r="I1050">
        <v>1460141521</v>
      </c>
      <c r="J1050" s="11">
        <f>(((I1050/60)/60)/24)+DATE(1970,1,1)</f>
        <v>42468.786122685182</v>
      </c>
      <c r="K1050">
        <v>1457553121</v>
      </c>
      <c r="L1050" s="15">
        <f>(((K1050/60)/60)/24)+DATE(1970,1,1)</f>
        <v>42438.827789351853</v>
      </c>
      <c r="M1050" s="63">
        <f>DATEDIF(L1050,J1050,"D")</f>
        <v>30</v>
      </c>
      <c r="N1050" s="5">
        <v>30</v>
      </c>
      <c r="O1050" t="b">
        <v>1</v>
      </c>
      <c r="P1050">
        <v>29</v>
      </c>
      <c r="Q1050" t="b">
        <v>1</v>
      </c>
      <c r="R1050" t="s">
        <v>8269</v>
      </c>
      <c r="S1050" s="2">
        <f>IF(E1050=0,0,E1050/D1050*100)</f>
        <v>103.94285714285714</v>
      </c>
      <c r="T1050" s="4">
        <f>IF(E1050=0,0,E1050/P1050)</f>
        <v>125.44827586206897</v>
      </c>
      <c r="U1050" t="str">
        <f>PROPER(LEFT(R1050,(SEARCH("/",R1050)-2)+1))</f>
        <v>Film &amp; Video</v>
      </c>
      <c r="V1050" t="str">
        <f>PROPER(RIGHT(R1050,LEN(R1050)-SEARCH("/",R1050)))</f>
        <v>Documentary</v>
      </c>
    </row>
    <row r="1051" spans="1:22" x14ac:dyDescent="0.25">
      <c r="A1051">
        <v>356</v>
      </c>
      <c r="B1051" s="7" t="s">
        <v>357</v>
      </c>
      <c r="C1051" s="7" t="s">
        <v>4466</v>
      </c>
      <c r="D1051" s="4">
        <v>7500</v>
      </c>
      <c r="E1051" s="4">
        <v>7701.93</v>
      </c>
      <c r="F1051" t="s">
        <v>8219</v>
      </c>
      <c r="G1051" t="s">
        <v>8224</v>
      </c>
      <c r="H1051" t="s">
        <v>8246</v>
      </c>
      <c r="I1051">
        <v>1458152193</v>
      </c>
      <c r="J1051" s="11">
        <f>(((I1051/60)/60)/24)+DATE(1970,1,1)</f>
        <v>42445.761493055557</v>
      </c>
      <c r="K1051">
        <v>1455563793</v>
      </c>
      <c r="L1051" s="15">
        <f>(((K1051/60)/60)/24)+DATE(1970,1,1)</f>
        <v>42415.803159722222</v>
      </c>
      <c r="M1051" s="63">
        <f>DATEDIF(L1051,J1051,"D")</f>
        <v>30</v>
      </c>
      <c r="N1051" s="5">
        <v>30</v>
      </c>
      <c r="O1051" t="b">
        <v>1</v>
      </c>
      <c r="P1051">
        <v>97</v>
      </c>
      <c r="Q1051" t="b">
        <v>1</v>
      </c>
      <c r="R1051" t="s">
        <v>8269</v>
      </c>
      <c r="S1051" s="2">
        <f>IF(E1051=0,0,E1051/D1051*100)</f>
        <v>102.69239999999999</v>
      </c>
      <c r="T1051" s="4">
        <f>IF(E1051=0,0,E1051/P1051)</f>
        <v>79.401340206185566</v>
      </c>
      <c r="U1051" t="str">
        <f>PROPER(LEFT(R1051,(SEARCH("/",R1051)-2)+1))</f>
        <v>Film &amp; Video</v>
      </c>
      <c r="V1051" t="str">
        <f>PROPER(RIGHT(R1051,LEN(R1051)-SEARCH("/",R1051)))</f>
        <v>Documentary</v>
      </c>
    </row>
    <row r="1052" spans="1:22" x14ac:dyDescent="0.25">
      <c r="A1052">
        <v>361</v>
      </c>
      <c r="B1052" s="7" t="s">
        <v>362</v>
      </c>
      <c r="C1052" s="7" t="s">
        <v>4471</v>
      </c>
      <c r="D1052" s="4">
        <v>35000</v>
      </c>
      <c r="E1052" s="4">
        <v>38876.949999999997</v>
      </c>
      <c r="F1052" t="s">
        <v>8219</v>
      </c>
      <c r="G1052" t="s">
        <v>8224</v>
      </c>
      <c r="H1052" t="s">
        <v>8246</v>
      </c>
      <c r="I1052">
        <v>1416704506</v>
      </c>
      <c r="J1052" s="11">
        <f>(((I1052/60)/60)/24)+DATE(1970,1,1)</f>
        <v>41966.042893518519</v>
      </c>
      <c r="K1052">
        <v>1414108906</v>
      </c>
      <c r="L1052" s="15">
        <f>(((K1052/60)/60)/24)+DATE(1970,1,1)</f>
        <v>41936.001226851848</v>
      </c>
      <c r="M1052" s="63">
        <f>DATEDIF(L1052,J1052,"D")</f>
        <v>30</v>
      </c>
      <c r="N1052" s="5">
        <v>30</v>
      </c>
      <c r="O1052" t="b">
        <v>0</v>
      </c>
      <c r="P1052">
        <v>354</v>
      </c>
      <c r="Q1052" t="b">
        <v>1</v>
      </c>
      <c r="R1052" t="s">
        <v>8269</v>
      </c>
      <c r="S1052" s="2">
        <f>IF(E1052=0,0,E1052/D1052*100)</f>
        <v>111.07699999999998</v>
      </c>
      <c r="T1052" s="4">
        <f>IF(E1052=0,0,E1052/P1052)</f>
        <v>109.82189265536722</v>
      </c>
      <c r="U1052" t="str">
        <f>PROPER(LEFT(R1052,(SEARCH("/",R1052)-2)+1))</f>
        <v>Film &amp; Video</v>
      </c>
      <c r="V1052" t="str">
        <f>PROPER(RIGHT(R1052,LEN(R1052)-SEARCH("/",R1052)))</f>
        <v>Documentary</v>
      </c>
    </row>
    <row r="1053" spans="1:22" x14ac:dyDescent="0.25">
      <c r="A1053">
        <v>365</v>
      </c>
      <c r="B1053" s="7" t="s">
        <v>366</v>
      </c>
      <c r="C1053" s="7" t="s">
        <v>4475</v>
      </c>
      <c r="D1053" s="4">
        <v>15000</v>
      </c>
      <c r="E1053" s="4">
        <v>15596</v>
      </c>
      <c r="F1053" t="s">
        <v>8219</v>
      </c>
      <c r="G1053" t="s">
        <v>8225</v>
      </c>
      <c r="H1053" t="s">
        <v>8247</v>
      </c>
      <c r="I1053">
        <v>1393597999</v>
      </c>
      <c r="J1053" s="11">
        <f>(((I1053/60)/60)/24)+DATE(1970,1,1)</f>
        <v>41698.606469907405</v>
      </c>
      <c r="K1053">
        <v>1391005999</v>
      </c>
      <c r="L1053" s="15">
        <f>(((K1053/60)/60)/24)+DATE(1970,1,1)</f>
        <v>41668.606469907405</v>
      </c>
      <c r="M1053" s="63">
        <f>DATEDIF(L1053,J1053,"D")</f>
        <v>30</v>
      </c>
      <c r="N1053" s="5">
        <v>30</v>
      </c>
      <c r="O1053" t="b">
        <v>0</v>
      </c>
      <c r="P1053">
        <v>65</v>
      </c>
      <c r="Q1053" t="b">
        <v>1</v>
      </c>
      <c r="R1053" t="s">
        <v>8269</v>
      </c>
      <c r="S1053" s="2">
        <f>IF(E1053=0,0,E1053/D1053*100)</f>
        <v>103.97333333333334</v>
      </c>
      <c r="T1053" s="4">
        <f>IF(E1053=0,0,E1053/P1053)</f>
        <v>239.93846153846152</v>
      </c>
      <c r="U1053" t="str">
        <f>PROPER(LEFT(R1053,(SEARCH("/",R1053)-2)+1))</f>
        <v>Film &amp; Video</v>
      </c>
      <c r="V1053" t="str">
        <f>PROPER(RIGHT(R1053,LEN(R1053)-SEARCH("/",R1053)))</f>
        <v>Documentary</v>
      </c>
    </row>
    <row r="1054" spans="1:22" x14ac:dyDescent="0.25">
      <c r="A1054">
        <v>366</v>
      </c>
      <c r="B1054" s="7" t="s">
        <v>367</v>
      </c>
      <c r="C1054" s="7" t="s">
        <v>4476</v>
      </c>
      <c r="D1054" s="4">
        <v>38000</v>
      </c>
      <c r="E1054" s="4">
        <v>38500</v>
      </c>
      <c r="F1054" t="s">
        <v>8219</v>
      </c>
      <c r="G1054" t="s">
        <v>8224</v>
      </c>
      <c r="H1054" t="s">
        <v>8246</v>
      </c>
      <c r="I1054">
        <v>1337540518</v>
      </c>
      <c r="J1054" s="11">
        <f>(((I1054/60)/60)/24)+DATE(1970,1,1)</f>
        <v>41049.793032407404</v>
      </c>
      <c r="K1054">
        <v>1334948518</v>
      </c>
      <c r="L1054" s="15">
        <f>(((K1054/60)/60)/24)+DATE(1970,1,1)</f>
        <v>41019.793032407404</v>
      </c>
      <c r="M1054" s="63">
        <f>DATEDIF(L1054,J1054,"D")</f>
        <v>30</v>
      </c>
      <c r="N1054" s="5">
        <v>30</v>
      </c>
      <c r="O1054" t="b">
        <v>0</v>
      </c>
      <c r="P1054">
        <v>134</v>
      </c>
      <c r="Q1054" t="b">
        <v>1</v>
      </c>
      <c r="R1054" t="s">
        <v>8269</v>
      </c>
      <c r="S1054" s="2">
        <f>IF(E1054=0,0,E1054/D1054*100)</f>
        <v>101.31578947368421</v>
      </c>
      <c r="T1054" s="4">
        <f>IF(E1054=0,0,E1054/P1054)</f>
        <v>287.31343283582089</v>
      </c>
      <c r="U1054" t="str">
        <f>PROPER(LEFT(R1054,(SEARCH("/",R1054)-2)+1))</f>
        <v>Film &amp; Video</v>
      </c>
      <c r="V1054" t="str">
        <f>PROPER(RIGHT(R1054,LEN(R1054)-SEARCH("/",R1054)))</f>
        <v>Documentary</v>
      </c>
    </row>
    <row r="1055" spans="1:22" x14ac:dyDescent="0.25">
      <c r="A1055">
        <v>369</v>
      </c>
      <c r="B1055" s="7" t="s">
        <v>370</v>
      </c>
      <c r="C1055" s="7" t="s">
        <v>4479</v>
      </c>
      <c r="D1055" s="4">
        <v>6500</v>
      </c>
      <c r="E1055" s="4">
        <v>7160.12</v>
      </c>
      <c r="F1055" t="s">
        <v>8219</v>
      </c>
      <c r="G1055" t="s">
        <v>8224</v>
      </c>
      <c r="H1055" t="s">
        <v>8246</v>
      </c>
      <c r="I1055">
        <v>1326633269</v>
      </c>
      <c r="J1055" s="11">
        <f>(((I1055/60)/60)/24)+DATE(1970,1,1)</f>
        <v>40923.551724537036</v>
      </c>
      <c r="K1055">
        <v>1324041269</v>
      </c>
      <c r="L1055" s="15">
        <f>(((K1055/60)/60)/24)+DATE(1970,1,1)</f>
        <v>40893.551724537036</v>
      </c>
      <c r="M1055" s="63">
        <f>DATEDIF(L1055,J1055,"D")</f>
        <v>30</v>
      </c>
      <c r="N1055" s="5">
        <v>30</v>
      </c>
      <c r="O1055" t="b">
        <v>0</v>
      </c>
      <c r="P1055">
        <v>167</v>
      </c>
      <c r="Q1055" t="b">
        <v>1</v>
      </c>
      <c r="R1055" t="s">
        <v>8269</v>
      </c>
      <c r="S1055" s="2">
        <f>IF(E1055=0,0,E1055/D1055*100)</f>
        <v>110.15569230769231</v>
      </c>
      <c r="T1055" s="4">
        <f>IF(E1055=0,0,E1055/P1055)</f>
        <v>42.874970059880241</v>
      </c>
      <c r="U1055" t="str">
        <f>PROPER(LEFT(R1055,(SEARCH("/",R1055)-2)+1))</f>
        <v>Film &amp; Video</v>
      </c>
      <c r="V1055" t="str">
        <f>PROPER(RIGHT(R1055,LEN(R1055)-SEARCH("/",R1055)))</f>
        <v>Documentary</v>
      </c>
    </row>
    <row r="1056" spans="1:22" x14ac:dyDescent="0.25">
      <c r="A1056">
        <v>370</v>
      </c>
      <c r="B1056" s="7" t="s">
        <v>371</v>
      </c>
      <c r="C1056" s="7" t="s">
        <v>4480</v>
      </c>
      <c r="D1056" s="4">
        <v>25000</v>
      </c>
      <c r="E1056" s="4">
        <v>30505</v>
      </c>
      <c r="F1056" t="s">
        <v>8219</v>
      </c>
      <c r="G1056" t="s">
        <v>8224</v>
      </c>
      <c r="H1056" t="s">
        <v>8246</v>
      </c>
      <c r="I1056">
        <v>1483729500</v>
      </c>
      <c r="J1056" s="11">
        <f>(((I1056/60)/60)/24)+DATE(1970,1,1)</f>
        <v>42741.795138888891</v>
      </c>
      <c r="K1056">
        <v>1481137500</v>
      </c>
      <c r="L1056" s="15">
        <f>(((K1056/60)/60)/24)+DATE(1970,1,1)</f>
        <v>42711.795138888891</v>
      </c>
      <c r="M1056" s="63">
        <f>DATEDIF(L1056,J1056,"D")</f>
        <v>30</v>
      </c>
      <c r="N1056" s="5">
        <v>30</v>
      </c>
      <c r="O1056" t="b">
        <v>0</v>
      </c>
      <c r="P1056">
        <v>43</v>
      </c>
      <c r="Q1056" t="b">
        <v>1</v>
      </c>
      <c r="R1056" t="s">
        <v>8269</v>
      </c>
      <c r="S1056" s="2">
        <f>IF(E1056=0,0,E1056/D1056*100)</f>
        <v>122.02</v>
      </c>
      <c r="T1056" s="4">
        <f>IF(E1056=0,0,E1056/P1056)</f>
        <v>709.41860465116281</v>
      </c>
      <c r="U1056" t="str">
        <f>PROPER(LEFT(R1056,(SEARCH("/",R1056)-2)+1))</f>
        <v>Film &amp; Video</v>
      </c>
      <c r="V1056" t="str">
        <f>PROPER(RIGHT(R1056,LEN(R1056)-SEARCH("/",R1056)))</f>
        <v>Documentary</v>
      </c>
    </row>
    <row r="1057" spans="1:22" x14ac:dyDescent="0.25">
      <c r="A1057">
        <v>373</v>
      </c>
      <c r="B1057" s="7" t="s">
        <v>374</v>
      </c>
      <c r="C1057" s="7" t="s">
        <v>4483</v>
      </c>
      <c r="D1057" s="4">
        <v>7500</v>
      </c>
      <c r="E1057" s="4">
        <v>8000</v>
      </c>
      <c r="F1057" t="s">
        <v>8219</v>
      </c>
      <c r="G1057" t="s">
        <v>8224</v>
      </c>
      <c r="H1057" t="s">
        <v>8246</v>
      </c>
      <c r="I1057">
        <v>1342648398</v>
      </c>
      <c r="J1057" s="11">
        <f>(((I1057/60)/60)/24)+DATE(1970,1,1)</f>
        <v>41108.91201388889</v>
      </c>
      <c r="K1057">
        <v>1340056398</v>
      </c>
      <c r="L1057" s="15">
        <f>(((K1057/60)/60)/24)+DATE(1970,1,1)</f>
        <v>41078.91201388889</v>
      </c>
      <c r="M1057" s="63">
        <f>DATEDIF(L1057,J1057,"D")</f>
        <v>30</v>
      </c>
      <c r="N1057" s="5">
        <v>30</v>
      </c>
      <c r="O1057" t="b">
        <v>0</v>
      </c>
      <c r="P1057">
        <v>89</v>
      </c>
      <c r="Q1057" t="b">
        <v>1</v>
      </c>
      <c r="R1057" t="s">
        <v>8269</v>
      </c>
      <c r="S1057" s="2">
        <f>IF(E1057=0,0,E1057/D1057*100)</f>
        <v>106.66666666666667</v>
      </c>
      <c r="T1057" s="4">
        <f>IF(E1057=0,0,E1057/P1057)</f>
        <v>89.887640449438209</v>
      </c>
      <c r="U1057" t="str">
        <f>PROPER(LEFT(R1057,(SEARCH("/",R1057)-2)+1))</f>
        <v>Film &amp; Video</v>
      </c>
      <c r="V1057" t="str">
        <f>PROPER(RIGHT(R1057,LEN(R1057)-SEARCH("/",R1057)))</f>
        <v>Documentary</v>
      </c>
    </row>
    <row r="1058" spans="1:22" x14ac:dyDescent="0.25">
      <c r="A1058">
        <v>377</v>
      </c>
      <c r="B1058" s="7" t="s">
        <v>378</v>
      </c>
      <c r="C1058" s="7" t="s">
        <v>4487</v>
      </c>
      <c r="D1058" s="4">
        <v>12000</v>
      </c>
      <c r="E1058" s="4">
        <v>13728</v>
      </c>
      <c r="F1058" t="s">
        <v>8219</v>
      </c>
      <c r="G1058" t="s">
        <v>8224</v>
      </c>
      <c r="H1058" t="s">
        <v>8246</v>
      </c>
      <c r="I1058">
        <v>1447484460</v>
      </c>
      <c r="J1058" s="11">
        <f>(((I1058/60)/60)/24)+DATE(1970,1,1)</f>
        <v>42322.292361111111</v>
      </c>
      <c r="K1058">
        <v>1444888868</v>
      </c>
      <c r="L1058" s="15">
        <f>(((K1058/60)/60)/24)+DATE(1970,1,1)</f>
        <v>42292.250787037032</v>
      </c>
      <c r="M1058" s="63">
        <f>DATEDIF(L1058,J1058,"D")</f>
        <v>30</v>
      </c>
      <c r="N1058" s="5">
        <v>30</v>
      </c>
      <c r="O1058" t="b">
        <v>0</v>
      </c>
      <c r="P1058">
        <v>133</v>
      </c>
      <c r="Q1058" t="b">
        <v>1</v>
      </c>
      <c r="R1058" t="s">
        <v>8269</v>
      </c>
      <c r="S1058" s="2">
        <f>IF(E1058=0,0,E1058/D1058*100)</f>
        <v>114.39999999999999</v>
      </c>
      <c r="T1058" s="4">
        <f>IF(E1058=0,0,E1058/P1058)</f>
        <v>103.21804511278195</v>
      </c>
      <c r="U1058" t="str">
        <f>PROPER(LEFT(R1058,(SEARCH("/",R1058)-2)+1))</f>
        <v>Film &amp; Video</v>
      </c>
      <c r="V1058" t="str">
        <f>PROPER(RIGHT(R1058,LEN(R1058)-SEARCH("/",R1058)))</f>
        <v>Documentary</v>
      </c>
    </row>
    <row r="1059" spans="1:22" x14ac:dyDescent="0.25">
      <c r="A1059">
        <v>384</v>
      </c>
      <c r="B1059" s="7" t="s">
        <v>385</v>
      </c>
      <c r="C1059" s="7" t="s">
        <v>4494</v>
      </c>
      <c r="D1059" s="4">
        <v>20000</v>
      </c>
      <c r="E1059" s="4">
        <v>22421</v>
      </c>
      <c r="F1059" t="s">
        <v>8219</v>
      </c>
      <c r="G1059" t="s">
        <v>8224</v>
      </c>
      <c r="H1059" t="s">
        <v>8246</v>
      </c>
      <c r="I1059">
        <v>1420569947</v>
      </c>
      <c r="J1059" s="11">
        <f>(((I1059/60)/60)/24)+DATE(1970,1,1)</f>
        <v>42010.781793981485</v>
      </c>
      <c r="K1059">
        <v>1417977947</v>
      </c>
      <c r="L1059" s="15">
        <f>(((K1059/60)/60)/24)+DATE(1970,1,1)</f>
        <v>41980.781793981485</v>
      </c>
      <c r="M1059" s="63">
        <f>DATEDIF(L1059,J1059,"D")</f>
        <v>30</v>
      </c>
      <c r="N1059" s="5">
        <v>30</v>
      </c>
      <c r="O1059" t="b">
        <v>0</v>
      </c>
      <c r="P1059">
        <v>383</v>
      </c>
      <c r="Q1059" t="b">
        <v>1</v>
      </c>
      <c r="R1059" t="s">
        <v>8269</v>
      </c>
      <c r="S1059" s="2">
        <f>IF(E1059=0,0,E1059/D1059*100)</f>
        <v>112.105</v>
      </c>
      <c r="T1059" s="4">
        <f>IF(E1059=0,0,E1059/P1059)</f>
        <v>58.540469973890339</v>
      </c>
      <c r="U1059" t="str">
        <f>PROPER(LEFT(R1059,(SEARCH("/",R1059)-2)+1))</f>
        <v>Film &amp; Video</v>
      </c>
      <c r="V1059" t="str">
        <f>PROPER(RIGHT(R1059,LEN(R1059)-SEARCH("/",R1059)))</f>
        <v>Documentary</v>
      </c>
    </row>
    <row r="1060" spans="1:22" x14ac:dyDescent="0.25">
      <c r="A1060">
        <v>385</v>
      </c>
      <c r="B1060" s="7" t="s">
        <v>386</v>
      </c>
      <c r="C1060" s="7" t="s">
        <v>4495</v>
      </c>
      <c r="D1060" s="4">
        <v>25000</v>
      </c>
      <c r="E1060" s="4">
        <v>26495.5</v>
      </c>
      <c r="F1060" t="s">
        <v>8219</v>
      </c>
      <c r="G1060" t="s">
        <v>8224</v>
      </c>
      <c r="H1060" t="s">
        <v>8246</v>
      </c>
      <c r="I1060">
        <v>1416582101</v>
      </c>
      <c r="J1060" s="11">
        <f>(((I1060/60)/60)/24)+DATE(1970,1,1)</f>
        <v>41964.626168981486</v>
      </c>
      <c r="K1060">
        <v>1413986501</v>
      </c>
      <c r="L1060" s="15">
        <f>(((K1060/60)/60)/24)+DATE(1970,1,1)</f>
        <v>41934.584502314814</v>
      </c>
      <c r="M1060" s="63">
        <f>DATEDIF(L1060,J1060,"D")</f>
        <v>30</v>
      </c>
      <c r="N1060" s="5">
        <v>30</v>
      </c>
      <c r="O1060" t="b">
        <v>0</v>
      </c>
      <c r="P1060">
        <v>237</v>
      </c>
      <c r="Q1060" t="b">
        <v>1</v>
      </c>
      <c r="R1060" t="s">
        <v>8269</v>
      </c>
      <c r="S1060" s="2">
        <f>IF(E1060=0,0,E1060/D1060*100)</f>
        <v>105.982</v>
      </c>
      <c r="T1060" s="4">
        <f>IF(E1060=0,0,E1060/P1060)</f>
        <v>111.79535864978902</v>
      </c>
      <c r="U1060" t="str">
        <f>PROPER(LEFT(R1060,(SEARCH("/",R1060)-2)+1))</f>
        <v>Film &amp; Video</v>
      </c>
      <c r="V1060" t="str">
        <f>PROPER(RIGHT(R1060,LEN(R1060)-SEARCH("/",R1060)))</f>
        <v>Documentary</v>
      </c>
    </row>
    <row r="1061" spans="1:22" x14ac:dyDescent="0.25">
      <c r="A1061">
        <v>388</v>
      </c>
      <c r="B1061" s="7" t="s">
        <v>389</v>
      </c>
      <c r="C1061" s="7" t="s">
        <v>4498</v>
      </c>
      <c r="D1061" s="4">
        <v>5000</v>
      </c>
      <c r="E1061" s="4">
        <v>6308</v>
      </c>
      <c r="F1061" t="s">
        <v>8219</v>
      </c>
      <c r="G1061" t="s">
        <v>8224</v>
      </c>
      <c r="H1061" t="s">
        <v>8246</v>
      </c>
      <c r="I1061">
        <v>1469670580</v>
      </c>
      <c r="J1061" s="11">
        <f>(((I1061/60)/60)/24)+DATE(1970,1,1)</f>
        <v>42579.076157407413</v>
      </c>
      <c r="K1061">
        <v>1467078580</v>
      </c>
      <c r="L1061" s="15">
        <f>(((K1061/60)/60)/24)+DATE(1970,1,1)</f>
        <v>42549.076157407413</v>
      </c>
      <c r="M1061" s="63">
        <f>DATEDIF(L1061,J1061,"D")</f>
        <v>30</v>
      </c>
      <c r="N1061" s="5">
        <v>30</v>
      </c>
      <c r="O1061" t="b">
        <v>0</v>
      </c>
      <c r="P1061">
        <v>71</v>
      </c>
      <c r="Q1061" t="b">
        <v>1</v>
      </c>
      <c r="R1061" t="s">
        <v>8269</v>
      </c>
      <c r="S1061" s="2">
        <f>IF(E1061=0,0,E1061/D1061*100)</f>
        <v>126.16000000000001</v>
      </c>
      <c r="T1061" s="4">
        <f>IF(E1061=0,0,E1061/P1061)</f>
        <v>88.845070422535215</v>
      </c>
      <c r="U1061" t="str">
        <f>PROPER(LEFT(R1061,(SEARCH("/",R1061)-2)+1))</f>
        <v>Film &amp; Video</v>
      </c>
      <c r="V1061" t="str">
        <f>PROPER(RIGHT(R1061,LEN(R1061)-SEARCH("/",R1061)))</f>
        <v>Documentary</v>
      </c>
    </row>
    <row r="1062" spans="1:22" x14ac:dyDescent="0.25">
      <c r="A1062">
        <v>391</v>
      </c>
      <c r="B1062" s="7" t="s">
        <v>392</v>
      </c>
      <c r="C1062" s="7" t="s">
        <v>4501</v>
      </c>
      <c r="D1062" s="4">
        <v>20000</v>
      </c>
      <c r="E1062" s="4">
        <v>20122</v>
      </c>
      <c r="F1062" t="s">
        <v>8219</v>
      </c>
      <c r="G1062" t="s">
        <v>8224</v>
      </c>
      <c r="H1062" t="s">
        <v>8246</v>
      </c>
      <c r="I1062">
        <v>1324169940</v>
      </c>
      <c r="J1062" s="11">
        <f>(((I1062/60)/60)/24)+DATE(1970,1,1)</f>
        <v>40895.040972222225</v>
      </c>
      <c r="K1062">
        <v>1321578051</v>
      </c>
      <c r="L1062" s="15">
        <f>(((K1062/60)/60)/24)+DATE(1970,1,1)</f>
        <v>40865.042256944449</v>
      </c>
      <c r="M1062" s="63">
        <f>DATEDIF(L1062,J1062,"D")</f>
        <v>30</v>
      </c>
      <c r="N1062" s="5">
        <v>30</v>
      </c>
      <c r="O1062" t="b">
        <v>0</v>
      </c>
      <c r="P1062">
        <v>193</v>
      </c>
      <c r="Q1062" t="b">
        <v>1</v>
      </c>
      <c r="R1062" t="s">
        <v>8269</v>
      </c>
      <c r="S1062" s="2">
        <f>IF(E1062=0,0,E1062/D1062*100)</f>
        <v>100.61</v>
      </c>
      <c r="T1062" s="4">
        <f>IF(E1062=0,0,E1062/P1062)</f>
        <v>104.25906735751295</v>
      </c>
      <c r="U1062" t="str">
        <f>PROPER(LEFT(R1062,(SEARCH("/",R1062)-2)+1))</f>
        <v>Film &amp; Video</v>
      </c>
      <c r="V1062" t="str">
        <f>PROPER(RIGHT(R1062,LEN(R1062)-SEARCH("/",R1062)))</f>
        <v>Documentary</v>
      </c>
    </row>
    <row r="1063" spans="1:22" x14ac:dyDescent="0.25">
      <c r="A1063">
        <v>401</v>
      </c>
      <c r="B1063" s="7" t="s">
        <v>402</v>
      </c>
      <c r="C1063" s="7" t="s">
        <v>4511</v>
      </c>
      <c r="D1063" s="4">
        <v>50000</v>
      </c>
      <c r="E1063" s="4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 s="11">
        <f>(((I1063/60)/60)/24)+DATE(1970,1,1)</f>
        <v>40762.842245370368</v>
      </c>
      <c r="K1063">
        <v>1310155970</v>
      </c>
      <c r="L1063" s="15">
        <f>(((K1063/60)/60)/24)+DATE(1970,1,1)</f>
        <v>40732.842245370368</v>
      </c>
      <c r="M1063" s="63">
        <f>DATEDIF(L1063,J1063,"D")</f>
        <v>30</v>
      </c>
      <c r="N1063" s="5">
        <v>30</v>
      </c>
      <c r="O1063" t="b">
        <v>0</v>
      </c>
      <c r="P1063">
        <v>73</v>
      </c>
      <c r="Q1063" t="b">
        <v>1</v>
      </c>
      <c r="R1063" t="s">
        <v>8269</v>
      </c>
      <c r="S1063" s="2">
        <f>IF(E1063=0,0,E1063/D1063*100)</f>
        <v>103.812</v>
      </c>
      <c r="T1063" s="4">
        <f>IF(E1063=0,0,E1063/P1063)</f>
        <v>711.04109589041093</v>
      </c>
      <c r="U1063" t="str">
        <f>PROPER(LEFT(R1063,(SEARCH("/",R1063)-2)+1))</f>
        <v>Film &amp; Video</v>
      </c>
      <c r="V1063" t="str">
        <f>PROPER(RIGHT(R1063,LEN(R1063)-SEARCH("/",R1063)))</f>
        <v>Documentary</v>
      </c>
    </row>
    <row r="1064" spans="1:22" x14ac:dyDescent="0.25">
      <c r="A1064">
        <v>405</v>
      </c>
      <c r="B1064" s="7" t="s">
        <v>406</v>
      </c>
      <c r="C1064" s="7" t="s">
        <v>4515</v>
      </c>
      <c r="D1064" s="4">
        <v>2820</v>
      </c>
      <c r="E1064" s="4">
        <v>3036</v>
      </c>
      <c r="F1064" t="s">
        <v>8219</v>
      </c>
      <c r="G1064" t="s">
        <v>8224</v>
      </c>
      <c r="H1064" t="s">
        <v>8246</v>
      </c>
      <c r="I1064">
        <v>1394071339</v>
      </c>
      <c r="J1064" s="11">
        <f>(((I1064/60)/60)/24)+DATE(1970,1,1)</f>
        <v>41704.08494212963</v>
      </c>
      <c r="K1064">
        <v>1391479339</v>
      </c>
      <c r="L1064" s="15">
        <f>(((K1064/60)/60)/24)+DATE(1970,1,1)</f>
        <v>41674.08494212963</v>
      </c>
      <c r="M1064" s="63">
        <f>DATEDIF(L1064,J1064,"D")</f>
        <v>30</v>
      </c>
      <c r="N1064" s="5">
        <v>30</v>
      </c>
      <c r="O1064" t="b">
        <v>0</v>
      </c>
      <c r="P1064">
        <v>55</v>
      </c>
      <c r="Q1064" t="b">
        <v>1</v>
      </c>
      <c r="R1064" t="s">
        <v>8269</v>
      </c>
      <c r="S1064" s="2">
        <f>IF(E1064=0,0,E1064/D1064*100)</f>
        <v>107.65957446808511</v>
      </c>
      <c r="T1064" s="4">
        <f>IF(E1064=0,0,E1064/P1064)</f>
        <v>55.2</v>
      </c>
      <c r="U1064" t="str">
        <f>PROPER(LEFT(R1064,(SEARCH("/",R1064)-2)+1))</f>
        <v>Film &amp; Video</v>
      </c>
      <c r="V1064" t="str">
        <f>PROPER(RIGHT(R1064,LEN(R1064)-SEARCH("/",R1064)))</f>
        <v>Documentary</v>
      </c>
    </row>
    <row r="1065" spans="1:22" x14ac:dyDescent="0.25">
      <c r="A1065">
        <v>409</v>
      </c>
      <c r="B1065" s="7" t="s">
        <v>410</v>
      </c>
      <c r="C1065" s="7" t="s">
        <v>4519</v>
      </c>
      <c r="D1065" s="4">
        <v>500</v>
      </c>
      <c r="E1065" s="4">
        <v>684</v>
      </c>
      <c r="F1065" t="s">
        <v>8219</v>
      </c>
      <c r="G1065" t="s">
        <v>8225</v>
      </c>
      <c r="H1065" t="s">
        <v>8247</v>
      </c>
      <c r="I1065">
        <v>1469220144</v>
      </c>
      <c r="J1065" s="11">
        <f>(((I1065/60)/60)/24)+DATE(1970,1,1)</f>
        <v>42573.862777777773</v>
      </c>
      <c r="K1065">
        <v>1466628144</v>
      </c>
      <c r="L1065" s="15">
        <f>(((K1065/60)/60)/24)+DATE(1970,1,1)</f>
        <v>42543.862777777773</v>
      </c>
      <c r="M1065" s="63">
        <f>DATEDIF(L1065,J1065,"D")</f>
        <v>30</v>
      </c>
      <c r="N1065" s="5">
        <v>30</v>
      </c>
      <c r="O1065" t="b">
        <v>0</v>
      </c>
      <c r="P1065">
        <v>15</v>
      </c>
      <c r="Q1065" t="b">
        <v>1</v>
      </c>
      <c r="R1065" t="s">
        <v>8269</v>
      </c>
      <c r="S1065" s="2">
        <f>IF(E1065=0,0,E1065/D1065*100)</f>
        <v>136.80000000000001</v>
      </c>
      <c r="T1065" s="4">
        <f>IF(E1065=0,0,E1065/P1065)</f>
        <v>45.6</v>
      </c>
      <c r="U1065" t="str">
        <f>PROPER(LEFT(R1065,(SEARCH("/",R1065)-2)+1))</f>
        <v>Film &amp; Video</v>
      </c>
      <c r="V1065" t="str">
        <f>PROPER(RIGHT(R1065,LEN(R1065)-SEARCH("/",R1065)))</f>
        <v>Documentary</v>
      </c>
    </row>
    <row r="1066" spans="1:22" x14ac:dyDescent="0.25">
      <c r="A1066">
        <v>413</v>
      </c>
      <c r="B1066" s="7" t="s">
        <v>414</v>
      </c>
      <c r="C1066" s="7" t="s">
        <v>4523</v>
      </c>
      <c r="D1066" s="4">
        <v>12800</v>
      </c>
      <c r="E1066" s="4">
        <v>13451</v>
      </c>
      <c r="F1066" t="s">
        <v>8219</v>
      </c>
      <c r="G1066" t="s">
        <v>8224</v>
      </c>
      <c r="H1066" t="s">
        <v>8246</v>
      </c>
      <c r="I1066">
        <v>1342731811</v>
      </c>
      <c r="J1066" s="11">
        <f>(((I1066/60)/60)/24)+DATE(1970,1,1)</f>
        <v>41109.877442129626</v>
      </c>
      <c r="K1066">
        <v>1340139811</v>
      </c>
      <c r="L1066" s="15">
        <f>(((K1066/60)/60)/24)+DATE(1970,1,1)</f>
        <v>41079.877442129626</v>
      </c>
      <c r="M1066" s="63">
        <f>DATEDIF(L1066,J1066,"D")</f>
        <v>30</v>
      </c>
      <c r="N1066" s="5">
        <v>30</v>
      </c>
      <c r="O1066" t="b">
        <v>0</v>
      </c>
      <c r="P1066">
        <v>171</v>
      </c>
      <c r="Q1066" t="b">
        <v>1</v>
      </c>
      <c r="R1066" t="s">
        <v>8269</v>
      </c>
      <c r="S1066" s="2">
        <f>IF(E1066=0,0,E1066/D1066*100)</f>
        <v>105.0859375</v>
      </c>
      <c r="T1066" s="4">
        <f>IF(E1066=0,0,E1066/P1066)</f>
        <v>78.660818713450297</v>
      </c>
      <c r="U1066" t="str">
        <f>PROPER(LEFT(R1066,(SEARCH("/",R1066)-2)+1))</f>
        <v>Film &amp; Video</v>
      </c>
      <c r="V1066" t="str">
        <f>PROPER(RIGHT(R1066,LEN(R1066)-SEARCH("/",R1066)))</f>
        <v>Documentary</v>
      </c>
    </row>
    <row r="1067" spans="1:22" x14ac:dyDescent="0.25">
      <c r="A1067">
        <v>414</v>
      </c>
      <c r="B1067" s="7" t="s">
        <v>415</v>
      </c>
      <c r="C1067" s="7" t="s">
        <v>4524</v>
      </c>
      <c r="D1067" s="4">
        <v>18500</v>
      </c>
      <c r="E1067" s="4">
        <v>19028</v>
      </c>
      <c r="F1067" t="s">
        <v>8219</v>
      </c>
      <c r="G1067" t="s">
        <v>8224</v>
      </c>
      <c r="H1067" t="s">
        <v>8246</v>
      </c>
      <c r="I1067">
        <v>1381541465</v>
      </c>
      <c r="J1067" s="11">
        <f>(((I1067/60)/60)/24)+DATE(1970,1,1)</f>
        <v>41559.063252314816</v>
      </c>
      <c r="K1067">
        <v>1378949465</v>
      </c>
      <c r="L1067" s="15">
        <f>(((K1067/60)/60)/24)+DATE(1970,1,1)</f>
        <v>41529.063252314816</v>
      </c>
      <c r="M1067" s="63">
        <f>DATEDIF(L1067,J1067,"D")</f>
        <v>30</v>
      </c>
      <c r="N1067" s="5">
        <v>30</v>
      </c>
      <c r="O1067" t="b">
        <v>0</v>
      </c>
      <c r="P1067">
        <v>208</v>
      </c>
      <c r="Q1067" t="b">
        <v>1</v>
      </c>
      <c r="R1067" t="s">
        <v>8269</v>
      </c>
      <c r="S1067" s="2">
        <f>IF(E1067=0,0,E1067/D1067*100)</f>
        <v>102.85405405405406</v>
      </c>
      <c r="T1067" s="4">
        <f>IF(E1067=0,0,E1067/P1067)</f>
        <v>91.480769230769226</v>
      </c>
      <c r="U1067" t="str">
        <f>PROPER(LEFT(R1067,(SEARCH("/",R1067)-2)+1))</f>
        <v>Film &amp; Video</v>
      </c>
      <c r="V1067" t="str">
        <f>PROPER(RIGHT(R1067,LEN(R1067)-SEARCH("/",R1067)))</f>
        <v>Documentary</v>
      </c>
    </row>
    <row r="1068" spans="1:22" x14ac:dyDescent="0.25">
      <c r="A1068">
        <v>416</v>
      </c>
      <c r="B1068" s="7" t="s">
        <v>417</v>
      </c>
      <c r="C1068" s="7" t="s">
        <v>4526</v>
      </c>
      <c r="D1068" s="4">
        <v>1000</v>
      </c>
      <c r="E1068" s="4">
        <v>1202.17</v>
      </c>
      <c r="F1068" t="s">
        <v>8219</v>
      </c>
      <c r="G1068" t="s">
        <v>8224</v>
      </c>
      <c r="H1068" t="s">
        <v>8246</v>
      </c>
      <c r="I1068">
        <v>1391851831</v>
      </c>
      <c r="J1068" s="11">
        <f>(((I1068/60)/60)/24)+DATE(1970,1,1)</f>
        <v>41678.396192129629</v>
      </c>
      <c r="K1068">
        <v>1389259831</v>
      </c>
      <c r="L1068" s="15">
        <f>(((K1068/60)/60)/24)+DATE(1970,1,1)</f>
        <v>41648.396192129629</v>
      </c>
      <c r="M1068" s="63">
        <f>DATEDIF(L1068,J1068,"D")</f>
        <v>30</v>
      </c>
      <c r="N1068" s="5">
        <v>30</v>
      </c>
      <c r="O1068" t="b">
        <v>0</v>
      </c>
      <c r="P1068">
        <v>25</v>
      </c>
      <c r="Q1068" t="b">
        <v>1</v>
      </c>
      <c r="R1068" t="s">
        <v>8269</v>
      </c>
      <c r="S1068" s="2">
        <f>IF(E1068=0,0,E1068/D1068*100)</f>
        <v>120.21700000000001</v>
      </c>
      <c r="T1068" s="4">
        <f>IF(E1068=0,0,E1068/P1068)</f>
        <v>48.086800000000004</v>
      </c>
      <c r="U1068" t="str">
        <f>PROPER(LEFT(R1068,(SEARCH("/",R1068)-2)+1))</f>
        <v>Film &amp; Video</v>
      </c>
      <c r="V1068" t="str">
        <f>PROPER(RIGHT(R1068,LEN(R1068)-SEARCH("/",R1068)))</f>
        <v>Documentary</v>
      </c>
    </row>
    <row r="1069" spans="1:22" x14ac:dyDescent="0.25">
      <c r="A1069">
        <v>418</v>
      </c>
      <c r="B1069" s="7" t="s">
        <v>419</v>
      </c>
      <c r="C1069" s="7" t="s">
        <v>4528</v>
      </c>
      <c r="D1069" s="4">
        <v>22400</v>
      </c>
      <c r="E1069" s="4">
        <v>22542</v>
      </c>
      <c r="F1069" t="s">
        <v>8219</v>
      </c>
      <c r="G1069" t="s">
        <v>8224</v>
      </c>
      <c r="H1069" t="s">
        <v>8246</v>
      </c>
      <c r="I1069">
        <v>1437633997</v>
      </c>
      <c r="J1069" s="11">
        <f>(((I1069/60)/60)/24)+DATE(1970,1,1)</f>
        <v>42208.282372685186</v>
      </c>
      <c r="K1069">
        <v>1435041997</v>
      </c>
      <c r="L1069" s="15">
        <f>(((K1069/60)/60)/24)+DATE(1970,1,1)</f>
        <v>42178.282372685186</v>
      </c>
      <c r="M1069" s="63">
        <f>DATEDIF(L1069,J1069,"D")</f>
        <v>30</v>
      </c>
      <c r="N1069" s="5">
        <v>30</v>
      </c>
      <c r="O1069" t="b">
        <v>0</v>
      </c>
      <c r="P1069">
        <v>104</v>
      </c>
      <c r="Q1069" t="b">
        <v>1</v>
      </c>
      <c r="R1069" t="s">
        <v>8269</v>
      </c>
      <c r="S1069" s="2">
        <f>IF(E1069=0,0,E1069/D1069*100)</f>
        <v>100.63392857142857</v>
      </c>
      <c r="T1069" s="4">
        <f>IF(E1069=0,0,E1069/P1069)</f>
        <v>216.75</v>
      </c>
      <c r="U1069" t="str">
        <f>PROPER(LEFT(R1069,(SEARCH("/",R1069)-2)+1))</f>
        <v>Film &amp; Video</v>
      </c>
      <c r="V1069" t="str">
        <f>PROPER(RIGHT(R1069,LEN(R1069)-SEARCH("/",R1069)))</f>
        <v>Documentary</v>
      </c>
    </row>
    <row r="1070" spans="1:22" x14ac:dyDescent="0.25">
      <c r="A1070">
        <v>420</v>
      </c>
      <c r="B1070" s="7" t="s">
        <v>421</v>
      </c>
      <c r="C1070" s="7" t="s">
        <v>4530</v>
      </c>
      <c r="D1070" s="4">
        <v>3300</v>
      </c>
      <c r="E1070" s="4">
        <v>14.5</v>
      </c>
      <c r="F1070" t="s">
        <v>8221</v>
      </c>
      <c r="G1070" t="s">
        <v>8224</v>
      </c>
      <c r="H1070" t="s">
        <v>8246</v>
      </c>
      <c r="I1070">
        <v>1394772031</v>
      </c>
      <c r="J1070" s="11">
        <f>(((I1070/60)/60)/24)+DATE(1970,1,1)</f>
        <v>41712.194803240738</v>
      </c>
      <c r="K1070">
        <v>1392183631</v>
      </c>
      <c r="L1070" s="15">
        <f>(((K1070/60)/60)/24)+DATE(1970,1,1)</f>
        <v>41682.23646990741</v>
      </c>
      <c r="M1070" s="63">
        <f>DATEDIF(L1070,J1070,"D")</f>
        <v>30</v>
      </c>
      <c r="N1070" s="5">
        <v>30</v>
      </c>
      <c r="O1070" t="b">
        <v>0</v>
      </c>
      <c r="P1070">
        <v>3</v>
      </c>
      <c r="Q1070" t="b">
        <v>0</v>
      </c>
      <c r="R1070" t="s">
        <v>8270</v>
      </c>
      <c r="S1070" s="2">
        <f>IF(E1070=0,0,E1070/D1070*100)</f>
        <v>0.43939393939393934</v>
      </c>
      <c r="T1070" s="4">
        <f>IF(E1070=0,0,E1070/P1070)</f>
        <v>4.833333333333333</v>
      </c>
      <c r="U1070" t="str">
        <f>PROPER(LEFT(R1070,(SEARCH("/",R1070)-2)+1))</f>
        <v>Film &amp; Video</v>
      </c>
      <c r="V1070" t="str">
        <f>PROPER(RIGHT(R1070,LEN(R1070)-SEARCH("/",R1070)))</f>
        <v>Animation</v>
      </c>
    </row>
    <row r="1071" spans="1:22" x14ac:dyDescent="0.25">
      <c r="A1071">
        <v>422</v>
      </c>
      <c r="B1071" s="7" t="s">
        <v>423</v>
      </c>
      <c r="C1071" s="7" t="s">
        <v>4532</v>
      </c>
      <c r="D1071" s="4">
        <v>40000</v>
      </c>
      <c r="E1071" s="4">
        <v>430</v>
      </c>
      <c r="F1071" t="s">
        <v>8221</v>
      </c>
      <c r="G1071" t="s">
        <v>8224</v>
      </c>
      <c r="H1071" t="s">
        <v>8246</v>
      </c>
      <c r="I1071">
        <v>1410416097</v>
      </c>
      <c r="J1071" s="11">
        <f>(((I1071/60)/60)/24)+DATE(1970,1,1)</f>
        <v>41893.260381944441</v>
      </c>
      <c r="K1071">
        <v>1407824097</v>
      </c>
      <c r="L1071" s="15">
        <f>(((K1071/60)/60)/24)+DATE(1970,1,1)</f>
        <v>41863.260381944441</v>
      </c>
      <c r="M1071" s="63">
        <f>DATEDIF(L1071,J1071,"D")</f>
        <v>30</v>
      </c>
      <c r="N1071" s="5">
        <v>30</v>
      </c>
      <c r="O1071" t="b">
        <v>0</v>
      </c>
      <c r="P1071">
        <v>12</v>
      </c>
      <c r="Q1071" t="b">
        <v>0</v>
      </c>
      <c r="R1071" t="s">
        <v>8270</v>
      </c>
      <c r="S1071" s="2">
        <f>IF(E1071=0,0,E1071/D1071*100)</f>
        <v>1.075</v>
      </c>
      <c r="T1071" s="4">
        <f>IF(E1071=0,0,E1071/P1071)</f>
        <v>35.833333333333336</v>
      </c>
      <c r="U1071" t="str">
        <f>PROPER(LEFT(R1071,(SEARCH("/",R1071)-2)+1))</f>
        <v>Film &amp; Video</v>
      </c>
      <c r="V1071" t="str">
        <f>PROPER(RIGHT(R1071,LEN(R1071)-SEARCH("/",R1071)))</f>
        <v>Animation</v>
      </c>
    </row>
    <row r="1072" spans="1:22" x14ac:dyDescent="0.25">
      <c r="A1072">
        <v>423</v>
      </c>
      <c r="B1072" s="7" t="s">
        <v>424</v>
      </c>
      <c r="C1072" s="7" t="s">
        <v>4533</v>
      </c>
      <c r="D1072" s="4">
        <v>20000</v>
      </c>
      <c r="E1072" s="4">
        <v>153</v>
      </c>
      <c r="F1072" t="s">
        <v>8221</v>
      </c>
      <c r="G1072" t="s">
        <v>8224</v>
      </c>
      <c r="H1072" t="s">
        <v>8246</v>
      </c>
      <c r="I1072">
        <v>1370470430</v>
      </c>
      <c r="J1072" s="11">
        <f>(((I1072/60)/60)/24)+DATE(1970,1,1)</f>
        <v>41430.92627314815</v>
      </c>
      <c r="K1072">
        <v>1367878430</v>
      </c>
      <c r="L1072" s="15">
        <f>(((K1072/60)/60)/24)+DATE(1970,1,1)</f>
        <v>41400.92627314815</v>
      </c>
      <c r="M1072" s="63">
        <f>DATEDIF(L1072,J1072,"D")</f>
        <v>30</v>
      </c>
      <c r="N1072" s="5">
        <v>30</v>
      </c>
      <c r="O1072" t="b">
        <v>0</v>
      </c>
      <c r="P1072">
        <v>13</v>
      </c>
      <c r="Q1072" t="b">
        <v>0</v>
      </c>
      <c r="R1072" t="s">
        <v>8270</v>
      </c>
      <c r="S1072" s="2">
        <f>IF(E1072=0,0,E1072/D1072*100)</f>
        <v>0.76500000000000001</v>
      </c>
      <c r="T1072" s="4">
        <f>IF(E1072=0,0,E1072/P1072)</f>
        <v>11.76923076923077</v>
      </c>
      <c r="U1072" t="str">
        <f>PROPER(LEFT(R1072,(SEARCH("/",R1072)-2)+1))</f>
        <v>Film &amp; Video</v>
      </c>
      <c r="V1072" t="str">
        <f>PROPER(RIGHT(R1072,LEN(R1072)-SEARCH("/",R1072)))</f>
        <v>Animation</v>
      </c>
    </row>
    <row r="1073" spans="1:22" x14ac:dyDescent="0.25">
      <c r="A1073">
        <v>426</v>
      </c>
      <c r="B1073" s="7" t="s">
        <v>427</v>
      </c>
      <c r="C1073" s="7" t="s">
        <v>4536</v>
      </c>
      <c r="D1073" s="4">
        <v>10000</v>
      </c>
      <c r="E1073" s="4">
        <v>133</v>
      </c>
      <c r="F1073" t="s">
        <v>8221</v>
      </c>
      <c r="G1073" t="s">
        <v>8224</v>
      </c>
      <c r="H1073" t="s">
        <v>8246</v>
      </c>
      <c r="I1073">
        <v>1456851914</v>
      </c>
      <c r="J1073" s="11">
        <f>(((I1073/60)/60)/24)+DATE(1970,1,1)</f>
        <v>42430.711967592593</v>
      </c>
      <c r="K1073">
        <v>1454259914</v>
      </c>
      <c r="L1073" s="15">
        <f>(((K1073/60)/60)/24)+DATE(1970,1,1)</f>
        <v>42400.711967592593</v>
      </c>
      <c r="M1073" s="63">
        <f>DATEDIF(L1073,J1073,"D")</f>
        <v>30</v>
      </c>
      <c r="N1073" s="5">
        <v>30</v>
      </c>
      <c r="O1073" t="b">
        <v>0</v>
      </c>
      <c r="P1073">
        <v>8</v>
      </c>
      <c r="Q1073" t="b">
        <v>0</v>
      </c>
      <c r="R1073" t="s">
        <v>8270</v>
      </c>
      <c r="S1073" s="2">
        <f>IF(E1073=0,0,E1073/D1073*100)</f>
        <v>1.3299999999999998</v>
      </c>
      <c r="T1073" s="4">
        <f>IF(E1073=0,0,E1073/P1073)</f>
        <v>16.625</v>
      </c>
      <c r="U1073" t="str">
        <f>PROPER(LEFT(R1073,(SEARCH("/",R1073)-2)+1))</f>
        <v>Film &amp; Video</v>
      </c>
      <c r="V1073" t="str">
        <f>PROPER(RIGHT(R1073,LEN(R1073)-SEARCH("/",R1073)))</f>
        <v>Animation</v>
      </c>
    </row>
    <row r="1074" spans="1:22" x14ac:dyDescent="0.25">
      <c r="A1074">
        <v>431</v>
      </c>
      <c r="B1074" s="7" t="s">
        <v>432</v>
      </c>
      <c r="C1074" s="7" t="s">
        <v>4541</v>
      </c>
      <c r="D1074" s="4">
        <v>3000</v>
      </c>
      <c r="E1074" s="4">
        <v>415</v>
      </c>
      <c r="F1074" t="s">
        <v>8221</v>
      </c>
      <c r="G1074" t="s">
        <v>8225</v>
      </c>
      <c r="H1074" t="s">
        <v>8247</v>
      </c>
      <c r="I1074">
        <v>1467752083</v>
      </c>
      <c r="J1074" s="11">
        <f>(((I1074/60)/60)/24)+DATE(1970,1,1)</f>
        <v>42556.871331018512</v>
      </c>
      <c r="K1074">
        <v>1465160083</v>
      </c>
      <c r="L1074" s="15">
        <f>(((K1074/60)/60)/24)+DATE(1970,1,1)</f>
        <v>42526.871331018512</v>
      </c>
      <c r="M1074" s="63">
        <f>DATEDIF(L1074,J1074,"D")</f>
        <v>30</v>
      </c>
      <c r="N1074" s="5">
        <v>30</v>
      </c>
      <c r="O1074" t="b">
        <v>0</v>
      </c>
      <c r="P1074">
        <v>8</v>
      </c>
      <c r="Q1074" t="b">
        <v>0</v>
      </c>
      <c r="R1074" t="s">
        <v>8270</v>
      </c>
      <c r="S1074" s="2">
        <f>IF(E1074=0,0,E1074/D1074*100)</f>
        <v>13.833333333333334</v>
      </c>
      <c r="T1074" s="4">
        <f>IF(E1074=0,0,E1074/P1074)</f>
        <v>51.875</v>
      </c>
      <c r="U1074" t="str">
        <f>PROPER(LEFT(R1074,(SEARCH("/",R1074)-2)+1))</f>
        <v>Film &amp; Video</v>
      </c>
      <c r="V1074" t="str">
        <f>PROPER(RIGHT(R1074,LEN(R1074)-SEARCH("/",R1074)))</f>
        <v>Animation</v>
      </c>
    </row>
    <row r="1075" spans="1:22" x14ac:dyDescent="0.25">
      <c r="A1075">
        <v>435</v>
      </c>
      <c r="B1075" s="7" t="s">
        <v>436</v>
      </c>
      <c r="C1075" s="7" t="s">
        <v>4545</v>
      </c>
      <c r="D1075" s="4">
        <v>110000</v>
      </c>
      <c r="E1075" s="4">
        <v>3</v>
      </c>
      <c r="F1075" t="s">
        <v>8221</v>
      </c>
      <c r="G1075" t="s">
        <v>8224</v>
      </c>
      <c r="H1075" t="s">
        <v>8246</v>
      </c>
      <c r="I1075">
        <v>1379094980</v>
      </c>
      <c r="J1075" s="11">
        <f>(((I1075/60)/60)/24)+DATE(1970,1,1)</f>
        <v>41530.747453703705</v>
      </c>
      <c r="K1075">
        <v>1376502980</v>
      </c>
      <c r="L1075" s="15">
        <f>(((K1075/60)/60)/24)+DATE(1970,1,1)</f>
        <v>41500.747453703705</v>
      </c>
      <c r="M1075" s="63">
        <f>DATEDIF(L1075,J1075,"D")</f>
        <v>30</v>
      </c>
      <c r="N1075" s="5">
        <v>30</v>
      </c>
      <c r="O1075" t="b">
        <v>0</v>
      </c>
      <c r="P1075">
        <v>3</v>
      </c>
      <c r="Q1075" t="b">
        <v>0</v>
      </c>
      <c r="R1075" t="s">
        <v>8270</v>
      </c>
      <c r="S1075" s="2">
        <f>IF(E1075=0,0,E1075/D1075*100)</f>
        <v>2.7272727272727275E-3</v>
      </c>
      <c r="T1075" s="4">
        <f>IF(E1075=0,0,E1075/P1075)</f>
        <v>1</v>
      </c>
      <c r="U1075" t="str">
        <f>PROPER(LEFT(R1075,(SEARCH("/",R1075)-2)+1))</f>
        <v>Film &amp; Video</v>
      </c>
      <c r="V1075" t="str">
        <f>PROPER(RIGHT(R1075,LEN(R1075)-SEARCH("/",R1075)))</f>
        <v>Animation</v>
      </c>
    </row>
    <row r="1076" spans="1:22" x14ac:dyDescent="0.25">
      <c r="A1076">
        <v>436</v>
      </c>
      <c r="B1076" s="7" t="s">
        <v>437</v>
      </c>
      <c r="C1076" s="7" t="s">
        <v>4546</v>
      </c>
      <c r="D1076" s="4">
        <v>1000</v>
      </c>
      <c r="E1076" s="4">
        <v>0</v>
      </c>
      <c r="F1076" t="s">
        <v>8221</v>
      </c>
      <c r="G1076" t="s">
        <v>8224</v>
      </c>
      <c r="H1076" t="s">
        <v>8246</v>
      </c>
      <c r="I1076">
        <v>1375260113</v>
      </c>
      <c r="J1076" s="11">
        <f>(((I1076/60)/60)/24)+DATE(1970,1,1)</f>
        <v>41486.36241898148</v>
      </c>
      <c r="K1076">
        <v>1372668113</v>
      </c>
      <c r="L1076" s="15">
        <f>(((K1076/60)/60)/24)+DATE(1970,1,1)</f>
        <v>41456.36241898148</v>
      </c>
      <c r="M1076" s="63">
        <f>DATEDIF(L1076,J1076,"D")</f>
        <v>30</v>
      </c>
      <c r="N1076" s="5">
        <v>30</v>
      </c>
      <c r="O1076" t="b">
        <v>0</v>
      </c>
      <c r="P1076">
        <v>0</v>
      </c>
      <c r="Q1076" t="b">
        <v>0</v>
      </c>
      <c r="R1076" t="s">
        <v>8270</v>
      </c>
      <c r="S1076" s="2">
        <f>IF(E1076=0,0,E1076/D1076*100)</f>
        <v>0</v>
      </c>
      <c r="T1076" s="4">
        <f>IF(E1076=0,0,E1076/P1076)</f>
        <v>0</v>
      </c>
      <c r="U1076" t="str">
        <f>PROPER(LEFT(R1076,(SEARCH("/",R1076)-2)+1))</f>
        <v>Film &amp; Video</v>
      </c>
      <c r="V1076" t="str">
        <f>PROPER(RIGHT(R1076,LEN(R1076)-SEARCH("/",R1076)))</f>
        <v>Animation</v>
      </c>
    </row>
    <row r="1077" spans="1:22" x14ac:dyDescent="0.25">
      <c r="A1077">
        <v>438</v>
      </c>
      <c r="B1077" s="7" t="s">
        <v>439</v>
      </c>
      <c r="C1077" s="7" t="s">
        <v>4548</v>
      </c>
      <c r="D1077" s="4">
        <v>20000</v>
      </c>
      <c r="E1077" s="4">
        <v>1876</v>
      </c>
      <c r="F1077" t="s">
        <v>8221</v>
      </c>
      <c r="G1077" t="s">
        <v>8224</v>
      </c>
      <c r="H1077" t="s">
        <v>8246</v>
      </c>
      <c r="I1077">
        <v>1447830958</v>
      </c>
      <c r="J1077" s="11">
        <f>(((I1077/60)/60)/24)+DATE(1970,1,1)</f>
        <v>42326.302754629629</v>
      </c>
      <c r="K1077">
        <v>1445235358</v>
      </c>
      <c r="L1077" s="15">
        <f>(((K1077/60)/60)/24)+DATE(1970,1,1)</f>
        <v>42296.261087962965</v>
      </c>
      <c r="M1077" s="63">
        <f>DATEDIF(L1077,J1077,"D")</f>
        <v>30</v>
      </c>
      <c r="N1077" s="5">
        <v>30</v>
      </c>
      <c r="O1077" t="b">
        <v>0</v>
      </c>
      <c r="P1077">
        <v>11</v>
      </c>
      <c r="Q1077" t="b">
        <v>0</v>
      </c>
      <c r="R1077" t="s">
        <v>8270</v>
      </c>
      <c r="S1077" s="2">
        <f>IF(E1077=0,0,E1077/D1077*100)</f>
        <v>9.379999999999999</v>
      </c>
      <c r="T1077" s="4">
        <f>IF(E1077=0,0,E1077/P1077)</f>
        <v>170.54545454545453</v>
      </c>
      <c r="U1077" t="str">
        <f>PROPER(LEFT(R1077,(SEARCH("/",R1077)-2)+1))</f>
        <v>Film &amp; Video</v>
      </c>
      <c r="V1077" t="str">
        <f>PROPER(RIGHT(R1077,LEN(R1077)-SEARCH("/",R1077)))</f>
        <v>Animation</v>
      </c>
    </row>
    <row r="1078" spans="1:22" x14ac:dyDescent="0.25">
      <c r="A1078">
        <v>440</v>
      </c>
      <c r="B1078" s="7" t="s">
        <v>441</v>
      </c>
      <c r="C1078" s="7" t="s">
        <v>4550</v>
      </c>
      <c r="D1078" s="4">
        <v>5000</v>
      </c>
      <c r="E1078" s="4">
        <v>5</v>
      </c>
      <c r="F1078" t="s">
        <v>8221</v>
      </c>
      <c r="G1078" t="s">
        <v>8224</v>
      </c>
      <c r="H1078" t="s">
        <v>8246</v>
      </c>
      <c r="I1078">
        <v>1458859153</v>
      </c>
      <c r="J1078" s="11">
        <f>(((I1078/60)/60)/24)+DATE(1970,1,1)</f>
        <v>42453.943900462968</v>
      </c>
      <c r="K1078">
        <v>1456270753</v>
      </c>
      <c r="L1078" s="15">
        <f>(((K1078/60)/60)/24)+DATE(1970,1,1)</f>
        <v>42423.985567129625</v>
      </c>
      <c r="M1078" s="63">
        <f>DATEDIF(L1078,J1078,"D")</f>
        <v>30</v>
      </c>
      <c r="N1078" s="5">
        <v>30</v>
      </c>
      <c r="O1078" t="b">
        <v>0</v>
      </c>
      <c r="P1078">
        <v>1</v>
      </c>
      <c r="Q1078" t="b">
        <v>0</v>
      </c>
      <c r="R1078" t="s">
        <v>8270</v>
      </c>
      <c r="S1078" s="2">
        <f>IF(E1078=0,0,E1078/D1078*100)</f>
        <v>0.1</v>
      </c>
      <c r="T1078" s="4">
        <f>IF(E1078=0,0,E1078/P1078)</f>
        <v>5</v>
      </c>
      <c r="U1078" t="str">
        <f>PROPER(LEFT(R1078,(SEARCH("/",R1078)-2)+1))</f>
        <v>Film &amp; Video</v>
      </c>
      <c r="V1078" t="str">
        <f>PROPER(RIGHT(R1078,LEN(R1078)-SEARCH("/",R1078)))</f>
        <v>Animation</v>
      </c>
    </row>
    <row r="1079" spans="1:22" x14ac:dyDescent="0.25">
      <c r="A1079">
        <v>441</v>
      </c>
      <c r="B1079" s="7" t="s">
        <v>442</v>
      </c>
      <c r="C1079" s="7" t="s">
        <v>4551</v>
      </c>
      <c r="D1079" s="4">
        <v>400</v>
      </c>
      <c r="E1079" s="4">
        <v>0</v>
      </c>
      <c r="F1079" t="s">
        <v>8221</v>
      </c>
      <c r="G1079" t="s">
        <v>8225</v>
      </c>
      <c r="H1079" t="s">
        <v>8247</v>
      </c>
      <c r="I1079">
        <v>1383418996</v>
      </c>
      <c r="J1079" s="11">
        <f>(((I1079/60)/60)/24)+DATE(1970,1,1)</f>
        <v>41580.793935185182</v>
      </c>
      <c r="K1079">
        <v>1380826996</v>
      </c>
      <c r="L1079" s="15">
        <f>(((K1079/60)/60)/24)+DATE(1970,1,1)</f>
        <v>41550.793935185182</v>
      </c>
      <c r="M1079" s="63">
        <f>DATEDIF(L1079,J1079,"D")</f>
        <v>30</v>
      </c>
      <c r="N1079" s="5">
        <v>30</v>
      </c>
      <c r="O1079" t="b">
        <v>0</v>
      </c>
      <c r="P1079">
        <v>0</v>
      </c>
      <c r="Q1079" t="b">
        <v>0</v>
      </c>
      <c r="R1079" t="s">
        <v>8270</v>
      </c>
      <c r="S1079" s="2">
        <f>IF(E1079=0,0,E1079/D1079*100)</f>
        <v>0</v>
      </c>
      <c r="T1079" s="4">
        <f>IF(E1079=0,0,E1079/P1079)</f>
        <v>0</v>
      </c>
      <c r="U1079" t="str">
        <f>PROPER(LEFT(R1079,(SEARCH("/",R1079)-2)+1))</f>
        <v>Film &amp; Video</v>
      </c>
      <c r="V1079" t="str">
        <f>PROPER(RIGHT(R1079,LEN(R1079)-SEARCH("/",R1079)))</f>
        <v>Animation</v>
      </c>
    </row>
    <row r="1080" spans="1:22" x14ac:dyDescent="0.25">
      <c r="A1080">
        <v>442</v>
      </c>
      <c r="B1080" s="7" t="s">
        <v>443</v>
      </c>
      <c r="C1080" s="7" t="s">
        <v>4552</v>
      </c>
      <c r="D1080" s="4">
        <v>17000</v>
      </c>
      <c r="E1080" s="4">
        <v>6691</v>
      </c>
      <c r="F1080" t="s">
        <v>8221</v>
      </c>
      <c r="G1080" t="s">
        <v>8224</v>
      </c>
      <c r="H1080" t="s">
        <v>8246</v>
      </c>
      <c r="I1080">
        <v>1424380783</v>
      </c>
      <c r="J1080" s="11">
        <f>(((I1080/60)/60)/24)+DATE(1970,1,1)</f>
        <v>42054.888692129629</v>
      </c>
      <c r="K1080">
        <v>1421788783</v>
      </c>
      <c r="L1080" s="15">
        <f>(((K1080/60)/60)/24)+DATE(1970,1,1)</f>
        <v>42024.888692129629</v>
      </c>
      <c r="M1080" s="63">
        <f>DATEDIF(L1080,J1080,"D")</f>
        <v>30</v>
      </c>
      <c r="N1080" s="5">
        <v>30</v>
      </c>
      <c r="O1080" t="b">
        <v>0</v>
      </c>
      <c r="P1080">
        <v>17</v>
      </c>
      <c r="Q1080" t="b">
        <v>0</v>
      </c>
      <c r="R1080" t="s">
        <v>8270</v>
      </c>
      <c r="S1080" s="2">
        <f>IF(E1080=0,0,E1080/D1080*100)</f>
        <v>39.358823529411765</v>
      </c>
      <c r="T1080" s="4">
        <f>IF(E1080=0,0,E1080/P1080)</f>
        <v>393.58823529411762</v>
      </c>
      <c r="U1080" t="str">
        <f>PROPER(LEFT(R1080,(SEARCH("/",R1080)-2)+1))</f>
        <v>Film &amp; Video</v>
      </c>
      <c r="V1080" t="str">
        <f>PROPER(RIGHT(R1080,LEN(R1080)-SEARCH("/",R1080)))</f>
        <v>Animation</v>
      </c>
    </row>
    <row r="1081" spans="1:22" x14ac:dyDescent="0.25">
      <c r="A1081">
        <v>443</v>
      </c>
      <c r="B1081" s="7" t="s">
        <v>444</v>
      </c>
      <c r="C1081" s="7" t="s">
        <v>4553</v>
      </c>
      <c r="D1081" s="4">
        <v>10000</v>
      </c>
      <c r="E1081" s="4">
        <v>10</v>
      </c>
      <c r="F1081" t="s">
        <v>8221</v>
      </c>
      <c r="G1081" t="s">
        <v>8229</v>
      </c>
      <c r="H1081" t="s">
        <v>8251</v>
      </c>
      <c r="I1081">
        <v>1391991701</v>
      </c>
      <c r="J1081" s="11">
        <f>(((I1081/60)/60)/24)+DATE(1970,1,1)</f>
        <v>41680.015057870369</v>
      </c>
      <c r="K1081">
        <v>1389399701</v>
      </c>
      <c r="L1081" s="15">
        <f>(((K1081/60)/60)/24)+DATE(1970,1,1)</f>
        <v>41650.015057870369</v>
      </c>
      <c r="M1081" s="63">
        <f>DATEDIF(L1081,J1081,"D")</f>
        <v>30</v>
      </c>
      <c r="N1081" s="5">
        <v>30</v>
      </c>
      <c r="O1081" t="b">
        <v>0</v>
      </c>
      <c r="P1081">
        <v>2</v>
      </c>
      <c r="Q1081" t="b">
        <v>0</v>
      </c>
      <c r="R1081" t="s">
        <v>8270</v>
      </c>
      <c r="S1081" s="2">
        <f>IF(E1081=0,0,E1081/D1081*100)</f>
        <v>0.1</v>
      </c>
      <c r="T1081" s="4">
        <f>IF(E1081=0,0,E1081/P1081)</f>
        <v>5</v>
      </c>
      <c r="U1081" t="str">
        <f>PROPER(LEFT(R1081,(SEARCH("/",R1081)-2)+1))</f>
        <v>Film &amp; Video</v>
      </c>
      <c r="V1081" t="str">
        <f>PROPER(RIGHT(R1081,LEN(R1081)-SEARCH("/",R1081)))</f>
        <v>Animation</v>
      </c>
    </row>
    <row r="1082" spans="1:22" x14ac:dyDescent="0.25">
      <c r="A1082">
        <v>446</v>
      </c>
      <c r="B1082" s="7" t="s">
        <v>447</v>
      </c>
      <c r="C1082" s="7" t="s">
        <v>4556</v>
      </c>
      <c r="D1082" s="4">
        <v>10500</v>
      </c>
      <c r="E1082" s="4">
        <v>766</v>
      </c>
      <c r="F1082" t="s">
        <v>8221</v>
      </c>
      <c r="G1082" t="s">
        <v>8224</v>
      </c>
      <c r="H1082" t="s">
        <v>8246</v>
      </c>
      <c r="I1082">
        <v>1425434420</v>
      </c>
      <c r="J1082" s="11">
        <f>(((I1082/60)/60)/24)+DATE(1970,1,1)</f>
        <v>42067.083564814813</v>
      </c>
      <c r="K1082">
        <v>1422842420</v>
      </c>
      <c r="L1082" s="15">
        <f>(((K1082/60)/60)/24)+DATE(1970,1,1)</f>
        <v>42037.083564814813</v>
      </c>
      <c r="M1082" s="63">
        <f>DATEDIF(L1082,J1082,"D")</f>
        <v>30</v>
      </c>
      <c r="N1082" s="5">
        <v>30</v>
      </c>
      <c r="O1082" t="b">
        <v>0</v>
      </c>
      <c r="P1082">
        <v>16</v>
      </c>
      <c r="Q1082" t="b">
        <v>0</v>
      </c>
      <c r="R1082" t="s">
        <v>8270</v>
      </c>
      <c r="S1082" s="2">
        <f>IF(E1082=0,0,E1082/D1082*100)</f>
        <v>7.2952380952380951</v>
      </c>
      <c r="T1082" s="4">
        <f>IF(E1082=0,0,E1082/P1082)</f>
        <v>47.875</v>
      </c>
      <c r="U1082" t="str">
        <f>PROPER(LEFT(R1082,(SEARCH("/",R1082)-2)+1))</f>
        <v>Film &amp; Video</v>
      </c>
      <c r="V1082" t="str">
        <f>PROPER(RIGHT(R1082,LEN(R1082)-SEARCH("/",R1082)))</f>
        <v>Animation</v>
      </c>
    </row>
    <row r="1083" spans="1:22" x14ac:dyDescent="0.25">
      <c r="A1083">
        <v>449</v>
      </c>
      <c r="B1083" s="7" t="s">
        <v>450</v>
      </c>
      <c r="C1083" s="7" t="s">
        <v>4559</v>
      </c>
      <c r="D1083" s="4">
        <v>2000</v>
      </c>
      <c r="E1083" s="4">
        <v>45</v>
      </c>
      <c r="F1083" t="s">
        <v>8221</v>
      </c>
      <c r="G1083" t="s">
        <v>8225</v>
      </c>
      <c r="H1083" t="s">
        <v>8247</v>
      </c>
      <c r="I1083">
        <v>1382017085</v>
      </c>
      <c r="J1083" s="11">
        <f>(((I1083/60)/60)/24)+DATE(1970,1,1)</f>
        <v>41564.568113425928</v>
      </c>
      <c r="K1083">
        <v>1379425085</v>
      </c>
      <c r="L1083" s="15">
        <f>(((K1083/60)/60)/24)+DATE(1970,1,1)</f>
        <v>41534.568113425928</v>
      </c>
      <c r="M1083" s="63">
        <f>DATEDIF(L1083,J1083,"D")</f>
        <v>30</v>
      </c>
      <c r="N1083" s="5">
        <v>30</v>
      </c>
      <c r="O1083" t="b">
        <v>0</v>
      </c>
      <c r="P1083">
        <v>5</v>
      </c>
      <c r="Q1083" t="b">
        <v>0</v>
      </c>
      <c r="R1083" t="s">
        <v>8270</v>
      </c>
      <c r="S1083" s="2">
        <f>IF(E1083=0,0,E1083/D1083*100)</f>
        <v>2.25</v>
      </c>
      <c r="T1083" s="4">
        <f>IF(E1083=0,0,E1083/P1083)</f>
        <v>9</v>
      </c>
      <c r="U1083" t="str">
        <f>PROPER(LEFT(R1083,(SEARCH("/",R1083)-2)+1))</f>
        <v>Film &amp; Video</v>
      </c>
      <c r="V1083" t="str">
        <f>PROPER(RIGHT(R1083,LEN(R1083)-SEARCH("/",R1083)))</f>
        <v>Animation</v>
      </c>
    </row>
    <row r="1084" spans="1:22" x14ac:dyDescent="0.25">
      <c r="A1084">
        <v>450</v>
      </c>
      <c r="B1084" s="7" t="s">
        <v>451</v>
      </c>
      <c r="C1084" s="7" t="s">
        <v>4560</v>
      </c>
      <c r="D1084" s="4">
        <v>50000</v>
      </c>
      <c r="E1084" s="4">
        <v>396</v>
      </c>
      <c r="F1084" t="s">
        <v>8221</v>
      </c>
      <c r="G1084" t="s">
        <v>8224</v>
      </c>
      <c r="H1084" t="s">
        <v>8246</v>
      </c>
      <c r="I1084">
        <v>1392417800</v>
      </c>
      <c r="J1084" s="11">
        <f>(((I1084/60)/60)/24)+DATE(1970,1,1)</f>
        <v>41684.946759259255</v>
      </c>
      <c r="K1084">
        <v>1389825800</v>
      </c>
      <c r="L1084" s="15">
        <f>(((K1084/60)/60)/24)+DATE(1970,1,1)</f>
        <v>41654.946759259255</v>
      </c>
      <c r="M1084" s="63">
        <f>DATEDIF(L1084,J1084,"D")</f>
        <v>30</v>
      </c>
      <c r="N1084" s="5">
        <v>30</v>
      </c>
      <c r="O1084" t="b">
        <v>0</v>
      </c>
      <c r="P1084">
        <v>7</v>
      </c>
      <c r="Q1084" t="b">
        <v>0</v>
      </c>
      <c r="R1084" t="s">
        <v>8270</v>
      </c>
      <c r="S1084" s="2">
        <f>IF(E1084=0,0,E1084/D1084*100)</f>
        <v>0.79200000000000004</v>
      </c>
      <c r="T1084" s="4">
        <f>IF(E1084=0,0,E1084/P1084)</f>
        <v>56.571428571428569</v>
      </c>
      <c r="U1084" t="str">
        <f>PROPER(LEFT(R1084,(SEARCH("/",R1084)-2)+1))</f>
        <v>Film &amp; Video</v>
      </c>
      <c r="V1084" t="str">
        <f>PROPER(RIGHT(R1084,LEN(R1084)-SEARCH("/",R1084)))</f>
        <v>Animation</v>
      </c>
    </row>
    <row r="1085" spans="1:22" x14ac:dyDescent="0.25">
      <c r="A1085">
        <v>451</v>
      </c>
      <c r="B1085" s="7" t="s">
        <v>452</v>
      </c>
      <c r="C1085" s="7" t="s">
        <v>4561</v>
      </c>
      <c r="D1085" s="4">
        <v>20000</v>
      </c>
      <c r="E1085" s="4">
        <v>0</v>
      </c>
      <c r="F1085" t="s">
        <v>8221</v>
      </c>
      <c r="G1085" t="s">
        <v>8224</v>
      </c>
      <c r="H1085" t="s">
        <v>8246</v>
      </c>
      <c r="I1085">
        <v>1390669791</v>
      </c>
      <c r="J1085" s="11">
        <f>(((I1085/60)/60)/24)+DATE(1970,1,1)</f>
        <v>41664.715173611112</v>
      </c>
      <c r="K1085">
        <v>1388077791</v>
      </c>
      <c r="L1085" s="15">
        <f>(((K1085/60)/60)/24)+DATE(1970,1,1)</f>
        <v>41634.715173611112</v>
      </c>
      <c r="M1085" s="63">
        <f>DATEDIF(L1085,J1085,"D")</f>
        <v>30</v>
      </c>
      <c r="N1085" s="5">
        <v>30</v>
      </c>
      <c r="O1085" t="b">
        <v>0</v>
      </c>
      <c r="P1085">
        <v>0</v>
      </c>
      <c r="Q1085" t="b">
        <v>0</v>
      </c>
      <c r="R1085" t="s">
        <v>8270</v>
      </c>
      <c r="S1085" s="2">
        <f>IF(E1085=0,0,E1085/D1085*100)</f>
        <v>0</v>
      </c>
      <c r="T1085" s="4">
        <f>IF(E1085=0,0,E1085/P1085)</f>
        <v>0</v>
      </c>
      <c r="U1085" t="str">
        <f>PROPER(LEFT(R1085,(SEARCH("/",R1085)-2)+1))</f>
        <v>Film &amp; Video</v>
      </c>
      <c r="V1085" t="str">
        <f>PROPER(RIGHT(R1085,LEN(R1085)-SEARCH("/",R1085)))</f>
        <v>Animation</v>
      </c>
    </row>
    <row r="1086" spans="1:22" x14ac:dyDescent="0.25">
      <c r="A1086">
        <v>452</v>
      </c>
      <c r="B1086" s="7" t="s">
        <v>453</v>
      </c>
      <c r="C1086" s="7" t="s">
        <v>4562</v>
      </c>
      <c r="D1086" s="4">
        <v>750</v>
      </c>
      <c r="E1086" s="4">
        <v>480</v>
      </c>
      <c r="F1086" t="s">
        <v>8221</v>
      </c>
      <c r="G1086" t="s">
        <v>8224</v>
      </c>
      <c r="H1086" t="s">
        <v>8246</v>
      </c>
      <c r="I1086">
        <v>1431536015</v>
      </c>
      <c r="J1086" s="11">
        <f>(((I1086/60)/60)/24)+DATE(1970,1,1)</f>
        <v>42137.703877314809</v>
      </c>
      <c r="K1086">
        <v>1428944015</v>
      </c>
      <c r="L1086" s="15">
        <f>(((K1086/60)/60)/24)+DATE(1970,1,1)</f>
        <v>42107.703877314809</v>
      </c>
      <c r="M1086" s="63">
        <f>DATEDIF(L1086,J1086,"D")</f>
        <v>30</v>
      </c>
      <c r="N1086" s="5">
        <v>30</v>
      </c>
      <c r="O1086" t="b">
        <v>0</v>
      </c>
      <c r="P1086">
        <v>12</v>
      </c>
      <c r="Q1086" t="b">
        <v>0</v>
      </c>
      <c r="R1086" t="s">
        <v>8270</v>
      </c>
      <c r="S1086" s="2">
        <f>IF(E1086=0,0,E1086/D1086*100)</f>
        <v>64</v>
      </c>
      <c r="T1086" s="4">
        <f>IF(E1086=0,0,E1086/P1086)</f>
        <v>40</v>
      </c>
      <c r="U1086" t="str">
        <f>PROPER(LEFT(R1086,(SEARCH("/",R1086)-2)+1))</f>
        <v>Film &amp; Video</v>
      </c>
      <c r="V1086" t="str">
        <f>PROPER(RIGHT(R1086,LEN(R1086)-SEARCH("/",R1086)))</f>
        <v>Animation</v>
      </c>
    </row>
    <row r="1087" spans="1:22" x14ac:dyDescent="0.25">
      <c r="A1087">
        <v>457</v>
      </c>
      <c r="B1087" s="7" t="s">
        <v>458</v>
      </c>
      <c r="C1087" s="7" t="s">
        <v>4567</v>
      </c>
      <c r="D1087" s="4">
        <v>20000</v>
      </c>
      <c r="E1087" s="4">
        <v>0</v>
      </c>
      <c r="F1087" t="s">
        <v>8221</v>
      </c>
      <c r="G1087" t="s">
        <v>8229</v>
      </c>
      <c r="H1087" t="s">
        <v>8251</v>
      </c>
      <c r="I1087">
        <v>1408213512</v>
      </c>
      <c r="J1087" s="11">
        <f>(((I1087/60)/60)/24)+DATE(1970,1,1)</f>
        <v>41867.767500000002</v>
      </c>
      <c r="K1087">
        <v>1405621512</v>
      </c>
      <c r="L1087" s="15">
        <f>(((K1087/60)/60)/24)+DATE(1970,1,1)</f>
        <v>41837.767500000002</v>
      </c>
      <c r="M1087" s="63">
        <f>DATEDIF(L1087,J1087,"D")</f>
        <v>30</v>
      </c>
      <c r="N1087" s="5">
        <v>30</v>
      </c>
      <c r="O1087" t="b">
        <v>0</v>
      </c>
      <c r="P1087">
        <v>0</v>
      </c>
      <c r="Q1087" t="b">
        <v>0</v>
      </c>
      <c r="R1087" t="s">
        <v>8270</v>
      </c>
      <c r="S1087" s="2">
        <f>IF(E1087=0,0,E1087/D1087*100)</f>
        <v>0</v>
      </c>
      <c r="T1087" s="4">
        <f>IF(E1087=0,0,E1087/P1087)</f>
        <v>0</v>
      </c>
      <c r="U1087" t="str">
        <f>PROPER(LEFT(R1087,(SEARCH("/",R1087)-2)+1))</f>
        <v>Film &amp; Video</v>
      </c>
      <c r="V1087" t="str">
        <f>PROPER(RIGHT(R1087,LEN(R1087)-SEARCH("/",R1087)))</f>
        <v>Animation</v>
      </c>
    </row>
    <row r="1088" spans="1:22" x14ac:dyDescent="0.25">
      <c r="A1088">
        <v>458</v>
      </c>
      <c r="B1088" s="7" t="s">
        <v>459</v>
      </c>
      <c r="C1088" s="7" t="s">
        <v>4568</v>
      </c>
      <c r="D1088" s="4">
        <v>10000</v>
      </c>
      <c r="E1088" s="4">
        <v>821</v>
      </c>
      <c r="F1088" t="s">
        <v>8221</v>
      </c>
      <c r="G1088" t="s">
        <v>8225</v>
      </c>
      <c r="H1088" t="s">
        <v>8247</v>
      </c>
      <c r="I1088">
        <v>1368550060</v>
      </c>
      <c r="J1088" s="11">
        <f>(((I1088/60)/60)/24)+DATE(1970,1,1)</f>
        <v>41408.69976851852</v>
      </c>
      <c r="K1088">
        <v>1365958060</v>
      </c>
      <c r="L1088" s="15">
        <f>(((K1088/60)/60)/24)+DATE(1970,1,1)</f>
        <v>41378.69976851852</v>
      </c>
      <c r="M1088" s="63">
        <f>DATEDIF(L1088,J1088,"D")</f>
        <v>30</v>
      </c>
      <c r="N1088" s="5">
        <v>30</v>
      </c>
      <c r="O1088" t="b">
        <v>0</v>
      </c>
      <c r="P1088">
        <v>49</v>
      </c>
      <c r="Q1088" t="b">
        <v>0</v>
      </c>
      <c r="R1088" t="s">
        <v>8270</v>
      </c>
      <c r="S1088" s="2">
        <f>IF(E1088=0,0,E1088/D1088*100)</f>
        <v>8.2100000000000009</v>
      </c>
      <c r="T1088" s="4">
        <f>IF(E1088=0,0,E1088/P1088)</f>
        <v>16.755102040816325</v>
      </c>
      <c r="U1088" t="str">
        <f>PROPER(LEFT(R1088,(SEARCH("/",R1088)-2)+1))</f>
        <v>Film &amp; Video</v>
      </c>
      <c r="V1088" t="str">
        <f>PROPER(RIGHT(R1088,LEN(R1088)-SEARCH("/",R1088)))</f>
        <v>Animation</v>
      </c>
    </row>
    <row r="1089" spans="1:22" x14ac:dyDescent="0.25">
      <c r="A1089">
        <v>466</v>
      </c>
      <c r="B1089" s="7" t="s">
        <v>467</v>
      </c>
      <c r="C1089" s="7" t="s">
        <v>4576</v>
      </c>
      <c r="D1089" s="4">
        <v>10000</v>
      </c>
      <c r="E1089" s="4">
        <v>76</v>
      </c>
      <c r="F1089" t="s">
        <v>8221</v>
      </c>
      <c r="G1089" t="s">
        <v>8224</v>
      </c>
      <c r="H1089" t="s">
        <v>8246</v>
      </c>
      <c r="I1089">
        <v>1347057464</v>
      </c>
      <c r="J1089" s="11">
        <f>(((I1089/60)/60)/24)+DATE(1970,1,1)</f>
        <v>41159.942870370374</v>
      </c>
      <c r="K1089">
        <v>1344465464</v>
      </c>
      <c r="L1089" s="15">
        <f>(((K1089/60)/60)/24)+DATE(1970,1,1)</f>
        <v>41129.942870370374</v>
      </c>
      <c r="M1089" s="63">
        <f>DATEDIF(L1089,J1089,"D")</f>
        <v>30</v>
      </c>
      <c r="N1089" s="5">
        <v>30</v>
      </c>
      <c r="O1089" t="b">
        <v>0</v>
      </c>
      <c r="P1089">
        <v>5</v>
      </c>
      <c r="Q1089" t="b">
        <v>0</v>
      </c>
      <c r="R1089" t="s">
        <v>8270</v>
      </c>
      <c r="S1089" s="2">
        <f>IF(E1089=0,0,E1089/D1089*100)</f>
        <v>0.76</v>
      </c>
      <c r="T1089" s="4">
        <f>IF(E1089=0,0,E1089/P1089)</f>
        <v>15.2</v>
      </c>
      <c r="U1089" t="str">
        <f>PROPER(LEFT(R1089,(SEARCH("/",R1089)-2)+1))</f>
        <v>Film &amp; Video</v>
      </c>
      <c r="V1089" t="str">
        <f>PROPER(RIGHT(R1089,LEN(R1089)-SEARCH("/",R1089)))</f>
        <v>Animation</v>
      </c>
    </row>
    <row r="1090" spans="1:22" x14ac:dyDescent="0.25">
      <c r="A1090">
        <v>472</v>
      </c>
      <c r="B1090" s="7" t="s">
        <v>473</v>
      </c>
      <c r="C1090" s="7" t="s">
        <v>4582</v>
      </c>
      <c r="D1090" s="4">
        <v>800</v>
      </c>
      <c r="E1090" s="4">
        <v>141</v>
      </c>
      <c r="F1090" t="s">
        <v>8221</v>
      </c>
      <c r="G1090" t="s">
        <v>8224</v>
      </c>
      <c r="H1090" t="s">
        <v>8246</v>
      </c>
      <c r="I1090">
        <v>1408831718</v>
      </c>
      <c r="J1090" s="11">
        <f>(((I1090/60)/60)/24)+DATE(1970,1,1)</f>
        <v>41874.922662037039</v>
      </c>
      <c r="K1090">
        <v>1406239718</v>
      </c>
      <c r="L1090" s="15">
        <f>(((K1090/60)/60)/24)+DATE(1970,1,1)</f>
        <v>41844.922662037039</v>
      </c>
      <c r="M1090" s="63">
        <f>DATEDIF(L1090,J1090,"D")</f>
        <v>30</v>
      </c>
      <c r="N1090" s="5">
        <v>30</v>
      </c>
      <c r="O1090" t="b">
        <v>0</v>
      </c>
      <c r="P1090">
        <v>5</v>
      </c>
      <c r="Q1090" t="b">
        <v>0</v>
      </c>
      <c r="R1090" t="s">
        <v>8270</v>
      </c>
      <c r="S1090" s="2">
        <f>IF(E1090=0,0,E1090/D1090*100)</f>
        <v>17.625</v>
      </c>
      <c r="T1090" s="4">
        <f>IF(E1090=0,0,E1090/P1090)</f>
        <v>28.2</v>
      </c>
      <c r="U1090" t="str">
        <f>PROPER(LEFT(R1090,(SEARCH("/",R1090)-2)+1))</f>
        <v>Film &amp; Video</v>
      </c>
      <c r="V1090" t="str">
        <f>PROPER(RIGHT(R1090,LEN(R1090)-SEARCH("/",R1090)))</f>
        <v>Animation</v>
      </c>
    </row>
    <row r="1091" spans="1:22" x14ac:dyDescent="0.25">
      <c r="A1091">
        <v>473</v>
      </c>
      <c r="B1091" s="7" t="s">
        <v>474</v>
      </c>
      <c r="C1091" s="7" t="s">
        <v>4583</v>
      </c>
      <c r="D1091" s="4">
        <v>30000</v>
      </c>
      <c r="E1091" s="4">
        <v>861</v>
      </c>
      <c r="F1091" t="s">
        <v>8221</v>
      </c>
      <c r="G1091" t="s">
        <v>8224</v>
      </c>
      <c r="H1091" t="s">
        <v>8246</v>
      </c>
      <c r="I1091">
        <v>1410972319</v>
      </c>
      <c r="J1091" s="11">
        <f>(((I1091/60)/60)/24)+DATE(1970,1,1)</f>
        <v>41899.698136574072</v>
      </c>
      <c r="K1091">
        <v>1408380319</v>
      </c>
      <c r="L1091" s="15">
        <f>(((K1091/60)/60)/24)+DATE(1970,1,1)</f>
        <v>41869.698136574072</v>
      </c>
      <c r="M1091" s="63">
        <f>DATEDIF(L1091,J1091,"D")</f>
        <v>30</v>
      </c>
      <c r="N1091" s="5">
        <v>30</v>
      </c>
      <c r="O1091" t="b">
        <v>0</v>
      </c>
      <c r="P1091">
        <v>14</v>
      </c>
      <c r="Q1091" t="b">
        <v>0</v>
      </c>
      <c r="R1091" t="s">
        <v>8270</v>
      </c>
      <c r="S1091" s="2">
        <f>IF(E1091=0,0,E1091/D1091*100)</f>
        <v>2.87</v>
      </c>
      <c r="T1091" s="4">
        <f>IF(E1091=0,0,E1091/P1091)</f>
        <v>61.5</v>
      </c>
      <c r="U1091" t="str">
        <f>PROPER(LEFT(R1091,(SEARCH("/",R1091)-2)+1))</f>
        <v>Film &amp; Video</v>
      </c>
      <c r="V1091" t="str">
        <f>PROPER(RIGHT(R1091,LEN(R1091)-SEARCH("/",R1091)))</f>
        <v>Animation</v>
      </c>
    </row>
    <row r="1092" spans="1:22" x14ac:dyDescent="0.25">
      <c r="A1092">
        <v>474</v>
      </c>
      <c r="B1092" s="7" t="s">
        <v>475</v>
      </c>
      <c r="C1092" s="7" t="s">
        <v>4584</v>
      </c>
      <c r="D1092" s="4">
        <v>3300</v>
      </c>
      <c r="E1092" s="4">
        <v>1</v>
      </c>
      <c r="F1092" t="s">
        <v>8221</v>
      </c>
      <c r="G1092" t="s">
        <v>8224</v>
      </c>
      <c r="H1092" t="s">
        <v>8246</v>
      </c>
      <c r="I1092">
        <v>1487318029</v>
      </c>
      <c r="J1092" s="11">
        <f>(((I1092/60)/60)/24)+DATE(1970,1,1)</f>
        <v>42783.329039351855</v>
      </c>
      <c r="K1092">
        <v>1484726029</v>
      </c>
      <c r="L1092" s="15">
        <f>(((K1092/60)/60)/24)+DATE(1970,1,1)</f>
        <v>42753.329039351855</v>
      </c>
      <c r="M1092" s="63">
        <f>DATEDIF(L1092,J1092,"D")</f>
        <v>30</v>
      </c>
      <c r="N1092" s="5">
        <v>30</v>
      </c>
      <c r="O1092" t="b">
        <v>0</v>
      </c>
      <c r="P1092">
        <v>1</v>
      </c>
      <c r="Q1092" t="b">
        <v>0</v>
      </c>
      <c r="R1092" t="s">
        <v>8270</v>
      </c>
      <c r="S1092" s="2">
        <f>IF(E1092=0,0,E1092/D1092*100)</f>
        <v>3.0303030303030304E-2</v>
      </c>
      <c r="T1092" s="4">
        <f>IF(E1092=0,0,E1092/P1092)</f>
        <v>1</v>
      </c>
      <c r="U1092" t="str">
        <f>PROPER(LEFT(R1092,(SEARCH("/",R1092)-2)+1))</f>
        <v>Film &amp; Video</v>
      </c>
      <c r="V1092" t="str">
        <f>PROPER(RIGHT(R1092,LEN(R1092)-SEARCH("/",R1092)))</f>
        <v>Animation</v>
      </c>
    </row>
    <row r="1093" spans="1:22" x14ac:dyDescent="0.25">
      <c r="A1093">
        <v>475</v>
      </c>
      <c r="B1093" s="7" t="s">
        <v>476</v>
      </c>
      <c r="C1093" s="7" t="s">
        <v>4585</v>
      </c>
      <c r="D1093" s="4">
        <v>2000</v>
      </c>
      <c r="E1093" s="4">
        <v>0</v>
      </c>
      <c r="F1093" t="s">
        <v>8221</v>
      </c>
      <c r="G1093" t="s">
        <v>8224</v>
      </c>
      <c r="H1093" t="s">
        <v>8246</v>
      </c>
      <c r="I1093">
        <v>1430877843</v>
      </c>
      <c r="J1093" s="11">
        <f>(((I1093/60)/60)/24)+DATE(1970,1,1)</f>
        <v>42130.086145833338</v>
      </c>
      <c r="K1093">
        <v>1428285843</v>
      </c>
      <c r="L1093" s="15">
        <f>(((K1093/60)/60)/24)+DATE(1970,1,1)</f>
        <v>42100.086145833338</v>
      </c>
      <c r="M1093" s="63">
        <f>DATEDIF(L1093,J1093,"D")</f>
        <v>30</v>
      </c>
      <c r="N1093" s="5">
        <v>30</v>
      </c>
      <c r="O1093" t="b">
        <v>0</v>
      </c>
      <c r="P1093">
        <v>0</v>
      </c>
      <c r="Q1093" t="b">
        <v>0</v>
      </c>
      <c r="R1093" t="s">
        <v>8270</v>
      </c>
      <c r="S1093" s="2">
        <f>IF(E1093=0,0,E1093/D1093*100)</f>
        <v>0</v>
      </c>
      <c r="T1093" s="4">
        <f>IF(E1093=0,0,E1093/P1093)</f>
        <v>0</v>
      </c>
      <c r="U1093" t="str">
        <f>PROPER(LEFT(R1093,(SEARCH("/",R1093)-2)+1))</f>
        <v>Film &amp; Video</v>
      </c>
      <c r="V1093" t="str">
        <f>PROPER(RIGHT(R1093,LEN(R1093)-SEARCH("/",R1093)))</f>
        <v>Animation</v>
      </c>
    </row>
    <row r="1094" spans="1:22" x14ac:dyDescent="0.25">
      <c r="A1094">
        <v>478</v>
      </c>
      <c r="B1094" s="7" t="s">
        <v>479</v>
      </c>
      <c r="C1094" s="7" t="s">
        <v>4588</v>
      </c>
      <c r="D1094" s="4">
        <v>10000</v>
      </c>
      <c r="E1094" s="4">
        <v>0</v>
      </c>
      <c r="F1094" t="s">
        <v>8221</v>
      </c>
      <c r="G1094" t="s">
        <v>8224</v>
      </c>
      <c r="H1094" t="s">
        <v>8246</v>
      </c>
      <c r="I1094">
        <v>1427921509</v>
      </c>
      <c r="J1094" s="11">
        <f>(((I1094/60)/60)/24)+DATE(1970,1,1)</f>
        <v>42095.869317129633</v>
      </c>
      <c r="K1094">
        <v>1425333109</v>
      </c>
      <c r="L1094" s="15">
        <f>(((K1094/60)/60)/24)+DATE(1970,1,1)</f>
        <v>42065.910983796297</v>
      </c>
      <c r="M1094" s="63">
        <f>DATEDIF(L1094,J1094,"D")</f>
        <v>30</v>
      </c>
      <c r="N1094" s="5">
        <v>30</v>
      </c>
      <c r="O1094" t="b">
        <v>0</v>
      </c>
      <c r="P1094">
        <v>0</v>
      </c>
      <c r="Q1094" t="b">
        <v>0</v>
      </c>
      <c r="R1094" t="s">
        <v>8270</v>
      </c>
      <c r="S1094" s="2">
        <f>IF(E1094=0,0,E1094/D1094*100)</f>
        <v>0</v>
      </c>
      <c r="T1094" s="4">
        <f>IF(E1094=0,0,E1094/P1094)</f>
        <v>0</v>
      </c>
      <c r="U1094" t="str">
        <f>PROPER(LEFT(R1094,(SEARCH("/",R1094)-2)+1))</f>
        <v>Film &amp; Video</v>
      </c>
      <c r="V1094" t="str">
        <f>PROPER(RIGHT(R1094,LEN(R1094)-SEARCH("/",R1094)))</f>
        <v>Animation</v>
      </c>
    </row>
    <row r="1095" spans="1:22" x14ac:dyDescent="0.25">
      <c r="A1095">
        <v>480</v>
      </c>
      <c r="B1095" s="7" t="s">
        <v>481</v>
      </c>
      <c r="C1095" s="7" t="s">
        <v>4590</v>
      </c>
      <c r="D1095" s="4">
        <v>40000</v>
      </c>
      <c r="E1095" s="4">
        <v>7764</v>
      </c>
      <c r="F1095" t="s">
        <v>8221</v>
      </c>
      <c r="G1095" t="s">
        <v>8224</v>
      </c>
      <c r="H1095" t="s">
        <v>8246</v>
      </c>
      <c r="I1095">
        <v>1376049615</v>
      </c>
      <c r="J1095" s="11">
        <f>(((I1095/60)/60)/24)+DATE(1970,1,1)</f>
        <v>41495.500173611108</v>
      </c>
      <c r="K1095">
        <v>1373457615</v>
      </c>
      <c r="L1095" s="15">
        <f>(((K1095/60)/60)/24)+DATE(1970,1,1)</f>
        <v>41465.500173611108</v>
      </c>
      <c r="M1095" s="63">
        <f>DATEDIF(L1095,J1095,"D")</f>
        <v>30</v>
      </c>
      <c r="N1095" s="5">
        <v>30</v>
      </c>
      <c r="O1095" t="b">
        <v>0</v>
      </c>
      <c r="P1095">
        <v>140</v>
      </c>
      <c r="Q1095" t="b">
        <v>0</v>
      </c>
      <c r="R1095" t="s">
        <v>8270</v>
      </c>
      <c r="S1095" s="2">
        <f>IF(E1095=0,0,E1095/D1095*100)</f>
        <v>19.41</v>
      </c>
      <c r="T1095" s="4">
        <f>IF(E1095=0,0,E1095/P1095)</f>
        <v>55.457142857142856</v>
      </c>
      <c r="U1095" t="str">
        <f>PROPER(LEFT(R1095,(SEARCH("/",R1095)-2)+1))</f>
        <v>Film &amp; Video</v>
      </c>
      <c r="V1095" t="str">
        <f>PROPER(RIGHT(R1095,LEN(R1095)-SEARCH("/",R1095)))</f>
        <v>Animation</v>
      </c>
    </row>
    <row r="1096" spans="1:22" x14ac:dyDescent="0.25">
      <c r="A1096">
        <v>481</v>
      </c>
      <c r="B1096" s="7" t="s">
        <v>482</v>
      </c>
      <c r="C1096" s="7" t="s">
        <v>4591</v>
      </c>
      <c r="D1096" s="4">
        <v>30000</v>
      </c>
      <c r="E1096" s="4">
        <v>1830</v>
      </c>
      <c r="F1096" t="s">
        <v>8221</v>
      </c>
      <c r="G1096" t="s">
        <v>8224</v>
      </c>
      <c r="H1096" t="s">
        <v>8246</v>
      </c>
      <c r="I1096">
        <v>1349885289</v>
      </c>
      <c r="J1096" s="11">
        <f>(((I1096/60)/60)/24)+DATE(1970,1,1)</f>
        <v>41192.672326388885</v>
      </c>
      <c r="K1096">
        <v>1347293289</v>
      </c>
      <c r="L1096" s="15">
        <f>(((K1096/60)/60)/24)+DATE(1970,1,1)</f>
        <v>41162.672326388885</v>
      </c>
      <c r="M1096" s="63">
        <f>DATEDIF(L1096,J1096,"D")</f>
        <v>30</v>
      </c>
      <c r="N1096" s="5">
        <v>30</v>
      </c>
      <c r="O1096" t="b">
        <v>0</v>
      </c>
      <c r="P1096">
        <v>21</v>
      </c>
      <c r="Q1096" t="b">
        <v>0</v>
      </c>
      <c r="R1096" t="s">
        <v>8270</v>
      </c>
      <c r="S1096" s="2">
        <f>IF(E1096=0,0,E1096/D1096*100)</f>
        <v>6.1</v>
      </c>
      <c r="T1096" s="4">
        <f>IF(E1096=0,0,E1096/P1096)</f>
        <v>87.142857142857139</v>
      </c>
      <c r="U1096" t="str">
        <f>PROPER(LEFT(R1096,(SEARCH("/",R1096)-2)+1))</f>
        <v>Film &amp; Video</v>
      </c>
      <c r="V1096" t="str">
        <f>PROPER(RIGHT(R1096,LEN(R1096)-SEARCH("/",R1096)))</f>
        <v>Animation</v>
      </c>
    </row>
    <row r="1097" spans="1:22" x14ac:dyDescent="0.25">
      <c r="A1097">
        <v>485</v>
      </c>
      <c r="B1097" s="7" t="s">
        <v>486</v>
      </c>
      <c r="C1097" s="7" t="s">
        <v>4595</v>
      </c>
      <c r="D1097" s="4">
        <v>37956</v>
      </c>
      <c r="E1097" s="4">
        <v>8315.01</v>
      </c>
      <c r="F1097" t="s">
        <v>8221</v>
      </c>
      <c r="G1097" t="s">
        <v>8225</v>
      </c>
      <c r="H1097" t="s">
        <v>8247</v>
      </c>
      <c r="I1097">
        <v>1368792499</v>
      </c>
      <c r="J1097" s="11">
        <f>(((I1097/60)/60)/24)+DATE(1970,1,1)</f>
        <v>41411.50577546296</v>
      </c>
      <c r="K1097">
        <v>1366200499</v>
      </c>
      <c r="L1097" s="15">
        <f>(((K1097/60)/60)/24)+DATE(1970,1,1)</f>
        <v>41381.50577546296</v>
      </c>
      <c r="M1097" s="63">
        <f>DATEDIF(L1097,J1097,"D")</f>
        <v>30</v>
      </c>
      <c r="N1097" s="5">
        <v>30</v>
      </c>
      <c r="O1097" t="b">
        <v>0</v>
      </c>
      <c r="P1097">
        <v>125</v>
      </c>
      <c r="Q1097" t="b">
        <v>0</v>
      </c>
      <c r="R1097" t="s">
        <v>8270</v>
      </c>
      <c r="S1097" s="2">
        <f>IF(E1097=0,0,E1097/D1097*100)</f>
        <v>21.906971229845084</v>
      </c>
      <c r="T1097" s="4">
        <f>IF(E1097=0,0,E1097/P1097)</f>
        <v>66.520080000000007</v>
      </c>
      <c r="U1097" t="str">
        <f>PROPER(LEFT(R1097,(SEARCH("/",R1097)-2)+1))</f>
        <v>Film &amp; Video</v>
      </c>
      <c r="V1097" t="str">
        <f>PROPER(RIGHT(R1097,LEN(R1097)-SEARCH("/",R1097)))</f>
        <v>Animation</v>
      </c>
    </row>
    <row r="1098" spans="1:22" x14ac:dyDescent="0.25">
      <c r="A1098">
        <v>486</v>
      </c>
      <c r="B1098" s="7" t="s">
        <v>487</v>
      </c>
      <c r="C1098" s="7" t="s">
        <v>4596</v>
      </c>
      <c r="D1098" s="4">
        <v>550000</v>
      </c>
      <c r="E1098" s="4">
        <v>50</v>
      </c>
      <c r="F1098" t="s">
        <v>8221</v>
      </c>
      <c r="G1098" t="s">
        <v>8226</v>
      </c>
      <c r="H1098" t="s">
        <v>8248</v>
      </c>
      <c r="I1098">
        <v>1401662239</v>
      </c>
      <c r="J1098" s="11">
        <f>(((I1098/60)/60)/24)+DATE(1970,1,1)</f>
        <v>41791.94258101852</v>
      </c>
      <c r="K1098">
        <v>1399070239</v>
      </c>
      <c r="L1098" s="15">
        <f>(((K1098/60)/60)/24)+DATE(1970,1,1)</f>
        <v>41761.94258101852</v>
      </c>
      <c r="M1098" s="63">
        <f>DATEDIF(L1098,J1098,"D")</f>
        <v>30</v>
      </c>
      <c r="N1098" s="5">
        <v>30</v>
      </c>
      <c r="O1098" t="b">
        <v>0</v>
      </c>
      <c r="P1098">
        <v>1</v>
      </c>
      <c r="Q1098" t="b">
        <v>0</v>
      </c>
      <c r="R1098" t="s">
        <v>8270</v>
      </c>
      <c r="S1098" s="2">
        <f>IF(E1098=0,0,E1098/D1098*100)</f>
        <v>9.0909090909090905E-3</v>
      </c>
      <c r="T1098" s="4">
        <f>IF(E1098=0,0,E1098/P1098)</f>
        <v>50</v>
      </c>
      <c r="U1098" t="str">
        <f>PROPER(LEFT(R1098,(SEARCH("/",R1098)-2)+1))</f>
        <v>Film &amp; Video</v>
      </c>
      <c r="V1098" t="str">
        <f>PROPER(RIGHT(R1098,LEN(R1098)-SEARCH("/",R1098)))</f>
        <v>Animation</v>
      </c>
    </row>
    <row r="1099" spans="1:22" x14ac:dyDescent="0.25">
      <c r="A1099">
        <v>488</v>
      </c>
      <c r="B1099" s="7" t="s">
        <v>489</v>
      </c>
      <c r="C1099" s="7" t="s">
        <v>4598</v>
      </c>
      <c r="D1099" s="4">
        <v>12000</v>
      </c>
      <c r="E1099" s="4">
        <v>0</v>
      </c>
      <c r="F1099" t="s">
        <v>8221</v>
      </c>
      <c r="G1099" t="s">
        <v>8224</v>
      </c>
      <c r="H1099" t="s">
        <v>8246</v>
      </c>
      <c r="I1099">
        <v>1483924700</v>
      </c>
      <c r="J1099" s="11">
        <f>(((I1099/60)/60)/24)+DATE(1970,1,1)</f>
        <v>42744.054398148146</v>
      </c>
      <c r="K1099">
        <v>1481332700</v>
      </c>
      <c r="L1099" s="15">
        <f>(((K1099/60)/60)/24)+DATE(1970,1,1)</f>
        <v>42714.054398148146</v>
      </c>
      <c r="M1099" s="63">
        <f>DATEDIF(L1099,J1099,"D")</f>
        <v>30</v>
      </c>
      <c r="N1099" s="5">
        <v>30</v>
      </c>
      <c r="O1099" t="b">
        <v>0</v>
      </c>
      <c r="P1099">
        <v>0</v>
      </c>
      <c r="Q1099" t="b">
        <v>0</v>
      </c>
      <c r="R1099" t="s">
        <v>8270</v>
      </c>
      <c r="S1099" s="2">
        <f>IF(E1099=0,0,E1099/D1099*100)</f>
        <v>0</v>
      </c>
      <c r="T1099" s="4">
        <f>IF(E1099=0,0,E1099/P1099)</f>
        <v>0</v>
      </c>
      <c r="U1099" t="str">
        <f>PROPER(LEFT(R1099,(SEARCH("/",R1099)-2)+1))</f>
        <v>Film &amp; Video</v>
      </c>
      <c r="V1099" t="str">
        <f>PROPER(RIGHT(R1099,LEN(R1099)-SEARCH("/",R1099)))</f>
        <v>Animation</v>
      </c>
    </row>
    <row r="1100" spans="1:22" x14ac:dyDescent="0.25">
      <c r="A1100">
        <v>490</v>
      </c>
      <c r="B1100" s="7" t="s">
        <v>491</v>
      </c>
      <c r="C1100" s="7" t="s">
        <v>4600</v>
      </c>
      <c r="D1100" s="4">
        <v>1000</v>
      </c>
      <c r="E1100" s="4">
        <v>0</v>
      </c>
      <c r="F1100" t="s">
        <v>8221</v>
      </c>
      <c r="G1100" t="s">
        <v>8224</v>
      </c>
      <c r="H1100" t="s">
        <v>8246</v>
      </c>
      <c r="I1100">
        <v>1345677285</v>
      </c>
      <c r="J1100" s="11">
        <f>(((I1100/60)/60)/24)+DATE(1970,1,1)</f>
        <v>41143.968576388892</v>
      </c>
      <c r="K1100">
        <v>1343085285</v>
      </c>
      <c r="L1100" s="15">
        <f>(((K1100/60)/60)/24)+DATE(1970,1,1)</f>
        <v>41113.968576388892</v>
      </c>
      <c r="M1100" s="63">
        <f>DATEDIF(L1100,J1100,"D")</f>
        <v>30</v>
      </c>
      <c r="N1100" s="5">
        <v>30</v>
      </c>
      <c r="O1100" t="b">
        <v>0</v>
      </c>
      <c r="P1100">
        <v>0</v>
      </c>
      <c r="Q1100" t="b">
        <v>0</v>
      </c>
      <c r="R1100" t="s">
        <v>8270</v>
      </c>
      <c r="S1100" s="2">
        <f>IF(E1100=0,0,E1100/D1100*100)</f>
        <v>0</v>
      </c>
      <c r="T1100" s="4">
        <f>IF(E1100=0,0,E1100/P1100)</f>
        <v>0</v>
      </c>
      <c r="U1100" t="str">
        <f>PROPER(LEFT(R1100,(SEARCH("/",R1100)-2)+1))</f>
        <v>Film &amp; Video</v>
      </c>
      <c r="V1100" t="str">
        <f>PROPER(RIGHT(R1100,LEN(R1100)-SEARCH("/",R1100)))</f>
        <v>Animation</v>
      </c>
    </row>
    <row r="1101" spans="1:22" x14ac:dyDescent="0.25">
      <c r="A1101">
        <v>491</v>
      </c>
      <c r="B1101" s="7" t="s">
        <v>492</v>
      </c>
      <c r="C1101" s="7" t="s">
        <v>4601</v>
      </c>
      <c r="D1101" s="4">
        <v>10000</v>
      </c>
      <c r="E1101" s="4">
        <v>0</v>
      </c>
      <c r="F1101" t="s">
        <v>8221</v>
      </c>
      <c r="G1101" t="s">
        <v>8224</v>
      </c>
      <c r="H1101" t="s">
        <v>8246</v>
      </c>
      <c r="I1101">
        <v>1453937699</v>
      </c>
      <c r="J1101" s="11">
        <f>(((I1101/60)/60)/24)+DATE(1970,1,1)</f>
        <v>42396.982627314821</v>
      </c>
      <c r="K1101">
        <v>1451345699</v>
      </c>
      <c r="L1101" s="15">
        <f>(((K1101/60)/60)/24)+DATE(1970,1,1)</f>
        <v>42366.982627314821</v>
      </c>
      <c r="M1101" s="63">
        <f>DATEDIF(L1101,J1101,"D")</f>
        <v>30</v>
      </c>
      <c r="N1101" s="5">
        <v>30</v>
      </c>
      <c r="O1101" t="b">
        <v>0</v>
      </c>
      <c r="P1101">
        <v>0</v>
      </c>
      <c r="Q1101" t="b">
        <v>0</v>
      </c>
      <c r="R1101" t="s">
        <v>8270</v>
      </c>
      <c r="S1101" s="2">
        <f>IF(E1101=0,0,E1101/D1101*100)</f>
        <v>0</v>
      </c>
      <c r="T1101" s="4">
        <f>IF(E1101=0,0,E1101/P1101)</f>
        <v>0</v>
      </c>
      <c r="U1101" t="str">
        <f>PROPER(LEFT(R1101,(SEARCH("/",R1101)-2)+1))</f>
        <v>Film &amp; Video</v>
      </c>
      <c r="V1101" t="str">
        <f>PROPER(RIGHT(R1101,LEN(R1101)-SEARCH("/",R1101)))</f>
        <v>Animation</v>
      </c>
    </row>
    <row r="1102" spans="1:22" x14ac:dyDescent="0.25">
      <c r="A1102">
        <v>493</v>
      </c>
      <c r="B1102" s="7" t="s">
        <v>494</v>
      </c>
      <c r="C1102" s="7" t="s">
        <v>4603</v>
      </c>
      <c r="D1102" s="4">
        <v>30000</v>
      </c>
      <c r="E1102" s="4">
        <v>0</v>
      </c>
      <c r="F1102" t="s">
        <v>8221</v>
      </c>
      <c r="G1102" t="s">
        <v>8225</v>
      </c>
      <c r="H1102" t="s">
        <v>8247</v>
      </c>
      <c r="I1102">
        <v>1432142738</v>
      </c>
      <c r="J1102" s="11">
        <f>(((I1102/60)/60)/24)+DATE(1970,1,1)</f>
        <v>42144.726134259254</v>
      </c>
      <c r="K1102">
        <v>1429550738</v>
      </c>
      <c r="L1102" s="15">
        <f>(((K1102/60)/60)/24)+DATE(1970,1,1)</f>
        <v>42114.726134259254</v>
      </c>
      <c r="M1102" s="63">
        <f>DATEDIF(L1102,J1102,"D")</f>
        <v>30</v>
      </c>
      <c r="N1102" s="5">
        <v>30</v>
      </c>
      <c r="O1102" t="b">
        <v>0</v>
      </c>
      <c r="P1102">
        <v>0</v>
      </c>
      <c r="Q1102" t="b">
        <v>0</v>
      </c>
      <c r="R1102" t="s">
        <v>8270</v>
      </c>
      <c r="S1102" s="2">
        <f>IF(E1102=0,0,E1102/D1102*100)</f>
        <v>0</v>
      </c>
      <c r="T1102" s="4">
        <f>IF(E1102=0,0,E1102/P1102)</f>
        <v>0</v>
      </c>
      <c r="U1102" t="str">
        <f>PROPER(LEFT(R1102,(SEARCH("/",R1102)-2)+1))</f>
        <v>Film &amp; Video</v>
      </c>
      <c r="V1102" t="str">
        <f>PROPER(RIGHT(R1102,LEN(R1102)-SEARCH("/",R1102)))</f>
        <v>Animation</v>
      </c>
    </row>
    <row r="1103" spans="1:22" x14ac:dyDescent="0.25">
      <c r="A1103">
        <v>495</v>
      </c>
      <c r="B1103" s="7" t="s">
        <v>496</v>
      </c>
      <c r="C1103" s="7" t="s">
        <v>4605</v>
      </c>
      <c r="D1103" s="4">
        <v>7000</v>
      </c>
      <c r="E1103" s="4">
        <v>0</v>
      </c>
      <c r="F1103" t="s">
        <v>8221</v>
      </c>
      <c r="G1103" t="s">
        <v>8224</v>
      </c>
      <c r="H1103" t="s">
        <v>8246</v>
      </c>
      <c r="I1103">
        <v>1437076305</v>
      </c>
      <c r="J1103" s="11">
        <f>(((I1103/60)/60)/24)+DATE(1970,1,1)</f>
        <v>42201.827604166669</v>
      </c>
      <c r="K1103">
        <v>1434484305</v>
      </c>
      <c r="L1103" s="15">
        <f>(((K1103/60)/60)/24)+DATE(1970,1,1)</f>
        <v>42171.827604166669</v>
      </c>
      <c r="M1103" s="63">
        <f>DATEDIF(L1103,J1103,"D")</f>
        <v>30</v>
      </c>
      <c r="N1103" s="5">
        <v>30</v>
      </c>
      <c r="O1103" t="b">
        <v>0</v>
      </c>
      <c r="P1103">
        <v>0</v>
      </c>
      <c r="Q1103" t="b">
        <v>0</v>
      </c>
      <c r="R1103" t="s">
        <v>8270</v>
      </c>
      <c r="S1103" s="2">
        <f>IF(E1103=0,0,E1103/D1103*100)</f>
        <v>0</v>
      </c>
      <c r="T1103" s="4">
        <f>IF(E1103=0,0,E1103/P1103)</f>
        <v>0</v>
      </c>
      <c r="U1103" t="str">
        <f>PROPER(LEFT(R1103,(SEARCH("/",R1103)-2)+1))</f>
        <v>Film &amp; Video</v>
      </c>
      <c r="V1103" t="str">
        <f>PROPER(RIGHT(R1103,LEN(R1103)-SEARCH("/",R1103)))</f>
        <v>Animation</v>
      </c>
    </row>
    <row r="1104" spans="1:22" x14ac:dyDescent="0.25">
      <c r="A1104">
        <v>501</v>
      </c>
      <c r="B1104" s="7" t="s">
        <v>502</v>
      </c>
      <c r="C1104" s="7" t="s">
        <v>4611</v>
      </c>
      <c r="D1104" s="4">
        <v>10000</v>
      </c>
      <c r="E1104" s="4">
        <v>0</v>
      </c>
      <c r="F1104" t="s">
        <v>8221</v>
      </c>
      <c r="G1104" t="s">
        <v>8224</v>
      </c>
      <c r="H1104" t="s">
        <v>8246</v>
      </c>
      <c r="I1104">
        <v>1310189851</v>
      </c>
      <c r="J1104" s="11">
        <f>(((I1104/60)/60)/24)+DATE(1970,1,1)</f>
        <v>40733.234386574077</v>
      </c>
      <c r="K1104">
        <v>1307597851</v>
      </c>
      <c r="L1104" s="15">
        <f>(((K1104/60)/60)/24)+DATE(1970,1,1)</f>
        <v>40703.234386574077</v>
      </c>
      <c r="M1104" s="63">
        <f>DATEDIF(L1104,J1104,"D")</f>
        <v>30</v>
      </c>
      <c r="N1104" s="5">
        <v>30</v>
      </c>
      <c r="O1104" t="b">
        <v>0</v>
      </c>
      <c r="P1104">
        <v>0</v>
      </c>
      <c r="Q1104" t="b">
        <v>0</v>
      </c>
      <c r="R1104" t="s">
        <v>8270</v>
      </c>
      <c r="S1104" s="2">
        <f>IF(E1104=0,0,E1104/D1104*100)</f>
        <v>0</v>
      </c>
      <c r="T1104" s="4">
        <f>IF(E1104=0,0,E1104/P1104)</f>
        <v>0</v>
      </c>
      <c r="U1104" t="str">
        <f>PROPER(LEFT(R1104,(SEARCH("/",R1104)-2)+1))</f>
        <v>Film &amp; Video</v>
      </c>
      <c r="V1104" t="str">
        <f>PROPER(RIGHT(R1104,LEN(R1104)-SEARCH("/",R1104)))</f>
        <v>Animation</v>
      </c>
    </row>
    <row r="1105" spans="1:22" x14ac:dyDescent="0.25">
      <c r="A1105">
        <v>502</v>
      </c>
      <c r="B1105" s="7" t="s">
        <v>503</v>
      </c>
      <c r="C1105" s="7" t="s">
        <v>4612</v>
      </c>
      <c r="D1105" s="4">
        <v>20000</v>
      </c>
      <c r="E1105" s="4">
        <v>230</v>
      </c>
      <c r="F1105" t="s">
        <v>8221</v>
      </c>
      <c r="G1105" t="s">
        <v>8224</v>
      </c>
      <c r="H1105" t="s">
        <v>8246</v>
      </c>
      <c r="I1105">
        <v>1332073025</v>
      </c>
      <c r="J1105" s="11">
        <f>(((I1105/60)/60)/24)+DATE(1970,1,1)</f>
        <v>40986.511863425927</v>
      </c>
      <c r="K1105">
        <v>1329484625</v>
      </c>
      <c r="L1105" s="15">
        <f>(((K1105/60)/60)/24)+DATE(1970,1,1)</f>
        <v>40956.553530092591</v>
      </c>
      <c r="M1105" s="63">
        <f>DATEDIF(L1105,J1105,"D")</f>
        <v>30</v>
      </c>
      <c r="N1105" s="5">
        <v>30</v>
      </c>
      <c r="O1105" t="b">
        <v>0</v>
      </c>
      <c r="P1105">
        <v>4</v>
      </c>
      <c r="Q1105" t="b">
        <v>0</v>
      </c>
      <c r="R1105" t="s">
        <v>8270</v>
      </c>
      <c r="S1105" s="2">
        <f>IF(E1105=0,0,E1105/D1105*100)</f>
        <v>1.1499999999999999</v>
      </c>
      <c r="T1105" s="4">
        <f>IF(E1105=0,0,E1105/P1105)</f>
        <v>57.5</v>
      </c>
      <c r="U1105" t="str">
        <f>PROPER(LEFT(R1105,(SEARCH("/",R1105)-2)+1))</f>
        <v>Film &amp; Video</v>
      </c>
      <c r="V1105" t="str">
        <f>PROPER(RIGHT(R1105,LEN(R1105)-SEARCH("/",R1105)))</f>
        <v>Animation</v>
      </c>
    </row>
    <row r="1106" spans="1:22" x14ac:dyDescent="0.25">
      <c r="A1106">
        <v>503</v>
      </c>
      <c r="B1106" s="7" t="s">
        <v>504</v>
      </c>
      <c r="C1106" s="7" t="s">
        <v>4613</v>
      </c>
      <c r="D1106" s="4">
        <v>6500</v>
      </c>
      <c r="E1106" s="4">
        <v>114</v>
      </c>
      <c r="F1106" t="s">
        <v>8221</v>
      </c>
      <c r="G1106" t="s">
        <v>8225</v>
      </c>
      <c r="H1106" t="s">
        <v>8247</v>
      </c>
      <c r="I1106">
        <v>1421498303</v>
      </c>
      <c r="J1106" s="11">
        <f>(((I1106/60)/60)/24)+DATE(1970,1,1)</f>
        <v>42021.526655092588</v>
      </c>
      <c r="K1106">
        <v>1418906303</v>
      </c>
      <c r="L1106" s="15">
        <f>(((K1106/60)/60)/24)+DATE(1970,1,1)</f>
        <v>41991.526655092588</v>
      </c>
      <c r="M1106" s="63">
        <f>DATEDIF(L1106,J1106,"D")</f>
        <v>30</v>
      </c>
      <c r="N1106" s="5">
        <v>30</v>
      </c>
      <c r="O1106" t="b">
        <v>0</v>
      </c>
      <c r="P1106">
        <v>9</v>
      </c>
      <c r="Q1106" t="b">
        <v>0</v>
      </c>
      <c r="R1106" t="s">
        <v>8270</v>
      </c>
      <c r="S1106" s="2">
        <f>IF(E1106=0,0,E1106/D1106*100)</f>
        <v>1.7538461538461538</v>
      </c>
      <c r="T1106" s="4">
        <f>IF(E1106=0,0,E1106/P1106)</f>
        <v>12.666666666666666</v>
      </c>
      <c r="U1106" t="str">
        <f>PROPER(LEFT(R1106,(SEARCH("/",R1106)-2)+1))</f>
        <v>Film &amp; Video</v>
      </c>
      <c r="V1106" t="str">
        <f>PROPER(RIGHT(R1106,LEN(R1106)-SEARCH("/",R1106)))</f>
        <v>Animation</v>
      </c>
    </row>
    <row r="1107" spans="1:22" x14ac:dyDescent="0.25">
      <c r="A1107">
        <v>506</v>
      </c>
      <c r="B1107" s="7" t="s">
        <v>507</v>
      </c>
      <c r="C1107" s="7" t="s">
        <v>4616</v>
      </c>
      <c r="D1107" s="4">
        <v>200000</v>
      </c>
      <c r="E1107" s="4">
        <v>250</v>
      </c>
      <c r="F1107" t="s">
        <v>8221</v>
      </c>
      <c r="G1107" t="s">
        <v>8224</v>
      </c>
      <c r="H1107" t="s">
        <v>8246</v>
      </c>
      <c r="I1107">
        <v>1376140520</v>
      </c>
      <c r="J1107" s="11">
        <f>(((I1107/60)/60)/24)+DATE(1970,1,1)</f>
        <v>41496.552314814813</v>
      </c>
      <c r="K1107">
        <v>1373548520</v>
      </c>
      <c r="L1107" s="15">
        <f>(((K1107/60)/60)/24)+DATE(1970,1,1)</f>
        <v>41466.552314814813</v>
      </c>
      <c r="M1107" s="63">
        <f>DATEDIF(L1107,J1107,"D")</f>
        <v>30</v>
      </c>
      <c r="N1107" s="5">
        <v>30</v>
      </c>
      <c r="O1107" t="b">
        <v>0</v>
      </c>
      <c r="P1107">
        <v>1</v>
      </c>
      <c r="Q1107" t="b">
        <v>0</v>
      </c>
      <c r="R1107" t="s">
        <v>8270</v>
      </c>
      <c r="S1107" s="2">
        <f>IF(E1107=0,0,E1107/D1107*100)</f>
        <v>0.125</v>
      </c>
      <c r="T1107" s="4">
        <f>IF(E1107=0,0,E1107/P1107)</f>
        <v>250</v>
      </c>
      <c r="U1107" t="str">
        <f>PROPER(LEFT(R1107,(SEARCH("/",R1107)-2)+1))</f>
        <v>Film &amp; Video</v>
      </c>
      <c r="V1107" t="str">
        <f>PROPER(RIGHT(R1107,LEN(R1107)-SEARCH("/",R1107)))</f>
        <v>Animation</v>
      </c>
    </row>
    <row r="1108" spans="1:22" x14ac:dyDescent="0.25">
      <c r="A1108">
        <v>509</v>
      </c>
      <c r="B1108" s="7" t="s">
        <v>510</v>
      </c>
      <c r="C1108" s="7" t="s">
        <v>4619</v>
      </c>
      <c r="D1108" s="4">
        <v>5000</v>
      </c>
      <c r="E1108" s="4">
        <v>10</v>
      </c>
      <c r="F1108" t="s">
        <v>8221</v>
      </c>
      <c r="G1108" t="s">
        <v>8225</v>
      </c>
      <c r="H1108" t="s">
        <v>8247</v>
      </c>
      <c r="I1108">
        <v>1435504170</v>
      </c>
      <c r="J1108" s="11">
        <f>(((I1108/60)/60)/24)+DATE(1970,1,1)</f>
        <v>42183.631597222222</v>
      </c>
      <c r="K1108">
        <v>1432912170</v>
      </c>
      <c r="L1108" s="15">
        <f>(((K1108/60)/60)/24)+DATE(1970,1,1)</f>
        <v>42153.631597222222</v>
      </c>
      <c r="M1108" s="63">
        <f>DATEDIF(L1108,J1108,"D")</f>
        <v>30</v>
      </c>
      <c r="N1108" s="5">
        <v>30</v>
      </c>
      <c r="O1108" t="b">
        <v>0</v>
      </c>
      <c r="P1108">
        <v>1</v>
      </c>
      <c r="Q1108" t="b">
        <v>0</v>
      </c>
      <c r="R1108" t="s">
        <v>8270</v>
      </c>
      <c r="S1108" s="2">
        <f>IF(E1108=0,0,E1108/D1108*100)</f>
        <v>0.2</v>
      </c>
      <c r="T1108" s="4">
        <f>IF(E1108=0,0,E1108/P1108)</f>
        <v>10</v>
      </c>
      <c r="U1108" t="str">
        <f>PROPER(LEFT(R1108,(SEARCH("/",R1108)-2)+1))</f>
        <v>Film &amp; Video</v>
      </c>
      <c r="V1108" t="str">
        <f>PROPER(RIGHT(R1108,LEN(R1108)-SEARCH("/",R1108)))</f>
        <v>Animation</v>
      </c>
    </row>
    <row r="1109" spans="1:22" x14ac:dyDescent="0.25">
      <c r="A1109">
        <v>510</v>
      </c>
      <c r="B1109" s="7" t="s">
        <v>511</v>
      </c>
      <c r="C1109" s="7" t="s">
        <v>4620</v>
      </c>
      <c r="D1109" s="4">
        <v>14000</v>
      </c>
      <c r="E1109" s="4">
        <v>0</v>
      </c>
      <c r="F1109" t="s">
        <v>8221</v>
      </c>
      <c r="G1109" t="s">
        <v>8224</v>
      </c>
      <c r="H1109" t="s">
        <v>8246</v>
      </c>
      <c r="I1109">
        <v>1456805639</v>
      </c>
      <c r="J1109" s="11">
        <f>(((I1109/60)/60)/24)+DATE(1970,1,1)</f>
        <v>42430.176377314812</v>
      </c>
      <c r="K1109">
        <v>1454213639</v>
      </c>
      <c r="L1109" s="15">
        <f>(((K1109/60)/60)/24)+DATE(1970,1,1)</f>
        <v>42400.176377314812</v>
      </c>
      <c r="M1109" s="63">
        <f>DATEDIF(L1109,J1109,"D")</f>
        <v>30</v>
      </c>
      <c r="N1109" s="5">
        <v>30</v>
      </c>
      <c r="O1109" t="b">
        <v>0</v>
      </c>
      <c r="P1109">
        <v>0</v>
      </c>
      <c r="Q1109" t="b">
        <v>0</v>
      </c>
      <c r="R1109" t="s">
        <v>8270</v>
      </c>
      <c r="S1109" s="2">
        <f>IF(E1109=0,0,E1109/D1109*100)</f>
        <v>0</v>
      </c>
      <c r="T1109" s="4">
        <f>IF(E1109=0,0,E1109/P1109)</f>
        <v>0</v>
      </c>
      <c r="U1109" t="str">
        <f>PROPER(LEFT(R1109,(SEARCH("/",R1109)-2)+1))</f>
        <v>Film &amp; Video</v>
      </c>
      <c r="V1109" t="str">
        <f>PROPER(RIGHT(R1109,LEN(R1109)-SEARCH("/",R1109)))</f>
        <v>Animation</v>
      </c>
    </row>
    <row r="1110" spans="1:22" x14ac:dyDescent="0.25">
      <c r="A1110">
        <v>511</v>
      </c>
      <c r="B1110" s="7" t="s">
        <v>512</v>
      </c>
      <c r="C1110" s="7" t="s">
        <v>4621</v>
      </c>
      <c r="D1110" s="4">
        <v>5000</v>
      </c>
      <c r="E1110" s="4">
        <v>150</v>
      </c>
      <c r="F1110" t="s">
        <v>8221</v>
      </c>
      <c r="G1110" t="s">
        <v>8224</v>
      </c>
      <c r="H1110" t="s">
        <v>8246</v>
      </c>
      <c r="I1110">
        <v>1365228982</v>
      </c>
      <c r="J1110" s="11">
        <f>(((I1110/60)/60)/24)+DATE(1970,1,1)</f>
        <v>41370.261365740742</v>
      </c>
      <c r="K1110">
        <v>1362640582</v>
      </c>
      <c r="L1110" s="15">
        <f>(((K1110/60)/60)/24)+DATE(1970,1,1)</f>
        <v>41340.303032407406</v>
      </c>
      <c r="M1110" s="63">
        <f>DATEDIF(L1110,J1110,"D")</f>
        <v>30</v>
      </c>
      <c r="N1110" s="5">
        <v>30</v>
      </c>
      <c r="O1110" t="b">
        <v>0</v>
      </c>
      <c r="P1110">
        <v>5</v>
      </c>
      <c r="Q1110" t="b">
        <v>0</v>
      </c>
      <c r="R1110" t="s">
        <v>8270</v>
      </c>
      <c r="S1110" s="2">
        <f>IF(E1110=0,0,E1110/D1110*100)</f>
        <v>3</v>
      </c>
      <c r="T1110" s="4">
        <f>IF(E1110=0,0,E1110/P1110)</f>
        <v>30</v>
      </c>
      <c r="U1110" t="str">
        <f>PROPER(LEFT(R1110,(SEARCH("/",R1110)-2)+1))</f>
        <v>Film &amp; Video</v>
      </c>
      <c r="V1110" t="str">
        <f>PROPER(RIGHT(R1110,LEN(R1110)-SEARCH("/",R1110)))</f>
        <v>Animation</v>
      </c>
    </row>
    <row r="1111" spans="1:22" x14ac:dyDescent="0.25">
      <c r="A1111">
        <v>514</v>
      </c>
      <c r="B1111" s="7" t="s">
        <v>515</v>
      </c>
      <c r="C1111" s="7" t="s">
        <v>4624</v>
      </c>
      <c r="D1111" s="4">
        <v>1500</v>
      </c>
      <c r="E1111" s="4">
        <v>50</v>
      </c>
      <c r="F1111" t="s">
        <v>8221</v>
      </c>
      <c r="G1111" t="s">
        <v>8229</v>
      </c>
      <c r="H1111" t="s">
        <v>8251</v>
      </c>
      <c r="I1111">
        <v>1407595447</v>
      </c>
      <c r="J1111" s="11">
        <f>(((I1111/60)/60)/24)+DATE(1970,1,1)</f>
        <v>41860.613969907405</v>
      </c>
      <c r="K1111">
        <v>1405003447</v>
      </c>
      <c r="L1111" s="15">
        <f>(((K1111/60)/60)/24)+DATE(1970,1,1)</f>
        <v>41830.613969907405</v>
      </c>
      <c r="M1111" s="63">
        <f>DATEDIF(L1111,J1111,"D")</f>
        <v>30</v>
      </c>
      <c r="N1111" s="5">
        <v>30</v>
      </c>
      <c r="O1111" t="b">
        <v>0</v>
      </c>
      <c r="P1111">
        <v>3</v>
      </c>
      <c r="Q1111" t="b">
        <v>0</v>
      </c>
      <c r="R1111" t="s">
        <v>8270</v>
      </c>
      <c r="S1111" s="2">
        <f>IF(E1111=0,0,E1111/D1111*100)</f>
        <v>3.3333333333333335</v>
      </c>
      <c r="T1111" s="4">
        <f>IF(E1111=0,0,E1111/P1111)</f>
        <v>16.666666666666668</v>
      </c>
      <c r="U1111" t="str">
        <f>PROPER(LEFT(R1111,(SEARCH("/",R1111)-2)+1))</f>
        <v>Film &amp; Video</v>
      </c>
      <c r="V1111" t="str">
        <f>PROPER(RIGHT(R1111,LEN(R1111)-SEARCH("/",R1111)))</f>
        <v>Animation</v>
      </c>
    </row>
    <row r="1112" spans="1:22" x14ac:dyDescent="0.25">
      <c r="A1112">
        <v>517</v>
      </c>
      <c r="B1112" s="7" t="s">
        <v>518</v>
      </c>
      <c r="C1112" s="7" t="s">
        <v>4627</v>
      </c>
      <c r="D1112" s="4">
        <v>15000</v>
      </c>
      <c r="E1112" s="4">
        <v>205</v>
      </c>
      <c r="F1112" t="s">
        <v>8221</v>
      </c>
      <c r="G1112" t="s">
        <v>8224</v>
      </c>
      <c r="H1112" t="s">
        <v>8246</v>
      </c>
      <c r="I1112">
        <v>1486046761</v>
      </c>
      <c r="J1112" s="11">
        <f>(((I1112/60)/60)/24)+DATE(1970,1,1)</f>
        <v>42768.615289351852</v>
      </c>
      <c r="K1112">
        <v>1483454761</v>
      </c>
      <c r="L1112" s="15">
        <f>(((K1112/60)/60)/24)+DATE(1970,1,1)</f>
        <v>42738.615289351852</v>
      </c>
      <c r="M1112" s="63">
        <f>DATEDIF(L1112,J1112,"D")</f>
        <v>30</v>
      </c>
      <c r="N1112" s="5">
        <v>30</v>
      </c>
      <c r="O1112" t="b">
        <v>0</v>
      </c>
      <c r="P1112">
        <v>3</v>
      </c>
      <c r="Q1112" t="b">
        <v>0</v>
      </c>
      <c r="R1112" t="s">
        <v>8270</v>
      </c>
      <c r="S1112" s="2">
        <f>IF(E1112=0,0,E1112/D1112*100)</f>
        <v>1.3666666666666667</v>
      </c>
      <c r="T1112" s="4">
        <f>IF(E1112=0,0,E1112/P1112)</f>
        <v>68.333333333333329</v>
      </c>
      <c r="U1112" t="str">
        <f>PROPER(LEFT(R1112,(SEARCH("/",R1112)-2)+1))</f>
        <v>Film &amp; Video</v>
      </c>
      <c r="V1112" t="str">
        <f>PROPER(RIGHT(R1112,LEN(R1112)-SEARCH("/",R1112)))</f>
        <v>Animation</v>
      </c>
    </row>
    <row r="1113" spans="1:22" x14ac:dyDescent="0.25">
      <c r="A1113">
        <v>518</v>
      </c>
      <c r="B1113" s="7" t="s">
        <v>519</v>
      </c>
      <c r="C1113" s="7" t="s">
        <v>4628</v>
      </c>
      <c r="D1113" s="4">
        <v>7175</v>
      </c>
      <c r="E1113" s="4">
        <v>0</v>
      </c>
      <c r="F1113" t="s">
        <v>8221</v>
      </c>
      <c r="G1113" t="s">
        <v>8224</v>
      </c>
      <c r="H1113" t="s">
        <v>8246</v>
      </c>
      <c r="I1113">
        <v>1441550760</v>
      </c>
      <c r="J1113" s="11">
        <f>(((I1113/60)/60)/24)+DATE(1970,1,1)</f>
        <v>42253.615277777775</v>
      </c>
      <c r="K1113">
        <v>1438958824</v>
      </c>
      <c r="L1113" s="15">
        <f>(((K1113/60)/60)/24)+DATE(1970,1,1)</f>
        <v>42223.616018518514</v>
      </c>
      <c r="M1113" s="63">
        <f>DATEDIF(L1113,J1113,"D")</f>
        <v>30</v>
      </c>
      <c r="N1113" s="5">
        <v>30</v>
      </c>
      <c r="O1113" t="b">
        <v>0</v>
      </c>
      <c r="P1113">
        <v>0</v>
      </c>
      <c r="Q1113" t="b">
        <v>0</v>
      </c>
      <c r="R1113" t="s">
        <v>8270</v>
      </c>
      <c r="S1113" s="2">
        <f>IF(E1113=0,0,E1113/D1113*100)</f>
        <v>0</v>
      </c>
      <c r="T1113" s="4">
        <f>IF(E1113=0,0,E1113/P1113)</f>
        <v>0</v>
      </c>
      <c r="U1113" t="str">
        <f>PROPER(LEFT(R1113,(SEARCH("/",R1113)-2)+1))</f>
        <v>Film &amp; Video</v>
      </c>
      <c r="V1113" t="str">
        <f>PROPER(RIGHT(R1113,LEN(R1113)-SEARCH("/",R1113)))</f>
        <v>Animation</v>
      </c>
    </row>
    <row r="1114" spans="1:22" x14ac:dyDescent="0.25">
      <c r="A1114">
        <v>519</v>
      </c>
      <c r="B1114" s="7" t="s">
        <v>520</v>
      </c>
      <c r="C1114" s="7" t="s">
        <v>4629</v>
      </c>
      <c r="D1114" s="4">
        <v>12001</v>
      </c>
      <c r="E1114" s="4">
        <v>2746</v>
      </c>
      <c r="F1114" t="s">
        <v>8221</v>
      </c>
      <c r="G1114" t="s">
        <v>8224</v>
      </c>
      <c r="H1114" t="s">
        <v>8246</v>
      </c>
      <c r="I1114">
        <v>1354699421</v>
      </c>
      <c r="J1114" s="11">
        <f>(((I1114/60)/60)/24)+DATE(1970,1,1)</f>
        <v>41248.391446759262</v>
      </c>
      <c r="K1114">
        <v>1352107421</v>
      </c>
      <c r="L1114" s="15">
        <f>(((K1114/60)/60)/24)+DATE(1970,1,1)</f>
        <v>41218.391446759262</v>
      </c>
      <c r="M1114" s="63">
        <f>DATEDIF(L1114,J1114,"D")</f>
        <v>30</v>
      </c>
      <c r="N1114" s="5">
        <v>30</v>
      </c>
      <c r="O1114" t="b">
        <v>0</v>
      </c>
      <c r="P1114">
        <v>70</v>
      </c>
      <c r="Q1114" t="b">
        <v>0</v>
      </c>
      <c r="R1114" t="s">
        <v>8270</v>
      </c>
      <c r="S1114" s="2">
        <f>IF(E1114=0,0,E1114/D1114*100)</f>
        <v>22.881426547787683</v>
      </c>
      <c r="T1114" s="4">
        <f>IF(E1114=0,0,E1114/P1114)</f>
        <v>39.228571428571428</v>
      </c>
      <c r="U1114" t="str">
        <f>PROPER(LEFT(R1114,(SEARCH("/",R1114)-2)+1))</f>
        <v>Film &amp; Video</v>
      </c>
      <c r="V1114" t="str">
        <f>PROPER(RIGHT(R1114,LEN(R1114)-SEARCH("/",R1114)))</f>
        <v>Animation</v>
      </c>
    </row>
    <row r="1115" spans="1:22" x14ac:dyDescent="0.25">
      <c r="A1115">
        <v>520</v>
      </c>
      <c r="B1115" s="7" t="s">
        <v>521</v>
      </c>
      <c r="C1115" s="7" t="s">
        <v>4630</v>
      </c>
      <c r="D1115" s="4">
        <v>5000</v>
      </c>
      <c r="E1115" s="4">
        <v>5105</v>
      </c>
      <c r="F1115" t="s">
        <v>8219</v>
      </c>
      <c r="G1115" t="s">
        <v>8225</v>
      </c>
      <c r="H1115" t="s">
        <v>8247</v>
      </c>
      <c r="I1115">
        <v>1449766261</v>
      </c>
      <c r="J1115" s="11">
        <f>(((I1115/60)/60)/24)+DATE(1970,1,1)</f>
        <v>42348.702094907407</v>
      </c>
      <c r="K1115">
        <v>1447174261</v>
      </c>
      <c r="L1115" s="15">
        <f>(((K1115/60)/60)/24)+DATE(1970,1,1)</f>
        <v>42318.702094907407</v>
      </c>
      <c r="M1115" s="63">
        <f>DATEDIF(L1115,J1115,"D")</f>
        <v>30</v>
      </c>
      <c r="N1115" s="5">
        <v>30</v>
      </c>
      <c r="O1115" t="b">
        <v>0</v>
      </c>
      <c r="P1115">
        <v>34</v>
      </c>
      <c r="Q1115" t="b">
        <v>1</v>
      </c>
      <c r="R1115" t="s">
        <v>8271</v>
      </c>
      <c r="S1115" s="2">
        <f>IF(E1115=0,0,E1115/D1115*100)</f>
        <v>102.1</v>
      </c>
      <c r="T1115" s="4">
        <f>IF(E1115=0,0,E1115/P1115)</f>
        <v>150.14705882352942</v>
      </c>
      <c r="U1115" t="str">
        <f>PROPER(LEFT(R1115,(SEARCH("/",R1115)-2)+1))</f>
        <v>Theater</v>
      </c>
      <c r="V1115" t="str">
        <f>PROPER(RIGHT(R1115,LEN(R1115)-SEARCH("/",R1115)))</f>
        <v>Plays</v>
      </c>
    </row>
    <row r="1116" spans="1:22" x14ac:dyDescent="0.25">
      <c r="A1116">
        <v>523</v>
      </c>
      <c r="B1116" s="7" t="s">
        <v>524</v>
      </c>
      <c r="C1116" s="7" t="s">
        <v>4633</v>
      </c>
      <c r="D1116" s="4">
        <v>5000</v>
      </c>
      <c r="E1116" s="4">
        <v>6030</v>
      </c>
      <c r="F1116" t="s">
        <v>8219</v>
      </c>
      <c r="G1116" t="s">
        <v>8224</v>
      </c>
      <c r="H1116" t="s">
        <v>8246</v>
      </c>
      <c r="I1116">
        <v>1442805076</v>
      </c>
      <c r="J1116" s="11">
        <f>(((I1116/60)/60)/24)+DATE(1970,1,1)</f>
        <v>42268.13282407407</v>
      </c>
      <c r="K1116">
        <v>1440213076</v>
      </c>
      <c r="L1116" s="15">
        <f>(((K1116/60)/60)/24)+DATE(1970,1,1)</f>
        <v>42238.13282407407</v>
      </c>
      <c r="M1116" s="63">
        <f>DATEDIF(L1116,J1116,"D")</f>
        <v>30</v>
      </c>
      <c r="N1116" s="5">
        <v>30</v>
      </c>
      <c r="O1116" t="b">
        <v>0</v>
      </c>
      <c r="P1116">
        <v>84</v>
      </c>
      <c r="Q1116" t="b">
        <v>1</v>
      </c>
      <c r="R1116" t="s">
        <v>8271</v>
      </c>
      <c r="S1116" s="2">
        <f>IF(E1116=0,0,E1116/D1116*100)</f>
        <v>120.6</v>
      </c>
      <c r="T1116" s="4">
        <f>IF(E1116=0,0,E1116/P1116)</f>
        <v>71.785714285714292</v>
      </c>
      <c r="U1116" t="str">
        <f>PROPER(LEFT(R1116,(SEARCH("/",R1116)-2)+1))</f>
        <v>Theater</v>
      </c>
      <c r="V1116" t="str">
        <f>PROPER(RIGHT(R1116,LEN(R1116)-SEARCH("/",R1116)))</f>
        <v>Plays</v>
      </c>
    </row>
    <row r="1117" spans="1:22" x14ac:dyDescent="0.25">
      <c r="A1117">
        <v>524</v>
      </c>
      <c r="B1117" s="7" t="s">
        <v>525</v>
      </c>
      <c r="C1117" s="7" t="s">
        <v>4634</v>
      </c>
      <c r="D1117" s="4">
        <v>3500</v>
      </c>
      <c r="E1117" s="4">
        <v>3803.55</v>
      </c>
      <c r="F1117" t="s">
        <v>8219</v>
      </c>
      <c r="G1117" t="s">
        <v>8225</v>
      </c>
      <c r="H1117" t="s">
        <v>8247</v>
      </c>
      <c r="I1117">
        <v>1464801169</v>
      </c>
      <c r="J1117" s="11">
        <f>(((I1117/60)/60)/24)+DATE(1970,1,1)</f>
        <v>42522.717233796298</v>
      </c>
      <c r="K1117">
        <v>1462209169</v>
      </c>
      <c r="L1117" s="15">
        <f>(((K1117/60)/60)/24)+DATE(1970,1,1)</f>
        <v>42492.717233796298</v>
      </c>
      <c r="M1117" s="63">
        <f>DATEDIF(L1117,J1117,"D")</f>
        <v>30</v>
      </c>
      <c r="N1117" s="5">
        <v>30</v>
      </c>
      <c r="O1117" t="b">
        <v>0</v>
      </c>
      <c r="P1117">
        <v>130</v>
      </c>
      <c r="Q1117" t="b">
        <v>1</v>
      </c>
      <c r="R1117" t="s">
        <v>8271</v>
      </c>
      <c r="S1117" s="2">
        <f>IF(E1117=0,0,E1117/D1117*100)</f>
        <v>108.67285714285715</v>
      </c>
      <c r="T1117" s="4">
        <f>IF(E1117=0,0,E1117/P1117)</f>
        <v>29.258076923076924</v>
      </c>
      <c r="U1117" t="str">
        <f>PROPER(LEFT(R1117,(SEARCH("/",R1117)-2)+1))</f>
        <v>Theater</v>
      </c>
      <c r="V1117" t="str">
        <f>PROPER(RIGHT(R1117,LEN(R1117)-SEARCH("/",R1117)))</f>
        <v>Plays</v>
      </c>
    </row>
    <row r="1118" spans="1:22" x14ac:dyDescent="0.25">
      <c r="A1118">
        <v>527</v>
      </c>
      <c r="B1118" s="7" t="s">
        <v>528</v>
      </c>
      <c r="C1118" s="7" t="s">
        <v>4637</v>
      </c>
      <c r="D1118" s="4">
        <v>10000</v>
      </c>
      <c r="E1118" s="4">
        <v>10085</v>
      </c>
      <c r="F1118" t="s">
        <v>8219</v>
      </c>
      <c r="G1118" t="s">
        <v>8224</v>
      </c>
      <c r="H1118" t="s">
        <v>8246</v>
      </c>
      <c r="I1118">
        <v>1487347500</v>
      </c>
      <c r="J1118" s="11">
        <f>(((I1118/60)/60)/24)+DATE(1970,1,1)</f>
        <v>42783.670138888891</v>
      </c>
      <c r="K1118">
        <v>1484715366</v>
      </c>
      <c r="L1118" s="15">
        <f>(((K1118/60)/60)/24)+DATE(1970,1,1)</f>
        <v>42753.205625000002</v>
      </c>
      <c r="M1118" s="63">
        <f>DATEDIF(L1118,J1118,"D")</f>
        <v>30</v>
      </c>
      <c r="N1118" s="5">
        <v>30</v>
      </c>
      <c r="O1118" t="b">
        <v>0</v>
      </c>
      <c r="P1118">
        <v>158</v>
      </c>
      <c r="Q1118" t="b">
        <v>1</v>
      </c>
      <c r="R1118" t="s">
        <v>8271</v>
      </c>
      <c r="S1118" s="2">
        <f>IF(E1118=0,0,E1118/D1118*100)</f>
        <v>100.85</v>
      </c>
      <c r="T1118" s="4">
        <f>IF(E1118=0,0,E1118/P1118)</f>
        <v>63.829113924050631</v>
      </c>
      <c r="U1118" t="str">
        <f>PROPER(LEFT(R1118,(SEARCH("/",R1118)-2)+1))</f>
        <v>Theater</v>
      </c>
      <c r="V1118" t="str">
        <f>PROPER(RIGHT(R1118,LEN(R1118)-SEARCH("/",R1118)))</f>
        <v>Plays</v>
      </c>
    </row>
    <row r="1119" spans="1:22" x14ac:dyDescent="0.25">
      <c r="A1119">
        <v>532</v>
      </c>
      <c r="B1119" s="7" t="s">
        <v>533</v>
      </c>
      <c r="C1119" s="7" t="s">
        <v>4642</v>
      </c>
      <c r="D1119" s="4">
        <v>10000</v>
      </c>
      <c r="E1119" s="4">
        <v>12325</v>
      </c>
      <c r="F1119" t="s">
        <v>8219</v>
      </c>
      <c r="G1119" t="s">
        <v>8224</v>
      </c>
      <c r="H1119" t="s">
        <v>8246</v>
      </c>
      <c r="I1119">
        <v>1463098208</v>
      </c>
      <c r="J1119" s="11">
        <f>(((I1119/60)/60)/24)+DATE(1970,1,1)</f>
        <v>42503.007037037038</v>
      </c>
      <c r="K1119">
        <v>1460506208</v>
      </c>
      <c r="L1119" s="15">
        <f>(((K1119/60)/60)/24)+DATE(1970,1,1)</f>
        <v>42473.007037037038</v>
      </c>
      <c r="M1119" s="63">
        <f>DATEDIF(L1119,J1119,"D")</f>
        <v>30</v>
      </c>
      <c r="N1119" s="5">
        <v>30</v>
      </c>
      <c r="O1119" t="b">
        <v>0</v>
      </c>
      <c r="P1119">
        <v>173</v>
      </c>
      <c r="Q1119" t="b">
        <v>1</v>
      </c>
      <c r="R1119" t="s">
        <v>8271</v>
      </c>
      <c r="S1119" s="2">
        <f>IF(E1119=0,0,E1119/D1119*100)</f>
        <v>123.25</v>
      </c>
      <c r="T1119" s="4">
        <f>IF(E1119=0,0,E1119/P1119)</f>
        <v>71.242774566473983</v>
      </c>
      <c r="U1119" t="str">
        <f>PROPER(LEFT(R1119,(SEARCH("/",R1119)-2)+1))</f>
        <v>Theater</v>
      </c>
      <c r="V1119" t="str">
        <f>PROPER(RIGHT(R1119,LEN(R1119)-SEARCH("/",R1119)))</f>
        <v>Plays</v>
      </c>
    </row>
    <row r="1120" spans="1:22" x14ac:dyDescent="0.25">
      <c r="A1120">
        <v>535</v>
      </c>
      <c r="B1120" s="7" t="s">
        <v>536</v>
      </c>
      <c r="C1120" s="7" t="s">
        <v>4645</v>
      </c>
      <c r="D1120" s="4">
        <v>2000</v>
      </c>
      <c r="E1120" s="4">
        <v>2050</v>
      </c>
      <c r="F1120" t="s">
        <v>8219</v>
      </c>
      <c r="G1120" t="s">
        <v>8225</v>
      </c>
      <c r="H1120" t="s">
        <v>8247</v>
      </c>
      <c r="I1120">
        <v>1483707905</v>
      </c>
      <c r="J1120" s="11">
        <f>(((I1120/60)/60)/24)+DATE(1970,1,1)</f>
        <v>42741.545196759253</v>
      </c>
      <c r="K1120">
        <v>1481115905</v>
      </c>
      <c r="L1120" s="15">
        <f>(((K1120/60)/60)/24)+DATE(1970,1,1)</f>
        <v>42711.545196759253</v>
      </c>
      <c r="M1120" s="63">
        <f>DATEDIF(L1120,J1120,"D")</f>
        <v>30</v>
      </c>
      <c r="N1120" s="5">
        <v>30</v>
      </c>
      <c r="O1120" t="b">
        <v>0</v>
      </c>
      <c r="P1120">
        <v>59</v>
      </c>
      <c r="Q1120" t="b">
        <v>1</v>
      </c>
      <c r="R1120" t="s">
        <v>8271</v>
      </c>
      <c r="S1120" s="2">
        <f>IF(E1120=0,0,E1120/D1120*100)</f>
        <v>102.49999999999999</v>
      </c>
      <c r="T1120" s="4">
        <f>IF(E1120=0,0,E1120/P1120)</f>
        <v>34.745762711864408</v>
      </c>
      <c r="U1120" t="str">
        <f>PROPER(LEFT(R1120,(SEARCH("/",R1120)-2)+1))</f>
        <v>Theater</v>
      </c>
      <c r="V1120" t="str">
        <f>PROPER(RIGHT(R1120,LEN(R1120)-SEARCH("/",R1120)))</f>
        <v>Plays</v>
      </c>
    </row>
    <row r="1121" spans="1:22" x14ac:dyDescent="0.25">
      <c r="A1121">
        <v>537</v>
      </c>
      <c r="B1121" s="7" t="s">
        <v>538</v>
      </c>
      <c r="C1121" s="7" t="s">
        <v>4647</v>
      </c>
      <c r="D1121" s="4">
        <v>2000</v>
      </c>
      <c r="E1121" s="4">
        <v>2410</v>
      </c>
      <c r="F1121" t="s">
        <v>8219</v>
      </c>
      <c r="G1121" t="s">
        <v>8224</v>
      </c>
      <c r="H1121" t="s">
        <v>8246</v>
      </c>
      <c r="I1121">
        <v>1446665191</v>
      </c>
      <c r="J1121" s="11">
        <f>(((I1121/60)/60)/24)+DATE(1970,1,1)</f>
        <v>42312.810081018513</v>
      </c>
      <c r="K1121">
        <v>1444069591</v>
      </c>
      <c r="L1121" s="15">
        <f>(((K1121/60)/60)/24)+DATE(1970,1,1)</f>
        <v>42282.768414351856</v>
      </c>
      <c r="M1121" s="63">
        <f>DATEDIF(L1121,J1121,"D")</f>
        <v>30</v>
      </c>
      <c r="N1121" s="5">
        <v>30</v>
      </c>
      <c r="O1121" t="b">
        <v>0</v>
      </c>
      <c r="P1121">
        <v>59</v>
      </c>
      <c r="Q1121" t="b">
        <v>1</v>
      </c>
      <c r="R1121" t="s">
        <v>8271</v>
      </c>
      <c r="S1121" s="2">
        <f>IF(E1121=0,0,E1121/D1121*100)</f>
        <v>120.5</v>
      </c>
      <c r="T1121" s="4">
        <f>IF(E1121=0,0,E1121/P1121)</f>
        <v>40.847457627118644</v>
      </c>
      <c r="U1121" t="str">
        <f>PROPER(LEFT(R1121,(SEARCH("/",R1121)-2)+1))</f>
        <v>Theater</v>
      </c>
      <c r="V1121" t="str">
        <f>PROPER(RIGHT(R1121,LEN(R1121)-SEARCH("/",R1121)))</f>
        <v>Plays</v>
      </c>
    </row>
    <row r="1122" spans="1:22" x14ac:dyDescent="0.25">
      <c r="A1122">
        <v>538</v>
      </c>
      <c r="B1122" s="7" t="s">
        <v>539</v>
      </c>
      <c r="C1122" s="7" t="s">
        <v>4648</v>
      </c>
      <c r="D1122" s="4">
        <v>5000</v>
      </c>
      <c r="E1122" s="4">
        <v>15121</v>
      </c>
      <c r="F1122" t="s">
        <v>8219</v>
      </c>
      <c r="G1122" t="s">
        <v>8224</v>
      </c>
      <c r="H1122" t="s">
        <v>8246</v>
      </c>
      <c r="I1122">
        <v>1463166263</v>
      </c>
      <c r="J1122" s="11">
        <f>(((I1122/60)/60)/24)+DATE(1970,1,1)</f>
        <v>42503.794710648144</v>
      </c>
      <c r="K1122">
        <v>1460574263</v>
      </c>
      <c r="L1122" s="15">
        <f>(((K1122/60)/60)/24)+DATE(1970,1,1)</f>
        <v>42473.794710648144</v>
      </c>
      <c r="M1122" s="63">
        <f>DATEDIF(L1122,J1122,"D")</f>
        <v>30</v>
      </c>
      <c r="N1122" s="5">
        <v>30</v>
      </c>
      <c r="O1122" t="b">
        <v>0</v>
      </c>
      <c r="P1122">
        <v>60</v>
      </c>
      <c r="Q1122" t="b">
        <v>1</v>
      </c>
      <c r="R1122" t="s">
        <v>8271</v>
      </c>
      <c r="S1122" s="2">
        <f>IF(E1122=0,0,E1122/D1122*100)</f>
        <v>302.42</v>
      </c>
      <c r="T1122" s="4">
        <f>IF(E1122=0,0,E1122/P1122)</f>
        <v>252.01666666666668</v>
      </c>
      <c r="U1122" t="str">
        <f>PROPER(LEFT(R1122,(SEARCH("/",R1122)-2)+1))</f>
        <v>Theater</v>
      </c>
      <c r="V1122" t="str">
        <f>PROPER(RIGHT(R1122,LEN(R1122)-SEARCH("/",R1122)))</f>
        <v>Plays</v>
      </c>
    </row>
    <row r="1123" spans="1:22" x14ac:dyDescent="0.25">
      <c r="A1123">
        <v>540</v>
      </c>
      <c r="B1123" s="7" t="s">
        <v>541</v>
      </c>
      <c r="C1123" s="7" t="s">
        <v>4650</v>
      </c>
      <c r="D1123" s="4">
        <v>15000</v>
      </c>
      <c r="E1123" s="4">
        <v>1</v>
      </c>
      <c r="F1123" t="s">
        <v>8221</v>
      </c>
      <c r="G1123" t="s">
        <v>8224</v>
      </c>
      <c r="H1123" t="s">
        <v>8246</v>
      </c>
      <c r="I1123">
        <v>1423078606</v>
      </c>
      <c r="J1123" s="11">
        <f>(((I1123/60)/60)/24)+DATE(1970,1,1)</f>
        <v>42039.817199074074</v>
      </c>
      <c r="K1123">
        <v>1420486606</v>
      </c>
      <c r="L1123" s="15">
        <f>(((K1123/60)/60)/24)+DATE(1970,1,1)</f>
        <v>42009.817199074074</v>
      </c>
      <c r="M1123" s="63">
        <f>DATEDIF(L1123,J1123,"D")</f>
        <v>30</v>
      </c>
      <c r="N1123" s="5">
        <v>30</v>
      </c>
      <c r="O1123" t="b">
        <v>0</v>
      </c>
      <c r="P1123">
        <v>1</v>
      </c>
      <c r="Q1123" t="b">
        <v>0</v>
      </c>
      <c r="R1123" t="s">
        <v>8272</v>
      </c>
      <c r="S1123" s="2">
        <f>IF(E1123=0,0,E1123/D1123*100)</f>
        <v>6.6666666666666671E-3</v>
      </c>
      <c r="T1123" s="4">
        <f>IF(E1123=0,0,E1123/P1123)</f>
        <v>1</v>
      </c>
      <c r="U1123" t="str">
        <f>PROPER(LEFT(R1123,(SEARCH("/",R1123)-2)+1))</f>
        <v>Technology</v>
      </c>
      <c r="V1123" t="str">
        <f>PROPER(RIGHT(R1123,LEN(R1123)-SEARCH("/",R1123)))</f>
        <v>Web</v>
      </c>
    </row>
    <row r="1124" spans="1:22" x14ac:dyDescent="0.25">
      <c r="A1124">
        <v>541</v>
      </c>
      <c r="B1124" s="7" t="s">
        <v>542</v>
      </c>
      <c r="C1124" s="7" t="s">
        <v>4651</v>
      </c>
      <c r="D1124" s="4">
        <v>4500</v>
      </c>
      <c r="E1124" s="4">
        <v>25</v>
      </c>
      <c r="F1124" t="s">
        <v>8221</v>
      </c>
      <c r="G1124" t="s">
        <v>8224</v>
      </c>
      <c r="H1124" t="s">
        <v>8246</v>
      </c>
      <c r="I1124">
        <v>1446080834</v>
      </c>
      <c r="J1124" s="11">
        <f>(((I1124/60)/60)/24)+DATE(1970,1,1)</f>
        <v>42306.046689814815</v>
      </c>
      <c r="K1124">
        <v>1443488834</v>
      </c>
      <c r="L1124" s="15">
        <f>(((K1124/60)/60)/24)+DATE(1970,1,1)</f>
        <v>42276.046689814815</v>
      </c>
      <c r="M1124" s="63">
        <f>DATEDIF(L1124,J1124,"D")</f>
        <v>30</v>
      </c>
      <c r="N1124" s="5">
        <v>30</v>
      </c>
      <c r="O1124" t="b">
        <v>0</v>
      </c>
      <c r="P1124">
        <v>1</v>
      </c>
      <c r="Q1124" t="b">
        <v>0</v>
      </c>
      <c r="R1124" t="s">
        <v>8272</v>
      </c>
      <c r="S1124" s="2">
        <f>IF(E1124=0,0,E1124/D1124*100)</f>
        <v>0.55555555555555558</v>
      </c>
      <c r="T1124" s="4">
        <f>IF(E1124=0,0,E1124/P1124)</f>
        <v>25</v>
      </c>
      <c r="U1124" t="str">
        <f>PROPER(LEFT(R1124,(SEARCH("/",R1124)-2)+1))</f>
        <v>Technology</v>
      </c>
      <c r="V1124" t="str">
        <f>PROPER(RIGHT(R1124,LEN(R1124)-SEARCH("/",R1124)))</f>
        <v>Web</v>
      </c>
    </row>
    <row r="1125" spans="1:22" x14ac:dyDescent="0.25">
      <c r="A1125">
        <v>543</v>
      </c>
      <c r="B1125" s="7" t="s">
        <v>544</v>
      </c>
      <c r="C1125" s="7" t="s">
        <v>4653</v>
      </c>
      <c r="D1125" s="4">
        <v>22000</v>
      </c>
      <c r="E1125" s="4">
        <v>70</v>
      </c>
      <c r="F1125" t="s">
        <v>8221</v>
      </c>
      <c r="G1125" t="s">
        <v>8226</v>
      </c>
      <c r="H1125" t="s">
        <v>8248</v>
      </c>
      <c r="I1125">
        <v>1414807962</v>
      </c>
      <c r="J1125" s="11">
        <f>(((I1125/60)/60)/24)+DATE(1970,1,1)</f>
        <v>41944.092152777775</v>
      </c>
      <c r="K1125">
        <v>1412215962</v>
      </c>
      <c r="L1125" s="15">
        <f>(((K1125/60)/60)/24)+DATE(1970,1,1)</f>
        <v>41914.092152777775</v>
      </c>
      <c r="M1125" s="63">
        <f>DATEDIF(L1125,J1125,"D")</f>
        <v>30</v>
      </c>
      <c r="N1125" s="5">
        <v>30</v>
      </c>
      <c r="O1125" t="b">
        <v>0</v>
      </c>
      <c r="P1125">
        <v>2</v>
      </c>
      <c r="Q1125" t="b">
        <v>0</v>
      </c>
      <c r="R1125" t="s">
        <v>8272</v>
      </c>
      <c r="S1125" s="2">
        <f>IF(E1125=0,0,E1125/D1125*100)</f>
        <v>0.31818181818181818</v>
      </c>
      <c r="T1125" s="4">
        <f>IF(E1125=0,0,E1125/P1125)</f>
        <v>35</v>
      </c>
      <c r="U1125" t="str">
        <f>PROPER(LEFT(R1125,(SEARCH("/",R1125)-2)+1))</f>
        <v>Technology</v>
      </c>
      <c r="V1125" t="str">
        <f>PROPER(RIGHT(R1125,LEN(R1125)-SEARCH("/",R1125)))</f>
        <v>Web</v>
      </c>
    </row>
    <row r="1126" spans="1:22" x14ac:dyDescent="0.25">
      <c r="A1126">
        <v>544</v>
      </c>
      <c r="B1126" s="7" t="s">
        <v>545</v>
      </c>
      <c r="C1126" s="7" t="s">
        <v>4654</v>
      </c>
      <c r="D1126" s="4">
        <v>500</v>
      </c>
      <c r="E1126" s="4">
        <v>6</v>
      </c>
      <c r="F1126" t="s">
        <v>8221</v>
      </c>
      <c r="G1126" t="s">
        <v>8224</v>
      </c>
      <c r="H1126" t="s">
        <v>8246</v>
      </c>
      <c r="I1126">
        <v>1467647160</v>
      </c>
      <c r="J1126" s="11">
        <f>(((I1126/60)/60)/24)+DATE(1970,1,1)</f>
        <v>42555.656944444447</v>
      </c>
      <c r="K1126">
        <v>1465055160</v>
      </c>
      <c r="L1126" s="15">
        <f>(((K1126/60)/60)/24)+DATE(1970,1,1)</f>
        <v>42525.656944444447</v>
      </c>
      <c r="M1126" s="63">
        <f>DATEDIF(L1126,J1126,"D")</f>
        <v>30</v>
      </c>
      <c r="N1126" s="5">
        <v>30</v>
      </c>
      <c r="O1126" t="b">
        <v>0</v>
      </c>
      <c r="P1126">
        <v>2</v>
      </c>
      <c r="Q1126" t="b">
        <v>0</v>
      </c>
      <c r="R1126" t="s">
        <v>8272</v>
      </c>
      <c r="S1126" s="2">
        <f>IF(E1126=0,0,E1126/D1126*100)</f>
        <v>1.2</v>
      </c>
      <c r="T1126" s="4">
        <f>IF(E1126=0,0,E1126/P1126)</f>
        <v>3</v>
      </c>
      <c r="U1126" t="str">
        <f>PROPER(LEFT(R1126,(SEARCH("/",R1126)-2)+1))</f>
        <v>Technology</v>
      </c>
      <c r="V1126" t="str">
        <f>PROPER(RIGHT(R1126,LEN(R1126)-SEARCH("/",R1126)))</f>
        <v>Web</v>
      </c>
    </row>
    <row r="1127" spans="1:22" x14ac:dyDescent="0.25">
      <c r="A1127">
        <v>547</v>
      </c>
      <c r="B1127" s="7" t="s">
        <v>548</v>
      </c>
      <c r="C1127" s="7" t="s">
        <v>4657</v>
      </c>
      <c r="D1127" s="4">
        <v>7500</v>
      </c>
      <c r="E1127" s="4">
        <v>0</v>
      </c>
      <c r="F1127" t="s">
        <v>8221</v>
      </c>
      <c r="G1127" t="s">
        <v>8225</v>
      </c>
      <c r="H1127" t="s">
        <v>8247</v>
      </c>
      <c r="I1127">
        <v>1455122564</v>
      </c>
      <c r="J1127" s="11">
        <f>(((I1127/60)/60)/24)+DATE(1970,1,1)</f>
        <v>42410.696342592593</v>
      </c>
      <c r="K1127">
        <v>1452530564</v>
      </c>
      <c r="L1127" s="15">
        <f>(((K1127/60)/60)/24)+DATE(1970,1,1)</f>
        <v>42380.696342592593</v>
      </c>
      <c r="M1127" s="63">
        <f>DATEDIF(L1127,J1127,"D")</f>
        <v>30</v>
      </c>
      <c r="N1127" s="5">
        <v>30</v>
      </c>
      <c r="O1127" t="b">
        <v>0</v>
      </c>
      <c r="P1127">
        <v>0</v>
      </c>
      <c r="Q1127" t="b">
        <v>0</v>
      </c>
      <c r="R1127" t="s">
        <v>8272</v>
      </c>
      <c r="S1127" s="2">
        <f>IF(E1127=0,0,E1127/D1127*100)</f>
        <v>0</v>
      </c>
      <c r="T1127" s="4">
        <f>IF(E1127=0,0,E1127/P1127)</f>
        <v>0</v>
      </c>
      <c r="U1127" t="str">
        <f>PROPER(LEFT(R1127,(SEARCH("/",R1127)-2)+1))</f>
        <v>Technology</v>
      </c>
      <c r="V1127" t="str">
        <f>PROPER(RIGHT(R1127,LEN(R1127)-SEARCH("/",R1127)))</f>
        <v>Web</v>
      </c>
    </row>
    <row r="1128" spans="1:22" x14ac:dyDescent="0.25">
      <c r="A1128">
        <v>548</v>
      </c>
      <c r="B1128" s="7" t="s">
        <v>549</v>
      </c>
      <c r="C1128" s="7" t="s">
        <v>4658</v>
      </c>
      <c r="D1128" s="4">
        <v>10000</v>
      </c>
      <c r="E1128" s="4">
        <v>9</v>
      </c>
      <c r="F1128" t="s">
        <v>8221</v>
      </c>
      <c r="G1128" t="s">
        <v>8225</v>
      </c>
      <c r="H1128" t="s">
        <v>8247</v>
      </c>
      <c r="I1128">
        <v>1446154848</v>
      </c>
      <c r="J1128" s="11">
        <f>(((I1128/60)/60)/24)+DATE(1970,1,1)</f>
        <v>42306.903333333335</v>
      </c>
      <c r="K1128">
        <v>1443562848</v>
      </c>
      <c r="L1128" s="15">
        <f>(((K1128/60)/60)/24)+DATE(1970,1,1)</f>
        <v>42276.903333333335</v>
      </c>
      <c r="M1128" s="63">
        <f>DATEDIF(L1128,J1128,"D")</f>
        <v>30</v>
      </c>
      <c r="N1128" s="5">
        <v>30</v>
      </c>
      <c r="O1128" t="b">
        <v>0</v>
      </c>
      <c r="P1128">
        <v>1</v>
      </c>
      <c r="Q1128" t="b">
        <v>0</v>
      </c>
      <c r="R1128" t="s">
        <v>8272</v>
      </c>
      <c r="S1128" s="2">
        <f>IF(E1128=0,0,E1128/D1128*100)</f>
        <v>0.09</v>
      </c>
      <c r="T1128" s="4">
        <f>IF(E1128=0,0,E1128/P1128)</f>
        <v>9</v>
      </c>
      <c r="U1128" t="str">
        <f>PROPER(LEFT(R1128,(SEARCH("/",R1128)-2)+1))</f>
        <v>Technology</v>
      </c>
      <c r="V1128" t="str">
        <f>PROPER(RIGHT(R1128,LEN(R1128)-SEARCH("/",R1128)))</f>
        <v>Web</v>
      </c>
    </row>
    <row r="1129" spans="1:22" x14ac:dyDescent="0.25">
      <c r="A1129">
        <v>549</v>
      </c>
      <c r="B1129" s="7" t="s">
        <v>550</v>
      </c>
      <c r="C1129" s="7" t="s">
        <v>4659</v>
      </c>
      <c r="D1129" s="4">
        <v>2500</v>
      </c>
      <c r="E1129" s="4">
        <v>68</v>
      </c>
      <c r="F1129" t="s">
        <v>8221</v>
      </c>
      <c r="G1129" t="s">
        <v>8225</v>
      </c>
      <c r="H1129" t="s">
        <v>8247</v>
      </c>
      <c r="I1129">
        <v>1436368622</v>
      </c>
      <c r="J1129" s="11">
        <f>(((I1129/60)/60)/24)+DATE(1970,1,1)</f>
        <v>42193.636828703704</v>
      </c>
      <c r="K1129">
        <v>1433776622</v>
      </c>
      <c r="L1129" s="15">
        <f>(((K1129/60)/60)/24)+DATE(1970,1,1)</f>
        <v>42163.636828703704</v>
      </c>
      <c r="M1129" s="63">
        <f>DATEDIF(L1129,J1129,"D")</f>
        <v>30</v>
      </c>
      <c r="N1129" s="5">
        <v>30</v>
      </c>
      <c r="O1129" t="b">
        <v>0</v>
      </c>
      <c r="P1129">
        <v>8</v>
      </c>
      <c r="Q1129" t="b">
        <v>0</v>
      </c>
      <c r="R1129" t="s">
        <v>8272</v>
      </c>
      <c r="S1129" s="2">
        <f>IF(E1129=0,0,E1129/D1129*100)</f>
        <v>2.7199999999999998</v>
      </c>
      <c r="T1129" s="4">
        <f>IF(E1129=0,0,E1129/P1129)</f>
        <v>8.5</v>
      </c>
      <c r="U1129" t="str">
        <f>PROPER(LEFT(R1129,(SEARCH("/",R1129)-2)+1))</f>
        <v>Technology</v>
      </c>
      <c r="V1129" t="str">
        <f>PROPER(RIGHT(R1129,LEN(R1129)-SEARCH("/",R1129)))</f>
        <v>Web</v>
      </c>
    </row>
    <row r="1130" spans="1:22" x14ac:dyDescent="0.25">
      <c r="A1130">
        <v>553</v>
      </c>
      <c r="B1130" s="7" t="s">
        <v>554</v>
      </c>
      <c r="C1130" s="7" t="s">
        <v>4663</v>
      </c>
      <c r="D1130" s="4">
        <v>25000</v>
      </c>
      <c r="E1130" s="4">
        <v>123</v>
      </c>
      <c r="F1130" t="s">
        <v>8221</v>
      </c>
      <c r="G1130" t="s">
        <v>8224</v>
      </c>
      <c r="H1130" t="s">
        <v>8246</v>
      </c>
      <c r="I1130">
        <v>1415988991</v>
      </c>
      <c r="J1130" s="11">
        <f>(((I1130/60)/60)/24)+DATE(1970,1,1)</f>
        <v>41957.761469907404</v>
      </c>
      <c r="K1130">
        <v>1413393391</v>
      </c>
      <c r="L1130" s="15">
        <f>(((K1130/60)/60)/24)+DATE(1970,1,1)</f>
        <v>41927.71980324074</v>
      </c>
      <c r="M1130" s="63">
        <f>DATEDIF(L1130,J1130,"D")</f>
        <v>30</v>
      </c>
      <c r="N1130" s="5">
        <v>30</v>
      </c>
      <c r="O1130" t="b">
        <v>0</v>
      </c>
      <c r="P1130">
        <v>6</v>
      </c>
      <c r="Q1130" t="b">
        <v>0</v>
      </c>
      <c r="R1130" t="s">
        <v>8272</v>
      </c>
      <c r="S1130" s="2">
        <f>IF(E1130=0,0,E1130/D1130*100)</f>
        <v>0.49199999999999999</v>
      </c>
      <c r="T1130" s="4">
        <f>IF(E1130=0,0,E1130/P1130)</f>
        <v>20.5</v>
      </c>
      <c r="U1130" t="str">
        <f>PROPER(LEFT(R1130,(SEARCH("/",R1130)-2)+1))</f>
        <v>Technology</v>
      </c>
      <c r="V1130" t="str">
        <f>PROPER(RIGHT(R1130,LEN(R1130)-SEARCH("/",R1130)))</f>
        <v>Web</v>
      </c>
    </row>
    <row r="1131" spans="1:22" x14ac:dyDescent="0.25">
      <c r="A1131">
        <v>554</v>
      </c>
      <c r="B1131" s="7" t="s">
        <v>555</v>
      </c>
      <c r="C1131" s="7" t="s">
        <v>4664</v>
      </c>
      <c r="D1131" s="4">
        <v>3870</v>
      </c>
      <c r="E1131" s="4">
        <v>1416</v>
      </c>
      <c r="F1131" t="s">
        <v>8221</v>
      </c>
      <c r="G1131" t="s">
        <v>8224</v>
      </c>
      <c r="H1131" t="s">
        <v>8246</v>
      </c>
      <c r="I1131">
        <v>1413735972</v>
      </c>
      <c r="J1131" s="11">
        <f>(((I1131/60)/60)/24)+DATE(1970,1,1)</f>
        <v>41931.684861111113</v>
      </c>
      <c r="K1131">
        <v>1411143972</v>
      </c>
      <c r="L1131" s="15">
        <f>(((K1131/60)/60)/24)+DATE(1970,1,1)</f>
        <v>41901.684861111113</v>
      </c>
      <c r="M1131" s="63">
        <f>DATEDIF(L1131,J1131,"D")</f>
        <v>30</v>
      </c>
      <c r="N1131" s="5">
        <v>30</v>
      </c>
      <c r="O1131" t="b">
        <v>0</v>
      </c>
      <c r="P1131">
        <v>22</v>
      </c>
      <c r="Q1131" t="b">
        <v>0</v>
      </c>
      <c r="R1131" t="s">
        <v>8272</v>
      </c>
      <c r="S1131" s="2">
        <f>IF(E1131=0,0,E1131/D1131*100)</f>
        <v>36.589147286821706</v>
      </c>
      <c r="T1131" s="4">
        <f>IF(E1131=0,0,E1131/P1131)</f>
        <v>64.36363636363636</v>
      </c>
      <c r="U1131" t="str">
        <f>PROPER(LEFT(R1131,(SEARCH("/",R1131)-2)+1))</f>
        <v>Technology</v>
      </c>
      <c r="V1131" t="str">
        <f>PROPER(RIGHT(R1131,LEN(R1131)-SEARCH("/",R1131)))</f>
        <v>Web</v>
      </c>
    </row>
    <row r="1132" spans="1:22" x14ac:dyDescent="0.25">
      <c r="A1132">
        <v>555</v>
      </c>
      <c r="B1132" s="7" t="s">
        <v>556</v>
      </c>
      <c r="C1132" s="7" t="s">
        <v>4665</v>
      </c>
      <c r="D1132" s="4">
        <v>7500</v>
      </c>
      <c r="E1132" s="4">
        <v>0</v>
      </c>
      <c r="F1132" t="s">
        <v>8221</v>
      </c>
      <c r="G1132" t="s">
        <v>8225</v>
      </c>
      <c r="H1132" t="s">
        <v>8247</v>
      </c>
      <c r="I1132">
        <v>1465720143</v>
      </c>
      <c r="J1132" s="11">
        <f>(((I1132/60)/60)/24)+DATE(1970,1,1)</f>
        <v>42533.353506944448</v>
      </c>
      <c r="K1132">
        <v>1463128143</v>
      </c>
      <c r="L1132" s="15">
        <f>(((K1132/60)/60)/24)+DATE(1970,1,1)</f>
        <v>42503.353506944448</v>
      </c>
      <c r="M1132" s="63">
        <f>DATEDIF(L1132,J1132,"D")</f>
        <v>30</v>
      </c>
      <c r="N1132" s="5">
        <v>30</v>
      </c>
      <c r="O1132" t="b">
        <v>0</v>
      </c>
      <c r="P1132">
        <v>0</v>
      </c>
      <c r="Q1132" t="b">
        <v>0</v>
      </c>
      <c r="R1132" t="s">
        <v>8272</v>
      </c>
      <c r="S1132" s="2">
        <f>IF(E1132=0,0,E1132/D1132*100)</f>
        <v>0</v>
      </c>
      <c r="T1132" s="4">
        <f>IF(E1132=0,0,E1132/P1132)</f>
        <v>0</v>
      </c>
      <c r="U1132" t="str">
        <f>PROPER(LEFT(R1132,(SEARCH("/",R1132)-2)+1))</f>
        <v>Technology</v>
      </c>
      <c r="V1132" t="str">
        <f>PROPER(RIGHT(R1132,LEN(R1132)-SEARCH("/",R1132)))</f>
        <v>Web</v>
      </c>
    </row>
    <row r="1133" spans="1:22" x14ac:dyDescent="0.25">
      <c r="A1133">
        <v>556</v>
      </c>
      <c r="B1133" s="7" t="s">
        <v>557</v>
      </c>
      <c r="C1133" s="7" t="s">
        <v>4666</v>
      </c>
      <c r="D1133" s="4">
        <v>8000</v>
      </c>
      <c r="E1133" s="4">
        <v>200</v>
      </c>
      <c r="F1133" t="s">
        <v>8221</v>
      </c>
      <c r="G1133" t="s">
        <v>8224</v>
      </c>
      <c r="H1133" t="s">
        <v>8246</v>
      </c>
      <c r="I1133">
        <v>1452112717</v>
      </c>
      <c r="J1133" s="11">
        <f>(((I1133/60)/60)/24)+DATE(1970,1,1)</f>
        <v>42375.860150462962</v>
      </c>
      <c r="K1133">
        <v>1449520717</v>
      </c>
      <c r="L1133" s="15">
        <f>(((K1133/60)/60)/24)+DATE(1970,1,1)</f>
        <v>42345.860150462962</v>
      </c>
      <c r="M1133" s="63">
        <f>DATEDIF(L1133,J1133,"D")</f>
        <v>30</v>
      </c>
      <c r="N1133" s="5">
        <v>30</v>
      </c>
      <c r="O1133" t="b">
        <v>0</v>
      </c>
      <c r="P1133">
        <v>1</v>
      </c>
      <c r="Q1133" t="b">
        <v>0</v>
      </c>
      <c r="R1133" t="s">
        <v>8272</v>
      </c>
      <c r="S1133" s="2">
        <f>IF(E1133=0,0,E1133/D1133*100)</f>
        <v>2.5</v>
      </c>
      <c r="T1133" s="4">
        <f>IF(E1133=0,0,E1133/P1133)</f>
        <v>200</v>
      </c>
      <c r="U1133" t="str">
        <f>PROPER(LEFT(R1133,(SEARCH("/",R1133)-2)+1))</f>
        <v>Technology</v>
      </c>
      <c r="V1133" t="str">
        <f>PROPER(RIGHT(R1133,LEN(R1133)-SEARCH("/",R1133)))</f>
        <v>Web</v>
      </c>
    </row>
    <row r="1134" spans="1:22" x14ac:dyDescent="0.25">
      <c r="A1134">
        <v>557</v>
      </c>
      <c r="B1134" s="7" t="s">
        <v>558</v>
      </c>
      <c r="C1134" s="7" t="s">
        <v>4667</v>
      </c>
      <c r="D1134" s="4">
        <v>150000</v>
      </c>
      <c r="E1134" s="4">
        <v>1366</v>
      </c>
      <c r="F1134" t="s">
        <v>8221</v>
      </c>
      <c r="G1134" t="s">
        <v>8236</v>
      </c>
      <c r="H1134" t="s">
        <v>8249</v>
      </c>
      <c r="I1134">
        <v>1480721803</v>
      </c>
      <c r="J1134" s="11">
        <f>(((I1134/60)/60)/24)+DATE(1970,1,1)</f>
        <v>42706.983831018515</v>
      </c>
      <c r="K1134">
        <v>1478126203</v>
      </c>
      <c r="L1134" s="15">
        <f>(((K1134/60)/60)/24)+DATE(1970,1,1)</f>
        <v>42676.942164351851</v>
      </c>
      <c r="M1134" s="63">
        <f>DATEDIF(L1134,J1134,"D")</f>
        <v>30</v>
      </c>
      <c r="N1134" s="5">
        <v>30</v>
      </c>
      <c r="O1134" t="b">
        <v>0</v>
      </c>
      <c r="P1134">
        <v>20</v>
      </c>
      <c r="Q1134" t="b">
        <v>0</v>
      </c>
      <c r="R1134" t="s">
        <v>8272</v>
      </c>
      <c r="S1134" s="2">
        <f>IF(E1134=0,0,E1134/D1134*100)</f>
        <v>0.91066666666666674</v>
      </c>
      <c r="T1134" s="4">
        <f>IF(E1134=0,0,E1134/P1134)</f>
        <v>68.3</v>
      </c>
      <c r="U1134" t="str">
        <f>PROPER(LEFT(R1134,(SEARCH("/",R1134)-2)+1))</f>
        <v>Technology</v>
      </c>
      <c r="V1134" t="str">
        <f>PROPER(RIGHT(R1134,LEN(R1134)-SEARCH("/",R1134)))</f>
        <v>Web</v>
      </c>
    </row>
    <row r="1135" spans="1:22" x14ac:dyDescent="0.25">
      <c r="A1135">
        <v>558</v>
      </c>
      <c r="B1135" s="7" t="s">
        <v>559</v>
      </c>
      <c r="C1135" s="7" t="s">
        <v>4668</v>
      </c>
      <c r="D1135" s="4">
        <v>750</v>
      </c>
      <c r="E1135" s="4">
        <v>0</v>
      </c>
      <c r="F1135" t="s">
        <v>8221</v>
      </c>
      <c r="G1135" t="s">
        <v>8224</v>
      </c>
      <c r="H1135" t="s">
        <v>8246</v>
      </c>
      <c r="I1135">
        <v>1427227905</v>
      </c>
      <c r="J1135" s="11">
        <f>(((I1135/60)/60)/24)+DATE(1970,1,1)</f>
        <v>42087.841493055559</v>
      </c>
      <c r="K1135">
        <v>1424639505</v>
      </c>
      <c r="L1135" s="15">
        <f>(((K1135/60)/60)/24)+DATE(1970,1,1)</f>
        <v>42057.883159722223</v>
      </c>
      <c r="M1135" s="63">
        <f>DATEDIF(L1135,J1135,"D")</f>
        <v>30</v>
      </c>
      <c r="N1135" s="5">
        <v>30</v>
      </c>
      <c r="O1135" t="b">
        <v>0</v>
      </c>
      <c r="P1135">
        <v>0</v>
      </c>
      <c r="Q1135" t="b">
        <v>0</v>
      </c>
      <c r="R1135" t="s">
        <v>8272</v>
      </c>
      <c r="S1135" s="2">
        <f>IF(E1135=0,0,E1135/D1135*100)</f>
        <v>0</v>
      </c>
      <c r="T1135" s="4">
        <f>IF(E1135=0,0,E1135/P1135)</f>
        <v>0</v>
      </c>
      <c r="U1135" t="str">
        <f>PROPER(LEFT(R1135,(SEARCH("/",R1135)-2)+1))</f>
        <v>Technology</v>
      </c>
      <c r="V1135" t="str">
        <f>PROPER(RIGHT(R1135,LEN(R1135)-SEARCH("/",R1135)))</f>
        <v>Web</v>
      </c>
    </row>
    <row r="1136" spans="1:22" x14ac:dyDescent="0.25">
      <c r="A1136">
        <v>559</v>
      </c>
      <c r="B1136" s="7" t="s">
        <v>560</v>
      </c>
      <c r="C1136" s="7" t="s">
        <v>4669</v>
      </c>
      <c r="D1136" s="4">
        <v>240000</v>
      </c>
      <c r="E1136" s="4">
        <v>50</v>
      </c>
      <c r="F1136" t="s">
        <v>8221</v>
      </c>
      <c r="G1136" t="s">
        <v>8224</v>
      </c>
      <c r="H1136" t="s">
        <v>8246</v>
      </c>
      <c r="I1136">
        <v>1449989260</v>
      </c>
      <c r="J1136" s="11">
        <f>(((I1136/60)/60)/24)+DATE(1970,1,1)</f>
        <v>42351.283101851848</v>
      </c>
      <c r="K1136">
        <v>1447397260</v>
      </c>
      <c r="L1136" s="15">
        <f>(((K1136/60)/60)/24)+DATE(1970,1,1)</f>
        <v>42321.283101851848</v>
      </c>
      <c r="M1136" s="63">
        <f>DATEDIF(L1136,J1136,"D")</f>
        <v>30</v>
      </c>
      <c r="N1136" s="5">
        <v>30</v>
      </c>
      <c r="O1136" t="b">
        <v>0</v>
      </c>
      <c r="P1136">
        <v>1</v>
      </c>
      <c r="Q1136" t="b">
        <v>0</v>
      </c>
      <c r="R1136" t="s">
        <v>8272</v>
      </c>
      <c r="S1136" s="2">
        <f>IF(E1136=0,0,E1136/D1136*100)</f>
        <v>2.0833333333333336E-2</v>
      </c>
      <c r="T1136" s="4">
        <f>IF(E1136=0,0,E1136/P1136)</f>
        <v>50</v>
      </c>
      <c r="U1136" t="str">
        <f>PROPER(LEFT(R1136,(SEARCH("/",R1136)-2)+1))</f>
        <v>Technology</v>
      </c>
      <c r="V1136" t="str">
        <f>PROPER(RIGHT(R1136,LEN(R1136)-SEARCH("/",R1136)))</f>
        <v>Web</v>
      </c>
    </row>
    <row r="1137" spans="1:22" x14ac:dyDescent="0.25">
      <c r="A1137">
        <v>560</v>
      </c>
      <c r="B1137" s="7" t="s">
        <v>561</v>
      </c>
      <c r="C1137" s="7" t="s">
        <v>4670</v>
      </c>
      <c r="D1137" s="4">
        <v>100000</v>
      </c>
      <c r="E1137" s="4">
        <v>12</v>
      </c>
      <c r="F1137" t="s">
        <v>8221</v>
      </c>
      <c r="G1137" t="s">
        <v>8229</v>
      </c>
      <c r="H1137" t="s">
        <v>8251</v>
      </c>
      <c r="I1137">
        <v>1418841045</v>
      </c>
      <c r="J1137" s="11">
        <f>(((I1137/60)/60)/24)+DATE(1970,1,1)</f>
        <v>41990.771354166667</v>
      </c>
      <c r="K1137">
        <v>1416249045</v>
      </c>
      <c r="L1137" s="15">
        <f>(((K1137/60)/60)/24)+DATE(1970,1,1)</f>
        <v>41960.771354166667</v>
      </c>
      <c r="M1137" s="63">
        <f>DATEDIF(L1137,J1137,"D")</f>
        <v>30</v>
      </c>
      <c r="N1137" s="5">
        <v>30</v>
      </c>
      <c r="O1137" t="b">
        <v>0</v>
      </c>
      <c r="P1137">
        <v>3</v>
      </c>
      <c r="Q1137" t="b">
        <v>0</v>
      </c>
      <c r="R1137" t="s">
        <v>8272</v>
      </c>
      <c r="S1137" s="2">
        <f>IF(E1137=0,0,E1137/D1137*100)</f>
        <v>1.2E-2</v>
      </c>
      <c r="T1137" s="4">
        <f>IF(E1137=0,0,E1137/P1137)</f>
        <v>4</v>
      </c>
      <c r="U1137" t="str">
        <f>PROPER(LEFT(R1137,(SEARCH("/",R1137)-2)+1))</f>
        <v>Technology</v>
      </c>
      <c r="V1137" t="str">
        <f>PROPER(RIGHT(R1137,LEN(R1137)-SEARCH("/",R1137)))</f>
        <v>Web</v>
      </c>
    </row>
    <row r="1138" spans="1:22" x14ac:dyDescent="0.25">
      <c r="A1138">
        <v>562</v>
      </c>
      <c r="B1138" s="7" t="s">
        <v>563</v>
      </c>
      <c r="C1138" s="7" t="s">
        <v>4672</v>
      </c>
      <c r="D1138" s="4">
        <v>50000</v>
      </c>
      <c r="E1138" s="4">
        <v>0</v>
      </c>
      <c r="F1138" t="s">
        <v>8221</v>
      </c>
      <c r="G1138" t="s">
        <v>8233</v>
      </c>
      <c r="H1138" t="s">
        <v>8249</v>
      </c>
      <c r="I1138">
        <v>1482052815</v>
      </c>
      <c r="J1138" s="11">
        <f>(((I1138/60)/60)/24)+DATE(1970,1,1)</f>
        <v>42722.389062500006</v>
      </c>
      <c r="K1138">
        <v>1479460815</v>
      </c>
      <c r="L1138" s="15">
        <f>(((K1138/60)/60)/24)+DATE(1970,1,1)</f>
        <v>42692.389062500006</v>
      </c>
      <c r="M1138" s="63">
        <f>DATEDIF(L1138,J1138,"D")</f>
        <v>30</v>
      </c>
      <c r="N1138" s="5">
        <v>30</v>
      </c>
      <c r="O1138" t="b">
        <v>0</v>
      </c>
      <c r="P1138">
        <v>0</v>
      </c>
      <c r="Q1138" t="b">
        <v>0</v>
      </c>
      <c r="R1138" t="s">
        <v>8272</v>
      </c>
      <c r="S1138" s="2">
        <f>IF(E1138=0,0,E1138/D1138*100)</f>
        <v>0</v>
      </c>
      <c r="T1138" s="4">
        <f>IF(E1138=0,0,E1138/P1138)</f>
        <v>0</v>
      </c>
      <c r="U1138" t="str">
        <f>PROPER(LEFT(R1138,(SEARCH("/",R1138)-2)+1))</f>
        <v>Technology</v>
      </c>
      <c r="V1138" t="str">
        <f>PROPER(RIGHT(R1138,LEN(R1138)-SEARCH("/",R1138)))</f>
        <v>Web</v>
      </c>
    </row>
    <row r="1139" spans="1:22" x14ac:dyDescent="0.25">
      <c r="A1139">
        <v>563</v>
      </c>
      <c r="B1139" s="7" t="s">
        <v>564</v>
      </c>
      <c r="C1139" s="7" t="s">
        <v>4673</v>
      </c>
      <c r="D1139" s="4">
        <v>75000</v>
      </c>
      <c r="E1139" s="4">
        <v>68</v>
      </c>
      <c r="F1139" t="s">
        <v>8221</v>
      </c>
      <c r="G1139" t="s">
        <v>8226</v>
      </c>
      <c r="H1139" t="s">
        <v>8248</v>
      </c>
      <c r="I1139">
        <v>1424137247</v>
      </c>
      <c r="J1139" s="11">
        <f>(((I1139/60)/60)/24)+DATE(1970,1,1)</f>
        <v>42052.069988425923</v>
      </c>
      <c r="K1139">
        <v>1421545247</v>
      </c>
      <c r="L1139" s="15">
        <f>(((K1139/60)/60)/24)+DATE(1970,1,1)</f>
        <v>42022.069988425923</v>
      </c>
      <c r="M1139" s="63">
        <f>DATEDIF(L1139,J1139,"D")</f>
        <v>30</v>
      </c>
      <c r="N1139" s="5">
        <v>30</v>
      </c>
      <c r="O1139" t="b">
        <v>0</v>
      </c>
      <c r="P1139">
        <v>2</v>
      </c>
      <c r="Q1139" t="b">
        <v>0</v>
      </c>
      <c r="R1139" t="s">
        <v>8272</v>
      </c>
      <c r="S1139" s="2">
        <f>IF(E1139=0,0,E1139/D1139*100)</f>
        <v>9.0666666666666659E-2</v>
      </c>
      <c r="T1139" s="4">
        <f>IF(E1139=0,0,E1139/P1139)</f>
        <v>34</v>
      </c>
      <c r="U1139" t="str">
        <f>PROPER(LEFT(R1139,(SEARCH("/",R1139)-2)+1))</f>
        <v>Technology</v>
      </c>
      <c r="V1139" t="str">
        <f>PROPER(RIGHT(R1139,LEN(R1139)-SEARCH("/",R1139)))</f>
        <v>Web</v>
      </c>
    </row>
    <row r="1140" spans="1:22" x14ac:dyDescent="0.25">
      <c r="A1140">
        <v>564</v>
      </c>
      <c r="B1140" s="7" t="s">
        <v>565</v>
      </c>
      <c r="C1140" s="7" t="s">
        <v>4674</v>
      </c>
      <c r="D1140" s="4">
        <v>18000</v>
      </c>
      <c r="E1140" s="4">
        <v>1</v>
      </c>
      <c r="F1140" t="s">
        <v>8221</v>
      </c>
      <c r="G1140" t="s">
        <v>8230</v>
      </c>
      <c r="H1140" t="s">
        <v>8249</v>
      </c>
      <c r="I1140">
        <v>1457822275</v>
      </c>
      <c r="J1140" s="11">
        <f>(((I1140/60)/60)/24)+DATE(1970,1,1)</f>
        <v>42441.942997685182</v>
      </c>
      <c r="K1140">
        <v>1455230275</v>
      </c>
      <c r="L1140" s="15">
        <f>(((K1140/60)/60)/24)+DATE(1970,1,1)</f>
        <v>42411.942997685182</v>
      </c>
      <c r="M1140" s="63">
        <f>DATEDIF(L1140,J1140,"D")</f>
        <v>30</v>
      </c>
      <c r="N1140" s="5">
        <v>30</v>
      </c>
      <c r="O1140" t="b">
        <v>0</v>
      </c>
      <c r="P1140">
        <v>1</v>
      </c>
      <c r="Q1140" t="b">
        <v>0</v>
      </c>
      <c r="R1140" t="s">
        <v>8272</v>
      </c>
      <c r="S1140" s="2">
        <f>IF(E1140=0,0,E1140/D1140*100)</f>
        <v>5.5555555555555558E-3</v>
      </c>
      <c r="T1140" s="4">
        <f>IF(E1140=0,0,E1140/P1140)</f>
        <v>1</v>
      </c>
      <c r="U1140" t="str">
        <f>PROPER(LEFT(R1140,(SEARCH("/",R1140)-2)+1))</f>
        <v>Technology</v>
      </c>
      <c r="V1140" t="str">
        <f>PROPER(RIGHT(R1140,LEN(R1140)-SEARCH("/",R1140)))</f>
        <v>Web</v>
      </c>
    </row>
    <row r="1141" spans="1:22" x14ac:dyDescent="0.25">
      <c r="A1141">
        <v>565</v>
      </c>
      <c r="B1141" s="7" t="s">
        <v>566</v>
      </c>
      <c r="C1141" s="7" t="s">
        <v>4675</v>
      </c>
      <c r="D1141" s="4">
        <v>25000</v>
      </c>
      <c r="E1141" s="4">
        <v>0</v>
      </c>
      <c r="F1141" t="s">
        <v>8221</v>
      </c>
      <c r="G1141" t="s">
        <v>8225</v>
      </c>
      <c r="H1141" t="s">
        <v>8247</v>
      </c>
      <c r="I1141">
        <v>1436554249</v>
      </c>
      <c r="J1141" s="11">
        <f>(((I1141/60)/60)/24)+DATE(1970,1,1)</f>
        <v>42195.785289351858</v>
      </c>
      <c r="K1141">
        <v>1433962249</v>
      </c>
      <c r="L1141" s="15">
        <f>(((K1141/60)/60)/24)+DATE(1970,1,1)</f>
        <v>42165.785289351858</v>
      </c>
      <c r="M1141" s="63">
        <f>DATEDIF(L1141,J1141,"D")</f>
        <v>30</v>
      </c>
      <c r="N1141" s="5">
        <v>30</v>
      </c>
      <c r="O1141" t="b">
        <v>0</v>
      </c>
      <c r="P1141">
        <v>0</v>
      </c>
      <c r="Q1141" t="b">
        <v>0</v>
      </c>
      <c r="R1141" t="s">
        <v>8272</v>
      </c>
      <c r="S1141" s="2">
        <f>IF(E1141=0,0,E1141/D1141*100)</f>
        <v>0</v>
      </c>
      <c r="T1141" s="4">
        <f>IF(E1141=0,0,E1141/P1141)</f>
        <v>0</v>
      </c>
      <c r="U1141" t="str">
        <f>PROPER(LEFT(R1141,(SEARCH("/",R1141)-2)+1))</f>
        <v>Technology</v>
      </c>
      <c r="V1141" t="str">
        <f>PROPER(RIGHT(R1141,LEN(R1141)-SEARCH("/",R1141)))</f>
        <v>Web</v>
      </c>
    </row>
    <row r="1142" spans="1:22" x14ac:dyDescent="0.25">
      <c r="A1142">
        <v>566</v>
      </c>
      <c r="B1142" s="7" t="s">
        <v>567</v>
      </c>
      <c r="C1142" s="7" t="s">
        <v>4676</v>
      </c>
      <c r="D1142" s="4">
        <v>5000</v>
      </c>
      <c r="E1142" s="4">
        <v>1</v>
      </c>
      <c r="F1142" t="s">
        <v>8221</v>
      </c>
      <c r="G1142" t="s">
        <v>8224</v>
      </c>
      <c r="H1142" t="s">
        <v>8246</v>
      </c>
      <c r="I1142">
        <v>1468513533</v>
      </c>
      <c r="J1142" s="11">
        <f>(((I1142/60)/60)/24)+DATE(1970,1,1)</f>
        <v>42565.68440972222</v>
      </c>
      <c r="K1142">
        <v>1465921533</v>
      </c>
      <c r="L1142" s="15">
        <f>(((K1142/60)/60)/24)+DATE(1970,1,1)</f>
        <v>42535.68440972222</v>
      </c>
      <c r="M1142" s="63">
        <f>DATEDIF(L1142,J1142,"D")</f>
        <v>30</v>
      </c>
      <c r="N1142" s="5">
        <v>30</v>
      </c>
      <c r="O1142" t="b">
        <v>0</v>
      </c>
      <c r="P1142">
        <v>1</v>
      </c>
      <c r="Q1142" t="b">
        <v>0</v>
      </c>
      <c r="R1142" t="s">
        <v>8272</v>
      </c>
      <c r="S1142" s="2">
        <f>IF(E1142=0,0,E1142/D1142*100)</f>
        <v>0.02</v>
      </c>
      <c r="T1142" s="4">
        <f>IF(E1142=0,0,E1142/P1142)</f>
        <v>1</v>
      </c>
      <c r="U1142" t="str">
        <f>PROPER(LEFT(R1142,(SEARCH("/",R1142)-2)+1))</f>
        <v>Technology</v>
      </c>
      <c r="V1142" t="str">
        <f>PROPER(RIGHT(R1142,LEN(R1142)-SEARCH("/",R1142)))</f>
        <v>Web</v>
      </c>
    </row>
    <row r="1143" spans="1:22" x14ac:dyDescent="0.25">
      <c r="A1143">
        <v>567</v>
      </c>
      <c r="B1143" s="7" t="s">
        <v>568</v>
      </c>
      <c r="C1143" s="7" t="s">
        <v>4677</v>
      </c>
      <c r="D1143" s="4">
        <v>10000</v>
      </c>
      <c r="E1143" s="4">
        <v>0</v>
      </c>
      <c r="F1143" t="s">
        <v>8221</v>
      </c>
      <c r="G1143" t="s">
        <v>8224</v>
      </c>
      <c r="H1143" t="s">
        <v>8246</v>
      </c>
      <c r="I1143">
        <v>1420143194</v>
      </c>
      <c r="J1143" s="11">
        <f>(((I1143/60)/60)/24)+DATE(1970,1,1)</f>
        <v>42005.842523148152</v>
      </c>
      <c r="K1143">
        <v>1417551194</v>
      </c>
      <c r="L1143" s="15">
        <f>(((K1143/60)/60)/24)+DATE(1970,1,1)</f>
        <v>41975.842523148152</v>
      </c>
      <c r="M1143" s="63">
        <f>DATEDIF(L1143,J1143,"D")</f>
        <v>30</v>
      </c>
      <c r="N1143" s="5">
        <v>30</v>
      </c>
      <c r="O1143" t="b">
        <v>0</v>
      </c>
      <c r="P1143">
        <v>0</v>
      </c>
      <c r="Q1143" t="b">
        <v>0</v>
      </c>
      <c r="R1143" t="s">
        <v>8272</v>
      </c>
      <c r="S1143" s="2">
        <f>IF(E1143=0,0,E1143/D1143*100)</f>
        <v>0</v>
      </c>
      <c r="T1143" s="4">
        <f>IF(E1143=0,0,E1143/P1143)</f>
        <v>0</v>
      </c>
      <c r="U1143" t="str">
        <f>PROPER(LEFT(R1143,(SEARCH("/",R1143)-2)+1))</f>
        <v>Technology</v>
      </c>
      <c r="V1143" t="str">
        <f>PROPER(RIGHT(R1143,LEN(R1143)-SEARCH("/",R1143)))</f>
        <v>Web</v>
      </c>
    </row>
    <row r="1144" spans="1:22" x14ac:dyDescent="0.25">
      <c r="A1144">
        <v>569</v>
      </c>
      <c r="B1144" s="7" t="s">
        <v>570</v>
      </c>
      <c r="C1144" s="7" t="s">
        <v>4679</v>
      </c>
      <c r="D1144" s="4">
        <v>2500</v>
      </c>
      <c r="E1144" s="4">
        <v>20</v>
      </c>
      <c r="F1144" t="s">
        <v>8221</v>
      </c>
      <c r="G1144" t="s">
        <v>8229</v>
      </c>
      <c r="H1144" t="s">
        <v>8251</v>
      </c>
      <c r="I1144">
        <v>1451679612</v>
      </c>
      <c r="J1144" s="11">
        <f>(((I1144/60)/60)/24)+DATE(1970,1,1)</f>
        <v>42370.847361111111</v>
      </c>
      <c r="K1144">
        <v>1449087612</v>
      </c>
      <c r="L1144" s="15">
        <f>(((K1144/60)/60)/24)+DATE(1970,1,1)</f>
        <v>42340.847361111111</v>
      </c>
      <c r="M1144" s="63">
        <f>DATEDIF(L1144,J1144,"D")</f>
        <v>30</v>
      </c>
      <c r="N1144" s="5">
        <v>30</v>
      </c>
      <c r="O1144" t="b">
        <v>0</v>
      </c>
      <c r="P1144">
        <v>1</v>
      </c>
      <c r="Q1144" t="b">
        <v>0</v>
      </c>
      <c r="R1144" t="s">
        <v>8272</v>
      </c>
      <c r="S1144" s="2">
        <f>IF(E1144=0,0,E1144/D1144*100)</f>
        <v>0.8</v>
      </c>
      <c r="T1144" s="4">
        <f>IF(E1144=0,0,E1144/P1144)</f>
        <v>20</v>
      </c>
      <c r="U1144" t="str">
        <f>PROPER(LEFT(R1144,(SEARCH("/",R1144)-2)+1))</f>
        <v>Technology</v>
      </c>
      <c r="V1144" t="str">
        <f>PROPER(RIGHT(R1144,LEN(R1144)-SEARCH("/",R1144)))</f>
        <v>Web</v>
      </c>
    </row>
    <row r="1145" spans="1:22" x14ac:dyDescent="0.25">
      <c r="A1145">
        <v>570</v>
      </c>
      <c r="B1145" s="7" t="s">
        <v>571</v>
      </c>
      <c r="C1145" s="7" t="s">
        <v>4680</v>
      </c>
      <c r="D1145" s="4">
        <v>85000</v>
      </c>
      <c r="E1145" s="4">
        <v>142</v>
      </c>
      <c r="F1145" t="s">
        <v>8221</v>
      </c>
      <c r="G1145" t="s">
        <v>8224</v>
      </c>
      <c r="H1145" t="s">
        <v>8246</v>
      </c>
      <c r="I1145">
        <v>1455822569</v>
      </c>
      <c r="J1145" s="11">
        <f>(((I1145/60)/60)/24)+DATE(1970,1,1)</f>
        <v>42418.798252314817</v>
      </c>
      <c r="K1145">
        <v>1453230569</v>
      </c>
      <c r="L1145" s="15">
        <f>(((K1145/60)/60)/24)+DATE(1970,1,1)</f>
        <v>42388.798252314817</v>
      </c>
      <c r="M1145" s="63">
        <f>DATEDIF(L1145,J1145,"D")</f>
        <v>30</v>
      </c>
      <c r="N1145" s="5">
        <v>30</v>
      </c>
      <c r="O1145" t="b">
        <v>0</v>
      </c>
      <c r="P1145">
        <v>1</v>
      </c>
      <c r="Q1145" t="b">
        <v>0</v>
      </c>
      <c r="R1145" t="s">
        <v>8272</v>
      </c>
      <c r="S1145" s="2">
        <f>IF(E1145=0,0,E1145/D1145*100)</f>
        <v>0.16705882352941176</v>
      </c>
      <c r="T1145" s="4">
        <f>IF(E1145=0,0,E1145/P1145)</f>
        <v>142</v>
      </c>
      <c r="U1145" t="str">
        <f>PROPER(LEFT(R1145,(SEARCH("/",R1145)-2)+1))</f>
        <v>Technology</v>
      </c>
      <c r="V1145" t="str">
        <f>PROPER(RIGHT(R1145,LEN(R1145)-SEARCH("/",R1145)))</f>
        <v>Web</v>
      </c>
    </row>
    <row r="1146" spans="1:22" x14ac:dyDescent="0.25">
      <c r="A1146">
        <v>572</v>
      </c>
      <c r="B1146" s="7" t="s">
        <v>573</v>
      </c>
      <c r="C1146" s="7" t="s">
        <v>4682</v>
      </c>
      <c r="D1146" s="4">
        <v>2500</v>
      </c>
      <c r="E1146" s="4">
        <v>0</v>
      </c>
      <c r="F1146" t="s">
        <v>8221</v>
      </c>
      <c r="G1146" t="s">
        <v>8224</v>
      </c>
      <c r="H1146" t="s">
        <v>8246</v>
      </c>
      <c r="I1146">
        <v>1446660688</v>
      </c>
      <c r="J1146" s="11">
        <f>(((I1146/60)/60)/24)+DATE(1970,1,1)</f>
        <v>42312.757962962962</v>
      </c>
      <c r="K1146">
        <v>1444065088</v>
      </c>
      <c r="L1146" s="15">
        <f>(((K1146/60)/60)/24)+DATE(1970,1,1)</f>
        <v>42282.71629629629</v>
      </c>
      <c r="M1146" s="63">
        <f>DATEDIF(L1146,J1146,"D")</f>
        <v>30</v>
      </c>
      <c r="N1146" s="5">
        <v>30</v>
      </c>
      <c r="O1146" t="b">
        <v>0</v>
      </c>
      <c r="P1146">
        <v>0</v>
      </c>
      <c r="Q1146" t="b">
        <v>0</v>
      </c>
      <c r="R1146" t="s">
        <v>8272</v>
      </c>
      <c r="S1146" s="2">
        <f>IF(E1146=0,0,E1146/D1146*100)</f>
        <v>0</v>
      </c>
      <c r="T1146" s="4">
        <f>IF(E1146=0,0,E1146/P1146)</f>
        <v>0</v>
      </c>
      <c r="U1146" t="str">
        <f>PROPER(LEFT(R1146,(SEARCH("/",R1146)-2)+1))</f>
        <v>Technology</v>
      </c>
      <c r="V1146" t="str">
        <f>PROPER(RIGHT(R1146,LEN(R1146)-SEARCH("/",R1146)))</f>
        <v>Web</v>
      </c>
    </row>
    <row r="1147" spans="1:22" x14ac:dyDescent="0.25">
      <c r="A1147">
        <v>574</v>
      </c>
      <c r="B1147" s="7" t="s">
        <v>575</v>
      </c>
      <c r="C1147" s="7" t="s">
        <v>4684</v>
      </c>
      <c r="D1147" s="4">
        <v>11180</v>
      </c>
      <c r="E1147" s="4">
        <v>80</v>
      </c>
      <c r="F1147" t="s">
        <v>8221</v>
      </c>
      <c r="G1147" t="s">
        <v>8225</v>
      </c>
      <c r="H1147" t="s">
        <v>8247</v>
      </c>
      <c r="I1147">
        <v>1476873507</v>
      </c>
      <c r="J1147" s="11">
        <f>(((I1147/60)/60)/24)+DATE(1970,1,1)</f>
        <v>42662.443368055552</v>
      </c>
      <c r="K1147">
        <v>1474281507</v>
      </c>
      <c r="L1147" s="15">
        <f>(((K1147/60)/60)/24)+DATE(1970,1,1)</f>
        <v>42632.443368055552</v>
      </c>
      <c r="M1147" s="63">
        <f>DATEDIF(L1147,J1147,"D")</f>
        <v>30</v>
      </c>
      <c r="N1147" s="5">
        <v>30</v>
      </c>
      <c r="O1147" t="b">
        <v>0</v>
      </c>
      <c r="P1147">
        <v>4</v>
      </c>
      <c r="Q1147" t="b">
        <v>0</v>
      </c>
      <c r="R1147" t="s">
        <v>8272</v>
      </c>
      <c r="S1147" s="2">
        <f>IF(E1147=0,0,E1147/D1147*100)</f>
        <v>0.7155635062611807</v>
      </c>
      <c r="T1147" s="4">
        <f>IF(E1147=0,0,E1147/P1147)</f>
        <v>20</v>
      </c>
      <c r="U1147" t="str">
        <f>PROPER(LEFT(R1147,(SEARCH("/",R1147)-2)+1))</f>
        <v>Technology</v>
      </c>
      <c r="V1147" t="str">
        <f>PROPER(RIGHT(R1147,LEN(R1147)-SEARCH("/",R1147)))</f>
        <v>Web</v>
      </c>
    </row>
    <row r="1148" spans="1:22" x14ac:dyDescent="0.25">
      <c r="A1148">
        <v>575</v>
      </c>
      <c r="B1148" s="7" t="s">
        <v>576</v>
      </c>
      <c r="C1148" s="7" t="s">
        <v>4685</v>
      </c>
      <c r="D1148" s="4">
        <v>60000</v>
      </c>
      <c r="E1148" s="4">
        <v>259</v>
      </c>
      <c r="F1148" t="s">
        <v>8221</v>
      </c>
      <c r="G1148" t="s">
        <v>8236</v>
      </c>
      <c r="H1148" t="s">
        <v>8249</v>
      </c>
      <c r="I1148">
        <v>1434213443</v>
      </c>
      <c r="J1148" s="11">
        <f>(((I1148/60)/60)/24)+DATE(1970,1,1)</f>
        <v>42168.692627314813</v>
      </c>
      <c r="K1148">
        <v>1431621443</v>
      </c>
      <c r="L1148" s="15">
        <f>(((K1148/60)/60)/24)+DATE(1970,1,1)</f>
        <v>42138.692627314813</v>
      </c>
      <c r="M1148" s="63">
        <f>DATEDIF(L1148,J1148,"D")</f>
        <v>30</v>
      </c>
      <c r="N1148" s="5">
        <v>30</v>
      </c>
      <c r="O1148" t="b">
        <v>0</v>
      </c>
      <c r="P1148">
        <v>4</v>
      </c>
      <c r="Q1148" t="b">
        <v>0</v>
      </c>
      <c r="R1148" t="s">
        <v>8272</v>
      </c>
      <c r="S1148" s="2">
        <f>IF(E1148=0,0,E1148/D1148*100)</f>
        <v>0.43166666666666664</v>
      </c>
      <c r="T1148" s="4">
        <f>IF(E1148=0,0,E1148/P1148)</f>
        <v>64.75</v>
      </c>
      <c r="U1148" t="str">
        <f>PROPER(LEFT(R1148,(SEARCH("/",R1148)-2)+1))</f>
        <v>Technology</v>
      </c>
      <c r="V1148" t="str">
        <f>PROPER(RIGHT(R1148,LEN(R1148)-SEARCH("/",R1148)))</f>
        <v>Web</v>
      </c>
    </row>
    <row r="1149" spans="1:22" x14ac:dyDescent="0.25">
      <c r="A1149">
        <v>579</v>
      </c>
      <c r="B1149" s="7" t="s">
        <v>580</v>
      </c>
      <c r="C1149" s="7" t="s">
        <v>4689</v>
      </c>
      <c r="D1149" s="4">
        <v>12000</v>
      </c>
      <c r="E1149" s="4">
        <v>175</v>
      </c>
      <c r="F1149" t="s">
        <v>8221</v>
      </c>
      <c r="G1149" t="s">
        <v>8224</v>
      </c>
      <c r="H1149" t="s">
        <v>8246</v>
      </c>
      <c r="I1149">
        <v>1419539223</v>
      </c>
      <c r="J1149" s="11">
        <f>(((I1149/60)/60)/24)+DATE(1970,1,1)</f>
        <v>41998.852118055554</v>
      </c>
      <c r="K1149">
        <v>1416947223</v>
      </c>
      <c r="L1149" s="15">
        <f>(((K1149/60)/60)/24)+DATE(1970,1,1)</f>
        <v>41968.852118055554</v>
      </c>
      <c r="M1149" s="63">
        <f>DATEDIF(L1149,J1149,"D")</f>
        <v>30</v>
      </c>
      <c r="N1149" s="5">
        <v>30</v>
      </c>
      <c r="O1149" t="b">
        <v>0</v>
      </c>
      <c r="P1149">
        <v>5</v>
      </c>
      <c r="Q1149" t="b">
        <v>0</v>
      </c>
      <c r="R1149" t="s">
        <v>8272</v>
      </c>
      <c r="S1149" s="2">
        <f>IF(E1149=0,0,E1149/D1149*100)</f>
        <v>1.4583333333333333</v>
      </c>
      <c r="T1149" s="4">
        <f>IF(E1149=0,0,E1149/P1149)</f>
        <v>35</v>
      </c>
      <c r="U1149" t="str">
        <f>PROPER(LEFT(R1149,(SEARCH("/",R1149)-2)+1))</f>
        <v>Technology</v>
      </c>
      <c r="V1149" t="str">
        <f>PROPER(RIGHT(R1149,LEN(R1149)-SEARCH("/",R1149)))</f>
        <v>Web</v>
      </c>
    </row>
    <row r="1150" spans="1:22" x14ac:dyDescent="0.25">
      <c r="A1150">
        <v>580</v>
      </c>
      <c r="B1150" s="7" t="s">
        <v>581</v>
      </c>
      <c r="C1150" s="7" t="s">
        <v>4690</v>
      </c>
      <c r="D1150" s="4">
        <v>3000</v>
      </c>
      <c r="E1150" s="4">
        <v>1</v>
      </c>
      <c r="F1150" t="s">
        <v>8221</v>
      </c>
      <c r="G1150" t="s">
        <v>8224</v>
      </c>
      <c r="H1150" t="s">
        <v>8246</v>
      </c>
      <c r="I1150">
        <v>1474580867</v>
      </c>
      <c r="J1150" s="11">
        <f>(((I1150/60)/60)/24)+DATE(1970,1,1)</f>
        <v>42635.908182870371</v>
      </c>
      <c r="K1150">
        <v>1471988867</v>
      </c>
      <c r="L1150" s="15">
        <f>(((K1150/60)/60)/24)+DATE(1970,1,1)</f>
        <v>42605.908182870371</v>
      </c>
      <c r="M1150" s="63">
        <f>DATEDIF(L1150,J1150,"D")</f>
        <v>30</v>
      </c>
      <c r="N1150" s="5">
        <v>30</v>
      </c>
      <c r="O1150" t="b">
        <v>0</v>
      </c>
      <c r="P1150">
        <v>1</v>
      </c>
      <c r="Q1150" t="b">
        <v>0</v>
      </c>
      <c r="R1150" t="s">
        <v>8272</v>
      </c>
      <c r="S1150" s="2">
        <f>IF(E1150=0,0,E1150/D1150*100)</f>
        <v>3.3333333333333333E-2</v>
      </c>
      <c r="T1150" s="4">
        <f>IF(E1150=0,0,E1150/P1150)</f>
        <v>1</v>
      </c>
      <c r="U1150" t="str">
        <f>PROPER(LEFT(R1150,(SEARCH("/",R1150)-2)+1))</f>
        <v>Technology</v>
      </c>
      <c r="V1150" t="str">
        <f>PROPER(RIGHT(R1150,LEN(R1150)-SEARCH("/",R1150)))</f>
        <v>Web</v>
      </c>
    </row>
    <row r="1151" spans="1:22" x14ac:dyDescent="0.25">
      <c r="A1151">
        <v>581</v>
      </c>
      <c r="B1151" s="7" t="s">
        <v>582</v>
      </c>
      <c r="C1151" s="7" t="s">
        <v>4691</v>
      </c>
      <c r="D1151" s="4">
        <v>400</v>
      </c>
      <c r="E1151" s="4">
        <v>0</v>
      </c>
      <c r="F1151" t="s">
        <v>8221</v>
      </c>
      <c r="G1151" t="s">
        <v>8224</v>
      </c>
      <c r="H1151" t="s">
        <v>8246</v>
      </c>
      <c r="I1151">
        <v>1438474704</v>
      </c>
      <c r="J1151" s="11">
        <f>(((I1151/60)/60)/24)+DATE(1970,1,1)</f>
        <v>42218.012777777782</v>
      </c>
      <c r="K1151">
        <v>1435882704</v>
      </c>
      <c r="L1151" s="15">
        <f>(((K1151/60)/60)/24)+DATE(1970,1,1)</f>
        <v>42188.012777777782</v>
      </c>
      <c r="M1151" s="63">
        <f>DATEDIF(L1151,J1151,"D")</f>
        <v>30</v>
      </c>
      <c r="N1151" s="5">
        <v>30</v>
      </c>
      <c r="O1151" t="b">
        <v>0</v>
      </c>
      <c r="P1151">
        <v>0</v>
      </c>
      <c r="Q1151" t="b">
        <v>0</v>
      </c>
      <c r="R1151" t="s">
        <v>8272</v>
      </c>
      <c r="S1151" s="2">
        <f>IF(E1151=0,0,E1151/D1151*100)</f>
        <v>0</v>
      </c>
      <c r="T1151" s="4">
        <f>IF(E1151=0,0,E1151/P1151)</f>
        <v>0</v>
      </c>
      <c r="U1151" t="str">
        <f>PROPER(LEFT(R1151,(SEARCH("/",R1151)-2)+1))</f>
        <v>Technology</v>
      </c>
      <c r="V1151" t="str">
        <f>PROPER(RIGHT(R1151,LEN(R1151)-SEARCH("/",R1151)))</f>
        <v>Web</v>
      </c>
    </row>
    <row r="1152" spans="1:22" x14ac:dyDescent="0.25">
      <c r="A1152">
        <v>583</v>
      </c>
      <c r="B1152" s="7" t="s">
        <v>584</v>
      </c>
      <c r="C1152" s="7" t="s">
        <v>4693</v>
      </c>
      <c r="D1152" s="4">
        <v>9000</v>
      </c>
      <c r="E1152" s="4">
        <v>1</v>
      </c>
      <c r="F1152" t="s">
        <v>8221</v>
      </c>
      <c r="G1152" t="s">
        <v>8224</v>
      </c>
      <c r="H1152" t="s">
        <v>8246</v>
      </c>
      <c r="I1152">
        <v>1426800687</v>
      </c>
      <c r="J1152" s="11">
        <f>(((I1152/60)/60)/24)+DATE(1970,1,1)</f>
        <v>42082.896840277783</v>
      </c>
      <c r="K1152">
        <v>1424212287</v>
      </c>
      <c r="L1152" s="15">
        <f>(((K1152/60)/60)/24)+DATE(1970,1,1)</f>
        <v>42052.93850694444</v>
      </c>
      <c r="M1152" s="63">
        <f>DATEDIF(L1152,J1152,"D")</f>
        <v>30</v>
      </c>
      <c r="N1152" s="5">
        <v>30</v>
      </c>
      <c r="O1152" t="b">
        <v>0</v>
      </c>
      <c r="P1152">
        <v>1</v>
      </c>
      <c r="Q1152" t="b">
        <v>0</v>
      </c>
      <c r="R1152" t="s">
        <v>8272</v>
      </c>
      <c r="S1152" s="2">
        <f>IF(E1152=0,0,E1152/D1152*100)</f>
        <v>1.1111111111111112E-2</v>
      </c>
      <c r="T1152" s="4">
        <f>IF(E1152=0,0,E1152/P1152)</f>
        <v>1</v>
      </c>
      <c r="U1152" t="str">
        <f>PROPER(LEFT(R1152,(SEARCH("/",R1152)-2)+1))</f>
        <v>Technology</v>
      </c>
      <c r="V1152" t="str">
        <f>PROPER(RIGHT(R1152,LEN(R1152)-SEARCH("/",R1152)))</f>
        <v>Web</v>
      </c>
    </row>
    <row r="1153" spans="1:22" x14ac:dyDescent="0.25">
      <c r="A1153">
        <v>584</v>
      </c>
      <c r="B1153" s="7" t="s">
        <v>585</v>
      </c>
      <c r="C1153" s="7" t="s">
        <v>4694</v>
      </c>
      <c r="D1153" s="4">
        <v>1000</v>
      </c>
      <c r="E1153" s="4">
        <v>10</v>
      </c>
      <c r="F1153" t="s">
        <v>8221</v>
      </c>
      <c r="G1153" t="s">
        <v>8224</v>
      </c>
      <c r="H1153" t="s">
        <v>8246</v>
      </c>
      <c r="I1153">
        <v>1426522316</v>
      </c>
      <c r="J1153" s="11">
        <f>(((I1153/60)/60)/24)+DATE(1970,1,1)</f>
        <v>42079.674953703703</v>
      </c>
      <c r="K1153">
        <v>1423933916</v>
      </c>
      <c r="L1153" s="15">
        <f>(((K1153/60)/60)/24)+DATE(1970,1,1)</f>
        <v>42049.716620370367</v>
      </c>
      <c r="M1153" s="63">
        <f>DATEDIF(L1153,J1153,"D")</f>
        <v>30</v>
      </c>
      <c r="N1153" s="5">
        <v>30</v>
      </c>
      <c r="O1153" t="b">
        <v>0</v>
      </c>
      <c r="P1153">
        <v>2</v>
      </c>
      <c r="Q1153" t="b">
        <v>0</v>
      </c>
      <c r="R1153" t="s">
        <v>8272</v>
      </c>
      <c r="S1153" s="2">
        <f>IF(E1153=0,0,E1153/D1153*100)</f>
        <v>1</v>
      </c>
      <c r="T1153" s="4">
        <f>IF(E1153=0,0,E1153/P1153)</f>
        <v>5</v>
      </c>
      <c r="U1153" t="str">
        <f>PROPER(LEFT(R1153,(SEARCH("/",R1153)-2)+1))</f>
        <v>Technology</v>
      </c>
      <c r="V1153" t="str">
        <f>PROPER(RIGHT(R1153,LEN(R1153)-SEARCH("/",R1153)))</f>
        <v>Web</v>
      </c>
    </row>
    <row r="1154" spans="1:22" x14ac:dyDescent="0.25">
      <c r="A1154">
        <v>586</v>
      </c>
      <c r="B1154" s="7" t="s">
        <v>587</v>
      </c>
      <c r="C1154" s="7" t="s">
        <v>4696</v>
      </c>
      <c r="D1154" s="4">
        <v>10000</v>
      </c>
      <c r="E1154" s="4">
        <v>56</v>
      </c>
      <c r="F1154" t="s">
        <v>8221</v>
      </c>
      <c r="G1154" t="s">
        <v>8224</v>
      </c>
      <c r="H1154" t="s">
        <v>8246</v>
      </c>
      <c r="I1154">
        <v>1424032207</v>
      </c>
      <c r="J1154" s="11">
        <f>(((I1154/60)/60)/24)+DATE(1970,1,1)</f>
        <v>42050.854247685187</v>
      </c>
      <c r="K1154">
        <v>1421440207</v>
      </c>
      <c r="L1154" s="15">
        <f>(((K1154/60)/60)/24)+DATE(1970,1,1)</f>
        <v>42020.854247685187</v>
      </c>
      <c r="M1154" s="63">
        <f>DATEDIF(L1154,J1154,"D")</f>
        <v>30</v>
      </c>
      <c r="N1154" s="5">
        <v>30</v>
      </c>
      <c r="O1154" t="b">
        <v>0</v>
      </c>
      <c r="P1154">
        <v>4</v>
      </c>
      <c r="Q1154" t="b">
        <v>0</v>
      </c>
      <c r="R1154" t="s">
        <v>8272</v>
      </c>
      <c r="S1154" s="2">
        <f>IF(E1154=0,0,E1154/D1154*100)</f>
        <v>0.55999999999999994</v>
      </c>
      <c r="T1154" s="4">
        <f>IF(E1154=0,0,E1154/P1154)</f>
        <v>14</v>
      </c>
      <c r="U1154" t="str">
        <f>PROPER(LEFT(R1154,(SEARCH("/",R1154)-2)+1))</f>
        <v>Technology</v>
      </c>
      <c r="V1154" t="str">
        <f>PROPER(RIGHT(R1154,LEN(R1154)-SEARCH("/",R1154)))</f>
        <v>Web</v>
      </c>
    </row>
    <row r="1155" spans="1:22" x14ac:dyDescent="0.25">
      <c r="A1155">
        <v>587</v>
      </c>
      <c r="B1155" s="7" t="s">
        <v>588</v>
      </c>
      <c r="C1155" s="7" t="s">
        <v>4697</v>
      </c>
      <c r="D1155" s="4">
        <v>30000</v>
      </c>
      <c r="E1155" s="4">
        <v>2725</v>
      </c>
      <c r="F1155" t="s">
        <v>8221</v>
      </c>
      <c r="G1155" t="s">
        <v>8229</v>
      </c>
      <c r="H1155" t="s">
        <v>8251</v>
      </c>
      <c r="I1155">
        <v>1429207833</v>
      </c>
      <c r="J1155" s="11">
        <f>(((I1155/60)/60)/24)+DATE(1970,1,1)</f>
        <v>42110.757326388892</v>
      </c>
      <c r="K1155">
        <v>1426615833</v>
      </c>
      <c r="L1155" s="15">
        <f>(((K1155/60)/60)/24)+DATE(1970,1,1)</f>
        <v>42080.757326388892</v>
      </c>
      <c r="M1155" s="63">
        <f>DATEDIF(L1155,J1155,"D")</f>
        <v>30</v>
      </c>
      <c r="N1155" s="5">
        <v>30</v>
      </c>
      <c r="O1155" t="b">
        <v>0</v>
      </c>
      <c r="P1155">
        <v>7</v>
      </c>
      <c r="Q1155" t="b">
        <v>0</v>
      </c>
      <c r="R1155" t="s">
        <v>8272</v>
      </c>
      <c r="S1155" s="2">
        <f>IF(E1155=0,0,E1155/D1155*100)</f>
        <v>9.0833333333333339</v>
      </c>
      <c r="T1155" s="4">
        <f>IF(E1155=0,0,E1155/P1155)</f>
        <v>389.28571428571428</v>
      </c>
      <c r="U1155" t="str">
        <f>PROPER(LEFT(R1155,(SEARCH("/",R1155)-2)+1))</f>
        <v>Technology</v>
      </c>
      <c r="V1155" t="str">
        <f>PROPER(RIGHT(R1155,LEN(R1155)-SEARCH("/",R1155)))</f>
        <v>Web</v>
      </c>
    </row>
    <row r="1156" spans="1:22" x14ac:dyDescent="0.25">
      <c r="A1156">
        <v>591</v>
      </c>
      <c r="B1156" s="7" t="s">
        <v>592</v>
      </c>
      <c r="C1156" s="7" t="s">
        <v>4701</v>
      </c>
      <c r="D1156" s="4">
        <v>100000</v>
      </c>
      <c r="E1156" s="4">
        <v>61</v>
      </c>
      <c r="F1156" t="s">
        <v>8221</v>
      </c>
      <c r="G1156" t="s">
        <v>8224</v>
      </c>
      <c r="H1156" t="s">
        <v>8246</v>
      </c>
      <c r="I1156">
        <v>1437570130</v>
      </c>
      <c r="J1156" s="11">
        <f>(((I1156/60)/60)/24)+DATE(1970,1,1)</f>
        <v>42207.543171296296</v>
      </c>
      <c r="K1156">
        <v>1434978130</v>
      </c>
      <c r="L1156" s="15">
        <f>(((K1156/60)/60)/24)+DATE(1970,1,1)</f>
        <v>42177.543171296296</v>
      </c>
      <c r="M1156" s="63">
        <f>DATEDIF(L1156,J1156,"D")</f>
        <v>30</v>
      </c>
      <c r="N1156" s="5">
        <v>30</v>
      </c>
      <c r="O1156" t="b">
        <v>0</v>
      </c>
      <c r="P1156">
        <v>2</v>
      </c>
      <c r="Q1156" t="b">
        <v>0</v>
      </c>
      <c r="R1156" t="s">
        <v>8272</v>
      </c>
      <c r="S1156" s="2">
        <f>IF(E1156=0,0,E1156/D1156*100)</f>
        <v>6.0999999999999999E-2</v>
      </c>
      <c r="T1156" s="4">
        <f>IF(E1156=0,0,E1156/P1156)</f>
        <v>30.5</v>
      </c>
      <c r="U1156" t="str">
        <f>PROPER(LEFT(R1156,(SEARCH("/",R1156)-2)+1))</f>
        <v>Technology</v>
      </c>
      <c r="V1156" t="str">
        <f>PROPER(RIGHT(R1156,LEN(R1156)-SEARCH("/",R1156)))</f>
        <v>Web</v>
      </c>
    </row>
    <row r="1157" spans="1:22" x14ac:dyDescent="0.25">
      <c r="A1157">
        <v>592</v>
      </c>
      <c r="B1157" s="7" t="s">
        <v>593</v>
      </c>
      <c r="C1157" s="7" t="s">
        <v>4702</v>
      </c>
      <c r="D1157" s="4">
        <v>7500</v>
      </c>
      <c r="E1157" s="4">
        <v>250</v>
      </c>
      <c r="F1157" t="s">
        <v>8221</v>
      </c>
      <c r="G1157" t="s">
        <v>8224</v>
      </c>
      <c r="H1157" t="s">
        <v>8246</v>
      </c>
      <c r="I1157">
        <v>1417584860</v>
      </c>
      <c r="J1157" s="11">
        <f>(((I1157/60)/60)/24)+DATE(1970,1,1)</f>
        <v>41976.232175925921</v>
      </c>
      <c r="K1157">
        <v>1414992860</v>
      </c>
      <c r="L1157" s="15">
        <f>(((K1157/60)/60)/24)+DATE(1970,1,1)</f>
        <v>41946.232175925928</v>
      </c>
      <c r="M1157" s="63">
        <f>DATEDIF(L1157,J1157,"D")</f>
        <v>30</v>
      </c>
      <c r="N1157" s="5">
        <v>30</v>
      </c>
      <c r="O1157" t="b">
        <v>0</v>
      </c>
      <c r="P1157">
        <v>1</v>
      </c>
      <c r="Q1157" t="b">
        <v>0</v>
      </c>
      <c r="R1157" t="s">
        <v>8272</v>
      </c>
      <c r="S1157" s="2">
        <f>IF(E1157=0,0,E1157/D1157*100)</f>
        <v>3.3333333333333335</v>
      </c>
      <c r="T1157" s="4">
        <f>IF(E1157=0,0,E1157/P1157)</f>
        <v>250</v>
      </c>
      <c r="U1157" t="str">
        <f>PROPER(LEFT(R1157,(SEARCH("/",R1157)-2)+1))</f>
        <v>Technology</v>
      </c>
      <c r="V1157" t="str">
        <f>PROPER(RIGHT(R1157,LEN(R1157)-SEARCH("/",R1157)))</f>
        <v>Web</v>
      </c>
    </row>
    <row r="1158" spans="1:22" x14ac:dyDescent="0.25">
      <c r="A1158">
        <v>593</v>
      </c>
      <c r="B1158" s="7" t="s">
        <v>594</v>
      </c>
      <c r="C1158" s="7" t="s">
        <v>4703</v>
      </c>
      <c r="D1158" s="4">
        <v>500</v>
      </c>
      <c r="E1158" s="4">
        <v>115</v>
      </c>
      <c r="F1158" t="s">
        <v>8221</v>
      </c>
      <c r="G1158" t="s">
        <v>8225</v>
      </c>
      <c r="H1158" t="s">
        <v>8247</v>
      </c>
      <c r="I1158">
        <v>1428333345</v>
      </c>
      <c r="J1158" s="11">
        <f>(((I1158/60)/60)/24)+DATE(1970,1,1)</f>
        <v>42100.635937500003</v>
      </c>
      <c r="K1158">
        <v>1425744945</v>
      </c>
      <c r="L1158" s="15">
        <f>(((K1158/60)/60)/24)+DATE(1970,1,1)</f>
        <v>42070.677604166667</v>
      </c>
      <c r="M1158" s="63">
        <f>DATEDIF(L1158,J1158,"D")</f>
        <v>30</v>
      </c>
      <c r="N1158" s="5">
        <v>30</v>
      </c>
      <c r="O1158" t="b">
        <v>0</v>
      </c>
      <c r="P1158">
        <v>7</v>
      </c>
      <c r="Q1158" t="b">
        <v>0</v>
      </c>
      <c r="R1158" t="s">
        <v>8272</v>
      </c>
      <c r="S1158" s="2">
        <f>IF(E1158=0,0,E1158/D1158*100)</f>
        <v>23</v>
      </c>
      <c r="T1158" s="4">
        <f>IF(E1158=0,0,E1158/P1158)</f>
        <v>16.428571428571427</v>
      </c>
      <c r="U1158" t="str">
        <f>PROPER(LEFT(R1158,(SEARCH("/",R1158)-2)+1))</f>
        <v>Technology</v>
      </c>
      <c r="V1158" t="str">
        <f>PROPER(RIGHT(R1158,LEN(R1158)-SEARCH("/",R1158)))</f>
        <v>Web</v>
      </c>
    </row>
    <row r="1159" spans="1:22" x14ac:dyDescent="0.25">
      <c r="A1159">
        <v>594</v>
      </c>
      <c r="B1159" s="7" t="s">
        <v>595</v>
      </c>
      <c r="C1159" s="7" t="s">
        <v>4704</v>
      </c>
      <c r="D1159" s="4">
        <v>25000</v>
      </c>
      <c r="E1159" s="4">
        <v>26</v>
      </c>
      <c r="F1159" t="s">
        <v>8221</v>
      </c>
      <c r="G1159" t="s">
        <v>8224</v>
      </c>
      <c r="H1159" t="s">
        <v>8246</v>
      </c>
      <c r="I1159">
        <v>1460832206</v>
      </c>
      <c r="J1159" s="11">
        <f>(((I1159/60)/60)/24)+DATE(1970,1,1)</f>
        <v>42476.780162037037</v>
      </c>
      <c r="K1159">
        <v>1458240206</v>
      </c>
      <c r="L1159" s="15">
        <f>(((K1159/60)/60)/24)+DATE(1970,1,1)</f>
        <v>42446.780162037037</v>
      </c>
      <c r="M1159" s="63">
        <f>DATEDIF(L1159,J1159,"D")</f>
        <v>30</v>
      </c>
      <c r="N1159" s="5">
        <v>30</v>
      </c>
      <c r="O1159" t="b">
        <v>0</v>
      </c>
      <c r="P1159">
        <v>2</v>
      </c>
      <c r="Q1159" t="b">
        <v>0</v>
      </c>
      <c r="R1159" t="s">
        <v>8272</v>
      </c>
      <c r="S1159" s="2">
        <f>IF(E1159=0,0,E1159/D1159*100)</f>
        <v>0.104</v>
      </c>
      <c r="T1159" s="4">
        <f>IF(E1159=0,0,E1159/P1159)</f>
        <v>13</v>
      </c>
      <c r="U1159" t="str">
        <f>PROPER(LEFT(R1159,(SEARCH("/",R1159)-2)+1))</f>
        <v>Technology</v>
      </c>
      <c r="V1159" t="str">
        <f>PROPER(RIGHT(R1159,LEN(R1159)-SEARCH("/",R1159)))</f>
        <v>Web</v>
      </c>
    </row>
    <row r="1160" spans="1:22" x14ac:dyDescent="0.25">
      <c r="A1160">
        <v>596</v>
      </c>
      <c r="B1160" s="7" t="s">
        <v>597</v>
      </c>
      <c r="C1160" s="7" t="s">
        <v>4706</v>
      </c>
      <c r="D1160" s="4">
        <v>20000</v>
      </c>
      <c r="E1160" s="4">
        <v>6</v>
      </c>
      <c r="F1160" t="s">
        <v>8221</v>
      </c>
      <c r="G1160" t="s">
        <v>8224</v>
      </c>
      <c r="H1160" t="s">
        <v>8246</v>
      </c>
      <c r="I1160">
        <v>1478122292</v>
      </c>
      <c r="J1160" s="11">
        <f>(((I1160/60)/60)/24)+DATE(1970,1,1)</f>
        <v>42676.896898148145</v>
      </c>
      <c r="K1160">
        <v>1475530292</v>
      </c>
      <c r="L1160" s="15">
        <f>(((K1160/60)/60)/24)+DATE(1970,1,1)</f>
        <v>42646.896898148145</v>
      </c>
      <c r="M1160" s="63">
        <f>DATEDIF(L1160,J1160,"D")</f>
        <v>30</v>
      </c>
      <c r="N1160" s="5">
        <v>30</v>
      </c>
      <c r="O1160" t="b">
        <v>0</v>
      </c>
      <c r="P1160">
        <v>2</v>
      </c>
      <c r="Q1160" t="b">
        <v>0</v>
      </c>
      <c r="R1160" t="s">
        <v>8272</v>
      </c>
      <c r="S1160" s="2">
        <f>IF(E1160=0,0,E1160/D1160*100)</f>
        <v>0.03</v>
      </c>
      <c r="T1160" s="4">
        <f>IF(E1160=0,0,E1160/P1160)</f>
        <v>3</v>
      </c>
      <c r="U1160" t="str">
        <f>PROPER(LEFT(R1160,(SEARCH("/",R1160)-2)+1))</f>
        <v>Technology</v>
      </c>
      <c r="V1160" t="str">
        <f>PROPER(RIGHT(R1160,LEN(R1160)-SEARCH("/",R1160)))</f>
        <v>Web</v>
      </c>
    </row>
    <row r="1161" spans="1:22" x14ac:dyDescent="0.25">
      <c r="A1161">
        <v>598</v>
      </c>
      <c r="B1161" s="7" t="s">
        <v>599</v>
      </c>
      <c r="C1161" s="7" t="s">
        <v>4708</v>
      </c>
      <c r="D1161" s="4">
        <v>2500</v>
      </c>
      <c r="E1161" s="4">
        <v>850</v>
      </c>
      <c r="F1161" t="s">
        <v>8221</v>
      </c>
      <c r="G1161" t="s">
        <v>8224</v>
      </c>
      <c r="H1161" t="s">
        <v>8246</v>
      </c>
      <c r="I1161">
        <v>1417737781</v>
      </c>
      <c r="J1161" s="11">
        <f>(((I1161/60)/60)/24)+DATE(1970,1,1)</f>
        <v>41978.00209490741</v>
      </c>
      <c r="K1161">
        <v>1415145781</v>
      </c>
      <c r="L1161" s="15">
        <f>(((K1161/60)/60)/24)+DATE(1970,1,1)</f>
        <v>41948.00209490741</v>
      </c>
      <c r="M1161" s="63">
        <f>DATEDIF(L1161,J1161,"D")</f>
        <v>30</v>
      </c>
      <c r="N1161" s="5">
        <v>30</v>
      </c>
      <c r="O1161" t="b">
        <v>0</v>
      </c>
      <c r="P1161">
        <v>7</v>
      </c>
      <c r="Q1161" t="b">
        <v>0</v>
      </c>
      <c r="R1161" t="s">
        <v>8272</v>
      </c>
      <c r="S1161" s="2">
        <f>IF(E1161=0,0,E1161/D1161*100)</f>
        <v>34</v>
      </c>
      <c r="T1161" s="4">
        <f>IF(E1161=0,0,E1161/P1161)</f>
        <v>121.42857142857143</v>
      </c>
      <c r="U1161" t="str">
        <f>PROPER(LEFT(R1161,(SEARCH("/",R1161)-2)+1))</f>
        <v>Technology</v>
      </c>
      <c r="V1161" t="str">
        <f>PROPER(RIGHT(R1161,LEN(R1161)-SEARCH("/",R1161)))</f>
        <v>Web</v>
      </c>
    </row>
    <row r="1162" spans="1:22" x14ac:dyDescent="0.25">
      <c r="A1162">
        <v>601</v>
      </c>
      <c r="B1162" s="7" t="s">
        <v>602</v>
      </c>
      <c r="C1162" s="7" t="s">
        <v>4711</v>
      </c>
      <c r="D1162" s="4">
        <v>10000</v>
      </c>
      <c r="E1162" s="4">
        <v>140</v>
      </c>
      <c r="F1162" t="s">
        <v>8220</v>
      </c>
      <c r="G1162" t="s">
        <v>8229</v>
      </c>
      <c r="H1162" t="s">
        <v>8251</v>
      </c>
      <c r="I1162">
        <v>1419626139</v>
      </c>
      <c r="J1162" s="11">
        <f>(((I1162/60)/60)/24)+DATE(1970,1,1)</f>
        <v>41999.858090277776</v>
      </c>
      <c r="K1162">
        <v>1417034139</v>
      </c>
      <c r="L1162" s="15">
        <f>(((K1162/60)/60)/24)+DATE(1970,1,1)</f>
        <v>41969.858090277776</v>
      </c>
      <c r="M1162" s="63">
        <f>DATEDIF(L1162,J1162,"D")</f>
        <v>30</v>
      </c>
      <c r="N1162" s="5">
        <v>30</v>
      </c>
      <c r="O1162" t="b">
        <v>0</v>
      </c>
      <c r="P1162">
        <v>6</v>
      </c>
      <c r="Q1162" t="b">
        <v>0</v>
      </c>
      <c r="R1162" t="s">
        <v>8272</v>
      </c>
      <c r="S1162" s="2">
        <f>IF(E1162=0,0,E1162/D1162*100)</f>
        <v>1.4000000000000001</v>
      </c>
      <c r="T1162" s="4">
        <f>IF(E1162=0,0,E1162/P1162)</f>
        <v>23.333333333333332</v>
      </c>
      <c r="U1162" t="str">
        <f>PROPER(LEFT(R1162,(SEARCH("/",R1162)-2)+1))</f>
        <v>Technology</v>
      </c>
      <c r="V1162" t="str">
        <f>PROPER(RIGHT(R1162,LEN(R1162)-SEARCH("/",R1162)))</f>
        <v>Web</v>
      </c>
    </row>
    <row r="1163" spans="1:22" x14ac:dyDescent="0.25">
      <c r="A1163">
        <v>602</v>
      </c>
      <c r="B1163" s="7" t="s">
        <v>603</v>
      </c>
      <c r="C1163" s="7" t="s">
        <v>4712</v>
      </c>
      <c r="D1163" s="4">
        <v>70000</v>
      </c>
      <c r="E1163" s="4">
        <v>0</v>
      </c>
      <c r="F1163" t="s">
        <v>8220</v>
      </c>
      <c r="G1163" t="s">
        <v>8224</v>
      </c>
      <c r="H1163" t="s">
        <v>8246</v>
      </c>
      <c r="I1163">
        <v>1434654215</v>
      </c>
      <c r="J1163" s="11">
        <f>(((I1163/60)/60)/24)+DATE(1970,1,1)</f>
        <v>42173.79415509259</v>
      </c>
      <c r="K1163">
        <v>1432062215</v>
      </c>
      <c r="L1163" s="15">
        <f>(((K1163/60)/60)/24)+DATE(1970,1,1)</f>
        <v>42143.79415509259</v>
      </c>
      <c r="M1163" s="63">
        <f>DATEDIF(L1163,J1163,"D")</f>
        <v>30</v>
      </c>
      <c r="N1163" s="5">
        <v>30</v>
      </c>
      <c r="O1163" t="b">
        <v>0</v>
      </c>
      <c r="P1163">
        <v>0</v>
      </c>
      <c r="Q1163" t="b">
        <v>0</v>
      </c>
      <c r="R1163" t="s">
        <v>8272</v>
      </c>
      <c r="S1163" s="2">
        <f>IF(E1163=0,0,E1163/D1163*100)</f>
        <v>0</v>
      </c>
      <c r="T1163" s="4">
        <f>IF(E1163=0,0,E1163/P1163)</f>
        <v>0</v>
      </c>
      <c r="U1163" t="str">
        <f>PROPER(LEFT(R1163,(SEARCH("/",R1163)-2)+1))</f>
        <v>Technology</v>
      </c>
      <c r="V1163" t="str">
        <f>PROPER(RIGHT(R1163,LEN(R1163)-SEARCH("/",R1163)))</f>
        <v>Web</v>
      </c>
    </row>
    <row r="1164" spans="1:22" x14ac:dyDescent="0.25">
      <c r="A1164">
        <v>603</v>
      </c>
      <c r="B1164" s="7" t="s">
        <v>604</v>
      </c>
      <c r="C1164" s="7" t="s">
        <v>4713</v>
      </c>
      <c r="D1164" s="4">
        <v>15000</v>
      </c>
      <c r="E1164" s="4">
        <v>590.02</v>
      </c>
      <c r="F1164" t="s">
        <v>8220</v>
      </c>
      <c r="G1164" t="s">
        <v>8224</v>
      </c>
      <c r="H1164" t="s">
        <v>8246</v>
      </c>
      <c r="I1164">
        <v>1408029623</v>
      </c>
      <c r="J1164" s="11">
        <f>(((I1164/60)/60)/24)+DATE(1970,1,1)</f>
        <v>41865.639155092591</v>
      </c>
      <c r="K1164">
        <v>1405437623</v>
      </c>
      <c r="L1164" s="15">
        <f>(((K1164/60)/60)/24)+DATE(1970,1,1)</f>
        <v>41835.639155092591</v>
      </c>
      <c r="M1164" s="63">
        <f>DATEDIF(L1164,J1164,"D")</f>
        <v>30</v>
      </c>
      <c r="N1164" s="5">
        <v>30</v>
      </c>
      <c r="O1164" t="b">
        <v>0</v>
      </c>
      <c r="P1164">
        <v>13</v>
      </c>
      <c r="Q1164" t="b">
        <v>0</v>
      </c>
      <c r="R1164" t="s">
        <v>8272</v>
      </c>
      <c r="S1164" s="2">
        <f>IF(E1164=0,0,E1164/D1164*100)</f>
        <v>3.9334666666666664</v>
      </c>
      <c r="T1164" s="4">
        <f>IF(E1164=0,0,E1164/P1164)</f>
        <v>45.386153846153846</v>
      </c>
      <c r="U1164" t="str">
        <f>PROPER(LEFT(R1164,(SEARCH("/",R1164)-2)+1))</f>
        <v>Technology</v>
      </c>
      <c r="V1164" t="str">
        <f>PROPER(RIGHT(R1164,LEN(R1164)-SEARCH("/",R1164)))</f>
        <v>Web</v>
      </c>
    </row>
    <row r="1165" spans="1:22" x14ac:dyDescent="0.25">
      <c r="A1165">
        <v>604</v>
      </c>
      <c r="B1165" s="7" t="s">
        <v>605</v>
      </c>
      <c r="C1165" s="7" t="s">
        <v>4714</v>
      </c>
      <c r="D1165" s="4">
        <v>1500</v>
      </c>
      <c r="E1165" s="4">
        <v>0</v>
      </c>
      <c r="F1165" t="s">
        <v>8220</v>
      </c>
      <c r="G1165" t="s">
        <v>8224</v>
      </c>
      <c r="H1165" t="s">
        <v>8246</v>
      </c>
      <c r="I1165">
        <v>1409187056</v>
      </c>
      <c r="J1165" s="11">
        <f>(((I1165/60)/60)/24)+DATE(1970,1,1)</f>
        <v>41879.035370370373</v>
      </c>
      <c r="K1165">
        <v>1406595056</v>
      </c>
      <c r="L1165" s="15">
        <f>(((K1165/60)/60)/24)+DATE(1970,1,1)</f>
        <v>41849.035370370373</v>
      </c>
      <c r="M1165" s="63">
        <f>DATEDIF(L1165,J1165,"D")</f>
        <v>30</v>
      </c>
      <c r="N1165" s="5">
        <v>30</v>
      </c>
      <c r="O1165" t="b">
        <v>0</v>
      </c>
      <c r="P1165">
        <v>0</v>
      </c>
      <c r="Q1165" t="b">
        <v>0</v>
      </c>
      <c r="R1165" t="s">
        <v>8272</v>
      </c>
      <c r="S1165" s="2">
        <f>IF(E1165=0,0,E1165/D1165*100)</f>
        <v>0</v>
      </c>
      <c r="T1165" s="4">
        <f>IF(E1165=0,0,E1165/P1165)</f>
        <v>0</v>
      </c>
      <c r="U1165" t="str">
        <f>PROPER(LEFT(R1165,(SEARCH("/",R1165)-2)+1))</f>
        <v>Technology</v>
      </c>
      <c r="V1165" t="str">
        <f>PROPER(RIGHT(R1165,LEN(R1165)-SEARCH("/",R1165)))</f>
        <v>Web</v>
      </c>
    </row>
    <row r="1166" spans="1:22" x14ac:dyDescent="0.25">
      <c r="A1166">
        <v>607</v>
      </c>
      <c r="B1166" s="7" t="s">
        <v>608</v>
      </c>
      <c r="C1166" s="7" t="s">
        <v>4717</v>
      </c>
      <c r="D1166" s="4">
        <v>250</v>
      </c>
      <c r="E1166" s="4">
        <v>0</v>
      </c>
      <c r="F1166" t="s">
        <v>8220</v>
      </c>
      <c r="G1166" t="s">
        <v>8224</v>
      </c>
      <c r="H1166" t="s">
        <v>8246</v>
      </c>
      <c r="I1166">
        <v>1448225336</v>
      </c>
      <c r="J1166" s="11">
        <f>(((I1166/60)/60)/24)+DATE(1970,1,1)</f>
        <v>42330.867314814815</v>
      </c>
      <c r="K1166">
        <v>1445629736</v>
      </c>
      <c r="L1166" s="15">
        <f>(((K1166/60)/60)/24)+DATE(1970,1,1)</f>
        <v>42300.825648148151</v>
      </c>
      <c r="M1166" s="63">
        <f>DATEDIF(L1166,J1166,"D")</f>
        <v>30</v>
      </c>
      <c r="N1166" s="5">
        <v>30</v>
      </c>
      <c r="O1166" t="b">
        <v>0</v>
      </c>
      <c r="P1166">
        <v>0</v>
      </c>
      <c r="Q1166" t="b">
        <v>0</v>
      </c>
      <c r="R1166" t="s">
        <v>8272</v>
      </c>
      <c r="S1166" s="2">
        <f>IF(E1166=0,0,E1166/D1166*100)</f>
        <v>0</v>
      </c>
      <c r="T1166" s="4">
        <f>IF(E1166=0,0,E1166/P1166)</f>
        <v>0</v>
      </c>
      <c r="U1166" t="str">
        <f>PROPER(LEFT(R1166,(SEARCH("/",R1166)-2)+1))</f>
        <v>Technology</v>
      </c>
      <c r="V1166" t="str">
        <f>PROPER(RIGHT(R1166,LEN(R1166)-SEARCH("/",R1166)))</f>
        <v>Web</v>
      </c>
    </row>
    <row r="1167" spans="1:22" x14ac:dyDescent="0.25">
      <c r="A1167">
        <v>608</v>
      </c>
      <c r="B1167" s="7" t="s">
        <v>609</v>
      </c>
      <c r="C1167" s="7" t="s">
        <v>4718</v>
      </c>
      <c r="D1167" s="4">
        <v>150000</v>
      </c>
      <c r="E1167" s="4">
        <v>1461</v>
      </c>
      <c r="F1167" t="s">
        <v>8220</v>
      </c>
      <c r="G1167" t="s">
        <v>8224</v>
      </c>
      <c r="H1167" t="s">
        <v>8246</v>
      </c>
      <c r="I1167">
        <v>1434405980</v>
      </c>
      <c r="J1167" s="11">
        <f>(((I1167/60)/60)/24)+DATE(1970,1,1)</f>
        <v>42170.921064814815</v>
      </c>
      <c r="K1167">
        <v>1431813980</v>
      </c>
      <c r="L1167" s="15">
        <f>(((K1167/60)/60)/24)+DATE(1970,1,1)</f>
        <v>42140.921064814815</v>
      </c>
      <c r="M1167" s="63">
        <f>DATEDIF(L1167,J1167,"D")</f>
        <v>30</v>
      </c>
      <c r="N1167" s="5">
        <v>30</v>
      </c>
      <c r="O1167" t="b">
        <v>0</v>
      </c>
      <c r="P1167">
        <v>5</v>
      </c>
      <c r="Q1167" t="b">
        <v>0</v>
      </c>
      <c r="R1167" t="s">
        <v>8272</v>
      </c>
      <c r="S1167" s="2">
        <f>IF(E1167=0,0,E1167/D1167*100)</f>
        <v>0.97400000000000009</v>
      </c>
      <c r="T1167" s="4">
        <f>IF(E1167=0,0,E1167/P1167)</f>
        <v>292.2</v>
      </c>
      <c r="U1167" t="str">
        <f>PROPER(LEFT(R1167,(SEARCH("/",R1167)-2)+1))</f>
        <v>Technology</v>
      </c>
      <c r="V1167" t="str">
        <f>PROPER(RIGHT(R1167,LEN(R1167)-SEARCH("/",R1167)))</f>
        <v>Web</v>
      </c>
    </row>
    <row r="1168" spans="1:22" x14ac:dyDescent="0.25">
      <c r="A1168">
        <v>609</v>
      </c>
      <c r="B1168" s="7" t="s">
        <v>610</v>
      </c>
      <c r="C1168" s="7" t="s">
        <v>4719</v>
      </c>
      <c r="D1168" s="4">
        <v>780</v>
      </c>
      <c r="E1168" s="4">
        <v>5</v>
      </c>
      <c r="F1168" t="s">
        <v>8220</v>
      </c>
      <c r="G1168" t="s">
        <v>8225</v>
      </c>
      <c r="H1168" t="s">
        <v>8247</v>
      </c>
      <c r="I1168">
        <v>1448761744</v>
      </c>
      <c r="J1168" s="11">
        <f>(((I1168/60)/60)/24)+DATE(1970,1,1)</f>
        <v>42337.075740740736</v>
      </c>
      <c r="K1168">
        <v>1446166144</v>
      </c>
      <c r="L1168" s="15">
        <f>(((K1168/60)/60)/24)+DATE(1970,1,1)</f>
        <v>42307.034074074079</v>
      </c>
      <c r="M1168" s="63">
        <f>DATEDIF(L1168,J1168,"D")</f>
        <v>30</v>
      </c>
      <c r="N1168" s="5">
        <v>30</v>
      </c>
      <c r="O1168" t="b">
        <v>0</v>
      </c>
      <c r="P1168">
        <v>1</v>
      </c>
      <c r="Q1168" t="b">
        <v>0</v>
      </c>
      <c r="R1168" t="s">
        <v>8272</v>
      </c>
      <c r="S1168" s="2">
        <f>IF(E1168=0,0,E1168/D1168*100)</f>
        <v>0.64102564102564097</v>
      </c>
      <c r="T1168" s="4">
        <f>IF(E1168=0,0,E1168/P1168)</f>
        <v>5</v>
      </c>
      <c r="U1168" t="str">
        <f>PROPER(LEFT(R1168,(SEARCH("/",R1168)-2)+1))</f>
        <v>Technology</v>
      </c>
      <c r="V1168" t="str">
        <f>PROPER(RIGHT(R1168,LEN(R1168)-SEARCH("/",R1168)))</f>
        <v>Web</v>
      </c>
    </row>
    <row r="1169" spans="1:22" x14ac:dyDescent="0.25">
      <c r="A1169">
        <v>610</v>
      </c>
      <c r="B1169" s="7" t="s">
        <v>611</v>
      </c>
      <c r="C1169" s="7" t="s">
        <v>4720</v>
      </c>
      <c r="D1169" s="4">
        <v>13803</v>
      </c>
      <c r="E1169" s="4">
        <v>0</v>
      </c>
      <c r="F1169" t="s">
        <v>8220</v>
      </c>
      <c r="G1169" t="s">
        <v>8224</v>
      </c>
      <c r="H1169" t="s">
        <v>8246</v>
      </c>
      <c r="I1169">
        <v>1429732586</v>
      </c>
      <c r="J1169" s="11">
        <f>(((I1169/60)/60)/24)+DATE(1970,1,1)</f>
        <v>42116.83085648148</v>
      </c>
      <c r="K1169">
        <v>1427140586</v>
      </c>
      <c r="L1169" s="15">
        <f>(((K1169/60)/60)/24)+DATE(1970,1,1)</f>
        <v>42086.83085648148</v>
      </c>
      <c r="M1169" s="63">
        <f>DATEDIF(L1169,J1169,"D")</f>
        <v>30</v>
      </c>
      <c r="N1169" s="5">
        <v>30</v>
      </c>
      <c r="O1169" t="b">
        <v>0</v>
      </c>
      <c r="P1169">
        <v>0</v>
      </c>
      <c r="Q1169" t="b">
        <v>0</v>
      </c>
      <c r="R1169" t="s">
        <v>8272</v>
      </c>
      <c r="S1169" s="2">
        <f>IF(E1169=0,0,E1169/D1169*100)</f>
        <v>0</v>
      </c>
      <c r="T1169" s="4">
        <f>IF(E1169=0,0,E1169/P1169)</f>
        <v>0</v>
      </c>
      <c r="U1169" t="str">
        <f>PROPER(LEFT(R1169,(SEARCH("/",R1169)-2)+1))</f>
        <v>Technology</v>
      </c>
      <c r="V1169" t="str">
        <f>PROPER(RIGHT(R1169,LEN(R1169)-SEARCH("/",R1169)))</f>
        <v>Web</v>
      </c>
    </row>
    <row r="1170" spans="1:22" x14ac:dyDescent="0.25">
      <c r="A1170">
        <v>612</v>
      </c>
      <c r="B1170" s="7" t="s">
        <v>613</v>
      </c>
      <c r="C1170" s="7" t="s">
        <v>4722</v>
      </c>
      <c r="D1170" s="4">
        <v>10000</v>
      </c>
      <c r="E1170" s="4">
        <v>0</v>
      </c>
      <c r="F1170" t="s">
        <v>8220</v>
      </c>
      <c r="G1170" t="s">
        <v>8237</v>
      </c>
      <c r="H1170" t="s">
        <v>8249</v>
      </c>
      <c r="I1170">
        <v>1472777146</v>
      </c>
      <c r="J1170" s="11">
        <f>(((I1170/60)/60)/24)+DATE(1970,1,1)</f>
        <v>42615.031782407401</v>
      </c>
      <c r="K1170">
        <v>1470185146</v>
      </c>
      <c r="L1170" s="15">
        <f>(((K1170/60)/60)/24)+DATE(1970,1,1)</f>
        <v>42585.031782407401</v>
      </c>
      <c r="M1170" s="63">
        <f>DATEDIF(L1170,J1170,"D")</f>
        <v>30</v>
      </c>
      <c r="N1170" s="5">
        <v>30</v>
      </c>
      <c r="O1170" t="b">
        <v>0</v>
      </c>
      <c r="P1170">
        <v>0</v>
      </c>
      <c r="Q1170" t="b">
        <v>0</v>
      </c>
      <c r="R1170" t="s">
        <v>8272</v>
      </c>
      <c r="S1170" s="2">
        <f>IF(E1170=0,0,E1170/D1170*100)</f>
        <v>0</v>
      </c>
      <c r="T1170" s="4">
        <f>IF(E1170=0,0,E1170/P1170)</f>
        <v>0</v>
      </c>
      <c r="U1170" t="str">
        <f>PROPER(LEFT(R1170,(SEARCH("/",R1170)-2)+1))</f>
        <v>Technology</v>
      </c>
      <c r="V1170" t="str">
        <f>PROPER(RIGHT(R1170,LEN(R1170)-SEARCH("/",R1170)))</f>
        <v>Web</v>
      </c>
    </row>
    <row r="1171" spans="1:22" x14ac:dyDescent="0.25">
      <c r="A1171">
        <v>614</v>
      </c>
      <c r="B1171" s="7" t="s">
        <v>615</v>
      </c>
      <c r="C1171" s="7" t="s">
        <v>4724</v>
      </c>
      <c r="D1171" s="4">
        <v>10000</v>
      </c>
      <c r="E1171" s="4">
        <v>0</v>
      </c>
      <c r="F1171" t="s">
        <v>8220</v>
      </c>
      <c r="G1171" t="s">
        <v>8224</v>
      </c>
      <c r="H1171" t="s">
        <v>8246</v>
      </c>
      <c r="I1171">
        <v>1466731740</v>
      </c>
      <c r="J1171" s="11">
        <f>(((I1171/60)/60)/24)+DATE(1970,1,1)</f>
        <v>42545.061805555553</v>
      </c>
      <c r="K1171">
        <v>1464139740</v>
      </c>
      <c r="L1171" s="15">
        <f>(((K1171/60)/60)/24)+DATE(1970,1,1)</f>
        <v>42515.061805555553</v>
      </c>
      <c r="M1171" s="63">
        <f>DATEDIF(L1171,J1171,"D")</f>
        <v>30</v>
      </c>
      <c r="N1171" s="5">
        <v>30</v>
      </c>
      <c r="O1171" t="b">
        <v>0</v>
      </c>
      <c r="P1171">
        <v>0</v>
      </c>
      <c r="Q1171" t="b">
        <v>0</v>
      </c>
      <c r="R1171" t="s">
        <v>8272</v>
      </c>
      <c r="S1171" s="2">
        <f>IF(E1171=0,0,E1171/D1171*100)</f>
        <v>0</v>
      </c>
      <c r="T1171" s="4">
        <f>IF(E1171=0,0,E1171/P1171)</f>
        <v>0</v>
      </c>
      <c r="U1171" t="str">
        <f>PROPER(LEFT(R1171,(SEARCH("/",R1171)-2)+1))</f>
        <v>Technology</v>
      </c>
      <c r="V1171" t="str">
        <f>PROPER(RIGHT(R1171,LEN(R1171)-SEARCH("/",R1171)))</f>
        <v>Web</v>
      </c>
    </row>
    <row r="1172" spans="1:22" x14ac:dyDescent="0.25">
      <c r="A1172">
        <v>615</v>
      </c>
      <c r="B1172" s="7" t="s">
        <v>616</v>
      </c>
      <c r="C1172" s="7" t="s">
        <v>4725</v>
      </c>
      <c r="D1172" s="4">
        <v>515</v>
      </c>
      <c r="E1172" s="4">
        <v>0</v>
      </c>
      <c r="F1172" t="s">
        <v>8220</v>
      </c>
      <c r="G1172" t="s">
        <v>8228</v>
      </c>
      <c r="H1172" t="s">
        <v>8250</v>
      </c>
      <c r="I1172">
        <v>1443149759</v>
      </c>
      <c r="J1172" s="11">
        <f>(((I1172/60)/60)/24)+DATE(1970,1,1)</f>
        <v>42272.122210648144</v>
      </c>
      <c r="K1172">
        <v>1440557759</v>
      </c>
      <c r="L1172" s="15">
        <f>(((K1172/60)/60)/24)+DATE(1970,1,1)</f>
        <v>42242.122210648144</v>
      </c>
      <c r="M1172" s="63">
        <f>DATEDIF(L1172,J1172,"D")</f>
        <v>30</v>
      </c>
      <c r="N1172" s="5">
        <v>30</v>
      </c>
      <c r="O1172" t="b">
        <v>0</v>
      </c>
      <c r="P1172">
        <v>0</v>
      </c>
      <c r="Q1172" t="b">
        <v>0</v>
      </c>
      <c r="R1172" t="s">
        <v>8272</v>
      </c>
      <c r="S1172" s="2">
        <f>IF(E1172=0,0,E1172/D1172*100)</f>
        <v>0</v>
      </c>
      <c r="T1172" s="4">
        <f>IF(E1172=0,0,E1172/P1172)</f>
        <v>0</v>
      </c>
      <c r="U1172" t="str">
        <f>PROPER(LEFT(R1172,(SEARCH("/",R1172)-2)+1))</f>
        <v>Technology</v>
      </c>
      <c r="V1172" t="str">
        <f>PROPER(RIGHT(R1172,LEN(R1172)-SEARCH("/",R1172)))</f>
        <v>Web</v>
      </c>
    </row>
    <row r="1173" spans="1:22" x14ac:dyDescent="0.25">
      <c r="A1173">
        <v>616</v>
      </c>
      <c r="B1173" s="7" t="s">
        <v>617</v>
      </c>
      <c r="C1173" s="7" t="s">
        <v>4726</v>
      </c>
      <c r="D1173" s="4">
        <v>5000</v>
      </c>
      <c r="E1173" s="4">
        <v>0</v>
      </c>
      <c r="F1173" t="s">
        <v>8220</v>
      </c>
      <c r="G1173" t="s">
        <v>8230</v>
      </c>
      <c r="H1173" t="s">
        <v>8249</v>
      </c>
      <c r="I1173">
        <v>1488013307</v>
      </c>
      <c r="J1173" s="11">
        <f>(((I1173/60)/60)/24)+DATE(1970,1,1)</f>
        <v>42791.376238425932</v>
      </c>
      <c r="K1173">
        <v>1485421307</v>
      </c>
      <c r="L1173" s="15">
        <f>(((K1173/60)/60)/24)+DATE(1970,1,1)</f>
        <v>42761.376238425932</v>
      </c>
      <c r="M1173" s="63">
        <f>DATEDIF(L1173,J1173,"D")</f>
        <v>30</v>
      </c>
      <c r="N1173" s="5">
        <v>30</v>
      </c>
      <c r="O1173" t="b">
        <v>0</v>
      </c>
      <c r="P1173">
        <v>0</v>
      </c>
      <c r="Q1173" t="b">
        <v>0</v>
      </c>
      <c r="R1173" t="s">
        <v>8272</v>
      </c>
      <c r="S1173" s="2">
        <f>IF(E1173=0,0,E1173/D1173*100)</f>
        <v>0</v>
      </c>
      <c r="T1173" s="4">
        <f>IF(E1173=0,0,E1173/P1173)</f>
        <v>0</v>
      </c>
      <c r="U1173" t="str">
        <f>PROPER(LEFT(R1173,(SEARCH("/",R1173)-2)+1))</f>
        <v>Technology</v>
      </c>
      <c r="V1173" t="str">
        <f>PROPER(RIGHT(R1173,LEN(R1173)-SEARCH("/",R1173)))</f>
        <v>Web</v>
      </c>
    </row>
    <row r="1174" spans="1:22" x14ac:dyDescent="0.25">
      <c r="A1174">
        <v>618</v>
      </c>
      <c r="B1174" s="7" t="s">
        <v>619</v>
      </c>
      <c r="C1174" s="7" t="s">
        <v>4728</v>
      </c>
      <c r="D1174" s="4">
        <v>400</v>
      </c>
      <c r="E1174" s="4">
        <v>0</v>
      </c>
      <c r="F1174" t="s">
        <v>8220</v>
      </c>
      <c r="G1174" t="s">
        <v>8224</v>
      </c>
      <c r="H1174" t="s">
        <v>8246</v>
      </c>
      <c r="I1174">
        <v>1449689203</v>
      </c>
      <c r="J1174" s="11">
        <f>(((I1174/60)/60)/24)+DATE(1970,1,1)</f>
        <v>42347.810219907406</v>
      </c>
      <c r="K1174">
        <v>1447097203</v>
      </c>
      <c r="L1174" s="15">
        <f>(((K1174/60)/60)/24)+DATE(1970,1,1)</f>
        <v>42317.810219907406</v>
      </c>
      <c r="M1174" s="63">
        <f>DATEDIF(L1174,J1174,"D")</f>
        <v>30</v>
      </c>
      <c r="N1174" s="5">
        <v>30</v>
      </c>
      <c r="O1174" t="b">
        <v>0</v>
      </c>
      <c r="P1174">
        <v>0</v>
      </c>
      <c r="Q1174" t="b">
        <v>0</v>
      </c>
      <c r="R1174" t="s">
        <v>8272</v>
      </c>
      <c r="S1174" s="2">
        <f>IF(E1174=0,0,E1174/D1174*100)</f>
        <v>0</v>
      </c>
      <c r="T1174" s="4">
        <f>IF(E1174=0,0,E1174/P1174)</f>
        <v>0</v>
      </c>
      <c r="U1174" t="str">
        <f>PROPER(LEFT(R1174,(SEARCH("/",R1174)-2)+1))</f>
        <v>Technology</v>
      </c>
      <c r="V1174" t="str">
        <f>PROPER(RIGHT(R1174,LEN(R1174)-SEARCH("/",R1174)))</f>
        <v>Web</v>
      </c>
    </row>
    <row r="1175" spans="1:22" x14ac:dyDescent="0.25">
      <c r="A1175">
        <v>621</v>
      </c>
      <c r="B1175" s="7" t="s">
        <v>622</v>
      </c>
      <c r="C1175" s="7" t="s">
        <v>4731</v>
      </c>
      <c r="D1175" s="4">
        <v>25000</v>
      </c>
      <c r="E1175" s="4">
        <v>261</v>
      </c>
      <c r="F1175" t="s">
        <v>8220</v>
      </c>
      <c r="G1175" t="s">
        <v>8224</v>
      </c>
      <c r="H1175" t="s">
        <v>8246</v>
      </c>
      <c r="I1175">
        <v>1467934937</v>
      </c>
      <c r="J1175" s="11">
        <f>(((I1175/60)/60)/24)+DATE(1970,1,1)</f>
        <v>42558.987696759257</v>
      </c>
      <c r="K1175">
        <v>1465342937</v>
      </c>
      <c r="L1175" s="15">
        <f>(((K1175/60)/60)/24)+DATE(1970,1,1)</f>
        <v>42528.987696759257</v>
      </c>
      <c r="M1175" s="63">
        <f>DATEDIF(L1175,J1175,"D")</f>
        <v>30</v>
      </c>
      <c r="N1175" s="5">
        <v>30</v>
      </c>
      <c r="O1175" t="b">
        <v>0</v>
      </c>
      <c r="P1175">
        <v>3</v>
      </c>
      <c r="Q1175" t="b">
        <v>0</v>
      </c>
      <c r="R1175" t="s">
        <v>8272</v>
      </c>
      <c r="S1175" s="2">
        <f>IF(E1175=0,0,E1175/D1175*100)</f>
        <v>1.044</v>
      </c>
      <c r="T1175" s="4">
        <f>IF(E1175=0,0,E1175/P1175)</f>
        <v>87</v>
      </c>
      <c r="U1175" t="str">
        <f>PROPER(LEFT(R1175,(SEARCH("/",R1175)-2)+1))</f>
        <v>Technology</v>
      </c>
      <c r="V1175" t="str">
        <f>PROPER(RIGHT(R1175,LEN(R1175)-SEARCH("/",R1175)))</f>
        <v>Web</v>
      </c>
    </row>
    <row r="1176" spans="1:22" x14ac:dyDescent="0.25">
      <c r="A1176">
        <v>623</v>
      </c>
      <c r="B1176" s="7" t="s">
        <v>624</v>
      </c>
      <c r="C1176" s="7" t="s">
        <v>4733</v>
      </c>
      <c r="D1176" s="4">
        <v>75000</v>
      </c>
      <c r="E1176" s="4">
        <v>0</v>
      </c>
      <c r="F1176" t="s">
        <v>8220</v>
      </c>
      <c r="G1176" t="s">
        <v>8226</v>
      </c>
      <c r="H1176" t="s">
        <v>8248</v>
      </c>
      <c r="I1176">
        <v>1432771997</v>
      </c>
      <c r="J1176" s="11">
        <f>(((I1176/60)/60)/24)+DATE(1970,1,1)</f>
        <v>42152.009224537032</v>
      </c>
      <c r="K1176">
        <v>1430179997</v>
      </c>
      <c r="L1176" s="15">
        <f>(((K1176/60)/60)/24)+DATE(1970,1,1)</f>
        <v>42122.009224537032</v>
      </c>
      <c r="M1176" s="63">
        <f>DATEDIF(L1176,J1176,"D")</f>
        <v>30</v>
      </c>
      <c r="N1176" s="5">
        <v>30</v>
      </c>
      <c r="O1176" t="b">
        <v>0</v>
      </c>
      <c r="P1176">
        <v>0</v>
      </c>
      <c r="Q1176" t="b">
        <v>0</v>
      </c>
      <c r="R1176" t="s">
        <v>8272</v>
      </c>
      <c r="S1176" s="2">
        <f>IF(E1176=0,0,E1176/D1176*100)</f>
        <v>0</v>
      </c>
      <c r="T1176" s="4">
        <f>IF(E1176=0,0,E1176/P1176)</f>
        <v>0</v>
      </c>
      <c r="U1176" t="str">
        <f>PROPER(LEFT(R1176,(SEARCH("/",R1176)-2)+1))</f>
        <v>Technology</v>
      </c>
      <c r="V1176" t="str">
        <f>PROPER(RIGHT(R1176,LEN(R1176)-SEARCH("/",R1176)))</f>
        <v>Web</v>
      </c>
    </row>
    <row r="1177" spans="1:22" x14ac:dyDescent="0.25">
      <c r="A1177">
        <v>624</v>
      </c>
      <c r="B1177" s="7" t="s">
        <v>625</v>
      </c>
      <c r="C1177" s="7" t="s">
        <v>4734</v>
      </c>
      <c r="D1177" s="4">
        <v>5000</v>
      </c>
      <c r="E1177" s="4">
        <v>0</v>
      </c>
      <c r="F1177" t="s">
        <v>8220</v>
      </c>
      <c r="G1177" t="s">
        <v>8224</v>
      </c>
      <c r="H1177" t="s">
        <v>8246</v>
      </c>
      <c r="I1177">
        <v>1431647041</v>
      </c>
      <c r="J1177" s="11">
        <f>(((I1177/60)/60)/24)+DATE(1970,1,1)</f>
        <v>42138.988900462966</v>
      </c>
      <c r="K1177">
        <v>1429055041</v>
      </c>
      <c r="L1177" s="15">
        <f>(((K1177/60)/60)/24)+DATE(1970,1,1)</f>
        <v>42108.988900462966</v>
      </c>
      <c r="M1177" s="63">
        <f>DATEDIF(L1177,J1177,"D")</f>
        <v>30</v>
      </c>
      <c r="N1177" s="5">
        <v>30</v>
      </c>
      <c r="O1177" t="b">
        <v>0</v>
      </c>
      <c r="P1177">
        <v>0</v>
      </c>
      <c r="Q1177" t="b">
        <v>0</v>
      </c>
      <c r="R1177" t="s">
        <v>8272</v>
      </c>
      <c r="S1177" s="2">
        <f>IF(E1177=0,0,E1177/D1177*100)</f>
        <v>0</v>
      </c>
      <c r="T1177" s="4">
        <f>IF(E1177=0,0,E1177/P1177)</f>
        <v>0</v>
      </c>
      <c r="U1177" t="str">
        <f>PROPER(LEFT(R1177,(SEARCH("/",R1177)-2)+1))</f>
        <v>Technology</v>
      </c>
      <c r="V1177" t="str">
        <f>PROPER(RIGHT(R1177,LEN(R1177)-SEARCH("/",R1177)))</f>
        <v>Web</v>
      </c>
    </row>
    <row r="1178" spans="1:22" x14ac:dyDescent="0.25">
      <c r="A1178">
        <v>625</v>
      </c>
      <c r="B1178" s="7" t="s">
        <v>626</v>
      </c>
      <c r="C1178" s="7" t="s">
        <v>4735</v>
      </c>
      <c r="D1178" s="4">
        <v>25000</v>
      </c>
      <c r="E1178" s="4">
        <v>0</v>
      </c>
      <c r="F1178" t="s">
        <v>8220</v>
      </c>
      <c r="G1178" t="s">
        <v>8229</v>
      </c>
      <c r="H1178" t="s">
        <v>8251</v>
      </c>
      <c r="I1178">
        <v>1490560177</v>
      </c>
      <c r="J1178" s="11">
        <f>(((I1178/60)/60)/24)+DATE(1970,1,1)</f>
        <v>42820.853900462964</v>
      </c>
      <c r="K1178">
        <v>1487971777</v>
      </c>
      <c r="L1178" s="15">
        <f>(((K1178/60)/60)/24)+DATE(1970,1,1)</f>
        <v>42790.895567129628</v>
      </c>
      <c r="M1178" s="63">
        <f>DATEDIF(L1178,J1178,"D")</f>
        <v>30</v>
      </c>
      <c r="N1178" s="5">
        <v>30</v>
      </c>
      <c r="O1178" t="b">
        <v>0</v>
      </c>
      <c r="P1178">
        <v>0</v>
      </c>
      <c r="Q1178" t="b">
        <v>0</v>
      </c>
      <c r="R1178" t="s">
        <v>8272</v>
      </c>
      <c r="S1178" s="2">
        <f>IF(E1178=0,0,E1178/D1178*100)</f>
        <v>0</v>
      </c>
      <c r="T1178" s="4">
        <f>IF(E1178=0,0,E1178/P1178)</f>
        <v>0</v>
      </c>
      <c r="U1178" t="str">
        <f>PROPER(LEFT(R1178,(SEARCH("/",R1178)-2)+1))</f>
        <v>Technology</v>
      </c>
      <c r="V1178" t="str">
        <f>PROPER(RIGHT(R1178,LEN(R1178)-SEARCH("/",R1178)))</f>
        <v>Web</v>
      </c>
    </row>
    <row r="1179" spans="1:22" x14ac:dyDescent="0.25">
      <c r="A1179">
        <v>628</v>
      </c>
      <c r="B1179" s="7" t="s">
        <v>629</v>
      </c>
      <c r="C1179" s="7" t="s">
        <v>4738</v>
      </c>
      <c r="D1179" s="4">
        <v>5000</v>
      </c>
      <c r="E1179" s="4">
        <v>0</v>
      </c>
      <c r="F1179" t="s">
        <v>8220</v>
      </c>
      <c r="G1179" t="s">
        <v>8224</v>
      </c>
      <c r="H1179" t="s">
        <v>8246</v>
      </c>
      <c r="I1179">
        <v>1405269457</v>
      </c>
      <c r="J1179" s="11">
        <f>(((I1179/60)/60)/24)+DATE(1970,1,1)</f>
        <v>41833.692789351851</v>
      </c>
      <c r="K1179">
        <v>1402677457</v>
      </c>
      <c r="L1179" s="15">
        <f>(((K1179/60)/60)/24)+DATE(1970,1,1)</f>
        <v>41803.692789351851</v>
      </c>
      <c r="M1179" s="63">
        <f>DATEDIF(L1179,J1179,"D")</f>
        <v>30</v>
      </c>
      <c r="N1179" s="5">
        <v>30</v>
      </c>
      <c r="O1179" t="b">
        <v>0</v>
      </c>
      <c r="P1179">
        <v>0</v>
      </c>
      <c r="Q1179" t="b">
        <v>0</v>
      </c>
      <c r="R1179" t="s">
        <v>8272</v>
      </c>
      <c r="S1179" s="2">
        <f>IF(E1179=0,0,E1179/D1179*100)</f>
        <v>0</v>
      </c>
      <c r="T1179" s="4">
        <f>IF(E1179=0,0,E1179/P1179)</f>
        <v>0</v>
      </c>
      <c r="U1179" t="str">
        <f>PROPER(LEFT(R1179,(SEARCH("/",R1179)-2)+1))</f>
        <v>Technology</v>
      </c>
      <c r="V1179" t="str">
        <f>PROPER(RIGHT(R1179,LEN(R1179)-SEARCH("/",R1179)))</f>
        <v>Web</v>
      </c>
    </row>
    <row r="1180" spans="1:22" x14ac:dyDescent="0.25">
      <c r="A1180">
        <v>629</v>
      </c>
      <c r="B1180" s="7" t="s">
        <v>630</v>
      </c>
      <c r="C1180" s="7" t="s">
        <v>4739</v>
      </c>
      <c r="D1180" s="4">
        <v>200000</v>
      </c>
      <c r="E1180" s="4">
        <v>350</v>
      </c>
      <c r="F1180" t="s">
        <v>8220</v>
      </c>
      <c r="G1180" t="s">
        <v>8226</v>
      </c>
      <c r="H1180" t="s">
        <v>8248</v>
      </c>
      <c r="I1180">
        <v>1463239108</v>
      </c>
      <c r="J1180" s="11">
        <f>(((I1180/60)/60)/24)+DATE(1970,1,1)</f>
        <v>42504.637824074074</v>
      </c>
      <c r="K1180">
        <v>1460647108</v>
      </c>
      <c r="L1180" s="15">
        <f>(((K1180/60)/60)/24)+DATE(1970,1,1)</f>
        <v>42474.637824074074</v>
      </c>
      <c r="M1180" s="63">
        <f>DATEDIF(L1180,J1180,"D")</f>
        <v>30</v>
      </c>
      <c r="N1180" s="5">
        <v>30</v>
      </c>
      <c r="O1180" t="b">
        <v>0</v>
      </c>
      <c r="P1180">
        <v>3</v>
      </c>
      <c r="Q1180" t="b">
        <v>0</v>
      </c>
      <c r="R1180" t="s">
        <v>8272</v>
      </c>
      <c r="S1180" s="2">
        <f>IF(E1180=0,0,E1180/D1180*100)</f>
        <v>0.17500000000000002</v>
      </c>
      <c r="T1180" s="4">
        <f>IF(E1180=0,0,E1180/P1180)</f>
        <v>116.66666666666667</v>
      </c>
      <c r="U1180" t="str">
        <f>PROPER(LEFT(R1180,(SEARCH("/",R1180)-2)+1))</f>
        <v>Technology</v>
      </c>
      <c r="V1180" t="str">
        <f>PROPER(RIGHT(R1180,LEN(R1180)-SEARCH("/",R1180)))</f>
        <v>Web</v>
      </c>
    </row>
    <row r="1181" spans="1:22" x14ac:dyDescent="0.25">
      <c r="A1181">
        <v>630</v>
      </c>
      <c r="B1181" s="7" t="s">
        <v>631</v>
      </c>
      <c r="C1181" s="7" t="s">
        <v>4740</v>
      </c>
      <c r="D1181" s="4">
        <v>11999</v>
      </c>
      <c r="E1181" s="4">
        <v>10</v>
      </c>
      <c r="F1181" t="s">
        <v>8220</v>
      </c>
      <c r="G1181" t="s">
        <v>8224</v>
      </c>
      <c r="H1181" t="s">
        <v>8246</v>
      </c>
      <c r="I1181">
        <v>1441516200</v>
      </c>
      <c r="J1181" s="11">
        <f>(((I1181/60)/60)/24)+DATE(1970,1,1)</f>
        <v>42253.215277777781</v>
      </c>
      <c r="K1181">
        <v>1438959121</v>
      </c>
      <c r="L1181" s="15">
        <f>(((K1181/60)/60)/24)+DATE(1970,1,1)</f>
        <v>42223.619456018518</v>
      </c>
      <c r="M1181" s="63">
        <f>DATEDIF(L1181,J1181,"D")</f>
        <v>30</v>
      </c>
      <c r="N1181" s="5">
        <v>30</v>
      </c>
      <c r="O1181" t="b">
        <v>0</v>
      </c>
      <c r="P1181">
        <v>1</v>
      </c>
      <c r="Q1181" t="b">
        <v>0</v>
      </c>
      <c r="R1181" t="s">
        <v>8272</v>
      </c>
      <c r="S1181" s="2">
        <f>IF(E1181=0,0,E1181/D1181*100)</f>
        <v>8.3340278356529712E-2</v>
      </c>
      <c r="T1181" s="4">
        <f>IF(E1181=0,0,E1181/P1181)</f>
        <v>10</v>
      </c>
      <c r="U1181" t="str">
        <f>PROPER(LEFT(R1181,(SEARCH("/",R1181)-2)+1))</f>
        <v>Technology</v>
      </c>
      <c r="V1181" t="str">
        <f>PROPER(RIGHT(R1181,LEN(R1181)-SEARCH("/",R1181)))</f>
        <v>Web</v>
      </c>
    </row>
    <row r="1182" spans="1:22" x14ac:dyDescent="0.25">
      <c r="A1182">
        <v>632</v>
      </c>
      <c r="B1182" s="7" t="s">
        <v>633</v>
      </c>
      <c r="C1182" s="7" t="s">
        <v>4742</v>
      </c>
      <c r="D1182" s="4">
        <v>20000</v>
      </c>
      <c r="E1182" s="4">
        <v>0</v>
      </c>
      <c r="F1182" t="s">
        <v>8220</v>
      </c>
      <c r="G1182" t="s">
        <v>8233</v>
      </c>
      <c r="H1182" t="s">
        <v>8249</v>
      </c>
      <c r="I1182">
        <v>1448470165</v>
      </c>
      <c r="J1182" s="11">
        <f>(((I1182/60)/60)/24)+DATE(1970,1,1)</f>
        <v>42333.700983796298</v>
      </c>
      <c r="K1182">
        <v>1445874565</v>
      </c>
      <c r="L1182" s="15">
        <f>(((K1182/60)/60)/24)+DATE(1970,1,1)</f>
        <v>42303.659317129626</v>
      </c>
      <c r="M1182" s="63">
        <f>DATEDIF(L1182,J1182,"D")</f>
        <v>30</v>
      </c>
      <c r="N1182" s="5">
        <v>30</v>
      </c>
      <c r="O1182" t="b">
        <v>0</v>
      </c>
      <c r="P1182">
        <v>0</v>
      </c>
      <c r="Q1182" t="b">
        <v>0</v>
      </c>
      <c r="R1182" t="s">
        <v>8272</v>
      </c>
      <c r="S1182" s="2">
        <f>IF(E1182=0,0,E1182/D1182*100)</f>
        <v>0</v>
      </c>
      <c r="T1182" s="4">
        <f>IF(E1182=0,0,E1182/P1182)</f>
        <v>0</v>
      </c>
      <c r="U1182" t="str">
        <f>PROPER(LEFT(R1182,(SEARCH("/",R1182)-2)+1))</f>
        <v>Technology</v>
      </c>
      <c r="V1182" t="str">
        <f>PROPER(RIGHT(R1182,LEN(R1182)-SEARCH("/",R1182)))</f>
        <v>Web</v>
      </c>
    </row>
    <row r="1183" spans="1:22" x14ac:dyDescent="0.25">
      <c r="A1183">
        <v>634</v>
      </c>
      <c r="B1183" s="7" t="s">
        <v>635</v>
      </c>
      <c r="C1183" s="7" t="s">
        <v>4744</v>
      </c>
      <c r="D1183" s="4">
        <v>5000</v>
      </c>
      <c r="E1183" s="4">
        <v>1</v>
      </c>
      <c r="F1183" t="s">
        <v>8220</v>
      </c>
      <c r="G1183" t="s">
        <v>8224</v>
      </c>
      <c r="H1183" t="s">
        <v>8246</v>
      </c>
      <c r="I1183">
        <v>1424989029</v>
      </c>
      <c r="J1183" s="11">
        <f>(((I1183/60)/60)/24)+DATE(1970,1,1)</f>
        <v>42061.928576388891</v>
      </c>
      <c r="K1183">
        <v>1422397029</v>
      </c>
      <c r="L1183" s="15">
        <f>(((K1183/60)/60)/24)+DATE(1970,1,1)</f>
        <v>42031.928576388891</v>
      </c>
      <c r="M1183" s="63">
        <f>DATEDIF(L1183,J1183,"D")</f>
        <v>30</v>
      </c>
      <c r="N1183" s="5">
        <v>30</v>
      </c>
      <c r="O1183" t="b">
        <v>0</v>
      </c>
      <c r="P1183">
        <v>1</v>
      </c>
      <c r="Q1183" t="b">
        <v>0</v>
      </c>
      <c r="R1183" t="s">
        <v>8272</v>
      </c>
      <c r="S1183" s="2">
        <f>IF(E1183=0,0,E1183/D1183*100)</f>
        <v>0.02</v>
      </c>
      <c r="T1183" s="4">
        <f>IF(E1183=0,0,E1183/P1183)</f>
        <v>1</v>
      </c>
      <c r="U1183" t="str">
        <f>PROPER(LEFT(R1183,(SEARCH("/",R1183)-2)+1))</f>
        <v>Technology</v>
      </c>
      <c r="V1183" t="str">
        <f>PROPER(RIGHT(R1183,LEN(R1183)-SEARCH("/",R1183)))</f>
        <v>Web</v>
      </c>
    </row>
    <row r="1184" spans="1:22" x14ac:dyDescent="0.25">
      <c r="A1184">
        <v>635</v>
      </c>
      <c r="B1184" s="7" t="s">
        <v>636</v>
      </c>
      <c r="C1184" s="7" t="s">
        <v>4745</v>
      </c>
      <c r="D1184" s="4">
        <v>25000</v>
      </c>
      <c r="E1184" s="4">
        <v>2</v>
      </c>
      <c r="F1184" t="s">
        <v>8220</v>
      </c>
      <c r="G1184" t="s">
        <v>8224</v>
      </c>
      <c r="H1184" t="s">
        <v>8246</v>
      </c>
      <c r="I1184">
        <v>1428804762</v>
      </c>
      <c r="J1184" s="11">
        <f>(((I1184/60)/60)/24)+DATE(1970,1,1)</f>
        <v>42106.092152777783</v>
      </c>
      <c r="K1184">
        <v>1426212762</v>
      </c>
      <c r="L1184" s="15">
        <f>(((K1184/60)/60)/24)+DATE(1970,1,1)</f>
        <v>42076.092152777783</v>
      </c>
      <c r="M1184" s="63">
        <f>DATEDIF(L1184,J1184,"D")</f>
        <v>30</v>
      </c>
      <c r="N1184" s="5">
        <v>30</v>
      </c>
      <c r="O1184" t="b">
        <v>0</v>
      </c>
      <c r="P1184">
        <v>1</v>
      </c>
      <c r="Q1184" t="b">
        <v>0</v>
      </c>
      <c r="R1184" t="s">
        <v>8272</v>
      </c>
      <c r="S1184" s="2">
        <f>IF(E1184=0,0,E1184/D1184*100)</f>
        <v>8.0000000000000002E-3</v>
      </c>
      <c r="T1184" s="4">
        <f>IF(E1184=0,0,E1184/P1184)</f>
        <v>2</v>
      </c>
      <c r="U1184" t="str">
        <f>PROPER(LEFT(R1184,(SEARCH("/",R1184)-2)+1))</f>
        <v>Technology</v>
      </c>
      <c r="V1184" t="str">
        <f>PROPER(RIGHT(R1184,LEN(R1184)-SEARCH("/",R1184)))</f>
        <v>Web</v>
      </c>
    </row>
    <row r="1185" spans="1:22" x14ac:dyDescent="0.25">
      <c r="A1185">
        <v>636</v>
      </c>
      <c r="B1185" s="7" t="s">
        <v>637</v>
      </c>
      <c r="C1185" s="7" t="s">
        <v>4746</v>
      </c>
      <c r="D1185" s="4">
        <v>2000</v>
      </c>
      <c r="E1185" s="4">
        <v>4</v>
      </c>
      <c r="F1185" t="s">
        <v>8220</v>
      </c>
      <c r="G1185" t="s">
        <v>8225</v>
      </c>
      <c r="H1185" t="s">
        <v>8247</v>
      </c>
      <c r="I1185">
        <v>1433587620</v>
      </c>
      <c r="J1185" s="11">
        <f>(((I1185/60)/60)/24)+DATE(1970,1,1)</f>
        <v>42161.44930555555</v>
      </c>
      <c r="K1185">
        <v>1430996150</v>
      </c>
      <c r="L1185" s="15">
        <f>(((K1185/60)/60)/24)+DATE(1970,1,1)</f>
        <v>42131.455439814818</v>
      </c>
      <c r="M1185" s="63">
        <f>DATEDIF(L1185,J1185,"D")</f>
        <v>30</v>
      </c>
      <c r="N1185" s="5">
        <v>30</v>
      </c>
      <c r="O1185" t="b">
        <v>0</v>
      </c>
      <c r="P1185">
        <v>1</v>
      </c>
      <c r="Q1185" t="b">
        <v>0</v>
      </c>
      <c r="R1185" t="s">
        <v>8272</v>
      </c>
      <c r="S1185" s="2">
        <f>IF(E1185=0,0,E1185/D1185*100)</f>
        <v>0.2</v>
      </c>
      <c r="T1185" s="4">
        <f>IF(E1185=0,0,E1185/P1185)</f>
        <v>4</v>
      </c>
      <c r="U1185" t="str">
        <f>PROPER(LEFT(R1185,(SEARCH("/",R1185)-2)+1))</f>
        <v>Technology</v>
      </c>
      <c r="V1185" t="str">
        <f>PROPER(RIGHT(R1185,LEN(R1185)-SEARCH("/",R1185)))</f>
        <v>Web</v>
      </c>
    </row>
    <row r="1186" spans="1:22" x14ac:dyDescent="0.25">
      <c r="A1186">
        <v>641</v>
      </c>
      <c r="B1186" s="7" t="s">
        <v>642</v>
      </c>
      <c r="C1186" s="7" t="s">
        <v>4751</v>
      </c>
      <c r="D1186" s="4">
        <v>40000</v>
      </c>
      <c r="E1186" s="4">
        <v>47665</v>
      </c>
      <c r="F1186" t="s">
        <v>8219</v>
      </c>
      <c r="G1186" t="s">
        <v>8224</v>
      </c>
      <c r="H1186" t="s">
        <v>8246</v>
      </c>
      <c r="I1186">
        <v>1439473248</v>
      </c>
      <c r="J1186" s="11">
        <f>(((I1186/60)/60)/24)+DATE(1970,1,1)</f>
        <v>42229.57</v>
      </c>
      <c r="K1186">
        <v>1436881248</v>
      </c>
      <c r="L1186" s="15">
        <f>(((K1186/60)/60)/24)+DATE(1970,1,1)</f>
        <v>42199.57</v>
      </c>
      <c r="M1186" s="63">
        <f>DATEDIF(L1186,J1186,"D")</f>
        <v>30</v>
      </c>
      <c r="N1186" s="5">
        <v>30</v>
      </c>
      <c r="O1186" t="b">
        <v>0</v>
      </c>
      <c r="P1186">
        <v>315</v>
      </c>
      <c r="Q1186" t="b">
        <v>1</v>
      </c>
      <c r="R1186" t="s">
        <v>8273</v>
      </c>
      <c r="S1186" s="2">
        <f>IF(E1186=0,0,E1186/D1186*100)</f>
        <v>119.16249999999999</v>
      </c>
      <c r="T1186" s="4">
        <f>IF(E1186=0,0,E1186/P1186)</f>
        <v>151.31746031746033</v>
      </c>
      <c r="U1186" t="str">
        <f>PROPER(LEFT(R1186,(SEARCH("/",R1186)-2)+1))</f>
        <v>Technology</v>
      </c>
      <c r="V1186" t="str">
        <f>PROPER(RIGHT(R1186,LEN(R1186)-SEARCH("/",R1186)))</f>
        <v>Wearables</v>
      </c>
    </row>
    <row r="1187" spans="1:22" x14ac:dyDescent="0.25">
      <c r="A1187">
        <v>645</v>
      </c>
      <c r="B1187" s="7" t="s">
        <v>646</v>
      </c>
      <c r="C1187" s="7" t="s">
        <v>4755</v>
      </c>
      <c r="D1187" s="4">
        <v>2000</v>
      </c>
      <c r="E1187" s="4">
        <v>5574</v>
      </c>
      <c r="F1187" t="s">
        <v>8219</v>
      </c>
      <c r="G1187" t="s">
        <v>8224</v>
      </c>
      <c r="H1187" t="s">
        <v>8246</v>
      </c>
      <c r="I1187">
        <v>1470962274</v>
      </c>
      <c r="J1187" s="11">
        <f>(((I1187/60)/60)/24)+DATE(1970,1,1)</f>
        <v>42594.026319444441</v>
      </c>
      <c r="K1187">
        <v>1468370274</v>
      </c>
      <c r="L1187" s="15">
        <f>(((K1187/60)/60)/24)+DATE(1970,1,1)</f>
        <v>42564.026319444441</v>
      </c>
      <c r="M1187" s="63">
        <f>DATEDIF(L1187,J1187,"D")</f>
        <v>30</v>
      </c>
      <c r="N1187" s="5">
        <v>30</v>
      </c>
      <c r="O1187" t="b">
        <v>0</v>
      </c>
      <c r="P1187">
        <v>237</v>
      </c>
      <c r="Q1187" t="b">
        <v>1</v>
      </c>
      <c r="R1187" t="s">
        <v>8273</v>
      </c>
      <c r="S1187" s="2">
        <f>IF(E1187=0,0,E1187/D1187*100)</f>
        <v>278.7</v>
      </c>
      <c r="T1187" s="4">
        <f>IF(E1187=0,0,E1187/P1187)</f>
        <v>23.518987341772153</v>
      </c>
      <c r="U1187" t="str">
        <f>PROPER(LEFT(R1187,(SEARCH("/",R1187)-2)+1))</f>
        <v>Technology</v>
      </c>
      <c r="V1187" t="str">
        <f>PROPER(RIGHT(R1187,LEN(R1187)-SEARCH("/",R1187)))</f>
        <v>Wearables</v>
      </c>
    </row>
    <row r="1188" spans="1:22" x14ac:dyDescent="0.25">
      <c r="A1188">
        <v>646</v>
      </c>
      <c r="B1188" s="7" t="s">
        <v>647</v>
      </c>
      <c r="C1188" s="7" t="s">
        <v>4756</v>
      </c>
      <c r="D1188" s="4">
        <v>800</v>
      </c>
      <c r="E1188" s="4">
        <v>1055.01</v>
      </c>
      <c r="F1188" t="s">
        <v>8219</v>
      </c>
      <c r="G1188" t="s">
        <v>8224</v>
      </c>
      <c r="H1188" t="s">
        <v>8246</v>
      </c>
      <c r="I1188">
        <v>1407788867</v>
      </c>
      <c r="J1188" s="11">
        <f>(((I1188/60)/60)/24)+DATE(1970,1,1)</f>
        <v>41862.852627314816</v>
      </c>
      <c r="K1188">
        <v>1405196867</v>
      </c>
      <c r="L1188" s="15">
        <f>(((K1188/60)/60)/24)+DATE(1970,1,1)</f>
        <v>41832.852627314816</v>
      </c>
      <c r="M1188" s="63">
        <f>DATEDIF(L1188,J1188,"D")</f>
        <v>30</v>
      </c>
      <c r="N1188" s="5">
        <v>30</v>
      </c>
      <c r="O1188" t="b">
        <v>0</v>
      </c>
      <c r="P1188">
        <v>27</v>
      </c>
      <c r="Q1188" t="b">
        <v>1</v>
      </c>
      <c r="R1188" t="s">
        <v>8273</v>
      </c>
      <c r="S1188" s="2">
        <f>IF(E1188=0,0,E1188/D1188*100)</f>
        <v>131.87625</v>
      </c>
      <c r="T1188" s="4">
        <f>IF(E1188=0,0,E1188/P1188)</f>
        <v>39.074444444444445</v>
      </c>
      <c r="U1188" t="str">
        <f>PROPER(LEFT(R1188,(SEARCH("/",R1188)-2)+1))</f>
        <v>Technology</v>
      </c>
      <c r="V1188" t="str">
        <f>PROPER(RIGHT(R1188,LEN(R1188)-SEARCH("/",R1188)))</f>
        <v>Wearables</v>
      </c>
    </row>
    <row r="1189" spans="1:22" x14ac:dyDescent="0.25">
      <c r="A1189">
        <v>647</v>
      </c>
      <c r="B1189" s="7" t="s">
        <v>648</v>
      </c>
      <c r="C1189" s="7" t="s">
        <v>4757</v>
      </c>
      <c r="D1189" s="4">
        <v>2000</v>
      </c>
      <c r="E1189" s="4">
        <v>2141</v>
      </c>
      <c r="F1189" t="s">
        <v>8219</v>
      </c>
      <c r="G1189" t="s">
        <v>8229</v>
      </c>
      <c r="H1189" t="s">
        <v>8251</v>
      </c>
      <c r="I1189">
        <v>1458235549</v>
      </c>
      <c r="J1189" s="11">
        <f>(((I1189/60)/60)/24)+DATE(1970,1,1)</f>
        <v>42446.726261574076</v>
      </c>
      <c r="K1189">
        <v>1455647149</v>
      </c>
      <c r="L1189" s="15">
        <f>(((K1189/60)/60)/24)+DATE(1970,1,1)</f>
        <v>42416.767928240741</v>
      </c>
      <c r="M1189" s="63">
        <f>DATEDIF(L1189,J1189,"D")</f>
        <v>30</v>
      </c>
      <c r="N1189" s="5">
        <v>30</v>
      </c>
      <c r="O1189" t="b">
        <v>0</v>
      </c>
      <c r="P1189">
        <v>17</v>
      </c>
      <c r="Q1189" t="b">
        <v>1</v>
      </c>
      <c r="R1189" t="s">
        <v>8273</v>
      </c>
      <c r="S1189" s="2">
        <f>IF(E1189=0,0,E1189/D1189*100)</f>
        <v>107.05</v>
      </c>
      <c r="T1189" s="4">
        <f>IF(E1189=0,0,E1189/P1189)</f>
        <v>125.94117647058823</v>
      </c>
      <c r="U1189" t="str">
        <f>PROPER(LEFT(R1189,(SEARCH("/",R1189)-2)+1))</f>
        <v>Technology</v>
      </c>
      <c r="V1189" t="str">
        <f>PROPER(RIGHT(R1189,LEN(R1189)-SEARCH("/",R1189)))</f>
        <v>Wearables</v>
      </c>
    </row>
    <row r="1190" spans="1:22" x14ac:dyDescent="0.25">
      <c r="A1190">
        <v>651</v>
      </c>
      <c r="B1190" s="7" t="s">
        <v>652</v>
      </c>
      <c r="C1190" s="7" t="s">
        <v>4761</v>
      </c>
      <c r="D1190" s="4">
        <v>25000</v>
      </c>
      <c r="E1190" s="4">
        <v>25132</v>
      </c>
      <c r="F1190" t="s">
        <v>8219</v>
      </c>
      <c r="G1190" t="s">
        <v>8224</v>
      </c>
      <c r="H1190" t="s">
        <v>8246</v>
      </c>
      <c r="I1190">
        <v>1418430311</v>
      </c>
      <c r="J1190" s="11">
        <f>(((I1190/60)/60)/24)+DATE(1970,1,1)</f>
        <v>41986.017488425925</v>
      </c>
      <c r="K1190">
        <v>1415838311</v>
      </c>
      <c r="L1190" s="15">
        <f>(((K1190/60)/60)/24)+DATE(1970,1,1)</f>
        <v>41956.017488425925</v>
      </c>
      <c r="M1190" s="63">
        <f>DATEDIF(L1190,J1190,"D")</f>
        <v>30</v>
      </c>
      <c r="N1190" s="5">
        <v>30</v>
      </c>
      <c r="O1190" t="b">
        <v>0</v>
      </c>
      <c r="P1190">
        <v>105</v>
      </c>
      <c r="Q1190" t="b">
        <v>1</v>
      </c>
      <c r="R1190" t="s">
        <v>8273</v>
      </c>
      <c r="S1190" s="2">
        <f>IF(E1190=0,0,E1190/D1190*100)</f>
        <v>100.52799999999999</v>
      </c>
      <c r="T1190" s="4">
        <f>IF(E1190=0,0,E1190/P1190)</f>
        <v>239.35238095238094</v>
      </c>
      <c r="U1190" t="str">
        <f>PROPER(LEFT(R1190,(SEARCH("/",R1190)-2)+1))</f>
        <v>Technology</v>
      </c>
      <c r="V1190" t="str">
        <f>PROPER(RIGHT(R1190,LEN(R1190)-SEARCH("/",R1190)))</f>
        <v>Wearables</v>
      </c>
    </row>
    <row r="1191" spans="1:22" x14ac:dyDescent="0.25">
      <c r="A1191">
        <v>652</v>
      </c>
      <c r="B1191" s="7" t="s">
        <v>653</v>
      </c>
      <c r="C1191" s="7" t="s">
        <v>4762</v>
      </c>
      <c r="D1191" s="4">
        <v>3000</v>
      </c>
      <c r="E1191" s="4">
        <v>3014</v>
      </c>
      <c r="F1191" t="s">
        <v>8219</v>
      </c>
      <c r="G1191" t="s">
        <v>8224</v>
      </c>
      <c r="H1191" t="s">
        <v>8246</v>
      </c>
      <c r="I1191">
        <v>1480613650</v>
      </c>
      <c r="J1191" s="11">
        <f>(((I1191/60)/60)/24)+DATE(1970,1,1)</f>
        <v>42705.732060185182</v>
      </c>
      <c r="K1191">
        <v>1478018050</v>
      </c>
      <c r="L1191" s="15">
        <f>(((K1191/60)/60)/24)+DATE(1970,1,1)</f>
        <v>42675.690393518518</v>
      </c>
      <c r="M1191" s="63">
        <f>DATEDIF(L1191,J1191,"D")</f>
        <v>30</v>
      </c>
      <c r="N1191" s="5">
        <v>30</v>
      </c>
      <c r="O1191" t="b">
        <v>0</v>
      </c>
      <c r="P1191">
        <v>28</v>
      </c>
      <c r="Q1191" t="b">
        <v>1</v>
      </c>
      <c r="R1191" t="s">
        <v>8273</v>
      </c>
      <c r="S1191" s="2">
        <f>IF(E1191=0,0,E1191/D1191*100)</f>
        <v>100.46666666666665</v>
      </c>
      <c r="T1191" s="4">
        <f>IF(E1191=0,0,E1191/P1191)</f>
        <v>107.64285714285714</v>
      </c>
      <c r="U1191" t="str">
        <f>PROPER(LEFT(R1191,(SEARCH("/",R1191)-2)+1))</f>
        <v>Technology</v>
      </c>
      <c r="V1191" t="str">
        <f>PROPER(RIGHT(R1191,LEN(R1191)-SEARCH("/",R1191)))</f>
        <v>Wearables</v>
      </c>
    </row>
    <row r="1192" spans="1:22" x14ac:dyDescent="0.25">
      <c r="A1192">
        <v>654</v>
      </c>
      <c r="B1192" s="7" t="s">
        <v>655</v>
      </c>
      <c r="C1192" s="7" t="s">
        <v>4764</v>
      </c>
      <c r="D1192" s="4">
        <v>12000</v>
      </c>
      <c r="E1192" s="4">
        <v>32075</v>
      </c>
      <c r="F1192" t="s">
        <v>8219</v>
      </c>
      <c r="G1192" t="s">
        <v>8224</v>
      </c>
      <c r="H1192" t="s">
        <v>8246</v>
      </c>
      <c r="I1192">
        <v>1436396313</v>
      </c>
      <c r="J1192" s="11">
        <f>(((I1192/60)/60)/24)+DATE(1970,1,1)</f>
        <v>42193.957326388889</v>
      </c>
      <c r="K1192">
        <v>1433804313</v>
      </c>
      <c r="L1192" s="15">
        <f>(((K1192/60)/60)/24)+DATE(1970,1,1)</f>
        <v>42163.957326388889</v>
      </c>
      <c r="M1192" s="63">
        <f>DATEDIF(L1192,J1192,"D")</f>
        <v>30</v>
      </c>
      <c r="N1192" s="5">
        <v>30</v>
      </c>
      <c r="O1192" t="b">
        <v>0</v>
      </c>
      <c r="P1192">
        <v>1013</v>
      </c>
      <c r="Q1192" t="b">
        <v>1</v>
      </c>
      <c r="R1192" t="s">
        <v>8273</v>
      </c>
      <c r="S1192" s="2">
        <f>IF(E1192=0,0,E1192/D1192*100)</f>
        <v>267.29166666666669</v>
      </c>
      <c r="T1192" s="4">
        <f>IF(E1192=0,0,E1192/P1192)</f>
        <v>31.663376110562684</v>
      </c>
      <c r="U1192" t="str">
        <f>PROPER(LEFT(R1192,(SEARCH("/",R1192)-2)+1))</f>
        <v>Technology</v>
      </c>
      <c r="V1192" t="str">
        <f>PROPER(RIGHT(R1192,LEN(R1192)-SEARCH("/",R1192)))</f>
        <v>Wearables</v>
      </c>
    </row>
    <row r="1193" spans="1:22" x14ac:dyDescent="0.25">
      <c r="A1193">
        <v>655</v>
      </c>
      <c r="B1193" s="7" t="s">
        <v>656</v>
      </c>
      <c r="C1193" s="7" t="s">
        <v>4765</v>
      </c>
      <c r="D1193" s="4">
        <v>8000</v>
      </c>
      <c r="E1193" s="4">
        <v>11751</v>
      </c>
      <c r="F1193" t="s">
        <v>8219</v>
      </c>
      <c r="G1193" t="s">
        <v>8224</v>
      </c>
      <c r="H1193" t="s">
        <v>8246</v>
      </c>
      <c r="I1193">
        <v>1426197512</v>
      </c>
      <c r="J1193" s="11">
        <f>(((I1193/60)/60)/24)+DATE(1970,1,1)</f>
        <v>42075.915648148148</v>
      </c>
      <c r="K1193">
        <v>1423609112</v>
      </c>
      <c r="L1193" s="15">
        <f>(((K1193/60)/60)/24)+DATE(1970,1,1)</f>
        <v>42045.957314814819</v>
      </c>
      <c r="M1193" s="63">
        <f>DATEDIF(L1193,J1193,"D")</f>
        <v>30</v>
      </c>
      <c r="N1193" s="5">
        <v>30</v>
      </c>
      <c r="O1193" t="b">
        <v>0</v>
      </c>
      <c r="P1193">
        <v>274</v>
      </c>
      <c r="Q1193" t="b">
        <v>1</v>
      </c>
      <c r="R1193" t="s">
        <v>8273</v>
      </c>
      <c r="S1193" s="2">
        <f>IF(E1193=0,0,E1193/D1193*100)</f>
        <v>146.88749999999999</v>
      </c>
      <c r="T1193" s="4">
        <f>IF(E1193=0,0,E1193/P1193)</f>
        <v>42.886861313868614</v>
      </c>
      <c r="U1193" t="str">
        <f>PROPER(LEFT(R1193,(SEARCH("/",R1193)-2)+1))</f>
        <v>Technology</v>
      </c>
      <c r="V1193" t="str">
        <f>PROPER(RIGHT(R1193,LEN(R1193)-SEARCH("/",R1193)))</f>
        <v>Wearables</v>
      </c>
    </row>
    <row r="1194" spans="1:22" x14ac:dyDescent="0.25">
      <c r="A1194">
        <v>657</v>
      </c>
      <c r="B1194" s="7" t="s">
        <v>658</v>
      </c>
      <c r="C1194" s="7" t="s">
        <v>4767</v>
      </c>
      <c r="D1194" s="4">
        <v>15000</v>
      </c>
      <c r="E1194" s="4">
        <v>18855</v>
      </c>
      <c r="F1194" t="s">
        <v>8219</v>
      </c>
      <c r="G1194" t="s">
        <v>8224</v>
      </c>
      <c r="H1194" t="s">
        <v>8246</v>
      </c>
      <c r="I1194">
        <v>1450901872</v>
      </c>
      <c r="J1194" s="11">
        <f>(((I1194/60)/60)/24)+DATE(1970,1,1)</f>
        <v>42361.84574074074</v>
      </c>
      <c r="K1194">
        <v>1448309872</v>
      </c>
      <c r="L1194" s="15">
        <f>(((K1194/60)/60)/24)+DATE(1970,1,1)</f>
        <v>42331.84574074074</v>
      </c>
      <c r="M1194" s="63">
        <f>DATEDIF(L1194,J1194,"D")</f>
        <v>30</v>
      </c>
      <c r="N1194" s="5">
        <v>30</v>
      </c>
      <c r="O1194" t="b">
        <v>0</v>
      </c>
      <c r="P1194">
        <v>99</v>
      </c>
      <c r="Q1194" t="b">
        <v>1</v>
      </c>
      <c r="R1194" t="s">
        <v>8273</v>
      </c>
      <c r="S1194" s="2">
        <f>IF(E1194=0,0,E1194/D1194*100)</f>
        <v>125.69999999999999</v>
      </c>
      <c r="T1194" s="4">
        <f>IF(E1194=0,0,E1194/P1194)</f>
        <v>190.45454545454547</v>
      </c>
      <c r="U1194" t="str">
        <f>PROPER(LEFT(R1194,(SEARCH("/",R1194)-2)+1))</f>
        <v>Technology</v>
      </c>
      <c r="V1194" t="str">
        <f>PROPER(RIGHT(R1194,LEN(R1194)-SEARCH("/",R1194)))</f>
        <v>Wearables</v>
      </c>
    </row>
    <row r="1195" spans="1:22" x14ac:dyDescent="0.25">
      <c r="A1195">
        <v>659</v>
      </c>
      <c r="B1195" s="7" t="s">
        <v>660</v>
      </c>
      <c r="C1195" s="7" t="s">
        <v>4769</v>
      </c>
      <c r="D1195" s="4">
        <v>3000</v>
      </c>
      <c r="E1195" s="4">
        <v>3017</v>
      </c>
      <c r="F1195" t="s">
        <v>8219</v>
      </c>
      <c r="G1195" t="s">
        <v>8224</v>
      </c>
      <c r="H1195" t="s">
        <v>8246</v>
      </c>
      <c r="I1195">
        <v>1440339295</v>
      </c>
      <c r="J1195" s="11">
        <f>(((I1195/60)/60)/24)+DATE(1970,1,1)</f>
        <v>42239.593692129631</v>
      </c>
      <c r="K1195">
        <v>1437747295</v>
      </c>
      <c r="L1195" s="15">
        <f>(((K1195/60)/60)/24)+DATE(1970,1,1)</f>
        <v>42209.593692129631</v>
      </c>
      <c r="M1195" s="63">
        <f>DATEDIF(L1195,J1195,"D")</f>
        <v>30</v>
      </c>
      <c r="N1195" s="5">
        <v>30</v>
      </c>
      <c r="O1195" t="b">
        <v>0</v>
      </c>
      <c r="P1195">
        <v>21</v>
      </c>
      <c r="Q1195" t="b">
        <v>1</v>
      </c>
      <c r="R1195" t="s">
        <v>8273</v>
      </c>
      <c r="S1195" s="2">
        <f>IF(E1195=0,0,E1195/D1195*100)</f>
        <v>100.56666666666668</v>
      </c>
      <c r="T1195" s="4">
        <f>IF(E1195=0,0,E1195/P1195)</f>
        <v>143.66666666666666</v>
      </c>
      <c r="U1195" t="str">
        <f>PROPER(LEFT(R1195,(SEARCH("/",R1195)-2)+1))</f>
        <v>Technology</v>
      </c>
      <c r="V1195" t="str">
        <f>PROPER(RIGHT(R1195,LEN(R1195)-SEARCH("/",R1195)))</f>
        <v>Wearables</v>
      </c>
    </row>
    <row r="1196" spans="1:22" x14ac:dyDescent="0.25">
      <c r="A1196">
        <v>660</v>
      </c>
      <c r="B1196" s="7" t="s">
        <v>661</v>
      </c>
      <c r="C1196" s="7" t="s">
        <v>4770</v>
      </c>
      <c r="D1196" s="4">
        <v>50000</v>
      </c>
      <c r="E1196" s="4">
        <v>1529</v>
      </c>
      <c r="F1196" t="s">
        <v>8221</v>
      </c>
      <c r="G1196" t="s">
        <v>8224</v>
      </c>
      <c r="H1196" t="s">
        <v>8246</v>
      </c>
      <c r="I1196">
        <v>1415558879</v>
      </c>
      <c r="J1196" s="11">
        <f>(((I1196/60)/60)/24)+DATE(1970,1,1)</f>
        <v>41952.783321759263</v>
      </c>
      <c r="K1196">
        <v>1412963279</v>
      </c>
      <c r="L1196" s="15">
        <f>(((K1196/60)/60)/24)+DATE(1970,1,1)</f>
        <v>41922.741655092592</v>
      </c>
      <c r="M1196" s="63">
        <f>DATEDIF(L1196,J1196,"D")</f>
        <v>30</v>
      </c>
      <c r="N1196" s="5">
        <v>30</v>
      </c>
      <c r="O1196" t="b">
        <v>0</v>
      </c>
      <c r="P1196">
        <v>18</v>
      </c>
      <c r="Q1196" t="b">
        <v>0</v>
      </c>
      <c r="R1196" t="s">
        <v>8273</v>
      </c>
      <c r="S1196" s="2">
        <f>IF(E1196=0,0,E1196/D1196*100)</f>
        <v>3.0579999999999998</v>
      </c>
      <c r="T1196" s="4">
        <f>IF(E1196=0,0,E1196/P1196)</f>
        <v>84.944444444444443</v>
      </c>
      <c r="U1196" t="str">
        <f>PROPER(LEFT(R1196,(SEARCH("/",R1196)-2)+1))</f>
        <v>Technology</v>
      </c>
      <c r="V1196" t="str">
        <f>PROPER(RIGHT(R1196,LEN(R1196)-SEARCH("/",R1196)))</f>
        <v>Wearables</v>
      </c>
    </row>
    <row r="1197" spans="1:22" x14ac:dyDescent="0.25">
      <c r="A1197">
        <v>661</v>
      </c>
      <c r="B1197" s="7" t="s">
        <v>662</v>
      </c>
      <c r="C1197" s="7" t="s">
        <v>4771</v>
      </c>
      <c r="D1197" s="4">
        <v>10000</v>
      </c>
      <c r="E1197" s="4">
        <v>95</v>
      </c>
      <c r="F1197" t="s">
        <v>8221</v>
      </c>
      <c r="G1197" t="s">
        <v>8224</v>
      </c>
      <c r="H1197" t="s">
        <v>8246</v>
      </c>
      <c r="I1197">
        <v>1477236559</v>
      </c>
      <c r="J1197" s="11">
        <f>(((I1197/60)/60)/24)+DATE(1970,1,1)</f>
        <v>42666.645358796297</v>
      </c>
      <c r="K1197">
        <v>1474644559</v>
      </c>
      <c r="L1197" s="15">
        <f>(((K1197/60)/60)/24)+DATE(1970,1,1)</f>
        <v>42636.645358796297</v>
      </c>
      <c r="M1197" s="63">
        <f>DATEDIF(L1197,J1197,"D")</f>
        <v>30</v>
      </c>
      <c r="N1197" s="5">
        <v>30</v>
      </c>
      <c r="O1197" t="b">
        <v>0</v>
      </c>
      <c r="P1197">
        <v>9</v>
      </c>
      <c r="Q1197" t="b">
        <v>0</v>
      </c>
      <c r="R1197" t="s">
        <v>8273</v>
      </c>
      <c r="S1197" s="2">
        <f>IF(E1197=0,0,E1197/D1197*100)</f>
        <v>0.95</v>
      </c>
      <c r="T1197" s="4">
        <f>IF(E1197=0,0,E1197/P1197)</f>
        <v>10.555555555555555</v>
      </c>
      <c r="U1197" t="str">
        <f>PROPER(LEFT(R1197,(SEARCH("/",R1197)-2)+1))</f>
        <v>Technology</v>
      </c>
      <c r="V1197" t="str">
        <f>PROPER(RIGHT(R1197,LEN(R1197)-SEARCH("/",R1197)))</f>
        <v>Wearables</v>
      </c>
    </row>
    <row r="1198" spans="1:22" x14ac:dyDescent="0.25">
      <c r="A1198">
        <v>662</v>
      </c>
      <c r="B1198" s="7" t="s">
        <v>663</v>
      </c>
      <c r="C1198" s="7" t="s">
        <v>4772</v>
      </c>
      <c r="D1198" s="4">
        <v>39000</v>
      </c>
      <c r="E1198" s="4">
        <v>156</v>
      </c>
      <c r="F1198" t="s">
        <v>8221</v>
      </c>
      <c r="G1198" t="s">
        <v>8224</v>
      </c>
      <c r="H1198" t="s">
        <v>8246</v>
      </c>
      <c r="I1198">
        <v>1421404247</v>
      </c>
      <c r="J1198" s="11">
        <f>(((I1198/60)/60)/24)+DATE(1970,1,1)</f>
        <v>42020.438043981485</v>
      </c>
      <c r="K1198">
        <v>1418812247</v>
      </c>
      <c r="L1198" s="15">
        <f>(((K1198/60)/60)/24)+DATE(1970,1,1)</f>
        <v>41990.438043981485</v>
      </c>
      <c r="M1198" s="63">
        <f>DATEDIF(L1198,J1198,"D")</f>
        <v>30</v>
      </c>
      <c r="N1198" s="5">
        <v>30</v>
      </c>
      <c r="O1198" t="b">
        <v>0</v>
      </c>
      <c r="P1198">
        <v>4</v>
      </c>
      <c r="Q1198" t="b">
        <v>0</v>
      </c>
      <c r="R1198" t="s">
        <v>8273</v>
      </c>
      <c r="S1198" s="2">
        <f>IF(E1198=0,0,E1198/D1198*100)</f>
        <v>0.4</v>
      </c>
      <c r="T1198" s="4">
        <f>IF(E1198=0,0,E1198/P1198)</f>
        <v>39</v>
      </c>
      <c r="U1198" t="str">
        <f>PROPER(LEFT(R1198,(SEARCH("/",R1198)-2)+1))</f>
        <v>Technology</v>
      </c>
      <c r="V1198" t="str">
        <f>PROPER(RIGHT(R1198,LEN(R1198)-SEARCH("/",R1198)))</f>
        <v>Wearables</v>
      </c>
    </row>
    <row r="1199" spans="1:22" x14ac:dyDescent="0.25">
      <c r="A1199">
        <v>663</v>
      </c>
      <c r="B1199" s="7" t="s">
        <v>664</v>
      </c>
      <c r="C1199" s="7" t="s">
        <v>4773</v>
      </c>
      <c r="D1199" s="4">
        <v>200000</v>
      </c>
      <c r="E1199" s="4">
        <v>700</v>
      </c>
      <c r="F1199" t="s">
        <v>8221</v>
      </c>
      <c r="G1199" t="s">
        <v>8232</v>
      </c>
      <c r="H1199" t="s">
        <v>8253</v>
      </c>
      <c r="I1199">
        <v>1437250456</v>
      </c>
      <c r="J1199" s="11">
        <f>(((I1199/60)/60)/24)+DATE(1970,1,1)</f>
        <v>42203.843240740738</v>
      </c>
      <c r="K1199">
        <v>1434658456</v>
      </c>
      <c r="L1199" s="15">
        <f>(((K1199/60)/60)/24)+DATE(1970,1,1)</f>
        <v>42173.843240740738</v>
      </c>
      <c r="M1199" s="63">
        <f>DATEDIF(L1199,J1199,"D")</f>
        <v>30</v>
      </c>
      <c r="N1199" s="5">
        <v>30</v>
      </c>
      <c r="O1199" t="b">
        <v>0</v>
      </c>
      <c r="P1199">
        <v>7</v>
      </c>
      <c r="Q1199" t="b">
        <v>0</v>
      </c>
      <c r="R1199" t="s">
        <v>8273</v>
      </c>
      <c r="S1199" s="2">
        <f>IF(E1199=0,0,E1199/D1199*100)</f>
        <v>0.35000000000000003</v>
      </c>
      <c r="T1199" s="4">
        <f>IF(E1199=0,0,E1199/P1199)</f>
        <v>100</v>
      </c>
      <c r="U1199" t="str">
        <f>PROPER(LEFT(R1199,(SEARCH("/",R1199)-2)+1))</f>
        <v>Technology</v>
      </c>
      <c r="V1199" t="str">
        <f>PROPER(RIGHT(R1199,LEN(R1199)-SEARCH("/",R1199)))</f>
        <v>Wearables</v>
      </c>
    </row>
    <row r="1200" spans="1:22" x14ac:dyDescent="0.25">
      <c r="A1200">
        <v>664</v>
      </c>
      <c r="B1200" s="7" t="s">
        <v>665</v>
      </c>
      <c r="C1200" s="7" t="s">
        <v>4774</v>
      </c>
      <c r="D1200" s="4">
        <v>12000</v>
      </c>
      <c r="E1200" s="4">
        <v>904</v>
      </c>
      <c r="F1200" t="s">
        <v>8221</v>
      </c>
      <c r="G1200" t="s">
        <v>8224</v>
      </c>
      <c r="H1200" t="s">
        <v>8246</v>
      </c>
      <c r="I1200">
        <v>1428940775</v>
      </c>
      <c r="J1200" s="11">
        <f>(((I1200/60)/60)/24)+DATE(1970,1,1)</f>
        <v>42107.666377314818</v>
      </c>
      <c r="K1200">
        <v>1426348775</v>
      </c>
      <c r="L1200" s="15">
        <f>(((K1200/60)/60)/24)+DATE(1970,1,1)</f>
        <v>42077.666377314818</v>
      </c>
      <c r="M1200" s="63">
        <f>DATEDIF(L1200,J1200,"D")</f>
        <v>30</v>
      </c>
      <c r="N1200" s="5">
        <v>30</v>
      </c>
      <c r="O1200" t="b">
        <v>0</v>
      </c>
      <c r="P1200">
        <v>29</v>
      </c>
      <c r="Q1200" t="b">
        <v>0</v>
      </c>
      <c r="R1200" t="s">
        <v>8273</v>
      </c>
      <c r="S1200" s="2">
        <f>IF(E1200=0,0,E1200/D1200*100)</f>
        <v>7.5333333333333332</v>
      </c>
      <c r="T1200" s="4">
        <f>IF(E1200=0,0,E1200/P1200)</f>
        <v>31.172413793103448</v>
      </c>
      <c r="U1200" t="str">
        <f>PROPER(LEFT(R1200,(SEARCH("/",R1200)-2)+1))</f>
        <v>Technology</v>
      </c>
      <c r="V1200" t="str">
        <f>PROPER(RIGHT(R1200,LEN(R1200)-SEARCH("/",R1200)))</f>
        <v>Wearables</v>
      </c>
    </row>
    <row r="1201" spans="1:22" x14ac:dyDescent="0.25">
      <c r="A1201">
        <v>666</v>
      </c>
      <c r="B1201" s="7" t="s">
        <v>667</v>
      </c>
      <c r="C1201" s="7" t="s">
        <v>4776</v>
      </c>
      <c r="D1201" s="4">
        <v>200000</v>
      </c>
      <c r="E1201" s="4">
        <v>8</v>
      </c>
      <c r="F1201" t="s">
        <v>8221</v>
      </c>
      <c r="G1201" t="s">
        <v>8224</v>
      </c>
      <c r="H1201" t="s">
        <v>8246</v>
      </c>
      <c r="I1201">
        <v>1408305498</v>
      </c>
      <c r="J1201" s="11">
        <f>(((I1201/60)/60)/24)+DATE(1970,1,1)</f>
        <v>41868.832152777781</v>
      </c>
      <c r="K1201">
        <v>1405713498</v>
      </c>
      <c r="L1201" s="15">
        <f>(((K1201/60)/60)/24)+DATE(1970,1,1)</f>
        <v>41838.832152777781</v>
      </c>
      <c r="M1201" s="63">
        <f>DATEDIF(L1201,J1201,"D")</f>
        <v>30</v>
      </c>
      <c r="N1201" s="5">
        <v>30</v>
      </c>
      <c r="O1201" t="b">
        <v>0</v>
      </c>
      <c r="P1201">
        <v>4</v>
      </c>
      <c r="Q1201" t="b">
        <v>0</v>
      </c>
      <c r="R1201" t="s">
        <v>8273</v>
      </c>
      <c r="S1201" s="2">
        <f>IF(E1201=0,0,E1201/D1201*100)</f>
        <v>4.0000000000000001E-3</v>
      </c>
      <c r="T1201" s="4">
        <f>IF(E1201=0,0,E1201/P1201)</f>
        <v>2</v>
      </c>
      <c r="U1201" t="str">
        <f>PROPER(LEFT(R1201,(SEARCH("/",R1201)-2)+1))</f>
        <v>Technology</v>
      </c>
      <c r="V1201" t="str">
        <f>PROPER(RIGHT(R1201,LEN(R1201)-SEARCH("/",R1201)))</f>
        <v>Wearables</v>
      </c>
    </row>
    <row r="1202" spans="1:22" x14ac:dyDescent="0.25">
      <c r="A1202">
        <v>669</v>
      </c>
      <c r="B1202" s="7" t="s">
        <v>670</v>
      </c>
      <c r="C1202" s="7" t="s">
        <v>4779</v>
      </c>
      <c r="D1202" s="4">
        <v>200000</v>
      </c>
      <c r="E1202" s="4">
        <v>43015</v>
      </c>
      <c r="F1202" t="s">
        <v>8221</v>
      </c>
      <c r="G1202" t="s">
        <v>8235</v>
      </c>
      <c r="H1202" t="s">
        <v>8255</v>
      </c>
      <c r="I1202">
        <v>1467817258</v>
      </c>
      <c r="J1202" s="11">
        <f>(((I1202/60)/60)/24)+DATE(1970,1,1)</f>
        <v>42557.625671296293</v>
      </c>
      <c r="K1202">
        <v>1465225258</v>
      </c>
      <c r="L1202" s="15">
        <f>(((K1202/60)/60)/24)+DATE(1970,1,1)</f>
        <v>42527.625671296293</v>
      </c>
      <c r="M1202" s="63">
        <f>DATEDIF(L1202,J1202,"D")</f>
        <v>30</v>
      </c>
      <c r="N1202" s="5">
        <v>30</v>
      </c>
      <c r="O1202" t="b">
        <v>0</v>
      </c>
      <c r="P1202">
        <v>28</v>
      </c>
      <c r="Q1202" t="b">
        <v>0</v>
      </c>
      <c r="R1202" t="s">
        <v>8273</v>
      </c>
      <c r="S1202" s="2">
        <f>IF(E1202=0,0,E1202/D1202*100)</f>
        <v>21.5075</v>
      </c>
      <c r="T1202" s="4">
        <f>IF(E1202=0,0,E1202/P1202)</f>
        <v>1536.25</v>
      </c>
      <c r="U1202" t="str">
        <f>PROPER(LEFT(R1202,(SEARCH("/",R1202)-2)+1))</f>
        <v>Technology</v>
      </c>
      <c r="V1202" t="str">
        <f>PROPER(RIGHT(R1202,LEN(R1202)-SEARCH("/",R1202)))</f>
        <v>Wearables</v>
      </c>
    </row>
    <row r="1203" spans="1:22" x14ac:dyDescent="0.25">
      <c r="A1203">
        <v>675</v>
      </c>
      <c r="B1203" s="7" t="s">
        <v>676</v>
      </c>
      <c r="C1203" s="7" t="s">
        <v>4785</v>
      </c>
      <c r="D1203" s="4">
        <v>6000</v>
      </c>
      <c r="E1203" s="4">
        <v>891</v>
      </c>
      <c r="F1203" t="s">
        <v>8221</v>
      </c>
      <c r="G1203" t="s">
        <v>8224</v>
      </c>
      <c r="H1203" t="s">
        <v>8246</v>
      </c>
      <c r="I1203">
        <v>1420095540</v>
      </c>
      <c r="J1203" s="11">
        <f>(((I1203/60)/60)/24)+DATE(1970,1,1)</f>
        <v>42005.290972222225</v>
      </c>
      <c r="K1203">
        <v>1417558804</v>
      </c>
      <c r="L1203" s="15">
        <f>(((K1203/60)/60)/24)+DATE(1970,1,1)</f>
        <v>41975.930601851855</v>
      </c>
      <c r="M1203" s="63">
        <f>DATEDIF(L1203,J1203,"D")</f>
        <v>30</v>
      </c>
      <c r="N1203" s="5">
        <v>30</v>
      </c>
      <c r="O1203" t="b">
        <v>0</v>
      </c>
      <c r="P1203">
        <v>26</v>
      </c>
      <c r="Q1203" t="b">
        <v>0</v>
      </c>
      <c r="R1203" t="s">
        <v>8273</v>
      </c>
      <c r="S1203" s="2">
        <f>IF(E1203=0,0,E1203/D1203*100)</f>
        <v>14.85</v>
      </c>
      <c r="T1203" s="4">
        <f>IF(E1203=0,0,E1203/P1203)</f>
        <v>34.269230769230766</v>
      </c>
      <c r="U1203" t="str">
        <f>PROPER(LEFT(R1203,(SEARCH("/",R1203)-2)+1))</f>
        <v>Technology</v>
      </c>
      <c r="V1203" t="str">
        <f>PROPER(RIGHT(R1203,LEN(R1203)-SEARCH("/",R1203)))</f>
        <v>Wearables</v>
      </c>
    </row>
    <row r="1204" spans="1:22" x14ac:dyDescent="0.25">
      <c r="A1204">
        <v>676</v>
      </c>
      <c r="B1204" s="7" t="s">
        <v>677</v>
      </c>
      <c r="C1204" s="7" t="s">
        <v>4786</v>
      </c>
      <c r="D1204" s="4">
        <v>100000</v>
      </c>
      <c r="E1204" s="4">
        <v>1471</v>
      </c>
      <c r="F1204" t="s">
        <v>8221</v>
      </c>
      <c r="G1204" t="s">
        <v>8229</v>
      </c>
      <c r="H1204" t="s">
        <v>8251</v>
      </c>
      <c r="I1204">
        <v>1423333581</v>
      </c>
      <c r="J1204" s="11">
        <f>(((I1204/60)/60)/24)+DATE(1970,1,1)</f>
        <v>42042.768298611118</v>
      </c>
      <c r="K1204">
        <v>1420741581</v>
      </c>
      <c r="L1204" s="15">
        <f>(((K1204/60)/60)/24)+DATE(1970,1,1)</f>
        <v>42012.768298611118</v>
      </c>
      <c r="M1204" s="63">
        <f>DATEDIF(L1204,J1204,"D")</f>
        <v>30</v>
      </c>
      <c r="N1204" s="5">
        <v>30</v>
      </c>
      <c r="O1204" t="b">
        <v>0</v>
      </c>
      <c r="P1204">
        <v>24</v>
      </c>
      <c r="Q1204" t="b">
        <v>0</v>
      </c>
      <c r="R1204" t="s">
        <v>8273</v>
      </c>
      <c r="S1204" s="2">
        <f>IF(E1204=0,0,E1204/D1204*100)</f>
        <v>1.4710000000000001</v>
      </c>
      <c r="T1204" s="4">
        <f>IF(E1204=0,0,E1204/P1204)</f>
        <v>61.291666666666664</v>
      </c>
      <c r="U1204" t="str">
        <f>PROPER(LEFT(R1204,(SEARCH("/",R1204)-2)+1))</f>
        <v>Technology</v>
      </c>
      <c r="V1204" t="str">
        <f>PROPER(RIGHT(R1204,LEN(R1204)-SEARCH("/",R1204)))</f>
        <v>Wearables</v>
      </c>
    </row>
    <row r="1205" spans="1:22" x14ac:dyDescent="0.25">
      <c r="A1205">
        <v>678</v>
      </c>
      <c r="B1205" s="7" t="s">
        <v>679</v>
      </c>
      <c r="C1205" s="7" t="s">
        <v>4788</v>
      </c>
      <c r="D1205" s="4">
        <v>29000</v>
      </c>
      <c r="E1205" s="4">
        <v>1108</v>
      </c>
      <c r="F1205" t="s">
        <v>8221</v>
      </c>
      <c r="G1205" t="s">
        <v>8224</v>
      </c>
      <c r="H1205" t="s">
        <v>8246</v>
      </c>
      <c r="I1205">
        <v>1463821338</v>
      </c>
      <c r="J1205" s="11">
        <f>(((I1205/60)/60)/24)+DATE(1970,1,1)</f>
        <v>42511.376597222217</v>
      </c>
      <c r="K1205">
        <v>1461229338</v>
      </c>
      <c r="L1205" s="15">
        <f>(((K1205/60)/60)/24)+DATE(1970,1,1)</f>
        <v>42481.376597222217</v>
      </c>
      <c r="M1205" s="63">
        <f>DATEDIF(L1205,J1205,"D")</f>
        <v>30</v>
      </c>
      <c r="N1205" s="5">
        <v>30</v>
      </c>
      <c r="O1205" t="b">
        <v>0</v>
      </c>
      <c r="P1205">
        <v>17</v>
      </c>
      <c r="Q1205" t="b">
        <v>0</v>
      </c>
      <c r="R1205" t="s">
        <v>8273</v>
      </c>
      <c r="S1205" s="2">
        <f>IF(E1205=0,0,E1205/D1205*100)</f>
        <v>3.8206896551724134</v>
      </c>
      <c r="T1205" s="4">
        <f>IF(E1205=0,0,E1205/P1205)</f>
        <v>65.17647058823529</v>
      </c>
      <c r="U1205" t="str">
        <f>PROPER(LEFT(R1205,(SEARCH("/",R1205)-2)+1))</f>
        <v>Technology</v>
      </c>
      <c r="V1205" t="str">
        <f>PROPER(RIGHT(R1205,LEN(R1205)-SEARCH("/",R1205)))</f>
        <v>Wearables</v>
      </c>
    </row>
    <row r="1206" spans="1:22" x14ac:dyDescent="0.25">
      <c r="A1206">
        <v>681</v>
      </c>
      <c r="B1206" s="7" t="s">
        <v>682</v>
      </c>
      <c r="C1206" s="7" t="s">
        <v>4791</v>
      </c>
      <c r="D1206" s="4">
        <v>2500</v>
      </c>
      <c r="E1206" s="4">
        <v>1</v>
      </c>
      <c r="F1206" t="s">
        <v>8221</v>
      </c>
      <c r="G1206" t="s">
        <v>8224</v>
      </c>
      <c r="H1206" t="s">
        <v>8246</v>
      </c>
      <c r="I1206">
        <v>1477509604</v>
      </c>
      <c r="J1206" s="11">
        <f>(((I1206/60)/60)/24)+DATE(1970,1,1)</f>
        <v>42669.805601851855</v>
      </c>
      <c r="K1206">
        <v>1474917604</v>
      </c>
      <c r="L1206" s="15">
        <f>(((K1206/60)/60)/24)+DATE(1970,1,1)</f>
        <v>42639.805601851855</v>
      </c>
      <c r="M1206" s="63">
        <f>DATEDIF(L1206,J1206,"D")</f>
        <v>30</v>
      </c>
      <c r="N1206" s="5">
        <v>30</v>
      </c>
      <c r="O1206" t="b">
        <v>0</v>
      </c>
      <c r="P1206">
        <v>1</v>
      </c>
      <c r="Q1206" t="b">
        <v>0</v>
      </c>
      <c r="R1206" t="s">
        <v>8273</v>
      </c>
      <c r="S1206" s="2">
        <f>IF(E1206=0,0,E1206/D1206*100)</f>
        <v>0.04</v>
      </c>
      <c r="T1206" s="4">
        <f>IF(E1206=0,0,E1206/P1206)</f>
        <v>1</v>
      </c>
      <c r="U1206" t="str">
        <f>PROPER(LEFT(R1206,(SEARCH("/",R1206)-2)+1))</f>
        <v>Technology</v>
      </c>
      <c r="V1206" t="str">
        <f>PROPER(RIGHT(R1206,LEN(R1206)-SEARCH("/",R1206)))</f>
        <v>Wearables</v>
      </c>
    </row>
    <row r="1207" spans="1:22" x14ac:dyDescent="0.25">
      <c r="A1207">
        <v>682</v>
      </c>
      <c r="B1207" s="7" t="s">
        <v>683</v>
      </c>
      <c r="C1207" s="7" t="s">
        <v>4792</v>
      </c>
      <c r="D1207" s="4">
        <v>50000</v>
      </c>
      <c r="E1207" s="4">
        <v>53</v>
      </c>
      <c r="F1207" t="s">
        <v>8221</v>
      </c>
      <c r="G1207" t="s">
        <v>8224</v>
      </c>
      <c r="H1207" t="s">
        <v>8246</v>
      </c>
      <c r="I1207">
        <v>1489512122</v>
      </c>
      <c r="J1207" s="11">
        <f>(((I1207/60)/60)/24)+DATE(1970,1,1)</f>
        <v>42808.723634259266</v>
      </c>
      <c r="K1207">
        <v>1486923722</v>
      </c>
      <c r="L1207" s="15">
        <f>(((K1207/60)/60)/24)+DATE(1970,1,1)</f>
        <v>42778.765300925923</v>
      </c>
      <c r="M1207" s="63">
        <f>DATEDIF(L1207,J1207,"D")</f>
        <v>30</v>
      </c>
      <c r="N1207" s="5">
        <v>30</v>
      </c>
      <c r="O1207" t="b">
        <v>0</v>
      </c>
      <c r="P1207">
        <v>4</v>
      </c>
      <c r="Q1207" t="b">
        <v>0</v>
      </c>
      <c r="R1207" t="s">
        <v>8273</v>
      </c>
      <c r="S1207" s="2">
        <f>IF(E1207=0,0,E1207/D1207*100)</f>
        <v>0.106</v>
      </c>
      <c r="T1207" s="4">
        <f>IF(E1207=0,0,E1207/P1207)</f>
        <v>13.25</v>
      </c>
      <c r="U1207" t="str">
        <f>PROPER(LEFT(R1207,(SEARCH("/",R1207)-2)+1))</f>
        <v>Technology</v>
      </c>
      <c r="V1207" t="str">
        <f>PROPER(RIGHT(R1207,LEN(R1207)-SEARCH("/",R1207)))</f>
        <v>Wearables</v>
      </c>
    </row>
    <row r="1208" spans="1:22" x14ac:dyDescent="0.25">
      <c r="A1208">
        <v>686</v>
      </c>
      <c r="B1208" s="7" t="s">
        <v>687</v>
      </c>
      <c r="C1208" s="7" t="s">
        <v>4796</v>
      </c>
      <c r="D1208" s="4">
        <v>500000</v>
      </c>
      <c r="E1208" s="4">
        <v>0</v>
      </c>
      <c r="F1208" t="s">
        <v>8221</v>
      </c>
      <c r="G1208" t="s">
        <v>8237</v>
      </c>
      <c r="H1208" t="s">
        <v>8249</v>
      </c>
      <c r="I1208">
        <v>1438618170</v>
      </c>
      <c r="J1208" s="11">
        <f>(((I1208/60)/60)/24)+DATE(1970,1,1)</f>
        <v>42219.673263888893</v>
      </c>
      <c r="K1208">
        <v>1436026170</v>
      </c>
      <c r="L1208" s="15">
        <f>(((K1208/60)/60)/24)+DATE(1970,1,1)</f>
        <v>42189.673263888893</v>
      </c>
      <c r="M1208" s="63">
        <f>DATEDIF(L1208,J1208,"D")</f>
        <v>30</v>
      </c>
      <c r="N1208" s="5">
        <v>30</v>
      </c>
      <c r="O1208" t="b">
        <v>0</v>
      </c>
      <c r="P1208">
        <v>0</v>
      </c>
      <c r="Q1208" t="b">
        <v>0</v>
      </c>
      <c r="R1208" t="s">
        <v>8273</v>
      </c>
      <c r="S1208" s="2">
        <f>IF(E1208=0,0,E1208/D1208*100)</f>
        <v>0</v>
      </c>
      <c r="T1208" s="4">
        <f>IF(E1208=0,0,E1208/P1208)</f>
        <v>0</v>
      </c>
      <c r="U1208" t="str">
        <f>PROPER(LEFT(R1208,(SEARCH("/",R1208)-2)+1))</f>
        <v>Technology</v>
      </c>
      <c r="V1208" t="str">
        <f>PROPER(RIGHT(R1208,LEN(R1208)-SEARCH("/",R1208)))</f>
        <v>Wearables</v>
      </c>
    </row>
    <row r="1209" spans="1:22" x14ac:dyDescent="0.25">
      <c r="A1209">
        <v>688</v>
      </c>
      <c r="B1209" s="7" t="s">
        <v>689</v>
      </c>
      <c r="C1209" s="7" t="s">
        <v>4798</v>
      </c>
      <c r="D1209" s="4">
        <v>20000</v>
      </c>
      <c r="E1209" s="4">
        <v>14598</v>
      </c>
      <c r="F1209" t="s">
        <v>8221</v>
      </c>
      <c r="G1209" t="s">
        <v>8224</v>
      </c>
      <c r="H1209" t="s">
        <v>8246</v>
      </c>
      <c r="I1209">
        <v>1444876253</v>
      </c>
      <c r="J1209" s="11">
        <f>(((I1209/60)/60)/24)+DATE(1970,1,1)</f>
        <v>42292.104780092588</v>
      </c>
      <c r="K1209">
        <v>1442284253</v>
      </c>
      <c r="L1209" s="15">
        <f>(((K1209/60)/60)/24)+DATE(1970,1,1)</f>
        <v>42262.104780092588</v>
      </c>
      <c r="M1209" s="63">
        <f>DATEDIF(L1209,J1209,"D")</f>
        <v>30</v>
      </c>
      <c r="N1209" s="5">
        <v>30</v>
      </c>
      <c r="O1209" t="b">
        <v>0</v>
      </c>
      <c r="P1209">
        <v>36</v>
      </c>
      <c r="Q1209" t="b">
        <v>0</v>
      </c>
      <c r="R1209" t="s">
        <v>8273</v>
      </c>
      <c r="S1209" s="2">
        <f>IF(E1209=0,0,E1209/D1209*100)</f>
        <v>72.989999999999995</v>
      </c>
      <c r="T1209" s="4">
        <f>IF(E1209=0,0,E1209/P1209)</f>
        <v>405.5</v>
      </c>
      <c r="U1209" t="str">
        <f>PROPER(LEFT(R1209,(SEARCH("/",R1209)-2)+1))</f>
        <v>Technology</v>
      </c>
      <c r="V1209" t="str">
        <f>PROPER(RIGHT(R1209,LEN(R1209)-SEARCH("/",R1209)))</f>
        <v>Wearables</v>
      </c>
    </row>
    <row r="1210" spans="1:22" x14ac:dyDescent="0.25">
      <c r="A1210">
        <v>692</v>
      </c>
      <c r="B1210" s="7" t="s">
        <v>693</v>
      </c>
      <c r="C1210" s="7" t="s">
        <v>4802</v>
      </c>
      <c r="D1210" s="4">
        <v>20000</v>
      </c>
      <c r="E1210" s="4">
        <v>1306</v>
      </c>
      <c r="F1210" t="s">
        <v>8221</v>
      </c>
      <c r="G1210" t="s">
        <v>8225</v>
      </c>
      <c r="H1210" t="s">
        <v>8247</v>
      </c>
      <c r="I1210">
        <v>1482397263</v>
      </c>
      <c r="J1210" s="11">
        <f>(((I1210/60)/60)/24)+DATE(1970,1,1)</f>
        <v>42726.37572916667</v>
      </c>
      <c r="K1210">
        <v>1479805263</v>
      </c>
      <c r="L1210" s="15">
        <f>(((K1210/60)/60)/24)+DATE(1970,1,1)</f>
        <v>42696.37572916667</v>
      </c>
      <c r="M1210" s="63">
        <f>DATEDIF(L1210,J1210,"D")</f>
        <v>30</v>
      </c>
      <c r="N1210" s="5">
        <v>30</v>
      </c>
      <c r="O1210" t="b">
        <v>0</v>
      </c>
      <c r="P1210">
        <v>201</v>
      </c>
      <c r="Q1210" t="b">
        <v>0</v>
      </c>
      <c r="R1210" t="s">
        <v>8273</v>
      </c>
      <c r="S1210" s="2">
        <f>IF(E1210=0,0,E1210/D1210*100)</f>
        <v>6.5299999999999994</v>
      </c>
      <c r="T1210" s="4">
        <f>IF(E1210=0,0,E1210/P1210)</f>
        <v>6.4975124378109452</v>
      </c>
      <c r="U1210" t="str">
        <f>PROPER(LEFT(R1210,(SEARCH("/",R1210)-2)+1))</f>
        <v>Technology</v>
      </c>
      <c r="V1210" t="str">
        <f>PROPER(RIGHT(R1210,LEN(R1210)-SEARCH("/",R1210)))</f>
        <v>Wearables</v>
      </c>
    </row>
    <row r="1211" spans="1:22" x14ac:dyDescent="0.25">
      <c r="A1211">
        <v>693</v>
      </c>
      <c r="B1211" s="7" t="s">
        <v>694</v>
      </c>
      <c r="C1211" s="7" t="s">
        <v>4803</v>
      </c>
      <c r="D1211" s="4">
        <v>100000</v>
      </c>
      <c r="E1211" s="4">
        <v>35338</v>
      </c>
      <c r="F1211" t="s">
        <v>8221</v>
      </c>
      <c r="G1211" t="s">
        <v>8224</v>
      </c>
      <c r="H1211" t="s">
        <v>8246</v>
      </c>
      <c r="I1211">
        <v>1430421827</v>
      </c>
      <c r="J1211" s="11">
        <f>(((I1211/60)/60)/24)+DATE(1970,1,1)</f>
        <v>42124.808182870373</v>
      </c>
      <c r="K1211">
        <v>1427829827</v>
      </c>
      <c r="L1211" s="15">
        <f>(((K1211/60)/60)/24)+DATE(1970,1,1)</f>
        <v>42094.808182870373</v>
      </c>
      <c r="M1211" s="63">
        <f>DATEDIF(L1211,J1211,"D")</f>
        <v>30</v>
      </c>
      <c r="N1211" s="5">
        <v>30</v>
      </c>
      <c r="O1211" t="b">
        <v>0</v>
      </c>
      <c r="P1211">
        <v>296</v>
      </c>
      <c r="Q1211" t="b">
        <v>0</v>
      </c>
      <c r="R1211" t="s">
        <v>8273</v>
      </c>
      <c r="S1211" s="2">
        <f>IF(E1211=0,0,E1211/D1211*100)</f>
        <v>35.338000000000001</v>
      </c>
      <c r="T1211" s="4">
        <f>IF(E1211=0,0,E1211/P1211)</f>
        <v>119.38513513513513</v>
      </c>
      <c r="U1211" t="str">
        <f>PROPER(LEFT(R1211,(SEARCH("/",R1211)-2)+1))</f>
        <v>Technology</v>
      </c>
      <c r="V1211" t="str">
        <f>PROPER(RIGHT(R1211,LEN(R1211)-SEARCH("/",R1211)))</f>
        <v>Wearables</v>
      </c>
    </row>
    <row r="1212" spans="1:22" x14ac:dyDescent="0.25">
      <c r="A1212">
        <v>694</v>
      </c>
      <c r="B1212" s="7" t="s">
        <v>695</v>
      </c>
      <c r="C1212" s="7" t="s">
        <v>4804</v>
      </c>
      <c r="D1212" s="4">
        <v>150000</v>
      </c>
      <c r="E1212" s="4">
        <v>590</v>
      </c>
      <c r="F1212" t="s">
        <v>8221</v>
      </c>
      <c r="G1212" t="s">
        <v>8224</v>
      </c>
      <c r="H1212" t="s">
        <v>8246</v>
      </c>
      <c r="I1212">
        <v>1485964559</v>
      </c>
      <c r="J1212" s="11">
        <f>(((I1212/60)/60)/24)+DATE(1970,1,1)</f>
        <v>42767.663877314815</v>
      </c>
      <c r="K1212">
        <v>1483372559</v>
      </c>
      <c r="L1212" s="15">
        <f>(((K1212/60)/60)/24)+DATE(1970,1,1)</f>
        <v>42737.663877314815</v>
      </c>
      <c r="M1212" s="63">
        <f>DATEDIF(L1212,J1212,"D")</f>
        <v>30</v>
      </c>
      <c r="N1212" s="5">
        <v>30</v>
      </c>
      <c r="O1212" t="b">
        <v>0</v>
      </c>
      <c r="P1212">
        <v>7</v>
      </c>
      <c r="Q1212" t="b">
        <v>0</v>
      </c>
      <c r="R1212" t="s">
        <v>8273</v>
      </c>
      <c r="S1212" s="2">
        <f>IF(E1212=0,0,E1212/D1212*100)</f>
        <v>0.39333333333333331</v>
      </c>
      <c r="T1212" s="4">
        <f>IF(E1212=0,0,E1212/P1212)</f>
        <v>84.285714285714292</v>
      </c>
      <c r="U1212" t="str">
        <f>PROPER(LEFT(R1212,(SEARCH("/",R1212)-2)+1))</f>
        <v>Technology</v>
      </c>
      <c r="V1212" t="str">
        <f>PROPER(RIGHT(R1212,LEN(R1212)-SEARCH("/",R1212)))</f>
        <v>Wearables</v>
      </c>
    </row>
    <row r="1213" spans="1:22" x14ac:dyDescent="0.25">
      <c r="A1213">
        <v>695</v>
      </c>
      <c r="B1213" s="7" t="s">
        <v>696</v>
      </c>
      <c r="C1213" s="7" t="s">
        <v>4805</v>
      </c>
      <c r="D1213" s="4">
        <v>60000</v>
      </c>
      <c r="E1213" s="4">
        <v>636</v>
      </c>
      <c r="F1213" t="s">
        <v>8221</v>
      </c>
      <c r="G1213" t="s">
        <v>8224</v>
      </c>
      <c r="H1213" t="s">
        <v>8246</v>
      </c>
      <c r="I1213">
        <v>1414758620</v>
      </c>
      <c r="J1213" s="11">
        <f>(((I1213/60)/60)/24)+DATE(1970,1,1)</f>
        <v>41943.521064814813</v>
      </c>
      <c r="K1213">
        <v>1412166620</v>
      </c>
      <c r="L1213" s="15">
        <f>(((K1213/60)/60)/24)+DATE(1970,1,1)</f>
        <v>41913.521064814813</v>
      </c>
      <c r="M1213" s="63">
        <f>DATEDIF(L1213,J1213,"D")</f>
        <v>30</v>
      </c>
      <c r="N1213" s="5">
        <v>30</v>
      </c>
      <c r="O1213" t="b">
        <v>0</v>
      </c>
      <c r="P1213">
        <v>7</v>
      </c>
      <c r="Q1213" t="b">
        <v>0</v>
      </c>
      <c r="R1213" t="s">
        <v>8273</v>
      </c>
      <c r="S1213" s="2">
        <f>IF(E1213=0,0,E1213/D1213*100)</f>
        <v>1.06</v>
      </c>
      <c r="T1213" s="4">
        <f>IF(E1213=0,0,E1213/P1213)</f>
        <v>90.857142857142861</v>
      </c>
      <c r="U1213" t="str">
        <f>PROPER(LEFT(R1213,(SEARCH("/",R1213)-2)+1))</f>
        <v>Technology</v>
      </c>
      <c r="V1213" t="str">
        <f>PROPER(RIGHT(R1213,LEN(R1213)-SEARCH("/",R1213)))</f>
        <v>Wearables</v>
      </c>
    </row>
    <row r="1214" spans="1:22" x14ac:dyDescent="0.25">
      <c r="A1214">
        <v>696</v>
      </c>
      <c r="B1214" s="7" t="s">
        <v>697</v>
      </c>
      <c r="C1214" s="7" t="s">
        <v>4806</v>
      </c>
      <c r="D1214" s="4">
        <v>175000</v>
      </c>
      <c r="E1214" s="4">
        <v>1</v>
      </c>
      <c r="F1214" t="s">
        <v>8221</v>
      </c>
      <c r="G1214" t="s">
        <v>8233</v>
      </c>
      <c r="H1214" t="s">
        <v>8249</v>
      </c>
      <c r="I1214">
        <v>1406326502</v>
      </c>
      <c r="J1214" s="11">
        <f>(((I1214/60)/60)/24)+DATE(1970,1,1)</f>
        <v>41845.927106481482</v>
      </c>
      <c r="K1214">
        <v>1403734502</v>
      </c>
      <c r="L1214" s="15">
        <f>(((K1214/60)/60)/24)+DATE(1970,1,1)</f>
        <v>41815.927106481482</v>
      </c>
      <c r="M1214" s="63">
        <f>DATEDIF(L1214,J1214,"D")</f>
        <v>30</v>
      </c>
      <c r="N1214" s="5">
        <v>30</v>
      </c>
      <c r="O1214" t="b">
        <v>0</v>
      </c>
      <c r="P1214">
        <v>1</v>
      </c>
      <c r="Q1214" t="b">
        <v>0</v>
      </c>
      <c r="R1214" t="s">
        <v>8273</v>
      </c>
      <c r="S1214" s="2">
        <f>IF(E1214=0,0,E1214/D1214*100)</f>
        <v>5.7142857142857147E-4</v>
      </c>
      <c r="T1214" s="4">
        <f>IF(E1214=0,0,E1214/P1214)</f>
        <v>1</v>
      </c>
      <c r="U1214" t="str">
        <f>PROPER(LEFT(R1214,(SEARCH("/",R1214)-2)+1))</f>
        <v>Technology</v>
      </c>
      <c r="V1214" t="str">
        <f>PROPER(RIGHT(R1214,LEN(R1214)-SEARCH("/",R1214)))</f>
        <v>Wearables</v>
      </c>
    </row>
    <row r="1215" spans="1:22" x14ac:dyDescent="0.25">
      <c r="A1215">
        <v>700</v>
      </c>
      <c r="B1215" s="7" t="s">
        <v>701</v>
      </c>
      <c r="C1215" s="7" t="s">
        <v>4810</v>
      </c>
      <c r="D1215" s="4">
        <v>15000</v>
      </c>
      <c r="E1215" s="4">
        <v>403</v>
      </c>
      <c r="F1215" t="s">
        <v>8221</v>
      </c>
      <c r="G1215" t="s">
        <v>8227</v>
      </c>
      <c r="H1215" t="s">
        <v>8249</v>
      </c>
      <c r="I1215">
        <v>1484065881</v>
      </c>
      <c r="J1215" s="11">
        <f>(((I1215/60)/60)/24)+DATE(1970,1,1)</f>
        <v>42745.688437500001</v>
      </c>
      <c r="K1215">
        <v>1481473881</v>
      </c>
      <c r="L1215" s="15">
        <f>(((K1215/60)/60)/24)+DATE(1970,1,1)</f>
        <v>42715.688437500001</v>
      </c>
      <c r="M1215" s="63">
        <f>DATEDIF(L1215,J1215,"D")</f>
        <v>30</v>
      </c>
      <c r="N1215" s="5">
        <v>30</v>
      </c>
      <c r="O1215" t="b">
        <v>0</v>
      </c>
      <c r="P1215">
        <v>31</v>
      </c>
      <c r="Q1215" t="b">
        <v>0</v>
      </c>
      <c r="R1215" t="s">
        <v>8273</v>
      </c>
      <c r="S1215" s="2">
        <f>IF(E1215=0,0,E1215/D1215*100)</f>
        <v>2.6866666666666665</v>
      </c>
      <c r="T1215" s="4">
        <f>IF(E1215=0,0,E1215/P1215)</f>
        <v>13</v>
      </c>
      <c r="U1215" t="str">
        <f>PROPER(LEFT(R1215,(SEARCH("/",R1215)-2)+1))</f>
        <v>Technology</v>
      </c>
      <c r="V1215" t="str">
        <f>PROPER(RIGHT(R1215,LEN(R1215)-SEARCH("/",R1215)))</f>
        <v>Wearables</v>
      </c>
    </row>
    <row r="1216" spans="1:22" x14ac:dyDescent="0.25">
      <c r="A1216">
        <v>701</v>
      </c>
      <c r="B1216" s="7" t="s">
        <v>702</v>
      </c>
      <c r="C1216" s="7" t="s">
        <v>4811</v>
      </c>
      <c r="D1216" s="4">
        <v>23000</v>
      </c>
      <c r="E1216" s="4">
        <v>6118</v>
      </c>
      <c r="F1216" t="s">
        <v>8221</v>
      </c>
      <c r="G1216" t="s">
        <v>8225</v>
      </c>
      <c r="H1216" t="s">
        <v>8247</v>
      </c>
      <c r="I1216">
        <v>1406130880</v>
      </c>
      <c r="J1216" s="11">
        <f>(((I1216/60)/60)/24)+DATE(1970,1,1)</f>
        <v>41843.662962962961</v>
      </c>
      <c r="K1216">
        <v>1403538880</v>
      </c>
      <c r="L1216" s="15">
        <f>(((K1216/60)/60)/24)+DATE(1970,1,1)</f>
        <v>41813.662962962961</v>
      </c>
      <c r="M1216" s="63">
        <f>DATEDIF(L1216,J1216,"D")</f>
        <v>30</v>
      </c>
      <c r="N1216" s="5">
        <v>30</v>
      </c>
      <c r="O1216" t="b">
        <v>0</v>
      </c>
      <c r="P1216">
        <v>21</v>
      </c>
      <c r="Q1216" t="b">
        <v>0</v>
      </c>
      <c r="R1216" t="s">
        <v>8273</v>
      </c>
      <c r="S1216" s="2">
        <f>IF(E1216=0,0,E1216/D1216*100)</f>
        <v>26.6</v>
      </c>
      <c r="T1216" s="4">
        <f>IF(E1216=0,0,E1216/P1216)</f>
        <v>291.33333333333331</v>
      </c>
      <c r="U1216" t="str">
        <f>PROPER(LEFT(R1216,(SEARCH("/",R1216)-2)+1))</f>
        <v>Technology</v>
      </c>
      <c r="V1216" t="str">
        <f>PROPER(RIGHT(R1216,LEN(R1216)-SEARCH("/",R1216)))</f>
        <v>Wearables</v>
      </c>
    </row>
    <row r="1217" spans="1:22" x14ac:dyDescent="0.25">
      <c r="A1217">
        <v>702</v>
      </c>
      <c r="B1217" s="7" t="s">
        <v>703</v>
      </c>
      <c r="C1217" s="7" t="s">
        <v>4812</v>
      </c>
      <c r="D1217" s="4">
        <v>15000</v>
      </c>
      <c r="E1217" s="4">
        <v>4622.01</v>
      </c>
      <c r="F1217" t="s">
        <v>8221</v>
      </c>
      <c r="G1217" t="s">
        <v>8224</v>
      </c>
      <c r="H1217" t="s">
        <v>8246</v>
      </c>
      <c r="I1217">
        <v>1480011987</v>
      </c>
      <c r="J1217" s="11">
        <f>(((I1217/60)/60)/24)+DATE(1970,1,1)</f>
        <v>42698.768368055549</v>
      </c>
      <c r="K1217">
        <v>1477416387</v>
      </c>
      <c r="L1217" s="15">
        <f>(((K1217/60)/60)/24)+DATE(1970,1,1)</f>
        <v>42668.726701388892</v>
      </c>
      <c r="M1217" s="63">
        <f>DATEDIF(L1217,J1217,"D")</f>
        <v>30</v>
      </c>
      <c r="N1217" s="5">
        <v>30</v>
      </c>
      <c r="O1217" t="b">
        <v>0</v>
      </c>
      <c r="P1217">
        <v>37</v>
      </c>
      <c r="Q1217" t="b">
        <v>0</v>
      </c>
      <c r="R1217" t="s">
        <v>8273</v>
      </c>
      <c r="S1217" s="2">
        <f>IF(E1217=0,0,E1217/D1217*100)</f>
        <v>30.813400000000001</v>
      </c>
      <c r="T1217" s="4">
        <f>IF(E1217=0,0,E1217/P1217)</f>
        <v>124.9191891891892</v>
      </c>
      <c r="U1217" t="str">
        <f>PROPER(LEFT(R1217,(SEARCH("/",R1217)-2)+1))</f>
        <v>Technology</v>
      </c>
      <c r="V1217" t="str">
        <f>PROPER(RIGHT(R1217,LEN(R1217)-SEARCH("/",R1217)))</f>
        <v>Wearables</v>
      </c>
    </row>
    <row r="1218" spans="1:22" x14ac:dyDescent="0.25">
      <c r="A1218">
        <v>705</v>
      </c>
      <c r="B1218" s="7" t="s">
        <v>706</v>
      </c>
      <c r="C1218" s="7" t="s">
        <v>4815</v>
      </c>
      <c r="D1218" s="4">
        <v>100000</v>
      </c>
      <c r="E1218" s="4">
        <v>977</v>
      </c>
      <c r="F1218" t="s">
        <v>8221</v>
      </c>
      <c r="G1218" t="s">
        <v>8233</v>
      </c>
      <c r="H1218" t="s">
        <v>8249</v>
      </c>
      <c r="I1218">
        <v>1484999278</v>
      </c>
      <c r="J1218" s="11">
        <f>(((I1218/60)/60)/24)+DATE(1970,1,1)</f>
        <v>42756.491643518515</v>
      </c>
      <c r="K1218">
        <v>1482407278</v>
      </c>
      <c r="L1218" s="15">
        <f>(((K1218/60)/60)/24)+DATE(1970,1,1)</f>
        <v>42726.491643518515</v>
      </c>
      <c r="M1218" s="63">
        <f>DATEDIF(L1218,J1218,"D")</f>
        <v>30</v>
      </c>
      <c r="N1218" s="5">
        <v>30</v>
      </c>
      <c r="O1218" t="b">
        <v>0</v>
      </c>
      <c r="P1218">
        <v>5</v>
      </c>
      <c r="Q1218" t="b">
        <v>0</v>
      </c>
      <c r="R1218" t="s">
        <v>8273</v>
      </c>
      <c r="S1218" s="2">
        <f>IF(E1218=0,0,E1218/D1218*100)</f>
        <v>0.97699999999999987</v>
      </c>
      <c r="T1218" s="4">
        <f>IF(E1218=0,0,E1218/P1218)</f>
        <v>195.4</v>
      </c>
      <c r="U1218" t="str">
        <f>PROPER(LEFT(R1218,(SEARCH("/",R1218)-2)+1))</f>
        <v>Technology</v>
      </c>
      <c r="V1218" t="str">
        <f>PROPER(RIGHT(R1218,LEN(R1218)-SEARCH("/",R1218)))</f>
        <v>Wearables</v>
      </c>
    </row>
    <row r="1219" spans="1:22" x14ac:dyDescent="0.25">
      <c r="A1219">
        <v>709</v>
      </c>
      <c r="B1219" s="7" t="s">
        <v>710</v>
      </c>
      <c r="C1219" s="7" t="s">
        <v>4819</v>
      </c>
      <c r="D1219" s="4">
        <v>15000</v>
      </c>
      <c r="E1219" s="4">
        <v>61</v>
      </c>
      <c r="F1219" t="s">
        <v>8221</v>
      </c>
      <c r="G1219" t="s">
        <v>8224</v>
      </c>
      <c r="H1219" t="s">
        <v>8246</v>
      </c>
      <c r="I1219">
        <v>1417741159</v>
      </c>
      <c r="J1219" s="11">
        <f>(((I1219/60)/60)/24)+DATE(1970,1,1)</f>
        <v>41978.041192129633</v>
      </c>
      <c r="K1219">
        <v>1415149159</v>
      </c>
      <c r="L1219" s="15">
        <f>(((K1219/60)/60)/24)+DATE(1970,1,1)</f>
        <v>41948.041192129633</v>
      </c>
      <c r="M1219" s="63">
        <f>DATEDIF(L1219,J1219,"D")</f>
        <v>30</v>
      </c>
      <c r="N1219" s="5">
        <v>30</v>
      </c>
      <c r="O1219" t="b">
        <v>0</v>
      </c>
      <c r="P1219">
        <v>2</v>
      </c>
      <c r="Q1219" t="b">
        <v>0</v>
      </c>
      <c r="R1219" t="s">
        <v>8273</v>
      </c>
      <c r="S1219" s="2">
        <f>IF(E1219=0,0,E1219/D1219*100)</f>
        <v>0.40666666666666662</v>
      </c>
      <c r="T1219" s="4">
        <f>IF(E1219=0,0,E1219/P1219)</f>
        <v>30.5</v>
      </c>
      <c r="U1219" t="str">
        <f>PROPER(LEFT(R1219,(SEARCH("/",R1219)-2)+1))</f>
        <v>Technology</v>
      </c>
      <c r="V1219" t="str">
        <f>PROPER(RIGHT(R1219,LEN(R1219)-SEARCH("/",R1219)))</f>
        <v>Wearables</v>
      </c>
    </row>
    <row r="1220" spans="1:22" x14ac:dyDescent="0.25">
      <c r="A1220">
        <v>712</v>
      </c>
      <c r="B1220" s="7" t="s">
        <v>713</v>
      </c>
      <c r="C1220" s="7" t="s">
        <v>4822</v>
      </c>
      <c r="D1220" s="4">
        <v>48500</v>
      </c>
      <c r="E1220" s="4">
        <v>105</v>
      </c>
      <c r="F1220" t="s">
        <v>8221</v>
      </c>
      <c r="G1220" t="s">
        <v>8224</v>
      </c>
      <c r="H1220" t="s">
        <v>8246</v>
      </c>
      <c r="I1220">
        <v>1455466832</v>
      </c>
      <c r="J1220" s="11">
        <f>(((I1220/60)/60)/24)+DATE(1970,1,1)</f>
        <v>42414.680925925932</v>
      </c>
      <c r="K1220">
        <v>1452874832</v>
      </c>
      <c r="L1220" s="15">
        <f>(((K1220/60)/60)/24)+DATE(1970,1,1)</f>
        <v>42384.680925925932</v>
      </c>
      <c r="M1220" s="63">
        <f>DATEDIF(L1220,J1220,"D")</f>
        <v>30</v>
      </c>
      <c r="N1220" s="5">
        <v>30</v>
      </c>
      <c r="O1220" t="b">
        <v>0</v>
      </c>
      <c r="P1220">
        <v>4</v>
      </c>
      <c r="Q1220" t="b">
        <v>0</v>
      </c>
      <c r="R1220" t="s">
        <v>8273</v>
      </c>
      <c r="S1220" s="2">
        <f>IF(E1220=0,0,E1220/D1220*100)</f>
        <v>0.21649484536082475</v>
      </c>
      <c r="T1220" s="4">
        <f>IF(E1220=0,0,E1220/P1220)</f>
        <v>26.25</v>
      </c>
      <c r="U1220" t="str">
        <f>PROPER(LEFT(R1220,(SEARCH("/",R1220)-2)+1))</f>
        <v>Technology</v>
      </c>
      <c r="V1220" t="str">
        <f>PROPER(RIGHT(R1220,LEN(R1220)-SEARCH("/",R1220)))</f>
        <v>Wearables</v>
      </c>
    </row>
    <row r="1221" spans="1:22" x14ac:dyDescent="0.25">
      <c r="A1221">
        <v>713</v>
      </c>
      <c r="B1221" s="7" t="s">
        <v>714</v>
      </c>
      <c r="C1221" s="7" t="s">
        <v>4823</v>
      </c>
      <c r="D1221" s="4">
        <v>25000</v>
      </c>
      <c r="E1221" s="4">
        <v>199</v>
      </c>
      <c r="F1221" t="s">
        <v>8221</v>
      </c>
      <c r="G1221" t="s">
        <v>8237</v>
      </c>
      <c r="H1221" t="s">
        <v>8249</v>
      </c>
      <c r="I1221">
        <v>1465130532</v>
      </c>
      <c r="J1221" s="11">
        <f>(((I1221/60)/60)/24)+DATE(1970,1,1)</f>
        <v>42526.529305555552</v>
      </c>
      <c r="K1221">
        <v>1462538532</v>
      </c>
      <c r="L1221" s="15">
        <f>(((K1221/60)/60)/24)+DATE(1970,1,1)</f>
        <v>42496.529305555552</v>
      </c>
      <c r="M1221" s="63">
        <f>DATEDIF(L1221,J1221,"D")</f>
        <v>30</v>
      </c>
      <c r="N1221" s="5">
        <v>30</v>
      </c>
      <c r="O1221" t="b">
        <v>0</v>
      </c>
      <c r="P1221">
        <v>1</v>
      </c>
      <c r="Q1221" t="b">
        <v>0</v>
      </c>
      <c r="R1221" t="s">
        <v>8273</v>
      </c>
      <c r="S1221" s="2">
        <f>IF(E1221=0,0,E1221/D1221*100)</f>
        <v>0.79600000000000004</v>
      </c>
      <c r="T1221" s="4">
        <f>IF(E1221=0,0,E1221/P1221)</f>
        <v>199</v>
      </c>
      <c r="U1221" t="str">
        <f>PROPER(LEFT(R1221,(SEARCH("/",R1221)-2)+1))</f>
        <v>Technology</v>
      </c>
      <c r="V1221" t="str">
        <f>PROPER(RIGHT(R1221,LEN(R1221)-SEARCH("/",R1221)))</f>
        <v>Wearables</v>
      </c>
    </row>
    <row r="1222" spans="1:22" x14ac:dyDescent="0.25">
      <c r="A1222">
        <v>717</v>
      </c>
      <c r="B1222" s="7" t="s">
        <v>718</v>
      </c>
      <c r="C1222" s="7" t="s">
        <v>4827</v>
      </c>
      <c r="D1222" s="4">
        <v>100000</v>
      </c>
      <c r="E1222" s="4">
        <v>305</v>
      </c>
      <c r="F1222" t="s">
        <v>8221</v>
      </c>
      <c r="G1222" t="s">
        <v>8224</v>
      </c>
      <c r="H1222" t="s">
        <v>8246</v>
      </c>
      <c r="I1222">
        <v>1409949002</v>
      </c>
      <c r="J1222" s="11">
        <f>(((I1222/60)/60)/24)+DATE(1970,1,1)</f>
        <v>41887.854189814818</v>
      </c>
      <c r="K1222">
        <v>1407357002</v>
      </c>
      <c r="L1222" s="15">
        <f>(((K1222/60)/60)/24)+DATE(1970,1,1)</f>
        <v>41857.854189814818</v>
      </c>
      <c r="M1222" s="63">
        <f>DATEDIF(L1222,J1222,"D")</f>
        <v>30</v>
      </c>
      <c r="N1222" s="5">
        <v>30</v>
      </c>
      <c r="O1222" t="b">
        <v>0</v>
      </c>
      <c r="P1222">
        <v>4</v>
      </c>
      <c r="Q1222" t="b">
        <v>0</v>
      </c>
      <c r="R1222" t="s">
        <v>8273</v>
      </c>
      <c r="S1222" s="2">
        <f>IF(E1222=0,0,E1222/D1222*100)</f>
        <v>0.30499999999999999</v>
      </c>
      <c r="T1222" s="4">
        <f>IF(E1222=0,0,E1222/P1222)</f>
        <v>76.25</v>
      </c>
      <c r="U1222" t="str">
        <f>PROPER(LEFT(R1222,(SEARCH("/",R1222)-2)+1))</f>
        <v>Technology</v>
      </c>
      <c r="V1222" t="str">
        <f>PROPER(RIGHT(R1222,LEN(R1222)-SEARCH("/",R1222)))</f>
        <v>Wearables</v>
      </c>
    </row>
    <row r="1223" spans="1:22" x14ac:dyDescent="0.25">
      <c r="A1223">
        <v>722</v>
      </c>
      <c r="B1223" s="7" t="s">
        <v>723</v>
      </c>
      <c r="C1223" s="7" t="s">
        <v>4832</v>
      </c>
      <c r="D1223" s="4">
        <v>25000</v>
      </c>
      <c r="E1223" s="4">
        <v>33006</v>
      </c>
      <c r="F1223" t="s">
        <v>8219</v>
      </c>
      <c r="G1223" t="s">
        <v>8224</v>
      </c>
      <c r="H1223" t="s">
        <v>8246</v>
      </c>
      <c r="I1223">
        <v>1333909178</v>
      </c>
      <c r="J1223" s="11">
        <f>(((I1223/60)/60)/24)+DATE(1970,1,1)</f>
        <v>41007.76363425926</v>
      </c>
      <c r="K1223">
        <v>1331320778</v>
      </c>
      <c r="L1223" s="15">
        <f>(((K1223/60)/60)/24)+DATE(1970,1,1)</f>
        <v>40977.805300925924</v>
      </c>
      <c r="M1223" s="63">
        <f>DATEDIF(L1223,J1223,"D")</f>
        <v>30</v>
      </c>
      <c r="N1223" s="5">
        <v>30</v>
      </c>
      <c r="O1223" t="b">
        <v>0</v>
      </c>
      <c r="P1223">
        <v>153</v>
      </c>
      <c r="Q1223" t="b">
        <v>1</v>
      </c>
      <c r="R1223" t="s">
        <v>8274</v>
      </c>
      <c r="S1223" s="2">
        <f>IF(E1223=0,0,E1223/D1223*100)</f>
        <v>132.024</v>
      </c>
      <c r="T1223" s="4">
        <f>IF(E1223=0,0,E1223/P1223)</f>
        <v>215.72549019607843</v>
      </c>
      <c r="U1223" t="str">
        <f>PROPER(LEFT(R1223,(SEARCH("/",R1223)-2)+1))</f>
        <v>Publishing</v>
      </c>
      <c r="V1223" t="str">
        <f>PROPER(RIGHT(R1223,LEN(R1223)-SEARCH("/",R1223)))</f>
        <v>Nonfiction</v>
      </c>
    </row>
    <row r="1224" spans="1:22" x14ac:dyDescent="0.25">
      <c r="A1224">
        <v>724</v>
      </c>
      <c r="B1224" s="7" t="s">
        <v>725</v>
      </c>
      <c r="C1224" s="7" t="s">
        <v>4834</v>
      </c>
      <c r="D1224" s="4">
        <v>7000</v>
      </c>
      <c r="E1224" s="4">
        <v>7383.01</v>
      </c>
      <c r="F1224" t="s">
        <v>8219</v>
      </c>
      <c r="G1224" t="s">
        <v>8224</v>
      </c>
      <c r="H1224" t="s">
        <v>8246</v>
      </c>
      <c r="I1224">
        <v>1309447163</v>
      </c>
      <c r="J1224" s="11">
        <f>(((I1224/60)/60)/24)+DATE(1970,1,1)</f>
        <v>40724.638460648144</v>
      </c>
      <c r="K1224">
        <v>1306855163</v>
      </c>
      <c r="L1224" s="15">
        <f>(((K1224/60)/60)/24)+DATE(1970,1,1)</f>
        <v>40694.638460648144</v>
      </c>
      <c r="M1224" s="63">
        <f>DATEDIF(L1224,J1224,"D")</f>
        <v>30</v>
      </c>
      <c r="N1224" s="5">
        <v>30</v>
      </c>
      <c r="O1224" t="b">
        <v>0</v>
      </c>
      <c r="P1224">
        <v>143</v>
      </c>
      <c r="Q1224" t="b">
        <v>1</v>
      </c>
      <c r="R1224" t="s">
        <v>8274</v>
      </c>
      <c r="S1224" s="2">
        <f>IF(E1224=0,0,E1224/D1224*100)</f>
        <v>105.47157142857144</v>
      </c>
      <c r="T1224" s="4">
        <f>IF(E1224=0,0,E1224/P1224)</f>
        <v>51.62944055944056</v>
      </c>
      <c r="U1224" t="str">
        <f>PROPER(LEFT(R1224,(SEARCH("/",R1224)-2)+1))</f>
        <v>Publishing</v>
      </c>
      <c r="V1224" t="str">
        <f>PROPER(RIGHT(R1224,LEN(R1224)-SEARCH("/",R1224)))</f>
        <v>Nonfiction</v>
      </c>
    </row>
    <row r="1225" spans="1:22" x14ac:dyDescent="0.25">
      <c r="A1225">
        <v>725</v>
      </c>
      <c r="B1225" s="7" t="s">
        <v>726</v>
      </c>
      <c r="C1225" s="7" t="s">
        <v>4835</v>
      </c>
      <c r="D1225" s="4">
        <v>20000</v>
      </c>
      <c r="E1225" s="4">
        <v>20070</v>
      </c>
      <c r="F1225" t="s">
        <v>8219</v>
      </c>
      <c r="G1225" t="s">
        <v>8224</v>
      </c>
      <c r="H1225" t="s">
        <v>8246</v>
      </c>
      <c r="I1225">
        <v>1450018912</v>
      </c>
      <c r="J1225" s="11">
        <f>(((I1225/60)/60)/24)+DATE(1970,1,1)</f>
        <v>42351.626296296294</v>
      </c>
      <c r="K1225">
        <v>1447426912</v>
      </c>
      <c r="L1225" s="15">
        <f>(((K1225/60)/60)/24)+DATE(1970,1,1)</f>
        <v>42321.626296296294</v>
      </c>
      <c r="M1225" s="63">
        <f>DATEDIF(L1225,J1225,"D")</f>
        <v>30</v>
      </c>
      <c r="N1225" s="5">
        <v>30</v>
      </c>
      <c r="O1225" t="b">
        <v>0</v>
      </c>
      <c r="P1225">
        <v>140</v>
      </c>
      <c r="Q1225" t="b">
        <v>1</v>
      </c>
      <c r="R1225" t="s">
        <v>8274</v>
      </c>
      <c r="S1225" s="2">
        <f>IF(E1225=0,0,E1225/D1225*100)</f>
        <v>100.35000000000001</v>
      </c>
      <c r="T1225" s="4">
        <f>IF(E1225=0,0,E1225/P1225)</f>
        <v>143.35714285714286</v>
      </c>
      <c r="U1225" t="str">
        <f>PROPER(LEFT(R1225,(SEARCH("/",R1225)-2)+1))</f>
        <v>Publishing</v>
      </c>
      <c r="V1225" t="str">
        <f>PROPER(RIGHT(R1225,LEN(R1225)-SEARCH("/",R1225)))</f>
        <v>Nonfiction</v>
      </c>
    </row>
    <row r="1226" spans="1:22" x14ac:dyDescent="0.25">
      <c r="A1226">
        <v>726</v>
      </c>
      <c r="B1226" s="7" t="s">
        <v>727</v>
      </c>
      <c r="C1226" s="7" t="s">
        <v>4836</v>
      </c>
      <c r="D1226" s="4">
        <v>2500</v>
      </c>
      <c r="E1226" s="4">
        <v>2535</v>
      </c>
      <c r="F1226" t="s">
        <v>8219</v>
      </c>
      <c r="G1226" t="s">
        <v>8224</v>
      </c>
      <c r="H1226" t="s">
        <v>8246</v>
      </c>
      <c r="I1226">
        <v>1365728487</v>
      </c>
      <c r="J1226" s="11">
        <f>(((I1226/60)/60)/24)+DATE(1970,1,1)</f>
        <v>41376.042673611111</v>
      </c>
      <c r="K1226">
        <v>1363136487</v>
      </c>
      <c r="L1226" s="15">
        <f>(((K1226/60)/60)/24)+DATE(1970,1,1)</f>
        <v>41346.042673611111</v>
      </c>
      <c r="M1226" s="63">
        <f>DATEDIF(L1226,J1226,"D")</f>
        <v>30</v>
      </c>
      <c r="N1226" s="5">
        <v>30</v>
      </c>
      <c r="O1226" t="b">
        <v>0</v>
      </c>
      <c r="P1226">
        <v>35</v>
      </c>
      <c r="Q1226" t="b">
        <v>1</v>
      </c>
      <c r="R1226" t="s">
        <v>8274</v>
      </c>
      <c r="S1226" s="2">
        <f>IF(E1226=0,0,E1226/D1226*100)</f>
        <v>101.4</v>
      </c>
      <c r="T1226" s="4">
        <f>IF(E1226=0,0,E1226/P1226)</f>
        <v>72.428571428571431</v>
      </c>
      <c r="U1226" t="str">
        <f>PROPER(LEFT(R1226,(SEARCH("/",R1226)-2)+1))</f>
        <v>Publishing</v>
      </c>
      <c r="V1226" t="str">
        <f>PROPER(RIGHT(R1226,LEN(R1226)-SEARCH("/",R1226)))</f>
        <v>Nonfiction</v>
      </c>
    </row>
    <row r="1227" spans="1:22" x14ac:dyDescent="0.25">
      <c r="A1227">
        <v>730</v>
      </c>
      <c r="B1227" s="7" t="s">
        <v>731</v>
      </c>
      <c r="C1227" s="7" t="s">
        <v>4840</v>
      </c>
      <c r="D1227" s="4">
        <v>20000</v>
      </c>
      <c r="E1227" s="4">
        <v>26438</v>
      </c>
      <c r="F1227" t="s">
        <v>8219</v>
      </c>
      <c r="G1227" t="s">
        <v>8224</v>
      </c>
      <c r="H1227" t="s">
        <v>8246</v>
      </c>
      <c r="I1227">
        <v>1323280391</v>
      </c>
      <c r="J1227" s="11">
        <f>(((I1227/60)/60)/24)+DATE(1970,1,1)</f>
        <v>40884.745266203703</v>
      </c>
      <c r="K1227">
        <v>1320688391</v>
      </c>
      <c r="L1227" s="15">
        <f>(((K1227/60)/60)/24)+DATE(1970,1,1)</f>
        <v>40854.745266203703</v>
      </c>
      <c r="M1227" s="63">
        <f>DATEDIF(L1227,J1227,"D")</f>
        <v>30</v>
      </c>
      <c r="N1227" s="5">
        <v>30</v>
      </c>
      <c r="O1227" t="b">
        <v>0</v>
      </c>
      <c r="P1227">
        <v>265</v>
      </c>
      <c r="Q1227" t="b">
        <v>1</v>
      </c>
      <c r="R1227" t="s">
        <v>8274</v>
      </c>
      <c r="S1227" s="2">
        <f>IF(E1227=0,0,E1227/D1227*100)</f>
        <v>132.19</v>
      </c>
      <c r="T1227" s="4">
        <f>IF(E1227=0,0,E1227/P1227)</f>
        <v>99.766037735849054</v>
      </c>
      <c r="U1227" t="str">
        <f>PROPER(LEFT(R1227,(SEARCH("/",R1227)-2)+1))</f>
        <v>Publishing</v>
      </c>
      <c r="V1227" t="str">
        <f>PROPER(RIGHT(R1227,LEN(R1227)-SEARCH("/",R1227)))</f>
        <v>Nonfiction</v>
      </c>
    </row>
    <row r="1228" spans="1:22" x14ac:dyDescent="0.25">
      <c r="A1228">
        <v>733</v>
      </c>
      <c r="B1228" s="7" t="s">
        <v>734</v>
      </c>
      <c r="C1228" s="7" t="s">
        <v>4843</v>
      </c>
      <c r="D1228" s="4">
        <v>2500</v>
      </c>
      <c r="E1228" s="4">
        <v>3012</v>
      </c>
      <c r="F1228" t="s">
        <v>8219</v>
      </c>
      <c r="G1228" t="s">
        <v>8225</v>
      </c>
      <c r="H1228" t="s">
        <v>8247</v>
      </c>
      <c r="I1228">
        <v>1387533892</v>
      </c>
      <c r="J1228" s="11">
        <f>(((I1228/60)/60)/24)+DATE(1970,1,1)</f>
        <v>41628.420046296298</v>
      </c>
      <c r="K1228">
        <v>1384941892</v>
      </c>
      <c r="L1228" s="15">
        <f>(((K1228/60)/60)/24)+DATE(1970,1,1)</f>
        <v>41598.420046296298</v>
      </c>
      <c r="M1228" s="63">
        <f>DATEDIF(L1228,J1228,"D")</f>
        <v>30</v>
      </c>
      <c r="N1228" s="5">
        <v>30</v>
      </c>
      <c r="O1228" t="b">
        <v>0</v>
      </c>
      <c r="P1228">
        <v>169</v>
      </c>
      <c r="Q1228" t="b">
        <v>1</v>
      </c>
      <c r="R1228" t="s">
        <v>8274</v>
      </c>
      <c r="S1228" s="2">
        <f>IF(E1228=0,0,E1228/D1228*100)</f>
        <v>120.48</v>
      </c>
      <c r="T1228" s="4">
        <f>IF(E1228=0,0,E1228/P1228)</f>
        <v>17.822485207100591</v>
      </c>
      <c r="U1228" t="str">
        <f>PROPER(LEFT(R1228,(SEARCH("/",R1228)-2)+1))</f>
        <v>Publishing</v>
      </c>
      <c r="V1228" t="str">
        <f>PROPER(RIGHT(R1228,LEN(R1228)-SEARCH("/",R1228)))</f>
        <v>Nonfiction</v>
      </c>
    </row>
    <row r="1229" spans="1:22" x14ac:dyDescent="0.25">
      <c r="A1229">
        <v>742</v>
      </c>
      <c r="B1229" s="7" t="s">
        <v>743</v>
      </c>
      <c r="C1229" s="7" t="s">
        <v>4852</v>
      </c>
      <c r="D1229" s="4">
        <v>1400</v>
      </c>
      <c r="E1229" s="4">
        <v>1550</v>
      </c>
      <c r="F1229" t="s">
        <v>8219</v>
      </c>
      <c r="G1229" t="s">
        <v>8224</v>
      </c>
      <c r="H1229" t="s">
        <v>8246</v>
      </c>
      <c r="I1229">
        <v>1395435712</v>
      </c>
      <c r="J1229" s="11">
        <f>(((I1229/60)/60)/24)+DATE(1970,1,1)</f>
        <v>41719.876296296294</v>
      </c>
      <c r="K1229">
        <v>1392847312</v>
      </c>
      <c r="L1229" s="15">
        <f>(((K1229/60)/60)/24)+DATE(1970,1,1)</f>
        <v>41689.917962962965</v>
      </c>
      <c r="M1229" s="63">
        <f>DATEDIF(L1229,J1229,"D")</f>
        <v>30</v>
      </c>
      <c r="N1229" s="5">
        <v>30</v>
      </c>
      <c r="O1229" t="b">
        <v>0</v>
      </c>
      <c r="P1229">
        <v>23</v>
      </c>
      <c r="Q1229" t="b">
        <v>1</v>
      </c>
      <c r="R1229" t="s">
        <v>8274</v>
      </c>
      <c r="S1229" s="2">
        <f>IF(E1229=0,0,E1229/D1229*100)</f>
        <v>110.71428571428572</v>
      </c>
      <c r="T1229" s="4">
        <f>IF(E1229=0,0,E1229/P1229)</f>
        <v>67.391304347826093</v>
      </c>
      <c r="U1229" t="str">
        <f>PROPER(LEFT(R1229,(SEARCH("/",R1229)-2)+1))</f>
        <v>Publishing</v>
      </c>
      <c r="V1229" t="str">
        <f>PROPER(RIGHT(R1229,LEN(R1229)-SEARCH("/",R1229)))</f>
        <v>Nonfiction</v>
      </c>
    </row>
    <row r="1230" spans="1:22" x14ac:dyDescent="0.25">
      <c r="A1230">
        <v>744</v>
      </c>
      <c r="B1230" s="7" t="s">
        <v>745</v>
      </c>
      <c r="C1230" s="7" t="s">
        <v>4854</v>
      </c>
      <c r="D1230" s="4">
        <v>5000</v>
      </c>
      <c r="E1230" s="4">
        <v>5116</v>
      </c>
      <c r="F1230" t="s">
        <v>8219</v>
      </c>
      <c r="G1230" t="s">
        <v>8224</v>
      </c>
      <c r="H1230" t="s">
        <v>8246</v>
      </c>
      <c r="I1230">
        <v>1355439503</v>
      </c>
      <c r="J1230" s="11">
        <f>(((I1230/60)/60)/24)+DATE(1970,1,1)</f>
        <v>41256.95721064815</v>
      </c>
      <c r="K1230">
        <v>1352847503</v>
      </c>
      <c r="L1230" s="15">
        <f>(((K1230/60)/60)/24)+DATE(1970,1,1)</f>
        <v>41226.95721064815</v>
      </c>
      <c r="M1230" s="63">
        <f>DATEDIF(L1230,J1230,"D")</f>
        <v>30</v>
      </c>
      <c r="N1230" s="5">
        <v>30</v>
      </c>
      <c r="O1230" t="b">
        <v>0</v>
      </c>
      <c r="P1230">
        <v>62</v>
      </c>
      <c r="Q1230" t="b">
        <v>1</v>
      </c>
      <c r="R1230" t="s">
        <v>8274</v>
      </c>
      <c r="S1230" s="2">
        <f>IF(E1230=0,0,E1230/D1230*100)</f>
        <v>102.32000000000001</v>
      </c>
      <c r="T1230" s="4">
        <f>IF(E1230=0,0,E1230/P1230)</f>
        <v>82.516129032258064</v>
      </c>
      <c r="U1230" t="str">
        <f>PROPER(LEFT(R1230,(SEARCH("/",R1230)-2)+1))</f>
        <v>Publishing</v>
      </c>
      <c r="V1230" t="str">
        <f>PROPER(RIGHT(R1230,LEN(R1230)-SEARCH("/",R1230)))</f>
        <v>Nonfiction</v>
      </c>
    </row>
    <row r="1231" spans="1:22" x14ac:dyDescent="0.25">
      <c r="A1231">
        <v>745</v>
      </c>
      <c r="B1231" s="7" t="s">
        <v>746</v>
      </c>
      <c r="C1231" s="7" t="s">
        <v>4855</v>
      </c>
      <c r="D1231" s="4">
        <v>2220</v>
      </c>
      <c r="E1231" s="4">
        <v>3976</v>
      </c>
      <c r="F1231" t="s">
        <v>8219</v>
      </c>
      <c r="G1231" t="s">
        <v>8224</v>
      </c>
      <c r="H1231" t="s">
        <v>8246</v>
      </c>
      <c r="I1231">
        <v>1367588645</v>
      </c>
      <c r="J1231" s="11">
        <f>(((I1231/60)/60)/24)+DATE(1970,1,1)</f>
        <v>41397.572280092594</v>
      </c>
      <c r="K1231">
        <v>1364996645</v>
      </c>
      <c r="L1231" s="15">
        <f>(((K1231/60)/60)/24)+DATE(1970,1,1)</f>
        <v>41367.572280092594</v>
      </c>
      <c r="M1231" s="63">
        <f>DATEDIF(L1231,J1231,"D")</f>
        <v>30</v>
      </c>
      <c r="N1231" s="5">
        <v>30</v>
      </c>
      <c r="O1231" t="b">
        <v>0</v>
      </c>
      <c r="P1231">
        <v>74</v>
      </c>
      <c r="Q1231" t="b">
        <v>1</v>
      </c>
      <c r="R1231" t="s">
        <v>8274</v>
      </c>
      <c r="S1231" s="2">
        <f>IF(E1231=0,0,E1231/D1231*100)</f>
        <v>179.09909909909908</v>
      </c>
      <c r="T1231" s="4">
        <f>IF(E1231=0,0,E1231/P1231)</f>
        <v>53.729729729729726</v>
      </c>
      <c r="U1231" t="str">
        <f>PROPER(LEFT(R1231,(SEARCH("/",R1231)-2)+1))</f>
        <v>Publishing</v>
      </c>
      <c r="V1231" t="str">
        <f>PROPER(RIGHT(R1231,LEN(R1231)-SEARCH("/",R1231)))</f>
        <v>Nonfiction</v>
      </c>
    </row>
    <row r="1232" spans="1:22" x14ac:dyDescent="0.25">
      <c r="A1232">
        <v>748</v>
      </c>
      <c r="B1232" s="7" t="s">
        <v>749</v>
      </c>
      <c r="C1232" s="7" t="s">
        <v>4858</v>
      </c>
      <c r="D1232" s="4">
        <v>2000</v>
      </c>
      <c r="E1232" s="4">
        <v>2005</v>
      </c>
      <c r="F1232" t="s">
        <v>8219</v>
      </c>
      <c r="G1232" t="s">
        <v>8224</v>
      </c>
      <c r="H1232" t="s">
        <v>8246</v>
      </c>
      <c r="I1232">
        <v>1407701966</v>
      </c>
      <c r="J1232" s="11">
        <f>(((I1232/60)/60)/24)+DATE(1970,1,1)</f>
        <v>41861.846828703703</v>
      </c>
      <c r="K1232">
        <v>1405109966</v>
      </c>
      <c r="L1232" s="15">
        <f>(((K1232/60)/60)/24)+DATE(1970,1,1)</f>
        <v>41831.846828703703</v>
      </c>
      <c r="M1232" s="63">
        <f>DATEDIF(L1232,J1232,"D")</f>
        <v>30</v>
      </c>
      <c r="N1232" s="5">
        <v>30</v>
      </c>
      <c r="O1232" t="b">
        <v>0</v>
      </c>
      <c r="P1232">
        <v>44</v>
      </c>
      <c r="Q1232" t="b">
        <v>1</v>
      </c>
      <c r="R1232" t="s">
        <v>8274</v>
      </c>
      <c r="S1232" s="2">
        <f>IF(E1232=0,0,E1232/D1232*100)</f>
        <v>100.25</v>
      </c>
      <c r="T1232" s="4">
        <f>IF(E1232=0,0,E1232/P1232)</f>
        <v>45.56818181818182</v>
      </c>
      <c r="U1232" t="str">
        <f>PROPER(LEFT(R1232,(SEARCH("/",R1232)-2)+1))</f>
        <v>Publishing</v>
      </c>
      <c r="V1232" t="str">
        <f>PROPER(RIGHT(R1232,LEN(R1232)-SEARCH("/",R1232)))</f>
        <v>Nonfiction</v>
      </c>
    </row>
    <row r="1233" spans="1:22" x14ac:dyDescent="0.25">
      <c r="A1233">
        <v>749</v>
      </c>
      <c r="B1233" s="7" t="s">
        <v>750</v>
      </c>
      <c r="C1233" s="7" t="s">
        <v>4859</v>
      </c>
      <c r="D1233" s="4">
        <v>10000</v>
      </c>
      <c r="E1233" s="4">
        <v>10556</v>
      </c>
      <c r="F1233" t="s">
        <v>8219</v>
      </c>
      <c r="G1233" t="s">
        <v>8224</v>
      </c>
      <c r="H1233" t="s">
        <v>8246</v>
      </c>
      <c r="I1233">
        <v>1485642930</v>
      </c>
      <c r="J1233" s="11">
        <f>(((I1233/60)/60)/24)+DATE(1970,1,1)</f>
        <v>42763.94131944445</v>
      </c>
      <c r="K1233">
        <v>1483050930</v>
      </c>
      <c r="L1233" s="15">
        <f>(((K1233/60)/60)/24)+DATE(1970,1,1)</f>
        <v>42733.94131944445</v>
      </c>
      <c r="M1233" s="63">
        <f>DATEDIF(L1233,J1233,"D")</f>
        <v>30</v>
      </c>
      <c r="N1233" s="5">
        <v>30</v>
      </c>
      <c r="O1233" t="b">
        <v>0</v>
      </c>
      <c r="P1233">
        <v>110</v>
      </c>
      <c r="Q1233" t="b">
        <v>1</v>
      </c>
      <c r="R1233" t="s">
        <v>8274</v>
      </c>
      <c r="S1233" s="2">
        <f>IF(E1233=0,0,E1233/D1233*100)</f>
        <v>105.56</v>
      </c>
      <c r="T1233" s="4">
        <f>IF(E1233=0,0,E1233/P1233)</f>
        <v>95.963636363636368</v>
      </c>
      <c r="U1233" t="str">
        <f>PROPER(LEFT(R1233,(SEARCH("/",R1233)-2)+1))</f>
        <v>Publishing</v>
      </c>
      <c r="V1233" t="str">
        <f>PROPER(RIGHT(R1233,LEN(R1233)-SEARCH("/",R1233)))</f>
        <v>Nonfiction</v>
      </c>
    </row>
    <row r="1234" spans="1:22" x14ac:dyDescent="0.25">
      <c r="A1234">
        <v>750</v>
      </c>
      <c r="B1234" s="7" t="s">
        <v>751</v>
      </c>
      <c r="C1234" s="7" t="s">
        <v>4860</v>
      </c>
      <c r="D1234" s="4">
        <v>4444</v>
      </c>
      <c r="E1234" s="4">
        <v>4559</v>
      </c>
      <c r="F1234" t="s">
        <v>8219</v>
      </c>
      <c r="G1234" t="s">
        <v>8224</v>
      </c>
      <c r="H1234" t="s">
        <v>8246</v>
      </c>
      <c r="I1234">
        <v>1361739872</v>
      </c>
      <c r="J1234" s="11">
        <f>(((I1234/60)/60)/24)+DATE(1970,1,1)</f>
        <v>41329.878148148149</v>
      </c>
      <c r="K1234">
        <v>1359147872</v>
      </c>
      <c r="L1234" s="15">
        <f>(((K1234/60)/60)/24)+DATE(1970,1,1)</f>
        <v>41299.878148148149</v>
      </c>
      <c r="M1234" s="63">
        <f>DATEDIF(L1234,J1234,"D")</f>
        <v>30</v>
      </c>
      <c r="N1234" s="5">
        <v>30</v>
      </c>
      <c r="O1234" t="b">
        <v>0</v>
      </c>
      <c r="P1234">
        <v>59</v>
      </c>
      <c r="Q1234" t="b">
        <v>1</v>
      </c>
      <c r="R1234" t="s">
        <v>8274</v>
      </c>
      <c r="S1234" s="2">
        <f>IF(E1234=0,0,E1234/D1234*100)</f>
        <v>102.58775877587757</v>
      </c>
      <c r="T1234" s="4">
        <f>IF(E1234=0,0,E1234/P1234)</f>
        <v>77.271186440677965</v>
      </c>
      <c r="U1234" t="str">
        <f>PROPER(LEFT(R1234,(SEARCH("/",R1234)-2)+1))</f>
        <v>Publishing</v>
      </c>
      <c r="V1234" t="str">
        <f>PROPER(RIGHT(R1234,LEN(R1234)-SEARCH("/",R1234)))</f>
        <v>Nonfiction</v>
      </c>
    </row>
    <row r="1235" spans="1:22" x14ac:dyDescent="0.25">
      <c r="A1235">
        <v>753</v>
      </c>
      <c r="B1235" s="7" t="s">
        <v>754</v>
      </c>
      <c r="C1235" s="7" t="s">
        <v>4863</v>
      </c>
      <c r="D1235" s="4">
        <v>10000</v>
      </c>
      <c r="E1235" s="4">
        <v>12800</v>
      </c>
      <c r="F1235" t="s">
        <v>8219</v>
      </c>
      <c r="G1235" t="s">
        <v>8224</v>
      </c>
      <c r="H1235" t="s">
        <v>8246</v>
      </c>
      <c r="I1235">
        <v>1423922991</v>
      </c>
      <c r="J1235" s="11">
        <f>(((I1235/60)/60)/24)+DATE(1970,1,1)</f>
        <v>42049.590173611112</v>
      </c>
      <c r="K1235">
        <v>1421330991</v>
      </c>
      <c r="L1235" s="15">
        <f>(((K1235/60)/60)/24)+DATE(1970,1,1)</f>
        <v>42019.590173611112</v>
      </c>
      <c r="M1235" s="63">
        <f>DATEDIF(L1235,J1235,"D")</f>
        <v>30</v>
      </c>
      <c r="N1235" s="5">
        <v>30</v>
      </c>
      <c r="O1235" t="b">
        <v>0</v>
      </c>
      <c r="P1235">
        <v>26</v>
      </c>
      <c r="Q1235" t="b">
        <v>1</v>
      </c>
      <c r="R1235" t="s">
        <v>8274</v>
      </c>
      <c r="S1235" s="2">
        <f>IF(E1235=0,0,E1235/D1235*100)</f>
        <v>128</v>
      </c>
      <c r="T1235" s="4">
        <f>IF(E1235=0,0,E1235/P1235)</f>
        <v>492.30769230769232</v>
      </c>
      <c r="U1235" t="str">
        <f>PROPER(LEFT(R1235,(SEARCH("/",R1235)-2)+1))</f>
        <v>Publishing</v>
      </c>
      <c r="V1235" t="str">
        <f>PROPER(RIGHT(R1235,LEN(R1235)-SEARCH("/",R1235)))</f>
        <v>Nonfiction</v>
      </c>
    </row>
    <row r="1236" spans="1:22" x14ac:dyDescent="0.25">
      <c r="A1236">
        <v>754</v>
      </c>
      <c r="B1236" s="7" t="s">
        <v>755</v>
      </c>
      <c r="C1236" s="7" t="s">
        <v>4864</v>
      </c>
      <c r="D1236" s="4">
        <v>2000</v>
      </c>
      <c r="E1236" s="4">
        <v>2075</v>
      </c>
      <c r="F1236" t="s">
        <v>8219</v>
      </c>
      <c r="G1236" t="s">
        <v>8224</v>
      </c>
      <c r="H1236" t="s">
        <v>8246</v>
      </c>
      <c r="I1236">
        <v>1357408721</v>
      </c>
      <c r="J1236" s="11">
        <f>(((I1236/60)/60)/24)+DATE(1970,1,1)</f>
        <v>41279.749085648145</v>
      </c>
      <c r="K1236">
        <v>1354816721</v>
      </c>
      <c r="L1236" s="15">
        <f>(((K1236/60)/60)/24)+DATE(1970,1,1)</f>
        <v>41249.749085648145</v>
      </c>
      <c r="M1236" s="63">
        <f>DATEDIF(L1236,J1236,"D")</f>
        <v>30</v>
      </c>
      <c r="N1236" s="5">
        <v>30</v>
      </c>
      <c r="O1236" t="b">
        <v>0</v>
      </c>
      <c r="P1236">
        <v>49</v>
      </c>
      <c r="Q1236" t="b">
        <v>1</v>
      </c>
      <c r="R1236" t="s">
        <v>8274</v>
      </c>
      <c r="S1236" s="2">
        <f>IF(E1236=0,0,E1236/D1236*100)</f>
        <v>103.75000000000001</v>
      </c>
      <c r="T1236" s="4">
        <f>IF(E1236=0,0,E1236/P1236)</f>
        <v>42.346938775510203</v>
      </c>
      <c r="U1236" t="str">
        <f>PROPER(LEFT(R1236,(SEARCH("/",R1236)-2)+1))</f>
        <v>Publishing</v>
      </c>
      <c r="V1236" t="str">
        <f>PROPER(RIGHT(R1236,LEN(R1236)-SEARCH("/",R1236)))</f>
        <v>Nonfiction</v>
      </c>
    </row>
    <row r="1237" spans="1:22" x14ac:dyDescent="0.25">
      <c r="A1237">
        <v>758</v>
      </c>
      <c r="B1237" s="7" t="s">
        <v>759</v>
      </c>
      <c r="C1237" s="7" t="s">
        <v>4868</v>
      </c>
      <c r="D1237" s="4">
        <v>2500</v>
      </c>
      <c r="E1237" s="4">
        <v>2550</v>
      </c>
      <c r="F1237" t="s">
        <v>8219</v>
      </c>
      <c r="G1237" t="s">
        <v>8224</v>
      </c>
      <c r="H1237" t="s">
        <v>8246</v>
      </c>
      <c r="I1237">
        <v>1286568268</v>
      </c>
      <c r="J1237" s="11">
        <f>(((I1237/60)/60)/24)+DATE(1970,1,1)</f>
        <v>40459.836435185185</v>
      </c>
      <c r="K1237">
        <v>1283976268</v>
      </c>
      <c r="L1237" s="15">
        <f>(((K1237/60)/60)/24)+DATE(1970,1,1)</f>
        <v>40429.836435185185</v>
      </c>
      <c r="M1237" s="63">
        <f>DATEDIF(L1237,J1237,"D")</f>
        <v>30</v>
      </c>
      <c r="N1237" s="5">
        <v>30</v>
      </c>
      <c r="O1237" t="b">
        <v>0</v>
      </c>
      <c r="P1237">
        <v>19</v>
      </c>
      <c r="Q1237" t="b">
        <v>1</v>
      </c>
      <c r="R1237" t="s">
        <v>8274</v>
      </c>
      <c r="S1237" s="2">
        <f>IF(E1237=0,0,E1237/D1237*100)</f>
        <v>102</v>
      </c>
      <c r="T1237" s="4">
        <f>IF(E1237=0,0,E1237/P1237)</f>
        <v>134.21052631578948</v>
      </c>
      <c r="U1237" t="str">
        <f>PROPER(LEFT(R1237,(SEARCH("/",R1237)-2)+1))</f>
        <v>Publishing</v>
      </c>
      <c r="V1237" t="str">
        <f>PROPER(RIGHT(R1237,LEN(R1237)-SEARCH("/",R1237)))</f>
        <v>Nonfiction</v>
      </c>
    </row>
    <row r="1238" spans="1:22" x14ac:dyDescent="0.25">
      <c r="A1238">
        <v>760</v>
      </c>
      <c r="B1238" s="7" t="s">
        <v>761</v>
      </c>
      <c r="C1238" s="7" t="s">
        <v>4870</v>
      </c>
      <c r="D1238" s="4">
        <v>2200</v>
      </c>
      <c r="E1238" s="4">
        <v>0</v>
      </c>
      <c r="F1238" t="s">
        <v>8221</v>
      </c>
      <c r="G1238" t="s">
        <v>8224</v>
      </c>
      <c r="H1238" t="s">
        <v>8246</v>
      </c>
      <c r="I1238">
        <v>1480188013</v>
      </c>
      <c r="J1238" s="11">
        <f>(((I1238/60)/60)/24)+DATE(1970,1,1)</f>
        <v>42700.805706018517</v>
      </c>
      <c r="K1238">
        <v>1477592413</v>
      </c>
      <c r="L1238" s="15">
        <f>(((K1238/60)/60)/24)+DATE(1970,1,1)</f>
        <v>42670.764039351852</v>
      </c>
      <c r="M1238" s="63">
        <f>DATEDIF(L1238,J1238,"D")</f>
        <v>30</v>
      </c>
      <c r="N1238" s="5">
        <v>30</v>
      </c>
      <c r="O1238" t="b">
        <v>0</v>
      </c>
      <c r="P1238">
        <v>0</v>
      </c>
      <c r="Q1238" t="b">
        <v>0</v>
      </c>
      <c r="R1238" t="s">
        <v>8275</v>
      </c>
      <c r="S1238" s="2">
        <f>IF(E1238=0,0,E1238/D1238*100)</f>
        <v>0</v>
      </c>
      <c r="T1238" s="4">
        <f>IF(E1238=0,0,E1238/P1238)</f>
        <v>0</v>
      </c>
      <c r="U1238" t="str">
        <f>PROPER(LEFT(R1238,(SEARCH("/",R1238)-2)+1))</f>
        <v>Publishing</v>
      </c>
      <c r="V1238" t="str">
        <f>PROPER(RIGHT(R1238,LEN(R1238)-SEARCH("/",R1238)))</f>
        <v>Fiction</v>
      </c>
    </row>
    <row r="1239" spans="1:22" x14ac:dyDescent="0.25">
      <c r="A1239">
        <v>761</v>
      </c>
      <c r="B1239" s="7" t="s">
        <v>762</v>
      </c>
      <c r="C1239" s="7" t="s">
        <v>4871</v>
      </c>
      <c r="D1239" s="4">
        <v>5000</v>
      </c>
      <c r="E1239" s="4">
        <v>235</v>
      </c>
      <c r="F1239" t="s">
        <v>8221</v>
      </c>
      <c r="G1239" t="s">
        <v>8224</v>
      </c>
      <c r="H1239" t="s">
        <v>8246</v>
      </c>
      <c r="I1239">
        <v>1391364126</v>
      </c>
      <c r="J1239" s="11">
        <f>(((I1239/60)/60)/24)+DATE(1970,1,1)</f>
        <v>41672.751458333332</v>
      </c>
      <c r="K1239">
        <v>1388772126</v>
      </c>
      <c r="L1239" s="15">
        <f>(((K1239/60)/60)/24)+DATE(1970,1,1)</f>
        <v>41642.751458333332</v>
      </c>
      <c r="M1239" s="63">
        <f>DATEDIF(L1239,J1239,"D")</f>
        <v>30</v>
      </c>
      <c r="N1239" s="5">
        <v>30</v>
      </c>
      <c r="O1239" t="b">
        <v>0</v>
      </c>
      <c r="P1239">
        <v>6</v>
      </c>
      <c r="Q1239" t="b">
        <v>0</v>
      </c>
      <c r="R1239" t="s">
        <v>8275</v>
      </c>
      <c r="S1239" s="2">
        <f>IF(E1239=0,0,E1239/D1239*100)</f>
        <v>4.7</v>
      </c>
      <c r="T1239" s="4">
        <f>IF(E1239=0,0,E1239/P1239)</f>
        <v>39.166666666666664</v>
      </c>
      <c r="U1239" t="str">
        <f>PROPER(LEFT(R1239,(SEARCH("/",R1239)-2)+1))</f>
        <v>Publishing</v>
      </c>
      <c r="V1239" t="str">
        <f>PROPER(RIGHT(R1239,LEN(R1239)-SEARCH("/",R1239)))</f>
        <v>Fiction</v>
      </c>
    </row>
    <row r="1240" spans="1:22" x14ac:dyDescent="0.25">
      <c r="A1240">
        <v>763</v>
      </c>
      <c r="B1240" s="7" t="s">
        <v>764</v>
      </c>
      <c r="C1240" s="7" t="s">
        <v>4873</v>
      </c>
      <c r="D1240" s="4">
        <v>4290</v>
      </c>
      <c r="E1240" s="4">
        <v>5</v>
      </c>
      <c r="F1240" t="s">
        <v>8221</v>
      </c>
      <c r="G1240" t="s">
        <v>8225</v>
      </c>
      <c r="H1240" t="s">
        <v>8247</v>
      </c>
      <c r="I1240">
        <v>1376563408</v>
      </c>
      <c r="J1240" s="11">
        <f>(((I1240/60)/60)/24)+DATE(1970,1,1)</f>
        <v>41501.446851851848</v>
      </c>
      <c r="K1240">
        <v>1373971408</v>
      </c>
      <c r="L1240" s="15">
        <f>(((K1240/60)/60)/24)+DATE(1970,1,1)</f>
        <v>41471.446851851848</v>
      </c>
      <c r="M1240" s="63">
        <f>DATEDIF(L1240,J1240,"D")</f>
        <v>30</v>
      </c>
      <c r="N1240" s="5">
        <v>30</v>
      </c>
      <c r="O1240" t="b">
        <v>0</v>
      </c>
      <c r="P1240">
        <v>1</v>
      </c>
      <c r="Q1240" t="b">
        <v>0</v>
      </c>
      <c r="R1240" t="s">
        <v>8275</v>
      </c>
      <c r="S1240" s="2">
        <f>IF(E1240=0,0,E1240/D1240*100)</f>
        <v>0.11655011655011654</v>
      </c>
      <c r="T1240" s="4">
        <f>IF(E1240=0,0,E1240/P1240)</f>
        <v>5</v>
      </c>
      <c r="U1240" t="str">
        <f>PROPER(LEFT(R1240,(SEARCH("/",R1240)-2)+1))</f>
        <v>Publishing</v>
      </c>
      <c r="V1240" t="str">
        <f>PROPER(RIGHT(R1240,LEN(R1240)-SEARCH("/",R1240)))</f>
        <v>Fiction</v>
      </c>
    </row>
    <row r="1241" spans="1:22" x14ac:dyDescent="0.25">
      <c r="A1241">
        <v>764</v>
      </c>
      <c r="B1241" s="7" t="s">
        <v>765</v>
      </c>
      <c r="C1241" s="7" t="s">
        <v>4874</v>
      </c>
      <c r="D1241" s="4">
        <v>5000</v>
      </c>
      <c r="E1241" s="4">
        <v>0</v>
      </c>
      <c r="F1241" t="s">
        <v>8221</v>
      </c>
      <c r="G1241" t="s">
        <v>8224</v>
      </c>
      <c r="H1241" t="s">
        <v>8246</v>
      </c>
      <c r="I1241">
        <v>1441858161</v>
      </c>
      <c r="J1241" s="11">
        <f>(((I1241/60)/60)/24)+DATE(1970,1,1)</f>
        <v>42257.173159722224</v>
      </c>
      <c r="K1241">
        <v>1439266161</v>
      </c>
      <c r="L1241" s="15">
        <f>(((K1241/60)/60)/24)+DATE(1970,1,1)</f>
        <v>42227.173159722224</v>
      </c>
      <c r="M1241" s="63">
        <f>DATEDIF(L1241,J1241,"D")</f>
        <v>30</v>
      </c>
      <c r="N1241" s="5">
        <v>30</v>
      </c>
      <c r="O1241" t="b">
        <v>0</v>
      </c>
      <c r="P1241">
        <v>0</v>
      </c>
      <c r="Q1241" t="b">
        <v>0</v>
      </c>
      <c r="R1241" t="s">
        <v>8275</v>
      </c>
      <c r="S1241" s="2">
        <f>IF(E1241=0,0,E1241/D1241*100)</f>
        <v>0</v>
      </c>
      <c r="T1241" s="4">
        <f>IF(E1241=0,0,E1241/P1241)</f>
        <v>0</v>
      </c>
      <c r="U1241" t="str">
        <f>PROPER(LEFT(R1241,(SEARCH("/",R1241)-2)+1))</f>
        <v>Publishing</v>
      </c>
      <c r="V1241" t="str">
        <f>PROPER(RIGHT(R1241,LEN(R1241)-SEARCH("/",R1241)))</f>
        <v>Fiction</v>
      </c>
    </row>
    <row r="1242" spans="1:22" x14ac:dyDescent="0.25">
      <c r="A1242">
        <v>765</v>
      </c>
      <c r="B1242" s="7" t="s">
        <v>766</v>
      </c>
      <c r="C1242" s="7" t="s">
        <v>4875</v>
      </c>
      <c r="D1242" s="4">
        <v>7000</v>
      </c>
      <c r="E1242" s="4">
        <v>2521</v>
      </c>
      <c r="F1242" t="s">
        <v>8221</v>
      </c>
      <c r="G1242" t="s">
        <v>8224</v>
      </c>
      <c r="H1242" t="s">
        <v>8246</v>
      </c>
      <c r="I1242">
        <v>1413723684</v>
      </c>
      <c r="J1242" s="11">
        <f>(((I1242/60)/60)/24)+DATE(1970,1,1)</f>
        <v>41931.542638888888</v>
      </c>
      <c r="K1242">
        <v>1411131684</v>
      </c>
      <c r="L1242" s="15">
        <f>(((K1242/60)/60)/24)+DATE(1970,1,1)</f>
        <v>41901.542638888888</v>
      </c>
      <c r="M1242" s="63">
        <f>DATEDIF(L1242,J1242,"D")</f>
        <v>30</v>
      </c>
      <c r="N1242" s="5">
        <v>30</v>
      </c>
      <c r="O1242" t="b">
        <v>0</v>
      </c>
      <c r="P1242">
        <v>44</v>
      </c>
      <c r="Q1242" t="b">
        <v>0</v>
      </c>
      <c r="R1242" t="s">
        <v>8275</v>
      </c>
      <c r="S1242" s="2">
        <f>IF(E1242=0,0,E1242/D1242*100)</f>
        <v>36.014285714285712</v>
      </c>
      <c r="T1242" s="4">
        <f>IF(E1242=0,0,E1242/P1242)</f>
        <v>57.295454545454547</v>
      </c>
      <c r="U1242" t="str">
        <f>PROPER(LEFT(R1242,(SEARCH("/",R1242)-2)+1))</f>
        <v>Publishing</v>
      </c>
      <c r="V1242" t="str">
        <f>PROPER(RIGHT(R1242,LEN(R1242)-SEARCH("/",R1242)))</f>
        <v>Fiction</v>
      </c>
    </row>
    <row r="1243" spans="1:22" x14ac:dyDescent="0.25">
      <c r="A1243">
        <v>766</v>
      </c>
      <c r="B1243" s="7" t="s">
        <v>767</v>
      </c>
      <c r="C1243" s="7" t="s">
        <v>4876</v>
      </c>
      <c r="D1243" s="4">
        <v>4000</v>
      </c>
      <c r="E1243" s="4">
        <v>0</v>
      </c>
      <c r="F1243" t="s">
        <v>8221</v>
      </c>
      <c r="G1243" t="s">
        <v>8229</v>
      </c>
      <c r="H1243" t="s">
        <v>8251</v>
      </c>
      <c r="I1243">
        <v>1424112483</v>
      </c>
      <c r="J1243" s="11">
        <f>(((I1243/60)/60)/24)+DATE(1970,1,1)</f>
        <v>42051.783368055556</v>
      </c>
      <c r="K1243">
        <v>1421520483</v>
      </c>
      <c r="L1243" s="15">
        <f>(((K1243/60)/60)/24)+DATE(1970,1,1)</f>
        <v>42021.783368055556</v>
      </c>
      <c r="M1243" s="63">
        <f>DATEDIF(L1243,J1243,"D")</f>
        <v>30</v>
      </c>
      <c r="N1243" s="5">
        <v>30</v>
      </c>
      <c r="O1243" t="b">
        <v>0</v>
      </c>
      <c r="P1243">
        <v>0</v>
      </c>
      <c r="Q1243" t="b">
        <v>0</v>
      </c>
      <c r="R1243" t="s">
        <v>8275</v>
      </c>
      <c r="S1243" s="2">
        <f>IF(E1243=0,0,E1243/D1243*100)</f>
        <v>0</v>
      </c>
      <c r="T1243" s="4">
        <f>IF(E1243=0,0,E1243/P1243)</f>
        <v>0</v>
      </c>
      <c r="U1243" t="str">
        <f>PROPER(LEFT(R1243,(SEARCH("/",R1243)-2)+1))</f>
        <v>Publishing</v>
      </c>
      <c r="V1243" t="str">
        <f>PROPER(RIGHT(R1243,LEN(R1243)-SEARCH("/",R1243)))</f>
        <v>Fiction</v>
      </c>
    </row>
    <row r="1244" spans="1:22" x14ac:dyDescent="0.25">
      <c r="A1244">
        <v>767</v>
      </c>
      <c r="B1244" s="7" t="s">
        <v>768</v>
      </c>
      <c r="C1244" s="7" t="s">
        <v>4877</v>
      </c>
      <c r="D1244" s="4">
        <v>5000</v>
      </c>
      <c r="E1244" s="4">
        <v>177</v>
      </c>
      <c r="F1244" t="s">
        <v>8221</v>
      </c>
      <c r="G1244" t="s">
        <v>8224</v>
      </c>
      <c r="H1244" t="s">
        <v>8246</v>
      </c>
      <c r="I1244">
        <v>1432178810</v>
      </c>
      <c r="J1244" s="11">
        <f>(((I1244/60)/60)/24)+DATE(1970,1,1)</f>
        <v>42145.143634259264</v>
      </c>
      <c r="K1244">
        <v>1429586810</v>
      </c>
      <c r="L1244" s="15">
        <f>(((K1244/60)/60)/24)+DATE(1970,1,1)</f>
        <v>42115.143634259264</v>
      </c>
      <c r="M1244" s="63">
        <f>DATEDIF(L1244,J1244,"D")</f>
        <v>30</v>
      </c>
      <c r="N1244" s="5">
        <v>30</v>
      </c>
      <c r="O1244" t="b">
        <v>0</v>
      </c>
      <c r="P1244">
        <v>3</v>
      </c>
      <c r="Q1244" t="b">
        <v>0</v>
      </c>
      <c r="R1244" t="s">
        <v>8275</v>
      </c>
      <c r="S1244" s="2">
        <f>IF(E1244=0,0,E1244/D1244*100)</f>
        <v>3.54</v>
      </c>
      <c r="T1244" s="4">
        <f>IF(E1244=0,0,E1244/P1244)</f>
        <v>59</v>
      </c>
      <c r="U1244" t="str">
        <f>PROPER(LEFT(R1244,(SEARCH("/",R1244)-2)+1))</f>
        <v>Publishing</v>
      </c>
      <c r="V1244" t="str">
        <f>PROPER(RIGHT(R1244,LEN(R1244)-SEARCH("/",R1244)))</f>
        <v>Fiction</v>
      </c>
    </row>
    <row r="1245" spans="1:22" x14ac:dyDescent="0.25">
      <c r="A1245">
        <v>768</v>
      </c>
      <c r="B1245" s="7" t="s">
        <v>769</v>
      </c>
      <c r="C1245" s="7" t="s">
        <v>4878</v>
      </c>
      <c r="D1245" s="4">
        <v>2500</v>
      </c>
      <c r="E1245" s="4">
        <v>0</v>
      </c>
      <c r="F1245" t="s">
        <v>8221</v>
      </c>
      <c r="G1245" t="s">
        <v>8224</v>
      </c>
      <c r="H1245" t="s">
        <v>8246</v>
      </c>
      <c r="I1245">
        <v>1387169890</v>
      </c>
      <c r="J1245" s="11">
        <f>(((I1245/60)/60)/24)+DATE(1970,1,1)</f>
        <v>41624.207060185188</v>
      </c>
      <c r="K1245">
        <v>1384577890</v>
      </c>
      <c r="L1245" s="15">
        <f>(((K1245/60)/60)/24)+DATE(1970,1,1)</f>
        <v>41594.207060185188</v>
      </c>
      <c r="M1245" s="63">
        <f>DATEDIF(L1245,J1245,"D")</f>
        <v>30</v>
      </c>
      <c r="N1245" s="5">
        <v>30</v>
      </c>
      <c r="O1245" t="b">
        <v>0</v>
      </c>
      <c r="P1245">
        <v>0</v>
      </c>
      <c r="Q1245" t="b">
        <v>0</v>
      </c>
      <c r="R1245" t="s">
        <v>8275</v>
      </c>
      <c r="S1245" s="2">
        <f>IF(E1245=0,0,E1245/D1245*100)</f>
        <v>0</v>
      </c>
      <c r="T1245" s="4">
        <f>IF(E1245=0,0,E1245/P1245)</f>
        <v>0</v>
      </c>
      <c r="U1245" t="str">
        <f>PROPER(LEFT(R1245,(SEARCH("/",R1245)-2)+1))</f>
        <v>Publishing</v>
      </c>
      <c r="V1245" t="str">
        <f>PROPER(RIGHT(R1245,LEN(R1245)-SEARCH("/",R1245)))</f>
        <v>Fiction</v>
      </c>
    </row>
    <row r="1246" spans="1:22" x14ac:dyDescent="0.25">
      <c r="A1246">
        <v>769</v>
      </c>
      <c r="B1246" s="7" t="s">
        <v>770</v>
      </c>
      <c r="C1246" s="7" t="s">
        <v>4879</v>
      </c>
      <c r="D1246" s="4">
        <v>4000</v>
      </c>
      <c r="E1246" s="4">
        <v>1656</v>
      </c>
      <c r="F1246" t="s">
        <v>8221</v>
      </c>
      <c r="G1246" t="s">
        <v>8224</v>
      </c>
      <c r="H1246" t="s">
        <v>8246</v>
      </c>
      <c r="I1246">
        <v>1388102094</v>
      </c>
      <c r="J1246" s="11">
        <f>(((I1246/60)/60)/24)+DATE(1970,1,1)</f>
        <v>41634.996458333335</v>
      </c>
      <c r="K1246">
        <v>1385510094</v>
      </c>
      <c r="L1246" s="15">
        <f>(((K1246/60)/60)/24)+DATE(1970,1,1)</f>
        <v>41604.996458333335</v>
      </c>
      <c r="M1246" s="63">
        <f>DATEDIF(L1246,J1246,"D")</f>
        <v>30</v>
      </c>
      <c r="N1246" s="5">
        <v>30</v>
      </c>
      <c r="O1246" t="b">
        <v>0</v>
      </c>
      <c r="P1246">
        <v>52</v>
      </c>
      <c r="Q1246" t="b">
        <v>0</v>
      </c>
      <c r="R1246" t="s">
        <v>8275</v>
      </c>
      <c r="S1246" s="2">
        <f>IF(E1246=0,0,E1246/D1246*100)</f>
        <v>41.4</v>
      </c>
      <c r="T1246" s="4">
        <f>IF(E1246=0,0,E1246/P1246)</f>
        <v>31.846153846153847</v>
      </c>
      <c r="U1246" t="str">
        <f>PROPER(LEFT(R1246,(SEARCH("/",R1246)-2)+1))</f>
        <v>Publishing</v>
      </c>
      <c r="V1246" t="str">
        <f>PROPER(RIGHT(R1246,LEN(R1246)-SEARCH("/",R1246)))</f>
        <v>Fiction</v>
      </c>
    </row>
    <row r="1247" spans="1:22" x14ac:dyDescent="0.25">
      <c r="A1247">
        <v>774</v>
      </c>
      <c r="B1247" s="7" t="s">
        <v>775</v>
      </c>
      <c r="C1247" s="7" t="s">
        <v>4884</v>
      </c>
      <c r="D1247" s="4">
        <v>500</v>
      </c>
      <c r="E1247" s="4">
        <v>351</v>
      </c>
      <c r="F1247" t="s">
        <v>8221</v>
      </c>
      <c r="G1247" t="s">
        <v>8224</v>
      </c>
      <c r="H1247" t="s">
        <v>8246</v>
      </c>
      <c r="I1247">
        <v>1393181018</v>
      </c>
      <c r="J1247" s="11">
        <f>(((I1247/60)/60)/24)+DATE(1970,1,1)</f>
        <v>41693.780300925922</v>
      </c>
      <c r="K1247">
        <v>1390589018</v>
      </c>
      <c r="L1247" s="15">
        <f>(((K1247/60)/60)/24)+DATE(1970,1,1)</f>
        <v>41663.780300925922</v>
      </c>
      <c r="M1247" s="63">
        <f>DATEDIF(L1247,J1247,"D")</f>
        <v>30</v>
      </c>
      <c r="N1247" s="5">
        <v>30</v>
      </c>
      <c r="O1247" t="b">
        <v>0</v>
      </c>
      <c r="P1247">
        <v>9</v>
      </c>
      <c r="Q1247" t="b">
        <v>0</v>
      </c>
      <c r="R1247" t="s">
        <v>8275</v>
      </c>
      <c r="S1247" s="2">
        <f>IF(E1247=0,0,E1247/D1247*100)</f>
        <v>70.199999999999989</v>
      </c>
      <c r="T1247" s="4">
        <f>IF(E1247=0,0,E1247/P1247)</f>
        <v>39</v>
      </c>
      <c r="U1247" t="str">
        <f>PROPER(LEFT(R1247,(SEARCH("/",R1247)-2)+1))</f>
        <v>Publishing</v>
      </c>
      <c r="V1247" t="str">
        <f>PROPER(RIGHT(R1247,LEN(R1247)-SEARCH("/",R1247)))</f>
        <v>Fiction</v>
      </c>
    </row>
    <row r="1248" spans="1:22" x14ac:dyDescent="0.25">
      <c r="A1248">
        <v>775</v>
      </c>
      <c r="B1248" s="7" t="s">
        <v>776</v>
      </c>
      <c r="C1248" s="7" t="s">
        <v>4885</v>
      </c>
      <c r="D1248" s="4">
        <v>10000</v>
      </c>
      <c r="E1248" s="4">
        <v>170</v>
      </c>
      <c r="F1248" t="s">
        <v>8221</v>
      </c>
      <c r="G1248" t="s">
        <v>8224</v>
      </c>
      <c r="H1248" t="s">
        <v>8246</v>
      </c>
      <c r="I1248">
        <v>1323998795</v>
      </c>
      <c r="J1248" s="11">
        <f>(((I1248/60)/60)/24)+DATE(1970,1,1)</f>
        <v>40893.060127314813</v>
      </c>
      <c r="K1248">
        <v>1321406795</v>
      </c>
      <c r="L1248" s="15">
        <f>(((K1248/60)/60)/24)+DATE(1970,1,1)</f>
        <v>40863.060127314813</v>
      </c>
      <c r="M1248" s="63">
        <f>DATEDIF(L1248,J1248,"D")</f>
        <v>30</v>
      </c>
      <c r="N1248" s="5">
        <v>30</v>
      </c>
      <c r="O1248" t="b">
        <v>0</v>
      </c>
      <c r="P1248">
        <v>5</v>
      </c>
      <c r="Q1248" t="b">
        <v>0</v>
      </c>
      <c r="R1248" t="s">
        <v>8275</v>
      </c>
      <c r="S1248" s="2">
        <f>IF(E1248=0,0,E1248/D1248*100)</f>
        <v>1.7000000000000002</v>
      </c>
      <c r="T1248" s="4">
        <f>IF(E1248=0,0,E1248/P1248)</f>
        <v>34</v>
      </c>
      <c r="U1248" t="str">
        <f>PROPER(LEFT(R1248,(SEARCH("/",R1248)-2)+1))</f>
        <v>Publishing</v>
      </c>
      <c r="V1248" t="str">
        <f>PROPER(RIGHT(R1248,LEN(R1248)-SEARCH("/",R1248)))</f>
        <v>Fiction</v>
      </c>
    </row>
    <row r="1249" spans="1:22" x14ac:dyDescent="0.25">
      <c r="A1249">
        <v>777</v>
      </c>
      <c r="B1249" s="7" t="s">
        <v>778</v>
      </c>
      <c r="C1249" s="7" t="s">
        <v>4887</v>
      </c>
      <c r="D1249" s="4">
        <v>3000</v>
      </c>
      <c r="E1249" s="4">
        <v>21</v>
      </c>
      <c r="F1249" t="s">
        <v>8221</v>
      </c>
      <c r="G1249" t="s">
        <v>8224</v>
      </c>
      <c r="H1249" t="s">
        <v>8246</v>
      </c>
      <c r="I1249">
        <v>1375313577</v>
      </c>
      <c r="J1249" s="11">
        <f>(((I1249/60)/60)/24)+DATE(1970,1,1)</f>
        <v>41486.981215277774</v>
      </c>
      <c r="K1249">
        <v>1372721577</v>
      </c>
      <c r="L1249" s="15">
        <f>(((K1249/60)/60)/24)+DATE(1970,1,1)</f>
        <v>41456.981215277774</v>
      </c>
      <c r="M1249" s="63">
        <f>DATEDIF(L1249,J1249,"D")</f>
        <v>30</v>
      </c>
      <c r="N1249" s="5">
        <v>30</v>
      </c>
      <c r="O1249" t="b">
        <v>0</v>
      </c>
      <c r="P1249">
        <v>3</v>
      </c>
      <c r="Q1249" t="b">
        <v>0</v>
      </c>
      <c r="R1249" t="s">
        <v>8275</v>
      </c>
      <c r="S1249" s="2">
        <f>IF(E1249=0,0,E1249/D1249*100)</f>
        <v>0.70000000000000007</v>
      </c>
      <c r="T1249" s="4">
        <f>IF(E1249=0,0,E1249/P1249)</f>
        <v>7</v>
      </c>
      <c r="U1249" t="str">
        <f>PROPER(LEFT(R1249,(SEARCH("/",R1249)-2)+1))</f>
        <v>Publishing</v>
      </c>
      <c r="V1249" t="str">
        <f>PROPER(RIGHT(R1249,LEN(R1249)-SEARCH("/",R1249)))</f>
        <v>Fiction</v>
      </c>
    </row>
    <row r="1250" spans="1:22" x14ac:dyDescent="0.25">
      <c r="A1250">
        <v>778</v>
      </c>
      <c r="B1250" s="7" t="s">
        <v>779</v>
      </c>
      <c r="C1250" s="7" t="s">
        <v>4888</v>
      </c>
      <c r="D1250" s="4">
        <v>500</v>
      </c>
      <c r="E1250" s="4">
        <v>2</v>
      </c>
      <c r="F1250" t="s">
        <v>8221</v>
      </c>
      <c r="G1250" t="s">
        <v>8224</v>
      </c>
      <c r="H1250" t="s">
        <v>8246</v>
      </c>
      <c r="I1250">
        <v>1398876680</v>
      </c>
      <c r="J1250" s="11">
        <f>(((I1250/60)/60)/24)+DATE(1970,1,1)</f>
        <v>41759.702314814815</v>
      </c>
      <c r="K1250">
        <v>1396284680</v>
      </c>
      <c r="L1250" s="15">
        <f>(((K1250/60)/60)/24)+DATE(1970,1,1)</f>
        <v>41729.702314814815</v>
      </c>
      <c r="M1250" s="63">
        <f>DATEDIF(L1250,J1250,"D")</f>
        <v>30</v>
      </c>
      <c r="N1250" s="5">
        <v>30</v>
      </c>
      <c r="O1250" t="b">
        <v>0</v>
      </c>
      <c r="P1250">
        <v>1</v>
      </c>
      <c r="Q1250" t="b">
        <v>0</v>
      </c>
      <c r="R1250" t="s">
        <v>8275</v>
      </c>
      <c r="S1250" s="2">
        <f>IF(E1250=0,0,E1250/D1250*100)</f>
        <v>0.4</v>
      </c>
      <c r="T1250" s="4">
        <f>IF(E1250=0,0,E1250/P1250)</f>
        <v>2</v>
      </c>
      <c r="U1250" t="str">
        <f>PROPER(LEFT(R1250,(SEARCH("/",R1250)-2)+1))</f>
        <v>Publishing</v>
      </c>
      <c r="V1250" t="str">
        <f>PROPER(RIGHT(R1250,LEN(R1250)-SEARCH("/",R1250)))</f>
        <v>Fiction</v>
      </c>
    </row>
    <row r="1251" spans="1:22" x14ac:dyDescent="0.25">
      <c r="A1251">
        <v>779</v>
      </c>
      <c r="B1251" s="7" t="s">
        <v>780</v>
      </c>
      <c r="C1251" s="7" t="s">
        <v>4889</v>
      </c>
      <c r="D1251" s="4">
        <v>15000</v>
      </c>
      <c r="E1251" s="4">
        <v>400</v>
      </c>
      <c r="F1251" t="s">
        <v>8221</v>
      </c>
      <c r="G1251" t="s">
        <v>8224</v>
      </c>
      <c r="H1251" t="s">
        <v>8246</v>
      </c>
      <c r="I1251">
        <v>1287115200</v>
      </c>
      <c r="J1251" s="11">
        <f>(((I1251/60)/60)/24)+DATE(1970,1,1)</f>
        <v>40466.166666666664</v>
      </c>
      <c r="K1251">
        <v>1284567905</v>
      </c>
      <c r="L1251" s="15">
        <f>(((K1251/60)/60)/24)+DATE(1970,1,1)</f>
        <v>40436.68408564815</v>
      </c>
      <c r="M1251" s="63">
        <f>DATEDIF(L1251,J1251,"D")</f>
        <v>30</v>
      </c>
      <c r="N1251" s="5">
        <v>30</v>
      </c>
      <c r="O1251" t="b">
        <v>0</v>
      </c>
      <c r="P1251">
        <v>6</v>
      </c>
      <c r="Q1251" t="b">
        <v>0</v>
      </c>
      <c r="R1251" t="s">
        <v>8275</v>
      </c>
      <c r="S1251" s="2">
        <f>IF(E1251=0,0,E1251/D1251*100)</f>
        <v>2.666666666666667</v>
      </c>
      <c r="T1251" s="4">
        <f>IF(E1251=0,0,E1251/P1251)</f>
        <v>66.666666666666671</v>
      </c>
      <c r="U1251" t="str">
        <f>PROPER(LEFT(R1251,(SEARCH("/",R1251)-2)+1))</f>
        <v>Publishing</v>
      </c>
      <c r="V1251" t="str">
        <f>PROPER(RIGHT(R1251,LEN(R1251)-SEARCH("/",R1251)))</f>
        <v>Fiction</v>
      </c>
    </row>
    <row r="1252" spans="1:22" x14ac:dyDescent="0.25">
      <c r="A1252">
        <v>780</v>
      </c>
      <c r="B1252" s="7" t="s">
        <v>781</v>
      </c>
      <c r="C1252" s="7" t="s">
        <v>4890</v>
      </c>
      <c r="D1252" s="4">
        <v>1000</v>
      </c>
      <c r="E1252" s="4">
        <v>1040</v>
      </c>
      <c r="F1252" t="s">
        <v>8219</v>
      </c>
      <c r="G1252" t="s">
        <v>8224</v>
      </c>
      <c r="H1252" t="s">
        <v>8246</v>
      </c>
      <c r="I1252">
        <v>1304439025</v>
      </c>
      <c r="J1252" s="11">
        <f>(((I1252/60)/60)/24)+DATE(1970,1,1)</f>
        <v>40666.673900462964</v>
      </c>
      <c r="K1252">
        <v>1301847025</v>
      </c>
      <c r="L1252" s="15">
        <f>(((K1252/60)/60)/24)+DATE(1970,1,1)</f>
        <v>40636.673900462964</v>
      </c>
      <c r="M1252" s="63">
        <f>DATEDIF(L1252,J1252,"D")</f>
        <v>30</v>
      </c>
      <c r="N1252" s="5">
        <v>30</v>
      </c>
      <c r="O1252" t="b">
        <v>0</v>
      </c>
      <c r="P1252">
        <v>27</v>
      </c>
      <c r="Q1252" t="b">
        <v>1</v>
      </c>
      <c r="R1252" t="s">
        <v>8276</v>
      </c>
      <c r="S1252" s="2">
        <f>IF(E1252=0,0,E1252/D1252*100)</f>
        <v>104</v>
      </c>
      <c r="T1252" s="4">
        <f>IF(E1252=0,0,E1252/P1252)</f>
        <v>38.518518518518519</v>
      </c>
      <c r="U1252" t="str">
        <f>PROPER(LEFT(R1252,(SEARCH("/",R1252)-2)+1))</f>
        <v>Music</v>
      </c>
      <c r="V1252" t="str">
        <f>PROPER(RIGHT(R1252,LEN(R1252)-SEARCH("/",R1252)))</f>
        <v>Rock</v>
      </c>
    </row>
    <row r="1253" spans="1:22" x14ac:dyDescent="0.25">
      <c r="A1253">
        <v>781</v>
      </c>
      <c r="B1253" s="7" t="s">
        <v>782</v>
      </c>
      <c r="C1253" s="7" t="s">
        <v>4891</v>
      </c>
      <c r="D1253" s="4">
        <v>800</v>
      </c>
      <c r="E1253" s="4">
        <v>1065.23</v>
      </c>
      <c r="F1253" t="s">
        <v>8219</v>
      </c>
      <c r="G1253" t="s">
        <v>8224</v>
      </c>
      <c r="H1253" t="s">
        <v>8246</v>
      </c>
      <c r="I1253">
        <v>1370649674</v>
      </c>
      <c r="J1253" s="11">
        <f>(((I1253/60)/60)/24)+DATE(1970,1,1)</f>
        <v>41433.000856481485</v>
      </c>
      <c r="K1253">
        <v>1368057674</v>
      </c>
      <c r="L1253" s="15">
        <f>(((K1253/60)/60)/24)+DATE(1970,1,1)</f>
        <v>41403.000856481485</v>
      </c>
      <c r="M1253" s="63">
        <f>DATEDIF(L1253,J1253,"D")</f>
        <v>30</v>
      </c>
      <c r="N1253" s="5">
        <v>30</v>
      </c>
      <c r="O1253" t="b">
        <v>0</v>
      </c>
      <c r="P1253">
        <v>25</v>
      </c>
      <c r="Q1253" t="b">
        <v>1</v>
      </c>
      <c r="R1253" t="s">
        <v>8276</v>
      </c>
      <c r="S1253" s="2">
        <f>IF(E1253=0,0,E1253/D1253*100)</f>
        <v>133.15375</v>
      </c>
      <c r="T1253" s="4">
        <f>IF(E1253=0,0,E1253/P1253)</f>
        <v>42.609200000000001</v>
      </c>
      <c r="U1253" t="str">
        <f>PROPER(LEFT(R1253,(SEARCH("/",R1253)-2)+1))</f>
        <v>Music</v>
      </c>
      <c r="V1253" t="str">
        <f>PROPER(RIGHT(R1253,LEN(R1253)-SEARCH("/",R1253)))</f>
        <v>Rock</v>
      </c>
    </row>
    <row r="1254" spans="1:22" x14ac:dyDescent="0.25">
      <c r="A1254">
        <v>782</v>
      </c>
      <c r="B1254" s="7" t="s">
        <v>783</v>
      </c>
      <c r="C1254" s="7" t="s">
        <v>4892</v>
      </c>
      <c r="D1254" s="4">
        <v>700</v>
      </c>
      <c r="E1254" s="4">
        <v>700</v>
      </c>
      <c r="F1254" t="s">
        <v>8219</v>
      </c>
      <c r="G1254" t="s">
        <v>8224</v>
      </c>
      <c r="H1254" t="s">
        <v>8246</v>
      </c>
      <c r="I1254">
        <v>1345918302</v>
      </c>
      <c r="J1254" s="11">
        <f>(((I1254/60)/60)/24)+DATE(1970,1,1)</f>
        <v>41146.758125</v>
      </c>
      <c r="K1254">
        <v>1343326302</v>
      </c>
      <c r="L1254" s="15">
        <f>(((K1254/60)/60)/24)+DATE(1970,1,1)</f>
        <v>41116.758125</v>
      </c>
      <c r="M1254" s="63">
        <f>DATEDIF(L1254,J1254,"D")</f>
        <v>30</v>
      </c>
      <c r="N1254" s="5">
        <v>30</v>
      </c>
      <c r="O1254" t="b">
        <v>0</v>
      </c>
      <c r="P1254">
        <v>14</v>
      </c>
      <c r="Q1254" t="b">
        <v>1</v>
      </c>
      <c r="R1254" t="s">
        <v>8276</v>
      </c>
      <c r="S1254" s="2">
        <f>IF(E1254=0,0,E1254/D1254*100)</f>
        <v>100</v>
      </c>
      <c r="T1254" s="4">
        <f>IF(E1254=0,0,E1254/P1254)</f>
        <v>50</v>
      </c>
      <c r="U1254" t="str">
        <f>PROPER(LEFT(R1254,(SEARCH("/",R1254)-2)+1))</f>
        <v>Music</v>
      </c>
      <c r="V1254" t="str">
        <f>PROPER(RIGHT(R1254,LEN(R1254)-SEARCH("/",R1254)))</f>
        <v>Rock</v>
      </c>
    </row>
    <row r="1255" spans="1:22" x14ac:dyDescent="0.25">
      <c r="A1255">
        <v>785</v>
      </c>
      <c r="B1255" s="7" t="s">
        <v>786</v>
      </c>
      <c r="C1255" s="7" t="s">
        <v>4895</v>
      </c>
      <c r="D1255" s="4">
        <v>500</v>
      </c>
      <c r="E1255" s="4">
        <v>903.14</v>
      </c>
      <c r="F1255" t="s">
        <v>8219</v>
      </c>
      <c r="G1255" t="s">
        <v>8224</v>
      </c>
      <c r="H1255" t="s">
        <v>8246</v>
      </c>
      <c r="I1255">
        <v>1362060915</v>
      </c>
      <c r="J1255" s="11">
        <f>(((I1255/60)/60)/24)+DATE(1970,1,1)</f>
        <v>41333.593923611108</v>
      </c>
      <c r="K1255">
        <v>1359468915</v>
      </c>
      <c r="L1255" s="15">
        <f>(((K1255/60)/60)/24)+DATE(1970,1,1)</f>
        <v>41303.593923611108</v>
      </c>
      <c r="M1255" s="63">
        <f>DATEDIF(L1255,J1255,"D")</f>
        <v>30</v>
      </c>
      <c r="N1255" s="5">
        <v>30</v>
      </c>
      <c r="O1255" t="b">
        <v>0</v>
      </c>
      <c r="P1255">
        <v>29</v>
      </c>
      <c r="Q1255" t="b">
        <v>1</v>
      </c>
      <c r="R1255" t="s">
        <v>8276</v>
      </c>
      <c r="S1255" s="2">
        <f>IF(E1255=0,0,E1255/D1255*100)</f>
        <v>180.62799999999999</v>
      </c>
      <c r="T1255" s="4">
        <f>IF(E1255=0,0,E1255/P1255)</f>
        <v>31.142758620689655</v>
      </c>
      <c r="U1255" t="str">
        <f>PROPER(LEFT(R1255,(SEARCH("/",R1255)-2)+1))</f>
        <v>Music</v>
      </c>
      <c r="V1255" t="str">
        <f>PROPER(RIGHT(R1255,LEN(R1255)-SEARCH("/",R1255)))</f>
        <v>Rock</v>
      </c>
    </row>
    <row r="1256" spans="1:22" x14ac:dyDescent="0.25">
      <c r="A1256">
        <v>787</v>
      </c>
      <c r="B1256" s="7" t="s">
        <v>788</v>
      </c>
      <c r="C1256" s="7" t="s">
        <v>4897</v>
      </c>
      <c r="D1256" s="4">
        <v>1200</v>
      </c>
      <c r="E1256" s="4">
        <v>1370</v>
      </c>
      <c r="F1256" t="s">
        <v>8219</v>
      </c>
      <c r="G1256" t="s">
        <v>8224</v>
      </c>
      <c r="H1256" t="s">
        <v>8246</v>
      </c>
      <c r="I1256">
        <v>1383318226</v>
      </c>
      <c r="J1256" s="11">
        <f>(((I1256/60)/60)/24)+DATE(1970,1,1)</f>
        <v>41579.627615740741</v>
      </c>
      <c r="K1256">
        <v>1380726226</v>
      </c>
      <c r="L1256" s="15">
        <f>(((K1256/60)/60)/24)+DATE(1970,1,1)</f>
        <v>41549.627615740741</v>
      </c>
      <c r="M1256" s="63">
        <f>DATEDIF(L1256,J1256,"D")</f>
        <v>30</v>
      </c>
      <c r="N1256" s="5">
        <v>30</v>
      </c>
      <c r="O1256" t="b">
        <v>0</v>
      </c>
      <c r="P1256">
        <v>17</v>
      </c>
      <c r="Q1256" t="b">
        <v>1</v>
      </c>
      <c r="R1256" t="s">
        <v>8276</v>
      </c>
      <c r="S1256" s="2">
        <f>IF(E1256=0,0,E1256/D1256*100)</f>
        <v>114.16666666666666</v>
      </c>
      <c r="T1256" s="4">
        <f>IF(E1256=0,0,E1256/P1256)</f>
        <v>80.588235294117652</v>
      </c>
      <c r="U1256" t="str">
        <f>PROPER(LEFT(R1256,(SEARCH("/",R1256)-2)+1))</f>
        <v>Music</v>
      </c>
      <c r="V1256" t="str">
        <f>PROPER(RIGHT(R1256,LEN(R1256)-SEARCH("/",R1256)))</f>
        <v>Rock</v>
      </c>
    </row>
    <row r="1257" spans="1:22" x14ac:dyDescent="0.25">
      <c r="A1257">
        <v>790</v>
      </c>
      <c r="B1257" s="7" t="s">
        <v>791</v>
      </c>
      <c r="C1257" s="7" t="s">
        <v>4900</v>
      </c>
      <c r="D1257" s="4">
        <v>10000</v>
      </c>
      <c r="E1257" s="4">
        <v>14437.46</v>
      </c>
      <c r="F1257" t="s">
        <v>8219</v>
      </c>
      <c r="G1257" t="s">
        <v>8224</v>
      </c>
      <c r="H1257" t="s">
        <v>8246</v>
      </c>
      <c r="I1257">
        <v>1359680939</v>
      </c>
      <c r="J1257" s="11">
        <f>(((I1257/60)/60)/24)+DATE(1970,1,1)</f>
        <v>41306.047905092593</v>
      </c>
      <c r="K1257">
        <v>1357088939</v>
      </c>
      <c r="L1257" s="15">
        <f>(((K1257/60)/60)/24)+DATE(1970,1,1)</f>
        <v>41276.047905092593</v>
      </c>
      <c r="M1257" s="63">
        <f>DATEDIF(L1257,J1257,"D")</f>
        <v>30</v>
      </c>
      <c r="N1257" s="5">
        <v>30</v>
      </c>
      <c r="O1257" t="b">
        <v>0</v>
      </c>
      <c r="P1257">
        <v>156</v>
      </c>
      <c r="Q1257" t="b">
        <v>1</v>
      </c>
      <c r="R1257" t="s">
        <v>8276</v>
      </c>
      <c r="S1257" s="2">
        <f>IF(E1257=0,0,E1257/D1257*100)</f>
        <v>144.37459999999999</v>
      </c>
      <c r="T1257" s="4">
        <f>IF(E1257=0,0,E1257/P1257)</f>
        <v>92.547820512820508</v>
      </c>
      <c r="U1257" t="str">
        <f>PROPER(LEFT(R1257,(SEARCH("/",R1257)-2)+1))</f>
        <v>Music</v>
      </c>
      <c r="V1257" t="str">
        <f>PROPER(RIGHT(R1257,LEN(R1257)-SEARCH("/",R1257)))</f>
        <v>Rock</v>
      </c>
    </row>
    <row r="1258" spans="1:22" x14ac:dyDescent="0.25">
      <c r="A1258">
        <v>792</v>
      </c>
      <c r="B1258" s="7" t="s">
        <v>793</v>
      </c>
      <c r="C1258" s="7" t="s">
        <v>4902</v>
      </c>
      <c r="D1258" s="4">
        <v>2500</v>
      </c>
      <c r="E1258" s="4">
        <v>2511.11</v>
      </c>
      <c r="F1258" t="s">
        <v>8219</v>
      </c>
      <c r="G1258" t="s">
        <v>8224</v>
      </c>
      <c r="H1258" t="s">
        <v>8246</v>
      </c>
      <c r="I1258">
        <v>1383861483</v>
      </c>
      <c r="J1258" s="11">
        <f>(((I1258/60)/60)/24)+DATE(1970,1,1)</f>
        <v>41585.915312500001</v>
      </c>
      <c r="K1258">
        <v>1381265883</v>
      </c>
      <c r="L1258" s="15">
        <f>(((K1258/60)/60)/24)+DATE(1970,1,1)</f>
        <v>41555.873645833337</v>
      </c>
      <c r="M1258" s="63">
        <f>DATEDIF(L1258,J1258,"D")</f>
        <v>30</v>
      </c>
      <c r="N1258" s="5">
        <v>30</v>
      </c>
      <c r="O1258" t="b">
        <v>0</v>
      </c>
      <c r="P1258">
        <v>60</v>
      </c>
      <c r="Q1258" t="b">
        <v>1</v>
      </c>
      <c r="R1258" t="s">
        <v>8276</v>
      </c>
      <c r="S1258" s="2">
        <f>IF(E1258=0,0,E1258/D1258*100)</f>
        <v>100.44440000000002</v>
      </c>
      <c r="T1258" s="4">
        <f>IF(E1258=0,0,E1258/P1258)</f>
        <v>41.851833333333339</v>
      </c>
      <c r="U1258" t="str">
        <f>PROPER(LEFT(R1258,(SEARCH("/",R1258)-2)+1))</f>
        <v>Music</v>
      </c>
      <c r="V1258" t="str">
        <f>PROPER(RIGHT(R1258,LEN(R1258)-SEARCH("/",R1258)))</f>
        <v>Rock</v>
      </c>
    </row>
    <row r="1259" spans="1:22" x14ac:dyDescent="0.25">
      <c r="A1259">
        <v>796</v>
      </c>
      <c r="B1259" s="7" t="s">
        <v>797</v>
      </c>
      <c r="C1259" s="7" t="s">
        <v>4906</v>
      </c>
      <c r="D1259" s="4">
        <v>10000</v>
      </c>
      <c r="E1259" s="4">
        <v>10135</v>
      </c>
      <c r="F1259" t="s">
        <v>8219</v>
      </c>
      <c r="G1259" t="s">
        <v>8224</v>
      </c>
      <c r="H1259" t="s">
        <v>8246</v>
      </c>
      <c r="I1259">
        <v>1379279400</v>
      </c>
      <c r="J1259" s="11">
        <f>(((I1259/60)/60)/24)+DATE(1970,1,1)</f>
        <v>41532.881944444445</v>
      </c>
      <c r="K1259">
        <v>1376687485</v>
      </c>
      <c r="L1259" s="15">
        <f>(((K1259/60)/60)/24)+DATE(1970,1,1)</f>
        <v>41502.882928240739</v>
      </c>
      <c r="M1259" s="63">
        <f>DATEDIF(L1259,J1259,"D")</f>
        <v>30</v>
      </c>
      <c r="N1259" s="5">
        <v>30</v>
      </c>
      <c r="O1259" t="b">
        <v>0</v>
      </c>
      <c r="P1259">
        <v>90</v>
      </c>
      <c r="Q1259" t="b">
        <v>1</v>
      </c>
      <c r="R1259" t="s">
        <v>8276</v>
      </c>
      <c r="S1259" s="2">
        <f>IF(E1259=0,0,E1259/D1259*100)</f>
        <v>101.35000000000001</v>
      </c>
      <c r="T1259" s="4">
        <f>IF(E1259=0,0,E1259/P1259)</f>
        <v>112.61111111111111</v>
      </c>
      <c r="U1259" t="str">
        <f>PROPER(LEFT(R1259,(SEARCH("/",R1259)-2)+1))</f>
        <v>Music</v>
      </c>
      <c r="V1259" t="str">
        <f>PROPER(RIGHT(R1259,LEN(R1259)-SEARCH("/",R1259)))</f>
        <v>Rock</v>
      </c>
    </row>
    <row r="1260" spans="1:22" x14ac:dyDescent="0.25">
      <c r="A1260">
        <v>798</v>
      </c>
      <c r="B1260" s="7" t="s">
        <v>799</v>
      </c>
      <c r="C1260" s="7" t="s">
        <v>4908</v>
      </c>
      <c r="D1260" s="4">
        <v>3500</v>
      </c>
      <c r="E1260" s="4">
        <v>4021</v>
      </c>
      <c r="F1260" t="s">
        <v>8219</v>
      </c>
      <c r="G1260" t="s">
        <v>8224</v>
      </c>
      <c r="H1260" t="s">
        <v>8246</v>
      </c>
      <c r="I1260">
        <v>1412086187</v>
      </c>
      <c r="J1260" s="11">
        <f>(((I1260/60)/60)/24)+DATE(1970,1,1)</f>
        <v>41912.590127314819</v>
      </c>
      <c r="K1260">
        <v>1409494187</v>
      </c>
      <c r="L1260" s="15">
        <f>(((K1260/60)/60)/24)+DATE(1970,1,1)</f>
        <v>41882.590127314819</v>
      </c>
      <c r="M1260" s="63">
        <f>DATEDIF(L1260,J1260,"D")</f>
        <v>30</v>
      </c>
      <c r="N1260" s="5">
        <v>30</v>
      </c>
      <c r="O1260" t="b">
        <v>0</v>
      </c>
      <c r="P1260">
        <v>87</v>
      </c>
      <c r="Q1260" t="b">
        <v>1</v>
      </c>
      <c r="R1260" t="s">
        <v>8276</v>
      </c>
      <c r="S1260" s="2">
        <f>IF(E1260=0,0,E1260/D1260*100)</f>
        <v>114.88571428571429</v>
      </c>
      <c r="T1260" s="4">
        <f>IF(E1260=0,0,E1260/P1260)</f>
        <v>46.218390804597703</v>
      </c>
      <c r="U1260" t="str">
        <f>PROPER(LEFT(R1260,(SEARCH("/",R1260)-2)+1))</f>
        <v>Music</v>
      </c>
      <c r="V1260" t="str">
        <f>PROPER(RIGHT(R1260,LEN(R1260)-SEARCH("/",R1260)))</f>
        <v>Rock</v>
      </c>
    </row>
    <row r="1261" spans="1:22" x14ac:dyDescent="0.25">
      <c r="A1261">
        <v>799</v>
      </c>
      <c r="B1261" s="7" t="s">
        <v>800</v>
      </c>
      <c r="C1261" s="7" t="s">
        <v>4909</v>
      </c>
      <c r="D1261" s="4">
        <v>5000</v>
      </c>
      <c r="E1261" s="4">
        <v>5001</v>
      </c>
      <c r="F1261" t="s">
        <v>8219</v>
      </c>
      <c r="G1261" t="s">
        <v>8224</v>
      </c>
      <c r="H1261" t="s">
        <v>8246</v>
      </c>
      <c r="I1261">
        <v>1335542446</v>
      </c>
      <c r="J1261" s="11">
        <f>(((I1261/60)/60)/24)+DATE(1970,1,1)</f>
        <v>41026.667199074072</v>
      </c>
      <c r="K1261">
        <v>1332950446</v>
      </c>
      <c r="L1261" s="15">
        <f>(((K1261/60)/60)/24)+DATE(1970,1,1)</f>
        <v>40996.667199074072</v>
      </c>
      <c r="M1261" s="63">
        <f>DATEDIF(L1261,J1261,"D")</f>
        <v>30</v>
      </c>
      <c r="N1261" s="5">
        <v>30</v>
      </c>
      <c r="O1261" t="b">
        <v>0</v>
      </c>
      <c r="P1261">
        <v>28</v>
      </c>
      <c r="Q1261" t="b">
        <v>1</v>
      </c>
      <c r="R1261" t="s">
        <v>8276</v>
      </c>
      <c r="S1261" s="2">
        <f>IF(E1261=0,0,E1261/D1261*100)</f>
        <v>100.02</v>
      </c>
      <c r="T1261" s="4">
        <f>IF(E1261=0,0,E1261/P1261)</f>
        <v>178.60714285714286</v>
      </c>
      <c r="U1261" t="str">
        <f>PROPER(LEFT(R1261,(SEARCH("/",R1261)-2)+1))</f>
        <v>Music</v>
      </c>
      <c r="V1261" t="str">
        <f>PROPER(RIGHT(R1261,LEN(R1261)-SEARCH("/",R1261)))</f>
        <v>Rock</v>
      </c>
    </row>
    <row r="1262" spans="1:22" x14ac:dyDescent="0.25">
      <c r="A1262">
        <v>800</v>
      </c>
      <c r="B1262" s="7" t="s">
        <v>801</v>
      </c>
      <c r="C1262" s="7" t="s">
        <v>4910</v>
      </c>
      <c r="D1262" s="4">
        <v>1500</v>
      </c>
      <c r="E1262" s="4">
        <v>2282</v>
      </c>
      <c r="F1262" t="s">
        <v>8219</v>
      </c>
      <c r="G1262" t="s">
        <v>8225</v>
      </c>
      <c r="H1262" t="s">
        <v>8247</v>
      </c>
      <c r="I1262">
        <v>1410431054</v>
      </c>
      <c r="J1262" s="11">
        <f>(((I1262/60)/60)/24)+DATE(1970,1,1)</f>
        <v>41893.433495370373</v>
      </c>
      <c r="K1262">
        <v>1407839054</v>
      </c>
      <c r="L1262" s="15">
        <f>(((K1262/60)/60)/24)+DATE(1970,1,1)</f>
        <v>41863.433495370373</v>
      </c>
      <c r="M1262" s="63">
        <f>DATEDIF(L1262,J1262,"D")</f>
        <v>30</v>
      </c>
      <c r="N1262" s="5">
        <v>30</v>
      </c>
      <c r="O1262" t="b">
        <v>0</v>
      </c>
      <c r="P1262">
        <v>56</v>
      </c>
      <c r="Q1262" t="b">
        <v>1</v>
      </c>
      <c r="R1262" t="s">
        <v>8276</v>
      </c>
      <c r="S1262" s="2">
        <f>IF(E1262=0,0,E1262/D1262*100)</f>
        <v>152.13333333333335</v>
      </c>
      <c r="T1262" s="4">
        <f>IF(E1262=0,0,E1262/P1262)</f>
        <v>40.75</v>
      </c>
      <c r="U1262" t="str">
        <f>PROPER(LEFT(R1262,(SEARCH("/",R1262)-2)+1))</f>
        <v>Music</v>
      </c>
      <c r="V1262" t="str">
        <f>PROPER(RIGHT(R1262,LEN(R1262)-SEARCH("/",R1262)))</f>
        <v>Rock</v>
      </c>
    </row>
    <row r="1263" spans="1:22" x14ac:dyDescent="0.25">
      <c r="A1263">
        <v>801</v>
      </c>
      <c r="B1263" s="7" t="s">
        <v>802</v>
      </c>
      <c r="C1263" s="7" t="s">
        <v>4911</v>
      </c>
      <c r="D1263" s="4">
        <v>2000</v>
      </c>
      <c r="E1263" s="4">
        <v>2230.4299999999998</v>
      </c>
      <c r="F1263" t="s">
        <v>8219</v>
      </c>
      <c r="G1263" t="s">
        <v>8224</v>
      </c>
      <c r="H1263" t="s">
        <v>8246</v>
      </c>
      <c r="I1263">
        <v>1309547120</v>
      </c>
      <c r="J1263" s="11">
        <f>(((I1263/60)/60)/24)+DATE(1970,1,1)</f>
        <v>40725.795370370368</v>
      </c>
      <c r="K1263">
        <v>1306955120</v>
      </c>
      <c r="L1263" s="15">
        <f>(((K1263/60)/60)/24)+DATE(1970,1,1)</f>
        <v>40695.795370370368</v>
      </c>
      <c r="M1263" s="63">
        <f>DATEDIF(L1263,J1263,"D")</f>
        <v>30</v>
      </c>
      <c r="N1263" s="5">
        <v>30</v>
      </c>
      <c r="O1263" t="b">
        <v>0</v>
      </c>
      <c r="P1263">
        <v>51</v>
      </c>
      <c r="Q1263" t="b">
        <v>1</v>
      </c>
      <c r="R1263" t="s">
        <v>8276</v>
      </c>
      <c r="S1263" s="2">
        <f>IF(E1263=0,0,E1263/D1263*100)</f>
        <v>111.52149999999999</v>
      </c>
      <c r="T1263" s="4">
        <f>IF(E1263=0,0,E1263/P1263)</f>
        <v>43.733921568627444</v>
      </c>
      <c r="U1263" t="str">
        <f>PROPER(LEFT(R1263,(SEARCH("/",R1263)-2)+1))</f>
        <v>Music</v>
      </c>
      <c r="V1263" t="str">
        <f>PROPER(RIGHT(R1263,LEN(R1263)-SEARCH("/",R1263)))</f>
        <v>Rock</v>
      </c>
    </row>
    <row r="1264" spans="1:22" x14ac:dyDescent="0.25">
      <c r="A1264">
        <v>806</v>
      </c>
      <c r="B1264" s="7" t="s">
        <v>807</v>
      </c>
      <c r="C1264" s="7" t="s">
        <v>4916</v>
      </c>
      <c r="D1264" s="4">
        <v>8000</v>
      </c>
      <c r="E1264" s="4">
        <v>8355</v>
      </c>
      <c r="F1264" t="s">
        <v>8219</v>
      </c>
      <c r="G1264" t="s">
        <v>8224</v>
      </c>
      <c r="H1264" t="s">
        <v>8246</v>
      </c>
      <c r="I1264">
        <v>1315413339</v>
      </c>
      <c r="J1264" s="11">
        <f>(((I1264/60)/60)/24)+DATE(1970,1,1)</f>
        <v>40793.691423611112</v>
      </c>
      <c r="K1264">
        <v>1312821339</v>
      </c>
      <c r="L1264" s="15">
        <f>(((K1264/60)/60)/24)+DATE(1970,1,1)</f>
        <v>40763.691423611112</v>
      </c>
      <c r="M1264" s="63">
        <f>DATEDIF(L1264,J1264,"D")</f>
        <v>30</v>
      </c>
      <c r="N1264" s="5">
        <v>30</v>
      </c>
      <c r="O1264" t="b">
        <v>0</v>
      </c>
      <c r="P1264">
        <v>71</v>
      </c>
      <c r="Q1264" t="b">
        <v>1</v>
      </c>
      <c r="R1264" t="s">
        <v>8276</v>
      </c>
      <c r="S1264" s="2">
        <f>IF(E1264=0,0,E1264/D1264*100)</f>
        <v>104.4375</v>
      </c>
      <c r="T1264" s="4">
        <f>IF(E1264=0,0,E1264/P1264)</f>
        <v>117.67605633802818</v>
      </c>
      <c r="U1264" t="str">
        <f>PROPER(LEFT(R1264,(SEARCH("/",R1264)-2)+1))</f>
        <v>Music</v>
      </c>
      <c r="V1264" t="str">
        <f>PROPER(RIGHT(R1264,LEN(R1264)-SEARCH("/",R1264)))</f>
        <v>Rock</v>
      </c>
    </row>
    <row r="1265" spans="1:22" x14ac:dyDescent="0.25">
      <c r="A1265">
        <v>809</v>
      </c>
      <c r="B1265" s="7" t="s">
        <v>810</v>
      </c>
      <c r="C1265" s="7" t="s">
        <v>4919</v>
      </c>
      <c r="D1265" s="4">
        <v>4000</v>
      </c>
      <c r="E1265" s="4">
        <v>4151</v>
      </c>
      <c r="F1265" t="s">
        <v>8219</v>
      </c>
      <c r="G1265" t="s">
        <v>8224</v>
      </c>
      <c r="H1265" t="s">
        <v>8246</v>
      </c>
      <c r="I1265">
        <v>1390161630</v>
      </c>
      <c r="J1265" s="11">
        <f>(((I1265/60)/60)/24)+DATE(1970,1,1)</f>
        <v>41658.833680555559</v>
      </c>
      <c r="K1265">
        <v>1387569630</v>
      </c>
      <c r="L1265" s="15">
        <f>(((K1265/60)/60)/24)+DATE(1970,1,1)</f>
        <v>41628.833680555559</v>
      </c>
      <c r="M1265" s="63">
        <f>DATEDIF(L1265,J1265,"D")</f>
        <v>30</v>
      </c>
      <c r="N1265" s="5">
        <v>30</v>
      </c>
      <c r="O1265" t="b">
        <v>0</v>
      </c>
      <c r="P1265">
        <v>52</v>
      </c>
      <c r="Q1265" t="b">
        <v>1</v>
      </c>
      <c r="R1265" t="s">
        <v>8276</v>
      </c>
      <c r="S1265" s="2">
        <f>IF(E1265=0,0,E1265/D1265*100)</f>
        <v>103.77499999999999</v>
      </c>
      <c r="T1265" s="4">
        <f>IF(E1265=0,0,E1265/P1265)</f>
        <v>79.82692307692308</v>
      </c>
      <c r="U1265" t="str">
        <f>PROPER(LEFT(R1265,(SEARCH("/",R1265)-2)+1))</f>
        <v>Music</v>
      </c>
      <c r="V1265" t="str">
        <f>PROPER(RIGHT(R1265,LEN(R1265)-SEARCH("/",R1265)))</f>
        <v>Rock</v>
      </c>
    </row>
    <row r="1266" spans="1:22" x14ac:dyDescent="0.25">
      <c r="A1266">
        <v>810</v>
      </c>
      <c r="B1266" s="7" t="s">
        <v>811</v>
      </c>
      <c r="C1266" s="7" t="s">
        <v>4920</v>
      </c>
      <c r="D1266" s="4">
        <v>1500</v>
      </c>
      <c r="E1266" s="4">
        <v>1575</v>
      </c>
      <c r="F1266" t="s">
        <v>8219</v>
      </c>
      <c r="G1266" t="s">
        <v>8224</v>
      </c>
      <c r="H1266" t="s">
        <v>8246</v>
      </c>
      <c r="I1266">
        <v>1346462462</v>
      </c>
      <c r="J1266" s="11">
        <f>(((I1266/60)/60)/24)+DATE(1970,1,1)</f>
        <v>41153.056273148148</v>
      </c>
      <c r="K1266">
        <v>1343870462</v>
      </c>
      <c r="L1266" s="15">
        <f>(((K1266/60)/60)/24)+DATE(1970,1,1)</f>
        <v>41123.056273148148</v>
      </c>
      <c r="M1266" s="63">
        <f>DATEDIF(L1266,J1266,"D")</f>
        <v>30</v>
      </c>
      <c r="N1266" s="5">
        <v>30</v>
      </c>
      <c r="O1266" t="b">
        <v>0</v>
      </c>
      <c r="P1266">
        <v>27</v>
      </c>
      <c r="Q1266" t="b">
        <v>1</v>
      </c>
      <c r="R1266" t="s">
        <v>8276</v>
      </c>
      <c r="S1266" s="2">
        <f>IF(E1266=0,0,E1266/D1266*100)</f>
        <v>105</v>
      </c>
      <c r="T1266" s="4">
        <f>IF(E1266=0,0,E1266/P1266)</f>
        <v>58.333333333333336</v>
      </c>
      <c r="U1266" t="str">
        <f>PROPER(LEFT(R1266,(SEARCH("/",R1266)-2)+1))</f>
        <v>Music</v>
      </c>
      <c r="V1266" t="str">
        <f>PROPER(RIGHT(R1266,LEN(R1266)-SEARCH("/",R1266)))</f>
        <v>Rock</v>
      </c>
    </row>
    <row r="1267" spans="1:22" x14ac:dyDescent="0.25">
      <c r="A1267">
        <v>813</v>
      </c>
      <c r="B1267" s="7" t="s">
        <v>814</v>
      </c>
      <c r="C1267" s="7" t="s">
        <v>4923</v>
      </c>
      <c r="D1267" s="4">
        <v>1500</v>
      </c>
      <c r="E1267" s="4">
        <v>2399.94</v>
      </c>
      <c r="F1267" t="s">
        <v>8219</v>
      </c>
      <c r="G1267" t="s">
        <v>8224</v>
      </c>
      <c r="H1267" t="s">
        <v>8246</v>
      </c>
      <c r="I1267">
        <v>1342825365</v>
      </c>
      <c r="J1267" s="11">
        <f>(((I1267/60)/60)/24)+DATE(1970,1,1)</f>
        <v>41110.960243055553</v>
      </c>
      <c r="K1267">
        <v>1340233365</v>
      </c>
      <c r="L1267" s="15">
        <f>(((K1267/60)/60)/24)+DATE(1970,1,1)</f>
        <v>41080.960243055553</v>
      </c>
      <c r="M1267" s="63">
        <f>DATEDIF(L1267,J1267,"D")</f>
        <v>30</v>
      </c>
      <c r="N1267" s="5">
        <v>30</v>
      </c>
      <c r="O1267" t="b">
        <v>0</v>
      </c>
      <c r="P1267">
        <v>96</v>
      </c>
      <c r="Q1267" t="b">
        <v>1</v>
      </c>
      <c r="R1267" t="s">
        <v>8276</v>
      </c>
      <c r="S1267" s="2">
        <f>IF(E1267=0,0,E1267/D1267*100)</f>
        <v>159.99600000000001</v>
      </c>
      <c r="T1267" s="4">
        <f>IF(E1267=0,0,E1267/P1267)</f>
        <v>24.999375000000001</v>
      </c>
      <c r="U1267" t="str">
        <f>PROPER(LEFT(R1267,(SEARCH("/",R1267)-2)+1))</f>
        <v>Music</v>
      </c>
      <c r="V1267" t="str">
        <f>PROPER(RIGHT(R1267,LEN(R1267)-SEARCH("/",R1267)))</f>
        <v>Rock</v>
      </c>
    </row>
    <row r="1268" spans="1:22" x14ac:dyDescent="0.25">
      <c r="A1268">
        <v>815</v>
      </c>
      <c r="B1268" s="7" t="s">
        <v>816</v>
      </c>
      <c r="C1268" s="7" t="s">
        <v>4925</v>
      </c>
      <c r="D1268" s="4">
        <v>4000</v>
      </c>
      <c r="E1268" s="4">
        <v>4280</v>
      </c>
      <c r="F1268" t="s">
        <v>8219</v>
      </c>
      <c r="G1268" t="s">
        <v>8224</v>
      </c>
      <c r="H1268" t="s">
        <v>8246</v>
      </c>
      <c r="I1268">
        <v>1414879303</v>
      </c>
      <c r="J1268" s="11">
        <f>(((I1268/60)/60)/24)+DATE(1970,1,1)</f>
        <v>41944.917858796296</v>
      </c>
      <c r="K1268">
        <v>1412287303</v>
      </c>
      <c r="L1268" s="15">
        <f>(((K1268/60)/60)/24)+DATE(1970,1,1)</f>
        <v>41914.917858796296</v>
      </c>
      <c r="M1268" s="63">
        <f>DATEDIF(L1268,J1268,"D")</f>
        <v>30</v>
      </c>
      <c r="N1268" s="5">
        <v>30</v>
      </c>
      <c r="O1268" t="b">
        <v>0</v>
      </c>
      <c r="P1268">
        <v>43</v>
      </c>
      <c r="Q1268" t="b">
        <v>1</v>
      </c>
      <c r="R1268" t="s">
        <v>8276</v>
      </c>
      <c r="S1268" s="2">
        <f>IF(E1268=0,0,E1268/D1268*100)</f>
        <v>107</v>
      </c>
      <c r="T1268" s="4">
        <f>IF(E1268=0,0,E1268/P1268)</f>
        <v>99.534883720930239</v>
      </c>
      <c r="U1268" t="str">
        <f>PROPER(LEFT(R1268,(SEARCH("/",R1268)-2)+1))</f>
        <v>Music</v>
      </c>
      <c r="V1268" t="str">
        <f>PROPER(RIGHT(R1268,LEN(R1268)-SEARCH("/",R1268)))</f>
        <v>Rock</v>
      </c>
    </row>
    <row r="1269" spans="1:22" x14ac:dyDescent="0.25">
      <c r="A1269">
        <v>822</v>
      </c>
      <c r="B1269" s="7" t="s">
        <v>823</v>
      </c>
      <c r="C1269" s="7" t="s">
        <v>4932</v>
      </c>
      <c r="D1269" s="4">
        <v>3000</v>
      </c>
      <c r="E1269" s="4">
        <v>3575</v>
      </c>
      <c r="F1269" t="s">
        <v>8219</v>
      </c>
      <c r="G1269" t="s">
        <v>8224</v>
      </c>
      <c r="H1269" t="s">
        <v>8246</v>
      </c>
      <c r="I1269">
        <v>1349477050</v>
      </c>
      <c r="J1269" s="11">
        <f>(((I1269/60)/60)/24)+DATE(1970,1,1)</f>
        <v>41187.947337962964</v>
      </c>
      <c r="K1269">
        <v>1346885050</v>
      </c>
      <c r="L1269" s="15">
        <f>(((K1269/60)/60)/24)+DATE(1970,1,1)</f>
        <v>41157.947337962964</v>
      </c>
      <c r="M1269" s="63">
        <f>DATEDIF(L1269,J1269,"D")</f>
        <v>30</v>
      </c>
      <c r="N1269" s="5">
        <v>30</v>
      </c>
      <c r="O1269" t="b">
        <v>0</v>
      </c>
      <c r="P1269">
        <v>69</v>
      </c>
      <c r="Q1269" t="b">
        <v>1</v>
      </c>
      <c r="R1269" t="s">
        <v>8276</v>
      </c>
      <c r="S1269" s="2">
        <f>IF(E1269=0,0,E1269/D1269*100)</f>
        <v>119.16666666666667</v>
      </c>
      <c r="T1269" s="4">
        <f>IF(E1269=0,0,E1269/P1269)</f>
        <v>51.811594202898547</v>
      </c>
      <c r="U1269" t="str">
        <f>PROPER(LEFT(R1269,(SEARCH("/",R1269)-2)+1))</f>
        <v>Music</v>
      </c>
      <c r="V1269" t="str">
        <f>PROPER(RIGHT(R1269,LEN(R1269)-SEARCH("/",R1269)))</f>
        <v>Rock</v>
      </c>
    </row>
    <row r="1270" spans="1:22" x14ac:dyDescent="0.25">
      <c r="A1270">
        <v>823</v>
      </c>
      <c r="B1270" s="7" t="s">
        <v>824</v>
      </c>
      <c r="C1270" s="7" t="s">
        <v>4933</v>
      </c>
      <c r="D1270" s="4">
        <v>800</v>
      </c>
      <c r="E1270" s="4">
        <v>1436</v>
      </c>
      <c r="F1270" t="s">
        <v>8219</v>
      </c>
      <c r="G1270" t="s">
        <v>8224</v>
      </c>
      <c r="H1270" t="s">
        <v>8246</v>
      </c>
      <c r="I1270">
        <v>1427062852</v>
      </c>
      <c r="J1270" s="11">
        <f>(((I1270/60)/60)/24)+DATE(1970,1,1)</f>
        <v>42085.931157407409</v>
      </c>
      <c r="K1270">
        <v>1424474452</v>
      </c>
      <c r="L1270" s="15">
        <f>(((K1270/60)/60)/24)+DATE(1970,1,1)</f>
        <v>42055.972824074073</v>
      </c>
      <c r="M1270" s="63">
        <f>DATEDIF(L1270,J1270,"D")</f>
        <v>30</v>
      </c>
      <c r="N1270" s="5">
        <v>30</v>
      </c>
      <c r="O1270" t="b">
        <v>0</v>
      </c>
      <c r="P1270">
        <v>33</v>
      </c>
      <c r="Q1270" t="b">
        <v>1</v>
      </c>
      <c r="R1270" t="s">
        <v>8276</v>
      </c>
      <c r="S1270" s="2">
        <f>IF(E1270=0,0,E1270/D1270*100)</f>
        <v>179.5</v>
      </c>
      <c r="T1270" s="4">
        <f>IF(E1270=0,0,E1270/P1270)</f>
        <v>43.515151515151516</v>
      </c>
      <c r="U1270" t="str">
        <f>PROPER(LEFT(R1270,(SEARCH("/",R1270)-2)+1))</f>
        <v>Music</v>
      </c>
      <c r="V1270" t="str">
        <f>PROPER(RIGHT(R1270,LEN(R1270)-SEARCH("/",R1270)))</f>
        <v>Rock</v>
      </c>
    </row>
    <row r="1271" spans="1:22" x14ac:dyDescent="0.25">
      <c r="A1271">
        <v>830</v>
      </c>
      <c r="B1271" s="7" t="s">
        <v>831</v>
      </c>
      <c r="C1271" s="7" t="s">
        <v>4940</v>
      </c>
      <c r="D1271" s="4">
        <v>1800</v>
      </c>
      <c r="E1271" s="4">
        <v>1941</v>
      </c>
      <c r="F1271" t="s">
        <v>8219</v>
      </c>
      <c r="G1271" t="s">
        <v>8224</v>
      </c>
      <c r="H1271" t="s">
        <v>8246</v>
      </c>
      <c r="I1271">
        <v>1363952225</v>
      </c>
      <c r="J1271" s="11">
        <f>(((I1271/60)/60)/24)+DATE(1970,1,1)</f>
        <v>41355.484085648146</v>
      </c>
      <c r="K1271">
        <v>1361363825</v>
      </c>
      <c r="L1271" s="15">
        <f>(((K1271/60)/60)/24)+DATE(1970,1,1)</f>
        <v>41325.525752314818</v>
      </c>
      <c r="M1271" s="63">
        <f>DATEDIF(L1271,J1271,"D")</f>
        <v>30</v>
      </c>
      <c r="N1271" s="5">
        <v>30</v>
      </c>
      <c r="O1271" t="b">
        <v>0</v>
      </c>
      <c r="P1271">
        <v>32</v>
      </c>
      <c r="Q1271" t="b">
        <v>1</v>
      </c>
      <c r="R1271" t="s">
        <v>8276</v>
      </c>
      <c r="S1271" s="2">
        <f>IF(E1271=0,0,E1271/D1271*100)</f>
        <v>107.83333333333334</v>
      </c>
      <c r="T1271" s="4">
        <f>IF(E1271=0,0,E1271/P1271)</f>
        <v>60.65625</v>
      </c>
      <c r="U1271" t="str">
        <f>PROPER(LEFT(R1271,(SEARCH("/",R1271)-2)+1))</f>
        <v>Music</v>
      </c>
      <c r="V1271" t="str">
        <f>PROPER(RIGHT(R1271,LEN(R1271)-SEARCH("/",R1271)))</f>
        <v>Rock</v>
      </c>
    </row>
    <row r="1272" spans="1:22" x14ac:dyDescent="0.25">
      <c r="A1272">
        <v>831</v>
      </c>
      <c r="B1272" s="7" t="s">
        <v>832</v>
      </c>
      <c r="C1272" s="7" t="s">
        <v>4941</v>
      </c>
      <c r="D1272" s="4">
        <v>1500</v>
      </c>
      <c r="E1272" s="4">
        <v>3500</v>
      </c>
      <c r="F1272" t="s">
        <v>8219</v>
      </c>
      <c r="G1272" t="s">
        <v>8224</v>
      </c>
      <c r="H1272" t="s">
        <v>8246</v>
      </c>
      <c r="I1272">
        <v>1335540694</v>
      </c>
      <c r="J1272" s="11">
        <f>(((I1272/60)/60)/24)+DATE(1970,1,1)</f>
        <v>41026.646921296298</v>
      </c>
      <c r="K1272">
        <v>1332948694</v>
      </c>
      <c r="L1272" s="15">
        <f>(((K1272/60)/60)/24)+DATE(1970,1,1)</f>
        <v>40996.646921296298</v>
      </c>
      <c r="M1272" s="63">
        <f>DATEDIF(L1272,J1272,"D")</f>
        <v>30</v>
      </c>
      <c r="N1272" s="5">
        <v>30</v>
      </c>
      <c r="O1272" t="b">
        <v>0</v>
      </c>
      <c r="P1272">
        <v>20</v>
      </c>
      <c r="Q1272" t="b">
        <v>1</v>
      </c>
      <c r="R1272" t="s">
        <v>8276</v>
      </c>
      <c r="S1272" s="2">
        <f>IF(E1272=0,0,E1272/D1272*100)</f>
        <v>233.33333333333334</v>
      </c>
      <c r="T1272" s="4">
        <f>IF(E1272=0,0,E1272/P1272)</f>
        <v>175</v>
      </c>
      <c r="U1272" t="str">
        <f>PROPER(LEFT(R1272,(SEARCH("/",R1272)-2)+1))</f>
        <v>Music</v>
      </c>
      <c r="V1272" t="str">
        <f>PROPER(RIGHT(R1272,LEN(R1272)-SEARCH("/",R1272)))</f>
        <v>Rock</v>
      </c>
    </row>
    <row r="1273" spans="1:22" x14ac:dyDescent="0.25">
      <c r="A1273">
        <v>833</v>
      </c>
      <c r="B1273" s="7" t="s">
        <v>834</v>
      </c>
      <c r="C1273" s="7" t="s">
        <v>4943</v>
      </c>
      <c r="D1273" s="4">
        <v>6000</v>
      </c>
      <c r="E1273" s="4">
        <v>6100</v>
      </c>
      <c r="F1273" t="s">
        <v>8219</v>
      </c>
      <c r="G1273" t="s">
        <v>8224</v>
      </c>
      <c r="H1273" t="s">
        <v>8246</v>
      </c>
      <c r="I1273">
        <v>1397941475</v>
      </c>
      <c r="J1273" s="11">
        <f>(((I1273/60)/60)/24)+DATE(1970,1,1)</f>
        <v>41748.878182870372</v>
      </c>
      <c r="K1273">
        <v>1395349475</v>
      </c>
      <c r="L1273" s="15">
        <f>(((K1273/60)/60)/24)+DATE(1970,1,1)</f>
        <v>41718.878182870372</v>
      </c>
      <c r="M1273" s="63">
        <f>DATEDIF(L1273,J1273,"D")</f>
        <v>30</v>
      </c>
      <c r="N1273" s="5">
        <v>30</v>
      </c>
      <c r="O1273" t="b">
        <v>0</v>
      </c>
      <c r="P1273">
        <v>41</v>
      </c>
      <c r="Q1273" t="b">
        <v>1</v>
      </c>
      <c r="R1273" t="s">
        <v>8276</v>
      </c>
      <c r="S1273" s="2">
        <f>IF(E1273=0,0,E1273/D1273*100)</f>
        <v>101.66666666666666</v>
      </c>
      <c r="T1273" s="4">
        <f>IF(E1273=0,0,E1273/P1273)</f>
        <v>148.78048780487805</v>
      </c>
      <c r="U1273" t="str">
        <f>PROPER(LEFT(R1273,(SEARCH("/",R1273)-2)+1))</f>
        <v>Music</v>
      </c>
      <c r="V1273" t="str">
        <f>PROPER(RIGHT(R1273,LEN(R1273)-SEARCH("/",R1273)))</f>
        <v>Rock</v>
      </c>
    </row>
    <row r="1274" spans="1:22" x14ac:dyDescent="0.25">
      <c r="A1274">
        <v>836</v>
      </c>
      <c r="B1274" s="7" t="s">
        <v>837</v>
      </c>
      <c r="C1274" s="7" t="s">
        <v>4946</v>
      </c>
      <c r="D1274" s="4">
        <v>5000</v>
      </c>
      <c r="E1274" s="4">
        <v>5046.5200000000004</v>
      </c>
      <c r="F1274" t="s">
        <v>8219</v>
      </c>
      <c r="G1274" t="s">
        <v>8224</v>
      </c>
      <c r="H1274" t="s">
        <v>8246</v>
      </c>
      <c r="I1274">
        <v>1381108918</v>
      </c>
      <c r="J1274" s="11">
        <f>(((I1274/60)/60)/24)+DATE(1970,1,1)</f>
        <v>41554.056921296295</v>
      </c>
      <c r="K1274">
        <v>1378516918</v>
      </c>
      <c r="L1274" s="15">
        <f>(((K1274/60)/60)/24)+DATE(1970,1,1)</f>
        <v>41524.056921296295</v>
      </c>
      <c r="M1274" s="63">
        <f>DATEDIF(L1274,J1274,"D")</f>
        <v>30</v>
      </c>
      <c r="N1274" s="5">
        <v>30</v>
      </c>
      <c r="O1274" t="b">
        <v>0</v>
      </c>
      <c r="P1274">
        <v>46</v>
      </c>
      <c r="Q1274" t="b">
        <v>1</v>
      </c>
      <c r="R1274" t="s">
        <v>8276</v>
      </c>
      <c r="S1274" s="2">
        <f>IF(E1274=0,0,E1274/D1274*100)</f>
        <v>100.93039999999999</v>
      </c>
      <c r="T1274" s="4">
        <f>IF(E1274=0,0,E1274/P1274)</f>
        <v>109.70695652173914</v>
      </c>
      <c r="U1274" t="str">
        <f>PROPER(LEFT(R1274,(SEARCH("/",R1274)-2)+1))</f>
        <v>Music</v>
      </c>
      <c r="V1274" t="str">
        <f>PROPER(RIGHT(R1274,LEN(R1274)-SEARCH("/",R1274)))</f>
        <v>Rock</v>
      </c>
    </row>
    <row r="1275" spans="1:22" x14ac:dyDescent="0.25">
      <c r="A1275">
        <v>837</v>
      </c>
      <c r="B1275" s="7" t="s">
        <v>838</v>
      </c>
      <c r="C1275" s="7" t="s">
        <v>4947</v>
      </c>
      <c r="D1275" s="4">
        <v>2500</v>
      </c>
      <c r="E1275" s="4">
        <v>3045</v>
      </c>
      <c r="F1275" t="s">
        <v>8219</v>
      </c>
      <c r="G1275" t="s">
        <v>8224</v>
      </c>
      <c r="H1275" t="s">
        <v>8246</v>
      </c>
      <c r="I1275">
        <v>1398988662</v>
      </c>
      <c r="J1275" s="11">
        <f>(((I1275/60)/60)/24)+DATE(1970,1,1)</f>
        <v>41760.998402777775</v>
      </c>
      <c r="K1275">
        <v>1396396662</v>
      </c>
      <c r="L1275" s="15">
        <f>(((K1275/60)/60)/24)+DATE(1970,1,1)</f>
        <v>41730.998402777775</v>
      </c>
      <c r="M1275" s="63">
        <f>DATEDIF(L1275,J1275,"D")</f>
        <v>30</v>
      </c>
      <c r="N1275" s="5">
        <v>30</v>
      </c>
      <c r="O1275" t="b">
        <v>0</v>
      </c>
      <c r="P1275">
        <v>62</v>
      </c>
      <c r="Q1275" t="b">
        <v>1</v>
      </c>
      <c r="R1275" t="s">
        <v>8276</v>
      </c>
      <c r="S1275" s="2">
        <f>IF(E1275=0,0,E1275/D1275*100)</f>
        <v>121.8</v>
      </c>
      <c r="T1275" s="4">
        <f>IF(E1275=0,0,E1275/P1275)</f>
        <v>49.112903225806448</v>
      </c>
      <c r="U1275" t="str">
        <f>PROPER(LEFT(R1275,(SEARCH("/",R1275)-2)+1))</f>
        <v>Music</v>
      </c>
      <c r="V1275" t="str">
        <f>PROPER(RIGHT(R1275,LEN(R1275)-SEARCH("/",R1275)))</f>
        <v>Rock</v>
      </c>
    </row>
    <row r="1276" spans="1:22" x14ac:dyDescent="0.25">
      <c r="A1276">
        <v>838</v>
      </c>
      <c r="B1276" s="7" t="s">
        <v>839</v>
      </c>
      <c r="C1276" s="7" t="s">
        <v>4948</v>
      </c>
      <c r="D1276" s="4">
        <v>2000</v>
      </c>
      <c r="E1276" s="4">
        <v>2908</v>
      </c>
      <c r="F1276" t="s">
        <v>8219</v>
      </c>
      <c r="G1276" t="s">
        <v>8224</v>
      </c>
      <c r="H1276" t="s">
        <v>8246</v>
      </c>
      <c r="I1276">
        <v>1326835985</v>
      </c>
      <c r="J1276" s="11">
        <f>(((I1276/60)/60)/24)+DATE(1970,1,1)</f>
        <v>40925.897974537038</v>
      </c>
      <c r="K1276">
        <v>1324243985</v>
      </c>
      <c r="L1276" s="15">
        <f>(((K1276/60)/60)/24)+DATE(1970,1,1)</f>
        <v>40895.897974537038</v>
      </c>
      <c r="M1276" s="63">
        <f>DATEDIF(L1276,J1276,"D")</f>
        <v>30</v>
      </c>
      <c r="N1276" s="5">
        <v>30</v>
      </c>
      <c r="O1276" t="b">
        <v>0</v>
      </c>
      <c r="P1276">
        <v>61</v>
      </c>
      <c r="Q1276" t="b">
        <v>1</v>
      </c>
      <c r="R1276" t="s">
        <v>8276</v>
      </c>
      <c r="S1276" s="2">
        <f>IF(E1276=0,0,E1276/D1276*100)</f>
        <v>145.4</v>
      </c>
      <c r="T1276" s="4">
        <f>IF(E1276=0,0,E1276/P1276)</f>
        <v>47.672131147540981</v>
      </c>
      <c r="U1276" t="str">
        <f>PROPER(LEFT(R1276,(SEARCH("/",R1276)-2)+1))</f>
        <v>Music</v>
      </c>
      <c r="V1276" t="str">
        <f>PROPER(RIGHT(R1276,LEN(R1276)-SEARCH("/",R1276)))</f>
        <v>Rock</v>
      </c>
    </row>
    <row r="1277" spans="1:22" x14ac:dyDescent="0.25">
      <c r="A1277">
        <v>839</v>
      </c>
      <c r="B1277" s="7" t="s">
        <v>840</v>
      </c>
      <c r="C1277" s="7" t="s">
        <v>4949</v>
      </c>
      <c r="D1277" s="4">
        <v>5000</v>
      </c>
      <c r="E1277" s="4">
        <v>5830.83</v>
      </c>
      <c r="F1277" t="s">
        <v>8219</v>
      </c>
      <c r="G1277" t="s">
        <v>8224</v>
      </c>
      <c r="H1277" t="s">
        <v>8246</v>
      </c>
      <c r="I1277">
        <v>1348337956</v>
      </c>
      <c r="J1277" s="11">
        <f>(((I1277/60)/60)/24)+DATE(1970,1,1)</f>
        <v>41174.763379629629</v>
      </c>
      <c r="K1277">
        <v>1345745956</v>
      </c>
      <c r="L1277" s="15">
        <f>(((K1277/60)/60)/24)+DATE(1970,1,1)</f>
        <v>41144.763379629629</v>
      </c>
      <c r="M1277" s="63">
        <f>DATEDIF(L1277,J1277,"D")</f>
        <v>30</v>
      </c>
      <c r="N1277" s="5">
        <v>30</v>
      </c>
      <c r="O1277" t="b">
        <v>0</v>
      </c>
      <c r="P1277">
        <v>96</v>
      </c>
      <c r="Q1277" t="b">
        <v>1</v>
      </c>
      <c r="R1277" t="s">
        <v>8276</v>
      </c>
      <c r="S1277" s="2">
        <f>IF(E1277=0,0,E1277/D1277*100)</f>
        <v>116.61660000000001</v>
      </c>
      <c r="T1277" s="4">
        <f>IF(E1277=0,0,E1277/P1277)</f>
        <v>60.737812499999997</v>
      </c>
      <c r="U1277" t="str">
        <f>PROPER(LEFT(R1277,(SEARCH("/",R1277)-2)+1))</f>
        <v>Music</v>
      </c>
      <c r="V1277" t="str">
        <f>PROPER(RIGHT(R1277,LEN(R1277)-SEARCH("/",R1277)))</f>
        <v>Rock</v>
      </c>
    </row>
    <row r="1278" spans="1:22" x14ac:dyDescent="0.25">
      <c r="A1278">
        <v>840</v>
      </c>
      <c r="B1278" s="7" t="s">
        <v>841</v>
      </c>
      <c r="C1278" s="7" t="s">
        <v>4950</v>
      </c>
      <c r="D1278" s="4">
        <v>10000</v>
      </c>
      <c r="E1278" s="4">
        <v>12041.66</v>
      </c>
      <c r="F1278" t="s">
        <v>8219</v>
      </c>
      <c r="G1278" t="s">
        <v>8224</v>
      </c>
      <c r="H1278" t="s">
        <v>8246</v>
      </c>
      <c r="I1278">
        <v>1474694787</v>
      </c>
      <c r="J1278" s="11">
        <f>(((I1278/60)/60)/24)+DATE(1970,1,1)</f>
        <v>42637.226701388892</v>
      </c>
      <c r="K1278">
        <v>1472102787</v>
      </c>
      <c r="L1278" s="15">
        <f>(((K1278/60)/60)/24)+DATE(1970,1,1)</f>
        <v>42607.226701388892</v>
      </c>
      <c r="M1278" s="63">
        <f>DATEDIF(L1278,J1278,"D")</f>
        <v>30</v>
      </c>
      <c r="N1278" s="5">
        <v>30</v>
      </c>
      <c r="O1278" t="b">
        <v>0</v>
      </c>
      <c r="P1278">
        <v>190</v>
      </c>
      <c r="Q1278" t="b">
        <v>1</v>
      </c>
      <c r="R1278" t="s">
        <v>8277</v>
      </c>
      <c r="S1278" s="2">
        <f>IF(E1278=0,0,E1278/D1278*100)</f>
        <v>120.4166</v>
      </c>
      <c r="T1278" s="4">
        <f>IF(E1278=0,0,E1278/P1278)</f>
        <v>63.37715789473684</v>
      </c>
      <c r="U1278" t="str">
        <f>PROPER(LEFT(R1278,(SEARCH("/",R1278)-2)+1))</f>
        <v>Music</v>
      </c>
      <c r="V1278" t="str">
        <f>PROPER(RIGHT(R1278,LEN(R1278)-SEARCH("/",R1278)))</f>
        <v>Metal</v>
      </c>
    </row>
    <row r="1279" spans="1:22" x14ac:dyDescent="0.25">
      <c r="A1279">
        <v>841</v>
      </c>
      <c r="B1279" s="7" t="s">
        <v>842</v>
      </c>
      <c r="C1279" s="7" t="s">
        <v>4951</v>
      </c>
      <c r="D1279" s="4">
        <v>5000</v>
      </c>
      <c r="E1279" s="4">
        <v>5066</v>
      </c>
      <c r="F1279" t="s">
        <v>8219</v>
      </c>
      <c r="G1279" t="s">
        <v>8224</v>
      </c>
      <c r="H1279" t="s">
        <v>8246</v>
      </c>
      <c r="I1279">
        <v>1415653663</v>
      </c>
      <c r="J1279" s="11">
        <f>(((I1279/60)/60)/24)+DATE(1970,1,1)</f>
        <v>41953.88035879629</v>
      </c>
      <c r="K1279">
        <v>1413058063</v>
      </c>
      <c r="L1279" s="15">
        <f>(((K1279/60)/60)/24)+DATE(1970,1,1)</f>
        <v>41923.838692129626</v>
      </c>
      <c r="M1279" s="63">
        <f>DATEDIF(L1279,J1279,"D")</f>
        <v>30</v>
      </c>
      <c r="N1279" s="5">
        <v>30</v>
      </c>
      <c r="O1279" t="b">
        <v>1</v>
      </c>
      <c r="P1279">
        <v>94</v>
      </c>
      <c r="Q1279" t="b">
        <v>1</v>
      </c>
      <c r="R1279" t="s">
        <v>8277</v>
      </c>
      <c r="S1279" s="2">
        <f>IF(E1279=0,0,E1279/D1279*100)</f>
        <v>101.32000000000001</v>
      </c>
      <c r="T1279" s="4">
        <f>IF(E1279=0,0,E1279/P1279)</f>
        <v>53.893617021276597</v>
      </c>
      <c r="U1279" t="str">
        <f>PROPER(LEFT(R1279,(SEARCH("/",R1279)-2)+1))</f>
        <v>Music</v>
      </c>
      <c r="V1279" t="str">
        <f>PROPER(RIGHT(R1279,LEN(R1279)-SEARCH("/",R1279)))</f>
        <v>Metal</v>
      </c>
    </row>
    <row r="1280" spans="1:22" x14ac:dyDescent="0.25">
      <c r="A1280">
        <v>847</v>
      </c>
      <c r="B1280" s="7" t="s">
        <v>848</v>
      </c>
      <c r="C1280" s="7" t="s">
        <v>4957</v>
      </c>
      <c r="D1280" s="4">
        <v>10</v>
      </c>
      <c r="E1280" s="4">
        <v>10</v>
      </c>
      <c r="F1280" t="s">
        <v>8219</v>
      </c>
      <c r="G1280" t="s">
        <v>8224</v>
      </c>
      <c r="H1280" t="s">
        <v>8246</v>
      </c>
      <c r="I1280">
        <v>1436555376</v>
      </c>
      <c r="J1280" s="11">
        <f>(((I1280/60)/60)/24)+DATE(1970,1,1)</f>
        <v>42195.79833333334</v>
      </c>
      <c r="K1280">
        <v>1433963376</v>
      </c>
      <c r="L1280" s="15">
        <f>(((K1280/60)/60)/24)+DATE(1970,1,1)</f>
        <v>42165.79833333334</v>
      </c>
      <c r="M1280" s="63">
        <f>DATEDIF(L1280,J1280,"D")</f>
        <v>30</v>
      </c>
      <c r="N1280" s="5">
        <v>30</v>
      </c>
      <c r="O1280" t="b">
        <v>0</v>
      </c>
      <c r="P1280">
        <v>1</v>
      </c>
      <c r="Q1280" t="b">
        <v>1</v>
      </c>
      <c r="R1280" t="s">
        <v>8277</v>
      </c>
      <c r="S1280" s="2">
        <f>IF(E1280=0,0,E1280/D1280*100)</f>
        <v>100</v>
      </c>
      <c r="T1280" s="4">
        <f>IF(E1280=0,0,E1280/P1280)</f>
        <v>10</v>
      </c>
      <c r="U1280" t="str">
        <f>PROPER(LEFT(R1280,(SEARCH("/",R1280)-2)+1))</f>
        <v>Music</v>
      </c>
      <c r="V1280" t="str">
        <f>PROPER(RIGHT(R1280,LEN(R1280)-SEARCH("/",R1280)))</f>
        <v>Metal</v>
      </c>
    </row>
    <row r="1281" spans="1:22" x14ac:dyDescent="0.25">
      <c r="A1281">
        <v>848</v>
      </c>
      <c r="B1281" s="7" t="s">
        <v>849</v>
      </c>
      <c r="C1281" s="7" t="s">
        <v>4958</v>
      </c>
      <c r="D1281" s="4">
        <v>300</v>
      </c>
      <c r="E1281" s="4">
        <v>300</v>
      </c>
      <c r="F1281" t="s">
        <v>8219</v>
      </c>
      <c r="G1281" t="s">
        <v>8224</v>
      </c>
      <c r="H1281" t="s">
        <v>8246</v>
      </c>
      <c r="I1281">
        <v>1429038033</v>
      </c>
      <c r="J1281" s="11">
        <f>(((I1281/60)/60)/24)+DATE(1970,1,1)</f>
        <v>42108.792048611111</v>
      </c>
      <c r="K1281">
        <v>1426446033</v>
      </c>
      <c r="L1281" s="15">
        <f>(((K1281/60)/60)/24)+DATE(1970,1,1)</f>
        <v>42078.792048611111</v>
      </c>
      <c r="M1281" s="63">
        <f>DATEDIF(L1281,J1281,"D")</f>
        <v>30</v>
      </c>
      <c r="N1281" s="5">
        <v>30</v>
      </c>
      <c r="O1281" t="b">
        <v>0</v>
      </c>
      <c r="P1281">
        <v>16</v>
      </c>
      <c r="Q1281" t="b">
        <v>1</v>
      </c>
      <c r="R1281" t="s">
        <v>8277</v>
      </c>
      <c r="S1281" s="2">
        <f>IF(E1281=0,0,E1281/D1281*100)</f>
        <v>100</v>
      </c>
      <c r="T1281" s="4">
        <f>IF(E1281=0,0,E1281/P1281)</f>
        <v>18.75</v>
      </c>
      <c r="U1281" t="str">
        <f>PROPER(LEFT(R1281,(SEARCH("/",R1281)-2)+1))</f>
        <v>Music</v>
      </c>
      <c r="V1281" t="str">
        <f>PROPER(RIGHT(R1281,LEN(R1281)-SEARCH("/",R1281)))</f>
        <v>Metal</v>
      </c>
    </row>
    <row r="1282" spans="1:22" x14ac:dyDescent="0.25">
      <c r="A1282">
        <v>853</v>
      </c>
      <c r="B1282" s="7" t="s">
        <v>854</v>
      </c>
      <c r="C1282" s="7" t="s">
        <v>4963</v>
      </c>
      <c r="D1282" s="4">
        <v>300</v>
      </c>
      <c r="E1282" s="4">
        <v>300</v>
      </c>
      <c r="F1282" t="s">
        <v>8219</v>
      </c>
      <c r="G1282" t="s">
        <v>8224</v>
      </c>
      <c r="H1282" t="s">
        <v>8246</v>
      </c>
      <c r="I1282">
        <v>1424116709</v>
      </c>
      <c r="J1282" s="11">
        <f>(((I1282/60)/60)/24)+DATE(1970,1,1)</f>
        <v>42051.832280092596</v>
      </c>
      <c r="K1282">
        <v>1421524709</v>
      </c>
      <c r="L1282" s="15">
        <f>(((K1282/60)/60)/24)+DATE(1970,1,1)</f>
        <v>42021.832280092596</v>
      </c>
      <c r="M1282" s="63">
        <f>DATEDIF(L1282,J1282,"D")</f>
        <v>30</v>
      </c>
      <c r="N1282" s="5">
        <v>30</v>
      </c>
      <c r="O1282" t="b">
        <v>0</v>
      </c>
      <c r="P1282">
        <v>10</v>
      </c>
      <c r="Q1282" t="b">
        <v>1</v>
      </c>
      <c r="R1282" t="s">
        <v>8277</v>
      </c>
      <c r="S1282" s="2">
        <f>IF(E1282=0,0,E1282/D1282*100)</f>
        <v>100</v>
      </c>
      <c r="T1282" s="4">
        <f>IF(E1282=0,0,E1282/P1282)</f>
        <v>30</v>
      </c>
      <c r="U1282" t="str">
        <f>PROPER(LEFT(R1282,(SEARCH("/",R1282)-2)+1))</f>
        <v>Music</v>
      </c>
      <c r="V1282" t="str">
        <f>PROPER(RIGHT(R1282,LEN(R1282)-SEARCH("/",R1282)))</f>
        <v>Metal</v>
      </c>
    </row>
    <row r="1283" spans="1:22" x14ac:dyDescent="0.25">
      <c r="A1283">
        <v>854</v>
      </c>
      <c r="B1283" s="7" t="s">
        <v>855</v>
      </c>
      <c r="C1283" s="7" t="s">
        <v>4964</v>
      </c>
      <c r="D1283" s="4">
        <v>27800</v>
      </c>
      <c r="E1283" s="4">
        <v>32865.300000000003</v>
      </c>
      <c r="F1283" t="s">
        <v>8219</v>
      </c>
      <c r="G1283" t="s">
        <v>8224</v>
      </c>
      <c r="H1283" t="s">
        <v>8246</v>
      </c>
      <c r="I1283">
        <v>1482901546</v>
      </c>
      <c r="J1283" s="11">
        <f>(((I1283/60)/60)/24)+DATE(1970,1,1)</f>
        <v>42732.212337962963</v>
      </c>
      <c r="K1283">
        <v>1480309546</v>
      </c>
      <c r="L1283" s="15">
        <f>(((K1283/60)/60)/24)+DATE(1970,1,1)</f>
        <v>42702.212337962963</v>
      </c>
      <c r="M1283" s="63">
        <f>DATEDIF(L1283,J1283,"D")</f>
        <v>30</v>
      </c>
      <c r="N1283" s="5">
        <v>30</v>
      </c>
      <c r="O1283" t="b">
        <v>0</v>
      </c>
      <c r="P1283">
        <v>499</v>
      </c>
      <c r="Q1283" t="b">
        <v>1</v>
      </c>
      <c r="R1283" t="s">
        <v>8277</v>
      </c>
      <c r="S1283" s="2">
        <f>IF(E1283=0,0,E1283/D1283*100)</f>
        <v>118.2205035971223</v>
      </c>
      <c r="T1283" s="4">
        <f>IF(E1283=0,0,E1283/P1283)</f>
        <v>65.8623246492986</v>
      </c>
      <c r="U1283" t="str">
        <f>PROPER(LEFT(R1283,(SEARCH("/",R1283)-2)+1))</f>
        <v>Music</v>
      </c>
      <c r="V1283" t="str">
        <f>PROPER(RIGHT(R1283,LEN(R1283)-SEARCH("/",R1283)))</f>
        <v>Metal</v>
      </c>
    </row>
    <row r="1284" spans="1:22" x14ac:dyDescent="0.25">
      <c r="A1284">
        <v>855</v>
      </c>
      <c r="B1284" s="7" t="s">
        <v>856</v>
      </c>
      <c r="C1284" s="7" t="s">
        <v>4965</v>
      </c>
      <c r="D1284" s="4">
        <v>1450</v>
      </c>
      <c r="E1284" s="4">
        <v>1500</v>
      </c>
      <c r="F1284" t="s">
        <v>8219</v>
      </c>
      <c r="G1284" t="s">
        <v>8224</v>
      </c>
      <c r="H1284" t="s">
        <v>8246</v>
      </c>
      <c r="I1284">
        <v>1469329217</v>
      </c>
      <c r="J1284" s="11">
        <f>(((I1284/60)/60)/24)+DATE(1970,1,1)</f>
        <v>42575.125196759262</v>
      </c>
      <c r="K1284">
        <v>1466737217</v>
      </c>
      <c r="L1284" s="15">
        <f>(((K1284/60)/60)/24)+DATE(1970,1,1)</f>
        <v>42545.125196759262</v>
      </c>
      <c r="M1284" s="63">
        <f>DATEDIF(L1284,J1284,"D")</f>
        <v>30</v>
      </c>
      <c r="N1284" s="5">
        <v>30</v>
      </c>
      <c r="O1284" t="b">
        <v>0</v>
      </c>
      <c r="P1284">
        <v>47</v>
      </c>
      <c r="Q1284" t="b">
        <v>1</v>
      </c>
      <c r="R1284" t="s">
        <v>8277</v>
      </c>
      <c r="S1284" s="2">
        <f>IF(E1284=0,0,E1284/D1284*100)</f>
        <v>103.44827586206897</v>
      </c>
      <c r="T1284" s="4">
        <f>IF(E1284=0,0,E1284/P1284)</f>
        <v>31.914893617021278</v>
      </c>
      <c r="U1284" t="str">
        <f>PROPER(LEFT(R1284,(SEARCH("/",R1284)-2)+1))</f>
        <v>Music</v>
      </c>
      <c r="V1284" t="str">
        <f>PROPER(RIGHT(R1284,LEN(R1284)-SEARCH("/",R1284)))</f>
        <v>Metal</v>
      </c>
    </row>
    <row r="1285" spans="1:22" x14ac:dyDescent="0.25">
      <c r="A1285">
        <v>858</v>
      </c>
      <c r="B1285" s="7" t="s">
        <v>859</v>
      </c>
      <c r="C1285" s="7" t="s">
        <v>4968</v>
      </c>
      <c r="D1285" s="4">
        <v>1200</v>
      </c>
      <c r="E1285" s="4">
        <v>1728.07</v>
      </c>
      <c r="F1285" t="s">
        <v>8219</v>
      </c>
      <c r="G1285" t="s">
        <v>8225</v>
      </c>
      <c r="H1285" t="s">
        <v>8247</v>
      </c>
      <c r="I1285">
        <v>1429138740</v>
      </c>
      <c r="J1285" s="11">
        <f>(((I1285/60)/60)/24)+DATE(1970,1,1)</f>
        <v>42109.957638888889</v>
      </c>
      <c r="K1285">
        <v>1426528418</v>
      </c>
      <c r="L1285" s="15">
        <f>(((K1285/60)/60)/24)+DATE(1970,1,1)</f>
        <v>42079.745578703703</v>
      </c>
      <c r="M1285" s="63">
        <f>DATEDIF(L1285,J1285,"D")</f>
        <v>30</v>
      </c>
      <c r="N1285" s="5">
        <v>30</v>
      </c>
      <c r="O1285" t="b">
        <v>0</v>
      </c>
      <c r="P1285">
        <v>76</v>
      </c>
      <c r="Q1285" t="b">
        <v>1</v>
      </c>
      <c r="R1285" t="s">
        <v>8277</v>
      </c>
      <c r="S1285" s="2">
        <f>IF(E1285=0,0,E1285/D1285*100)</f>
        <v>144.00583333333333</v>
      </c>
      <c r="T1285" s="4">
        <f>IF(E1285=0,0,E1285/P1285)</f>
        <v>22.737763157894737</v>
      </c>
      <c r="U1285" t="str">
        <f>PROPER(LEFT(R1285,(SEARCH("/",R1285)-2)+1))</f>
        <v>Music</v>
      </c>
      <c r="V1285" t="str">
        <f>PROPER(RIGHT(R1285,LEN(R1285)-SEARCH("/",R1285)))</f>
        <v>Metal</v>
      </c>
    </row>
    <row r="1286" spans="1:22" x14ac:dyDescent="0.25">
      <c r="A1286">
        <v>860</v>
      </c>
      <c r="B1286" s="7" t="s">
        <v>861</v>
      </c>
      <c r="C1286" s="7" t="s">
        <v>4970</v>
      </c>
      <c r="D1286" s="4">
        <v>14000</v>
      </c>
      <c r="E1286" s="4">
        <v>2540</v>
      </c>
      <c r="F1286" t="s">
        <v>8221</v>
      </c>
      <c r="G1286" t="s">
        <v>8224</v>
      </c>
      <c r="H1286" t="s">
        <v>8246</v>
      </c>
      <c r="I1286">
        <v>1385123713</v>
      </c>
      <c r="J1286" s="11">
        <f>(((I1286/60)/60)/24)+DATE(1970,1,1)</f>
        <v>41600.524456018517</v>
      </c>
      <c r="K1286">
        <v>1382528113</v>
      </c>
      <c r="L1286" s="15">
        <f>(((K1286/60)/60)/24)+DATE(1970,1,1)</f>
        <v>41570.482789351852</v>
      </c>
      <c r="M1286" s="63">
        <f>DATEDIF(L1286,J1286,"D")</f>
        <v>30</v>
      </c>
      <c r="N1286" s="5">
        <v>30</v>
      </c>
      <c r="O1286" t="b">
        <v>0</v>
      </c>
      <c r="P1286">
        <v>48</v>
      </c>
      <c r="Q1286" t="b">
        <v>0</v>
      </c>
      <c r="R1286" t="s">
        <v>8278</v>
      </c>
      <c r="S1286" s="2">
        <f>IF(E1286=0,0,E1286/D1286*100)</f>
        <v>18.142857142857142</v>
      </c>
      <c r="T1286" s="4">
        <f>IF(E1286=0,0,E1286/P1286)</f>
        <v>52.916666666666664</v>
      </c>
      <c r="U1286" t="str">
        <f>PROPER(LEFT(R1286,(SEARCH("/",R1286)-2)+1))</f>
        <v>Music</v>
      </c>
      <c r="V1286" t="str">
        <f>PROPER(RIGHT(R1286,LEN(R1286)-SEARCH("/",R1286)))</f>
        <v>Jazz</v>
      </c>
    </row>
    <row r="1287" spans="1:22" x14ac:dyDescent="0.25">
      <c r="A1287">
        <v>861</v>
      </c>
      <c r="B1287" s="7" t="s">
        <v>862</v>
      </c>
      <c r="C1287" s="7" t="s">
        <v>4971</v>
      </c>
      <c r="D1287" s="4">
        <v>4500</v>
      </c>
      <c r="E1287" s="4">
        <v>101</v>
      </c>
      <c r="F1287" t="s">
        <v>8221</v>
      </c>
      <c r="G1287" t="s">
        <v>8224</v>
      </c>
      <c r="H1287" t="s">
        <v>8246</v>
      </c>
      <c r="I1287">
        <v>1474067404</v>
      </c>
      <c r="J1287" s="11">
        <f>(((I1287/60)/60)/24)+DATE(1970,1,1)</f>
        <v>42629.965324074074</v>
      </c>
      <c r="K1287">
        <v>1471475404</v>
      </c>
      <c r="L1287" s="15">
        <f>(((K1287/60)/60)/24)+DATE(1970,1,1)</f>
        <v>42599.965324074074</v>
      </c>
      <c r="M1287" s="63">
        <f>DATEDIF(L1287,J1287,"D")</f>
        <v>30</v>
      </c>
      <c r="N1287" s="5">
        <v>30</v>
      </c>
      <c r="O1287" t="b">
        <v>0</v>
      </c>
      <c r="P1287">
        <v>2</v>
      </c>
      <c r="Q1287" t="b">
        <v>0</v>
      </c>
      <c r="R1287" t="s">
        <v>8278</v>
      </c>
      <c r="S1287" s="2">
        <f>IF(E1287=0,0,E1287/D1287*100)</f>
        <v>2.2444444444444445</v>
      </c>
      <c r="T1287" s="4">
        <f>IF(E1287=0,0,E1287/P1287)</f>
        <v>50.5</v>
      </c>
      <c r="U1287" t="str">
        <f>PROPER(LEFT(R1287,(SEARCH("/",R1287)-2)+1))</f>
        <v>Music</v>
      </c>
      <c r="V1287" t="str">
        <f>PROPER(RIGHT(R1287,LEN(R1287)-SEARCH("/",R1287)))</f>
        <v>Jazz</v>
      </c>
    </row>
    <row r="1288" spans="1:22" x14ac:dyDescent="0.25">
      <c r="A1288">
        <v>862</v>
      </c>
      <c r="B1288" s="7" t="s">
        <v>863</v>
      </c>
      <c r="C1288" s="7" t="s">
        <v>4972</v>
      </c>
      <c r="D1288" s="4">
        <v>50000</v>
      </c>
      <c r="E1288" s="4">
        <v>170</v>
      </c>
      <c r="F1288" t="s">
        <v>8221</v>
      </c>
      <c r="G1288" t="s">
        <v>8225</v>
      </c>
      <c r="H1288" t="s">
        <v>8247</v>
      </c>
      <c r="I1288">
        <v>1384179548</v>
      </c>
      <c r="J1288" s="11">
        <f>(((I1288/60)/60)/24)+DATE(1970,1,1)</f>
        <v>41589.596620370372</v>
      </c>
      <c r="K1288">
        <v>1381583948</v>
      </c>
      <c r="L1288" s="15">
        <f>(((K1288/60)/60)/24)+DATE(1970,1,1)</f>
        <v>41559.5549537037</v>
      </c>
      <c r="M1288" s="63">
        <f>DATEDIF(L1288,J1288,"D")</f>
        <v>30</v>
      </c>
      <c r="N1288" s="5">
        <v>30</v>
      </c>
      <c r="O1288" t="b">
        <v>0</v>
      </c>
      <c r="P1288">
        <v>4</v>
      </c>
      <c r="Q1288" t="b">
        <v>0</v>
      </c>
      <c r="R1288" t="s">
        <v>8278</v>
      </c>
      <c r="S1288" s="2">
        <f>IF(E1288=0,0,E1288/D1288*100)</f>
        <v>0.33999999999999997</v>
      </c>
      <c r="T1288" s="4">
        <f>IF(E1288=0,0,E1288/P1288)</f>
        <v>42.5</v>
      </c>
      <c r="U1288" t="str">
        <f>PROPER(LEFT(R1288,(SEARCH("/",R1288)-2)+1))</f>
        <v>Music</v>
      </c>
      <c r="V1288" t="str">
        <f>PROPER(RIGHT(R1288,LEN(R1288)-SEARCH("/",R1288)))</f>
        <v>Jazz</v>
      </c>
    </row>
    <row r="1289" spans="1:22" x14ac:dyDescent="0.25">
      <c r="A1289">
        <v>863</v>
      </c>
      <c r="B1289" s="7" t="s">
        <v>864</v>
      </c>
      <c r="C1289" s="7" t="s">
        <v>4973</v>
      </c>
      <c r="D1289" s="4">
        <v>2000</v>
      </c>
      <c r="E1289" s="4">
        <v>90</v>
      </c>
      <c r="F1289" t="s">
        <v>8221</v>
      </c>
      <c r="G1289" t="s">
        <v>8224</v>
      </c>
      <c r="H1289" t="s">
        <v>8246</v>
      </c>
      <c r="I1289">
        <v>1329014966</v>
      </c>
      <c r="J1289" s="11">
        <f>(((I1289/60)/60)/24)+DATE(1970,1,1)</f>
        <v>40951.117662037039</v>
      </c>
      <c r="K1289">
        <v>1326422966</v>
      </c>
      <c r="L1289" s="15">
        <f>(((K1289/60)/60)/24)+DATE(1970,1,1)</f>
        <v>40921.117662037039</v>
      </c>
      <c r="M1289" s="63">
        <f>DATEDIF(L1289,J1289,"D")</f>
        <v>30</v>
      </c>
      <c r="N1289" s="5">
        <v>30</v>
      </c>
      <c r="O1289" t="b">
        <v>0</v>
      </c>
      <c r="P1289">
        <v>5</v>
      </c>
      <c r="Q1289" t="b">
        <v>0</v>
      </c>
      <c r="R1289" t="s">
        <v>8278</v>
      </c>
      <c r="S1289" s="2">
        <f>IF(E1289=0,0,E1289/D1289*100)</f>
        <v>4.5</v>
      </c>
      <c r="T1289" s="4">
        <f>IF(E1289=0,0,E1289/P1289)</f>
        <v>18</v>
      </c>
      <c r="U1289" t="str">
        <f>PROPER(LEFT(R1289,(SEARCH("/",R1289)-2)+1))</f>
        <v>Music</v>
      </c>
      <c r="V1289" t="str">
        <f>PROPER(RIGHT(R1289,LEN(R1289)-SEARCH("/",R1289)))</f>
        <v>Jazz</v>
      </c>
    </row>
    <row r="1290" spans="1:22" x14ac:dyDescent="0.25">
      <c r="A1290">
        <v>868</v>
      </c>
      <c r="B1290" s="7" t="s">
        <v>869</v>
      </c>
      <c r="C1290" s="7" t="s">
        <v>4978</v>
      </c>
      <c r="D1290" s="4">
        <v>45000</v>
      </c>
      <c r="E1290" s="4">
        <v>50</v>
      </c>
      <c r="F1290" t="s">
        <v>8221</v>
      </c>
      <c r="G1290" t="s">
        <v>8224</v>
      </c>
      <c r="H1290" t="s">
        <v>8246</v>
      </c>
      <c r="I1290">
        <v>1389055198</v>
      </c>
      <c r="J1290" s="11">
        <f>(((I1290/60)/60)/24)+DATE(1970,1,1)</f>
        <v>41646.027754629627</v>
      </c>
      <c r="K1290">
        <v>1386463198</v>
      </c>
      <c r="L1290" s="15">
        <f>(((K1290/60)/60)/24)+DATE(1970,1,1)</f>
        <v>41616.027754629627</v>
      </c>
      <c r="M1290" s="63">
        <f>DATEDIF(L1290,J1290,"D")</f>
        <v>30</v>
      </c>
      <c r="N1290" s="5">
        <v>30</v>
      </c>
      <c r="O1290" t="b">
        <v>0</v>
      </c>
      <c r="P1290">
        <v>1</v>
      </c>
      <c r="Q1290" t="b">
        <v>0</v>
      </c>
      <c r="R1290" t="s">
        <v>8278</v>
      </c>
      <c r="S1290" s="2">
        <f>IF(E1290=0,0,E1290/D1290*100)</f>
        <v>0.1111111111111111</v>
      </c>
      <c r="T1290" s="4">
        <f>IF(E1290=0,0,E1290/P1290)</f>
        <v>50</v>
      </c>
      <c r="U1290" t="str">
        <f>PROPER(LEFT(R1290,(SEARCH("/",R1290)-2)+1))</f>
        <v>Music</v>
      </c>
      <c r="V1290" t="str">
        <f>PROPER(RIGHT(R1290,LEN(R1290)-SEARCH("/",R1290)))</f>
        <v>Jazz</v>
      </c>
    </row>
    <row r="1291" spans="1:22" x14ac:dyDescent="0.25">
      <c r="A1291">
        <v>869</v>
      </c>
      <c r="B1291" s="7" t="s">
        <v>870</v>
      </c>
      <c r="C1291" s="7" t="s">
        <v>4979</v>
      </c>
      <c r="D1291" s="4">
        <v>8800</v>
      </c>
      <c r="E1291" s="4">
        <v>1040</v>
      </c>
      <c r="F1291" t="s">
        <v>8221</v>
      </c>
      <c r="G1291" t="s">
        <v>8224</v>
      </c>
      <c r="H1291" t="s">
        <v>8246</v>
      </c>
      <c r="I1291">
        <v>1365448657</v>
      </c>
      <c r="J1291" s="11">
        <f>(((I1291/60)/60)/24)+DATE(1970,1,1)</f>
        <v>41372.803900462961</v>
      </c>
      <c r="K1291">
        <v>1362860257</v>
      </c>
      <c r="L1291" s="15">
        <f>(((K1291/60)/60)/24)+DATE(1970,1,1)</f>
        <v>41342.845567129632</v>
      </c>
      <c r="M1291" s="63">
        <f>DATEDIF(L1291,J1291,"D")</f>
        <v>30</v>
      </c>
      <c r="N1291" s="5">
        <v>30</v>
      </c>
      <c r="O1291" t="b">
        <v>0</v>
      </c>
      <c r="P1291">
        <v>3</v>
      </c>
      <c r="Q1291" t="b">
        <v>0</v>
      </c>
      <c r="R1291" t="s">
        <v>8278</v>
      </c>
      <c r="S1291" s="2">
        <f>IF(E1291=0,0,E1291/D1291*100)</f>
        <v>11.818181818181818</v>
      </c>
      <c r="T1291" s="4">
        <f>IF(E1291=0,0,E1291/P1291)</f>
        <v>346.66666666666669</v>
      </c>
      <c r="U1291" t="str">
        <f>PROPER(LEFT(R1291,(SEARCH("/",R1291)-2)+1))</f>
        <v>Music</v>
      </c>
      <c r="V1291" t="str">
        <f>PROPER(RIGHT(R1291,LEN(R1291)-SEARCH("/",R1291)))</f>
        <v>Jazz</v>
      </c>
    </row>
    <row r="1292" spans="1:22" x14ac:dyDescent="0.25">
      <c r="A1292">
        <v>870</v>
      </c>
      <c r="B1292" s="7" t="s">
        <v>871</v>
      </c>
      <c r="C1292" s="7" t="s">
        <v>4980</v>
      </c>
      <c r="D1292" s="4">
        <v>20000</v>
      </c>
      <c r="E1292" s="4">
        <v>62</v>
      </c>
      <c r="F1292" t="s">
        <v>8221</v>
      </c>
      <c r="G1292" t="s">
        <v>8225</v>
      </c>
      <c r="H1292" t="s">
        <v>8247</v>
      </c>
      <c r="I1292">
        <v>1377995523</v>
      </c>
      <c r="J1292" s="11">
        <f>(((I1292/60)/60)/24)+DATE(1970,1,1)</f>
        <v>41518.022256944445</v>
      </c>
      <c r="K1292">
        <v>1375403523</v>
      </c>
      <c r="L1292" s="15">
        <f>(((K1292/60)/60)/24)+DATE(1970,1,1)</f>
        <v>41488.022256944445</v>
      </c>
      <c r="M1292" s="63">
        <f>DATEDIF(L1292,J1292,"D")</f>
        <v>30</v>
      </c>
      <c r="N1292" s="5">
        <v>30</v>
      </c>
      <c r="O1292" t="b">
        <v>0</v>
      </c>
      <c r="P1292">
        <v>5</v>
      </c>
      <c r="Q1292" t="b">
        <v>0</v>
      </c>
      <c r="R1292" t="s">
        <v>8278</v>
      </c>
      <c r="S1292" s="2">
        <f>IF(E1292=0,0,E1292/D1292*100)</f>
        <v>0.31</v>
      </c>
      <c r="T1292" s="4">
        <f>IF(E1292=0,0,E1292/P1292)</f>
        <v>12.4</v>
      </c>
      <c r="U1292" t="str">
        <f>PROPER(LEFT(R1292,(SEARCH("/",R1292)-2)+1))</f>
        <v>Music</v>
      </c>
      <c r="V1292" t="str">
        <f>PROPER(RIGHT(R1292,LEN(R1292)-SEARCH("/",R1292)))</f>
        <v>Jazz</v>
      </c>
    </row>
    <row r="1293" spans="1:22" x14ac:dyDescent="0.25">
      <c r="A1293">
        <v>871</v>
      </c>
      <c r="B1293" s="7" t="s">
        <v>872</v>
      </c>
      <c r="C1293" s="7" t="s">
        <v>4981</v>
      </c>
      <c r="D1293" s="4">
        <v>6000</v>
      </c>
      <c r="E1293" s="4">
        <v>325</v>
      </c>
      <c r="F1293" t="s">
        <v>8221</v>
      </c>
      <c r="G1293" t="s">
        <v>8224</v>
      </c>
      <c r="H1293" t="s">
        <v>8246</v>
      </c>
      <c r="I1293">
        <v>1385735295</v>
      </c>
      <c r="J1293" s="11">
        <f>(((I1293/60)/60)/24)+DATE(1970,1,1)</f>
        <v>41607.602951388886</v>
      </c>
      <c r="K1293">
        <v>1383139695</v>
      </c>
      <c r="L1293" s="15">
        <f>(((K1293/60)/60)/24)+DATE(1970,1,1)</f>
        <v>41577.561284722222</v>
      </c>
      <c r="M1293" s="63">
        <f>DATEDIF(L1293,J1293,"D")</f>
        <v>30</v>
      </c>
      <c r="N1293" s="5">
        <v>30</v>
      </c>
      <c r="O1293" t="b">
        <v>0</v>
      </c>
      <c r="P1293">
        <v>12</v>
      </c>
      <c r="Q1293" t="b">
        <v>0</v>
      </c>
      <c r="R1293" t="s">
        <v>8278</v>
      </c>
      <c r="S1293" s="2">
        <f>IF(E1293=0,0,E1293/D1293*100)</f>
        <v>5.416666666666667</v>
      </c>
      <c r="T1293" s="4">
        <f>IF(E1293=0,0,E1293/P1293)</f>
        <v>27.083333333333332</v>
      </c>
      <c r="U1293" t="str">
        <f>PROPER(LEFT(R1293,(SEARCH("/",R1293)-2)+1))</f>
        <v>Music</v>
      </c>
      <c r="V1293" t="str">
        <f>PROPER(RIGHT(R1293,LEN(R1293)-SEARCH("/",R1293)))</f>
        <v>Jazz</v>
      </c>
    </row>
    <row r="1294" spans="1:22" x14ac:dyDescent="0.25">
      <c r="A1294">
        <v>874</v>
      </c>
      <c r="B1294" s="7" t="s">
        <v>875</v>
      </c>
      <c r="C1294" s="7" t="s">
        <v>4984</v>
      </c>
      <c r="D1294" s="4">
        <v>3000</v>
      </c>
      <c r="E1294" s="4">
        <v>730</v>
      </c>
      <c r="F1294" t="s">
        <v>8221</v>
      </c>
      <c r="G1294" t="s">
        <v>8224</v>
      </c>
      <c r="H1294" t="s">
        <v>8246</v>
      </c>
      <c r="I1294">
        <v>1367676034</v>
      </c>
      <c r="J1294" s="11">
        <f>(((I1294/60)/60)/24)+DATE(1970,1,1)</f>
        <v>41398.583726851852</v>
      </c>
      <c r="K1294">
        <v>1365084034</v>
      </c>
      <c r="L1294" s="15">
        <f>(((K1294/60)/60)/24)+DATE(1970,1,1)</f>
        <v>41368.583726851852</v>
      </c>
      <c r="M1294" s="63">
        <f>DATEDIF(L1294,J1294,"D")</f>
        <v>30</v>
      </c>
      <c r="N1294" s="5">
        <v>30</v>
      </c>
      <c r="O1294" t="b">
        <v>0</v>
      </c>
      <c r="P1294">
        <v>21</v>
      </c>
      <c r="Q1294" t="b">
        <v>0</v>
      </c>
      <c r="R1294" t="s">
        <v>8278</v>
      </c>
      <c r="S1294" s="2">
        <f>IF(E1294=0,0,E1294/D1294*100)</f>
        <v>24.333333333333336</v>
      </c>
      <c r="T1294" s="4">
        <f>IF(E1294=0,0,E1294/P1294)</f>
        <v>34.761904761904759</v>
      </c>
      <c r="U1294" t="str">
        <f>PROPER(LEFT(R1294,(SEARCH("/",R1294)-2)+1))</f>
        <v>Music</v>
      </c>
      <c r="V1294" t="str">
        <f>PROPER(RIGHT(R1294,LEN(R1294)-SEARCH("/",R1294)))</f>
        <v>Jazz</v>
      </c>
    </row>
    <row r="1295" spans="1:22" x14ac:dyDescent="0.25">
      <c r="A1295">
        <v>877</v>
      </c>
      <c r="B1295" s="7" t="s">
        <v>878</v>
      </c>
      <c r="C1295" s="7" t="s">
        <v>4987</v>
      </c>
      <c r="D1295" s="4">
        <v>2000</v>
      </c>
      <c r="E1295" s="4">
        <v>1351</v>
      </c>
      <c r="F1295" t="s">
        <v>8221</v>
      </c>
      <c r="G1295" t="s">
        <v>8224</v>
      </c>
      <c r="H1295" t="s">
        <v>8246</v>
      </c>
      <c r="I1295">
        <v>1387479360</v>
      </c>
      <c r="J1295" s="11">
        <f>(((I1295/60)/60)/24)+DATE(1970,1,1)</f>
        <v>41627.788888888892</v>
      </c>
      <c r="K1295">
        <v>1384887360</v>
      </c>
      <c r="L1295" s="15">
        <f>(((K1295/60)/60)/24)+DATE(1970,1,1)</f>
        <v>41597.788888888892</v>
      </c>
      <c r="M1295" s="63">
        <f>DATEDIF(L1295,J1295,"D")</f>
        <v>30</v>
      </c>
      <c r="N1295" s="5">
        <v>30</v>
      </c>
      <c r="O1295" t="b">
        <v>0</v>
      </c>
      <c r="P1295">
        <v>29</v>
      </c>
      <c r="Q1295" t="b">
        <v>0</v>
      </c>
      <c r="R1295" t="s">
        <v>8278</v>
      </c>
      <c r="S1295" s="2">
        <f>IF(E1295=0,0,E1295/D1295*100)</f>
        <v>67.55</v>
      </c>
      <c r="T1295" s="4">
        <f>IF(E1295=0,0,E1295/P1295)</f>
        <v>46.586206896551722</v>
      </c>
      <c r="U1295" t="str">
        <f>PROPER(LEFT(R1295,(SEARCH("/",R1295)-2)+1))</f>
        <v>Music</v>
      </c>
      <c r="V1295" t="str">
        <f>PROPER(RIGHT(R1295,LEN(R1295)-SEARCH("/",R1295)))</f>
        <v>Jazz</v>
      </c>
    </row>
    <row r="1296" spans="1:22" x14ac:dyDescent="0.25">
      <c r="A1296">
        <v>878</v>
      </c>
      <c r="B1296" s="7" t="s">
        <v>879</v>
      </c>
      <c r="C1296" s="7" t="s">
        <v>4988</v>
      </c>
      <c r="D1296" s="4">
        <v>5000</v>
      </c>
      <c r="E1296" s="4">
        <v>65</v>
      </c>
      <c r="F1296" t="s">
        <v>8221</v>
      </c>
      <c r="G1296" t="s">
        <v>8224</v>
      </c>
      <c r="H1296" t="s">
        <v>8246</v>
      </c>
      <c r="I1296">
        <v>1293082524</v>
      </c>
      <c r="J1296" s="11">
        <f>(((I1296/60)/60)/24)+DATE(1970,1,1)</f>
        <v>40535.232916666668</v>
      </c>
      <c r="K1296">
        <v>1290490524</v>
      </c>
      <c r="L1296" s="15">
        <f>(((K1296/60)/60)/24)+DATE(1970,1,1)</f>
        <v>40505.232916666668</v>
      </c>
      <c r="M1296" s="63">
        <f>DATEDIF(L1296,J1296,"D")</f>
        <v>30</v>
      </c>
      <c r="N1296" s="5">
        <v>30</v>
      </c>
      <c r="O1296" t="b">
        <v>0</v>
      </c>
      <c r="P1296">
        <v>2</v>
      </c>
      <c r="Q1296" t="b">
        <v>0</v>
      </c>
      <c r="R1296" t="s">
        <v>8278</v>
      </c>
      <c r="S1296" s="2">
        <f>IF(E1296=0,0,E1296/D1296*100)</f>
        <v>1.3</v>
      </c>
      <c r="T1296" s="4">
        <f>IF(E1296=0,0,E1296/P1296)</f>
        <v>32.5</v>
      </c>
      <c r="U1296" t="str">
        <f>PROPER(LEFT(R1296,(SEARCH("/",R1296)-2)+1))</f>
        <v>Music</v>
      </c>
      <c r="V1296" t="str">
        <f>PROPER(RIGHT(R1296,LEN(R1296)-SEARCH("/",R1296)))</f>
        <v>Jazz</v>
      </c>
    </row>
    <row r="1297" spans="1:22" x14ac:dyDescent="0.25">
      <c r="A1297">
        <v>887</v>
      </c>
      <c r="B1297" s="7" t="s">
        <v>888</v>
      </c>
      <c r="C1297" s="7" t="s">
        <v>4997</v>
      </c>
      <c r="D1297" s="4">
        <v>1000</v>
      </c>
      <c r="E1297" s="4">
        <v>0</v>
      </c>
      <c r="F1297" t="s">
        <v>8221</v>
      </c>
      <c r="G1297" t="s">
        <v>8224</v>
      </c>
      <c r="H1297" t="s">
        <v>8246</v>
      </c>
      <c r="I1297">
        <v>1338159655</v>
      </c>
      <c r="J1297" s="11">
        <f>(((I1297/60)/60)/24)+DATE(1970,1,1)</f>
        <v>41056.958969907406</v>
      </c>
      <c r="K1297">
        <v>1335567655</v>
      </c>
      <c r="L1297" s="15">
        <f>(((K1297/60)/60)/24)+DATE(1970,1,1)</f>
        <v>41026.958969907406</v>
      </c>
      <c r="M1297" s="63">
        <f>DATEDIF(L1297,J1297,"D")</f>
        <v>30</v>
      </c>
      <c r="N1297" s="5">
        <v>30</v>
      </c>
      <c r="O1297" t="b">
        <v>0</v>
      </c>
      <c r="P1297">
        <v>0</v>
      </c>
      <c r="Q1297" t="b">
        <v>0</v>
      </c>
      <c r="R1297" t="s">
        <v>8279</v>
      </c>
      <c r="S1297" s="2">
        <f>IF(E1297=0,0,E1297/D1297*100)</f>
        <v>0</v>
      </c>
      <c r="T1297" s="4">
        <f>IF(E1297=0,0,E1297/P1297)</f>
        <v>0</v>
      </c>
      <c r="U1297" t="str">
        <f>PROPER(LEFT(R1297,(SEARCH("/",R1297)-2)+1))</f>
        <v>Music</v>
      </c>
      <c r="V1297" t="str">
        <f>PROPER(RIGHT(R1297,LEN(R1297)-SEARCH("/",R1297)))</f>
        <v>Indie Rock</v>
      </c>
    </row>
    <row r="1298" spans="1:22" x14ac:dyDescent="0.25">
      <c r="A1298">
        <v>889</v>
      </c>
      <c r="B1298" s="7" t="s">
        <v>890</v>
      </c>
      <c r="C1298" s="7" t="s">
        <v>4999</v>
      </c>
      <c r="D1298" s="4">
        <v>25000</v>
      </c>
      <c r="E1298" s="4">
        <v>2360.3200000000002</v>
      </c>
      <c r="F1298" t="s">
        <v>8221</v>
      </c>
      <c r="G1298" t="s">
        <v>8224</v>
      </c>
      <c r="H1298" t="s">
        <v>8246</v>
      </c>
      <c r="I1298">
        <v>1412534943</v>
      </c>
      <c r="J1298" s="11">
        <f>(((I1298/60)/60)/24)+DATE(1970,1,1)</f>
        <v>41917.784062500003</v>
      </c>
      <c r="K1298">
        <v>1409942943</v>
      </c>
      <c r="L1298" s="15">
        <f>(((K1298/60)/60)/24)+DATE(1970,1,1)</f>
        <v>41887.784062500003</v>
      </c>
      <c r="M1298" s="63">
        <f>DATEDIF(L1298,J1298,"D")</f>
        <v>30</v>
      </c>
      <c r="N1298" s="5">
        <v>30</v>
      </c>
      <c r="O1298" t="b">
        <v>0</v>
      </c>
      <c r="P1298">
        <v>32</v>
      </c>
      <c r="Q1298" t="b">
        <v>0</v>
      </c>
      <c r="R1298" t="s">
        <v>8279</v>
      </c>
      <c r="S1298" s="2">
        <f>IF(E1298=0,0,E1298/D1298*100)</f>
        <v>9.4412800000000008</v>
      </c>
      <c r="T1298" s="4">
        <f>IF(E1298=0,0,E1298/P1298)</f>
        <v>73.760000000000005</v>
      </c>
      <c r="U1298" t="str">
        <f>PROPER(LEFT(R1298,(SEARCH("/",R1298)-2)+1))</f>
        <v>Music</v>
      </c>
      <c r="V1298" t="str">
        <f>PROPER(RIGHT(R1298,LEN(R1298)-SEARCH("/",R1298)))</f>
        <v>Indie Rock</v>
      </c>
    </row>
    <row r="1299" spans="1:22" x14ac:dyDescent="0.25">
      <c r="A1299">
        <v>890</v>
      </c>
      <c r="B1299" s="7" t="s">
        <v>891</v>
      </c>
      <c r="C1299" s="7" t="s">
        <v>5000</v>
      </c>
      <c r="D1299" s="4">
        <v>3000</v>
      </c>
      <c r="E1299" s="4">
        <v>125</v>
      </c>
      <c r="F1299" t="s">
        <v>8221</v>
      </c>
      <c r="G1299" t="s">
        <v>8224</v>
      </c>
      <c r="H1299" t="s">
        <v>8246</v>
      </c>
      <c r="I1299">
        <v>1385055979</v>
      </c>
      <c r="J1299" s="11">
        <f>(((I1299/60)/60)/24)+DATE(1970,1,1)</f>
        <v>41599.740497685183</v>
      </c>
      <c r="K1299">
        <v>1382460379</v>
      </c>
      <c r="L1299" s="15">
        <f>(((K1299/60)/60)/24)+DATE(1970,1,1)</f>
        <v>41569.698831018519</v>
      </c>
      <c r="M1299" s="63">
        <f>DATEDIF(L1299,J1299,"D")</f>
        <v>30</v>
      </c>
      <c r="N1299" s="5">
        <v>30</v>
      </c>
      <c r="O1299" t="b">
        <v>0</v>
      </c>
      <c r="P1299">
        <v>4</v>
      </c>
      <c r="Q1299" t="b">
        <v>0</v>
      </c>
      <c r="R1299" t="s">
        <v>8279</v>
      </c>
      <c r="S1299" s="2">
        <f>IF(E1299=0,0,E1299/D1299*100)</f>
        <v>4.1666666666666661</v>
      </c>
      <c r="T1299" s="4">
        <f>IF(E1299=0,0,E1299/P1299)</f>
        <v>31.25</v>
      </c>
      <c r="U1299" t="str">
        <f>PROPER(LEFT(R1299,(SEARCH("/",R1299)-2)+1))</f>
        <v>Music</v>
      </c>
      <c r="V1299" t="str">
        <f>PROPER(RIGHT(R1299,LEN(R1299)-SEARCH("/",R1299)))</f>
        <v>Indie Rock</v>
      </c>
    </row>
    <row r="1300" spans="1:22" x14ac:dyDescent="0.25">
      <c r="A1300">
        <v>891</v>
      </c>
      <c r="B1300" s="7" t="s">
        <v>892</v>
      </c>
      <c r="C1300" s="7" t="s">
        <v>5001</v>
      </c>
      <c r="D1300" s="4">
        <v>8000</v>
      </c>
      <c r="E1300" s="4">
        <v>260</v>
      </c>
      <c r="F1300" t="s">
        <v>8221</v>
      </c>
      <c r="G1300" t="s">
        <v>8224</v>
      </c>
      <c r="H1300" t="s">
        <v>8246</v>
      </c>
      <c r="I1300">
        <v>1408581930</v>
      </c>
      <c r="J1300" s="11">
        <f>(((I1300/60)/60)/24)+DATE(1970,1,1)</f>
        <v>41872.031597222223</v>
      </c>
      <c r="K1300">
        <v>1405989930</v>
      </c>
      <c r="L1300" s="15">
        <f>(((K1300/60)/60)/24)+DATE(1970,1,1)</f>
        <v>41842.031597222223</v>
      </c>
      <c r="M1300" s="63">
        <f>DATEDIF(L1300,J1300,"D")</f>
        <v>30</v>
      </c>
      <c r="N1300" s="5">
        <v>30</v>
      </c>
      <c r="O1300" t="b">
        <v>0</v>
      </c>
      <c r="P1300">
        <v>9</v>
      </c>
      <c r="Q1300" t="b">
        <v>0</v>
      </c>
      <c r="R1300" t="s">
        <v>8279</v>
      </c>
      <c r="S1300" s="2">
        <f>IF(E1300=0,0,E1300/D1300*100)</f>
        <v>3.25</v>
      </c>
      <c r="T1300" s="4">
        <f>IF(E1300=0,0,E1300/P1300)</f>
        <v>28.888888888888889</v>
      </c>
      <c r="U1300" t="str">
        <f>PROPER(LEFT(R1300,(SEARCH("/",R1300)-2)+1))</f>
        <v>Music</v>
      </c>
      <c r="V1300" t="str">
        <f>PROPER(RIGHT(R1300,LEN(R1300)-SEARCH("/",R1300)))</f>
        <v>Indie Rock</v>
      </c>
    </row>
    <row r="1301" spans="1:22" x14ac:dyDescent="0.25">
      <c r="A1301">
        <v>893</v>
      </c>
      <c r="B1301" s="7" t="s">
        <v>894</v>
      </c>
      <c r="C1301" s="7" t="s">
        <v>5003</v>
      </c>
      <c r="D1301" s="4">
        <v>2000</v>
      </c>
      <c r="E1301" s="4">
        <v>200</v>
      </c>
      <c r="F1301" t="s">
        <v>8221</v>
      </c>
      <c r="G1301" t="s">
        <v>8224</v>
      </c>
      <c r="H1301" t="s">
        <v>8246</v>
      </c>
      <c r="I1301">
        <v>1427920363</v>
      </c>
      <c r="J1301" s="11">
        <f>(((I1301/60)/60)/24)+DATE(1970,1,1)</f>
        <v>42095.856053240743</v>
      </c>
      <c r="K1301">
        <v>1425331963</v>
      </c>
      <c r="L1301" s="15">
        <f>(((K1301/60)/60)/24)+DATE(1970,1,1)</f>
        <v>42065.897719907407</v>
      </c>
      <c r="M1301" s="63">
        <f>DATEDIF(L1301,J1301,"D")</f>
        <v>30</v>
      </c>
      <c r="N1301" s="5">
        <v>30</v>
      </c>
      <c r="O1301" t="b">
        <v>0</v>
      </c>
      <c r="P1301">
        <v>5</v>
      </c>
      <c r="Q1301" t="b">
        <v>0</v>
      </c>
      <c r="R1301" t="s">
        <v>8279</v>
      </c>
      <c r="S1301" s="2">
        <f>IF(E1301=0,0,E1301/D1301*100)</f>
        <v>10</v>
      </c>
      <c r="T1301" s="4">
        <f>IF(E1301=0,0,E1301/P1301)</f>
        <v>40</v>
      </c>
      <c r="U1301" t="str">
        <f>PROPER(LEFT(R1301,(SEARCH("/",R1301)-2)+1))</f>
        <v>Music</v>
      </c>
      <c r="V1301" t="str">
        <f>PROPER(RIGHT(R1301,LEN(R1301)-SEARCH("/",R1301)))</f>
        <v>Indie Rock</v>
      </c>
    </row>
    <row r="1302" spans="1:22" x14ac:dyDescent="0.25">
      <c r="A1302">
        <v>894</v>
      </c>
      <c r="B1302" s="7" t="s">
        <v>895</v>
      </c>
      <c r="C1302" s="7" t="s">
        <v>5004</v>
      </c>
      <c r="D1302" s="4">
        <v>20000</v>
      </c>
      <c r="E1302" s="4">
        <v>7834</v>
      </c>
      <c r="F1302" t="s">
        <v>8221</v>
      </c>
      <c r="G1302" t="s">
        <v>8224</v>
      </c>
      <c r="H1302" t="s">
        <v>8246</v>
      </c>
      <c r="I1302">
        <v>1465169610</v>
      </c>
      <c r="J1302" s="11">
        <f>(((I1302/60)/60)/24)+DATE(1970,1,1)</f>
        <v>42526.981597222228</v>
      </c>
      <c r="K1302">
        <v>1462577610</v>
      </c>
      <c r="L1302" s="15">
        <f>(((K1302/60)/60)/24)+DATE(1970,1,1)</f>
        <v>42496.981597222228</v>
      </c>
      <c r="M1302" s="63">
        <f>DATEDIF(L1302,J1302,"D")</f>
        <v>30</v>
      </c>
      <c r="N1302" s="5">
        <v>30</v>
      </c>
      <c r="O1302" t="b">
        <v>0</v>
      </c>
      <c r="P1302">
        <v>53</v>
      </c>
      <c r="Q1302" t="b">
        <v>0</v>
      </c>
      <c r="R1302" t="s">
        <v>8279</v>
      </c>
      <c r="S1302" s="2">
        <f>IF(E1302=0,0,E1302/D1302*100)</f>
        <v>39.17</v>
      </c>
      <c r="T1302" s="4">
        <f>IF(E1302=0,0,E1302/P1302)</f>
        <v>147.81132075471697</v>
      </c>
      <c r="U1302" t="str">
        <f>PROPER(LEFT(R1302,(SEARCH("/",R1302)-2)+1))</f>
        <v>Music</v>
      </c>
      <c r="V1302" t="str">
        <f>PROPER(RIGHT(R1302,LEN(R1302)-SEARCH("/",R1302)))</f>
        <v>Indie Rock</v>
      </c>
    </row>
    <row r="1303" spans="1:22" x14ac:dyDescent="0.25">
      <c r="A1303">
        <v>897</v>
      </c>
      <c r="B1303" s="7" t="s">
        <v>898</v>
      </c>
      <c r="C1303" s="7" t="s">
        <v>5007</v>
      </c>
      <c r="D1303" s="4">
        <v>3000</v>
      </c>
      <c r="E1303" s="4">
        <v>0</v>
      </c>
      <c r="F1303" t="s">
        <v>8221</v>
      </c>
      <c r="G1303" t="s">
        <v>8224</v>
      </c>
      <c r="H1303" t="s">
        <v>8246</v>
      </c>
      <c r="I1303">
        <v>1354123908</v>
      </c>
      <c r="J1303" s="11">
        <f>(((I1303/60)/60)/24)+DATE(1970,1,1)</f>
        <v>41241.730416666665</v>
      </c>
      <c r="K1303">
        <v>1351528308</v>
      </c>
      <c r="L1303" s="15">
        <f>(((K1303/60)/60)/24)+DATE(1970,1,1)</f>
        <v>41211.688750000001</v>
      </c>
      <c r="M1303" s="63">
        <f>DATEDIF(L1303,J1303,"D")</f>
        <v>30</v>
      </c>
      <c r="N1303" s="5">
        <v>30</v>
      </c>
      <c r="O1303" t="b">
        <v>0</v>
      </c>
      <c r="P1303">
        <v>0</v>
      </c>
      <c r="Q1303" t="b">
        <v>0</v>
      </c>
      <c r="R1303" t="s">
        <v>8279</v>
      </c>
      <c r="S1303" s="2">
        <f>IF(E1303=0,0,E1303/D1303*100)</f>
        <v>0</v>
      </c>
      <c r="T1303" s="4">
        <f>IF(E1303=0,0,E1303/P1303)</f>
        <v>0</v>
      </c>
      <c r="U1303" t="str">
        <f>PROPER(LEFT(R1303,(SEARCH("/",R1303)-2)+1))</f>
        <v>Music</v>
      </c>
      <c r="V1303" t="str">
        <f>PROPER(RIGHT(R1303,LEN(R1303)-SEARCH("/",R1303)))</f>
        <v>Indie Rock</v>
      </c>
    </row>
    <row r="1304" spans="1:22" x14ac:dyDescent="0.25">
      <c r="A1304">
        <v>900</v>
      </c>
      <c r="B1304" s="7" t="s">
        <v>901</v>
      </c>
      <c r="C1304" s="7" t="s">
        <v>5010</v>
      </c>
      <c r="D1304" s="4">
        <v>5000</v>
      </c>
      <c r="E1304" s="4">
        <v>21</v>
      </c>
      <c r="F1304" t="s">
        <v>8221</v>
      </c>
      <c r="G1304" t="s">
        <v>8224</v>
      </c>
      <c r="H1304" t="s">
        <v>8246</v>
      </c>
      <c r="I1304">
        <v>1459365802</v>
      </c>
      <c r="J1304" s="11">
        <f>(((I1304/60)/60)/24)+DATE(1970,1,1)</f>
        <v>42459.807893518519</v>
      </c>
      <c r="K1304">
        <v>1456777402</v>
      </c>
      <c r="L1304" s="15">
        <f>(((K1304/60)/60)/24)+DATE(1970,1,1)</f>
        <v>42429.84956018519</v>
      </c>
      <c r="M1304" s="63">
        <f>DATEDIF(L1304,J1304,"D")</f>
        <v>30</v>
      </c>
      <c r="N1304" s="5">
        <v>30</v>
      </c>
      <c r="O1304" t="b">
        <v>0</v>
      </c>
      <c r="P1304">
        <v>2</v>
      </c>
      <c r="Q1304" t="b">
        <v>0</v>
      </c>
      <c r="R1304" t="s">
        <v>8278</v>
      </c>
      <c r="S1304" s="2">
        <f>IF(E1304=0,0,E1304/D1304*100)</f>
        <v>0.42</v>
      </c>
      <c r="T1304" s="4">
        <f>IF(E1304=0,0,E1304/P1304)</f>
        <v>10.5</v>
      </c>
      <c r="U1304" t="str">
        <f>PROPER(LEFT(R1304,(SEARCH("/",R1304)-2)+1))</f>
        <v>Music</v>
      </c>
      <c r="V1304" t="str">
        <f>PROPER(RIGHT(R1304,LEN(R1304)-SEARCH("/",R1304)))</f>
        <v>Jazz</v>
      </c>
    </row>
    <row r="1305" spans="1:22" x14ac:dyDescent="0.25">
      <c r="A1305">
        <v>904</v>
      </c>
      <c r="B1305" s="7" t="s">
        <v>905</v>
      </c>
      <c r="C1305" s="7" t="s">
        <v>5014</v>
      </c>
      <c r="D1305" s="4">
        <v>50000</v>
      </c>
      <c r="E1305" s="4">
        <v>151</v>
      </c>
      <c r="F1305" t="s">
        <v>8221</v>
      </c>
      <c r="G1305" t="s">
        <v>8224</v>
      </c>
      <c r="H1305" t="s">
        <v>8246</v>
      </c>
      <c r="I1305">
        <v>1451786137</v>
      </c>
      <c r="J1305" s="11">
        <f>(((I1305/60)/60)/24)+DATE(1970,1,1)</f>
        <v>42372.080289351856</v>
      </c>
      <c r="K1305">
        <v>1449194137</v>
      </c>
      <c r="L1305" s="15">
        <f>(((K1305/60)/60)/24)+DATE(1970,1,1)</f>
        <v>42342.080289351856</v>
      </c>
      <c r="M1305" s="63">
        <f>DATEDIF(L1305,J1305,"D")</f>
        <v>30</v>
      </c>
      <c r="N1305" s="5">
        <v>30</v>
      </c>
      <c r="O1305" t="b">
        <v>0</v>
      </c>
      <c r="P1305">
        <v>3</v>
      </c>
      <c r="Q1305" t="b">
        <v>0</v>
      </c>
      <c r="R1305" t="s">
        <v>8278</v>
      </c>
      <c r="S1305" s="2">
        <f>IF(E1305=0,0,E1305/D1305*100)</f>
        <v>0.30199999999999999</v>
      </c>
      <c r="T1305" s="4">
        <f>IF(E1305=0,0,E1305/P1305)</f>
        <v>50.333333333333336</v>
      </c>
      <c r="U1305" t="str">
        <f>PROPER(LEFT(R1305,(SEARCH("/",R1305)-2)+1))</f>
        <v>Music</v>
      </c>
      <c r="V1305" t="str">
        <f>PROPER(RIGHT(R1305,LEN(R1305)-SEARCH("/",R1305)))</f>
        <v>Jazz</v>
      </c>
    </row>
    <row r="1306" spans="1:22" x14ac:dyDescent="0.25">
      <c r="A1306">
        <v>906</v>
      </c>
      <c r="B1306" s="7" t="s">
        <v>907</v>
      </c>
      <c r="C1306" s="7" t="s">
        <v>5016</v>
      </c>
      <c r="D1306" s="4">
        <v>15000</v>
      </c>
      <c r="E1306" s="4">
        <v>0</v>
      </c>
      <c r="F1306" t="s">
        <v>8221</v>
      </c>
      <c r="G1306" t="s">
        <v>8224</v>
      </c>
      <c r="H1306" t="s">
        <v>8246</v>
      </c>
      <c r="I1306">
        <v>1394681590</v>
      </c>
      <c r="J1306" s="11">
        <f>(((I1306/60)/60)/24)+DATE(1970,1,1)</f>
        <v>41711.148032407407</v>
      </c>
      <c r="K1306">
        <v>1392093190</v>
      </c>
      <c r="L1306" s="15">
        <f>(((K1306/60)/60)/24)+DATE(1970,1,1)</f>
        <v>41681.189699074072</v>
      </c>
      <c r="M1306" s="63">
        <f>DATEDIF(L1306,J1306,"D")</f>
        <v>30</v>
      </c>
      <c r="N1306" s="5">
        <v>30</v>
      </c>
      <c r="O1306" t="b">
        <v>0</v>
      </c>
      <c r="P1306">
        <v>0</v>
      </c>
      <c r="Q1306" t="b">
        <v>0</v>
      </c>
      <c r="R1306" t="s">
        <v>8278</v>
      </c>
      <c r="S1306" s="2">
        <f>IF(E1306=0,0,E1306/D1306*100)</f>
        <v>0</v>
      </c>
      <c r="T1306" s="4">
        <f>IF(E1306=0,0,E1306/P1306)</f>
        <v>0</v>
      </c>
      <c r="U1306" t="str">
        <f>PROPER(LEFT(R1306,(SEARCH("/",R1306)-2)+1))</f>
        <v>Music</v>
      </c>
      <c r="V1306" t="str">
        <f>PROPER(RIGHT(R1306,LEN(R1306)-SEARCH("/",R1306)))</f>
        <v>Jazz</v>
      </c>
    </row>
    <row r="1307" spans="1:22" x14ac:dyDescent="0.25">
      <c r="A1307">
        <v>907</v>
      </c>
      <c r="B1307" s="7" t="s">
        <v>908</v>
      </c>
      <c r="C1307" s="7" t="s">
        <v>5017</v>
      </c>
      <c r="D1307" s="4">
        <v>2900</v>
      </c>
      <c r="E1307" s="4">
        <v>0</v>
      </c>
      <c r="F1307" t="s">
        <v>8221</v>
      </c>
      <c r="G1307" t="s">
        <v>8224</v>
      </c>
      <c r="H1307" t="s">
        <v>8246</v>
      </c>
      <c r="I1307">
        <v>1315715823</v>
      </c>
      <c r="J1307" s="11">
        <f>(((I1307/60)/60)/24)+DATE(1970,1,1)</f>
        <v>40797.192395833335</v>
      </c>
      <c r="K1307">
        <v>1313123823</v>
      </c>
      <c r="L1307" s="15">
        <f>(((K1307/60)/60)/24)+DATE(1970,1,1)</f>
        <v>40767.192395833335</v>
      </c>
      <c r="M1307" s="63">
        <f>DATEDIF(L1307,J1307,"D")</f>
        <v>30</v>
      </c>
      <c r="N1307" s="5">
        <v>30</v>
      </c>
      <c r="O1307" t="b">
        <v>0</v>
      </c>
      <c r="P1307">
        <v>0</v>
      </c>
      <c r="Q1307" t="b">
        <v>0</v>
      </c>
      <c r="R1307" t="s">
        <v>8278</v>
      </c>
      <c r="S1307" s="2">
        <f>IF(E1307=0,0,E1307/D1307*100)</f>
        <v>0</v>
      </c>
      <c r="T1307" s="4">
        <f>IF(E1307=0,0,E1307/P1307)</f>
        <v>0</v>
      </c>
      <c r="U1307" t="str">
        <f>PROPER(LEFT(R1307,(SEARCH("/",R1307)-2)+1))</f>
        <v>Music</v>
      </c>
      <c r="V1307" t="str">
        <f>PROPER(RIGHT(R1307,LEN(R1307)-SEARCH("/",R1307)))</f>
        <v>Jazz</v>
      </c>
    </row>
    <row r="1308" spans="1:22" x14ac:dyDescent="0.25">
      <c r="A1308">
        <v>913</v>
      </c>
      <c r="B1308" s="7" t="s">
        <v>914</v>
      </c>
      <c r="C1308" s="7" t="s">
        <v>5023</v>
      </c>
      <c r="D1308" s="4">
        <v>30000</v>
      </c>
      <c r="E1308" s="4">
        <v>1982</v>
      </c>
      <c r="F1308" t="s">
        <v>8221</v>
      </c>
      <c r="G1308" t="s">
        <v>8224</v>
      </c>
      <c r="H1308" t="s">
        <v>8246</v>
      </c>
      <c r="I1308">
        <v>1336188019</v>
      </c>
      <c r="J1308" s="11">
        <f>(((I1308/60)/60)/24)+DATE(1970,1,1)</f>
        <v>41034.139108796298</v>
      </c>
      <c r="K1308">
        <v>1333596019</v>
      </c>
      <c r="L1308" s="15">
        <f>(((K1308/60)/60)/24)+DATE(1970,1,1)</f>
        <v>41004.139108796298</v>
      </c>
      <c r="M1308" s="63">
        <f>DATEDIF(L1308,J1308,"D")</f>
        <v>30</v>
      </c>
      <c r="N1308" s="5">
        <v>30</v>
      </c>
      <c r="O1308" t="b">
        <v>0</v>
      </c>
      <c r="P1308">
        <v>24</v>
      </c>
      <c r="Q1308" t="b">
        <v>0</v>
      </c>
      <c r="R1308" t="s">
        <v>8278</v>
      </c>
      <c r="S1308" s="2">
        <f>IF(E1308=0,0,E1308/D1308*100)</f>
        <v>6.6066666666666665</v>
      </c>
      <c r="T1308" s="4">
        <f>IF(E1308=0,0,E1308/P1308)</f>
        <v>82.583333333333329</v>
      </c>
      <c r="U1308" t="str">
        <f>PROPER(LEFT(R1308,(SEARCH("/",R1308)-2)+1))</f>
        <v>Music</v>
      </c>
      <c r="V1308" t="str">
        <f>PROPER(RIGHT(R1308,LEN(R1308)-SEARCH("/",R1308)))</f>
        <v>Jazz</v>
      </c>
    </row>
    <row r="1309" spans="1:22" x14ac:dyDescent="0.25">
      <c r="A1309">
        <v>914</v>
      </c>
      <c r="B1309" s="7" t="s">
        <v>915</v>
      </c>
      <c r="C1309" s="7" t="s">
        <v>5024</v>
      </c>
      <c r="D1309" s="4">
        <v>1500</v>
      </c>
      <c r="E1309" s="4">
        <v>0</v>
      </c>
      <c r="F1309" t="s">
        <v>8221</v>
      </c>
      <c r="G1309" t="s">
        <v>8224</v>
      </c>
      <c r="H1309" t="s">
        <v>8246</v>
      </c>
      <c r="I1309">
        <v>1345918747</v>
      </c>
      <c r="J1309" s="11">
        <f>(((I1309/60)/60)/24)+DATE(1970,1,1)</f>
        <v>41146.763275462967</v>
      </c>
      <c r="K1309">
        <v>1343326747</v>
      </c>
      <c r="L1309" s="15">
        <f>(((K1309/60)/60)/24)+DATE(1970,1,1)</f>
        <v>41116.763275462967</v>
      </c>
      <c r="M1309" s="63">
        <f>DATEDIF(L1309,J1309,"D")</f>
        <v>30</v>
      </c>
      <c r="N1309" s="5">
        <v>30</v>
      </c>
      <c r="O1309" t="b">
        <v>0</v>
      </c>
      <c r="P1309">
        <v>0</v>
      </c>
      <c r="Q1309" t="b">
        <v>0</v>
      </c>
      <c r="R1309" t="s">
        <v>8278</v>
      </c>
      <c r="S1309" s="2">
        <f>IF(E1309=0,0,E1309/D1309*100)</f>
        <v>0</v>
      </c>
      <c r="T1309" s="4">
        <f>IF(E1309=0,0,E1309/P1309)</f>
        <v>0</v>
      </c>
      <c r="U1309" t="str">
        <f>PROPER(LEFT(R1309,(SEARCH("/",R1309)-2)+1))</f>
        <v>Music</v>
      </c>
      <c r="V1309" t="str">
        <f>PROPER(RIGHT(R1309,LEN(R1309)-SEARCH("/",R1309)))</f>
        <v>Jazz</v>
      </c>
    </row>
    <row r="1310" spans="1:22" x14ac:dyDescent="0.25">
      <c r="A1310">
        <v>918</v>
      </c>
      <c r="B1310" s="7" t="s">
        <v>919</v>
      </c>
      <c r="C1310" s="7" t="s">
        <v>5028</v>
      </c>
      <c r="D1310" s="4">
        <v>3900</v>
      </c>
      <c r="E1310" s="4">
        <v>196</v>
      </c>
      <c r="F1310" t="s">
        <v>8221</v>
      </c>
      <c r="G1310" t="s">
        <v>8225</v>
      </c>
      <c r="H1310" t="s">
        <v>8247</v>
      </c>
      <c r="I1310">
        <v>1417474761</v>
      </c>
      <c r="J1310" s="11">
        <f>(((I1310/60)/60)/24)+DATE(1970,1,1)</f>
        <v>41974.957881944443</v>
      </c>
      <c r="K1310">
        <v>1414879161</v>
      </c>
      <c r="L1310" s="15">
        <f>(((K1310/60)/60)/24)+DATE(1970,1,1)</f>
        <v>41944.916215277779</v>
      </c>
      <c r="M1310" s="63">
        <f>DATEDIF(L1310,J1310,"D")</f>
        <v>30</v>
      </c>
      <c r="N1310" s="5">
        <v>30</v>
      </c>
      <c r="O1310" t="b">
        <v>0</v>
      </c>
      <c r="P1310">
        <v>10</v>
      </c>
      <c r="Q1310" t="b">
        <v>0</v>
      </c>
      <c r="R1310" t="s">
        <v>8278</v>
      </c>
      <c r="S1310" s="2">
        <f>IF(E1310=0,0,E1310/D1310*100)</f>
        <v>5.0256410256410255</v>
      </c>
      <c r="T1310" s="4">
        <f>IF(E1310=0,0,E1310/P1310)</f>
        <v>19.600000000000001</v>
      </c>
      <c r="U1310" t="str">
        <f>PROPER(LEFT(R1310,(SEARCH("/",R1310)-2)+1))</f>
        <v>Music</v>
      </c>
      <c r="V1310" t="str">
        <f>PROPER(RIGHT(R1310,LEN(R1310)-SEARCH("/",R1310)))</f>
        <v>Jazz</v>
      </c>
    </row>
    <row r="1311" spans="1:22" x14ac:dyDescent="0.25">
      <c r="A1311">
        <v>920</v>
      </c>
      <c r="B1311" s="7" t="s">
        <v>921</v>
      </c>
      <c r="C1311" s="7" t="s">
        <v>5030</v>
      </c>
      <c r="D1311" s="4">
        <v>5500</v>
      </c>
      <c r="E1311" s="4">
        <v>0</v>
      </c>
      <c r="F1311" t="s">
        <v>8221</v>
      </c>
      <c r="G1311" t="s">
        <v>8224</v>
      </c>
      <c r="H1311" t="s">
        <v>8246</v>
      </c>
      <c r="I1311">
        <v>1384448822</v>
      </c>
      <c r="J1311" s="11">
        <f>(((I1311/60)/60)/24)+DATE(1970,1,1)</f>
        <v>41592.713217592594</v>
      </c>
      <c r="K1311">
        <v>1381853222</v>
      </c>
      <c r="L1311" s="15">
        <f>(((K1311/60)/60)/24)+DATE(1970,1,1)</f>
        <v>41562.67155092593</v>
      </c>
      <c r="M1311" s="63">
        <f>DATEDIF(L1311,J1311,"D")</f>
        <v>30</v>
      </c>
      <c r="N1311" s="5">
        <v>30</v>
      </c>
      <c r="O1311" t="b">
        <v>0</v>
      </c>
      <c r="P1311">
        <v>0</v>
      </c>
      <c r="Q1311" t="b">
        <v>0</v>
      </c>
      <c r="R1311" t="s">
        <v>8278</v>
      </c>
      <c r="S1311" s="2">
        <f>IF(E1311=0,0,E1311/D1311*100)</f>
        <v>0</v>
      </c>
      <c r="T1311" s="4">
        <f>IF(E1311=0,0,E1311/P1311)</f>
        <v>0</v>
      </c>
      <c r="U1311" t="str">
        <f>PROPER(LEFT(R1311,(SEARCH("/",R1311)-2)+1))</f>
        <v>Music</v>
      </c>
      <c r="V1311" t="str">
        <f>PROPER(RIGHT(R1311,LEN(R1311)-SEARCH("/",R1311)))</f>
        <v>Jazz</v>
      </c>
    </row>
    <row r="1312" spans="1:22" x14ac:dyDescent="0.25">
      <c r="A1312">
        <v>924</v>
      </c>
      <c r="B1312" s="7" t="s">
        <v>925</v>
      </c>
      <c r="C1312" s="7" t="s">
        <v>5034</v>
      </c>
      <c r="D1312" s="4">
        <v>3000</v>
      </c>
      <c r="E1312" s="4">
        <v>327</v>
      </c>
      <c r="F1312" t="s">
        <v>8221</v>
      </c>
      <c r="G1312" t="s">
        <v>8224</v>
      </c>
      <c r="H1312" t="s">
        <v>8246</v>
      </c>
      <c r="I1312">
        <v>1360795069</v>
      </c>
      <c r="J1312" s="11">
        <f>(((I1312/60)/60)/24)+DATE(1970,1,1)</f>
        <v>41318.942928240744</v>
      </c>
      <c r="K1312">
        <v>1358203069</v>
      </c>
      <c r="L1312" s="15">
        <f>(((K1312/60)/60)/24)+DATE(1970,1,1)</f>
        <v>41288.942928240744</v>
      </c>
      <c r="M1312" s="63">
        <f>DATEDIF(L1312,J1312,"D")</f>
        <v>30</v>
      </c>
      <c r="N1312" s="5">
        <v>30</v>
      </c>
      <c r="O1312" t="b">
        <v>0</v>
      </c>
      <c r="P1312">
        <v>15</v>
      </c>
      <c r="Q1312" t="b">
        <v>0</v>
      </c>
      <c r="R1312" t="s">
        <v>8278</v>
      </c>
      <c r="S1312" s="2">
        <f>IF(E1312=0,0,E1312/D1312*100)</f>
        <v>10.9</v>
      </c>
      <c r="T1312" s="4">
        <f>IF(E1312=0,0,E1312/P1312)</f>
        <v>21.8</v>
      </c>
      <c r="U1312" t="str">
        <f>PROPER(LEFT(R1312,(SEARCH("/",R1312)-2)+1))</f>
        <v>Music</v>
      </c>
      <c r="V1312" t="str">
        <f>PROPER(RIGHT(R1312,LEN(R1312)-SEARCH("/",R1312)))</f>
        <v>Jazz</v>
      </c>
    </row>
    <row r="1313" spans="1:22" x14ac:dyDescent="0.25">
      <c r="A1313">
        <v>925</v>
      </c>
      <c r="B1313" s="7" t="s">
        <v>926</v>
      </c>
      <c r="C1313" s="7" t="s">
        <v>5035</v>
      </c>
      <c r="D1313" s="4">
        <v>6000</v>
      </c>
      <c r="E1313" s="4">
        <v>160</v>
      </c>
      <c r="F1313" t="s">
        <v>8221</v>
      </c>
      <c r="G1313" t="s">
        <v>8224</v>
      </c>
      <c r="H1313" t="s">
        <v>8246</v>
      </c>
      <c r="I1313">
        <v>1385590111</v>
      </c>
      <c r="J1313" s="11">
        <f>(((I1313/60)/60)/24)+DATE(1970,1,1)</f>
        <v>41605.922581018516</v>
      </c>
      <c r="K1313">
        <v>1382994511</v>
      </c>
      <c r="L1313" s="15">
        <f>(((K1313/60)/60)/24)+DATE(1970,1,1)</f>
        <v>41575.880914351852</v>
      </c>
      <c r="M1313" s="63">
        <f>DATEDIF(L1313,J1313,"D")</f>
        <v>30</v>
      </c>
      <c r="N1313" s="5">
        <v>30</v>
      </c>
      <c r="O1313" t="b">
        <v>0</v>
      </c>
      <c r="P1313">
        <v>5</v>
      </c>
      <c r="Q1313" t="b">
        <v>0</v>
      </c>
      <c r="R1313" t="s">
        <v>8278</v>
      </c>
      <c r="S1313" s="2">
        <f>IF(E1313=0,0,E1313/D1313*100)</f>
        <v>2.666666666666667</v>
      </c>
      <c r="T1313" s="4">
        <f>IF(E1313=0,0,E1313/P1313)</f>
        <v>32</v>
      </c>
      <c r="U1313" t="str">
        <f>PROPER(LEFT(R1313,(SEARCH("/",R1313)-2)+1))</f>
        <v>Music</v>
      </c>
      <c r="V1313" t="str">
        <f>PROPER(RIGHT(R1313,LEN(R1313)-SEARCH("/",R1313)))</f>
        <v>Jazz</v>
      </c>
    </row>
    <row r="1314" spans="1:22" x14ac:dyDescent="0.25">
      <c r="A1314">
        <v>927</v>
      </c>
      <c r="B1314" s="7" t="s">
        <v>928</v>
      </c>
      <c r="C1314" s="7" t="s">
        <v>5037</v>
      </c>
      <c r="D1314" s="4">
        <v>20000</v>
      </c>
      <c r="E1314" s="4">
        <v>0</v>
      </c>
      <c r="F1314" t="s">
        <v>8221</v>
      </c>
      <c r="G1314" t="s">
        <v>8224</v>
      </c>
      <c r="H1314" t="s">
        <v>8246</v>
      </c>
      <c r="I1314">
        <v>1337024695</v>
      </c>
      <c r="J1314" s="11">
        <f>(((I1314/60)/60)/24)+DATE(1970,1,1)</f>
        <v>41043.822858796295</v>
      </c>
      <c r="K1314">
        <v>1334432695</v>
      </c>
      <c r="L1314" s="15">
        <f>(((K1314/60)/60)/24)+DATE(1970,1,1)</f>
        <v>41013.822858796295</v>
      </c>
      <c r="M1314" s="63">
        <f>DATEDIF(L1314,J1314,"D")</f>
        <v>30</v>
      </c>
      <c r="N1314" s="5">
        <v>30</v>
      </c>
      <c r="O1314" t="b">
        <v>0</v>
      </c>
      <c r="P1314">
        <v>0</v>
      </c>
      <c r="Q1314" t="b">
        <v>0</v>
      </c>
      <c r="R1314" t="s">
        <v>8278</v>
      </c>
      <c r="S1314" s="2">
        <f>IF(E1314=0,0,E1314/D1314*100)</f>
        <v>0</v>
      </c>
      <c r="T1314" s="4">
        <f>IF(E1314=0,0,E1314/P1314)</f>
        <v>0</v>
      </c>
      <c r="U1314" t="str">
        <f>PROPER(LEFT(R1314,(SEARCH("/",R1314)-2)+1))</f>
        <v>Music</v>
      </c>
      <c r="V1314" t="str">
        <f>PROPER(RIGHT(R1314,LEN(R1314)-SEARCH("/",R1314)))</f>
        <v>Jazz</v>
      </c>
    </row>
    <row r="1315" spans="1:22" x14ac:dyDescent="0.25">
      <c r="A1315">
        <v>929</v>
      </c>
      <c r="B1315" s="7" t="s">
        <v>930</v>
      </c>
      <c r="C1315" s="7" t="s">
        <v>5039</v>
      </c>
      <c r="D1315" s="4">
        <v>500</v>
      </c>
      <c r="E1315" s="4">
        <v>0</v>
      </c>
      <c r="F1315" t="s">
        <v>8221</v>
      </c>
      <c r="G1315" t="s">
        <v>8224</v>
      </c>
      <c r="H1315" t="s">
        <v>8246</v>
      </c>
      <c r="I1315">
        <v>1333946569</v>
      </c>
      <c r="J1315" s="11">
        <f>(((I1315/60)/60)/24)+DATE(1970,1,1)</f>
        <v>41008.196400462963</v>
      </c>
      <c r="K1315">
        <v>1331358169</v>
      </c>
      <c r="L1315" s="15">
        <f>(((K1315/60)/60)/24)+DATE(1970,1,1)</f>
        <v>40978.238067129627</v>
      </c>
      <c r="M1315" s="63">
        <f>DATEDIF(L1315,J1315,"D")</f>
        <v>30</v>
      </c>
      <c r="N1315" s="5">
        <v>30</v>
      </c>
      <c r="O1315" t="b">
        <v>0</v>
      </c>
      <c r="P1315">
        <v>0</v>
      </c>
      <c r="Q1315" t="b">
        <v>0</v>
      </c>
      <c r="R1315" t="s">
        <v>8278</v>
      </c>
      <c r="S1315" s="2">
        <f>IF(E1315=0,0,E1315/D1315*100)</f>
        <v>0</v>
      </c>
      <c r="T1315" s="4">
        <f>IF(E1315=0,0,E1315/P1315)</f>
        <v>0</v>
      </c>
      <c r="U1315" t="str">
        <f>PROPER(LEFT(R1315,(SEARCH("/",R1315)-2)+1))</f>
        <v>Music</v>
      </c>
      <c r="V1315" t="str">
        <f>PROPER(RIGHT(R1315,LEN(R1315)-SEARCH("/",R1315)))</f>
        <v>Jazz</v>
      </c>
    </row>
    <row r="1316" spans="1:22" x14ac:dyDescent="0.25">
      <c r="A1316">
        <v>934</v>
      </c>
      <c r="B1316" s="7" t="s">
        <v>935</v>
      </c>
      <c r="C1316" s="7" t="s">
        <v>5044</v>
      </c>
      <c r="D1316" s="4">
        <v>5000</v>
      </c>
      <c r="E1316" s="4">
        <v>1520</v>
      </c>
      <c r="F1316" t="s">
        <v>8221</v>
      </c>
      <c r="G1316" t="s">
        <v>8229</v>
      </c>
      <c r="H1316" t="s">
        <v>8251</v>
      </c>
      <c r="I1316">
        <v>1399183200</v>
      </c>
      <c r="J1316" s="11">
        <f>(((I1316/60)/60)/24)+DATE(1970,1,1)</f>
        <v>41763.25</v>
      </c>
      <c r="K1316">
        <v>1396633284</v>
      </c>
      <c r="L1316" s="15">
        <f>(((K1316/60)/60)/24)+DATE(1970,1,1)</f>
        <v>41733.737083333333</v>
      </c>
      <c r="M1316" s="63">
        <f>DATEDIF(L1316,J1316,"D")</f>
        <v>30</v>
      </c>
      <c r="N1316" s="5">
        <v>30</v>
      </c>
      <c r="O1316" t="b">
        <v>0</v>
      </c>
      <c r="P1316">
        <v>30</v>
      </c>
      <c r="Q1316" t="b">
        <v>0</v>
      </c>
      <c r="R1316" t="s">
        <v>8278</v>
      </c>
      <c r="S1316" s="2">
        <f>IF(E1316=0,0,E1316/D1316*100)</f>
        <v>30.4</v>
      </c>
      <c r="T1316" s="4">
        <f>IF(E1316=0,0,E1316/P1316)</f>
        <v>50.666666666666664</v>
      </c>
      <c r="U1316" t="str">
        <f>PROPER(LEFT(R1316,(SEARCH("/",R1316)-2)+1))</f>
        <v>Music</v>
      </c>
      <c r="V1316" t="str">
        <f>PROPER(RIGHT(R1316,LEN(R1316)-SEARCH("/",R1316)))</f>
        <v>Jazz</v>
      </c>
    </row>
    <row r="1317" spans="1:22" x14ac:dyDescent="0.25">
      <c r="A1317">
        <v>935</v>
      </c>
      <c r="B1317" s="7" t="s">
        <v>936</v>
      </c>
      <c r="C1317" s="7" t="s">
        <v>5045</v>
      </c>
      <c r="D1317" s="4">
        <v>3500</v>
      </c>
      <c r="E1317" s="4">
        <v>50</v>
      </c>
      <c r="F1317" t="s">
        <v>8221</v>
      </c>
      <c r="G1317" t="s">
        <v>8224</v>
      </c>
      <c r="H1317" t="s">
        <v>8246</v>
      </c>
      <c r="I1317">
        <v>1454054429</v>
      </c>
      <c r="J1317" s="11">
        <f>(((I1317/60)/60)/24)+DATE(1970,1,1)</f>
        <v>42398.333668981482</v>
      </c>
      <c r="K1317">
        <v>1451462429</v>
      </c>
      <c r="L1317" s="15">
        <f>(((K1317/60)/60)/24)+DATE(1970,1,1)</f>
        <v>42368.333668981482</v>
      </c>
      <c r="M1317" s="63">
        <f>DATEDIF(L1317,J1317,"D")</f>
        <v>30</v>
      </c>
      <c r="N1317" s="5">
        <v>30</v>
      </c>
      <c r="O1317" t="b">
        <v>0</v>
      </c>
      <c r="P1317">
        <v>2</v>
      </c>
      <c r="Q1317" t="b">
        <v>0</v>
      </c>
      <c r="R1317" t="s">
        <v>8278</v>
      </c>
      <c r="S1317" s="2">
        <f>IF(E1317=0,0,E1317/D1317*100)</f>
        <v>1.4285714285714286</v>
      </c>
      <c r="T1317" s="4">
        <f>IF(E1317=0,0,E1317/P1317)</f>
        <v>25</v>
      </c>
      <c r="U1317" t="str">
        <f>PROPER(LEFT(R1317,(SEARCH("/",R1317)-2)+1))</f>
        <v>Music</v>
      </c>
      <c r="V1317" t="str">
        <f>PROPER(RIGHT(R1317,LEN(R1317)-SEARCH("/",R1317)))</f>
        <v>Jazz</v>
      </c>
    </row>
    <row r="1318" spans="1:22" x14ac:dyDescent="0.25">
      <c r="A1318">
        <v>937</v>
      </c>
      <c r="B1318" s="7" t="s">
        <v>938</v>
      </c>
      <c r="C1318" s="7" t="s">
        <v>5047</v>
      </c>
      <c r="D1318" s="4">
        <v>3500</v>
      </c>
      <c r="E1318" s="4">
        <v>40</v>
      </c>
      <c r="F1318" t="s">
        <v>8221</v>
      </c>
      <c r="G1318" t="s">
        <v>8224</v>
      </c>
      <c r="H1318" t="s">
        <v>8246</v>
      </c>
      <c r="I1318">
        <v>1383509357</v>
      </c>
      <c r="J1318" s="11">
        <f>(((I1318/60)/60)/24)+DATE(1970,1,1)</f>
        <v>41581.839780092596</v>
      </c>
      <c r="K1318">
        <v>1380913757</v>
      </c>
      <c r="L1318" s="15">
        <f>(((K1318/60)/60)/24)+DATE(1970,1,1)</f>
        <v>41551.798113425924</v>
      </c>
      <c r="M1318" s="63">
        <f>DATEDIF(L1318,J1318,"D")</f>
        <v>30</v>
      </c>
      <c r="N1318" s="5">
        <v>30</v>
      </c>
      <c r="O1318" t="b">
        <v>0</v>
      </c>
      <c r="P1318">
        <v>2</v>
      </c>
      <c r="Q1318" t="b">
        <v>0</v>
      </c>
      <c r="R1318" t="s">
        <v>8278</v>
      </c>
      <c r="S1318" s="2">
        <f>IF(E1318=0,0,E1318/D1318*100)</f>
        <v>1.1428571428571428</v>
      </c>
      <c r="T1318" s="4">
        <f>IF(E1318=0,0,E1318/P1318)</f>
        <v>20</v>
      </c>
      <c r="U1318" t="str">
        <f>PROPER(LEFT(R1318,(SEARCH("/",R1318)-2)+1))</f>
        <v>Music</v>
      </c>
      <c r="V1318" t="str">
        <f>PROPER(RIGHT(R1318,LEN(R1318)-SEARCH("/",R1318)))</f>
        <v>Jazz</v>
      </c>
    </row>
    <row r="1319" spans="1:22" x14ac:dyDescent="0.25">
      <c r="A1319">
        <v>938</v>
      </c>
      <c r="B1319" s="7" t="s">
        <v>939</v>
      </c>
      <c r="C1319" s="7" t="s">
        <v>5048</v>
      </c>
      <c r="D1319" s="4">
        <v>7000</v>
      </c>
      <c r="E1319" s="4">
        <v>25</v>
      </c>
      <c r="F1319" t="s">
        <v>8221</v>
      </c>
      <c r="G1319" t="s">
        <v>8224</v>
      </c>
      <c r="H1319" t="s">
        <v>8246</v>
      </c>
      <c r="I1319">
        <v>1346585448</v>
      </c>
      <c r="J1319" s="11">
        <f>(((I1319/60)/60)/24)+DATE(1970,1,1)</f>
        <v>41154.479722222226</v>
      </c>
      <c r="K1319">
        <v>1343993448</v>
      </c>
      <c r="L1319" s="15">
        <f>(((K1319/60)/60)/24)+DATE(1970,1,1)</f>
        <v>41124.479722222226</v>
      </c>
      <c r="M1319" s="63">
        <f>DATEDIF(L1319,J1319,"D")</f>
        <v>30</v>
      </c>
      <c r="N1319" s="5">
        <v>30</v>
      </c>
      <c r="O1319" t="b">
        <v>0</v>
      </c>
      <c r="P1319">
        <v>1</v>
      </c>
      <c r="Q1319" t="b">
        <v>0</v>
      </c>
      <c r="R1319" t="s">
        <v>8278</v>
      </c>
      <c r="S1319" s="2">
        <f>IF(E1319=0,0,E1319/D1319*100)</f>
        <v>0.35714285714285715</v>
      </c>
      <c r="T1319" s="4">
        <f>IF(E1319=0,0,E1319/P1319)</f>
        <v>25</v>
      </c>
      <c r="U1319" t="str">
        <f>PROPER(LEFT(R1319,(SEARCH("/",R1319)-2)+1))</f>
        <v>Music</v>
      </c>
      <c r="V1319" t="str">
        <f>PROPER(RIGHT(R1319,LEN(R1319)-SEARCH("/",R1319)))</f>
        <v>Jazz</v>
      </c>
    </row>
    <row r="1320" spans="1:22" x14ac:dyDescent="0.25">
      <c r="A1320">
        <v>941</v>
      </c>
      <c r="B1320" s="7" t="s">
        <v>942</v>
      </c>
      <c r="C1320" s="7" t="s">
        <v>5051</v>
      </c>
      <c r="D1320" s="4">
        <v>50000</v>
      </c>
      <c r="E1320" s="4">
        <v>1161</v>
      </c>
      <c r="F1320" t="s">
        <v>8221</v>
      </c>
      <c r="G1320" t="s">
        <v>8224</v>
      </c>
      <c r="H1320" t="s">
        <v>8246</v>
      </c>
      <c r="I1320">
        <v>1486693145</v>
      </c>
      <c r="J1320" s="11">
        <f>(((I1320/60)/60)/24)+DATE(1970,1,1)</f>
        <v>42776.096585648149</v>
      </c>
      <c r="K1320">
        <v>1484101145</v>
      </c>
      <c r="L1320" s="15">
        <f>(((K1320/60)/60)/24)+DATE(1970,1,1)</f>
        <v>42746.096585648149</v>
      </c>
      <c r="M1320" s="63">
        <f>DATEDIF(L1320,J1320,"D")</f>
        <v>30</v>
      </c>
      <c r="N1320" s="5">
        <v>30</v>
      </c>
      <c r="O1320" t="b">
        <v>0</v>
      </c>
      <c r="P1320">
        <v>31</v>
      </c>
      <c r="Q1320" t="b">
        <v>0</v>
      </c>
      <c r="R1320" t="s">
        <v>8273</v>
      </c>
      <c r="S1320" s="2">
        <f>IF(E1320=0,0,E1320/D1320*100)</f>
        <v>2.3220000000000001</v>
      </c>
      <c r="T1320" s="4">
        <f>IF(E1320=0,0,E1320/P1320)</f>
        <v>37.451612903225808</v>
      </c>
      <c r="U1320" t="str">
        <f>PROPER(LEFT(R1320,(SEARCH("/",R1320)-2)+1))</f>
        <v>Technology</v>
      </c>
      <c r="V1320" t="str">
        <f>PROPER(RIGHT(R1320,LEN(R1320)-SEARCH("/",R1320)))</f>
        <v>Wearables</v>
      </c>
    </row>
    <row r="1321" spans="1:22" x14ac:dyDescent="0.25">
      <c r="A1321">
        <v>943</v>
      </c>
      <c r="B1321" s="7" t="s">
        <v>944</v>
      </c>
      <c r="C1321" s="7" t="s">
        <v>5053</v>
      </c>
      <c r="D1321" s="4">
        <v>3000</v>
      </c>
      <c r="E1321" s="4">
        <v>289</v>
      </c>
      <c r="F1321" t="s">
        <v>8221</v>
      </c>
      <c r="G1321" t="s">
        <v>8224</v>
      </c>
      <c r="H1321" t="s">
        <v>8246</v>
      </c>
      <c r="I1321">
        <v>1480438905</v>
      </c>
      <c r="J1321" s="11">
        <f>(((I1321/60)/60)/24)+DATE(1970,1,1)</f>
        <v>42703.709548611107</v>
      </c>
      <c r="K1321">
        <v>1477843305</v>
      </c>
      <c r="L1321" s="15">
        <f>(((K1321/60)/60)/24)+DATE(1970,1,1)</f>
        <v>42673.66788194445</v>
      </c>
      <c r="M1321" s="63">
        <f>DATEDIF(L1321,J1321,"D")</f>
        <v>30</v>
      </c>
      <c r="N1321" s="5">
        <v>30</v>
      </c>
      <c r="O1321" t="b">
        <v>0</v>
      </c>
      <c r="P1321">
        <v>12</v>
      </c>
      <c r="Q1321" t="b">
        <v>0</v>
      </c>
      <c r="R1321" t="s">
        <v>8273</v>
      </c>
      <c r="S1321" s="2">
        <f>IF(E1321=0,0,E1321/D1321*100)</f>
        <v>9.6333333333333346</v>
      </c>
      <c r="T1321" s="4">
        <f>IF(E1321=0,0,E1321/P1321)</f>
        <v>24.083333333333332</v>
      </c>
      <c r="U1321" t="str">
        <f>PROPER(LEFT(R1321,(SEARCH("/",R1321)-2)+1))</f>
        <v>Technology</v>
      </c>
      <c r="V1321" t="str">
        <f>PROPER(RIGHT(R1321,LEN(R1321)-SEARCH("/",R1321)))</f>
        <v>Wearables</v>
      </c>
    </row>
    <row r="1322" spans="1:22" x14ac:dyDescent="0.25">
      <c r="A1322">
        <v>946</v>
      </c>
      <c r="B1322" s="7" t="s">
        <v>947</v>
      </c>
      <c r="C1322" s="7" t="s">
        <v>5056</v>
      </c>
      <c r="D1322" s="4">
        <v>15000</v>
      </c>
      <c r="E1322" s="4">
        <v>286</v>
      </c>
      <c r="F1322" t="s">
        <v>8221</v>
      </c>
      <c r="G1322" t="s">
        <v>8224</v>
      </c>
      <c r="H1322" t="s">
        <v>8246</v>
      </c>
      <c r="I1322">
        <v>1473444048</v>
      </c>
      <c r="J1322" s="11">
        <f>(((I1322/60)/60)/24)+DATE(1970,1,1)</f>
        <v>42622.750555555554</v>
      </c>
      <c r="K1322">
        <v>1470852048</v>
      </c>
      <c r="L1322" s="15">
        <f>(((K1322/60)/60)/24)+DATE(1970,1,1)</f>
        <v>42592.750555555554</v>
      </c>
      <c r="M1322" s="63">
        <f>DATEDIF(L1322,J1322,"D")</f>
        <v>30</v>
      </c>
      <c r="N1322" s="5">
        <v>30</v>
      </c>
      <c r="O1322" t="b">
        <v>0</v>
      </c>
      <c r="P1322">
        <v>5</v>
      </c>
      <c r="Q1322" t="b">
        <v>0</v>
      </c>
      <c r="R1322" t="s">
        <v>8273</v>
      </c>
      <c r="S1322" s="2">
        <f>IF(E1322=0,0,E1322/D1322*100)</f>
        <v>1.9066666666666665</v>
      </c>
      <c r="T1322" s="4">
        <f>IF(E1322=0,0,E1322/P1322)</f>
        <v>57.2</v>
      </c>
      <c r="U1322" t="str">
        <f>PROPER(LEFT(R1322,(SEARCH("/",R1322)-2)+1))</f>
        <v>Technology</v>
      </c>
      <c r="V1322" t="str">
        <f>PROPER(RIGHT(R1322,LEN(R1322)-SEARCH("/",R1322)))</f>
        <v>Wearables</v>
      </c>
    </row>
    <row r="1323" spans="1:22" x14ac:dyDescent="0.25">
      <c r="A1323">
        <v>948</v>
      </c>
      <c r="B1323" s="7" t="s">
        <v>949</v>
      </c>
      <c r="C1323" s="7" t="s">
        <v>5058</v>
      </c>
      <c r="D1323" s="4">
        <v>4000</v>
      </c>
      <c r="E1323" s="4">
        <v>480</v>
      </c>
      <c r="F1323" t="s">
        <v>8221</v>
      </c>
      <c r="G1323" t="s">
        <v>8233</v>
      </c>
      <c r="H1323" t="s">
        <v>8249</v>
      </c>
      <c r="I1323">
        <v>1457812364</v>
      </c>
      <c r="J1323" s="11">
        <f>(((I1323/60)/60)/24)+DATE(1970,1,1)</f>
        <v>42441.828287037039</v>
      </c>
      <c r="K1323">
        <v>1455220364</v>
      </c>
      <c r="L1323" s="15">
        <f>(((K1323/60)/60)/24)+DATE(1970,1,1)</f>
        <v>42411.828287037039</v>
      </c>
      <c r="M1323" s="63">
        <f>DATEDIF(L1323,J1323,"D")</f>
        <v>30</v>
      </c>
      <c r="N1323" s="5">
        <v>30</v>
      </c>
      <c r="O1323" t="b">
        <v>0</v>
      </c>
      <c r="P1323">
        <v>8</v>
      </c>
      <c r="Q1323" t="b">
        <v>0</v>
      </c>
      <c r="R1323" t="s">
        <v>8273</v>
      </c>
      <c r="S1323" s="2">
        <f>IF(E1323=0,0,E1323/D1323*100)</f>
        <v>12</v>
      </c>
      <c r="T1323" s="4">
        <f>IF(E1323=0,0,E1323/P1323)</f>
        <v>60</v>
      </c>
      <c r="U1323" t="str">
        <f>PROPER(LEFT(R1323,(SEARCH("/",R1323)-2)+1))</f>
        <v>Technology</v>
      </c>
      <c r="V1323" t="str">
        <f>PROPER(RIGHT(R1323,LEN(R1323)-SEARCH("/",R1323)))</f>
        <v>Wearables</v>
      </c>
    </row>
    <row r="1324" spans="1:22" x14ac:dyDescent="0.25">
      <c r="A1324">
        <v>950</v>
      </c>
      <c r="B1324" s="7" t="s">
        <v>951</v>
      </c>
      <c r="C1324" s="7" t="s">
        <v>5060</v>
      </c>
      <c r="D1324" s="4">
        <v>5000</v>
      </c>
      <c r="E1324" s="4">
        <v>1402</v>
      </c>
      <c r="F1324" t="s">
        <v>8221</v>
      </c>
      <c r="G1324" t="s">
        <v>8229</v>
      </c>
      <c r="H1324" t="s">
        <v>8251</v>
      </c>
      <c r="I1324">
        <v>1453053661</v>
      </c>
      <c r="J1324" s="11">
        <f>(((I1324/60)/60)/24)+DATE(1970,1,1)</f>
        <v>42386.750706018516</v>
      </c>
      <c r="K1324">
        <v>1450461661</v>
      </c>
      <c r="L1324" s="15">
        <f>(((K1324/60)/60)/24)+DATE(1970,1,1)</f>
        <v>42356.750706018516</v>
      </c>
      <c r="M1324" s="63">
        <f>DATEDIF(L1324,J1324,"D")</f>
        <v>30</v>
      </c>
      <c r="N1324" s="5">
        <v>30</v>
      </c>
      <c r="O1324" t="b">
        <v>0</v>
      </c>
      <c r="P1324">
        <v>24</v>
      </c>
      <c r="Q1324" t="b">
        <v>0</v>
      </c>
      <c r="R1324" t="s">
        <v>8273</v>
      </c>
      <c r="S1324" s="2">
        <f>IF(E1324=0,0,E1324/D1324*100)</f>
        <v>28.04</v>
      </c>
      <c r="T1324" s="4">
        <f>IF(E1324=0,0,E1324/P1324)</f>
        <v>58.416666666666664</v>
      </c>
      <c r="U1324" t="str">
        <f>PROPER(LEFT(R1324,(SEARCH("/",R1324)-2)+1))</f>
        <v>Technology</v>
      </c>
      <c r="V1324" t="str">
        <f>PROPER(RIGHT(R1324,LEN(R1324)-SEARCH("/",R1324)))</f>
        <v>Wearables</v>
      </c>
    </row>
    <row r="1325" spans="1:22" x14ac:dyDescent="0.25">
      <c r="A1325">
        <v>952</v>
      </c>
      <c r="B1325" s="7" t="s">
        <v>953</v>
      </c>
      <c r="C1325" s="7" t="s">
        <v>5062</v>
      </c>
      <c r="D1325" s="4">
        <v>49000</v>
      </c>
      <c r="E1325" s="4">
        <v>19572</v>
      </c>
      <c r="F1325" t="s">
        <v>8221</v>
      </c>
      <c r="G1325" t="s">
        <v>8224</v>
      </c>
      <c r="H1325" t="s">
        <v>8246</v>
      </c>
      <c r="I1325">
        <v>1479483812</v>
      </c>
      <c r="J1325" s="11">
        <f>(((I1325/60)/60)/24)+DATE(1970,1,1)</f>
        <v>42692.655231481483</v>
      </c>
      <c r="K1325">
        <v>1476888212</v>
      </c>
      <c r="L1325" s="15">
        <f>(((K1325/60)/60)/24)+DATE(1970,1,1)</f>
        <v>42662.613564814819</v>
      </c>
      <c r="M1325" s="63">
        <f>DATEDIF(L1325,J1325,"D")</f>
        <v>30</v>
      </c>
      <c r="N1325" s="5">
        <v>30</v>
      </c>
      <c r="O1325" t="b">
        <v>0</v>
      </c>
      <c r="P1325">
        <v>196</v>
      </c>
      <c r="Q1325" t="b">
        <v>0</v>
      </c>
      <c r="R1325" t="s">
        <v>8273</v>
      </c>
      <c r="S1325" s="2">
        <f>IF(E1325=0,0,E1325/D1325*100)</f>
        <v>39.942857142857143</v>
      </c>
      <c r="T1325" s="4">
        <f>IF(E1325=0,0,E1325/P1325)</f>
        <v>99.857142857142861</v>
      </c>
      <c r="U1325" t="str">
        <f>PROPER(LEFT(R1325,(SEARCH("/",R1325)-2)+1))</f>
        <v>Technology</v>
      </c>
      <c r="V1325" t="str">
        <f>PROPER(RIGHT(R1325,LEN(R1325)-SEARCH("/",R1325)))</f>
        <v>Wearables</v>
      </c>
    </row>
    <row r="1326" spans="1:22" x14ac:dyDescent="0.25">
      <c r="A1326">
        <v>953</v>
      </c>
      <c r="B1326" s="7" t="s">
        <v>954</v>
      </c>
      <c r="C1326" s="7" t="s">
        <v>5063</v>
      </c>
      <c r="D1326" s="4">
        <v>15000</v>
      </c>
      <c r="E1326" s="4">
        <v>126</v>
      </c>
      <c r="F1326" t="s">
        <v>8221</v>
      </c>
      <c r="G1326" t="s">
        <v>8224</v>
      </c>
      <c r="H1326" t="s">
        <v>8246</v>
      </c>
      <c r="I1326">
        <v>1422158199</v>
      </c>
      <c r="J1326" s="11">
        <f>(((I1326/60)/60)/24)+DATE(1970,1,1)</f>
        <v>42029.164340277777</v>
      </c>
      <c r="K1326">
        <v>1419566199</v>
      </c>
      <c r="L1326" s="15">
        <f>(((K1326/60)/60)/24)+DATE(1970,1,1)</f>
        <v>41999.164340277777</v>
      </c>
      <c r="M1326" s="63">
        <f>DATEDIF(L1326,J1326,"D")</f>
        <v>30</v>
      </c>
      <c r="N1326" s="5">
        <v>30</v>
      </c>
      <c r="O1326" t="b">
        <v>0</v>
      </c>
      <c r="P1326">
        <v>5</v>
      </c>
      <c r="Q1326" t="b">
        <v>0</v>
      </c>
      <c r="R1326" t="s">
        <v>8273</v>
      </c>
      <c r="S1326" s="2">
        <f>IF(E1326=0,0,E1326/D1326*100)</f>
        <v>0.84</v>
      </c>
      <c r="T1326" s="4">
        <f>IF(E1326=0,0,E1326/P1326)</f>
        <v>25.2</v>
      </c>
      <c r="U1326" t="str">
        <f>PROPER(LEFT(R1326,(SEARCH("/",R1326)-2)+1))</f>
        <v>Technology</v>
      </c>
      <c r="V1326" t="str">
        <f>PROPER(RIGHT(R1326,LEN(R1326)-SEARCH("/",R1326)))</f>
        <v>Wearables</v>
      </c>
    </row>
    <row r="1327" spans="1:22" x14ac:dyDescent="0.25">
      <c r="A1327">
        <v>959</v>
      </c>
      <c r="B1327" s="7" t="s">
        <v>960</v>
      </c>
      <c r="C1327" s="7" t="s">
        <v>5069</v>
      </c>
      <c r="D1327" s="4">
        <v>50000</v>
      </c>
      <c r="E1327" s="4">
        <v>19430</v>
      </c>
      <c r="F1327" t="s">
        <v>8221</v>
      </c>
      <c r="G1327" t="s">
        <v>8224</v>
      </c>
      <c r="H1327" t="s">
        <v>8246</v>
      </c>
      <c r="I1327">
        <v>1421640665</v>
      </c>
      <c r="J1327" s="11">
        <f>(((I1327/60)/60)/24)+DATE(1970,1,1)</f>
        <v>42023.174363425926</v>
      </c>
      <c r="K1327">
        <v>1419048665</v>
      </c>
      <c r="L1327" s="15">
        <f>(((K1327/60)/60)/24)+DATE(1970,1,1)</f>
        <v>41993.174363425926</v>
      </c>
      <c r="M1327" s="63">
        <f>DATEDIF(L1327,J1327,"D")</f>
        <v>30</v>
      </c>
      <c r="N1327" s="5">
        <v>30</v>
      </c>
      <c r="O1327" t="b">
        <v>0</v>
      </c>
      <c r="P1327">
        <v>171</v>
      </c>
      <c r="Q1327" t="b">
        <v>0</v>
      </c>
      <c r="R1327" t="s">
        <v>8273</v>
      </c>
      <c r="S1327" s="2">
        <f>IF(E1327=0,0,E1327/D1327*100)</f>
        <v>38.86</v>
      </c>
      <c r="T1327" s="4">
        <f>IF(E1327=0,0,E1327/P1327)</f>
        <v>113.62573099415205</v>
      </c>
      <c r="U1327" t="str">
        <f>PROPER(LEFT(R1327,(SEARCH("/",R1327)-2)+1))</f>
        <v>Technology</v>
      </c>
      <c r="V1327" t="str">
        <f>PROPER(RIGHT(R1327,LEN(R1327)-SEARCH("/",R1327)))</f>
        <v>Wearables</v>
      </c>
    </row>
    <row r="1328" spans="1:22" x14ac:dyDescent="0.25">
      <c r="A1328">
        <v>966</v>
      </c>
      <c r="B1328" s="7" t="s">
        <v>967</v>
      </c>
      <c r="C1328" s="7" t="s">
        <v>5076</v>
      </c>
      <c r="D1328" s="4">
        <v>12000</v>
      </c>
      <c r="E1328" s="4">
        <v>1776</v>
      </c>
      <c r="F1328" t="s">
        <v>8221</v>
      </c>
      <c r="G1328" t="s">
        <v>8224</v>
      </c>
      <c r="H1328" t="s">
        <v>8246</v>
      </c>
      <c r="I1328">
        <v>1475766932</v>
      </c>
      <c r="J1328" s="11">
        <f>(((I1328/60)/60)/24)+DATE(1970,1,1)</f>
        <v>42649.635787037041</v>
      </c>
      <c r="K1328">
        <v>1473174932</v>
      </c>
      <c r="L1328" s="15">
        <f>(((K1328/60)/60)/24)+DATE(1970,1,1)</f>
        <v>42619.635787037041</v>
      </c>
      <c r="M1328" s="63">
        <f>DATEDIF(L1328,J1328,"D")</f>
        <v>30</v>
      </c>
      <c r="N1328" s="5">
        <v>30</v>
      </c>
      <c r="O1328" t="b">
        <v>0</v>
      </c>
      <c r="P1328">
        <v>30</v>
      </c>
      <c r="Q1328" t="b">
        <v>0</v>
      </c>
      <c r="R1328" t="s">
        <v>8273</v>
      </c>
      <c r="S1328" s="2">
        <f>IF(E1328=0,0,E1328/D1328*100)</f>
        <v>14.799999999999999</v>
      </c>
      <c r="T1328" s="4">
        <f>IF(E1328=0,0,E1328/P1328)</f>
        <v>59.2</v>
      </c>
      <c r="U1328" t="str">
        <f>PROPER(LEFT(R1328,(SEARCH("/",R1328)-2)+1))</f>
        <v>Technology</v>
      </c>
      <c r="V1328" t="str">
        <f>PROPER(RIGHT(R1328,LEN(R1328)-SEARCH("/",R1328)))</f>
        <v>Wearables</v>
      </c>
    </row>
    <row r="1329" spans="1:22" x14ac:dyDescent="0.25">
      <c r="A1329">
        <v>968</v>
      </c>
      <c r="B1329" s="7" t="s">
        <v>969</v>
      </c>
      <c r="C1329" s="7" t="s">
        <v>5078</v>
      </c>
      <c r="D1329" s="4">
        <v>8000</v>
      </c>
      <c r="E1329" s="4">
        <v>106</v>
      </c>
      <c r="F1329" t="s">
        <v>8221</v>
      </c>
      <c r="G1329" t="s">
        <v>8224</v>
      </c>
      <c r="H1329" t="s">
        <v>8246</v>
      </c>
      <c r="I1329">
        <v>1408134034</v>
      </c>
      <c r="J1329" s="11">
        <f>(((I1329/60)/60)/24)+DATE(1970,1,1)</f>
        <v>41866.847615740742</v>
      </c>
      <c r="K1329">
        <v>1405542034</v>
      </c>
      <c r="L1329" s="15">
        <f>(((K1329/60)/60)/24)+DATE(1970,1,1)</f>
        <v>41836.847615740742</v>
      </c>
      <c r="M1329" s="63">
        <f>DATEDIF(L1329,J1329,"D")</f>
        <v>30</v>
      </c>
      <c r="N1329" s="5">
        <v>30</v>
      </c>
      <c r="O1329" t="b">
        <v>0</v>
      </c>
      <c r="P1329">
        <v>4</v>
      </c>
      <c r="Q1329" t="b">
        <v>0</v>
      </c>
      <c r="R1329" t="s">
        <v>8273</v>
      </c>
      <c r="S1329" s="2">
        <f>IF(E1329=0,0,E1329/D1329*100)</f>
        <v>1.325</v>
      </c>
      <c r="T1329" s="4">
        <f>IF(E1329=0,0,E1329/P1329)</f>
        <v>26.5</v>
      </c>
      <c r="U1329" t="str">
        <f>PROPER(LEFT(R1329,(SEARCH("/",R1329)-2)+1))</f>
        <v>Technology</v>
      </c>
      <c r="V1329" t="str">
        <f>PROPER(RIGHT(R1329,LEN(R1329)-SEARCH("/",R1329)))</f>
        <v>Wearables</v>
      </c>
    </row>
    <row r="1330" spans="1:22" x14ac:dyDescent="0.25">
      <c r="A1330">
        <v>972</v>
      </c>
      <c r="B1330" s="7" t="s">
        <v>973</v>
      </c>
      <c r="C1330" s="7" t="s">
        <v>5082</v>
      </c>
      <c r="D1330" s="4">
        <v>20000</v>
      </c>
      <c r="E1330" s="4">
        <v>6925</v>
      </c>
      <c r="F1330" t="s">
        <v>8221</v>
      </c>
      <c r="G1330" t="s">
        <v>8224</v>
      </c>
      <c r="H1330" t="s">
        <v>8246</v>
      </c>
      <c r="I1330">
        <v>1409813940</v>
      </c>
      <c r="J1330" s="11">
        <f>(((I1330/60)/60)/24)+DATE(1970,1,1)</f>
        <v>41886.290972222225</v>
      </c>
      <c r="K1330">
        <v>1407271598</v>
      </c>
      <c r="L1330" s="15">
        <f>(((K1330/60)/60)/24)+DATE(1970,1,1)</f>
        <v>41856.865717592591</v>
      </c>
      <c r="M1330" s="63">
        <f>DATEDIF(L1330,J1330,"D")</f>
        <v>30</v>
      </c>
      <c r="N1330" s="5">
        <v>30</v>
      </c>
      <c r="O1330" t="b">
        <v>0</v>
      </c>
      <c r="P1330">
        <v>45</v>
      </c>
      <c r="Q1330" t="b">
        <v>0</v>
      </c>
      <c r="R1330" t="s">
        <v>8273</v>
      </c>
      <c r="S1330" s="2">
        <f>IF(E1330=0,0,E1330/D1330*100)</f>
        <v>34.625</v>
      </c>
      <c r="T1330" s="4">
        <f>IF(E1330=0,0,E1330/P1330)</f>
        <v>153.88888888888889</v>
      </c>
      <c r="U1330" t="str">
        <f>PROPER(LEFT(R1330,(SEARCH("/",R1330)-2)+1))</f>
        <v>Technology</v>
      </c>
      <c r="V1330" t="str">
        <f>PROPER(RIGHT(R1330,LEN(R1330)-SEARCH("/",R1330)))</f>
        <v>Wearables</v>
      </c>
    </row>
    <row r="1331" spans="1:22" x14ac:dyDescent="0.25">
      <c r="A1331">
        <v>974</v>
      </c>
      <c r="B1331" s="7" t="s">
        <v>975</v>
      </c>
      <c r="C1331" s="7" t="s">
        <v>5084</v>
      </c>
      <c r="D1331" s="4">
        <v>50000</v>
      </c>
      <c r="E1331" s="4">
        <v>280</v>
      </c>
      <c r="F1331" t="s">
        <v>8221</v>
      </c>
      <c r="G1331" t="s">
        <v>8224</v>
      </c>
      <c r="H1331" t="s">
        <v>8246</v>
      </c>
      <c r="I1331">
        <v>1458925156</v>
      </c>
      <c r="J1331" s="11">
        <f>(((I1331/60)/60)/24)+DATE(1970,1,1)</f>
        <v>42454.707824074074</v>
      </c>
      <c r="K1331">
        <v>1456336756</v>
      </c>
      <c r="L1331" s="15">
        <f>(((K1331/60)/60)/24)+DATE(1970,1,1)</f>
        <v>42424.749490740738</v>
      </c>
      <c r="M1331" s="63">
        <f>DATEDIF(L1331,J1331,"D")</f>
        <v>30</v>
      </c>
      <c r="N1331" s="5">
        <v>30</v>
      </c>
      <c r="O1331" t="b">
        <v>0</v>
      </c>
      <c r="P1331">
        <v>3</v>
      </c>
      <c r="Q1331" t="b">
        <v>0</v>
      </c>
      <c r="R1331" t="s">
        <v>8273</v>
      </c>
      <c r="S1331" s="2">
        <f>IF(E1331=0,0,E1331/D1331*100)</f>
        <v>0.55999999999999994</v>
      </c>
      <c r="T1331" s="4">
        <f>IF(E1331=0,0,E1331/P1331)</f>
        <v>93.333333333333329</v>
      </c>
      <c r="U1331" t="str">
        <f>PROPER(LEFT(R1331,(SEARCH("/",R1331)-2)+1))</f>
        <v>Technology</v>
      </c>
      <c r="V1331" t="str">
        <f>PROPER(RIGHT(R1331,LEN(R1331)-SEARCH("/",R1331)))</f>
        <v>Wearables</v>
      </c>
    </row>
    <row r="1332" spans="1:22" x14ac:dyDescent="0.25">
      <c r="A1332">
        <v>977</v>
      </c>
      <c r="B1332" s="7" t="s">
        <v>978</v>
      </c>
      <c r="C1332" s="7" t="s">
        <v>5087</v>
      </c>
      <c r="D1332" s="4">
        <v>2700</v>
      </c>
      <c r="E1332" s="4">
        <v>909</v>
      </c>
      <c r="F1332" t="s">
        <v>8221</v>
      </c>
      <c r="G1332" t="s">
        <v>8239</v>
      </c>
      <c r="H1332" t="s">
        <v>8249</v>
      </c>
      <c r="I1332">
        <v>1456094197</v>
      </c>
      <c r="J1332" s="11">
        <f>(((I1332/60)/60)/24)+DATE(1970,1,1)</f>
        <v>42421.942094907412</v>
      </c>
      <c r="K1332">
        <v>1453502197</v>
      </c>
      <c r="L1332" s="15">
        <f>(((K1332/60)/60)/24)+DATE(1970,1,1)</f>
        <v>42391.942094907412</v>
      </c>
      <c r="M1332" s="63">
        <f>DATEDIF(L1332,J1332,"D")</f>
        <v>30</v>
      </c>
      <c r="N1332" s="5">
        <v>30</v>
      </c>
      <c r="O1332" t="b">
        <v>0</v>
      </c>
      <c r="P1332">
        <v>12</v>
      </c>
      <c r="Q1332" t="b">
        <v>0</v>
      </c>
      <c r="R1332" t="s">
        <v>8273</v>
      </c>
      <c r="S1332" s="2">
        <f>IF(E1332=0,0,E1332/D1332*100)</f>
        <v>33.666666666666664</v>
      </c>
      <c r="T1332" s="4">
        <f>IF(E1332=0,0,E1332/P1332)</f>
        <v>75.75</v>
      </c>
      <c r="U1332" t="str">
        <f>PROPER(LEFT(R1332,(SEARCH("/",R1332)-2)+1))</f>
        <v>Technology</v>
      </c>
      <c r="V1332" t="str">
        <f>PROPER(RIGHT(R1332,LEN(R1332)-SEARCH("/",R1332)))</f>
        <v>Wearables</v>
      </c>
    </row>
    <row r="1333" spans="1:22" x14ac:dyDescent="0.25">
      <c r="A1333">
        <v>978</v>
      </c>
      <c r="B1333" s="7" t="s">
        <v>979</v>
      </c>
      <c r="C1333" s="7" t="s">
        <v>5088</v>
      </c>
      <c r="D1333" s="4">
        <v>172889</v>
      </c>
      <c r="E1333" s="4">
        <v>97273</v>
      </c>
      <c r="F1333" t="s">
        <v>8221</v>
      </c>
      <c r="G1333" t="s">
        <v>8235</v>
      </c>
      <c r="H1333" t="s">
        <v>8255</v>
      </c>
      <c r="I1333">
        <v>1456385101</v>
      </c>
      <c r="J1333" s="11">
        <f>(((I1333/60)/60)/24)+DATE(1970,1,1)</f>
        <v>42425.309039351851</v>
      </c>
      <c r="K1333">
        <v>1453793101</v>
      </c>
      <c r="L1333" s="15">
        <f>(((K1333/60)/60)/24)+DATE(1970,1,1)</f>
        <v>42395.309039351851</v>
      </c>
      <c r="M1333" s="63">
        <f>DATEDIF(L1333,J1333,"D")</f>
        <v>30</v>
      </c>
      <c r="N1333" s="5">
        <v>30</v>
      </c>
      <c r="O1333" t="b">
        <v>0</v>
      </c>
      <c r="P1333">
        <v>123</v>
      </c>
      <c r="Q1333" t="b">
        <v>0</v>
      </c>
      <c r="R1333" t="s">
        <v>8273</v>
      </c>
      <c r="S1333" s="2">
        <f>IF(E1333=0,0,E1333/D1333*100)</f>
        <v>56.263267182990241</v>
      </c>
      <c r="T1333" s="4">
        <f>IF(E1333=0,0,E1333/P1333)</f>
        <v>790.83739837398377</v>
      </c>
      <c r="U1333" t="str">
        <f>PROPER(LEFT(R1333,(SEARCH("/",R1333)-2)+1))</f>
        <v>Technology</v>
      </c>
      <c r="V1333" t="str">
        <f>PROPER(RIGHT(R1333,LEN(R1333)-SEARCH("/",R1333)))</f>
        <v>Wearables</v>
      </c>
    </row>
    <row r="1334" spans="1:22" x14ac:dyDescent="0.25">
      <c r="A1334">
        <v>981</v>
      </c>
      <c r="B1334" s="7" t="s">
        <v>982</v>
      </c>
      <c r="C1334" s="7" t="s">
        <v>5091</v>
      </c>
      <c r="D1334" s="4">
        <v>88888</v>
      </c>
      <c r="E1334" s="4">
        <v>11</v>
      </c>
      <c r="F1334" t="s">
        <v>8221</v>
      </c>
      <c r="G1334" t="s">
        <v>8224</v>
      </c>
      <c r="H1334" t="s">
        <v>8246</v>
      </c>
      <c r="I1334">
        <v>1407624222</v>
      </c>
      <c r="J1334" s="11">
        <f>(((I1334/60)/60)/24)+DATE(1970,1,1)</f>
        <v>41860.947013888886</v>
      </c>
      <c r="K1334">
        <v>1405032222</v>
      </c>
      <c r="L1334" s="15">
        <f>(((K1334/60)/60)/24)+DATE(1970,1,1)</f>
        <v>41830.947013888886</v>
      </c>
      <c r="M1334" s="63">
        <f>DATEDIF(L1334,J1334,"D")</f>
        <v>30</v>
      </c>
      <c r="N1334" s="5">
        <v>30</v>
      </c>
      <c r="O1334" t="b">
        <v>0</v>
      </c>
      <c r="P1334">
        <v>4</v>
      </c>
      <c r="Q1334" t="b">
        <v>0</v>
      </c>
      <c r="R1334" t="s">
        <v>8273</v>
      </c>
      <c r="S1334" s="2">
        <f>IF(E1334=0,0,E1334/D1334*100)</f>
        <v>1.2375123751237513E-2</v>
      </c>
      <c r="T1334" s="4">
        <f>IF(E1334=0,0,E1334/P1334)</f>
        <v>2.75</v>
      </c>
      <c r="U1334" t="str">
        <f>PROPER(LEFT(R1334,(SEARCH("/",R1334)-2)+1))</f>
        <v>Technology</v>
      </c>
      <c r="V1334" t="str">
        <f>PROPER(RIGHT(R1334,LEN(R1334)-SEARCH("/",R1334)))</f>
        <v>Wearables</v>
      </c>
    </row>
    <row r="1335" spans="1:22" x14ac:dyDescent="0.25">
      <c r="A1335">
        <v>982</v>
      </c>
      <c r="B1335" s="7" t="s">
        <v>983</v>
      </c>
      <c r="C1335" s="7" t="s">
        <v>5092</v>
      </c>
      <c r="D1335" s="4">
        <v>17500</v>
      </c>
      <c r="E1335" s="4">
        <v>3</v>
      </c>
      <c r="F1335" t="s">
        <v>8221</v>
      </c>
      <c r="G1335" t="s">
        <v>8224</v>
      </c>
      <c r="H1335" t="s">
        <v>8246</v>
      </c>
      <c r="I1335">
        <v>1475431486</v>
      </c>
      <c r="J1335" s="11">
        <f>(((I1335/60)/60)/24)+DATE(1970,1,1)</f>
        <v>42645.753310185188</v>
      </c>
      <c r="K1335">
        <v>1472839486</v>
      </c>
      <c r="L1335" s="15">
        <f>(((K1335/60)/60)/24)+DATE(1970,1,1)</f>
        <v>42615.753310185188</v>
      </c>
      <c r="M1335" s="63">
        <f>DATEDIF(L1335,J1335,"D")</f>
        <v>30</v>
      </c>
      <c r="N1335" s="5">
        <v>30</v>
      </c>
      <c r="O1335" t="b">
        <v>0</v>
      </c>
      <c r="P1335">
        <v>3</v>
      </c>
      <c r="Q1335" t="b">
        <v>0</v>
      </c>
      <c r="R1335" t="s">
        <v>8273</v>
      </c>
      <c r="S1335" s="2">
        <f>IF(E1335=0,0,E1335/D1335*100)</f>
        <v>1.7142857142857144E-2</v>
      </c>
      <c r="T1335" s="4">
        <f>IF(E1335=0,0,E1335/P1335)</f>
        <v>1</v>
      </c>
      <c r="U1335" t="str">
        <f>PROPER(LEFT(R1335,(SEARCH("/",R1335)-2)+1))</f>
        <v>Technology</v>
      </c>
      <c r="V1335" t="str">
        <f>PROPER(RIGHT(R1335,LEN(R1335)-SEARCH("/",R1335)))</f>
        <v>Wearables</v>
      </c>
    </row>
    <row r="1336" spans="1:22" x14ac:dyDescent="0.25">
      <c r="A1336">
        <v>984</v>
      </c>
      <c r="B1336" s="7" t="s">
        <v>985</v>
      </c>
      <c r="C1336" s="7" t="s">
        <v>5094</v>
      </c>
      <c r="D1336" s="4">
        <v>10000</v>
      </c>
      <c r="E1336" s="4">
        <v>106</v>
      </c>
      <c r="F1336" t="s">
        <v>8221</v>
      </c>
      <c r="G1336" t="s">
        <v>8224</v>
      </c>
      <c r="H1336" t="s">
        <v>8246</v>
      </c>
      <c r="I1336">
        <v>1427507208</v>
      </c>
      <c r="J1336" s="11">
        <f>(((I1336/60)/60)/24)+DATE(1970,1,1)</f>
        <v>42091.074166666673</v>
      </c>
      <c r="K1336">
        <v>1424918808</v>
      </c>
      <c r="L1336" s="15">
        <f>(((K1336/60)/60)/24)+DATE(1970,1,1)</f>
        <v>42061.11583333333</v>
      </c>
      <c r="M1336" s="63">
        <f>DATEDIF(L1336,J1336,"D")</f>
        <v>30</v>
      </c>
      <c r="N1336" s="5">
        <v>30</v>
      </c>
      <c r="O1336" t="b">
        <v>0</v>
      </c>
      <c r="P1336">
        <v>3</v>
      </c>
      <c r="Q1336" t="b">
        <v>0</v>
      </c>
      <c r="R1336" t="s">
        <v>8273</v>
      </c>
      <c r="S1336" s="2">
        <f>IF(E1336=0,0,E1336/D1336*100)</f>
        <v>1.06</v>
      </c>
      <c r="T1336" s="4">
        <f>IF(E1336=0,0,E1336/P1336)</f>
        <v>35.333333333333336</v>
      </c>
      <c r="U1336" t="str">
        <f>PROPER(LEFT(R1336,(SEARCH("/",R1336)-2)+1))</f>
        <v>Technology</v>
      </c>
      <c r="V1336" t="str">
        <f>PROPER(RIGHT(R1336,LEN(R1336)-SEARCH("/",R1336)))</f>
        <v>Wearables</v>
      </c>
    </row>
    <row r="1337" spans="1:22" x14ac:dyDescent="0.25">
      <c r="A1337">
        <v>985</v>
      </c>
      <c r="B1337" s="7" t="s">
        <v>986</v>
      </c>
      <c r="C1337" s="7" t="s">
        <v>5095</v>
      </c>
      <c r="D1337" s="4">
        <v>30000</v>
      </c>
      <c r="E1337" s="4">
        <v>1888</v>
      </c>
      <c r="F1337" t="s">
        <v>8221</v>
      </c>
      <c r="G1337" t="s">
        <v>8236</v>
      </c>
      <c r="H1337" t="s">
        <v>8249</v>
      </c>
      <c r="I1337">
        <v>1451602800</v>
      </c>
      <c r="J1337" s="11">
        <f>(((I1337/60)/60)/24)+DATE(1970,1,1)</f>
        <v>42369.958333333328</v>
      </c>
      <c r="K1337">
        <v>1449011610</v>
      </c>
      <c r="L1337" s="15">
        <f>(((K1337/60)/60)/24)+DATE(1970,1,1)</f>
        <v>42339.967708333337</v>
      </c>
      <c r="M1337" s="63">
        <f>DATEDIF(L1337,J1337,"D")</f>
        <v>30</v>
      </c>
      <c r="N1337" s="5">
        <v>30</v>
      </c>
      <c r="O1337" t="b">
        <v>0</v>
      </c>
      <c r="P1337">
        <v>23</v>
      </c>
      <c r="Q1337" t="b">
        <v>0</v>
      </c>
      <c r="R1337" t="s">
        <v>8273</v>
      </c>
      <c r="S1337" s="2">
        <f>IF(E1337=0,0,E1337/D1337*100)</f>
        <v>6.293333333333333</v>
      </c>
      <c r="T1337" s="4">
        <f>IF(E1337=0,0,E1337/P1337)</f>
        <v>82.086956521739125</v>
      </c>
      <c r="U1337" t="str">
        <f>PROPER(LEFT(R1337,(SEARCH("/",R1337)-2)+1))</f>
        <v>Technology</v>
      </c>
      <c r="V1337" t="str">
        <f>PROPER(RIGHT(R1337,LEN(R1337)-SEARCH("/",R1337)))</f>
        <v>Wearables</v>
      </c>
    </row>
    <row r="1338" spans="1:22" x14ac:dyDescent="0.25">
      <c r="A1338">
        <v>988</v>
      </c>
      <c r="B1338" s="7" t="s">
        <v>989</v>
      </c>
      <c r="C1338" s="7" t="s">
        <v>5098</v>
      </c>
      <c r="D1338" s="4">
        <v>5000</v>
      </c>
      <c r="E1338" s="4">
        <v>0</v>
      </c>
      <c r="F1338" t="s">
        <v>8221</v>
      </c>
      <c r="G1338" t="s">
        <v>8237</v>
      </c>
      <c r="H1338" t="s">
        <v>8249</v>
      </c>
      <c r="I1338">
        <v>1475310825</v>
      </c>
      <c r="J1338" s="11">
        <f>(((I1338/60)/60)/24)+DATE(1970,1,1)</f>
        <v>42644.356770833328</v>
      </c>
      <c r="K1338">
        <v>1472718825</v>
      </c>
      <c r="L1338" s="15">
        <f>(((K1338/60)/60)/24)+DATE(1970,1,1)</f>
        <v>42614.356770833328</v>
      </c>
      <c r="M1338" s="63">
        <f>DATEDIF(L1338,J1338,"D")</f>
        <v>30</v>
      </c>
      <c r="N1338" s="5">
        <v>30</v>
      </c>
      <c r="O1338" t="b">
        <v>0</v>
      </c>
      <c r="P1338">
        <v>0</v>
      </c>
      <c r="Q1338" t="b">
        <v>0</v>
      </c>
      <c r="R1338" t="s">
        <v>8273</v>
      </c>
      <c r="S1338" s="2">
        <f>IF(E1338=0,0,E1338/D1338*100)</f>
        <v>0</v>
      </c>
      <c r="T1338" s="4">
        <f>IF(E1338=0,0,E1338/P1338)</f>
        <v>0</v>
      </c>
      <c r="U1338" t="str">
        <f>PROPER(LEFT(R1338,(SEARCH("/",R1338)-2)+1))</f>
        <v>Technology</v>
      </c>
      <c r="V1338" t="str">
        <f>PROPER(RIGHT(R1338,LEN(R1338)-SEARCH("/",R1338)))</f>
        <v>Wearables</v>
      </c>
    </row>
    <row r="1339" spans="1:22" x14ac:dyDescent="0.25">
      <c r="A1339">
        <v>989</v>
      </c>
      <c r="B1339" s="7" t="s">
        <v>990</v>
      </c>
      <c r="C1339" s="7" t="s">
        <v>5099</v>
      </c>
      <c r="D1339" s="4">
        <v>10000</v>
      </c>
      <c r="E1339" s="4">
        <v>1677</v>
      </c>
      <c r="F1339" t="s">
        <v>8221</v>
      </c>
      <c r="G1339" t="s">
        <v>8224</v>
      </c>
      <c r="H1339" t="s">
        <v>8246</v>
      </c>
      <c r="I1339">
        <v>1475101495</v>
      </c>
      <c r="J1339" s="11">
        <f>(((I1339/60)/60)/24)+DATE(1970,1,1)</f>
        <v>42641.933969907404</v>
      </c>
      <c r="K1339">
        <v>1472509495</v>
      </c>
      <c r="L1339" s="15">
        <f>(((K1339/60)/60)/24)+DATE(1970,1,1)</f>
        <v>42611.933969907404</v>
      </c>
      <c r="M1339" s="63">
        <f>DATEDIF(L1339,J1339,"D")</f>
        <v>30</v>
      </c>
      <c r="N1339" s="5">
        <v>30</v>
      </c>
      <c r="O1339" t="b">
        <v>0</v>
      </c>
      <c r="P1339">
        <v>32</v>
      </c>
      <c r="Q1339" t="b">
        <v>0</v>
      </c>
      <c r="R1339" t="s">
        <v>8273</v>
      </c>
      <c r="S1339" s="2">
        <f>IF(E1339=0,0,E1339/D1339*100)</f>
        <v>16.77</v>
      </c>
      <c r="T1339" s="4">
        <f>IF(E1339=0,0,E1339/P1339)</f>
        <v>52.40625</v>
      </c>
      <c r="U1339" t="str">
        <f>PROPER(LEFT(R1339,(SEARCH("/",R1339)-2)+1))</f>
        <v>Technology</v>
      </c>
      <c r="V1339" t="str">
        <f>PROPER(RIGHT(R1339,LEN(R1339)-SEARCH("/",R1339)))</f>
        <v>Wearables</v>
      </c>
    </row>
    <row r="1340" spans="1:22" x14ac:dyDescent="0.25">
      <c r="A1340">
        <v>990</v>
      </c>
      <c r="B1340" s="7" t="s">
        <v>991</v>
      </c>
      <c r="C1340" s="7" t="s">
        <v>5100</v>
      </c>
      <c r="D1340" s="4">
        <v>25000</v>
      </c>
      <c r="E1340" s="4">
        <v>26</v>
      </c>
      <c r="F1340" t="s">
        <v>8221</v>
      </c>
      <c r="G1340" t="s">
        <v>8224</v>
      </c>
      <c r="H1340" t="s">
        <v>8246</v>
      </c>
      <c r="I1340">
        <v>1409770164</v>
      </c>
      <c r="J1340" s="11">
        <f>(((I1340/60)/60)/24)+DATE(1970,1,1)</f>
        <v>41885.784305555557</v>
      </c>
      <c r="K1340">
        <v>1407178164</v>
      </c>
      <c r="L1340" s="15">
        <f>(((K1340/60)/60)/24)+DATE(1970,1,1)</f>
        <v>41855.784305555557</v>
      </c>
      <c r="M1340" s="63">
        <f>DATEDIF(L1340,J1340,"D")</f>
        <v>30</v>
      </c>
      <c r="N1340" s="5">
        <v>30</v>
      </c>
      <c r="O1340" t="b">
        <v>0</v>
      </c>
      <c r="P1340">
        <v>2</v>
      </c>
      <c r="Q1340" t="b">
        <v>0</v>
      </c>
      <c r="R1340" t="s">
        <v>8273</v>
      </c>
      <c r="S1340" s="2">
        <f>IF(E1340=0,0,E1340/D1340*100)</f>
        <v>0.104</v>
      </c>
      <c r="T1340" s="4">
        <f>IF(E1340=0,0,E1340/P1340)</f>
        <v>13</v>
      </c>
      <c r="U1340" t="str">
        <f>PROPER(LEFT(R1340,(SEARCH("/",R1340)-2)+1))</f>
        <v>Technology</v>
      </c>
      <c r="V1340" t="str">
        <f>PROPER(RIGHT(R1340,LEN(R1340)-SEARCH("/",R1340)))</f>
        <v>Wearables</v>
      </c>
    </row>
    <row r="1341" spans="1:22" x14ac:dyDescent="0.25">
      <c r="A1341">
        <v>996</v>
      </c>
      <c r="B1341" s="7" t="s">
        <v>997</v>
      </c>
      <c r="C1341" s="7" t="s">
        <v>5106</v>
      </c>
      <c r="D1341" s="4">
        <v>4000</v>
      </c>
      <c r="E1341" s="4">
        <v>65</v>
      </c>
      <c r="F1341" t="s">
        <v>8221</v>
      </c>
      <c r="G1341" t="s">
        <v>8224</v>
      </c>
      <c r="H1341" t="s">
        <v>8246</v>
      </c>
      <c r="I1341">
        <v>1406474820</v>
      </c>
      <c r="J1341" s="11">
        <f>(((I1341/60)/60)/24)+DATE(1970,1,1)</f>
        <v>41847.643750000003</v>
      </c>
      <c r="K1341">
        <v>1403902060</v>
      </c>
      <c r="L1341" s="15">
        <f>(((K1341/60)/60)/24)+DATE(1970,1,1)</f>
        <v>41817.866435185184</v>
      </c>
      <c r="M1341" s="63">
        <f>DATEDIF(L1341,J1341,"D")</f>
        <v>30</v>
      </c>
      <c r="N1341" s="5">
        <v>30</v>
      </c>
      <c r="O1341" t="b">
        <v>0</v>
      </c>
      <c r="P1341">
        <v>5</v>
      </c>
      <c r="Q1341" t="b">
        <v>0</v>
      </c>
      <c r="R1341" t="s">
        <v>8273</v>
      </c>
      <c r="S1341" s="2">
        <f>IF(E1341=0,0,E1341/D1341*100)</f>
        <v>1.625</v>
      </c>
      <c r="T1341" s="4">
        <f>IF(E1341=0,0,E1341/P1341)</f>
        <v>13</v>
      </c>
      <c r="U1341" t="str">
        <f>PROPER(LEFT(R1341,(SEARCH("/",R1341)-2)+1))</f>
        <v>Technology</v>
      </c>
      <c r="V1341" t="str">
        <f>PROPER(RIGHT(R1341,LEN(R1341)-SEARCH("/",R1341)))</f>
        <v>Wearables</v>
      </c>
    </row>
    <row r="1342" spans="1:22" x14ac:dyDescent="0.25">
      <c r="A1342">
        <v>997</v>
      </c>
      <c r="B1342" s="7" t="s">
        <v>998</v>
      </c>
      <c r="C1342" s="7" t="s">
        <v>5107</v>
      </c>
      <c r="D1342" s="4">
        <v>5000</v>
      </c>
      <c r="E1342" s="4">
        <v>65</v>
      </c>
      <c r="F1342" t="s">
        <v>8221</v>
      </c>
      <c r="G1342" t="s">
        <v>8224</v>
      </c>
      <c r="H1342" t="s">
        <v>8246</v>
      </c>
      <c r="I1342">
        <v>1417145297</v>
      </c>
      <c r="J1342" s="11">
        <f>(((I1342/60)/60)/24)+DATE(1970,1,1)</f>
        <v>41971.144641203704</v>
      </c>
      <c r="K1342">
        <v>1414549697</v>
      </c>
      <c r="L1342" s="15">
        <f>(((K1342/60)/60)/24)+DATE(1970,1,1)</f>
        <v>41941.10297453704</v>
      </c>
      <c r="M1342" s="63">
        <f>DATEDIF(L1342,J1342,"D")</f>
        <v>30</v>
      </c>
      <c r="N1342" s="5">
        <v>30</v>
      </c>
      <c r="O1342" t="b">
        <v>0</v>
      </c>
      <c r="P1342">
        <v>8</v>
      </c>
      <c r="Q1342" t="b">
        <v>0</v>
      </c>
      <c r="R1342" t="s">
        <v>8273</v>
      </c>
      <c r="S1342" s="2">
        <f>IF(E1342=0,0,E1342/D1342*100)</f>
        <v>1.3</v>
      </c>
      <c r="T1342" s="4">
        <f>IF(E1342=0,0,E1342/P1342)</f>
        <v>8.125</v>
      </c>
      <c r="U1342" t="str">
        <f>PROPER(LEFT(R1342,(SEARCH("/",R1342)-2)+1))</f>
        <v>Technology</v>
      </c>
      <c r="V1342" t="str">
        <f>PROPER(RIGHT(R1342,LEN(R1342)-SEARCH("/",R1342)))</f>
        <v>Wearables</v>
      </c>
    </row>
    <row r="1343" spans="1:22" x14ac:dyDescent="0.25">
      <c r="A1343">
        <v>999</v>
      </c>
      <c r="B1343" s="7" t="s">
        <v>1000</v>
      </c>
      <c r="C1343" s="7" t="s">
        <v>5109</v>
      </c>
      <c r="D1343" s="4">
        <v>150000</v>
      </c>
      <c r="E1343" s="4">
        <v>11683</v>
      </c>
      <c r="F1343" t="s">
        <v>8221</v>
      </c>
      <c r="G1343" t="s">
        <v>8229</v>
      </c>
      <c r="H1343" t="s">
        <v>8251</v>
      </c>
      <c r="I1343">
        <v>1415865720</v>
      </c>
      <c r="J1343" s="11">
        <f>(((I1343/60)/60)/24)+DATE(1970,1,1)</f>
        <v>41956.334722222222</v>
      </c>
      <c r="K1343">
        <v>1413270690</v>
      </c>
      <c r="L1343" s="15">
        <f>(((K1343/60)/60)/24)+DATE(1970,1,1)</f>
        <v>41926.29965277778</v>
      </c>
      <c r="M1343" s="63">
        <f>DATEDIF(L1343,J1343,"D")</f>
        <v>30</v>
      </c>
      <c r="N1343" s="5">
        <v>30</v>
      </c>
      <c r="O1343" t="b">
        <v>0</v>
      </c>
      <c r="P1343">
        <v>40</v>
      </c>
      <c r="Q1343" t="b">
        <v>0</v>
      </c>
      <c r="R1343" t="s">
        <v>8273</v>
      </c>
      <c r="S1343" s="2">
        <f>IF(E1343=0,0,E1343/D1343*100)</f>
        <v>7.7886666666666677</v>
      </c>
      <c r="T1343" s="4">
        <f>IF(E1343=0,0,E1343/P1343)</f>
        <v>292.07499999999999</v>
      </c>
      <c r="U1343" t="str">
        <f>PROPER(LEFT(R1343,(SEARCH("/",R1343)-2)+1))</f>
        <v>Technology</v>
      </c>
      <c r="V1343" t="str">
        <f>PROPER(RIGHT(R1343,LEN(R1343)-SEARCH("/",R1343)))</f>
        <v>Wearables</v>
      </c>
    </row>
    <row r="1344" spans="1:22" x14ac:dyDescent="0.25">
      <c r="A1344">
        <v>1002</v>
      </c>
      <c r="B1344" s="7" t="s">
        <v>1003</v>
      </c>
      <c r="C1344" s="7" t="s">
        <v>5112</v>
      </c>
      <c r="D1344" s="4">
        <v>9999</v>
      </c>
      <c r="E1344" s="4">
        <v>2960</v>
      </c>
      <c r="F1344" t="s">
        <v>8220</v>
      </c>
      <c r="G1344" t="s">
        <v>8224</v>
      </c>
      <c r="H1344" t="s">
        <v>8246</v>
      </c>
      <c r="I1344">
        <v>1450331940</v>
      </c>
      <c r="J1344" s="11">
        <f>(((I1344/60)/60)/24)+DATE(1970,1,1)</f>
        <v>42355.249305555553</v>
      </c>
      <c r="K1344">
        <v>1447777514</v>
      </c>
      <c r="L1344" s="15">
        <f>(((K1344/60)/60)/24)+DATE(1970,1,1)</f>
        <v>42325.684189814812</v>
      </c>
      <c r="M1344" s="63">
        <f>DATEDIF(L1344,J1344,"D")</f>
        <v>30</v>
      </c>
      <c r="N1344" s="5">
        <v>30</v>
      </c>
      <c r="O1344" t="b">
        <v>0</v>
      </c>
      <c r="P1344">
        <v>22</v>
      </c>
      <c r="Q1344" t="b">
        <v>0</v>
      </c>
      <c r="R1344" t="s">
        <v>8273</v>
      </c>
      <c r="S1344" s="2">
        <f>IF(E1344=0,0,E1344/D1344*100)</f>
        <v>29.6029602960296</v>
      </c>
      <c r="T1344" s="4">
        <f>IF(E1344=0,0,E1344/P1344)</f>
        <v>134.54545454545453</v>
      </c>
      <c r="U1344" t="str">
        <f>PROPER(LEFT(R1344,(SEARCH("/",R1344)-2)+1))</f>
        <v>Technology</v>
      </c>
      <c r="V1344" t="str">
        <f>PROPER(RIGHT(R1344,LEN(R1344)-SEARCH("/",R1344)))</f>
        <v>Wearables</v>
      </c>
    </row>
    <row r="1345" spans="1:22" x14ac:dyDescent="0.25">
      <c r="A1345">
        <v>1003</v>
      </c>
      <c r="B1345" s="7" t="s">
        <v>1004</v>
      </c>
      <c r="C1345" s="7" t="s">
        <v>5113</v>
      </c>
      <c r="D1345" s="4">
        <v>20000</v>
      </c>
      <c r="E1345" s="4">
        <v>3211</v>
      </c>
      <c r="F1345" t="s">
        <v>8220</v>
      </c>
      <c r="G1345" t="s">
        <v>8230</v>
      </c>
      <c r="H1345" t="s">
        <v>8249</v>
      </c>
      <c r="I1345">
        <v>1489680061</v>
      </c>
      <c r="J1345" s="11">
        <f>(((I1345/60)/60)/24)+DATE(1970,1,1)</f>
        <v>42810.667372685188</v>
      </c>
      <c r="K1345">
        <v>1487091661</v>
      </c>
      <c r="L1345" s="15">
        <f>(((K1345/60)/60)/24)+DATE(1970,1,1)</f>
        <v>42780.709039351852</v>
      </c>
      <c r="M1345" s="63">
        <f>DATEDIF(L1345,J1345,"D")</f>
        <v>30</v>
      </c>
      <c r="N1345" s="5">
        <v>30</v>
      </c>
      <c r="O1345" t="b">
        <v>0</v>
      </c>
      <c r="P1345">
        <v>15</v>
      </c>
      <c r="Q1345" t="b">
        <v>0</v>
      </c>
      <c r="R1345" t="s">
        <v>8273</v>
      </c>
      <c r="S1345" s="2">
        <f>IF(E1345=0,0,E1345/D1345*100)</f>
        <v>16.055</v>
      </c>
      <c r="T1345" s="4">
        <f>IF(E1345=0,0,E1345/P1345)</f>
        <v>214.06666666666666</v>
      </c>
      <c r="U1345" t="str">
        <f>PROPER(LEFT(R1345,(SEARCH("/",R1345)-2)+1))</f>
        <v>Technology</v>
      </c>
      <c r="V1345" t="str">
        <f>PROPER(RIGHT(R1345,LEN(R1345)-SEARCH("/",R1345)))</f>
        <v>Wearables</v>
      </c>
    </row>
    <row r="1346" spans="1:22" x14ac:dyDescent="0.25">
      <c r="A1346">
        <v>1004</v>
      </c>
      <c r="B1346" s="7" t="s">
        <v>1005</v>
      </c>
      <c r="C1346" s="7" t="s">
        <v>5114</v>
      </c>
      <c r="D1346" s="4">
        <v>25000</v>
      </c>
      <c r="E1346" s="4">
        <v>20552</v>
      </c>
      <c r="F1346" t="s">
        <v>8220</v>
      </c>
      <c r="G1346" t="s">
        <v>8224</v>
      </c>
      <c r="H1346" t="s">
        <v>8246</v>
      </c>
      <c r="I1346">
        <v>1455814827</v>
      </c>
      <c r="J1346" s="11">
        <f>(((I1346/60)/60)/24)+DATE(1970,1,1)</f>
        <v>42418.708645833336</v>
      </c>
      <c r="K1346">
        <v>1453222827</v>
      </c>
      <c r="L1346" s="15">
        <f>(((K1346/60)/60)/24)+DATE(1970,1,1)</f>
        <v>42388.708645833336</v>
      </c>
      <c r="M1346" s="63">
        <f>DATEDIF(L1346,J1346,"D")</f>
        <v>30</v>
      </c>
      <c r="N1346" s="5">
        <v>30</v>
      </c>
      <c r="O1346" t="b">
        <v>0</v>
      </c>
      <c r="P1346">
        <v>95</v>
      </c>
      <c r="Q1346" t="b">
        <v>0</v>
      </c>
      <c r="R1346" t="s">
        <v>8273</v>
      </c>
      <c r="S1346" s="2">
        <f>IF(E1346=0,0,E1346/D1346*100)</f>
        <v>82.207999999999998</v>
      </c>
      <c r="T1346" s="4">
        <f>IF(E1346=0,0,E1346/P1346)</f>
        <v>216.33684210526314</v>
      </c>
      <c r="U1346" t="str">
        <f>PROPER(LEFT(R1346,(SEARCH("/",R1346)-2)+1))</f>
        <v>Technology</v>
      </c>
      <c r="V1346" t="str">
        <f>PROPER(RIGHT(R1346,LEN(R1346)-SEARCH("/",R1346)))</f>
        <v>Wearables</v>
      </c>
    </row>
    <row r="1347" spans="1:22" x14ac:dyDescent="0.25">
      <c r="A1347">
        <v>1008</v>
      </c>
      <c r="B1347" s="7" t="s">
        <v>1009</v>
      </c>
      <c r="C1347" s="7" t="s">
        <v>5118</v>
      </c>
      <c r="D1347" s="4">
        <v>93500</v>
      </c>
      <c r="E1347" s="4">
        <v>250</v>
      </c>
      <c r="F1347" t="s">
        <v>8220</v>
      </c>
      <c r="G1347" t="s">
        <v>8238</v>
      </c>
      <c r="H1347" t="s">
        <v>8256</v>
      </c>
      <c r="I1347">
        <v>1482953115</v>
      </c>
      <c r="J1347" s="11">
        <f>(((I1347/60)/60)/24)+DATE(1970,1,1)</f>
        <v>42732.809201388889</v>
      </c>
      <c r="K1347">
        <v>1480361115</v>
      </c>
      <c r="L1347" s="15">
        <f>(((K1347/60)/60)/24)+DATE(1970,1,1)</f>
        <v>42702.809201388889</v>
      </c>
      <c r="M1347" s="63">
        <f>DATEDIF(L1347,J1347,"D")</f>
        <v>30</v>
      </c>
      <c r="N1347" s="5">
        <v>30</v>
      </c>
      <c r="O1347" t="b">
        <v>0</v>
      </c>
      <c r="P1347">
        <v>1</v>
      </c>
      <c r="Q1347" t="b">
        <v>0</v>
      </c>
      <c r="R1347" t="s">
        <v>8273</v>
      </c>
      <c r="S1347" s="2">
        <f>IF(E1347=0,0,E1347/D1347*100)</f>
        <v>0.26737967914438499</v>
      </c>
      <c r="T1347" s="4">
        <f>IF(E1347=0,0,E1347/P1347)</f>
        <v>250</v>
      </c>
      <c r="U1347" t="str">
        <f>PROPER(LEFT(R1347,(SEARCH("/",R1347)-2)+1))</f>
        <v>Technology</v>
      </c>
      <c r="V1347" t="str">
        <f>PROPER(RIGHT(R1347,LEN(R1347)-SEARCH("/",R1347)))</f>
        <v>Wearables</v>
      </c>
    </row>
    <row r="1348" spans="1:22" x14ac:dyDescent="0.25">
      <c r="A1348">
        <v>1009</v>
      </c>
      <c r="B1348" s="7" t="s">
        <v>1010</v>
      </c>
      <c r="C1348" s="7" t="s">
        <v>5119</v>
      </c>
      <c r="D1348" s="4">
        <v>50000</v>
      </c>
      <c r="E1348" s="4">
        <v>6565</v>
      </c>
      <c r="F1348" t="s">
        <v>8220</v>
      </c>
      <c r="G1348" t="s">
        <v>8224</v>
      </c>
      <c r="H1348" t="s">
        <v>8246</v>
      </c>
      <c r="I1348">
        <v>1466346646</v>
      </c>
      <c r="J1348" s="11">
        <f>(((I1348/60)/60)/24)+DATE(1970,1,1)</f>
        <v>42540.604699074072</v>
      </c>
      <c r="K1348">
        <v>1463754646</v>
      </c>
      <c r="L1348" s="15">
        <f>(((K1348/60)/60)/24)+DATE(1970,1,1)</f>
        <v>42510.604699074072</v>
      </c>
      <c r="M1348" s="63">
        <f>DATEDIF(L1348,J1348,"D")</f>
        <v>30</v>
      </c>
      <c r="N1348" s="5">
        <v>30</v>
      </c>
      <c r="O1348" t="b">
        <v>0</v>
      </c>
      <c r="P1348">
        <v>101</v>
      </c>
      <c r="Q1348" t="b">
        <v>0</v>
      </c>
      <c r="R1348" t="s">
        <v>8273</v>
      </c>
      <c r="S1348" s="2">
        <f>IF(E1348=0,0,E1348/D1348*100)</f>
        <v>13.13</v>
      </c>
      <c r="T1348" s="4">
        <f>IF(E1348=0,0,E1348/P1348)</f>
        <v>65</v>
      </c>
      <c r="U1348" t="str">
        <f>PROPER(LEFT(R1348,(SEARCH("/",R1348)-2)+1))</f>
        <v>Technology</v>
      </c>
      <c r="V1348" t="str">
        <f>PROPER(RIGHT(R1348,LEN(R1348)-SEARCH("/",R1348)))</f>
        <v>Wearables</v>
      </c>
    </row>
    <row r="1349" spans="1:22" x14ac:dyDescent="0.25">
      <c r="A1349">
        <v>1015</v>
      </c>
      <c r="B1349" s="7" t="s">
        <v>1016</v>
      </c>
      <c r="C1349" s="7" t="s">
        <v>5125</v>
      </c>
      <c r="D1349" s="4">
        <v>9000</v>
      </c>
      <c r="E1349" s="4">
        <v>240</v>
      </c>
      <c r="F1349" t="s">
        <v>8220</v>
      </c>
      <c r="G1349" t="s">
        <v>8240</v>
      </c>
      <c r="H1349" t="s">
        <v>8257</v>
      </c>
      <c r="I1349">
        <v>1448489095</v>
      </c>
      <c r="J1349" s="11">
        <f>(((I1349/60)/60)/24)+DATE(1970,1,1)</f>
        <v>42333.920081018514</v>
      </c>
      <c r="K1349">
        <v>1445893495</v>
      </c>
      <c r="L1349" s="15">
        <f>(((K1349/60)/60)/24)+DATE(1970,1,1)</f>
        <v>42303.878414351857</v>
      </c>
      <c r="M1349" s="63">
        <f>DATEDIF(L1349,J1349,"D")</f>
        <v>30</v>
      </c>
      <c r="N1349" s="5">
        <v>30</v>
      </c>
      <c r="O1349" t="b">
        <v>0</v>
      </c>
      <c r="P1349">
        <v>6</v>
      </c>
      <c r="Q1349" t="b">
        <v>0</v>
      </c>
      <c r="R1349" t="s">
        <v>8273</v>
      </c>
      <c r="S1349" s="2">
        <f>IF(E1349=0,0,E1349/D1349*100)</f>
        <v>2.666666666666667</v>
      </c>
      <c r="T1349" s="4">
        <f>IF(E1349=0,0,E1349/P1349)</f>
        <v>40</v>
      </c>
      <c r="U1349" t="str">
        <f>PROPER(LEFT(R1349,(SEARCH("/",R1349)-2)+1))</f>
        <v>Technology</v>
      </c>
      <c r="V1349" t="str">
        <f>PROPER(RIGHT(R1349,LEN(R1349)-SEARCH("/",R1349)))</f>
        <v>Wearables</v>
      </c>
    </row>
    <row r="1350" spans="1:22" x14ac:dyDescent="0.25">
      <c r="A1350">
        <v>1018</v>
      </c>
      <c r="B1350" s="7" t="s">
        <v>1019</v>
      </c>
      <c r="C1350" s="7" t="s">
        <v>5128</v>
      </c>
      <c r="D1350" s="4">
        <v>20000</v>
      </c>
      <c r="E1350" s="4">
        <v>621</v>
      </c>
      <c r="F1350" t="s">
        <v>8220</v>
      </c>
      <c r="G1350" t="s">
        <v>8224</v>
      </c>
      <c r="H1350" t="s">
        <v>8246</v>
      </c>
      <c r="I1350">
        <v>1468496933</v>
      </c>
      <c r="J1350" s="11">
        <f>(((I1350/60)/60)/24)+DATE(1970,1,1)</f>
        <v>42565.492280092592</v>
      </c>
      <c r="K1350">
        <v>1465904933</v>
      </c>
      <c r="L1350" s="15">
        <f>(((K1350/60)/60)/24)+DATE(1970,1,1)</f>
        <v>42535.492280092592</v>
      </c>
      <c r="M1350" s="63">
        <f>DATEDIF(L1350,J1350,"D")</f>
        <v>30</v>
      </c>
      <c r="N1350" s="5">
        <v>30</v>
      </c>
      <c r="O1350" t="b">
        <v>0</v>
      </c>
      <c r="P1350">
        <v>7</v>
      </c>
      <c r="Q1350" t="b">
        <v>0</v>
      </c>
      <c r="R1350" t="s">
        <v>8273</v>
      </c>
      <c r="S1350" s="2">
        <f>IF(E1350=0,0,E1350/D1350*100)</f>
        <v>3.105</v>
      </c>
      <c r="T1350" s="4">
        <f>IF(E1350=0,0,E1350/P1350)</f>
        <v>88.714285714285708</v>
      </c>
      <c r="U1350" t="str">
        <f>PROPER(LEFT(R1350,(SEARCH("/",R1350)-2)+1))</f>
        <v>Technology</v>
      </c>
      <c r="V1350" t="str">
        <f>PROPER(RIGHT(R1350,LEN(R1350)-SEARCH("/",R1350)))</f>
        <v>Wearables</v>
      </c>
    </row>
    <row r="1351" spans="1:22" x14ac:dyDescent="0.25">
      <c r="A1351">
        <v>1019</v>
      </c>
      <c r="B1351" s="7" t="s">
        <v>1020</v>
      </c>
      <c r="C1351" s="7" t="s">
        <v>5129</v>
      </c>
      <c r="D1351" s="4">
        <v>45000</v>
      </c>
      <c r="E1351" s="4">
        <v>21300</v>
      </c>
      <c r="F1351" t="s">
        <v>8220</v>
      </c>
      <c r="G1351" t="s">
        <v>8224</v>
      </c>
      <c r="H1351" t="s">
        <v>8246</v>
      </c>
      <c r="I1351">
        <v>1423092149</v>
      </c>
      <c r="J1351" s="11">
        <f>(((I1351/60)/60)/24)+DATE(1970,1,1)</f>
        <v>42039.973946759259</v>
      </c>
      <c r="K1351">
        <v>1420500149</v>
      </c>
      <c r="L1351" s="15">
        <f>(((K1351/60)/60)/24)+DATE(1970,1,1)</f>
        <v>42009.973946759259</v>
      </c>
      <c r="M1351" s="63">
        <f>DATEDIF(L1351,J1351,"D")</f>
        <v>30</v>
      </c>
      <c r="N1351" s="5">
        <v>30</v>
      </c>
      <c r="O1351" t="b">
        <v>0</v>
      </c>
      <c r="P1351">
        <v>400</v>
      </c>
      <c r="Q1351" t="b">
        <v>0</v>
      </c>
      <c r="R1351" t="s">
        <v>8273</v>
      </c>
      <c r="S1351" s="2">
        <f>IF(E1351=0,0,E1351/D1351*100)</f>
        <v>47.333333333333336</v>
      </c>
      <c r="T1351" s="4">
        <f>IF(E1351=0,0,E1351/P1351)</f>
        <v>53.25</v>
      </c>
      <c r="U1351" t="str">
        <f>PROPER(LEFT(R1351,(SEARCH("/",R1351)-2)+1))</f>
        <v>Technology</v>
      </c>
      <c r="V1351" t="str">
        <f>PROPER(RIGHT(R1351,LEN(R1351)-SEARCH("/",R1351)))</f>
        <v>Wearables</v>
      </c>
    </row>
    <row r="1352" spans="1:22" x14ac:dyDescent="0.25">
      <c r="A1352">
        <v>1020</v>
      </c>
      <c r="B1352" s="7" t="s">
        <v>1021</v>
      </c>
      <c r="C1352" s="7" t="s">
        <v>5130</v>
      </c>
      <c r="D1352" s="4">
        <v>1550</v>
      </c>
      <c r="E1352" s="4">
        <v>3186</v>
      </c>
      <c r="F1352" t="s">
        <v>8219</v>
      </c>
      <c r="G1352" t="s">
        <v>8229</v>
      </c>
      <c r="H1352" t="s">
        <v>8251</v>
      </c>
      <c r="I1352">
        <v>1433206020</v>
      </c>
      <c r="J1352" s="11">
        <f>(((I1352/60)/60)/24)+DATE(1970,1,1)</f>
        <v>42157.032638888893</v>
      </c>
      <c r="K1352">
        <v>1430617209</v>
      </c>
      <c r="L1352" s="15">
        <f>(((K1352/60)/60)/24)+DATE(1970,1,1)</f>
        <v>42127.069548611107</v>
      </c>
      <c r="M1352" s="63">
        <f>DATEDIF(L1352,J1352,"D")</f>
        <v>30</v>
      </c>
      <c r="N1352" s="5">
        <v>30</v>
      </c>
      <c r="O1352" t="b">
        <v>0</v>
      </c>
      <c r="P1352">
        <v>30</v>
      </c>
      <c r="Q1352" t="b">
        <v>1</v>
      </c>
      <c r="R1352" t="s">
        <v>8280</v>
      </c>
      <c r="S1352" s="2">
        <f>IF(E1352=0,0,E1352/D1352*100)</f>
        <v>205.54838709677421</v>
      </c>
      <c r="T1352" s="4">
        <f>IF(E1352=0,0,E1352/P1352)</f>
        <v>106.2</v>
      </c>
      <c r="U1352" t="str">
        <f>PROPER(LEFT(R1352,(SEARCH("/",R1352)-2)+1))</f>
        <v>Music</v>
      </c>
      <c r="V1352" t="str">
        <f>PROPER(RIGHT(R1352,LEN(R1352)-SEARCH("/",R1352)))</f>
        <v>Electronic Music</v>
      </c>
    </row>
    <row r="1353" spans="1:22" x14ac:dyDescent="0.25">
      <c r="A1353">
        <v>1022</v>
      </c>
      <c r="B1353" s="7" t="s">
        <v>1023</v>
      </c>
      <c r="C1353" s="7" t="s">
        <v>5132</v>
      </c>
      <c r="D1353" s="4">
        <v>2000</v>
      </c>
      <c r="E1353" s="4">
        <v>2298</v>
      </c>
      <c r="F1353" t="s">
        <v>8219</v>
      </c>
      <c r="G1353" t="s">
        <v>8224</v>
      </c>
      <c r="H1353" t="s">
        <v>8246</v>
      </c>
      <c r="I1353">
        <v>1431876677</v>
      </c>
      <c r="J1353" s="11">
        <f>(((I1353/60)/60)/24)+DATE(1970,1,1)</f>
        <v>42141.646724537044</v>
      </c>
      <c r="K1353">
        <v>1429284677</v>
      </c>
      <c r="L1353" s="15">
        <f>(((K1353/60)/60)/24)+DATE(1970,1,1)</f>
        <v>42111.646724537044</v>
      </c>
      <c r="M1353" s="63">
        <f>DATEDIF(L1353,J1353,"D")</f>
        <v>30</v>
      </c>
      <c r="N1353" s="5">
        <v>30</v>
      </c>
      <c r="O1353" t="b">
        <v>1</v>
      </c>
      <c r="P1353">
        <v>74</v>
      </c>
      <c r="Q1353" t="b">
        <v>1</v>
      </c>
      <c r="R1353" t="s">
        <v>8280</v>
      </c>
      <c r="S1353" s="2">
        <f>IF(E1353=0,0,E1353/D1353*100)</f>
        <v>114.9</v>
      </c>
      <c r="T1353" s="4">
        <f>IF(E1353=0,0,E1353/P1353)</f>
        <v>31.054054054054053</v>
      </c>
      <c r="U1353" t="str">
        <f>PROPER(LEFT(R1353,(SEARCH("/",R1353)-2)+1))</f>
        <v>Music</v>
      </c>
      <c r="V1353" t="str">
        <f>PROPER(RIGHT(R1353,LEN(R1353)-SEARCH("/",R1353)))</f>
        <v>Electronic Music</v>
      </c>
    </row>
    <row r="1354" spans="1:22" x14ac:dyDescent="0.25">
      <c r="A1354">
        <v>1023</v>
      </c>
      <c r="B1354" s="7" t="s">
        <v>1024</v>
      </c>
      <c r="C1354" s="7" t="s">
        <v>5133</v>
      </c>
      <c r="D1354" s="4">
        <v>2000</v>
      </c>
      <c r="E1354" s="4">
        <v>4743</v>
      </c>
      <c r="F1354" t="s">
        <v>8219</v>
      </c>
      <c r="G1354" t="s">
        <v>8225</v>
      </c>
      <c r="H1354" t="s">
        <v>8247</v>
      </c>
      <c r="I1354">
        <v>1434837861</v>
      </c>
      <c r="J1354" s="11">
        <f>(((I1354/60)/60)/24)+DATE(1970,1,1)</f>
        <v>42175.919687500005</v>
      </c>
      <c r="K1354">
        <v>1432245861</v>
      </c>
      <c r="L1354" s="15">
        <f>(((K1354/60)/60)/24)+DATE(1970,1,1)</f>
        <v>42145.919687500005</v>
      </c>
      <c r="M1354" s="63">
        <f>DATEDIF(L1354,J1354,"D")</f>
        <v>30</v>
      </c>
      <c r="N1354" s="5">
        <v>30</v>
      </c>
      <c r="O1354" t="b">
        <v>0</v>
      </c>
      <c r="P1354">
        <v>131</v>
      </c>
      <c r="Q1354" t="b">
        <v>1</v>
      </c>
      <c r="R1354" t="s">
        <v>8280</v>
      </c>
      <c r="S1354" s="2">
        <f>IF(E1354=0,0,E1354/D1354*100)</f>
        <v>237.15</v>
      </c>
      <c r="T1354" s="4">
        <f>IF(E1354=0,0,E1354/P1354)</f>
        <v>36.206106870229007</v>
      </c>
      <c r="U1354" t="str">
        <f>PROPER(LEFT(R1354,(SEARCH("/",R1354)-2)+1))</f>
        <v>Music</v>
      </c>
      <c r="V1354" t="str">
        <f>PROPER(RIGHT(R1354,LEN(R1354)-SEARCH("/",R1354)))</f>
        <v>Electronic Music</v>
      </c>
    </row>
    <row r="1355" spans="1:22" x14ac:dyDescent="0.25">
      <c r="A1355">
        <v>1024</v>
      </c>
      <c r="B1355" s="7" t="s">
        <v>1025</v>
      </c>
      <c r="C1355" s="7" t="s">
        <v>5134</v>
      </c>
      <c r="D1355" s="4">
        <v>20000</v>
      </c>
      <c r="E1355" s="4">
        <v>23727.55</v>
      </c>
      <c r="F1355" t="s">
        <v>8219</v>
      </c>
      <c r="G1355" t="s">
        <v>8235</v>
      </c>
      <c r="H1355" t="s">
        <v>8255</v>
      </c>
      <c r="I1355">
        <v>1454248563</v>
      </c>
      <c r="J1355" s="11">
        <f>(((I1355/60)/60)/24)+DATE(1970,1,1)</f>
        <v>42400.580590277779</v>
      </c>
      <c r="K1355">
        <v>1451656563</v>
      </c>
      <c r="L1355" s="15">
        <f>(((K1355/60)/60)/24)+DATE(1970,1,1)</f>
        <v>42370.580590277779</v>
      </c>
      <c r="M1355" s="63">
        <f>DATEDIF(L1355,J1355,"D")</f>
        <v>30</v>
      </c>
      <c r="N1355" s="5">
        <v>30</v>
      </c>
      <c r="O1355" t="b">
        <v>1</v>
      </c>
      <c r="P1355">
        <v>61</v>
      </c>
      <c r="Q1355" t="b">
        <v>1</v>
      </c>
      <c r="R1355" t="s">
        <v>8280</v>
      </c>
      <c r="S1355" s="2">
        <f>IF(E1355=0,0,E1355/D1355*100)</f>
        <v>118.63774999999998</v>
      </c>
      <c r="T1355" s="4">
        <f>IF(E1355=0,0,E1355/P1355)</f>
        <v>388.9762295081967</v>
      </c>
      <c r="U1355" t="str">
        <f>PROPER(LEFT(R1355,(SEARCH("/",R1355)-2)+1))</f>
        <v>Music</v>
      </c>
      <c r="V1355" t="str">
        <f>PROPER(RIGHT(R1355,LEN(R1355)-SEARCH("/",R1355)))</f>
        <v>Electronic Music</v>
      </c>
    </row>
    <row r="1356" spans="1:22" x14ac:dyDescent="0.25">
      <c r="A1356">
        <v>1025</v>
      </c>
      <c r="B1356" s="7" t="s">
        <v>1026</v>
      </c>
      <c r="C1356" s="7" t="s">
        <v>5135</v>
      </c>
      <c r="D1356" s="4">
        <v>70000</v>
      </c>
      <c r="E1356" s="4">
        <v>76949.820000000007</v>
      </c>
      <c r="F1356" t="s">
        <v>8219</v>
      </c>
      <c r="G1356" t="s">
        <v>8224</v>
      </c>
      <c r="H1356" t="s">
        <v>8246</v>
      </c>
      <c r="I1356">
        <v>1426532437</v>
      </c>
      <c r="J1356" s="11">
        <f>(((I1356/60)/60)/24)+DATE(1970,1,1)</f>
        <v>42079.792094907403</v>
      </c>
      <c r="K1356">
        <v>1423944037</v>
      </c>
      <c r="L1356" s="15">
        <f>(((K1356/60)/60)/24)+DATE(1970,1,1)</f>
        <v>42049.833761574075</v>
      </c>
      <c r="M1356" s="63">
        <f>DATEDIF(L1356,J1356,"D")</f>
        <v>30</v>
      </c>
      <c r="N1356" s="5">
        <v>30</v>
      </c>
      <c r="O1356" t="b">
        <v>1</v>
      </c>
      <c r="P1356">
        <v>1071</v>
      </c>
      <c r="Q1356" t="b">
        <v>1</v>
      </c>
      <c r="R1356" t="s">
        <v>8280</v>
      </c>
      <c r="S1356" s="2">
        <f>IF(E1356=0,0,E1356/D1356*100)</f>
        <v>109.92831428571431</v>
      </c>
      <c r="T1356" s="4">
        <f>IF(E1356=0,0,E1356/P1356)</f>
        <v>71.848571428571432</v>
      </c>
      <c r="U1356" t="str">
        <f>PROPER(LEFT(R1356,(SEARCH("/",R1356)-2)+1))</f>
        <v>Music</v>
      </c>
      <c r="V1356" t="str">
        <f>PROPER(RIGHT(R1356,LEN(R1356)-SEARCH("/",R1356)))</f>
        <v>Electronic Music</v>
      </c>
    </row>
    <row r="1357" spans="1:22" x14ac:dyDescent="0.25">
      <c r="A1357">
        <v>1027</v>
      </c>
      <c r="B1357" s="7" t="s">
        <v>1028</v>
      </c>
      <c r="C1357" s="7" t="s">
        <v>5137</v>
      </c>
      <c r="D1357" s="4">
        <v>7501</v>
      </c>
      <c r="E1357" s="4">
        <v>7733</v>
      </c>
      <c r="F1357" t="s">
        <v>8219</v>
      </c>
      <c r="G1357" t="s">
        <v>8224</v>
      </c>
      <c r="H1357" t="s">
        <v>8246</v>
      </c>
      <c r="I1357">
        <v>1414025347</v>
      </c>
      <c r="J1357" s="11">
        <f>(((I1357/60)/60)/24)+DATE(1970,1,1)</f>
        <v>41935.034108796295</v>
      </c>
      <c r="K1357">
        <v>1411433347</v>
      </c>
      <c r="L1357" s="15">
        <f>(((K1357/60)/60)/24)+DATE(1970,1,1)</f>
        <v>41905.034108796295</v>
      </c>
      <c r="M1357" s="63">
        <f>DATEDIF(L1357,J1357,"D")</f>
        <v>30</v>
      </c>
      <c r="N1357" s="5">
        <v>30</v>
      </c>
      <c r="O1357" t="b">
        <v>1</v>
      </c>
      <c r="P1357">
        <v>111</v>
      </c>
      <c r="Q1357" t="b">
        <v>1</v>
      </c>
      <c r="R1357" t="s">
        <v>8280</v>
      </c>
      <c r="S1357" s="2">
        <f>IF(E1357=0,0,E1357/D1357*100)</f>
        <v>103.09292094387415</v>
      </c>
      <c r="T1357" s="4">
        <f>IF(E1357=0,0,E1357/P1357)</f>
        <v>69.666666666666671</v>
      </c>
      <c r="U1357" t="str">
        <f>PROPER(LEFT(R1357,(SEARCH("/",R1357)-2)+1))</f>
        <v>Music</v>
      </c>
      <c r="V1357" t="str">
        <f>PROPER(RIGHT(R1357,LEN(R1357)-SEARCH("/",R1357)))</f>
        <v>Electronic Music</v>
      </c>
    </row>
    <row r="1358" spans="1:22" x14ac:dyDescent="0.25">
      <c r="A1358">
        <v>1031</v>
      </c>
      <c r="B1358" s="7" t="s">
        <v>1032</v>
      </c>
      <c r="C1358" s="7" t="s">
        <v>5141</v>
      </c>
      <c r="D1358" s="4">
        <v>10000</v>
      </c>
      <c r="E1358" s="4">
        <v>10740</v>
      </c>
      <c r="F1358" t="s">
        <v>8219</v>
      </c>
      <c r="G1358" t="s">
        <v>8224</v>
      </c>
      <c r="H1358" t="s">
        <v>8246</v>
      </c>
      <c r="I1358">
        <v>1450290010</v>
      </c>
      <c r="J1358" s="11">
        <f>(((I1358/60)/60)/24)+DATE(1970,1,1)</f>
        <v>42354.764004629629</v>
      </c>
      <c r="K1358">
        <v>1447698010</v>
      </c>
      <c r="L1358" s="15">
        <f>(((K1358/60)/60)/24)+DATE(1970,1,1)</f>
        <v>42324.764004629629</v>
      </c>
      <c r="M1358" s="63">
        <f>DATEDIF(L1358,J1358,"D")</f>
        <v>30</v>
      </c>
      <c r="N1358" s="5">
        <v>30</v>
      </c>
      <c r="O1358" t="b">
        <v>0</v>
      </c>
      <c r="P1358">
        <v>99</v>
      </c>
      <c r="Q1358" t="b">
        <v>1</v>
      </c>
      <c r="R1358" t="s">
        <v>8280</v>
      </c>
      <c r="S1358" s="2">
        <f>IF(E1358=0,0,E1358/D1358*100)</f>
        <v>107.4</v>
      </c>
      <c r="T1358" s="4">
        <f>IF(E1358=0,0,E1358/P1358)</f>
        <v>108.48484848484848</v>
      </c>
      <c r="U1358" t="str">
        <f>PROPER(LEFT(R1358,(SEARCH("/",R1358)-2)+1))</f>
        <v>Music</v>
      </c>
      <c r="V1358" t="str">
        <f>PROPER(RIGHT(R1358,LEN(R1358)-SEARCH("/",R1358)))</f>
        <v>Electronic Music</v>
      </c>
    </row>
    <row r="1359" spans="1:22" x14ac:dyDescent="0.25">
      <c r="A1359">
        <v>1032</v>
      </c>
      <c r="B1359" s="7" t="s">
        <v>1033</v>
      </c>
      <c r="C1359" s="7" t="s">
        <v>5142</v>
      </c>
      <c r="D1359" s="4">
        <v>5400</v>
      </c>
      <c r="E1359" s="4">
        <v>5858.84</v>
      </c>
      <c r="F1359" t="s">
        <v>8219</v>
      </c>
      <c r="G1359" t="s">
        <v>8224</v>
      </c>
      <c r="H1359" t="s">
        <v>8246</v>
      </c>
      <c r="I1359">
        <v>1466697625</v>
      </c>
      <c r="J1359" s="11">
        <f>(((I1359/60)/60)/24)+DATE(1970,1,1)</f>
        <v>42544.666956018518</v>
      </c>
      <c r="K1359">
        <v>1464105625</v>
      </c>
      <c r="L1359" s="15">
        <f>(((K1359/60)/60)/24)+DATE(1970,1,1)</f>
        <v>42514.666956018518</v>
      </c>
      <c r="M1359" s="63">
        <f>DATEDIF(L1359,J1359,"D")</f>
        <v>30</v>
      </c>
      <c r="N1359" s="5">
        <v>30</v>
      </c>
      <c r="O1359" t="b">
        <v>0</v>
      </c>
      <c r="P1359">
        <v>96</v>
      </c>
      <c r="Q1359" t="b">
        <v>1</v>
      </c>
      <c r="R1359" t="s">
        <v>8280</v>
      </c>
      <c r="S1359" s="2">
        <f>IF(E1359=0,0,E1359/D1359*100)</f>
        <v>108.49703703703703</v>
      </c>
      <c r="T1359" s="4">
        <f>IF(E1359=0,0,E1359/P1359)</f>
        <v>61.029583333333335</v>
      </c>
      <c r="U1359" t="str">
        <f>PROPER(LEFT(R1359,(SEARCH("/",R1359)-2)+1))</f>
        <v>Music</v>
      </c>
      <c r="V1359" t="str">
        <f>PROPER(RIGHT(R1359,LEN(R1359)-SEARCH("/",R1359)))</f>
        <v>Electronic Music</v>
      </c>
    </row>
    <row r="1360" spans="1:22" x14ac:dyDescent="0.25">
      <c r="A1360">
        <v>1035</v>
      </c>
      <c r="B1360" s="7" t="s">
        <v>1036</v>
      </c>
      <c r="C1360" s="7" t="s">
        <v>5145</v>
      </c>
      <c r="D1360" s="4">
        <v>4600</v>
      </c>
      <c r="E1360" s="4">
        <v>4952</v>
      </c>
      <c r="F1360" t="s">
        <v>8219</v>
      </c>
      <c r="G1360" t="s">
        <v>8224</v>
      </c>
      <c r="H1360" t="s">
        <v>8246</v>
      </c>
      <c r="I1360">
        <v>1423668220</v>
      </c>
      <c r="J1360" s="11">
        <f>(((I1360/60)/60)/24)+DATE(1970,1,1)</f>
        <v>42046.641435185185</v>
      </c>
      <c r="K1360">
        <v>1421076220</v>
      </c>
      <c r="L1360" s="15">
        <f>(((K1360/60)/60)/24)+DATE(1970,1,1)</f>
        <v>42016.641435185185</v>
      </c>
      <c r="M1360" s="63">
        <f>DATEDIF(L1360,J1360,"D")</f>
        <v>30</v>
      </c>
      <c r="N1360" s="5">
        <v>30</v>
      </c>
      <c r="O1360" t="b">
        <v>0</v>
      </c>
      <c r="P1360">
        <v>76</v>
      </c>
      <c r="Q1360" t="b">
        <v>1</v>
      </c>
      <c r="R1360" t="s">
        <v>8280</v>
      </c>
      <c r="S1360" s="2">
        <f>IF(E1360=0,0,E1360/D1360*100)</f>
        <v>107.65217391304347</v>
      </c>
      <c r="T1360" s="4">
        <f>IF(E1360=0,0,E1360/P1360)</f>
        <v>65.15789473684211</v>
      </c>
      <c r="U1360" t="str">
        <f>PROPER(LEFT(R1360,(SEARCH("/",R1360)-2)+1))</f>
        <v>Music</v>
      </c>
      <c r="V1360" t="str">
        <f>PROPER(RIGHT(R1360,LEN(R1360)-SEARCH("/",R1360)))</f>
        <v>Electronic Music</v>
      </c>
    </row>
    <row r="1361" spans="1:22" x14ac:dyDescent="0.25">
      <c r="A1361">
        <v>1038</v>
      </c>
      <c r="B1361" s="7" t="s">
        <v>1039</v>
      </c>
      <c r="C1361" s="7" t="s">
        <v>5148</v>
      </c>
      <c r="D1361" s="4">
        <v>1500</v>
      </c>
      <c r="E1361" s="4">
        <v>2180</v>
      </c>
      <c r="F1361" t="s">
        <v>8219</v>
      </c>
      <c r="G1361" t="s">
        <v>8224</v>
      </c>
      <c r="H1361" t="s">
        <v>8246</v>
      </c>
      <c r="I1361">
        <v>1458362023</v>
      </c>
      <c r="J1361" s="11">
        <f>(((I1361/60)/60)/24)+DATE(1970,1,1)</f>
        <v>42448.190081018518</v>
      </c>
      <c r="K1361">
        <v>1455773623</v>
      </c>
      <c r="L1361" s="15">
        <f>(((K1361/60)/60)/24)+DATE(1970,1,1)</f>
        <v>42418.231747685189</v>
      </c>
      <c r="M1361" s="63">
        <f>DATEDIF(L1361,J1361,"D")</f>
        <v>30</v>
      </c>
      <c r="N1361" s="5">
        <v>30</v>
      </c>
      <c r="O1361" t="b">
        <v>0</v>
      </c>
      <c r="P1361">
        <v>61</v>
      </c>
      <c r="Q1361" t="b">
        <v>1</v>
      </c>
      <c r="R1361" t="s">
        <v>8280</v>
      </c>
      <c r="S1361" s="2">
        <f>IF(E1361=0,0,E1361/D1361*100)</f>
        <v>145.33333333333334</v>
      </c>
      <c r="T1361" s="4">
        <f>IF(E1361=0,0,E1361/P1361)</f>
        <v>35.73770491803279</v>
      </c>
      <c r="U1361" t="str">
        <f>PROPER(LEFT(R1361,(SEARCH("/",R1361)-2)+1))</f>
        <v>Music</v>
      </c>
      <c r="V1361" t="str">
        <f>PROPER(RIGHT(R1361,LEN(R1361)-SEARCH("/",R1361)))</f>
        <v>Electronic Music</v>
      </c>
    </row>
    <row r="1362" spans="1:22" x14ac:dyDescent="0.25">
      <c r="A1362">
        <v>1040</v>
      </c>
      <c r="B1362" s="7" t="s">
        <v>1041</v>
      </c>
      <c r="C1362" s="7" t="s">
        <v>5150</v>
      </c>
      <c r="D1362" s="4">
        <v>85000</v>
      </c>
      <c r="E1362" s="4">
        <v>250</v>
      </c>
      <c r="F1362" t="s">
        <v>8220</v>
      </c>
      <c r="G1362" t="s">
        <v>8224</v>
      </c>
      <c r="H1362" t="s">
        <v>8246</v>
      </c>
      <c r="I1362">
        <v>1472317209</v>
      </c>
      <c r="J1362" s="11">
        <f>(((I1362/60)/60)/24)+DATE(1970,1,1)</f>
        <v>42609.708437499998</v>
      </c>
      <c r="K1362">
        <v>1469725209</v>
      </c>
      <c r="L1362" s="15">
        <f>(((K1362/60)/60)/24)+DATE(1970,1,1)</f>
        <v>42579.708437499998</v>
      </c>
      <c r="M1362" s="63">
        <f>DATEDIF(L1362,J1362,"D")</f>
        <v>30</v>
      </c>
      <c r="N1362" s="5">
        <v>30</v>
      </c>
      <c r="O1362" t="b">
        <v>0</v>
      </c>
      <c r="P1362">
        <v>1</v>
      </c>
      <c r="Q1362" t="b">
        <v>0</v>
      </c>
      <c r="R1362" t="s">
        <v>8281</v>
      </c>
      <c r="S1362" s="2">
        <f>IF(E1362=0,0,E1362/D1362*100)</f>
        <v>0.29411764705882354</v>
      </c>
      <c r="T1362" s="4">
        <f>IF(E1362=0,0,E1362/P1362)</f>
        <v>250</v>
      </c>
      <c r="U1362" t="str">
        <f>PROPER(LEFT(R1362,(SEARCH("/",R1362)-2)+1))</f>
        <v>Journalism</v>
      </c>
      <c r="V1362" t="str">
        <f>PROPER(RIGHT(R1362,LEN(R1362)-SEARCH("/",R1362)))</f>
        <v>Audio</v>
      </c>
    </row>
    <row r="1363" spans="1:22" x14ac:dyDescent="0.25">
      <c r="A1363">
        <v>1043</v>
      </c>
      <c r="B1363" s="7" t="s">
        <v>1044</v>
      </c>
      <c r="C1363" s="7" t="s">
        <v>5153</v>
      </c>
      <c r="D1363" s="4">
        <v>100000</v>
      </c>
      <c r="E1363" s="4">
        <v>8537</v>
      </c>
      <c r="F1363" t="s">
        <v>8220</v>
      </c>
      <c r="G1363" t="s">
        <v>8224</v>
      </c>
      <c r="H1363" t="s">
        <v>8246</v>
      </c>
      <c r="I1363">
        <v>1432101855</v>
      </c>
      <c r="J1363" s="11">
        <f>(((I1363/60)/60)/24)+DATE(1970,1,1)</f>
        <v>42144.252951388888</v>
      </c>
      <c r="K1363">
        <v>1429509855</v>
      </c>
      <c r="L1363" s="15">
        <f>(((K1363/60)/60)/24)+DATE(1970,1,1)</f>
        <v>42114.252951388888</v>
      </c>
      <c r="M1363" s="63">
        <f>DATEDIF(L1363,J1363,"D")</f>
        <v>30</v>
      </c>
      <c r="N1363" s="5">
        <v>30</v>
      </c>
      <c r="O1363" t="b">
        <v>0</v>
      </c>
      <c r="P1363">
        <v>292</v>
      </c>
      <c r="Q1363" t="b">
        <v>0</v>
      </c>
      <c r="R1363" t="s">
        <v>8281</v>
      </c>
      <c r="S1363" s="2">
        <f>IF(E1363=0,0,E1363/D1363*100)</f>
        <v>8.5370000000000008</v>
      </c>
      <c r="T1363" s="4">
        <f>IF(E1363=0,0,E1363/P1363)</f>
        <v>29.236301369863014</v>
      </c>
      <c r="U1363" t="str">
        <f>PROPER(LEFT(R1363,(SEARCH("/",R1363)-2)+1))</f>
        <v>Journalism</v>
      </c>
      <c r="V1363" t="str">
        <f>PROPER(RIGHT(R1363,LEN(R1363)-SEARCH("/",R1363)))</f>
        <v>Audio</v>
      </c>
    </row>
    <row r="1364" spans="1:22" x14ac:dyDescent="0.25">
      <c r="A1364">
        <v>1045</v>
      </c>
      <c r="B1364" s="7" t="s">
        <v>1046</v>
      </c>
      <c r="C1364" s="7" t="s">
        <v>5155</v>
      </c>
      <c r="D1364" s="4">
        <v>10000</v>
      </c>
      <c r="E1364" s="4">
        <v>266</v>
      </c>
      <c r="F1364" t="s">
        <v>8220</v>
      </c>
      <c r="G1364" t="s">
        <v>8224</v>
      </c>
      <c r="H1364" t="s">
        <v>8246</v>
      </c>
      <c r="I1364">
        <v>1408827550</v>
      </c>
      <c r="J1364" s="11">
        <f>(((I1364/60)/60)/24)+DATE(1970,1,1)</f>
        <v>41874.874421296299</v>
      </c>
      <c r="K1364">
        <v>1406235550</v>
      </c>
      <c r="L1364" s="15">
        <f>(((K1364/60)/60)/24)+DATE(1970,1,1)</f>
        <v>41844.874421296299</v>
      </c>
      <c r="M1364" s="63">
        <f>DATEDIF(L1364,J1364,"D")</f>
        <v>30</v>
      </c>
      <c r="N1364" s="5">
        <v>30</v>
      </c>
      <c r="O1364" t="b">
        <v>0</v>
      </c>
      <c r="P1364">
        <v>8</v>
      </c>
      <c r="Q1364" t="b">
        <v>0</v>
      </c>
      <c r="R1364" t="s">
        <v>8281</v>
      </c>
      <c r="S1364" s="2">
        <f>IF(E1364=0,0,E1364/D1364*100)</f>
        <v>2.6599999999999997</v>
      </c>
      <c r="T1364" s="4">
        <f>IF(E1364=0,0,E1364/P1364)</f>
        <v>33.25</v>
      </c>
      <c r="U1364" t="str">
        <f>PROPER(LEFT(R1364,(SEARCH("/",R1364)-2)+1))</f>
        <v>Journalism</v>
      </c>
      <c r="V1364" t="str">
        <f>PROPER(RIGHT(R1364,LEN(R1364)-SEARCH("/",R1364)))</f>
        <v>Audio</v>
      </c>
    </row>
    <row r="1365" spans="1:22" x14ac:dyDescent="0.25">
      <c r="A1365">
        <v>1047</v>
      </c>
      <c r="B1365" s="7" t="s">
        <v>1048</v>
      </c>
      <c r="C1365" s="7" t="s">
        <v>5157</v>
      </c>
      <c r="D1365" s="4">
        <v>2000</v>
      </c>
      <c r="E1365" s="4">
        <v>1</v>
      </c>
      <c r="F1365" t="s">
        <v>8220</v>
      </c>
      <c r="G1365" t="s">
        <v>8224</v>
      </c>
      <c r="H1365" t="s">
        <v>8246</v>
      </c>
      <c r="I1365">
        <v>1415219915</v>
      </c>
      <c r="J1365" s="11">
        <f>(((I1365/60)/60)/24)+DATE(1970,1,1)</f>
        <v>41948.860127314816</v>
      </c>
      <c r="K1365">
        <v>1412624315</v>
      </c>
      <c r="L1365" s="15">
        <f>(((K1365/60)/60)/24)+DATE(1970,1,1)</f>
        <v>41918.818460648145</v>
      </c>
      <c r="M1365" s="63">
        <f>DATEDIF(L1365,J1365,"D")</f>
        <v>30</v>
      </c>
      <c r="N1365" s="5">
        <v>30</v>
      </c>
      <c r="O1365" t="b">
        <v>0</v>
      </c>
      <c r="P1365">
        <v>1</v>
      </c>
      <c r="Q1365" t="b">
        <v>0</v>
      </c>
      <c r="R1365" t="s">
        <v>8281</v>
      </c>
      <c r="S1365" s="2">
        <f>IF(E1365=0,0,E1365/D1365*100)</f>
        <v>0.05</v>
      </c>
      <c r="T1365" s="4">
        <f>IF(E1365=0,0,E1365/P1365)</f>
        <v>1</v>
      </c>
      <c r="U1365" t="str">
        <f>PROPER(LEFT(R1365,(SEARCH("/",R1365)-2)+1))</f>
        <v>Journalism</v>
      </c>
      <c r="V1365" t="str">
        <f>PROPER(RIGHT(R1365,LEN(R1365)-SEARCH("/",R1365)))</f>
        <v>Audio</v>
      </c>
    </row>
    <row r="1366" spans="1:22" x14ac:dyDescent="0.25">
      <c r="A1366">
        <v>1049</v>
      </c>
      <c r="B1366" s="7" t="s">
        <v>1050</v>
      </c>
      <c r="C1366" s="7" t="s">
        <v>5159</v>
      </c>
      <c r="D1366" s="4">
        <v>12000</v>
      </c>
      <c r="E1366" s="4">
        <v>0</v>
      </c>
      <c r="F1366" t="s">
        <v>8220</v>
      </c>
      <c r="G1366" t="s">
        <v>8224</v>
      </c>
      <c r="H1366" t="s">
        <v>8246</v>
      </c>
      <c r="I1366">
        <v>1455272445</v>
      </c>
      <c r="J1366" s="11">
        <f>(((I1366/60)/60)/24)+DATE(1970,1,1)</f>
        <v>42412.431076388893</v>
      </c>
      <c r="K1366">
        <v>1452680445</v>
      </c>
      <c r="L1366" s="15">
        <f>(((K1366/60)/60)/24)+DATE(1970,1,1)</f>
        <v>42382.431076388893</v>
      </c>
      <c r="M1366" s="63">
        <f>DATEDIF(L1366,J1366,"D")</f>
        <v>30</v>
      </c>
      <c r="N1366" s="5">
        <v>30</v>
      </c>
      <c r="O1366" t="b">
        <v>0</v>
      </c>
      <c r="P1366">
        <v>0</v>
      </c>
      <c r="Q1366" t="b">
        <v>0</v>
      </c>
      <c r="R1366" t="s">
        <v>8281</v>
      </c>
      <c r="S1366" s="2">
        <f>IF(E1366=0,0,E1366/D1366*100)</f>
        <v>0</v>
      </c>
      <c r="T1366" s="4">
        <f>IF(E1366=0,0,E1366/P1366)</f>
        <v>0</v>
      </c>
      <c r="U1366" t="str">
        <f>PROPER(LEFT(R1366,(SEARCH("/",R1366)-2)+1))</f>
        <v>Journalism</v>
      </c>
      <c r="V1366" t="str">
        <f>PROPER(RIGHT(R1366,LEN(R1366)-SEARCH("/",R1366)))</f>
        <v>Audio</v>
      </c>
    </row>
    <row r="1367" spans="1:22" x14ac:dyDescent="0.25">
      <c r="A1367">
        <v>1050</v>
      </c>
      <c r="B1367" s="7" t="s">
        <v>1051</v>
      </c>
      <c r="C1367" s="7" t="s">
        <v>5160</v>
      </c>
      <c r="D1367" s="4">
        <v>2500</v>
      </c>
      <c r="E1367" s="4">
        <v>0</v>
      </c>
      <c r="F1367" t="s">
        <v>8220</v>
      </c>
      <c r="G1367" t="s">
        <v>8224</v>
      </c>
      <c r="H1367" t="s">
        <v>8246</v>
      </c>
      <c r="I1367">
        <v>1442257677</v>
      </c>
      <c r="J1367" s="11">
        <f>(((I1367/60)/60)/24)+DATE(1970,1,1)</f>
        <v>42261.7971875</v>
      </c>
      <c r="K1367">
        <v>1439665677</v>
      </c>
      <c r="L1367" s="15">
        <f>(((K1367/60)/60)/24)+DATE(1970,1,1)</f>
        <v>42231.7971875</v>
      </c>
      <c r="M1367" s="63">
        <f>DATEDIF(L1367,J1367,"D")</f>
        <v>30</v>
      </c>
      <c r="N1367" s="5">
        <v>30</v>
      </c>
      <c r="O1367" t="b">
        <v>0</v>
      </c>
      <c r="P1367">
        <v>0</v>
      </c>
      <c r="Q1367" t="b">
        <v>0</v>
      </c>
      <c r="R1367" t="s">
        <v>8281</v>
      </c>
      <c r="S1367" s="2">
        <f>IF(E1367=0,0,E1367/D1367*100)</f>
        <v>0</v>
      </c>
      <c r="T1367" s="4">
        <f>IF(E1367=0,0,E1367/P1367)</f>
        <v>0</v>
      </c>
      <c r="U1367" t="str">
        <f>PROPER(LEFT(R1367,(SEARCH("/",R1367)-2)+1))</f>
        <v>Journalism</v>
      </c>
      <c r="V1367" t="str">
        <f>PROPER(RIGHT(R1367,LEN(R1367)-SEARCH("/",R1367)))</f>
        <v>Audio</v>
      </c>
    </row>
    <row r="1368" spans="1:22" x14ac:dyDescent="0.25">
      <c r="A1368">
        <v>1054</v>
      </c>
      <c r="B1368" s="7" t="s">
        <v>1055</v>
      </c>
      <c r="C1368" s="7" t="s">
        <v>5164</v>
      </c>
      <c r="D1368" s="4">
        <v>2500</v>
      </c>
      <c r="E1368" s="4">
        <v>0</v>
      </c>
      <c r="F1368" t="s">
        <v>8220</v>
      </c>
      <c r="G1368" t="s">
        <v>8224</v>
      </c>
      <c r="H1368" t="s">
        <v>8246</v>
      </c>
      <c r="I1368">
        <v>1407708000</v>
      </c>
      <c r="J1368" s="11">
        <f>(((I1368/60)/60)/24)+DATE(1970,1,1)</f>
        <v>41861.916666666664</v>
      </c>
      <c r="K1368">
        <v>1405110399</v>
      </c>
      <c r="L1368" s="15">
        <f>(((K1368/60)/60)/24)+DATE(1970,1,1)</f>
        <v>41831.851840277777</v>
      </c>
      <c r="M1368" s="63">
        <f>DATEDIF(L1368,J1368,"D")</f>
        <v>30</v>
      </c>
      <c r="N1368" s="5">
        <v>30</v>
      </c>
      <c r="O1368" t="b">
        <v>0</v>
      </c>
      <c r="P1368">
        <v>0</v>
      </c>
      <c r="Q1368" t="b">
        <v>0</v>
      </c>
      <c r="R1368" t="s">
        <v>8281</v>
      </c>
      <c r="S1368" s="2">
        <f>IF(E1368=0,0,E1368/D1368*100)</f>
        <v>0</v>
      </c>
      <c r="T1368" s="4">
        <f>IF(E1368=0,0,E1368/P1368)</f>
        <v>0</v>
      </c>
      <c r="U1368" t="str">
        <f>PROPER(LEFT(R1368,(SEARCH("/",R1368)-2)+1))</f>
        <v>Journalism</v>
      </c>
      <c r="V1368" t="str">
        <f>PROPER(RIGHT(R1368,LEN(R1368)-SEARCH("/",R1368)))</f>
        <v>Audio</v>
      </c>
    </row>
    <row r="1369" spans="1:22" x14ac:dyDescent="0.25">
      <c r="A1369">
        <v>1055</v>
      </c>
      <c r="B1369" s="7" t="s">
        <v>1056</v>
      </c>
      <c r="C1369" s="7" t="s">
        <v>5165</v>
      </c>
      <c r="D1369" s="4">
        <v>3500</v>
      </c>
      <c r="E1369" s="4">
        <v>0</v>
      </c>
      <c r="F1369" t="s">
        <v>8220</v>
      </c>
      <c r="G1369" t="s">
        <v>8224</v>
      </c>
      <c r="H1369" t="s">
        <v>8246</v>
      </c>
      <c r="I1369">
        <v>1457394545</v>
      </c>
      <c r="J1369" s="11">
        <f>(((I1369/60)/60)/24)+DATE(1970,1,1)</f>
        <v>42436.992418981477</v>
      </c>
      <c r="K1369">
        <v>1454802545</v>
      </c>
      <c r="L1369" s="15">
        <f>(((K1369/60)/60)/24)+DATE(1970,1,1)</f>
        <v>42406.992418981477</v>
      </c>
      <c r="M1369" s="63">
        <f>DATEDIF(L1369,J1369,"D")</f>
        <v>30</v>
      </c>
      <c r="N1369" s="5">
        <v>30</v>
      </c>
      <c r="O1369" t="b">
        <v>0</v>
      </c>
      <c r="P1369">
        <v>0</v>
      </c>
      <c r="Q1369" t="b">
        <v>0</v>
      </c>
      <c r="R1369" t="s">
        <v>8281</v>
      </c>
      <c r="S1369" s="2">
        <f>IF(E1369=0,0,E1369/D1369*100)</f>
        <v>0</v>
      </c>
      <c r="T1369" s="4">
        <f>IF(E1369=0,0,E1369/P1369)</f>
        <v>0</v>
      </c>
      <c r="U1369" t="str">
        <f>PROPER(LEFT(R1369,(SEARCH("/",R1369)-2)+1))</f>
        <v>Journalism</v>
      </c>
      <c r="V1369" t="str">
        <f>PROPER(RIGHT(R1369,LEN(R1369)-SEARCH("/",R1369)))</f>
        <v>Audio</v>
      </c>
    </row>
    <row r="1370" spans="1:22" x14ac:dyDescent="0.25">
      <c r="A1370">
        <v>1057</v>
      </c>
      <c r="B1370" s="7" t="s">
        <v>1058</v>
      </c>
      <c r="C1370" s="7" t="s">
        <v>5167</v>
      </c>
      <c r="D1370" s="4">
        <v>10000</v>
      </c>
      <c r="E1370" s="4">
        <v>0</v>
      </c>
      <c r="F1370" t="s">
        <v>8220</v>
      </c>
      <c r="G1370" t="s">
        <v>8224</v>
      </c>
      <c r="H1370" t="s">
        <v>8246</v>
      </c>
      <c r="I1370">
        <v>1480888483</v>
      </c>
      <c r="J1370" s="11">
        <f>(((I1370/60)/60)/24)+DATE(1970,1,1)</f>
        <v>42708.912997685184</v>
      </c>
      <c r="K1370">
        <v>1478292883</v>
      </c>
      <c r="L1370" s="15">
        <f>(((K1370/60)/60)/24)+DATE(1970,1,1)</f>
        <v>42678.871331018512</v>
      </c>
      <c r="M1370" s="63">
        <f>DATEDIF(L1370,J1370,"D")</f>
        <v>30</v>
      </c>
      <c r="N1370" s="5">
        <v>30</v>
      </c>
      <c r="O1370" t="b">
        <v>0</v>
      </c>
      <c r="P1370">
        <v>0</v>
      </c>
      <c r="Q1370" t="b">
        <v>0</v>
      </c>
      <c r="R1370" t="s">
        <v>8281</v>
      </c>
      <c r="S1370" s="2">
        <f>IF(E1370=0,0,E1370/D1370*100)</f>
        <v>0</v>
      </c>
      <c r="T1370" s="4">
        <f>IF(E1370=0,0,E1370/P1370)</f>
        <v>0</v>
      </c>
      <c r="U1370" t="str">
        <f>PROPER(LEFT(R1370,(SEARCH("/",R1370)-2)+1))</f>
        <v>Journalism</v>
      </c>
      <c r="V1370" t="str">
        <f>PROPER(RIGHT(R1370,LEN(R1370)-SEARCH("/",R1370)))</f>
        <v>Audio</v>
      </c>
    </row>
    <row r="1371" spans="1:22" x14ac:dyDescent="0.25">
      <c r="A1371">
        <v>1059</v>
      </c>
      <c r="B1371" s="7" t="s">
        <v>1060</v>
      </c>
      <c r="C1371" s="7" t="s">
        <v>5169</v>
      </c>
      <c r="D1371" s="4">
        <v>1100</v>
      </c>
      <c r="E1371" s="4">
        <v>0</v>
      </c>
      <c r="F1371" t="s">
        <v>8220</v>
      </c>
      <c r="G1371" t="s">
        <v>8224</v>
      </c>
      <c r="H1371" t="s">
        <v>8246</v>
      </c>
      <c r="I1371">
        <v>1426269456</v>
      </c>
      <c r="J1371" s="11">
        <f>(((I1371/60)/60)/24)+DATE(1970,1,1)</f>
        <v>42076.748333333337</v>
      </c>
      <c r="K1371">
        <v>1423681056</v>
      </c>
      <c r="L1371" s="15">
        <f>(((K1371/60)/60)/24)+DATE(1970,1,1)</f>
        <v>42046.79</v>
      </c>
      <c r="M1371" s="63">
        <f>DATEDIF(L1371,J1371,"D")</f>
        <v>30</v>
      </c>
      <c r="N1371" s="5">
        <v>30</v>
      </c>
      <c r="O1371" t="b">
        <v>0</v>
      </c>
      <c r="P1371">
        <v>0</v>
      </c>
      <c r="Q1371" t="b">
        <v>0</v>
      </c>
      <c r="R1371" t="s">
        <v>8281</v>
      </c>
      <c r="S1371" s="2">
        <f>IF(E1371=0,0,E1371/D1371*100)</f>
        <v>0</v>
      </c>
      <c r="T1371" s="4">
        <f>IF(E1371=0,0,E1371/P1371)</f>
        <v>0</v>
      </c>
      <c r="U1371" t="str">
        <f>PROPER(LEFT(R1371,(SEARCH("/",R1371)-2)+1))</f>
        <v>Journalism</v>
      </c>
      <c r="V1371" t="str">
        <f>PROPER(RIGHT(R1371,LEN(R1371)-SEARCH("/",R1371)))</f>
        <v>Audio</v>
      </c>
    </row>
    <row r="1372" spans="1:22" x14ac:dyDescent="0.25">
      <c r="A1372">
        <v>1060</v>
      </c>
      <c r="B1372" s="7" t="s">
        <v>1061</v>
      </c>
      <c r="C1372" s="7" t="s">
        <v>5170</v>
      </c>
      <c r="D1372" s="4">
        <v>5000</v>
      </c>
      <c r="E1372" s="4">
        <v>50</v>
      </c>
      <c r="F1372" t="s">
        <v>8220</v>
      </c>
      <c r="G1372" t="s">
        <v>8224</v>
      </c>
      <c r="H1372" t="s">
        <v>8246</v>
      </c>
      <c r="I1372">
        <v>1429134893</v>
      </c>
      <c r="J1372" s="11">
        <f>(((I1372/60)/60)/24)+DATE(1970,1,1)</f>
        <v>42109.913113425922</v>
      </c>
      <c r="K1372">
        <v>1426542893</v>
      </c>
      <c r="L1372" s="15">
        <f>(((K1372/60)/60)/24)+DATE(1970,1,1)</f>
        <v>42079.913113425922</v>
      </c>
      <c r="M1372" s="63">
        <f>DATEDIF(L1372,J1372,"D")</f>
        <v>30</v>
      </c>
      <c r="N1372" s="5">
        <v>30</v>
      </c>
      <c r="O1372" t="b">
        <v>0</v>
      </c>
      <c r="P1372">
        <v>1</v>
      </c>
      <c r="Q1372" t="b">
        <v>0</v>
      </c>
      <c r="R1372" t="s">
        <v>8281</v>
      </c>
      <c r="S1372" s="2">
        <f>IF(E1372=0,0,E1372/D1372*100)</f>
        <v>1</v>
      </c>
      <c r="T1372" s="4">
        <f>IF(E1372=0,0,E1372/P1372)</f>
        <v>50</v>
      </c>
      <c r="U1372" t="str">
        <f>PROPER(LEFT(R1372,(SEARCH("/",R1372)-2)+1))</f>
        <v>Journalism</v>
      </c>
      <c r="V1372" t="str">
        <f>PROPER(RIGHT(R1372,LEN(R1372)-SEARCH("/",R1372)))</f>
        <v>Audio</v>
      </c>
    </row>
    <row r="1373" spans="1:22" x14ac:dyDescent="0.25">
      <c r="A1373">
        <v>1063</v>
      </c>
      <c r="B1373" s="7" t="s">
        <v>1064</v>
      </c>
      <c r="C1373" s="7" t="s">
        <v>5173</v>
      </c>
      <c r="D1373" s="4">
        <v>1000</v>
      </c>
      <c r="E1373" s="4">
        <v>0</v>
      </c>
      <c r="F1373" t="s">
        <v>8220</v>
      </c>
      <c r="G1373" t="s">
        <v>8224</v>
      </c>
      <c r="H1373" t="s">
        <v>8246</v>
      </c>
      <c r="I1373">
        <v>1472604262</v>
      </c>
      <c r="J1373" s="11">
        <f>(((I1373/60)/60)/24)+DATE(1970,1,1)</f>
        <v>42613.030810185184</v>
      </c>
      <c r="K1373">
        <v>1470012262</v>
      </c>
      <c r="L1373" s="15">
        <f>(((K1373/60)/60)/24)+DATE(1970,1,1)</f>
        <v>42583.030810185184</v>
      </c>
      <c r="M1373" s="63">
        <f>DATEDIF(L1373,J1373,"D")</f>
        <v>30</v>
      </c>
      <c r="N1373" s="5">
        <v>30</v>
      </c>
      <c r="O1373" t="b">
        <v>0</v>
      </c>
      <c r="P1373">
        <v>0</v>
      </c>
      <c r="Q1373" t="b">
        <v>0</v>
      </c>
      <c r="R1373" t="s">
        <v>8281</v>
      </c>
      <c r="S1373" s="2">
        <f>IF(E1373=0,0,E1373/D1373*100)</f>
        <v>0</v>
      </c>
      <c r="T1373" s="4">
        <f>IF(E1373=0,0,E1373/P1373)</f>
        <v>0</v>
      </c>
      <c r="U1373" t="str">
        <f>PROPER(LEFT(R1373,(SEARCH("/",R1373)-2)+1))</f>
        <v>Journalism</v>
      </c>
      <c r="V1373" t="str">
        <f>PROPER(RIGHT(R1373,LEN(R1373)-SEARCH("/",R1373)))</f>
        <v>Audio</v>
      </c>
    </row>
    <row r="1374" spans="1:22" x14ac:dyDescent="0.25">
      <c r="A1374">
        <v>1067</v>
      </c>
      <c r="B1374" s="7" t="s">
        <v>1068</v>
      </c>
      <c r="C1374" s="7" t="s">
        <v>5177</v>
      </c>
      <c r="D1374" s="4">
        <v>500</v>
      </c>
      <c r="E1374" s="4">
        <v>130</v>
      </c>
      <c r="F1374" t="s">
        <v>8221</v>
      </c>
      <c r="G1374" t="s">
        <v>8224</v>
      </c>
      <c r="H1374" t="s">
        <v>8246</v>
      </c>
      <c r="I1374">
        <v>1387657931</v>
      </c>
      <c r="J1374" s="11">
        <f>(((I1374/60)/60)/24)+DATE(1970,1,1)</f>
        <v>41629.855682870373</v>
      </c>
      <c r="K1374">
        <v>1385065931</v>
      </c>
      <c r="L1374" s="15">
        <f>(((K1374/60)/60)/24)+DATE(1970,1,1)</f>
        <v>41599.855682870373</v>
      </c>
      <c r="M1374" s="63">
        <f>DATEDIF(L1374,J1374,"D")</f>
        <v>30</v>
      </c>
      <c r="N1374" s="5">
        <v>30</v>
      </c>
      <c r="O1374" t="b">
        <v>0</v>
      </c>
      <c r="P1374">
        <v>10</v>
      </c>
      <c r="Q1374" t="b">
        <v>0</v>
      </c>
      <c r="R1374" t="s">
        <v>8282</v>
      </c>
      <c r="S1374" s="2">
        <f>IF(E1374=0,0,E1374/D1374*100)</f>
        <v>26</v>
      </c>
      <c r="T1374" s="4">
        <f>IF(E1374=0,0,E1374/P1374)</f>
        <v>13</v>
      </c>
      <c r="U1374" t="str">
        <f>PROPER(LEFT(R1374,(SEARCH("/",R1374)-2)+1))</f>
        <v>Games</v>
      </c>
      <c r="V1374" t="str">
        <f>PROPER(RIGHT(R1374,LEN(R1374)-SEARCH("/",R1374)))</f>
        <v>Video Games</v>
      </c>
    </row>
    <row r="1375" spans="1:22" x14ac:dyDescent="0.25">
      <c r="A1375">
        <v>1068</v>
      </c>
      <c r="B1375" s="7" t="s">
        <v>1069</v>
      </c>
      <c r="C1375" s="7" t="s">
        <v>5178</v>
      </c>
      <c r="D1375" s="4">
        <v>30000</v>
      </c>
      <c r="E1375" s="4">
        <v>45</v>
      </c>
      <c r="F1375" t="s">
        <v>8221</v>
      </c>
      <c r="G1375" t="s">
        <v>8224</v>
      </c>
      <c r="H1375" t="s">
        <v>8246</v>
      </c>
      <c r="I1375">
        <v>1460274864</v>
      </c>
      <c r="J1375" s="11">
        <f>(((I1375/60)/60)/24)+DATE(1970,1,1)</f>
        <v>42470.329444444447</v>
      </c>
      <c r="K1375">
        <v>1457686464</v>
      </c>
      <c r="L1375" s="15">
        <f>(((K1375/60)/60)/24)+DATE(1970,1,1)</f>
        <v>42440.371111111104</v>
      </c>
      <c r="M1375" s="63">
        <f>DATEDIF(L1375,J1375,"D")</f>
        <v>30</v>
      </c>
      <c r="N1375" s="5">
        <v>30</v>
      </c>
      <c r="O1375" t="b">
        <v>0</v>
      </c>
      <c r="P1375">
        <v>4</v>
      </c>
      <c r="Q1375" t="b">
        <v>0</v>
      </c>
      <c r="R1375" t="s">
        <v>8282</v>
      </c>
      <c r="S1375" s="2">
        <f>IF(E1375=0,0,E1375/D1375*100)</f>
        <v>0.15</v>
      </c>
      <c r="T1375" s="4">
        <f>IF(E1375=0,0,E1375/P1375)</f>
        <v>11.25</v>
      </c>
      <c r="U1375" t="str">
        <f>PROPER(LEFT(R1375,(SEARCH("/",R1375)-2)+1))</f>
        <v>Games</v>
      </c>
      <c r="V1375" t="str">
        <f>PROPER(RIGHT(R1375,LEN(R1375)-SEARCH("/",R1375)))</f>
        <v>Video Games</v>
      </c>
    </row>
    <row r="1376" spans="1:22" x14ac:dyDescent="0.25">
      <c r="A1376">
        <v>1071</v>
      </c>
      <c r="B1376" s="7" t="s">
        <v>1072</v>
      </c>
      <c r="C1376" s="7" t="s">
        <v>5181</v>
      </c>
      <c r="D1376" s="4">
        <v>100</v>
      </c>
      <c r="E1376" s="4">
        <v>0</v>
      </c>
      <c r="F1376" t="s">
        <v>8221</v>
      </c>
      <c r="G1376" t="s">
        <v>8234</v>
      </c>
      <c r="H1376" t="s">
        <v>8254</v>
      </c>
      <c r="I1376">
        <v>1447787093</v>
      </c>
      <c r="J1376" s="11">
        <f>(((I1376/60)/60)/24)+DATE(1970,1,1)</f>
        <v>42325.795057870375</v>
      </c>
      <c r="K1376">
        <v>1445191493</v>
      </c>
      <c r="L1376" s="15">
        <f>(((K1376/60)/60)/24)+DATE(1970,1,1)</f>
        <v>42295.753391203703</v>
      </c>
      <c r="M1376" s="63">
        <f>DATEDIF(L1376,J1376,"D")</f>
        <v>30</v>
      </c>
      <c r="N1376" s="5">
        <v>30</v>
      </c>
      <c r="O1376" t="b">
        <v>0</v>
      </c>
      <c r="P1376">
        <v>0</v>
      </c>
      <c r="Q1376" t="b">
        <v>0</v>
      </c>
      <c r="R1376" t="s">
        <v>8282</v>
      </c>
      <c r="S1376" s="2">
        <f>IF(E1376=0,0,E1376/D1376*100)</f>
        <v>0</v>
      </c>
      <c r="T1376" s="4">
        <f>IF(E1376=0,0,E1376/P1376)</f>
        <v>0</v>
      </c>
      <c r="U1376" t="str">
        <f>PROPER(LEFT(R1376,(SEARCH("/",R1376)-2)+1))</f>
        <v>Games</v>
      </c>
      <c r="V1376" t="str">
        <f>PROPER(RIGHT(R1376,LEN(R1376)-SEARCH("/",R1376)))</f>
        <v>Video Games</v>
      </c>
    </row>
    <row r="1377" spans="1:22" x14ac:dyDescent="0.25">
      <c r="A1377">
        <v>1072</v>
      </c>
      <c r="B1377" s="7" t="s">
        <v>1073</v>
      </c>
      <c r="C1377" s="7" t="s">
        <v>5182</v>
      </c>
      <c r="D1377" s="4">
        <v>75000</v>
      </c>
      <c r="E1377" s="4">
        <v>51</v>
      </c>
      <c r="F1377" t="s">
        <v>8221</v>
      </c>
      <c r="G1377" t="s">
        <v>8224</v>
      </c>
      <c r="H1377" t="s">
        <v>8246</v>
      </c>
      <c r="I1377">
        <v>1391630297</v>
      </c>
      <c r="J1377" s="11">
        <f>(((I1377/60)/60)/24)+DATE(1970,1,1)</f>
        <v>41675.832141203704</v>
      </c>
      <c r="K1377">
        <v>1389038297</v>
      </c>
      <c r="L1377" s="15">
        <f>(((K1377/60)/60)/24)+DATE(1970,1,1)</f>
        <v>41645.832141203704</v>
      </c>
      <c r="M1377" s="63">
        <f>DATEDIF(L1377,J1377,"D")</f>
        <v>30</v>
      </c>
      <c r="N1377" s="5">
        <v>30</v>
      </c>
      <c r="O1377" t="b">
        <v>0</v>
      </c>
      <c r="P1377">
        <v>4</v>
      </c>
      <c r="Q1377" t="b">
        <v>0</v>
      </c>
      <c r="R1377" t="s">
        <v>8282</v>
      </c>
      <c r="S1377" s="2">
        <f>IF(E1377=0,0,E1377/D1377*100)</f>
        <v>6.8000000000000005E-2</v>
      </c>
      <c r="T1377" s="4">
        <f>IF(E1377=0,0,E1377/P1377)</f>
        <v>12.75</v>
      </c>
      <c r="U1377" t="str">
        <f>PROPER(LEFT(R1377,(SEARCH("/",R1377)-2)+1))</f>
        <v>Games</v>
      </c>
      <c r="V1377" t="str">
        <f>PROPER(RIGHT(R1377,LEN(R1377)-SEARCH("/",R1377)))</f>
        <v>Video Games</v>
      </c>
    </row>
    <row r="1378" spans="1:22" x14ac:dyDescent="0.25">
      <c r="A1378">
        <v>1073</v>
      </c>
      <c r="B1378" s="7" t="s">
        <v>1074</v>
      </c>
      <c r="C1378" s="7" t="s">
        <v>5183</v>
      </c>
      <c r="D1378" s="4">
        <v>750</v>
      </c>
      <c r="E1378" s="4">
        <v>10</v>
      </c>
      <c r="F1378" t="s">
        <v>8221</v>
      </c>
      <c r="G1378" t="s">
        <v>8224</v>
      </c>
      <c r="H1378" t="s">
        <v>8246</v>
      </c>
      <c r="I1378">
        <v>1318806541</v>
      </c>
      <c r="J1378" s="11">
        <f>(((I1378/60)/60)/24)+DATE(1970,1,1)</f>
        <v>40832.964594907404</v>
      </c>
      <c r="K1378">
        <v>1316214541</v>
      </c>
      <c r="L1378" s="15">
        <f>(((K1378/60)/60)/24)+DATE(1970,1,1)</f>
        <v>40802.964594907404</v>
      </c>
      <c r="M1378" s="63">
        <f>DATEDIF(L1378,J1378,"D")</f>
        <v>30</v>
      </c>
      <c r="N1378" s="5">
        <v>30</v>
      </c>
      <c r="O1378" t="b">
        <v>0</v>
      </c>
      <c r="P1378">
        <v>1</v>
      </c>
      <c r="Q1378" t="b">
        <v>0</v>
      </c>
      <c r="R1378" t="s">
        <v>8282</v>
      </c>
      <c r="S1378" s="2">
        <f>IF(E1378=0,0,E1378/D1378*100)</f>
        <v>1.3333333333333335</v>
      </c>
      <c r="T1378" s="4">
        <f>IF(E1378=0,0,E1378/P1378)</f>
        <v>10</v>
      </c>
      <c r="U1378" t="str">
        <f>PROPER(LEFT(R1378,(SEARCH("/",R1378)-2)+1))</f>
        <v>Games</v>
      </c>
      <c r="V1378" t="str">
        <f>PROPER(RIGHT(R1378,LEN(R1378)-SEARCH("/",R1378)))</f>
        <v>Video Games</v>
      </c>
    </row>
    <row r="1379" spans="1:22" x14ac:dyDescent="0.25">
      <c r="A1379">
        <v>1074</v>
      </c>
      <c r="B1379" s="7" t="s">
        <v>1075</v>
      </c>
      <c r="C1379" s="7" t="s">
        <v>5184</v>
      </c>
      <c r="D1379" s="4">
        <v>54000</v>
      </c>
      <c r="E1379" s="4">
        <v>3407</v>
      </c>
      <c r="F1379" t="s">
        <v>8221</v>
      </c>
      <c r="G1379" t="s">
        <v>8224</v>
      </c>
      <c r="H1379" t="s">
        <v>8246</v>
      </c>
      <c r="I1379">
        <v>1388808545</v>
      </c>
      <c r="J1379" s="11">
        <f>(((I1379/60)/60)/24)+DATE(1970,1,1)</f>
        <v>41643.172974537039</v>
      </c>
      <c r="K1379">
        <v>1386216545</v>
      </c>
      <c r="L1379" s="15">
        <f>(((K1379/60)/60)/24)+DATE(1970,1,1)</f>
        <v>41613.172974537039</v>
      </c>
      <c r="M1379" s="63">
        <f>DATEDIF(L1379,J1379,"D")</f>
        <v>30</v>
      </c>
      <c r="N1379" s="5">
        <v>30</v>
      </c>
      <c r="O1379" t="b">
        <v>0</v>
      </c>
      <c r="P1379">
        <v>30</v>
      </c>
      <c r="Q1379" t="b">
        <v>0</v>
      </c>
      <c r="R1379" t="s">
        <v>8282</v>
      </c>
      <c r="S1379" s="2">
        <f>IF(E1379=0,0,E1379/D1379*100)</f>
        <v>6.3092592592592585</v>
      </c>
      <c r="T1379" s="4">
        <f>IF(E1379=0,0,E1379/P1379)</f>
        <v>113.56666666666666</v>
      </c>
      <c r="U1379" t="str">
        <f>PROPER(LEFT(R1379,(SEARCH("/",R1379)-2)+1))</f>
        <v>Games</v>
      </c>
      <c r="V1379" t="str">
        <f>PROPER(RIGHT(R1379,LEN(R1379)-SEARCH("/",R1379)))</f>
        <v>Video Games</v>
      </c>
    </row>
    <row r="1380" spans="1:22" x14ac:dyDescent="0.25">
      <c r="A1380">
        <v>1075</v>
      </c>
      <c r="B1380" s="7" t="s">
        <v>1076</v>
      </c>
      <c r="C1380" s="7" t="s">
        <v>5185</v>
      </c>
      <c r="D1380" s="4">
        <v>1000</v>
      </c>
      <c r="E1380" s="4">
        <v>45</v>
      </c>
      <c r="F1380" t="s">
        <v>8221</v>
      </c>
      <c r="G1380" t="s">
        <v>8224</v>
      </c>
      <c r="H1380" t="s">
        <v>8246</v>
      </c>
      <c r="I1380">
        <v>1336340516</v>
      </c>
      <c r="J1380" s="11">
        <f>(((I1380/60)/60)/24)+DATE(1970,1,1)</f>
        <v>41035.904120370367</v>
      </c>
      <c r="K1380">
        <v>1333748516</v>
      </c>
      <c r="L1380" s="15">
        <f>(((K1380/60)/60)/24)+DATE(1970,1,1)</f>
        <v>41005.904120370367</v>
      </c>
      <c r="M1380" s="63">
        <f>DATEDIF(L1380,J1380,"D")</f>
        <v>30</v>
      </c>
      <c r="N1380" s="5">
        <v>30</v>
      </c>
      <c r="O1380" t="b">
        <v>0</v>
      </c>
      <c r="P1380">
        <v>3</v>
      </c>
      <c r="Q1380" t="b">
        <v>0</v>
      </c>
      <c r="R1380" t="s">
        <v>8282</v>
      </c>
      <c r="S1380" s="2">
        <f>IF(E1380=0,0,E1380/D1380*100)</f>
        <v>4.5</v>
      </c>
      <c r="T1380" s="4">
        <f>IF(E1380=0,0,E1380/P1380)</f>
        <v>15</v>
      </c>
      <c r="U1380" t="str">
        <f>PROPER(LEFT(R1380,(SEARCH("/",R1380)-2)+1))</f>
        <v>Games</v>
      </c>
      <c r="V1380" t="str">
        <f>PROPER(RIGHT(R1380,LEN(R1380)-SEARCH("/",R1380)))</f>
        <v>Video Games</v>
      </c>
    </row>
    <row r="1381" spans="1:22" x14ac:dyDescent="0.25">
      <c r="A1381">
        <v>1077</v>
      </c>
      <c r="B1381" s="7" t="s">
        <v>1078</v>
      </c>
      <c r="C1381" s="7" t="s">
        <v>5187</v>
      </c>
      <c r="D1381" s="4">
        <v>25000</v>
      </c>
      <c r="E1381" s="4">
        <v>7344</v>
      </c>
      <c r="F1381" t="s">
        <v>8221</v>
      </c>
      <c r="G1381" t="s">
        <v>8224</v>
      </c>
      <c r="H1381" t="s">
        <v>8246</v>
      </c>
      <c r="I1381">
        <v>1452744011</v>
      </c>
      <c r="J1381" s="11">
        <f>(((I1381/60)/60)/24)+DATE(1970,1,1)</f>
        <v>42383.16679398148</v>
      </c>
      <c r="K1381">
        <v>1450152011</v>
      </c>
      <c r="L1381" s="15">
        <f>(((K1381/60)/60)/24)+DATE(1970,1,1)</f>
        <v>42353.16679398148</v>
      </c>
      <c r="M1381" s="63">
        <f>DATEDIF(L1381,J1381,"D")</f>
        <v>30</v>
      </c>
      <c r="N1381" s="5">
        <v>30</v>
      </c>
      <c r="O1381" t="b">
        <v>0</v>
      </c>
      <c r="P1381">
        <v>167</v>
      </c>
      <c r="Q1381" t="b">
        <v>0</v>
      </c>
      <c r="R1381" t="s">
        <v>8282</v>
      </c>
      <c r="S1381" s="2">
        <f>IF(E1381=0,0,E1381/D1381*100)</f>
        <v>29.376000000000001</v>
      </c>
      <c r="T1381" s="4">
        <f>IF(E1381=0,0,E1381/P1381)</f>
        <v>43.976047904191617</v>
      </c>
      <c r="U1381" t="str">
        <f>PROPER(LEFT(R1381,(SEARCH("/",R1381)-2)+1))</f>
        <v>Games</v>
      </c>
      <c r="V1381" t="str">
        <f>PROPER(RIGHT(R1381,LEN(R1381)-SEARCH("/",R1381)))</f>
        <v>Video Games</v>
      </c>
    </row>
    <row r="1382" spans="1:22" x14ac:dyDescent="0.25">
      <c r="A1382">
        <v>1080</v>
      </c>
      <c r="B1382" s="7" t="s">
        <v>1081</v>
      </c>
      <c r="C1382" s="7" t="s">
        <v>5190</v>
      </c>
      <c r="D1382" s="4">
        <v>20000</v>
      </c>
      <c r="E1382" s="4">
        <v>1821</v>
      </c>
      <c r="F1382" t="s">
        <v>8221</v>
      </c>
      <c r="G1382" t="s">
        <v>8224</v>
      </c>
      <c r="H1382" t="s">
        <v>8246</v>
      </c>
      <c r="I1382">
        <v>1399778333</v>
      </c>
      <c r="J1382" s="11">
        <f>(((I1382/60)/60)/24)+DATE(1970,1,1)</f>
        <v>41770.138113425928</v>
      </c>
      <c r="K1382">
        <v>1397186333</v>
      </c>
      <c r="L1382" s="15">
        <f>(((K1382/60)/60)/24)+DATE(1970,1,1)</f>
        <v>41740.138113425928</v>
      </c>
      <c r="M1382" s="63">
        <f>DATEDIF(L1382,J1382,"D")</f>
        <v>30</v>
      </c>
      <c r="N1382" s="5">
        <v>30</v>
      </c>
      <c r="O1382" t="b">
        <v>0</v>
      </c>
      <c r="P1382">
        <v>98</v>
      </c>
      <c r="Q1382" t="b">
        <v>0</v>
      </c>
      <c r="R1382" t="s">
        <v>8282</v>
      </c>
      <c r="S1382" s="2">
        <f>IF(E1382=0,0,E1382/D1382*100)</f>
        <v>9.1050000000000004</v>
      </c>
      <c r="T1382" s="4">
        <f>IF(E1382=0,0,E1382/P1382)</f>
        <v>18.581632653061224</v>
      </c>
      <c r="U1382" t="str">
        <f>PROPER(LEFT(R1382,(SEARCH("/",R1382)-2)+1))</f>
        <v>Games</v>
      </c>
      <c r="V1382" t="str">
        <f>PROPER(RIGHT(R1382,LEN(R1382)-SEARCH("/",R1382)))</f>
        <v>Video Games</v>
      </c>
    </row>
    <row r="1383" spans="1:22" x14ac:dyDescent="0.25">
      <c r="A1383">
        <v>1081</v>
      </c>
      <c r="B1383" s="7" t="s">
        <v>1082</v>
      </c>
      <c r="C1383" s="7" t="s">
        <v>5191</v>
      </c>
      <c r="D1383" s="4">
        <v>68000</v>
      </c>
      <c r="E1383" s="4">
        <v>12</v>
      </c>
      <c r="F1383" t="s">
        <v>8221</v>
      </c>
      <c r="G1383" t="s">
        <v>8224</v>
      </c>
      <c r="H1383" t="s">
        <v>8246</v>
      </c>
      <c r="I1383">
        <v>1422483292</v>
      </c>
      <c r="J1383" s="11">
        <f>(((I1383/60)/60)/24)+DATE(1970,1,1)</f>
        <v>42032.926990740743</v>
      </c>
      <c r="K1383">
        <v>1419891292</v>
      </c>
      <c r="L1383" s="15">
        <f>(((K1383/60)/60)/24)+DATE(1970,1,1)</f>
        <v>42002.926990740743</v>
      </c>
      <c r="M1383" s="63">
        <f>DATEDIF(L1383,J1383,"D")</f>
        <v>30</v>
      </c>
      <c r="N1383" s="5">
        <v>30</v>
      </c>
      <c r="O1383" t="b">
        <v>0</v>
      </c>
      <c r="P1383">
        <v>4</v>
      </c>
      <c r="Q1383" t="b">
        <v>0</v>
      </c>
      <c r="R1383" t="s">
        <v>8282</v>
      </c>
      <c r="S1383" s="2">
        <f>IF(E1383=0,0,E1383/D1383*100)</f>
        <v>1.7647058823529412E-2</v>
      </c>
      <c r="T1383" s="4">
        <f>IF(E1383=0,0,E1383/P1383)</f>
        <v>3</v>
      </c>
      <c r="U1383" t="str">
        <f>PROPER(LEFT(R1383,(SEARCH("/",R1383)-2)+1))</f>
        <v>Games</v>
      </c>
      <c r="V1383" t="str">
        <f>PROPER(RIGHT(R1383,LEN(R1383)-SEARCH("/",R1383)))</f>
        <v>Video Games</v>
      </c>
    </row>
    <row r="1384" spans="1:22" x14ac:dyDescent="0.25">
      <c r="A1384">
        <v>1082</v>
      </c>
      <c r="B1384" s="7" t="s">
        <v>1083</v>
      </c>
      <c r="C1384" s="7" t="s">
        <v>5192</v>
      </c>
      <c r="D1384" s="4">
        <v>10000</v>
      </c>
      <c r="E1384" s="4">
        <v>56</v>
      </c>
      <c r="F1384" t="s">
        <v>8221</v>
      </c>
      <c r="G1384" t="s">
        <v>8224</v>
      </c>
      <c r="H1384" t="s">
        <v>8246</v>
      </c>
      <c r="I1384">
        <v>1344635088</v>
      </c>
      <c r="J1384" s="11">
        <f>(((I1384/60)/60)/24)+DATE(1970,1,1)</f>
        <v>41131.906111111115</v>
      </c>
      <c r="K1384">
        <v>1342043088</v>
      </c>
      <c r="L1384" s="15">
        <f>(((K1384/60)/60)/24)+DATE(1970,1,1)</f>
        <v>41101.906111111115</v>
      </c>
      <c r="M1384" s="63">
        <f>DATEDIF(L1384,J1384,"D")</f>
        <v>30</v>
      </c>
      <c r="N1384" s="5">
        <v>30</v>
      </c>
      <c r="O1384" t="b">
        <v>0</v>
      </c>
      <c r="P1384">
        <v>3</v>
      </c>
      <c r="Q1384" t="b">
        <v>0</v>
      </c>
      <c r="R1384" t="s">
        <v>8282</v>
      </c>
      <c r="S1384" s="2">
        <f>IF(E1384=0,0,E1384/D1384*100)</f>
        <v>0.55999999999999994</v>
      </c>
      <c r="T1384" s="4">
        <f>IF(E1384=0,0,E1384/P1384)</f>
        <v>18.666666666666668</v>
      </c>
      <c r="U1384" t="str">
        <f>PROPER(LEFT(R1384,(SEARCH("/",R1384)-2)+1))</f>
        <v>Games</v>
      </c>
      <c r="V1384" t="str">
        <f>PROPER(RIGHT(R1384,LEN(R1384)-SEARCH("/",R1384)))</f>
        <v>Video Games</v>
      </c>
    </row>
    <row r="1385" spans="1:22" x14ac:dyDescent="0.25">
      <c r="A1385">
        <v>1084</v>
      </c>
      <c r="B1385" s="7" t="s">
        <v>1085</v>
      </c>
      <c r="C1385" s="7" t="s">
        <v>5194</v>
      </c>
      <c r="D1385" s="4">
        <v>550</v>
      </c>
      <c r="E1385" s="4">
        <v>0</v>
      </c>
      <c r="F1385" t="s">
        <v>8221</v>
      </c>
      <c r="G1385" t="s">
        <v>8224</v>
      </c>
      <c r="H1385" t="s">
        <v>8246</v>
      </c>
      <c r="I1385">
        <v>1407534804</v>
      </c>
      <c r="J1385" s="11">
        <f>(((I1385/60)/60)/24)+DATE(1970,1,1)</f>
        <v>41859.912083333329</v>
      </c>
      <c r="K1385">
        <v>1404942804</v>
      </c>
      <c r="L1385" s="15">
        <f>(((K1385/60)/60)/24)+DATE(1970,1,1)</f>
        <v>41829.912083333329</v>
      </c>
      <c r="M1385" s="63">
        <f>DATEDIF(L1385,J1385,"D")</f>
        <v>30</v>
      </c>
      <c r="N1385" s="5">
        <v>30</v>
      </c>
      <c r="O1385" t="b">
        <v>0</v>
      </c>
      <c r="P1385">
        <v>0</v>
      </c>
      <c r="Q1385" t="b">
        <v>0</v>
      </c>
      <c r="R1385" t="s">
        <v>8282</v>
      </c>
      <c r="S1385" s="2">
        <f>IF(E1385=0,0,E1385/D1385*100)</f>
        <v>0</v>
      </c>
      <c r="T1385" s="4">
        <f>IF(E1385=0,0,E1385/P1385)</f>
        <v>0</v>
      </c>
      <c r="U1385" t="str">
        <f>PROPER(LEFT(R1385,(SEARCH("/",R1385)-2)+1))</f>
        <v>Games</v>
      </c>
      <c r="V1385" t="str">
        <f>PROPER(RIGHT(R1385,LEN(R1385)-SEARCH("/",R1385)))</f>
        <v>Video Games</v>
      </c>
    </row>
    <row r="1386" spans="1:22" x14ac:dyDescent="0.25">
      <c r="A1386">
        <v>1085</v>
      </c>
      <c r="B1386" s="7" t="s">
        <v>1086</v>
      </c>
      <c r="C1386" s="7" t="s">
        <v>5195</v>
      </c>
      <c r="D1386" s="4">
        <v>30000</v>
      </c>
      <c r="E1386" s="4">
        <v>1026</v>
      </c>
      <c r="F1386" t="s">
        <v>8221</v>
      </c>
      <c r="G1386" t="s">
        <v>8229</v>
      </c>
      <c r="H1386" t="s">
        <v>8251</v>
      </c>
      <c r="I1386">
        <v>1457967975</v>
      </c>
      <c r="J1386" s="11">
        <f>(((I1386/60)/60)/24)+DATE(1970,1,1)</f>
        <v>42443.629340277781</v>
      </c>
      <c r="K1386">
        <v>1455379575</v>
      </c>
      <c r="L1386" s="15">
        <f>(((K1386/60)/60)/24)+DATE(1970,1,1)</f>
        <v>42413.671006944445</v>
      </c>
      <c r="M1386" s="63">
        <f>DATEDIF(L1386,J1386,"D")</f>
        <v>30</v>
      </c>
      <c r="N1386" s="5">
        <v>30</v>
      </c>
      <c r="O1386" t="b">
        <v>0</v>
      </c>
      <c r="P1386">
        <v>9</v>
      </c>
      <c r="Q1386" t="b">
        <v>0</v>
      </c>
      <c r="R1386" t="s">
        <v>8282</v>
      </c>
      <c r="S1386" s="2">
        <f>IF(E1386=0,0,E1386/D1386*100)</f>
        <v>3.42</v>
      </c>
      <c r="T1386" s="4">
        <f>IF(E1386=0,0,E1386/P1386)</f>
        <v>114</v>
      </c>
      <c r="U1386" t="str">
        <f>PROPER(LEFT(R1386,(SEARCH("/",R1386)-2)+1))</f>
        <v>Games</v>
      </c>
      <c r="V1386" t="str">
        <f>PROPER(RIGHT(R1386,LEN(R1386)-SEARCH("/",R1386)))</f>
        <v>Video Games</v>
      </c>
    </row>
    <row r="1387" spans="1:22" x14ac:dyDescent="0.25">
      <c r="A1387">
        <v>1086</v>
      </c>
      <c r="B1387" s="7" t="s">
        <v>1087</v>
      </c>
      <c r="C1387" s="7" t="s">
        <v>5196</v>
      </c>
      <c r="D1387" s="4">
        <v>18000</v>
      </c>
      <c r="E1387" s="4">
        <v>15</v>
      </c>
      <c r="F1387" t="s">
        <v>8221</v>
      </c>
      <c r="G1387" t="s">
        <v>8224</v>
      </c>
      <c r="H1387" t="s">
        <v>8246</v>
      </c>
      <c r="I1387">
        <v>1408913291</v>
      </c>
      <c r="J1387" s="11">
        <f>(((I1387/60)/60)/24)+DATE(1970,1,1)</f>
        <v>41875.866793981484</v>
      </c>
      <c r="K1387">
        <v>1406321291</v>
      </c>
      <c r="L1387" s="15">
        <f>(((K1387/60)/60)/24)+DATE(1970,1,1)</f>
        <v>41845.866793981484</v>
      </c>
      <c r="M1387" s="63">
        <f>DATEDIF(L1387,J1387,"D")</f>
        <v>30</v>
      </c>
      <c r="N1387" s="5">
        <v>30</v>
      </c>
      <c r="O1387" t="b">
        <v>0</v>
      </c>
      <c r="P1387">
        <v>2</v>
      </c>
      <c r="Q1387" t="b">
        <v>0</v>
      </c>
      <c r="R1387" t="s">
        <v>8282</v>
      </c>
      <c r="S1387" s="2">
        <f>IF(E1387=0,0,E1387/D1387*100)</f>
        <v>8.3333333333333343E-2</v>
      </c>
      <c r="T1387" s="4">
        <f>IF(E1387=0,0,E1387/P1387)</f>
        <v>7.5</v>
      </c>
      <c r="U1387" t="str">
        <f>PROPER(LEFT(R1387,(SEARCH("/",R1387)-2)+1))</f>
        <v>Games</v>
      </c>
      <c r="V1387" t="str">
        <f>PROPER(RIGHT(R1387,LEN(R1387)-SEARCH("/",R1387)))</f>
        <v>Video Games</v>
      </c>
    </row>
    <row r="1388" spans="1:22" x14ac:dyDescent="0.25">
      <c r="A1388">
        <v>1087</v>
      </c>
      <c r="B1388" s="7" t="s">
        <v>1088</v>
      </c>
      <c r="C1388" s="7" t="s">
        <v>5197</v>
      </c>
      <c r="D1388" s="4">
        <v>1100</v>
      </c>
      <c r="E1388" s="4">
        <v>0</v>
      </c>
      <c r="F1388" t="s">
        <v>8221</v>
      </c>
      <c r="G1388" t="s">
        <v>8224</v>
      </c>
      <c r="H1388" t="s">
        <v>8246</v>
      </c>
      <c r="I1388">
        <v>1402852087</v>
      </c>
      <c r="J1388" s="11">
        <f>(((I1388/60)/60)/24)+DATE(1970,1,1)</f>
        <v>41805.713969907411</v>
      </c>
      <c r="K1388">
        <v>1400260087</v>
      </c>
      <c r="L1388" s="15">
        <f>(((K1388/60)/60)/24)+DATE(1970,1,1)</f>
        <v>41775.713969907411</v>
      </c>
      <c r="M1388" s="63">
        <f>DATEDIF(L1388,J1388,"D")</f>
        <v>30</v>
      </c>
      <c r="N1388" s="5">
        <v>30</v>
      </c>
      <c r="O1388" t="b">
        <v>0</v>
      </c>
      <c r="P1388">
        <v>0</v>
      </c>
      <c r="Q1388" t="b">
        <v>0</v>
      </c>
      <c r="R1388" t="s">
        <v>8282</v>
      </c>
      <c r="S1388" s="2">
        <f>IF(E1388=0,0,E1388/D1388*100)</f>
        <v>0</v>
      </c>
      <c r="T1388" s="4">
        <f>IF(E1388=0,0,E1388/P1388)</f>
        <v>0</v>
      </c>
      <c r="U1388" t="str">
        <f>PROPER(LEFT(R1388,(SEARCH("/",R1388)-2)+1))</f>
        <v>Games</v>
      </c>
      <c r="V1388" t="str">
        <f>PROPER(RIGHT(R1388,LEN(R1388)-SEARCH("/",R1388)))</f>
        <v>Video Games</v>
      </c>
    </row>
    <row r="1389" spans="1:22" x14ac:dyDescent="0.25">
      <c r="A1389">
        <v>1088</v>
      </c>
      <c r="B1389" s="7" t="s">
        <v>1089</v>
      </c>
      <c r="C1389" s="7" t="s">
        <v>5198</v>
      </c>
      <c r="D1389" s="4">
        <v>45000</v>
      </c>
      <c r="E1389" s="4">
        <v>6382.34</v>
      </c>
      <c r="F1389" t="s">
        <v>8221</v>
      </c>
      <c r="G1389" t="s">
        <v>8224</v>
      </c>
      <c r="H1389" t="s">
        <v>8246</v>
      </c>
      <c r="I1389">
        <v>1398366667</v>
      </c>
      <c r="J1389" s="11">
        <f>(((I1389/60)/60)/24)+DATE(1970,1,1)</f>
        <v>41753.799386574072</v>
      </c>
      <c r="K1389">
        <v>1395774667</v>
      </c>
      <c r="L1389" s="15">
        <f>(((K1389/60)/60)/24)+DATE(1970,1,1)</f>
        <v>41723.799386574072</v>
      </c>
      <c r="M1389" s="63">
        <f>DATEDIF(L1389,J1389,"D")</f>
        <v>30</v>
      </c>
      <c r="N1389" s="5">
        <v>30</v>
      </c>
      <c r="O1389" t="b">
        <v>0</v>
      </c>
      <c r="P1389">
        <v>147</v>
      </c>
      <c r="Q1389" t="b">
        <v>0</v>
      </c>
      <c r="R1389" t="s">
        <v>8282</v>
      </c>
      <c r="S1389" s="2">
        <f>IF(E1389=0,0,E1389/D1389*100)</f>
        <v>14.182977777777777</v>
      </c>
      <c r="T1389" s="4">
        <f>IF(E1389=0,0,E1389/P1389)</f>
        <v>43.41727891156463</v>
      </c>
      <c r="U1389" t="str">
        <f>PROPER(LEFT(R1389,(SEARCH("/",R1389)-2)+1))</f>
        <v>Games</v>
      </c>
      <c r="V1389" t="str">
        <f>PROPER(RIGHT(R1389,LEN(R1389)-SEARCH("/",R1389)))</f>
        <v>Video Games</v>
      </c>
    </row>
    <row r="1390" spans="1:22" x14ac:dyDescent="0.25">
      <c r="A1390">
        <v>1089</v>
      </c>
      <c r="B1390" s="7" t="s">
        <v>1090</v>
      </c>
      <c r="C1390" s="7" t="s">
        <v>5199</v>
      </c>
      <c r="D1390" s="4">
        <v>15000</v>
      </c>
      <c r="E1390" s="4">
        <v>1174</v>
      </c>
      <c r="F1390" t="s">
        <v>8221</v>
      </c>
      <c r="G1390" t="s">
        <v>8230</v>
      </c>
      <c r="H1390" t="s">
        <v>8249</v>
      </c>
      <c r="I1390">
        <v>1435293175</v>
      </c>
      <c r="J1390" s="11">
        <f>(((I1390/60)/60)/24)+DATE(1970,1,1)</f>
        <v>42181.189525462964</v>
      </c>
      <c r="K1390">
        <v>1432701175</v>
      </c>
      <c r="L1390" s="15">
        <f>(((K1390/60)/60)/24)+DATE(1970,1,1)</f>
        <v>42151.189525462964</v>
      </c>
      <c r="M1390" s="63">
        <f>DATEDIF(L1390,J1390,"D")</f>
        <v>30</v>
      </c>
      <c r="N1390" s="5">
        <v>30</v>
      </c>
      <c r="O1390" t="b">
        <v>0</v>
      </c>
      <c r="P1390">
        <v>49</v>
      </c>
      <c r="Q1390" t="b">
        <v>0</v>
      </c>
      <c r="R1390" t="s">
        <v>8282</v>
      </c>
      <c r="S1390" s="2">
        <f>IF(E1390=0,0,E1390/D1390*100)</f>
        <v>7.8266666666666662</v>
      </c>
      <c r="T1390" s="4">
        <f>IF(E1390=0,0,E1390/P1390)</f>
        <v>23.959183673469386</v>
      </c>
      <c r="U1390" t="str">
        <f>PROPER(LEFT(R1390,(SEARCH("/",R1390)-2)+1))</f>
        <v>Games</v>
      </c>
      <c r="V1390" t="str">
        <f>PROPER(RIGHT(R1390,LEN(R1390)-SEARCH("/",R1390)))</f>
        <v>Video Games</v>
      </c>
    </row>
    <row r="1391" spans="1:22" x14ac:dyDescent="0.25">
      <c r="A1391">
        <v>1090</v>
      </c>
      <c r="B1391" s="7" t="s">
        <v>1091</v>
      </c>
      <c r="C1391" s="7" t="s">
        <v>5200</v>
      </c>
      <c r="D1391" s="4">
        <v>12999</v>
      </c>
      <c r="E1391" s="4">
        <v>5</v>
      </c>
      <c r="F1391" t="s">
        <v>8221</v>
      </c>
      <c r="G1391" t="s">
        <v>8226</v>
      </c>
      <c r="H1391" t="s">
        <v>8248</v>
      </c>
      <c r="I1391">
        <v>1432873653</v>
      </c>
      <c r="J1391" s="11">
        <f>(((I1391/60)/60)/24)+DATE(1970,1,1)</f>
        <v>42153.185798611114</v>
      </c>
      <c r="K1391">
        <v>1430281653</v>
      </c>
      <c r="L1391" s="15">
        <f>(((K1391/60)/60)/24)+DATE(1970,1,1)</f>
        <v>42123.185798611114</v>
      </c>
      <c r="M1391" s="63">
        <f>DATEDIF(L1391,J1391,"D")</f>
        <v>30</v>
      </c>
      <c r="N1391" s="5">
        <v>30</v>
      </c>
      <c r="O1391" t="b">
        <v>0</v>
      </c>
      <c r="P1391">
        <v>1</v>
      </c>
      <c r="Q1391" t="b">
        <v>0</v>
      </c>
      <c r="R1391" t="s">
        <v>8282</v>
      </c>
      <c r="S1391" s="2">
        <f>IF(E1391=0,0,E1391/D1391*100)</f>
        <v>3.8464497269020695E-2</v>
      </c>
      <c r="T1391" s="4">
        <f>IF(E1391=0,0,E1391/P1391)</f>
        <v>5</v>
      </c>
      <c r="U1391" t="str">
        <f>PROPER(LEFT(R1391,(SEARCH("/",R1391)-2)+1))</f>
        <v>Games</v>
      </c>
      <c r="V1391" t="str">
        <f>PROPER(RIGHT(R1391,LEN(R1391)-SEARCH("/",R1391)))</f>
        <v>Video Games</v>
      </c>
    </row>
    <row r="1392" spans="1:22" x14ac:dyDescent="0.25">
      <c r="A1392">
        <v>1091</v>
      </c>
      <c r="B1392" s="7" t="s">
        <v>1092</v>
      </c>
      <c r="C1392" s="7" t="s">
        <v>5201</v>
      </c>
      <c r="D1392" s="4">
        <v>200</v>
      </c>
      <c r="E1392" s="4">
        <v>25</v>
      </c>
      <c r="F1392" t="s">
        <v>8221</v>
      </c>
      <c r="G1392" t="s">
        <v>8225</v>
      </c>
      <c r="H1392" t="s">
        <v>8247</v>
      </c>
      <c r="I1392">
        <v>1460313672</v>
      </c>
      <c r="J1392" s="11">
        <f>(((I1392/60)/60)/24)+DATE(1970,1,1)</f>
        <v>42470.778611111105</v>
      </c>
      <c r="K1392">
        <v>1457725272</v>
      </c>
      <c r="L1392" s="15">
        <f>(((K1392/60)/60)/24)+DATE(1970,1,1)</f>
        <v>42440.820277777777</v>
      </c>
      <c r="M1392" s="63">
        <f>DATEDIF(L1392,J1392,"D")</f>
        <v>30</v>
      </c>
      <c r="N1392" s="5">
        <v>30</v>
      </c>
      <c r="O1392" t="b">
        <v>0</v>
      </c>
      <c r="P1392">
        <v>2</v>
      </c>
      <c r="Q1392" t="b">
        <v>0</v>
      </c>
      <c r="R1392" t="s">
        <v>8282</v>
      </c>
      <c r="S1392" s="2">
        <f>IF(E1392=0,0,E1392/D1392*100)</f>
        <v>12.5</v>
      </c>
      <c r="T1392" s="4">
        <f>IF(E1392=0,0,E1392/P1392)</f>
        <v>12.5</v>
      </c>
      <c r="U1392" t="str">
        <f>PROPER(LEFT(R1392,(SEARCH("/",R1392)-2)+1))</f>
        <v>Games</v>
      </c>
      <c r="V1392" t="str">
        <f>PROPER(RIGHT(R1392,LEN(R1392)-SEARCH("/",R1392)))</f>
        <v>Video Games</v>
      </c>
    </row>
    <row r="1393" spans="1:22" x14ac:dyDescent="0.25">
      <c r="A1393">
        <v>1092</v>
      </c>
      <c r="B1393" s="7" t="s">
        <v>1093</v>
      </c>
      <c r="C1393" s="7" t="s">
        <v>5202</v>
      </c>
      <c r="D1393" s="4">
        <v>2000</v>
      </c>
      <c r="E1393" s="4">
        <v>21</v>
      </c>
      <c r="F1393" t="s">
        <v>8221</v>
      </c>
      <c r="G1393" t="s">
        <v>8224</v>
      </c>
      <c r="H1393" t="s">
        <v>8246</v>
      </c>
      <c r="I1393">
        <v>1357432638</v>
      </c>
      <c r="J1393" s="11">
        <f>(((I1393/60)/60)/24)+DATE(1970,1,1)</f>
        <v>41280.025902777779</v>
      </c>
      <c r="K1393">
        <v>1354840638</v>
      </c>
      <c r="L1393" s="15">
        <f>(((K1393/60)/60)/24)+DATE(1970,1,1)</f>
        <v>41250.025902777779</v>
      </c>
      <c r="M1393" s="63">
        <f>DATEDIF(L1393,J1393,"D")</f>
        <v>30</v>
      </c>
      <c r="N1393" s="5">
        <v>30</v>
      </c>
      <c r="O1393" t="b">
        <v>0</v>
      </c>
      <c r="P1393">
        <v>7</v>
      </c>
      <c r="Q1393" t="b">
        <v>0</v>
      </c>
      <c r="R1393" t="s">
        <v>8282</v>
      </c>
      <c r="S1393" s="2">
        <f>IF(E1393=0,0,E1393/D1393*100)</f>
        <v>1.05</v>
      </c>
      <c r="T1393" s="4">
        <f>IF(E1393=0,0,E1393/P1393)</f>
        <v>3</v>
      </c>
      <c r="U1393" t="str">
        <f>PROPER(LEFT(R1393,(SEARCH("/",R1393)-2)+1))</f>
        <v>Games</v>
      </c>
      <c r="V1393" t="str">
        <f>PROPER(RIGHT(R1393,LEN(R1393)-SEARCH("/",R1393)))</f>
        <v>Video Games</v>
      </c>
    </row>
    <row r="1394" spans="1:22" x14ac:dyDescent="0.25">
      <c r="A1394">
        <v>1094</v>
      </c>
      <c r="B1394" s="7" t="s">
        <v>1095</v>
      </c>
      <c r="C1394" s="7" t="s">
        <v>5204</v>
      </c>
      <c r="D1394" s="4">
        <v>18000</v>
      </c>
      <c r="E1394" s="4">
        <v>3294.01</v>
      </c>
      <c r="F1394" t="s">
        <v>8221</v>
      </c>
      <c r="G1394" t="s">
        <v>8224</v>
      </c>
      <c r="H1394" t="s">
        <v>8246</v>
      </c>
      <c r="I1394">
        <v>1318180033</v>
      </c>
      <c r="J1394" s="11">
        <f>(((I1394/60)/60)/24)+DATE(1970,1,1)</f>
        <v>40825.713344907403</v>
      </c>
      <c r="K1394">
        <v>1315588033</v>
      </c>
      <c r="L1394" s="15">
        <f>(((K1394/60)/60)/24)+DATE(1970,1,1)</f>
        <v>40795.713344907403</v>
      </c>
      <c r="M1394" s="63">
        <f>DATEDIF(L1394,J1394,"D")</f>
        <v>30</v>
      </c>
      <c r="N1394" s="5">
        <v>30</v>
      </c>
      <c r="O1394" t="b">
        <v>0</v>
      </c>
      <c r="P1394">
        <v>27</v>
      </c>
      <c r="Q1394" t="b">
        <v>0</v>
      </c>
      <c r="R1394" t="s">
        <v>8282</v>
      </c>
      <c r="S1394" s="2">
        <f>IF(E1394=0,0,E1394/D1394*100)</f>
        <v>18.300055555555556</v>
      </c>
      <c r="T1394" s="4">
        <f>IF(E1394=0,0,E1394/P1394)</f>
        <v>122.00037037037038</v>
      </c>
      <c r="U1394" t="str">
        <f>PROPER(LEFT(R1394,(SEARCH("/",R1394)-2)+1))</f>
        <v>Games</v>
      </c>
      <c r="V1394" t="str">
        <f>PROPER(RIGHT(R1394,LEN(R1394)-SEARCH("/",R1394)))</f>
        <v>Video Games</v>
      </c>
    </row>
    <row r="1395" spans="1:22" x14ac:dyDescent="0.25">
      <c r="A1395">
        <v>1095</v>
      </c>
      <c r="B1395" s="7" t="s">
        <v>1096</v>
      </c>
      <c r="C1395" s="7" t="s">
        <v>5205</v>
      </c>
      <c r="D1395" s="4">
        <v>500000</v>
      </c>
      <c r="E1395" s="4">
        <v>25174</v>
      </c>
      <c r="F1395" t="s">
        <v>8221</v>
      </c>
      <c r="G1395" t="s">
        <v>8224</v>
      </c>
      <c r="H1395" t="s">
        <v>8246</v>
      </c>
      <c r="I1395">
        <v>1377867220</v>
      </c>
      <c r="J1395" s="11">
        <f>(((I1395/60)/60)/24)+DATE(1970,1,1)</f>
        <v>41516.537268518521</v>
      </c>
      <c r="K1395">
        <v>1375275220</v>
      </c>
      <c r="L1395" s="15">
        <f>(((K1395/60)/60)/24)+DATE(1970,1,1)</f>
        <v>41486.537268518521</v>
      </c>
      <c r="M1395" s="63">
        <f>DATEDIF(L1395,J1395,"D")</f>
        <v>30</v>
      </c>
      <c r="N1395" s="5">
        <v>30</v>
      </c>
      <c r="O1395" t="b">
        <v>0</v>
      </c>
      <c r="P1395">
        <v>94</v>
      </c>
      <c r="Q1395" t="b">
        <v>0</v>
      </c>
      <c r="R1395" t="s">
        <v>8282</v>
      </c>
      <c r="S1395" s="2">
        <f>IF(E1395=0,0,E1395/D1395*100)</f>
        <v>5.0347999999999997</v>
      </c>
      <c r="T1395" s="4">
        <f>IF(E1395=0,0,E1395/P1395)</f>
        <v>267.80851063829789</v>
      </c>
      <c r="U1395" t="str">
        <f>PROPER(LEFT(R1395,(SEARCH("/",R1395)-2)+1))</f>
        <v>Games</v>
      </c>
      <c r="V1395" t="str">
        <f>PROPER(RIGHT(R1395,LEN(R1395)-SEARCH("/",R1395)))</f>
        <v>Video Games</v>
      </c>
    </row>
    <row r="1396" spans="1:22" x14ac:dyDescent="0.25">
      <c r="A1396">
        <v>1098</v>
      </c>
      <c r="B1396" s="7" t="s">
        <v>1099</v>
      </c>
      <c r="C1396" s="7" t="s">
        <v>5208</v>
      </c>
      <c r="D1396" s="4">
        <v>25000</v>
      </c>
      <c r="E1396" s="4">
        <v>1803</v>
      </c>
      <c r="F1396" t="s">
        <v>8221</v>
      </c>
      <c r="G1396" t="s">
        <v>8224</v>
      </c>
      <c r="H1396" t="s">
        <v>8246</v>
      </c>
      <c r="I1396">
        <v>1397413095</v>
      </c>
      <c r="J1396" s="11">
        <f>(((I1396/60)/60)/24)+DATE(1970,1,1)</f>
        <v>41742.762673611112</v>
      </c>
      <c r="K1396">
        <v>1394821095</v>
      </c>
      <c r="L1396" s="15">
        <f>(((K1396/60)/60)/24)+DATE(1970,1,1)</f>
        <v>41712.762673611112</v>
      </c>
      <c r="M1396" s="63">
        <f>DATEDIF(L1396,J1396,"D")</f>
        <v>30</v>
      </c>
      <c r="N1396" s="5">
        <v>30</v>
      </c>
      <c r="O1396" t="b">
        <v>0</v>
      </c>
      <c r="P1396">
        <v>22</v>
      </c>
      <c r="Q1396" t="b">
        <v>0</v>
      </c>
      <c r="R1396" t="s">
        <v>8282</v>
      </c>
      <c r="S1396" s="2">
        <f>IF(E1396=0,0,E1396/D1396*100)</f>
        <v>7.2120000000000006</v>
      </c>
      <c r="T1396" s="4">
        <f>IF(E1396=0,0,E1396/P1396)</f>
        <v>81.954545454545453</v>
      </c>
      <c r="U1396" t="str">
        <f>PROPER(LEFT(R1396,(SEARCH("/",R1396)-2)+1))</f>
        <v>Games</v>
      </c>
      <c r="V1396" t="str">
        <f>PROPER(RIGHT(R1396,LEN(R1396)-SEARCH("/",R1396)))</f>
        <v>Video Games</v>
      </c>
    </row>
    <row r="1397" spans="1:22" x14ac:dyDescent="0.25">
      <c r="A1397">
        <v>1099</v>
      </c>
      <c r="B1397" s="7" t="s">
        <v>1100</v>
      </c>
      <c r="C1397" s="7" t="s">
        <v>5209</v>
      </c>
      <c r="D1397" s="4">
        <v>5000</v>
      </c>
      <c r="E1397" s="4">
        <v>25</v>
      </c>
      <c r="F1397" t="s">
        <v>8221</v>
      </c>
      <c r="G1397" t="s">
        <v>8225</v>
      </c>
      <c r="H1397" t="s">
        <v>8247</v>
      </c>
      <c r="I1397">
        <v>1431547468</v>
      </c>
      <c r="J1397" s="11">
        <f>(((I1397/60)/60)/24)+DATE(1970,1,1)</f>
        <v>42137.836435185185</v>
      </c>
      <c r="K1397">
        <v>1428955468</v>
      </c>
      <c r="L1397" s="15">
        <f>(((K1397/60)/60)/24)+DATE(1970,1,1)</f>
        <v>42107.836435185185</v>
      </c>
      <c r="M1397" s="63">
        <f>DATEDIF(L1397,J1397,"D")</f>
        <v>30</v>
      </c>
      <c r="N1397" s="5">
        <v>30</v>
      </c>
      <c r="O1397" t="b">
        <v>0</v>
      </c>
      <c r="P1397">
        <v>1</v>
      </c>
      <c r="Q1397" t="b">
        <v>0</v>
      </c>
      <c r="R1397" t="s">
        <v>8282</v>
      </c>
      <c r="S1397" s="2">
        <f>IF(E1397=0,0,E1397/D1397*100)</f>
        <v>0.5</v>
      </c>
      <c r="T1397" s="4">
        <f>IF(E1397=0,0,E1397/P1397)</f>
        <v>25</v>
      </c>
      <c r="U1397" t="str">
        <f>PROPER(LEFT(R1397,(SEARCH("/",R1397)-2)+1))</f>
        <v>Games</v>
      </c>
      <c r="V1397" t="str">
        <f>PROPER(RIGHT(R1397,LEN(R1397)-SEARCH("/",R1397)))</f>
        <v>Video Games</v>
      </c>
    </row>
    <row r="1398" spans="1:22" x14ac:dyDescent="0.25">
      <c r="A1398">
        <v>1100</v>
      </c>
      <c r="B1398" s="7" t="s">
        <v>1101</v>
      </c>
      <c r="C1398" s="7" t="s">
        <v>5210</v>
      </c>
      <c r="D1398" s="4">
        <v>4000</v>
      </c>
      <c r="E1398" s="4">
        <v>100</v>
      </c>
      <c r="F1398" t="s">
        <v>8221</v>
      </c>
      <c r="G1398" t="s">
        <v>8236</v>
      </c>
      <c r="H1398" t="s">
        <v>8249</v>
      </c>
      <c r="I1398">
        <v>1455417571</v>
      </c>
      <c r="J1398" s="11">
        <f>(((I1398/60)/60)/24)+DATE(1970,1,1)</f>
        <v>42414.110775462963</v>
      </c>
      <c r="K1398">
        <v>1452825571</v>
      </c>
      <c r="L1398" s="15">
        <f>(((K1398/60)/60)/24)+DATE(1970,1,1)</f>
        <v>42384.110775462963</v>
      </c>
      <c r="M1398" s="63">
        <f>DATEDIF(L1398,J1398,"D")</f>
        <v>30</v>
      </c>
      <c r="N1398" s="5">
        <v>30</v>
      </c>
      <c r="O1398" t="b">
        <v>0</v>
      </c>
      <c r="P1398">
        <v>10</v>
      </c>
      <c r="Q1398" t="b">
        <v>0</v>
      </c>
      <c r="R1398" t="s">
        <v>8282</v>
      </c>
      <c r="S1398" s="2">
        <f>IF(E1398=0,0,E1398/D1398*100)</f>
        <v>2.5</v>
      </c>
      <c r="T1398" s="4">
        <f>IF(E1398=0,0,E1398/P1398)</f>
        <v>10</v>
      </c>
      <c r="U1398" t="str">
        <f>PROPER(LEFT(R1398,(SEARCH("/",R1398)-2)+1))</f>
        <v>Games</v>
      </c>
      <c r="V1398" t="str">
        <f>PROPER(RIGHT(R1398,LEN(R1398)-SEARCH("/",R1398)))</f>
        <v>Video Games</v>
      </c>
    </row>
    <row r="1399" spans="1:22" x14ac:dyDescent="0.25">
      <c r="A1399">
        <v>1104</v>
      </c>
      <c r="B1399" s="7" t="s">
        <v>1105</v>
      </c>
      <c r="C1399" s="7" t="s">
        <v>5214</v>
      </c>
      <c r="D1399" s="4">
        <v>60000</v>
      </c>
      <c r="E1399" s="4">
        <v>2971</v>
      </c>
      <c r="F1399" t="s">
        <v>8221</v>
      </c>
      <c r="G1399" t="s">
        <v>8225</v>
      </c>
      <c r="H1399" t="s">
        <v>8247</v>
      </c>
      <c r="I1399">
        <v>1402480221</v>
      </c>
      <c r="J1399" s="11">
        <f>(((I1399/60)/60)/24)+DATE(1970,1,1)</f>
        <v>41801.40996527778</v>
      </c>
      <c r="K1399">
        <v>1399888221</v>
      </c>
      <c r="L1399" s="15">
        <f>(((K1399/60)/60)/24)+DATE(1970,1,1)</f>
        <v>41771.40996527778</v>
      </c>
      <c r="M1399" s="63">
        <f>DATEDIF(L1399,J1399,"D")</f>
        <v>30</v>
      </c>
      <c r="N1399" s="5">
        <v>30</v>
      </c>
      <c r="O1399" t="b">
        <v>0</v>
      </c>
      <c r="P1399">
        <v>37</v>
      </c>
      <c r="Q1399" t="b">
        <v>0</v>
      </c>
      <c r="R1399" t="s">
        <v>8282</v>
      </c>
      <c r="S1399" s="2">
        <f>IF(E1399=0,0,E1399/D1399*100)</f>
        <v>4.9516666666666671</v>
      </c>
      <c r="T1399" s="4">
        <f>IF(E1399=0,0,E1399/P1399)</f>
        <v>80.297297297297291</v>
      </c>
      <c r="U1399" t="str">
        <f>PROPER(LEFT(R1399,(SEARCH("/",R1399)-2)+1))</f>
        <v>Games</v>
      </c>
      <c r="V1399" t="str">
        <f>PROPER(RIGHT(R1399,LEN(R1399)-SEARCH("/",R1399)))</f>
        <v>Video Games</v>
      </c>
    </row>
    <row r="1400" spans="1:22" x14ac:dyDescent="0.25">
      <c r="A1400">
        <v>1105</v>
      </c>
      <c r="B1400" s="7" t="s">
        <v>1106</v>
      </c>
      <c r="C1400" s="7" t="s">
        <v>5215</v>
      </c>
      <c r="D1400" s="4">
        <v>900000</v>
      </c>
      <c r="E1400" s="4">
        <v>1431</v>
      </c>
      <c r="F1400" t="s">
        <v>8221</v>
      </c>
      <c r="G1400" t="s">
        <v>8224</v>
      </c>
      <c r="H1400" t="s">
        <v>8246</v>
      </c>
      <c r="I1400">
        <v>1395627327</v>
      </c>
      <c r="J1400" s="11">
        <f>(((I1400/60)/60)/24)+DATE(1970,1,1)</f>
        <v>41722.0940625</v>
      </c>
      <c r="K1400">
        <v>1393038927</v>
      </c>
      <c r="L1400" s="15">
        <f>(((K1400/60)/60)/24)+DATE(1970,1,1)</f>
        <v>41692.135729166665</v>
      </c>
      <c r="M1400" s="63">
        <f>DATEDIF(L1400,J1400,"D")</f>
        <v>30</v>
      </c>
      <c r="N1400" s="5">
        <v>30</v>
      </c>
      <c r="O1400" t="b">
        <v>0</v>
      </c>
      <c r="P1400">
        <v>20</v>
      </c>
      <c r="Q1400" t="b">
        <v>0</v>
      </c>
      <c r="R1400" t="s">
        <v>8282</v>
      </c>
      <c r="S1400" s="2">
        <f>IF(E1400=0,0,E1400/D1400*100)</f>
        <v>0.159</v>
      </c>
      <c r="T1400" s="4">
        <f>IF(E1400=0,0,E1400/P1400)</f>
        <v>71.55</v>
      </c>
      <c r="U1400" t="str">
        <f>PROPER(LEFT(R1400,(SEARCH("/",R1400)-2)+1))</f>
        <v>Games</v>
      </c>
      <c r="V1400" t="str">
        <f>PROPER(RIGHT(R1400,LEN(R1400)-SEARCH("/",R1400)))</f>
        <v>Video Games</v>
      </c>
    </row>
    <row r="1401" spans="1:22" x14ac:dyDescent="0.25">
      <c r="A1401">
        <v>1106</v>
      </c>
      <c r="B1401" s="7" t="s">
        <v>1107</v>
      </c>
      <c r="C1401" s="7" t="s">
        <v>5216</v>
      </c>
      <c r="D1401" s="4">
        <v>400</v>
      </c>
      <c r="E1401" s="4">
        <v>165</v>
      </c>
      <c r="F1401" t="s">
        <v>8221</v>
      </c>
      <c r="G1401" t="s">
        <v>8224</v>
      </c>
      <c r="H1401" t="s">
        <v>8246</v>
      </c>
      <c r="I1401">
        <v>1333557975</v>
      </c>
      <c r="J1401" s="11">
        <f>(((I1401/60)/60)/24)+DATE(1970,1,1)</f>
        <v>41003.698784722219</v>
      </c>
      <c r="K1401">
        <v>1330969575</v>
      </c>
      <c r="L1401" s="15">
        <f>(((K1401/60)/60)/24)+DATE(1970,1,1)</f>
        <v>40973.740451388891</v>
      </c>
      <c r="M1401" s="63">
        <f>DATEDIF(L1401,J1401,"D")</f>
        <v>30</v>
      </c>
      <c r="N1401" s="5">
        <v>30</v>
      </c>
      <c r="O1401" t="b">
        <v>0</v>
      </c>
      <c r="P1401">
        <v>7</v>
      </c>
      <c r="Q1401" t="b">
        <v>0</v>
      </c>
      <c r="R1401" t="s">
        <v>8282</v>
      </c>
      <c r="S1401" s="2">
        <f>IF(E1401=0,0,E1401/D1401*100)</f>
        <v>41.25</v>
      </c>
      <c r="T1401" s="4">
        <f>IF(E1401=0,0,E1401/P1401)</f>
        <v>23.571428571428573</v>
      </c>
      <c r="U1401" t="str">
        <f>PROPER(LEFT(R1401,(SEARCH("/",R1401)-2)+1))</f>
        <v>Games</v>
      </c>
      <c r="V1401" t="str">
        <f>PROPER(RIGHT(R1401,LEN(R1401)-SEARCH("/",R1401)))</f>
        <v>Video Games</v>
      </c>
    </row>
    <row r="1402" spans="1:22" x14ac:dyDescent="0.25">
      <c r="A1402">
        <v>1107</v>
      </c>
      <c r="B1402" s="7" t="s">
        <v>1108</v>
      </c>
      <c r="C1402" s="7" t="s">
        <v>5217</v>
      </c>
      <c r="D1402" s="4">
        <v>10000</v>
      </c>
      <c r="E1402" s="4">
        <v>0</v>
      </c>
      <c r="F1402" t="s">
        <v>8221</v>
      </c>
      <c r="G1402" t="s">
        <v>8224</v>
      </c>
      <c r="H1402" t="s">
        <v>8246</v>
      </c>
      <c r="I1402">
        <v>1406148024</v>
      </c>
      <c r="J1402" s="11">
        <f>(((I1402/60)/60)/24)+DATE(1970,1,1)</f>
        <v>41843.861388888887</v>
      </c>
      <c r="K1402">
        <v>1403556024</v>
      </c>
      <c r="L1402" s="15">
        <f>(((K1402/60)/60)/24)+DATE(1970,1,1)</f>
        <v>41813.861388888887</v>
      </c>
      <c r="M1402" s="63">
        <f>DATEDIF(L1402,J1402,"D")</f>
        <v>30</v>
      </c>
      <c r="N1402" s="5">
        <v>30</v>
      </c>
      <c r="O1402" t="b">
        <v>0</v>
      </c>
      <c r="P1402">
        <v>0</v>
      </c>
      <c r="Q1402" t="b">
        <v>0</v>
      </c>
      <c r="R1402" t="s">
        <v>8282</v>
      </c>
      <c r="S1402" s="2">
        <f>IF(E1402=0,0,E1402/D1402*100)</f>
        <v>0</v>
      </c>
      <c r="T1402" s="4">
        <f>IF(E1402=0,0,E1402/P1402)</f>
        <v>0</v>
      </c>
      <c r="U1402" t="str">
        <f>PROPER(LEFT(R1402,(SEARCH("/",R1402)-2)+1))</f>
        <v>Games</v>
      </c>
      <c r="V1402" t="str">
        <f>PROPER(RIGHT(R1402,LEN(R1402)-SEARCH("/",R1402)))</f>
        <v>Video Games</v>
      </c>
    </row>
    <row r="1403" spans="1:22" x14ac:dyDescent="0.25">
      <c r="A1403">
        <v>1109</v>
      </c>
      <c r="B1403" s="7" t="s">
        <v>1110</v>
      </c>
      <c r="C1403" s="7" t="s">
        <v>5219</v>
      </c>
      <c r="D1403" s="4">
        <v>10000</v>
      </c>
      <c r="E1403" s="4">
        <v>45</v>
      </c>
      <c r="F1403" t="s">
        <v>8221</v>
      </c>
      <c r="G1403" t="s">
        <v>8224</v>
      </c>
      <c r="H1403" t="s">
        <v>8246</v>
      </c>
      <c r="I1403">
        <v>1479495790</v>
      </c>
      <c r="J1403" s="11">
        <f>(((I1403/60)/60)/24)+DATE(1970,1,1)</f>
        <v>42692.793865740736</v>
      </c>
      <c r="K1403">
        <v>1476900190</v>
      </c>
      <c r="L1403" s="15">
        <f>(((K1403/60)/60)/24)+DATE(1970,1,1)</f>
        <v>42662.752199074079</v>
      </c>
      <c r="M1403" s="63">
        <f>DATEDIF(L1403,J1403,"D")</f>
        <v>30</v>
      </c>
      <c r="N1403" s="5">
        <v>30</v>
      </c>
      <c r="O1403" t="b">
        <v>0</v>
      </c>
      <c r="P1403">
        <v>3</v>
      </c>
      <c r="Q1403" t="b">
        <v>0</v>
      </c>
      <c r="R1403" t="s">
        <v>8282</v>
      </c>
      <c r="S1403" s="2">
        <f>IF(E1403=0,0,E1403/D1403*100)</f>
        <v>0.44999999999999996</v>
      </c>
      <c r="T1403" s="4">
        <f>IF(E1403=0,0,E1403/P1403)</f>
        <v>15</v>
      </c>
      <c r="U1403" t="str">
        <f>PROPER(LEFT(R1403,(SEARCH("/",R1403)-2)+1))</f>
        <v>Games</v>
      </c>
      <c r="V1403" t="str">
        <f>PROPER(RIGHT(R1403,LEN(R1403)-SEARCH("/",R1403)))</f>
        <v>Video Games</v>
      </c>
    </row>
    <row r="1404" spans="1:22" x14ac:dyDescent="0.25">
      <c r="A1404">
        <v>1110</v>
      </c>
      <c r="B1404" s="7" t="s">
        <v>1111</v>
      </c>
      <c r="C1404" s="7" t="s">
        <v>5220</v>
      </c>
      <c r="D1404" s="4">
        <v>50000</v>
      </c>
      <c r="E1404" s="4">
        <v>255</v>
      </c>
      <c r="F1404" t="s">
        <v>8221</v>
      </c>
      <c r="G1404" t="s">
        <v>8224</v>
      </c>
      <c r="H1404" t="s">
        <v>8246</v>
      </c>
      <c r="I1404">
        <v>1354919022</v>
      </c>
      <c r="J1404" s="11">
        <f>(((I1404/60)/60)/24)+DATE(1970,1,1)</f>
        <v>41250.933124999996</v>
      </c>
      <c r="K1404">
        <v>1352327022</v>
      </c>
      <c r="L1404" s="15">
        <f>(((K1404/60)/60)/24)+DATE(1970,1,1)</f>
        <v>41220.933124999996</v>
      </c>
      <c r="M1404" s="63">
        <f>DATEDIF(L1404,J1404,"D")</f>
        <v>30</v>
      </c>
      <c r="N1404" s="5">
        <v>30</v>
      </c>
      <c r="O1404" t="b">
        <v>0</v>
      </c>
      <c r="P1404">
        <v>11</v>
      </c>
      <c r="Q1404" t="b">
        <v>0</v>
      </c>
      <c r="R1404" t="s">
        <v>8282</v>
      </c>
      <c r="S1404" s="2">
        <f>IF(E1404=0,0,E1404/D1404*100)</f>
        <v>0.51</v>
      </c>
      <c r="T1404" s="4">
        <f>IF(E1404=0,0,E1404/P1404)</f>
        <v>23.181818181818183</v>
      </c>
      <c r="U1404" t="str">
        <f>PROPER(LEFT(R1404,(SEARCH("/",R1404)-2)+1))</f>
        <v>Games</v>
      </c>
      <c r="V1404" t="str">
        <f>PROPER(RIGHT(R1404,LEN(R1404)-SEARCH("/",R1404)))</f>
        <v>Video Games</v>
      </c>
    </row>
    <row r="1405" spans="1:22" x14ac:dyDescent="0.25">
      <c r="A1405">
        <v>1111</v>
      </c>
      <c r="B1405" s="7" t="s">
        <v>1112</v>
      </c>
      <c r="C1405" s="7" t="s">
        <v>5221</v>
      </c>
      <c r="D1405" s="4">
        <v>2500</v>
      </c>
      <c r="E1405" s="4">
        <v>1</v>
      </c>
      <c r="F1405" t="s">
        <v>8221</v>
      </c>
      <c r="G1405" t="s">
        <v>8224</v>
      </c>
      <c r="H1405" t="s">
        <v>8246</v>
      </c>
      <c r="I1405">
        <v>1452228790</v>
      </c>
      <c r="J1405" s="11">
        <f>(((I1405/60)/60)/24)+DATE(1970,1,1)</f>
        <v>42377.203587962969</v>
      </c>
      <c r="K1405">
        <v>1449636790</v>
      </c>
      <c r="L1405" s="15">
        <f>(((K1405/60)/60)/24)+DATE(1970,1,1)</f>
        <v>42347.203587962969</v>
      </c>
      <c r="M1405" s="63">
        <f>DATEDIF(L1405,J1405,"D")</f>
        <v>30</v>
      </c>
      <c r="N1405" s="5">
        <v>30</v>
      </c>
      <c r="O1405" t="b">
        <v>0</v>
      </c>
      <c r="P1405">
        <v>1</v>
      </c>
      <c r="Q1405" t="b">
        <v>0</v>
      </c>
      <c r="R1405" t="s">
        <v>8282</v>
      </c>
      <c r="S1405" s="2">
        <f>IF(E1405=0,0,E1405/D1405*100)</f>
        <v>0.04</v>
      </c>
      <c r="T1405" s="4">
        <f>IF(E1405=0,0,E1405/P1405)</f>
        <v>1</v>
      </c>
      <c r="U1405" t="str">
        <f>PROPER(LEFT(R1405,(SEARCH("/",R1405)-2)+1))</f>
        <v>Games</v>
      </c>
      <c r="V1405" t="str">
        <f>PROPER(RIGHT(R1405,LEN(R1405)-SEARCH("/",R1405)))</f>
        <v>Video Games</v>
      </c>
    </row>
    <row r="1406" spans="1:22" x14ac:dyDescent="0.25">
      <c r="A1406">
        <v>1113</v>
      </c>
      <c r="B1406" s="7" t="s">
        <v>1114</v>
      </c>
      <c r="C1406" s="7" t="s">
        <v>5223</v>
      </c>
      <c r="D1406" s="4">
        <v>1000</v>
      </c>
      <c r="E1406" s="4">
        <v>5</v>
      </c>
      <c r="F1406" t="s">
        <v>8221</v>
      </c>
      <c r="G1406" t="s">
        <v>8225</v>
      </c>
      <c r="H1406" t="s">
        <v>8247</v>
      </c>
      <c r="I1406">
        <v>1408058820</v>
      </c>
      <c r="J1406" s="11">
        <f>(((I1406/60)/60)/24)+DATE(1970,1,1)</f>
        <v>41865.977083333331</v>
      </c>
      <c r="K1406">
        <v>1405466820</v>
      </c>
      <c r="L1406" s="15">
        <f>(((K1406/60)/60)/24)+DATE(1970,1,1)</f>
        <v>41835.977083333331</v>
      </c>
      <c r="M1406" s="63">
        <f>DATEDIF(L1406,J1406,"D")</f>
        <v>30</v>
      </c>
      <c r="N1406" s="5">
        <v>30</v>
      </c>
      <c r="O1406" t="b">
        <v>0</v>
      </c>
      <c r="P1406">
        <v>1</v>
      </c>
      <c r="Q1406" t="b">
        <v>0</v>
      </c>
      <c r="R1406" t="s">
        <v>8282</v>
      </c>
      <c r="S1406" s="2">
        <f>IF(E1406=0,0,E1406/D1406*100)</f>
        <v>0.5</v>
      </c>
      <c r="T1406" s="4">
        <f>IF(E1406=0,0,E1406/P1406)</f>
        <v>5</v>
      </c>
      <c r="U1406" t="str">
        <f>PROPER(LEFT(R1406,(SEARCH("/",R1406)-2)+1))</f>
        <v>Games</v>
      </c>
      <c r="V1406" t="str">
        <f>PROPER(RIGHT(R1406,LEN(R1406)-SEARCH("/",R1406)))</f>
        <v>Video Games</v>
      </c>
    </row>
    <row r="1407" spans="1:22" x14ac:dyDescent="0.25">
      <c r="A1407">
        <v>1114</v>
      </c>
      <c r="B1407" s="7" t="s">
        <v>1115</v>
      </c>
      <c r="C1407" s="7" t="s">
        <v>5224</v>
      </c>
      <c r="D1407" s="4">
        <v>6000</v>
      </c>
      <c r="E1407" s="4">
        <v>10</v>
      </c>
      <c r="F1407" t="s">
        <v>8221</v>
      </c>
      <c r="G1407" t="s">
        <v>8225</v>
      </c>
      <c r="H1407" t="s">
        <v>8247</v>
      </c>
      <c r="I1407">
        <v>1381306687</v>
      </c>
      <c r="J1407" s="11">
        <f>(((I1407/60)/60)/24)+DATE(1970,1,1)</f>
        <v>41556.345914351856</v>
      </c>
      <c r="K1407">
        <v>1378714687</v>
      </c>
      <c r="L1407" s="15">
        <f>(((K1407/60)/60)/24)+DATE(1970,1,1)</f>
        <v>41526.345914351856</v>
      </c>
      <c r="M1407" s="63">
        <f>DATEDIF(L1407,J1407,"D")</f>
        <v>30</v>
      </c>
      <c r="N1407" s="5">
        <v>30</v>
      </c>
      <c r="O1407" t="b">
        <v>0</v>
      </c>
      <c r="P1407">
        <v>3</v>
      </c>
      <c r="Q1407" t="b">
        <v>0</v>
      </c>
      <c r="R1407" t="s">
        <v>8282</v>
      </c>
      <c r="S1407" s="2">
        <f>IF(E1407=0,0,E1407/D1407*100)</f>
        <v>0.16666666666666669</v>
      </c>
      <c r="T1407" s="4">
        <f>IF(E1407=0,0,E1407/P1407)</f>
        <v>3.3333333333333335</v>
      </c>
      <c r="U1407" t="str">
        <f>PROPER(LEFT(R1407,(SEARCH("/",R1407)-2)+1))</f>
        <v>Games</v>
      </c>
      <c r="V1407" t="str">
        <f>PROPER(RIGHT(R1407,LEN(R1407)-SEARCH("/",R1407)))</f>
        <v>Video Games</v>
      </c>
    </row>
    <row r="1408" spans="1:22" x14ac:dyDescent="0.25">
      <c r="A1408">
        <v>1115</v>
      </c>
      <c r="B1408" s="7" t="s">
        <v>1116</v>
      </c>
      <c r="C1408" s="7" t="s">
        <v>5225</v>
      </c>
      <c r="D1408" s="4">
        <v>40000</v>
      </c>
      <c r="E1408" s="4">
        <v>53</v>
      </c>
      <c r="F1408" t="s">
        <v>8221</v>
      </c>
      <c r="G1408" t="s">
        <v>8224</v>
      </c>
      <c r="H1408" t="s">
        <v>8246</v>
      </c>
      <c r="I1408">
        <v>1459352495</v>
      </c>
      <c r="J1408" s="11">
        <f>(((I1408/60)/60)/24)+DATE(1970,1,1)</f>
        <v>42459.653877314813</v>
      </c>
      <c r="K1408">
        <v>1456764095</v>
      </c>
      <c r="L1408" s="15">
        <f>(((K1408/60)/60)/24)+DATE(1970,1,1)</f>
        <v>42429.695543981477</v>
      </c>
      <c r="M1408" s="63">
        <f>DATEDIF(L1408,J1408,"D")</f>
        <v>30</v>
      </c>
      <c r="N1408" s="5">
        <v>30</v>
      </c>
      <c r="O1408" t="b">
        <v>0</v>
      </c>
      <c r="P1408">
        <v>4</v>
      </c>
      <c r="Q1408" t="b">
        <v>0</v>
      </c>
      <c r="R1408" t="s">
        <v>8282</v>
      </c>
      <c r="S1408" s="2">
        <f>IF(E1408=0,0,E1408/D1408*100)</f>
        <v>0.13250000000000001</v>
      </c>
      <c r="T1408" s="4">
        <f>IF(E1408=0,0,E1408/P1408)</f>
        <v>13.25</v>
      </c>
      <c r="U1408" t="str">
        <f>PROPER(LEFT(R1408,(SEARCH("/",R1408)-2)+1))</f>
        <v>Games</v>
      </c>
      <c r="V1408" t="str">
        <f>PROPER(RIGHT(R1408,LEN(R1408)-SEARCH("/",R1408)))</f>
        <v>Video Games</v>
      </c>
    </row>
    <row r="1409" spans="1:22" x14ac:dyDescent="0.25">
      <c r="A1409">
        <v>1117</v>
      </c>
      <c r="B1409" s="7" t="s">
        <v>1118</v>
      </c>
      <c r="C1409" s="7" t="s">
        <v>5227</v>
      </c>
      <c r="D1409" s="4">
        <v>1000</v>
      </c>
      <c r="E1409" s="4">
        <v>83</v>
      </c>
      <c r="F1409" t="s">
        <v>8221</v>
      </c>
      <c r="G1409" t="s">
        <v>8236</v>
      </c>
      <c r="H1409" t="s">
        <v>8249</v>
      </c>
      <c r="I1409">
        <v>1451053313</v>
      </c>
      <c r="J1409" s="11">
        <f>(((I1409/60)/60)/24)+DATE(1970,1,1)</f>
        <v>42363.598530092597</v>
      </c>
      <c r="K1409">
        <v>1448461313</v>
      </c>
      <c r="L1409" s="15">
        <f>(((K1409/60)/60)/24)+DATE(1970,1,1)</f>
        <v>42333.598530092597</v>
      </c>
      <c r="M1409" s="63">
        <f>DATEDIF(L1409,J1409,"D")</f>
        <v>30</v>
      </c>
      <c r="N1409" s="5">
        <v>30</v>
      </c>
      <c r="O1409" t="b">
        <v>0</v>
      </c>
      <c r="P1409">
        <v>8</v>
      </c>
      <c r="Q1409" t="b">
        <v>0</v>
      </c>
      <c r="R1409" t="s">
        <v>8282</v>
      </c>
      <c r="S1409" s="2">
        <f>IF(E1409=0,0,E1409/D1409*100)</f>
        <v>8.3000000000000007</v>
      </c>
      <c r="T1409" s="4">
        <f>IF(E1409=0,0,E1409/P1409)</f>
        <v>10.375</v>
      </c>
      <c r="U1409" t="str">
        <f>PROPER(LEFT(R1409,(SEARCH("/",R1409)-2)+1))</f>
        <v>Games</v>
      </c>
      <c r="V1409" t="str">
        <f>PROPER(RIGHT(R1409,LEN(R1409)-SEARCH("/",R1409)))</f>
        <v>Video Games</v>
      </c>
    </row>
    <row r="1410" spans="1:22" x14ac:dyDescent="0.25">
      <c r="A1410">
        <v>1118</v>
      </c>
      <c r="B1410" s="7" t="s">
        <v>1119</v>
      </c>
      <c r="C1410" s="7" t="s">
        <v>5228</v>
      </c>
      <c r="D1410" s="4">
        <v>4500</v>
      </c>
      <c r="E1410" s="4">
        <v>109</v>
      </c>
      <c r="F1410" t="s">
        <v>8221</v>
      </c>
      <c r="G1410" t="s">
        <v>8226</v>
      </c>
      <c r="H1410" t="s">
        <v>8248</v>
      </c>
      <c r="I1410">
        <v>1396666779</v>
      </c>
      <c r="J1410" s="11">
        <f>(((I1410/60)/60)/24)+DATE(1970,1,1)</f>
        <v>41734.124756944446</v>
      </c>
      <c r="K1410">
        <v>1394078379</v>
      </c>
      <c r="L1410" s="15">
        <f>(((K1410/60)/60)/24)+DATE(1970,1,1)</f>
        <v>41704.16642361111</v>
      </c>
      <c r="M1410" s="63">
        <f>DATEDIF(L1410,J1410,"D")</f>
        <v>30</v>
      </c>
      <c r="N1410" s="5">
        <v>30</v>
      </c>
      <c r="O1410" t="b">
        <v>0</v>
      </c>
      <c r="P1410">
        <v>3</v>
      </c>
      <c r="Q1410" t="b">
        <v>0</v>
      </c>
      <c r="R1410" t="s">
        <v>8282</v>
      </c>
      <c r="S1410" s="2">
        <f>IF(E1410=0,0,E1410/D1410*100)</f>
        <v>2.4222222222222221</v>
      </c>
      <c r="T1410" s="4">
        <f>IF(E1410=0,0,E1410/P1410)</f>
        <v>36.333333333333336</v>
      </c>
      <c r="U1410" t="str">
        <f>PROPER(LEFT(R1410,(SEARCH("/",R1410)-2)+1))</f>
        <v>Games</v>
      </c>
      <c r="V1410" t="str">
        <f>PROPER(RIGHT(R1410,LEN(R1410)-SEARCH("/",R1410)))</f>
        <v>Video Games</v>
      </c>
    </row>
    <row r="1411" spans="1:22" x14ac:dyDescent="0.25">
      <c r="A1411">
        <v>1121</v>
      </c>
      <c r="B1411" s="7" t="s">
        <v>1122</v>
      </c>
      <c r="C1411" s="7" t="s">
        <v>5231</v>
      </c>
      <c r="D1411" s="4">
        <v>250000</v>
      </c>
      <c r="E1411" s="4">
        <v>29</v>
      </c>
      <c r="F1411" t="s">
        <v>8221</v>
      </c>
      <c r="G1411" t="s">
        <v>8224</v>
      </c>
      <c r="H1411" t="s">
        <v>8246</v>
      </c>
      <c r="I1411">
        <v>1457904316</v>
      </c>
      <c r="J1411" s="11">
        <f>(((I1411/60)/60)/24)+DATE(1970,1,1)</f>
        <v>42442.892546296294</v>
      </c>
      <c r="K1411">
        <v>1455315916</v>
      </c>
      <c r="L1411" s="15">
        <f>(((K1411/60)/60)/24)+DATE(1970,1,1)</f>
        <v>42412.934212962966</v>
      </c>
      <c r="M1411" s="63">
        <f>DATEDIF(L1411,J1411,"D")</f>
        <v>30</v>
      </c>
      <c r="N1411" s="5">
        <v>30</v>
      </c>
      <c r="O1411" t="b">
        <v>0</v>
      </c>
      <c r="P1411">
        <v>5</v>
      </c>
      <c r="Q1411" t="b">
        <v>0</v>
      </c>
      <c r="R1411" t="s">
        <v>8282</v>
      </c>
      <c r="S1411" s="2">
        <f>IF(E1411=0,0,E1411/D1411*100)</f>
        <v>1.1599999999999999E-2</v>
      </c>
      <c r="T1411" s="4">
        <f>IF(E1411=0,0,E1411/P1411)</f>
        <v>5.8</v>
      </c>
      <c r="U1411" t="str">
        <f>PROPER(LEFT(R1411,(SEARCH("/",R1411)-2)+1))</f>
        <v>Games</v>
      </c>
      <c r="V1411" t="str">
        <f>PROPER(RIGHT(R1411,LEN(R1411)-SEARCH("/",R1411)))</f>
        <v>Video Games</v>
      </c>
    </row>
    <row r="1412" spans="1:22" x14ac:dyDescent="0.25">
      <c r="A1412">
        <v>1123</v>
      </c>
      <c r="B1412" s="7" t="s">
        <v>1124</v>
      </c>
      <c r="C1412" s="7" t="s">
        <v>5233</v>
      </c>
      <c r="D1412" s="4">
        <v>5000</v>
      </c>
      <c r="E1412" s="4">
        <v>11</v>
      </c>
      <c r="F1412" t="s">
        <v>8221</v>
      </c>
      <c r="G1412" t="s">
        <v>8224</v>
      </c>
      <c r="H1412" t="s">
        <v>8246</v>
      </c>
      <c r="I1412">
        <v>1397910848</v>
      </c>
      <c r="J1412" s="11">
        <f>(((I1412/60)/60)/24)+DATE(1970,1,1)</f>
        <v>41748.5237037037</v>
      </c>
      <c r="K1412">
        <v>1395318848</v>
      </c>
      <c r="L1412" s="15">
        <f>(((K1412/60)/60)/24)+DATE(1970,1,1)</f>
        <v>41718.5237037037</v>
      </c>
      <c r="M1412" s="63">
        <f>DATEDIF(L1412,J1412,"D")</f>
        <v>30</v>
      </c>
      <c r="N1412" s="5">
        <v>30</v>
      </c>
      <c r="O1412" t="b">
        <v>0</v>
      </c>
      <c r="P1412">
        <v>3</v>
      </c>
      <c r="Q1412" t="b">
        <v>0</v>
      </c>
      <c r="R1412" t="s">
        <v>8282</v>
      </c>
      <c r="S1412" s="2">
        <f>IF(E1412=0,0,E1412/D1412*100)</f>
        <v>0.22</v>
      </c>
      <c r="T1412" s="4">
        <f>IF(E1412=0,0,E1412/P1412)</f>
        <v>3.6666666666666665</v>
      </c>
      <c r="U1412" t="str">
        <f>PROPER(LEFT(R1412,(SEARCH("/",R1412)-2)+1))</f>
        <v>Games</v>
      </c>
      <c r="V1412" t="str">
        <f>PROPER(RIGHT(R1412,LEN(R1412)-SEARCH("/",R1412)))</f>
        <v>Video Games</v>
      </c>
    </row>
    <row r="1413" spans="1:22" x14ac:dyDescent="0.25">
      <c r="A1413">
        <v>1124</v>
      </c>
      <c r="B1413" s="7" t="s">
        <v>1125</v>
      </c>
      <c r="C1413" s="7" t="s">
        <v>5234</v>
      </c>
      <c r="D1413" s="4">
        <v>90000</v>
      </c>
      <c r="E1413" s="4">
        <v>425</v>
      </c>
      <c r="F1413" t="s">
        <v>8221</v>
      </c>
      <c r="G1413" t="s">
        <v>8224</v>
      </c>
      <c r="H1413" t="s">
        <v>8246</v>
      </c>
      <c r="I1413">
        <v>1430409651</v>
      </c>
      <c r="J1413" s="11">
        <f>(((I1413/60)/60)/24)+DATE(1970,1,1)</f>
        <v>42124.667256944449</v>
      </c>
      <c r="K1413">
        <v>1427817651</v>
      </c>
      <c r="L1413" s="15">
        <f>(((K1413/60)/60)/24)+DATE(1970,1,1)</f>
        <v>42094.667256944449</v>
      </c>
      <c r="M1413" s="63">
        <f>DATEDIF(L1413,J1413,"D")</f>
        <v>30</v>
      </c>
      <c r="N1413" s="5">
        <v>30</v>
      </c>
      <c r="O1413" t="b">
        <v>0</v>
      </c>
      <c r="P1413">
        <v>7</v>
      </c>
      <c r="Q1413" t="b">
        <v>0</v>
      </c>
      <c r="R1413" t="s">
        <v>8283</v>
      </c>
      <c r="S1413" s="2">
        <f>IF(E1413=0,0,E1413/D1413*100)</f>
        <v>0.47222222222222221</v>
      </c>
      <c r="T1413" s="4">
        <f>IF(E1413=0,0,E1413/P1413)</f>
        <v>60.714285714285715</v>
      </c>
      <c r="U1413" t="str">
        <f>PROPER(LEFT(R1413,(SEARCH("/",R1413)-2)+1))</f>
        <v>Games</v>
      </c>
      <c r="V1413" t="str">
        <f>PROPER(RIGHT(R1413,LEN(R1413)-SEARCH("/",R1413)))</f>
        <v>Mobile Games</v>
      </c>
    </row>
    <row r="1414" spans="1:22" x14ac:dyDescent="0.25">
      <c r="A1414">
        <v>1126</v>
      </c>
      <c r="B1414" s="7" t="s">
        <v>1127</v>
      </c>
      <c r="C1414" s="7" t="s">
        <v>5236</v>
      </c>
      <c r="D1414" s="4">
        <v>2000</v>
      </c>
      <c r="E1414" s="4">
        <v>10</v>
      </c>
      <c r="F1414" t="s">
        <v>8221</v>
      </c>
      <c r="G1414" t="s">
        <v>8224</v>
      </c>
      <c r="H1414" t="s">
        <v>8246</v>
      </c>
      <c r="I1414">
        <v>1468482694</v>
      </c>
      <c r="J1414" s="11">
        <f>(((I1414/60)/60)/24)+DATE(1970,1,1)</f>
        <v>42565.327476851846</v>
      </c>
      <c r="K1414">
        <v>1465890694</v>
      </c>
      <c r="L1414" s="15">
        <f>(((K1414/60)/60)/24)+DATE(1970,1,1)</f>
        <v>42535.327476851846</v>
      </c>
      <c r="M1414" s="63">
        <f>DATEDIF(L1414,J1414,"D")</f>
        <v>30</v>
      </c>
      <c r="N1414" s="5">
        <v>30</v>
      </c>
      <c r="O1414" t="b">
        <v>0</v>
      </c>
      <c r="P1414">
        <v>2</v>
      </c>
      <c r="Q1414" t="b">
        <v>0</v>
      </c>
      <c r="R1414" t="s">
        <v>8283</v>
      </c>
      <c r="S1414" s="2">
        <f>IF(E1414=0,0,E1414/D1414*100)</f>
        <v>0.5</v>
      </c>
      <c r="T1414" s="4">
        <f>IF(E1414=0,0,E1414/P1414)</f>
        <v>5</v>
      </c>
      <c r="U1414" t="str">
        <f>PROPER(LEFT(R1414,(SEARCH("/",R1414)-2)+1))</f>
        <v>Games</v>
      </c>
      <c r="V1414" t="str">
        <f>PROPER(RIGHT(R1414,LEN(R1414)-SEARCH("/",R1414)))</f>
        <v>Mobile Games</v>
      </c>
    </row>
    <row r="1415" spans="1:22" x14ac:dyDescent="0.25">
      <c r="A1415">
        <v>1128</v>
      </c>
      <c r="B1415" s="7" t="s">
        <v>1129</v>
      </c>
      <c r="C1415" s="7" t="s">
        <v>5238</v>
      </c>
      <c r="D1415" s="4">
        <v>1000</v>
      </c>
      <c r="E1415" s="4">
        <v>1</v>
      </c>
      <c r="F1415" t="s">
        <v>8221</v>
      </c>
      <c r="G1415" t="s">
        <v>8225</v>
      </c>
      <c r="H1415" t="s">
        <v>8247</v>
      </c>
      <c r="I1415">
        <v>1407425717</v>
      </c>
      <c r="J1415" s="11">
        <f>(((I1415/60)/60)/24)+DATE(1970,1,1)</f>
        <v>41858.649502314816</v>
      </c>
      <c r="K1415">
        <v>1404833717</v>
      </c>
      <c r="L1415" s="15">
        <f>(((K1415/60)/60)/24)+DATE(1970,1,1)</f>
        <v>41828.649502314816</v>
      </c>
      <c r="M1415" s="63">
        <f>DATEDIF(L1415,J1415,"D")</f>
        <v>30</v>
      </c>
      <c r="N1415" s="5">
        <v>30</v>
      </c>
      <c r="O1415" t="b">
        <v>0</v>
      </c>
      <c r="P1415">
        <v>1</v>
      </c>
      <c r="Q1415" t="b">
        <v>0</v>
      </c>
      <c r="R1415" t="s">
        <v>8283</v>
      </c>
      <c r="S1415" s="2">
        <f>IF(E1415=0,0,E1415/D1415*100)</f>
        <v>0.1</v>
      </c>
      <c r="T1415" s="4">
        <f>IF(E1415=0,0,E1415/P1415)</f>
        <v>1</v>
      </c>
      <c r="U1415" t="str">
        <f>PROPER(LEFT(R1415,(SEARCH("/",R1415)-2)+1))</f>
        <v>Games</v>
      </c>
      <c r="V1415" t="str">
        <f>PROPER(RIGHT(R1415,LEN(R1415)-SEARCH("/",R1415)))</f>
        <v>Mobile Games</v>
      </c>
    </row>
    <row r="1416" spans="1:22" x14ac:dyDescent="0.25">
      <c r="A1416">
        <v>1129</v>
      </c>
      <c r="B1416" s="7" t="s">
        <v>1130</v>
      </c>
      <c r="C1416" s="7" t="s">
        <v>5239</v>
      </c>
      <c r="D1416" s="4">
        <v>20000</v>
      </c>
      <c r="E1416" s="4">
        <v>21</v>
      </c>
      <c r="F1416" t="s">
        <v>8221</v>
      </c>
      <c r="G1416" t="s">
        <v>8224</v>
      </c>
      <c r="H1416" t="s">
        <v>8246</v>
      </c>
      <c r="I1416">
        <v>1465107693</v>
      </c>
      <c r="J1416" s="11">
        <f>(((I1416/60)/60)/24)+DATE(1970,1,1)</f>
        <v>42526.264965277776</v>
      </c>
      <c r="K1416">
        <v>1462515693</v>
      </c>
      <c r="L1416" s="15">
        <f>(((K1416/60)/60)/24)+DATE(1970,1,1)</f>
        <v>42496.264965277776</v>
      </c>
      <c r="M1416" s="63">
        <f>DATEDIF(L1416,J1416,"D")</f>
        <v>30</v>
      </c>
      <c r="N1416" s="5">
        <v>30</v>
      </c>
      <c r="O1416" t="b">
        <v>0</v>
      </c>
      <c r="P1416">
        <v>2</v>
      </c>
      <c r="Q1416" t="b">
        <v>0</v>
      </c>
      <c r="R1416" t="s">
        <v>8283</v>
      </c>
      <c r="S1416" s="2">
        <f>IF(E1416=0,0,E1416/D1416*100)</f>
        <v>0.105</v>
      </c>
      <c r="T1416" s="4">
        <f>IF(E1416=0,0,E1416/P1416)</f>
        <v>10.5</v>
      </c>
      <c r="U1416" t="str">
        <f>PROPER(LEFT(R1416,(SEARCH("/",R1416)-2)+1))</f>
        <v>Games</v>
      </c>
      <c r="V1416" t="str">
        <f>PROPER(RIGHT(R1416,LEN(R1416)-SEARCH("/",R1416)))</f>
        <v>Mobile Games</v>
      </c>
    </row>
    <row r="1417" spans="1:22" x14ac:dyDescent="0.25">
      <c r="A1417">
        <v>1131</v>
      </c>
      <c r="B1417" s="7" t="s">
        <v>1132</v>
      </c>
      <c r="C1417" s="7" t="s">
        <v>5241</v>
      </c>
      <c r="D1417" s="4">
        <v>40000</v>
      </c>
      <c r="E1417" s="4">
        <v>0</v>
      </c>
      <c r="F1417" t="s">
        <v>8221</v>
      </c>
      <c r="G1417" t="s">
        <v>8226</v>
      </c>
      <c r="H1417" t="s">
        <v>8248</v>
      </c>
      <c r="I1417">
        <v>1450993668</v>
      </c>
      <c r="J1417" s="11">
        <f>(((I1417/60)/60)/24)+DATE(1970,1,1)</f>
        <v>42362.908194444448</v>
      </c>
      <c r="K1417">
        <v>1448401668</v>
      </c>
      <c r="L1417" s="15">
        <f>(((K1417/60)/60)/24)+DATE(1970,1,1)</f>
        <v>42332.908194444448</v>
      </c>
      <c r="M1417" s="63">
        <f>DATEDIF(L1417,J1417,"D")</f>
        <v>30</v>
      </c>
      <c r="N1417" s="5">
        <v>30</v>
      </c>
      <c r="O1417" t="b">
        <v>0</v>
      </c>
      <c r="P1417">
        <v>0</v>
      </c>
      <c r="Q1417" t="b">
        <v>0</v>
      </c>
      <c r="R1417" t="s">
        <v>8283</v>
      </c>
      <c r="S1417" s="2">
        <f>IF(E1417=0,0,E1417/D1417*100)</f>
        <v>0</v>
      </c>
      <c r="T1417" s="4">
        <f>IF(E1417=0,0,E1417/P1417)</f>
        <v>0</v>
      </c>
      <c r="U1417" t="str">
        <f>PROPER(LEFT(R1417,(SEARCH("/",R1417)-2)+1))</f>
        <v>Games</v>
      </c>
      <c r="V1417" t="str">
        <f>PROPER(RIGHT(R1417,LEN(R1417)-SEARCH("/",R1417)))</f>
        <v>Mobile Games</v>
      </c>
    </row>
    <row r="1418" spans="1:22" x14ac:dyDescent="0.25">
      <c r="A1418">
        <v>1132</v>
      </c>
      <c r="B1418" s="7" t="s">
        <v>1133</v>
      </c>
      <c r="C1418" s="7" t="s">
        <v>5242</v>
      </c>
      <c r="D1418" s="4">
        <v>10000</v>
      </c>
      <c r="E1418" s="4">
        <v>1438</v>
      </c>
      <c r="F1418" t="s">
        <v>8221</v>
      </c>
      <c r="G1418" t="s">
        <v>8229</v>
      </c>
      <c r="H1418" t="s">
        <v>8251</v>
      </c>
      <c r="I1418">
        <v>1483238771</v>
      </c>
      <c r="J1418" s="11">
        <f>(((I1418/60)/60)/24)+DATE(1970,1,1)</f>
        <v>42736.115405092598</v>
      </c>
      <c r="K1418">
        <v>1480646771</v>
      </c>
      <c r="L1418" s="15">
        <f>(((K1418/60)/60)/24)+DATE(1970,1,1)</f>
        <v>42706.115405092598</v>
      </c>
      <c r="M1418" s="63">
        <f>DATEDIF(L1418,J1418,"D")</f>
        <v>30</v>
      </c>
      <c r="N1418" s="5">
        <v>30</v>
      </c>
      <c r="O1418" t="b">
        <v>0</v>
      </c>
      <c r="P1418">
        <v>13</v>
      </c>
      <c r="Q1418" t="b">
        <v>0</v>
      </c>
      <c r="R1418" t="s">
        <v>8283</v>
      </c>
      <c r="S1418" s="2">
        <f>IF(E1418=0,0,E1418/D1418*100)</f>
        <v>14.38</v>
      </c>
      <c r="T1418" s="4">
        <f>IF(E1418=0,0,E1418/P1418)</f>
        <v>110.61538461538461</v>
      </c>
      <c r="U1418" t="str">
        <f>PROPER(LEFT(R1418,(SEARCH("/",R1418)-2)+1))</f>
        <v>Games</v>
      </c>
      <c r="V1418" t="str">
        <f>PROPER(RIGHT(R1418,LEN(R1418)-SEARCH("/",R1418)))</f>
        <v>Mobile Games</v>
      </c>
    </row>
    <row r="1419" spans="1:22" x14ac:dyDescent="0.25">
      <c r="A1419">
        <v>1133</v>
      </c>
      <c r="B1419" s="7" t="s">
        <v>1134</v>
      </c>
      <c r="C1419" s="7" t="s">
        <v>5243</v>
      </c>
      <c r="D1419" s="4">
        <v>3000</v>
      </c>
      <c r="E1419" s="4">
        <v>20</v>
      </c>
      <c r="F1419" t="s">
        <v>8221</v>
      </c>
      <c r="G1419" t="s">
        <v>8225</v>
      </c>
      <c r="H1419" t="s">
        <v>8247</v>
      </c>
      <c r="I1419">
        <v>1406799981</v>
      </c>
      <c r="J1419" s="11">
        <f>(((I1419/60)/60)/24)+DATE(1970,1,1)</f>
        <v>41851.407187500001</v>
      </c>
      <c r="K1419">
        <v>1404207981</v>
      </c>
      <c r="L1419" s="15">
        <f>(((K1419/60)/60)/24)+DATE(1970,1,1)</f>
        <v>41821.407187500001</v>
      </c>
      <c r="M1419" s="63">
        <f>DATEDIF(L1419,J1419,"D")</f>
        <v>30</v>
      </c>
      <c r="N1419" s="5">
        <v>30</v>
      </c>
      <c r="O1419" t="b">
        <v>0</v>
      </c>
      <c r="P1419">
        <v>1</v>
      </c>
      <c r="Q1419" t="b">
        <v>0</v>
      </c>
      <c r="R1419" t="s">
        <v>8283</v>
      </c>
      <c r="S1419" s="2">
        <f>IF(E1419=0,0,E1419/D1419*100)</f>
        <v>0.66666666666666674</v>
      </c>
      <c r="T1419" s="4">
        <f>IF(E1419=0,0,E1419/P1419)</f>
        <v>20</v>
      </c>
      <c r="U1419" t="str">
        <f>PROPER(LEFT(R1419,(SEARCH("/",R1419)-2)+1))</f>
        <v>Games</v>
      </c>
      <c r="V1419" t="str">
        <f>PROPER(RIGHT(R1419,LEN(R1419)-SEARCH("/",R1419)))</f>
        <v>Mobile Games</v>
      </c>
    </row>
    <row r="1420" spans="1:22" x14ac:dyDescent="0.25">
      <c r="A1420">
        <v>1135</v>
      </c>
      <c r="B1420" s="7" t="s">
        <v>1136</v>
      </c>
      <c r="C1420" s="7" t="s">
        <v>5245</v>
      </c>
      <c r="D1420" s="4">
        <v>1000</v>
      </c>
      <c r="E1420" s="4">
        <v>50</v>
      </c>
      <c r="F1420" t="s">
        <v>8221</v>
      </c>
      <c r="G1420" t="s">
        <v>8236</v>
      </c>
      <c r="H1420" t="s">
        <v>8249</v>
      </c>
      <c r="I1420">
        <v>1470527094</v>
      </c>
      <c r="J1420" s="11">
        <f>(((I1420/60)/60)/24)+DATE(1970,1,1)</f>
        <v>42588.989513888882</v>
      </c>
      <c r="K1420">
        <v>1467935094</v>
      </c>
      <c r="L1420" s="15">
        <f>(((K1420/60)/60)/24)+DATE(1970,1,1)</f>
        <v>42558.989513888882</v>
      </c>
      <c r="M1420" s="63">
        <f>DATEDIF(L1420,J1420,"D")</f>
        <v>30</v>
      </c>
      <c r="N1420" s="5">
        <v>30</v>
      </c>
      <c r="O1420" t="b">
        <v>0</v>
      </c>
      <c r="P1420">
        <v>1</v>
      </c>
      <c r="Q1420" t="b">
        <v>0</v>
      </c>
      <c r="R1420" t="s">
        <v>8283</v>
      </c>
      <c r="S1420" s="2">
        <f>IF(E1420=0,0,E1420/D1420*100)</f>
        <v>5</v>
      </c>
      <c r="T1420" s="4">
        <f>IF(E1420=0,0,E1420/P1420)</f>
        <v>50</v>
      </c>
      <c r="U1420" t="str">
        <f>PROPER(LEFT(R1420,(SEARCH("/",R1420)-2)+1))</f>
        <v>Games</v>
      </c>
      <c r="V1420" t="str">
        <f>PROPER(RIGHT(R1420,LEN(R1420)-SEARCH("/",R1420)))</f>
        <v>Mobile Games</v>
      </c>
    </row>
    <row r="1421" spans="1:22" x14ac:dyDescent="0.25">
      <c r="A1421">
        <v>1136</v>
      </c>
      <c r="B1421" s="7" t="s">
        <v>1137</v>
      </c>
      <c r="C1421" s="7" t="s">
        <v>5246</v>
      </c>
      <c r="D1421" s="4">
        <v>4190</v>
      </c>
      <c r="E1421" s="4">
        <v>270</v>
      </c>
      <c r="F1421" t="s">
        <v>8221</v>
      </c>
      <c r="G1421" t="s">
        <v>8230</v>
      </c>
      <c r="H1421" t="s">
        <v>8249</v>
      </c>
      <c r="I1421">
        <v>1450541229</v>
      </c>
      <c r="J1421" s="11">
        <f>(((I1421/60)/60)/24)+DATE(1970,1,1)</f>
        <v>42357.671631944439</v>
      </c>
      <c r="K1421">
        <v>1447949229</v>
      </c>
      <c r="L1421" s="15">
        <f>(((K1421/60)/60)/24)+DATE(1970,1,1)</f>
        <v>42327.671631944439</v>
      </c>
      <c r="M1421" s="63">
        <f>DATEDIF(L1421,J1421,"D")</f>
        <v>30</v>
      </c>
      <c r="N1421" s="5">
        <v>30</v>
      </c>
      <c r="O1421" t="b">
        <v>0</v>
      </c>
      <c r="P1421">
        <v>6</v>
      </c>
      <c r="Q1421" t="b">
        <v>0</v>
      </c>
      <c r="R1421" t="s">
        <v>8283</v>
      </c>
      <c r="S1421" s="2">
        <f>IF(E1421=0,0,E1421/D1421*100)</f>
        <v>6.4439140811455857</v>
      </c>
      <c r="T1421" s="4">
        <f>IF(E1421=0,0,E1421/P1421)</f>
        <v>45</v>
      </c>
      <c r="U1421" t="str">
        <f>PROPER(LEFT(R1421,(SEARCH("/",R1421)-2)+1))</f>
        <v>Games</v>
      </c>
      <c r="V1421" t="str">
        <f>PROPER(RIGHT(R1421,LEN(R1421)-SEARCH("/",R1421)))</f>
        <v>Mobile Games</v>
      </c>
    </row>
    <row r="1422" spans="1:22" x14ac:dyDescent="0.25">
      <c r="A1422">
        <v>1137</v>
      </c>
      <c r="B1422" s="7" t="s">
        <v>1138</v>
      </c>
      <c r="C1422" s="7" t="s">
        <v>5247</v>
      </c>
      <c r="D1422" s="4">
        <v>25000</v>
      </c>
      <c r="E1422" s="4">
        <v>9875</v>
      </c>
      <c r="F1422" t="s">
        <v>8221</v>
      </c>
      <c r="G1422" t="s">
        <v>8224</v>
      </c>
      <c r="H1422" t="s">
        <v>8246</v>
      </c>
      <c r="I1422">
        <v>1461440421</v>
      </c>
      <c r="J1422" s="11">
        <f>(((I1422/60)/60)/24)+DATE(1970,1,1)</f>
        <v>42483.819687499999</v>
      </c>
      <c r="K1422">
        <v>1458848421</v>
      </c>
      <c r="L1422" s="15">
        <f>(((K1422/60)/60)/24)+DATE(1970,1,1)</f>
        <v>42453.819687499999</v>
      </c>
      <c r="M1422" s="63">
        <f>DATEDIF(L1422,J1422,"D")</f>
        <v>30</v>
      </c>
      <c r="N1422" s="5">
        <v>30</v>
      </c>
      <c r="O1422" t="b">
        <v>0</v>
      </c>
      <c r="P1422">
        <v>39</v>
      </c>
      <c r="Q1422" t="b">
        <v>0</v>
      </c>
      <c r="R1422" t="s">
        <v>8283</v>
      </c>
      <c r="S1422" s="2">
        <f>IF(E1422=0,0,E1422/D1422*100)</f>
        <v>39.5</v>
      </c>
      <c r="T1422" s="4">
        <f>IF(E1422=0,0,E1422/P1422)</f>
        <v>253.2051282051282</v>
      </c>
      <c r="U1422" t="str">
        <f>PROPER(LEFT(R1422,(SEARCH("/",R1422)-2)+1))</f>
        <v>Games</v>
      </c>
      <c r="V1422" t="str">
        <f>PROPER(RIGHT(R1422,LEN(R1422)-SEARCH("/",R1422)))</f>
        <v>Mobile Games</v>
      </c>
    </row>
    <row r="1423" spans="1:22" x14ac:dyDescent="0.25">
      <c r="A1423">
        <v>1139</v>
      </c>
      <c r="B1423" s="7" t="s">
        <v>1140</v>
      </c>
      <c r="C1423" s="7" t="s">
        <v>5249</v>
      </c>
      <c r="D1423" s="4">
        <v>8000</v>
      </c>
      <c r="E1423" s="4">
        <v>5</v>
      </c>
      <c r="F1423" t="s">
        <v>8221</v>
      </c>
      <c r="G1423" t="s">
        <v>8224</v>
      </c>
      <c r="H1423" t="s">
        <v>8246</v>
      </c>
      <c r="I1423">
        <v>1420100426</v>
      </c>
      <c r="J1423" s="11">
        <f>(((I1423/60)/60)/24)+DATE(1970,1,1)</f>
        <v>42005.347523148142</v>
      </c>
      <c r="K1423">
        <v>1417508426</v>
      </c>
      <c r="L1423" s="15">
        <f>(((K1423/60)/60)/24)+DATE(1970,1,1)</f>
        <v>41975.347523148142</v>
      </c>
      <c r="M1423" s="63">
        <f>DATEDIF(L1423,J1423,"D")</f>
        <v>30</v>
      </c>
      <c r="N1423" s="5">
        <v>30</v>
      </c>
      <c r="O1423" t="b">
        <v>0</v>
      </c>
      <c r="P1423">
        <v>1</v>
      </c>
      <c r="Q1423" t="b">
        <v>0</v>
      </c>
      <c r="R1423" t="s">
        <v>8283</v>
      </c>
      <c r="S1423" s="2">
        <f>IF(E1423=0,0,E1423/D1423*100)</f>
        <v>6.25E-2</v>
      </c>
      <c r="T1423" s="4">
        <f>IF(E1423=0,0,E1423/P1423)</f>
        <v>5</v>
      </c>
      <c r="U1423" t="str">
        <f>PROPER(LEFT(R1423,(SEARCH("/",R1423)-2)+1))</f>
        <v>Games</v>
      </c>
      <c r="V1423" t="str">
        <f>PROPER(RIGHT(R1423,LEN(R1423)-SEARCH("/",R1423)))</f>
        <v>Mobile Games</v>
      </c>
    </row>
    <row r="1424" spans="1:22" x14ac:dyDescent="0.25">
      <c r="A1424">
        <v>1140</v>
      </c>
      <c r="B1424" s="7" t="s">
        <v>1141</v>
      </c>
      <c r="C1424" s="7" t="s">
        <v>5250</v>
      </c>
      <c r="D1424" s="4">
        <v>5000</v>
      </c>
      <c r="E1424" s="4">
        <v>0</v>
      </c>
      <c r="F1424" t="s">
        <v>8221</v>
      </c>
      <c r="G1424" t="s">
        <v>8225</v>
      </c>
      <c r="H1424" t="s">
        <v>8247</v>
      </c>
      <c r="I1424">
        <v>1438859121</v>
      </c>
      <c r="J1424" s="11">
        <f>(((I1424/60)/60)/24)+DATE(1970,1,1)</f>
        <v>42222.462048611109</v>
      </c>
      <c r="K1424">
        <v>1436267121</v>
      </c>
      <c r="L1424" s="15">
        <f>(((K1424/60)/60)/24)+DATE(1970,1,1)</f>
        <v>42192.462048611109</v>
      </c>
      <c r="M1424" s="63">
        <f>DATEDIF(L1424,J1424,"D")</f>
        <v>30</v>
      </c>
      <c r="N1424" s="5">
        <v>30</v>
      </c>
      <c r="O1424" t="b">
        <v>0</v>
      </c>
      <c r="P1424">
        <v>0</v>
      </c>
      <c r="Q1424" t="b">
        <v>0</v>
      </c>
      <c r="R1424" t="s">
        <v>8283</v>
      </c>
      <c r="S1424" s="2">
        <f>IF(E1424=0,0,E1424/D1424*100)</f>
        <v>0</v>
      </c>
      <c r="T1424" s="4">
        <f>IF(E1424=0,0,E1424/P1424)</f>
        <v>0</v>
      </c>
      <c r="U1424" t="str">
        <f>PROPER(LEFT(R1424,(SEARCH("/",R1424)-2)+1))</f>
        <v>Games</v>
      </c>
      <c r="V1424" t="str">
        <f>PROPER(RIGHT(R1424,LEN(R1424)-SEARCH("/",R1424)))</f>
        <v>Mobile Games</v>
      </c>
    </row>
    <row r="1425" spans="1:22" x14ac:dyDescent="0.25">
      <c r="A1425">
        <v>1141</v>
      </c>
      <c r="B1425" s="7" t="s">
        <v>1142</v>
      </c>
      <c r="C1425" s="7" t="s">
        <v>5251</v>
      </c>
      <c r="D1425" s="4">
        <v>500</v>
      </c>
      <c r="E1425" s="4">
        <v>0</v>
      </c>
      <c r="F1425" t="s">
        <v>8221</v>
      </c>
      <c r="G1425" t="s">
        <v>8236</v>
      </c>
      <c r="H1425" t="s">
        <v>8249</v>
      </c>
      <c r="I1425">
        <v>1436460450</v>
      </c>
      <c r="J1425" s="11">
        <f>(((I1425/60)/60)/24)+DATE(1970,1,1)</f>
        <v>42194.699652777781</v>
      </c>
      <c r="K1425">
        <v>1433868450</v>
      </c>
      <c r="L1425" s="15">
        <f>(((K1425/60)/60)/24)+DATE(1970,1,1)</f>
        <v>42164.699652777781</v>
      </c>
      <c r="M1425" s="63">
        <f>DATEDIF(L1425,J1425,"D")</f>
        <v>30</v>
      </c>
      <c r="N1425" s="5">
        <v>30</v>
      </c>
      <c r="O1425" t="b">
        <v>0</v>
      </c>
      <c r="P1425">
        <v>0</v>
      </c>
      <c r="Q1425" t="b">
        <v>0</v>
      </c>
      <c r="R1425" t="s">
        <v>8283</v>
      </c>
      <c r="S1425" s="2">
        <f>IF(E1425=0,0,E1425/D1425*100)</f>
        <v>0</v>
      </c>
      <c r="T1425" s="4">
        <f>IF(E1425=0,0,E1425/P1425)</f>
        <v>0</v>
      </c>
      <c r="U1425" t="str">
        <f>PROPER(LEFT(R1425,(SEARCH("/",R1425)-2)+1))</f>
        <v>Games</v>
      </c>
      <c r="V1425" t="str">
        <f>PROPER(RIGHT(R1425,LEN(R1425)-SEARCH("/",R1425)))</f>
        <v>Mobile Games</v>
      </c>
    </row>
    <row r="1426" spans="1:22" x14ac:dyDescent="0.25">
      <c r="A1426">
        <v>1142</v>
      </c>
      <c r="B1426" s="7" t="s">
        <v>1143</v>
      </c>
      <c r="C1426" s="7" t="s">
        <v>5252</v>
      </c>
      <c r="D1426" s="4">
        <v>4000</v>
      </c>
      <c r="E1426" s="4">
        <v>0</v>
      </c>
      <c r="F1426" t="s">
        <v>8221</v>
      </c>
      <c r="G1426" t="s">
        <v>8224</v>
      </c>
      <c r="H1426" t="s">
        <v>8246</v>
      </c>
      <c r="I1426">
        <v>1424131727</v>
      </c>
      <c r="J1426" s="11">
        <f>(((I1426/60)/60)/24)+DATE(1970,1,1)</f>
        <v>42052.006099537044</v>
      </c>
      <c r="K1426">
        <v>1421539727</v>
      </c>
      <c r="L1426" s="15">
        <f>(((K1426/60)/60)/24)+DATE(1970,1,1)</f>
        <v>42022.006099537044</v>
      </c>
      <c r="M1426" s="63">
        <f>DATEDIF(L1426,J1426,"D")</f>
        <v>30</v>
      </c>
      <c r="N1426" s="5">
        <v>30</v>
      </c>
      <c r="O1426" t="b">
        <v>0</v>
      </c>
      <c r="P1426">
        <v>0</v>
      </c>
      <c r="Q1426" t="b">
        <v>0</v>
      </c>
      <c r="R1426" t="s">
        <v>8283</v>
      </c>
      <c r="S1426" s="2">
        <f>IF(E1426=0,0,E1426/D1426*100)</f>
        <v>0</v>
      </c>
      <c r="T1426" s="4">
        <f>IF(E1426=0,0,E1426/P1426)</f>
        <v>0</v>
      </c>
      <c r="U1426" t="str">
        <f>PROPER(LEFT(R1426,(SEARCH("/",R1426)-2)+1))</f>
        <v>Games</v>
      </c>
      <c r="V1426" t="str">
        <f>PROPER(RIGHT(R1426,LEN(R1426)-SEARCH("/",R1426)))</f>
        <v>Mobile Games</v>
      </c>
    </row>
    <row r="1427" spans="1:22" x14ac:dyDescent="0.25">
      <c r="A1427">
        <v>1143</v>
      </c>
      <c r="B1427" s="7" t="s">
        <v>1144</v>
      </c>
      <c r="C1427" s="7" t="s">
        <v>5253</v>
      </c>
      <c r="D1427" s="4">
        <v>45000</v>
      </c>
      <c r="E1427" s="4">
        <v>186</v>
      </c>
      <c r="F1427" t="s">
        <v>8221</v>
      </c>
      <c r="G1427" t="s">
        <v>8224</v>
      </c>
      <c r="H1427" t="s">
        <v>8246</v>
      </c>
      <c r="I1427">
        <v>1450327126</v>
      </c>
      <c r="J1427" s="11">
        <f>(((I1427/60)/60)/24)+DATE(1970,1,1)</f>
        <v>42355.19358796296</v>
      </c>
      <c r="K1427">
        <v>1447735126</v>
      </c>
      <c r="L1427" s="15">
        <f>(((K1427/60)/60)/24)+DATE(1970,1,1)</f>
        <v>42325.19358796296</v>
      </c>
      <c r="M1427" s="63">
        <f>DATEDIF(L1427,J1427,"D")</f>
        <v>30</v>
      </c>
      <c r="N1427" s="5">
        <v>30</v>
      </c>
      <c r="O1427" t="b">
        <v>0</v>
      </c>
      <c r="P1427">
        <v>8</v>
      </c>
      <c r="Q1427" t="b">
        <v>0</v>
      </c>
      <c r="R1427" t="s">
        <v>8283</v>
      </c>
      <c r="S1427" s="2">
        <f>IF(E1427=0,0,E1427/D1427*100)</f>
        <v>0.41333333333333333</v>
      </c>
      <c r="T1427" s="4">
        <f>IF(E1427=0,0,E1427/P1427)</f>
        <v>23.25</v>
      </c>
      <c r="U1427" t="str">
        <f>PROPER(LEFT(R1427,(SEARCH("/",R1427)-2)+1))</f>
        <v>Games</v>
      </c>
      <c r="V1427" t="str">
        <f>PROPER(RIGHT(R1427,LEN(R1427)-SEARCH("/",R1427)))</f>
        <v>Mobile Games</v>
      </c>
    </row>
    <row r="1428" spans="1:22" x14ac:dyDescent="0.25">
      <c r="A1428">
        <v>1144</v>
      </c>
      <c r="B1428" s="7" t="s">
        <v>1145</v>
      </c>
      <c r="C1428" s="7" t="s">
        <v>5254</v>
      </c>
      <c r="D1428" s="4">
        <v>9300</v>
      </c>
      <c r="E1428" s="4">
        <v>0</v>
      </c>
      <c r="F1428" t="s">
        <v>8221</v>
      </c>
      <c r="G1428" t="s">
        <v>8224</v>
      </c>
      <c r="H1428" t="s">
        <v>8246</v>
      </c>
      <c r="I1428">
        <v>1430281320</v>
      </c>
      <c r="J1428" s="11">
        <f>(((I1428/60)/60)/24)+DATE(1970,1,1)</f>
        <v>42123.181944444441</v>
      </c>
      <c r="K1428">
        <v>1427689320</v>
      </c>
      <c r="L1428" s="15">
        <f>(((K1428/60)/60)/24)+DATE(1970,1,1)</f>
        <v>42093.181944444441</v>
      </c>
      <c r="M1428" s="63">
        <f>DATEDIF(L1428,J1428,"D")</f>
        <v>30</v>
      </c>
      <c r="N1428" s="5">
        <v>30</v>
      </c>
      <c r="O1428" t="b">
        <v>0</v>
      </c>
      <c r="P1428">
        <v>0</v>
      </c>
      <c r="Q1428" t="b">
        <v>0</v>
      </c>
      <c r="R1428" t="s">
        <v>8284</v>
      </c>
      <c r="S1428" s="2">
        <f>IF(E1428=0,0,E1428/D1428*100)</f>
        <v>0</v>
      </c>
      <c r="T1428" s="4">
        <f>IF(E1428=0,0,E1428/P1428)</f>
        <v>0</v>
      </c>
      <c r="U1428" t="str">
        <f>PROPER(LEFT(R1428,(SEARCH("/",R1428)-2)+1))</f>
        <v>Food</v>
      </c>
      <c r="V1428" t="str">
        <f>PROPER(RIGHT(R1428,LEN(R1428)-SEARCH("/",R1428)))</f>
        <v>Food Trucks</v>
      </c>
    </row>
    <row r="1429" spans="1:22" x14ac:dyDescent="0.25">
      <c r="A1429">
        <v>1148</v>
      </c>
      <c r="B1429" s="7" t="s">
        <v>1149</v>
      </c>
      <c r="C1429" s="7" t="s">
        <v>5258</v>
      </c>
      <c r="D1429" s="4">
        <v>15000</v>
      </c>
      <c r="E1429" s="4">
        <v>73</v>
      </c>
      <c r="F1429" t="s">
        <v>8221</v>
      </c>
      <c r="G1429" t="s">
        <v>8224</v>
      </c>
      <c r="H1429" t="s">
        <v>8246</v>
      </c>
      <c r="I1429">
        <v>1480568781</v>
      </c>
      <c r="J1429" s="11">
        <f>(((I1429/60)/60)/24)+DATE(1970,1,1)</f>
        <v>42705.212743055556</v>
      </c>
      <c r="K1429">
        <v>1477973181</v>
      </c>
      <c r="L1429" s="15">
        <f>(((K1429/60)/60)/24)+DATE(1970,1,1)</f>
        <v>42675.171076388884</v>
      </c>
      <c r="M1429" s="63">
        <f>DATEDIF(L1429,J1429,"D")</f>
        <v>30</v>
      </c>
      <c r="N1429" s="5">
        <v>30</v>
      </c>
      <c r="O1429" t="b">
        <v>0</v>
      </c>
      <c r="P1429">
        <v>3</v>
      </c>
      <c r="Q1429" t="b">
        <v>0</v>
      </c>
      <c r="R1429" t="s">
        <v>8284</v>
      </c>
      <c r="S1429" s="2">
        <f>IF(E1429=0,0,E1429/D1429*100)</f>
        <v>0.48666666666666669</v>
      </c>
      <c r="T1429" s="4">
        <f>IF(E1429=0,0,E1429/P1429)</f>
        <v>24.333333333333332</v>
      </c>
      <c r="U1429" t="str">
        <f>PROPER(LEFT(R1429,(SEARCH("/",R1429)-2)+1))</f>
        <v>Food</v>
      </c>
      <c r="V1429" t="str">
        <f>PROPER(RIGHT(R1429,LEN(R1429)-SEARCH("/",R1429)))</f>
        <v>Food Trucks</v>
      </c>
    </row>
    <row r="1430" spans="1:22" x14ac:dyDescent="0.25">
      <c r="A1430">
        <v>1149</v>
      </c>
      <c r="B1430" s="7" t="s">
        <v>1150</v>
      </c>
      <c r="C1430" s="7" t="s">
        <v>5259</v>
      </c>
      <c r="D1430" s="4">
        <v>50000</v>
      </c>
      <c r="E1430" s="4">
        <v>75</v>
      </c>
      <c r="F1430" t="s">
        <v>8221</v>
      </c>
      <c r="G1430" t="s">
        <v>8224</v>
      </c>
      <c r="H1430" t="s">
        <v>8246</v>
      </c>
      <c r="I1430">
        <v>1466096566</v>
      </c>
      <c r="J1430" s="11">
        <f>(((I1430/60)/60)/24)+DATE(1970,1,1)</f>
        <v>42537.71025462963</v>
      </c>
      <c r="K1430">
        <v>1463504566</v>
      </c>
      <c r="L1430" s="15">
        <f>(((K1430/60)/60)/24)+DATE(1970,1,1)</f>
        <v>42507.71025462963</v>
      </c>
      <c r="M1430" s="63">
        <f>DATEDIF(L1430,J1430,"D")</f>
        <v>30</v>
      </c>
      <c r="N1430" s="5">
        <v>30</v>
      </c>
      <c r="O1430" t="b">
        <v>0</v>
      </c>
      <c r="P1430">
        <v>2</v>
      </c>
      <c r="Q1430" t="b">
        <v>0</v>
      </c>
      <c r="R1430" t="s">
        <v>8284</v>
      </c>
      <c r="S1430" s="2">
        <f>IF(E1430=0,0,E1430/D1430*100)</f>
        <v>0.15</v>
      </c>
      <c r="T1430" s="4">
        <f>IF(E1430=0,0,E1430/P1430)</f>
        <v>37.5</v>
      </c>
      <c r="U1430" t="str">
        <f>PROPER(LEFT(R1430,(SEARCH("/",R1430)-2)+1))</f>
        <v>Food</v>
      </c>
      <c r="V1430" t="str">
        <f>PROPER(RIGHT(R1430,LEN(R1430)-SEARCH("/",R1430)))</f>
        <v>Food Trucks</v>
      </c>
    </row>
    <row r="1431" spans="1:22" x14ac:dyDescent="0.25">
      <c r="A1431">
        <v>1151</v>
      </c>
      <c r="B1431" s="7" t="s">
        <v>1152</v>
      </c>
      <c r="C1431" s="7" t="s">
        <v>5261</v>
      </c>
      <c r="D1431" s="4">
        <v>25000</v>
      </c>
      <c r="E1431" s="4">
        <v>0</v>
      </c>
      <c r="F1431" t="s">
        <v>8221</v>
      </c>
      <c r="G1431" t="s">
        <v>8224</v>
      </c>
      <c r="H1431" t="s">
        <v>8246</v>
      </c>
      <c r="I1431">
        <v>1441592863</v>
      </c>
      <c r="J1431" s="11">
        <f>(((I1431/60)/60)/24)+DATE(1970,1,1)</f>
        <v>42254.102581018517</v>
      </c>
      <c r="K1431">
        <v>1439000863</v>
      </c>
      <c r="L1431" s="15">
        <f>(((K1431/60)/60)/24)+DATE(1970,1,1)</f>
        <v>42224.102581018517</v>
      </c>
      <c r="M1431" s="63">
        <f>DATEDIF(L1431,J1431,"D")</f>
        <v>30</v>
      </c>
      <c r="N1431" s="5">
        <v>30</v>
      </c>
      <c r="O1431" t="b">
        <v>0</v>
      </c>
      <c r="P1431">
        <v>0</v>
      </c>
      <c r="Q1431" t="b">
        <v>0</v>
      </c>
      <c r="R1431" t="s">
        <v>8284</v>
      </c>
      <c r="S1431" s="2">
        <f>IF(E1431=0,0,E1431/D1431*100)</f>
        <v>0</v>
      </c>
      <c r="T1431" s="4">
        <f>IF(E1431=0,0,E1431/P1431)</f>
        <v>0</v>
      </c>
      <c r="U1431" t="str">
        <f>PROPER(LEFT(R1431,(SEARCH("/",R1431)-2)+1))</f>
        <v>Food</v>
      </c>
      <c r="V1431" t="str">
        <f>PROPER(RIGHT(R1431,LEN(R1431)-SEARCH("/",R1431)))</f>
        <v>Food Trucks</v>
      </c>
    </row>
    <row r="1432" spans="1:22" x14ac:dyDescent="0.25">
      <c r="A1432">
        <v>1152</v>
      </c>
      <c r="B1432" s="7" t="s">
        <v>1153</v>
      </c>
      <c r="C1432" s="7" t="s">
        <v>5262</v>
      </c>
      <c r="D1432" s="4">
        <v>16000</v>
      </c>
      <c r="E1432" s="4">
        <v>911</v>
      </c>
      <c r="F1432" t="s">
        <v>8221</v>
      </c>
      <c r="G1432" t="s">
        <v>8224</v>
      </c>
      <c r="H1432" t="s">
        <v>8246</v>
      </c>
      <c r="I1432">
        <v>1431709312</v>
      </c>
      <c r="J1432" s="11">
        <f>(((I1432/60)/60)/24)+DATE(1970,1,1)</f>
        <v>42139.709629629629</v>
      </c>
      <c r="K1432">
        <v>1429117312</v>
      </c>
      <c r="L1432" s="15">
        <f>(((K1432/60)/60)/24)+DATE(1970,1,1)</f>
        <v>42109.709629629629</v>
      </c>
      <c r="M1432" s="63">
        <f>DATEDIF(L1432,J1432,"D")</f>
        <v>30</v>
      </c>
      <c r="N1432" s="5">
        <v>30</v>
      </c>
      <c r="O1432" t="b">
        <v>0</v>
      </c>
      <c r="P1432">
        <v>15</v>
      </c>
      <c r="Q1432" t="b">
        <v>0</v>
      </c>
      <c r="R1432" t="s">
        <v>8284</v>
      </c>
      <c r="S1432" s="2">
        <f>IF(E1432=0,0,E1432/D1432*100)</f>
        <v>5.6937500000000005</v>
      </c>
      <c r="T1432" s="4">
        <f>IF(E1432=0,0,E1432/P1432)</f>
        <v>60.733333333333334</v>
      </c>
      <c r="U1432" t="str">
        <f>PROPER(LEFT(R1432,(SEARCH("/",R1432)-2)+1))</f>
        <v>Food</v>
      </c>
      <c r="V1432" t="str">
        <f>PROPER(RIGHT(R1432,LEN(R1432)-SEARCH("/",R1432)))</f>
        <v>Food Trucks</v>
      </c>
    </row>
    <row r="1433" spans="1:22" x14ac:dyDescent="0.25">
      <c r="A1433">
        <v>1153</v>
      </c>
      <c r="B1433" s="7" t="s">
        <v>1154</v>
      </c>
      <c r="C1433" s="7" t="s">
        <v>5263</v>
      </c>
      <c r="D1433" s="4">
        <v>8000</v>
      </c>
      <c r="E1433" s="4">
        <v>50</v>
      </c>
      <c r="F1433" t="s">
        <v>8221</v>
      </c>
      <c r="G1433" t="s">
        <v>8224</v>
      </c>
      <c r="H1433" t="s">
        <v>8246</v>
      </c>
      <c r="I1433">
        <v>1434647305</v>
      </c>
      <c r="J1433" s="11">
        <f>(((I1433/60)/60)/24)+DATE(1970,1,1)</f>
        <v>42173.714178240742</v>
      </c>
      <c r="K1433">
        <v>1432055305</v>
      </c>
      <c r="L1433" s="15">
        <f>(((K1433/60)/60)/24)+DATE(1970,1,1)</f>
        <v>42143.714178240742</v>
      </c>
      <c r="M1433" s="63">
        <f>DATEDIF(L1433,J1433,"D")</f>
        <v>30</v>
      </c>
      <c r="N1433" s="5">
        <v>30</v>
      </c>
      <c r="O1433" t="b">
        <v>0</v>
      </c>
      <c r="P1433">
        <v>1</v>
      </c>
      <c r="Q1433" t="b">
        <v>0</v>
      </c>
      <c r="R1433" t="s">
        <v>8284</v>
      </c>
      <c r="S1433" s="2">
        <f>IF(E1433=0,0,E1433/D1433*100)</f>
        <v>0.625</v>
      </c>
      <c r="T1433" s="4">
        <f>IF(E1433=0,0,E1433/P1433)</f>
        <v>50</v>
      </c>
      <c r="U1433" t="str">
        <f>PROPER(LEFT(R1433,(SEARCH("/",R1433)-2)+1))</f>
        <v>Food</v>
      </c>
      <c r="V1433" t="str">
        <f>PROPER(RIGHT(R1433,LEN(R1433)-SEARCH("/",R1433)))</f>
        <v>Food Trucks</v>
      </c>
    </row>
    <row r="1434" spans="1:22" x14ac:dyDescent="0.25">
      <c r="A1434">
        <v>1154</v>
      </c>
      <c r="B1434" s="7" t="s">
        <v>1155</v>
      </c>
      <c r="C1434" s="7" t="s">
        <v>5264</v>
      </c>
      <c r="D1434" s="4">
        <v>5000</v>
      </c>
      <c r="E1434" s="4">
        <v>325</v>
      </c>
      <c r="F1434" t="s">
        <v>8221</v>
      </c>
      <c r="G1434" t="s">
        <v>8224</v>
      </c>
      <c r="H1434" t="s">
        <v>8246</v>
      </c>
      <c r="I1434">
        <v>1441507006</v>
      </c>
      <c r="J1434" s="11">
        <f>(((I1434/60)/60)/24)+DATE(1970,1,1)</f>
        <v>42253.108865740738</v>
      </c>
      <c r="K1434">
        <v>1438915006</v>
      </c>
      <c r="L1434" s="15">
        <f>(((K1434/60)/60)/24)+DATE(1970,1,1)</f>
        <v>42223.108865740738</v>
      </c>
      <c r="M1434" s="63">
        <f>DATEDIF(L1434,J1434,"D")</f>
        <v>30</v>
      </c>
      <c r="N1434" s="5">
        <v>30</v>
      </c>
      <c r="O1434" t="b">
        <v>0</v>
      </c>
      <c r="P1434">
        <v>3</v>
      </c>
      <c r="Q1434" t="b">
        <v>0</v>
      </c>
      <c r="R1434" t="s">
        <v>8284</v>
      </c>
      <c r="S1434" s="2">
        <f>IF(E1434=0,0,E1434/D1434*100)</f>
        <v>6.5</v>
      </c>
      <c r="T1434" s="4">
        <f>IF(E1434=0,0,E1434/P1434)</f>
        <v>108.33333333333333</v>
      </c>
      <c r="U1434" t="str">
        <f>PROPER(LEFT(R1434,(SEARCH("/",R1434)-2)+1))</f>
        <v>Food</v>
      </c>
      <c r="V1434" t="str">
        <f>PROPER(RIGHT(R1434,LEN(R1434)-SEARCH("/",R1434)))</f>
        <v>Food Trucks</v>
      </c>
    </row>
    <row r="1435" spans="1:22" x14ac:dyDescent="0.25">
      <c r="A1435">
        <v>1155</v>
      </c>
      <c r="B1435" s="7" t="s">
        <v>1156</v>
      </c>
      <c r="C1435" s="7" t="s">
        <v>5265</v>
      </c>
      <c r="D1435" s="4">
        <v>25000</v>
      </c>
      <c r="E1435" s="4">
        <v>188</v>
      </c>
      <c r="F1435" t="s">
        <v>8221</v>
      </c>
      <c r="G1435" t="s">
        <v>8224</v>
      </c>
      <c r="H1435" t="s">
        <v>8246</v>
      </c>
      <c r="I1435">
        <v>1408040408</v>
      </c>
      <c r="J1435" s="11">
        <f>(((I1435/60)/60)/24)+DATE(1970,1,1)</f>
        <v>41865.763981481483</v>
      </c>
      <c r="K1435">
        <v>1405448408</v>
      </c>
      <c r="L1435" s="15">
        <f>(((K1435/60)/60)/24)+DATE(1970,1,1)</f>
        <v>41835.763981481483</v>
      </c>
      <c r="M1435" s="63">
        <f>DATEDIF(L1435,J1435,"D")</f>
        <v>30</v>
      </c>
      <c r="N1435" s="5">
        <v>30</v>
      </c>
      <c r="O1435" t="b">
        <v>0</v>
      </c>
      <c r="P1435">
        <v>8</v>
      </c>
      <c r="Q1435" t="b">
        <v>0</v>
      </c>
      <c r="R1435" t="s">
        <v>8284</v>
      </c>
      <c r="S1435" s="2">
        <f>IF(E1435=0,0,E1435/D1435*100)</f>
        <v>0.752</v>
      </c>
      <c r="T1435" s="4">
        <f>IF(E1435=0,0,E1435/P1435)</f>
        <v>23.5</v>
      </c>
      <c r="U1435" t="str">
        <f>PROPER(LEFT(R1435,(SEARCH("/",R1435)-2)+1))</f>
        <v>Food</v>
      </c>
      <c r="V1435" t="str">
        <f>PROPER(RIGHT(R1435,LEN(R1435)-SEARCH("/",R1435)))</f>
        <v>Food Trucks</v>
      </c>
    </row>
    <row r="1436" spans="1:22" x14ac:dyDescent="0.25">
      <c r="A1436">
        <v>1156</v>
      </c>
      <c r="B1436" s="7" t="s">
        <v>1157</v>
      </c>
      <c r="C1436" s="7" t="s">
        <v>5266</v>
      </c>
      <c r="D1436" s="4">
        <v>6500</v>
      </c>
      <c r="E1436" s="4">
        <v>0</v>
      </c>
      <c r="F1436" t="s">
        <v>8221</v>
      </c>
      <c r="G1436" t="s">
        <v>8224</v>
      </c>
      <c r="H1436" t="s">
        <v>8246</v>
      </c>
      <c r="I1436">
        <v>1424742162</v>
      </c>
      <c r="J1436" s="11">
        <f>(((I1436/60)/60)/24)+DATE(1970,1,1)</f>
        <v>42059.07131944444</v>
      </c>
      <c r="K1436">
        <v>1422150162</v>
      </c>
      <c r="L1436" s="15">
        <f>(((K1436/60)/60)/24)+DATE(1970,1,1)</f>
        <v>42029.07131944444</v>
      </c>
      <c r="M1436" s="63">
        <f>DATEDIF(L1436,J1436,"D")</f>
        <v>30</v>
      </c>
      <c r="N1436" s="5">
        <v>30</v>
      </c>
      <c r="O1436" t="b">
        <v>0</v>
      </c>
      <c r="P1436">
        <v>0</v>
      </c>
      <c r="Q1436" t="b">
        <v>0</v>
      </c>
      <c r="R1436" t="s">
        <v>8284</v>
      </c>
      <c r="S1436" s="2">
        <f>IF(E1436=0,0,E1436/D1436*100)</f>
        <v>0</v>
      </c>
      <c r="T1436" s="4">
        <f>IF(E1436=0,0,E1436/P1436)</f>
        <v>0</v>
      </c>
      <c r="U1436" t="str">
        <f>PROPER(LEFT(R1436,(SEARCH("/",R1436)-2)+1))</f>
        <v>Food</v>
      </c>
      <c r="V1436" t="str">
        <f>PROPER(RIGHT(R1436,LEN(R1436)-SEARCH("/",R1436)))</f>
        <v>Food Trucks</v>
      </c>
    </row>
    <row r="1437" spans="1:22" x14ac:dyDescent="0.25">
      <c r="A1437">
        <v>1158</v>
      </c>
      <c r="B1437" s="7" t="s">
        <v>1159</v>
      </c>
      <c r="C1437" s="7" t="s">
        <v>5268</v>
      </c>
      <c r="D1437" s="4">
        <v>7500</v>
      </c>
      <c r="E1437" s="4">
        <v>35</v>
      </c>
      <c r="F1437" t="s">
        <v>8221</v>
      </c>
      <c r="G1437" t="s">
        <v>8224</v>
      </c>
      <c r="H1437" t="s">
        <v>8246</v>
      </c>
      <c r="I1437">
        <v>1418091128</v>
      </c>
      <c r="J1437" s="11">
        <f>(((I1437/60)/60)/24)+DATE(1970,1,1)</f>
        <v>41982.09175925926</v>
      </c>
      <c r="K1437">
        <v>1415499128</v>
      </c>
      <c r="L1437" s="15">
        <f>(((K1437/60)/60)/24)+DATE(1970,1,1)</f>
        <v>41952.09175925926</v>
      </c>
      <c r="M1437" s="63">
        <f>DATEDIF(L1437,J1437,"D")</f>
        <v>30</v>
      </c>
      <c r="N1437" s="5">
        <v>30</v>
      </c>
      <c r="O1437" t="b">
        <v>0</v>
      </c>
      <c r="P1437">
        <v>3</v>
      </c>
      <c r="Q1437" t="b">
        <v>0</v>
      </c>
      <c r="R1437" t="s">
        <v>8284</v>
      </c>
      <c r="S1437" s="2">
        <f>IF(E1437=0,0,E1437/D1437*100)</f>
        <v>0.46666666666666673</v>
      </c>
      <c r="T1437" s="4">
        <f>IF(E1437=0,0,E1437/P1437)</f>
        <v>11.666666666666666</v>
      </c>
      <c r="U1437" t="str">
        <f>PROPER(LEFT(R1437,(SEARCH("/",R1437)-2)+1))</f>
        <v>Food</v>
      </c>
      <c r="V1437" t="str">
        <f>PROPER(RIGHT(R1437,LEN(R1437)-SEARCH("/",R1437)))</f>
        <v>Food Trucks</v>
      </c>
    </row>
    <row r="1438" spans="1:22" x14ac:dyDescent="0.25">
      <c r="A1438">
        <v>1160</v>
      </c>
      <c r="B1438" s="7" t="s">
        <v>1161</v>
      </c>
      <c r="C1438" s="7" t="s">
        <v>5270</v>
      </c>
      <c r="D1438" s="4">
        <v>30000</v>
      </c>
      <c r="E1438" s="4">
        <v>1155</v>
      </c>
      <c r="F1438" t="s">
        <v>8221</v>
      </c>
      <c r="G1438" t="s">
        <v>8224</v>
      </c>
      <c r="H1438" t="s">
        <v>8246</v>
      </c>
      <c r="I1438">
        <v>1427510586</v>
      </c>
      <c r="J1438" s="11">
        <f>(((I1438/60)/60)/24)+DATE(1970,1,1)</f>
        <v>42091.113263888896</v>
      </c>
      <c r="K1438">
        <v>1424922186</v>
      </c>
      <c r="L1438" s="15">
        <f>(((K1438/60)/60)/24)+DATE(1970,1,1)</f>
        <v>42061.154930555553</v>
      </c>
      <c r="M1438" s="63">
        <f>DATEDIF(L1438,J1438,"D")</f>
        <v>30</v>
      </c>
      <c r="N1438" s="5">
        <v>30</v>
      </c>
      <c r="O1438" t="b">
        <v>0</v>
      </c>
      <c r="P1438">
        <v>19</v>
      </c>
      <c r="Q1438" t="b">
        <v>0</v>
      </c>
      <c r="R1438" t="s">
        <v>8284</v>
      </c>
      <c r="S1438" s="2">
        <f>IF(E1438=0,0,E1438/D1438*100)</f>
        <v>3.85</v>
      </c>
      <c r="T1438" s="4">
        <f>IF(E1438=0,0,E1438/P1438)</f>
        <v>60.789473684210527</v>
      </c>
      <c r="U1438" t="str">
        <f>PROPER(LEFT(R1438,(SEARCH("/",R1438)-2)+1))</f>
        <v>Food</v>
      </c>
      <c r="V1438" t="str">
        <f>PROPER(RIGHT(R1438,LEN(R1438)-SEARCH("/",R1438)))</f>
        <v>Food Trucks</v>
      </c>
    </row>
    <row r="1439" spans="1:22" x14ac:dyDescent="0.25">
      <c r="A1439">
        <v>1163</v>
      </c>
      <c r="B1439" s="7" t="s">
        <v>1164</v>
      </c>
      <c r="C1439" s="7" t="s">
        <v>5273</v>
      </c>
      <c r="D1439" s="4">
        <v>5200</v>
      </c>
      <c r="E1439" s="4">
        <v>0</v>
      </c>
      <c r="F1439" t="s">
        <v>8221</v>
      </c>
      <c r="G1439" t="s">
        <v>8224</v>
      </c>
      <c r="H1439" t="s">
        <v>8246</v>
      </c>
      <c r="I1439">
        <v>1407604920</v>
      </c>
      <c r="J1439" s="11">
        <f>(((I1439/60)/60)/24)+DATE(1970,1,1)</f>
        <v>41860.723611111112</v>
      </c>
      <c r="K1439">
        <v>1405012920</v>
      </c>
      <c r="L1439" s="15">
        <f>(((K1439/60)/60)/24)+DATE(1970,1,1)</f>
        <v>41830.723611111112</v>
      </c>
      <c r="M1439" s="63">
        <f>DATEDIF(L1439,J1439,"D")</f>
        <v>30</v>
      </c>
      <c r="N1439" s="5">
        <v>30</v>
      </c>
      <c r="O1439" t="b">
        <v>0</v>
      </c>
      <c r="P1439">
        <v>0</v>
      </c>
      <c r="Q1439" t="b">
        <v>0</v>
      </c>
      <c r="R1439" t="s">
        <v>8284</v>
      </c>
      <c r="S1439" s="2">
        <f>IF(E1439=0,0,E1439/D1439*100)</f>
        <v>0</v>
      </c>
      <c r="T1439" s="4">
        <f>IF(E1439=0,0,E1439/P1439)</f>
        <v>0</v>
      </c>
      <c r="U1439" t="str">
        <f>PROPER(LEFT(R1439,(SEARCH("/",R1439)-2)+1))</f>
        <v>Food</v>
      </c>
      <c r="V1439" t="str">
        <f>PROPER(RIGHT(R1439,LEN(R1439)-SEARCH("/",R1439)))</f>
        <v>Food Trucks</v>
      </c>
    </row>
    <row r="1440" spans="1:22" x14ac:dyDescent="0.25">
      <c r="A1440">
        <v>1164</v>
      </c>
      <c r="B1440" s="7" t="s">
        <v>1165</v>
      </c>
      <c r="C1440" s="7" t="s">
        <v>5274</v>
      </c>
      <c r="D1440" s="4">
        <v>10000</v>
      </c>
      <c r="E1440" s="4">
        <v>0</v>
      </c>
      <c r="F1440" t="s">
        <v>8221</v>
      </c>
      <c r="G1440" t="s">
        <v>8224</v>
      </c>
      <c r="H1440" t="s">
        <v>8246</v>
      </c>
      <c r="I1440">
        <v>1466270582</v>
      </c>
      <c r="J1440" s="11">
        <f>(((I1440/60)/60)/24)+DATE(1970,1,1)</f>
        <v>42539.724328703705</v>
      </c>
      <c r="K1440">
        <v>1463678582</v>
      </c>
      <c r="L1440" s="15">
        <f>(((K1440/60)/60)/24)+DATE(1970,1,1)</f>
        <v>42509.724328703705</v>
      </c>
      <c r="M1440" s="63">
        <f>DATEDIF(L1440,J1440,"D")</f>
        <v>30</v>
      </c>
      <c r="N1440" s="5">
        <v>30</v>
      </c>
      <c r="O1440" t="b">
        <v>0</v>
      </c>
      <c r="P1440">
        <v>0</v>
      </c>
      <c r="Q1440" t="b">
        <v>0</v>
      </c>
      <c r="R1440" t="s">
        <v>8284</v>
      </c>
      <c r="S1440" s="2">
        <f>IF(E1440=0,0,E1440/D1440*100)</f>
        <v>0</v>
      </c>
      <c r="T1440" s="4">
        <f>IF(E1440=0,0,E1440/P1440)</f>
        <v>0</v>
      </c>
      <c r="U1440" t="str">
        <f>PROPER(LEFT(R1440,(SEARCH("/",R1440)-2)+1))</f>
        <v>Food</v>
      </c>
      <c r="V1440" t="str">
        <f>PROPER(RIGHT(R1440,LEN(R1440)-SEARCH("/",R1440)))</f>
        <v>Food Trucks</v>
      </c>
    </row>
    <row r="1441" spans="1:22" x14ac:dyDescent="0.25">
      <c r="A1441">
        <v>1168</v>
      </c>
      <c r="B1441" s="7" t="s">
        <v>1169</v>
      </c>
      <c r="C1441" s="7" t="s">
        <v>5278</v>
      </c>
      <c r="D1441" s="4">
        <v>18000</v>
      </c>
      <c r="E1441" s="4">
        <v>1020</v>
      </c>
      <c r="F1441" t="s">
        <v>8221</v>
      </c>
      <c r="G1441" t="s">
        <v>8224</v>
      </c>
      <c r="H1441" t="s">
        <v>8246</v>
      </c>
      <c r="I1441">
        <v>1474507065</v>
      </c>
      <c r="J1441" s="11">
        <f>(((I1441/60)/60)/24)+DATE(1970,1,1)</f>
        <v>42635.053993055553</v>
      </c>
      <c r="K1441">
        <v>1471915065</v>
      </c>
      <c r="L1441" s="15">
        <f>(((K1441/60)/60)/24)+DATE(1970,1,1)</f>
        <v>42605.053993055553</v>
      </c>
      <c r="M1441" s="63">
        <f>DATEDIF(L1441,J1441,"D")</f>
        <v>30</v>
      </c>
      <c r="N1441" s="5">
        <v>30</v>
      </c>
      <c r="O1441" t="b">
        <v>0</v>
      </c>
      <c r="P1441">
        <v>3</v>
      </c>
      <c r="Q1441" t="b">
        <v>0</v>
      </c>
      <c r="R1441" t="s">
        <v>8284</v>
      </c>
      <c r="S1441" s="2">
        <f>IF(E1441=0,0,E1441/D1441*100)</f>
        <v>5.6666666666666661</v>
      </c>
      <c r="T1441" s="4">
        <f>IF(E1441=0,0,E1441/P1441)</f>
        <v>340</v>
      </c>
      <c r="U1441" t="str">
        <f>PROPER(LEFT(R1441,(SEARCH("/",R1441)-2)+1))</f>
        <v>Food</v>
      </c>
      <c r="V1441" t="str">
        <f>PROPER(RIGHT(R1441,LEN(R1441)-SEARCH("/",R1441)))</f>
        <v>Food Trucks</v>
      </c>
    </row>
    <row r="1442" spans="1:22" x14ac:dyDescent="0.25">
      <c r="A1442">
        <v>1169</v>
      </c>
      <c r="B1442" s="7" t="s">
        <v>1170</v>
      </c>
      <c r="C1442" s="7" t="s">
        <v>5279</v>
      </c>
      <c r="D1442" s="4">
        <v>10000</v>
      </c>
      <c r="E1442" s="4">
        <v>17</v>
      </c>
      <c r="F1442" t="s">
        <v>8221</v>
      </c>
      <c r="G1442" t="s">
        <v>8224</v>
      </c>
      <c r="H1442" t="s">
        <v>8246</v>
      </c>
      <c r="I1442">
        <v>1424593763</v>
      </c>
      <c r="J1442" s="11">
        <f>(((I1442/60)/60)/24)+DATE(1970,1,1)</f>
        <v>42057.353738425925</v>
      </c>
      <c r="K1442">
        <v>1422001763</v>
      </c>
      <c r="L1442" s="15">
        <f>(((K1442/60)/60)/24)+DATE(1970,1,1)</f>
        <v>42027.353738425925</v>
      </c>
      <c r="M1442" s="63">
        <f>DATEDIF(L1442,J1442,"D")</f>
        <v>30</v>
      </c>
      <c r="N1442" s="5">
        <v>30</v>
      </c>
      <c r="O1442" t="b">
        <v>0</v>
      </c>
      <c r="P1442">
        <v>3</v>
      </c>
      <c r="Q1442" t="b">
        <v>0</v>
      </c>
      <c r="R1442" t="s">
        <v>8284</v>
      </c>
      <c r="S1442" s="2">
        <f>IF(E1442=0,0,E1442/D1442*100)</f>
        <v>0.16999999999999998</v>
      </c>
      <c r="T1442" s="4">
        <f>IF(E1442=0,0,E1442/P1442)</f>
        <v>5.666666666666667</v>
      </c>
      <c r="U1442" t="str">
        <f>PROPER(LEFT(R1442,(SEARCH("/",R1442)-2)+1))</f>
        <v>Food</v>
      </c>
      <c r="V1442" t="str">
        <f>PROPER(RIGHT(R1442,LEN(R1442)-SEARCH("/",R1442)))</f>
        <v>Food Trucks</v>
      </c>
    </row>
    <row r="1443" spans="1:22" x14ac:dyDescent="0.25">
      <c r="A1443">
        <v>1170</v>
      </c>
      <c r="B1443" s="7" t="s">
        <v>1171</v>
      </c>
      <c r="C1443" s="7" t="s">
        <v>5280</v>
      </c>
      <c r="D1443" s="4">
        <v>25000</v>
      </c>
      <c r="E1443" s="4">
        <v>100</v>
      </c>
      <c r="F1443" t="s">
        <v>8221</v>
      </c>
      <c r="G1443" t="s">
        <v>8225</v>
      </c>
      <c r="H1443" t="s">
        <v>8247</v>
      </c>
      <c r="I1443">
        <v>1433021171</v>
      </c>
      <c r="J1443" s="11">
        <f>(((I1443/60)/60)/24)+DATE(1970,1,1)</f>
        <v>42154.893182870372</v>
      </c>
      <c r="K1443">
        <v>1430429171</v>
      </c>
      <c r="L1443" s="15">
        <f>(((K1443/60)/60)/24)+DATE(1970,1,1)</f>
        <v>42124.893182870372</v>
      </c>
      <c r="M1443" s="63">
        <f>DATEDIF(L1443,J1443,"D")</f>
        <v>30</v>
      </c>
      <c r="N1443" s="5">
        <v>30</v>
      </c>
      <c r="O1443" t="b">
        <v>0</v>
      </c>
      <c r="P1443">
        <v>2</v>
      </c>
      <c r="Q1443" t="b">
        <v>0</v>
      </c>
      <c r="R1443" t="s">
        <v>8284</v>
      </c>
      <c r="S1443" s="2">
        <f>IF(E1443=0,0,E1443/D1443*100)</f>
        <v>0.4</v>
      </c>
      <c r="T1443" s="4">
        <f>IF(E1443=0,0,E1443/P1443)</f>
        <v>50</v>
      </c>
      <c r="U1443" t="str">
        <f>PROPER(LEFT(R1443,(SEARCH("/",R1443)-2)+1))</f>
        <v>Food</v>
      </c>
      <c r="V1443" t="str">
        <f>PROPER(RIGHT(R1443,LEN(R1443)-SEARCH("/",R1443)))</f>
        <v>Food Trucks</v>
      </c>
    </row>
    <row r="1444" spans="1:22" x14ac:dyDescent="0.25">
      <c r="A1444">
        <v>1172</v>
      </c>
      <c r="B1444" s="7" t="s">
        <v>1173</v>
      </c>
      <c r="C1444" s="7" t="s">
        <v>5282</v>
      </c>
      <c r="D1444" s="4">
        <v>9000</v>
      </c>
      <c r="E1444" s="4">
        <v>0</v>
      </c>
      <c r="F1444" t="s">
        <v>8221</v>
      </c>
      <c r="G1444" t="s">
        <v>8224</v>
      </c>
      <c r="H1444" t="s">
        <v>8246</v>
      </c>
      <c r="I1444">
        <v>1408551752</v>
      </c>
      <c r="J1444" s="11">
        <f>(((I1444/60)/60)/24)+DATE(1970,1,1)</f>
        <v>41871.682314814818</v>
      </c>
      <c r="K1444">
        <v>1405959752</v>
      </c>
      <c r="L1444" s="15">
        <f>(((K1444/60)/60)/24)+DATE(1970,1,1)</f>
        <v>41841.682314814818</v>
      </c>
      <c r="M1444" s="63">
        <f>DATEDIF(L1444,J1444,"D")</f>
        <v>30</v>
      </c>
      <c r="N1444" s="5">
        <v>30</v>
      </c>
      <c r="O1444" t="b">
        <v>0</v>
      </c>
      <c r="P1444">
        <v>0</v>
      </c>
      <c r="Q1444" t="b">
        <v>0</v>
      </c>
      <c r="R1444" t="s">
        <v>8284</v>
      </c>
      <c r="S1444" s="2">
        <f>IF(E1444=0,0,E1444/D1444*100)</f>
        <v>0</v>
      </c>
      <c r="T1444" s="4">
        <f>IF(E1444=0,0,E1444/P1444)</f>
        <v>0</v>
      </c>
      <c r="U1444" t="str">
        <f>PROPER(LEFT(R1444,(SEARCH("/",R1444)-2)+1))</f>
        <v>Food</v>
      </c>
      <c r="V1444" t="str">
        <f>PROPER(RIGHT(R1444,LEN(R1444)-SEARCH("/",R1444)))</f>
        <v>Food Trucks</v>
      </c>
    </row>
    <row r="1445" spans="1:22" x14ac:dyDescent="0.25">
      <c r="A1445">
        <v>1174</v>
      </c>
      <c r="B1445" s="7" t="s">
        <v>1175</v>
      </c>
      <c r="C1445" s="7" t="s">
        <v>5284</v>
      </c>
      <c r="D1445" s="4">
        <v>15000</v>
      </c>
      <c r="E1445" s="4">
        <v>886</v>
      </c>
      <c r="F1445" t="s">
        <v>8221</v>
      </c>
      <c r="G1445" t="s">
        <v>8224</v>
      </c>
      <c r="H1445" t="s">
        <v>8246</v>
      </c>
      <c r="I1445">
        <v>1462738327</v>
      </c>
      <c r="J1445" s="11">
        <f>(((I1445/60)/60)/24)+DATE(1970,1,1)</f>
        <v>42498.84174768519</v>
      </c>
      <c r="K1445">
        <v>1460146327</v>
      </c>
      <c r="L1445" s="15">
        <f>(((K1445/60)/60)/24)+DATE(1970,1,1)</f>
        <v>42468.84174768519</v>
      </c>
      <c r="M1445" s="63">
        <f>DATEDIF(L1445,J1445,"D")</f>
        <v>30</v>
      </c>
      <c r="N1445" s="5">
        <v>30</v>
      </c>
      <c r="O1445" t="b">
        <v>0</v>
      </c>
      <c r="P1445">
        <v>19</v>
      </c>
      <c r="Q1445" t="b">
        <v>0</v>
      </c>
      <c r="R1445" t="s">
        <v>8284</v>
      </c>
      <c r="S1445" s="2">
        <f>IF(E1445=0,0,E1445/D1445*100)</f>
        <v>5.9066666666666672</v>
      </c>
      <c r="T1445" s="4">
        <f>IF(E1445=0,0,E1445/P1445)</f>
        <v>46.631578947368418</v>
      </c>
      <c r="U1445" t="str">
        <f>PROPER(LEFT(R1445,(SEARCH("/",R1445)-2)+1))</f>
        <v>Food</v>
      </c>
      <c r="V1445" t="str">
        <f>PROPER(RIGHT(R1445,LEN(R1445)-SEARCH("/",R1445)))</f>
        <v>Food Trucks</v>
      </c>
    </row>
    <row r="1446" spans="1:22" x14ac:dyDescent="0.25">
      <c r="A1446">
        <v>1175</v>
      </c>
      <c r="B1446" s="7" t="s">
        <v>1176</v>
      </c>
      <c r="C1446" s="7" t="s">
        <v>5285</v>
      </c>
      <c r="D1446" s="4">
        <v>20000</v>
      </c>
      <c r="E1446" s="4">
        <v>585</v>
      </c>
      <c r="F1446" t="s">
        <v>8221</v>
      </c>
      <c r="G1446" t="s">
        <v>8224</v>
      </c>
      <c r="H1446" t="s">
        <v>8246</v>
      </c>
      <c r="I1446">
        <v>1436981339</v>
      </c>
      <c r="J1446" s="11">
        <f>(((I1446/60)/60)/24)+DATE(1970,1,1)</f>
        <v>42200.728460648148</v>
      </c>
      <c r="K1446">
        <v>1434389339</v>
      </c>
      <c r="L1446" s="15">
        <f>(((K1446/60)/60)/24)+DATE(1970,1,1)</f>
        <v>42170.728460648148</v>
      </c>
      <c r="M1446" s="63">
        <f>DATEDIF(L1446,J1446,"D")</f>
        <v>30</v>
      </c>
      <c r="N1446" s="5">
        <v>30</v>
      </c>
      <c r="O1446" t="b">
        <v>0</v>
      </c>
      <c r="P1446">
        <v>9</v>
      </c>
      <c r="Q1446" t="b">
        <v>0</v>
      </c>
      <c r="R1446" t="s">
        <v>8284</v>
      </c>
      <c r="S1446" s="2">
        <f>IF(E1446=0,0,E1446/D1446*100)</f>
        <v>2.9250000000000003</v>
      </c>
      <c r="T1446" s="4">
        <f>IF(E1446=0,0,E1446/P1446)</f>
        <v>65</v>
      </c>
      <c r="U1446" t="str">
        <f>PROPER(LEFT(R1446,(SEARCH("/",R1446)-2)+1))</f>
        <v>Food</v>
      </c>
      <c r="V1446" t="str">
        <f>PROPER(RIGHT(R1446,LEN(R1446)-SEARCH("/",R1446)))</f>
        <v>Food Trucks</v>
      </c>
    </row>
    <row r="1447" spans="1:22" x14ac:dyDescent="0.25">
      <c r="A1447">
        <v>1177</v>
      </c>
      <c r="B1447" s="7" t="s">
        <v>1178</v>
      </c>
      <c r="C1447" s="7" t="s">
        <v>5287</v>
      </c>
      <c r="D1447" s="4">
        <v>6000</v>
      </c>
      <c r="E1447" s="4">
        <v>0</v>
      </c>
      <c r="F1447" t="s">
        <v>8221</v>
      </c>
      <c r="G1447" t="s">
        <v>8225</v>
      </c>
      <c r="H1447" t="s">
        <v>8247</v>
      </c>
      <c r="I1447">
        <v>1413388296</v>
      </c>
      <c r="J1447" s="11">
        <f>(((I1447/60)/60)/24)+DATE(1970,1,1)</f>
        <v>41927.660833333335</v>
      </c>
      <c r="K1447">
        <v>1410796296</v>
      </c>
      <c r="L1447" s="15">
        <f>(((K1447/60)/60)/24)+DATE(1970,1,1)</f>
        <v>41897.660833333335</v>
      </c>
      <c r="M1447" s="63">
        <f>DATEDIF(L1447,J1447,"D")</f>
        <v>30</v>
      </c>
      <c r="N1447" s="5">
        <v>30</v>
      </c>
      <c r="O1447" t="b">
        <v>0</v>
      </c>
      <c r="P1447">
        <v>0</v>
      </c>
      <c r="Q1447" t="b">
        <v>0</v>
      </c>
      <c r="R1447" t="s">
        <v>8284</v>
      </c>
      <c r="S1447" s="2">
        <f>IF(E1447=0,0,E1447/D1447*100)</f>
        <v>0</v>
      </c>
      <c r="T1447" s="4">
        <f>IF(E1447=0,0,E1447/P1447)</f>
        <v>0</v>
      </c>
      <c r="U1447" t="str">
        <f>PROPER(LEFT(R1447,(SEARCH("/",R1447)-2)+1))</f>
        <v>Food</v>
      </c>
      <c r="V1447" t="str">
        <f>PROPER(RIGHT(R1447,LEN(R1447)-SEARCH("/",R1447)))</f>
        <v>Food Trucks</v>
      </c>
    </row>
    <row r="1448" spans="1:22" x14ac:dyDescent="0.25">
      <c r="A1448">
        <v>1178</v>
      </c>
      <c r="B1448" s="7" t="s">
        <v>1179</v>
      </c>
      <c r="C1448" s="7" t="s">
        <v>5288</v>
      </c>
      <c r="D1448" s="4">
        <v>75000</v>
      </c>
      <c r="E1448" s="4">
        <v>5</v>
      </c>
      <c r="F1448" t="s">
        <v>8221</v>
      </c>
      <c r="G1448" t="s">
        <v>8224</v>
      </c>
      <c r="H1448" t="s">
        <v>8246</v>
      </c>
      <c r="I1448">
        <v>1408225452</v>
      </c>
      <c r="J1448" s="11">
        <f>(((I1448/60)/60)/24)+DATE(1970,1,1)</f>
        <v>41867.905694444446</v>
      </c>
      <c r="K1448">
        <v>1405633452</v>
      </c>
      <c r="L1448" s="15">
        <f>(((K1448/60)/60)/24)+DATE(1970,1,1)</f>
        <v>41837.905694444446</v>
      </c>
      <c r="M1448" s="63">
        <f>DATEDIF(L1448,J1448,"D")</f>
        <v>30</v>
      </c>
      <c r="N1448" s="5">
        <v>30</v>
      </c>
      <c r="O1448" t="b">
        <v>0</v>
      </c>
      <c r="P1448">
        <v>1</v>
      </c>
      <c r="Q1448" t="b">
        <v>0</v>
      </c>
      <c r="R1448" t="s">
        <v>8284</v>
      </c>
      <c r="S1448" s="2">
        <f>IF(E1448=0,0,E1448/D1448*100)</f>
        <v>6.6666666666666671E-3</v>
      </c>
      <c r="T1448" s="4">
        <f>IF(E1448=0,0,E1448/P1448)</f>
        <v>5</v>
      </c>
      <c r="U1448" t="str">
        <f>PROPER(LEFT(R1448,(SEARCH("/",R1448)-2)+1))</f>
        <v>Food</v>
      </c>
      <c r="V1448" t="str">
        <f>PROPER(RIGHT(R1448,LEN(R1448)-SEARCH("/",R1448)))</f>
        <v>Food Trucks</v>
      </c>
    </row>
    <row r="1449" spans="1:22" x14ac:dyDescent="0.25">
      <c r="A1449">
        <v>1179</v>
      </c>
      <c r="B1449" s="7" t="s">
        <v>1180</v>
      </c>
      <c r="C1449" s="7" t="s">
        <v>5289</v>
      </c>
      <c r="D1449" s="4">
        <v>60000</v>
      </c>
      <c r="E1449" s="4">
        <v>3200</v>
      </c>
      <c r="F1449" t="s">
        <v>8221</v>
      </c>
      <c r="G1449" t="s">
        <v>8229</v>
      </c>
      <c r="H1449" t="s">
        <v>8251</v>
      </c>
      <c r="I1449">
        <v>1446052627</v>
      </c>
      <c r="J1449" s="11">
        <f>(((I1449/60)/60)/24)+DATE(1970,1,1)</f>
        <v>42305.720219907409</v>
      </c>
      <c r="K1449">
        <v>1443460627</v>
      </c>
      <c r="L1449" s="15">
        <f>(((K1449/60)/60)/24)+DATE(1970,1,1)</f>
        <v>42275.720219907409</v>
      </c>
      <c r="M1449" s="63">
        <f>DATEDIF(L1449,J1449,"D")</f>
        <v>30</v>
      </c>
      <c r="N1449" s="5">
        <v>30</v>
      </c>
      <c r="O1449" t="b">
        <v>0</v>
      </c>
      <c r="P1449">
        <v>5</v>
      </c>
      <c r="Q1449" t="b">
        <v>0</v>
      </c>
      <c r="R1449" t="s">
        <v>8284</v>
      </c>
      <c r="S1449" s="2">
        <f>IF(E1449=0,0,E1449/D1449*100)</f>
        <v>5.3333333333333339</v>
      </c>
      <c r="T1449" s="4">
        <f>IF(E1449=0,0,E1449/P1449)</f>
        <v>640</v>
      </c>
      <c r="U1449" t="str">
        <f>PROPER(LEFT(R1449,(SEARCH("/",R1449)-2)+1))</f>
        <v>Food</v>
      </c>
      <c r="V1449" t="str">
        <f>PROPER(RIGHT(R1449,LEN(R1449)-SEARCH("/",R1449)))</f>
        <v>Food Trucks</v>
      </c>
    </row>
    <row r="1450" spans="1:22" x14ac:dyDescent="0.25">
      <c r="A1450">
        <v>1181</v>
      </c>
      <c r="B1450" s="7" t="s">
        <v>1182</v>
      </c>
      <c r="C1450" s="7" t="s">
        <v>5291</v>
      </c>
      <c r="D1450" s="4">
        <v>50000</v>
      </c>
      <c r="E1450" s="4">
        <v>4</v>
      </c>
      <c r="F1450" t="s">
        <v>8221</v>
      </c>
      <c r="G1450" t="s">
        <v>8224</v>
      </c>
      <c r="H1450" t="s">
        <v>8246</v>
      </c>
      <c r="I1450">
        <v>1425197321</v>
      </c>
      <c r="J1450" s="11">
        <f>(((I1450/60)/60)/24)+DATE(1970,1,1)</f>
        <v>42064.339363425926</v>
      </c>
      <c r="K1450">
        <v>1422605321</v>
      </c>
      <c r="L1450" s="15">
        <f>(((K1450/60)/60)/24)+DATE(1970,1,1)</f>
        <v>42034.339363425926</v>
      </c>
      <c r="M1450" s="63">
        <f>DATEDIF(L1450,J1450,"D")</f>
        <v>30</v>
      </c>
      <c r="N1450" s="5">
        <v>30</v>
      </c>
      <c r="O1450" t="b">
        <v>0</v>
      </c>
      <c r="P1450">
        <v>3</v>
      </c>
      <c r="Q1450" t="b">
        <v>0</v>
      </c>
      <c r="R1450" t="s">
        <v>8284</v>
      </c>
      <c r="S1450" s="2">
        <f>IF(E1450=0,0,E1450/D1450*100)</f>
        <v>8.0000000000000002E-3</v>
      </c>
      <c r="T1450" s="4">
        <f>IF(E1450=0,0,E1450/P1450)</f>
        <v>1.3333333333333333</v>
      </c>
      <c r="U1450" t="str">
        <f>PROPER(LEFT(R1450,(SEARCH("/",R1450)-2)+1))</f>
        <v>Food</v>
      </c>
      <c r="V1450" t="str">
        <f>PROPER(RIGHT(R1450,LEN(R1450)-SEARCH("/",R1450)))</f>
        <v>Food Trucks</v>
      </c>
    </row>
    <row r="1451" spans="1:22" x14ac:dyDescent="0.25">
      <c r="A1451">
        <v>1190</v>
      </c>
      <c r="B1451" s="7" t="s">
        <v>1191</v>
      </c>
      <c r="C1451" s="7" t="s">
        <v>5300</v>
      </c>
      <c r="D1451" s="4">
        <v>500</v>
      </c>
      <c r="E1451" s="4">
        <v>675</v>
      </c>
      <c r="F1451" t="s">
        <v>8219</v>
      </c>
      <c r="G1451" t="s">
        <v>8224</v>
      </c>
      <c r="H1451" t="s">
        <v>8246</v>
      </c>
      <c r="I1451">
        <v>1409500725</v>
      </c>
      <c r="J1451" s="11">
        <f>(((I1451/60)/60)/24)+DATE(1970,1,1)</f>
        <v>41882.665798611109</v>
      </c>
      <c r="K1451">
        <v>1406908725</v>
      </c>
      <c r="L1451" s="15">
        <f>(((K1451/60)/60)/24)+DATE(1970,1,1)</f>
        <v>41852.665798611109</v>
      </c>
      <c r="M1451" s="63">
        <f>DATEDIF(L1451,J1451,"D")</f>
        <v>30</v>
      </c>
      <c r="N1451" s="5">
        <v>30</v>
      </c>
      <c r="O1451" t="b">
        <v>0</v>
      </c>
      <c r="P1451">
        <v>13</v>
      </c>
      <c r="Q1451" t="b">
        <v>1</v>
      </c>
      <c r="R1451" t="s">
        <v>8285</v>
      </c>
      <c r="S1451" s="2">
        <f>IF(E1451=0,0,E1451/D1451*100)</f>
        <v>135</v>
      </c>
      <c r="T1451" s="4">
        <f>IF(E1451=0,0,E1451/P1451)</f>
        <v>51.92307692307692</v>
      </c>
      <c r="U1451" t="str">
        <f>PROPER(LEFT(R1451,(SEARCH("/",R1451)-2)+1))</f>
        <v>Photography</v>
      </c>
      <c r="V1451" t="str">
        <f>PROPER(RIGHT(R1451,LEN(R1451)-SEARCH("/",R1451)))</f>
        <v>Photobooks</v>
      </c>
    </row>
    <row r="1452" spans="1:22" x14ac:dyDescent="0.25">
      <c r="A1452">
        <v>1191</v>
      </c>
      <c r="B1452" s="7" t="s">
        <v>1192</v>
      </c>
      <c r="C1452" s="7" t="s">
        <v>5301</v>
      </c>
      <c r="D1452" s="4">
        <v>2700</v>
      </c>
      <c r="E1452" s="4">
        <v>2945</v>
      </c>
      <c r="F1452" t="s">
        <v>8219</v>
      </c>
      <c r="G1452" t="s">
        <v>8224</v>
      </c>
      <c r="H1452" t="s">
        <v>8246</v>
      </c>
      <c r="I1452">
        <v>1458480560</v>
      </c>
      <c r="J1452" s="11">
        <f>(((I1452/60)/60)/24)+DATE(1970,1,1)</f>
        <v>42449.562037037031</v>
      </c>
      <c r="K1452">
        <v>1455892160</v>
      </c>
      <c r="L1452" s="15">
        <f>(((K1452/60)/60)/24)+DATE(1970,1,1)</f>
        <v>42419.603703703702</v>
      </c>
      <c r="M1452" s="63">
        <f>DATEDIF(L1452,J1452,"D")</f>
        <v>30</v>
      </c>
      <c r="N1452" s="5">
        <v>30</v>
      </c>
      <c r="O1452" t="b">
        <v>0</v>
      </c>
      <c r="P1452">
        <v>33</v>
      </c>
      <c r="Q1452" t="b">
        <v>1</v>
      </c>
      <c r="R1452" t="s">
        <v>8285</v>
      </c>
      <c r="S1452" s="2">
        <f>IF(E1452=0,0,E1452/D1452*100)</f>
        <v>109.07407407407408</v>
      </c>
      <c r="T1452" s="4">
        <f>IF(E1452=0,0,E1452/P1452)</f>
        <v>89.242424242424249</v>
      </c>
      <c r="U1452" t="str">
        <f>PROPER(LEFT(R1452,(SEARCH("/",R1452)-2)+1))</f>
        <v>Photography</v>
      </c>
      <c r="V1452" t="str">
        <f>PROPER(RIGHT(R1452,LEN(R1452)-SEARCH("/",R1452)))</f>
        <v>Photobooks</v>
      </c>
    </row>
    <row r="1453" spans="1:22" x14ac:dyDescent="0.25">
      <c r="A1453">
        <v>1192</v>
      </c>
      <c r="B1453" s="7" t="s">
        <v>1193</v>
      </c>
      <c r="C1453" s="7" t="s">
        <v>5302</v>
      </c>
      <c r="D1453" s="4">
        <v>100</v>
      </c>
      <c r="E1453" s="4">
        <v>290</v>
      </c>
      <c r="F1453" t="s">
        <v>8219</v>
      </c>
      <c r="G1453" t="s">
        <v>8225</v>
      </c>
      <c r="H1453" t="s">
        <v>8247</v>
      </c>
      <c r="I1453">
        <v>1486814978</v>
      </c>
      <c r="J1453" s="11">
        <f>(((I1453/60)/60)/24)+DATE(1970,1,1)</f>
        <v>42777.506689814814</v>
      </c>
      <c r="K1453">
        <v>1484222978</v>
      </c>
      <c r="L1453" s="15">
        <f>(((K1453/60)/60)/24)+DATE(1970,1,1)</f>
        <v>42747.506689814814</v>
      </c>
      <c r="M1453" s="63">
        <f>DATEDIF(L1453,J1453,"D")</f>
        <v>30</v>
      </c>
      <c r="N1453" s="5">
        <v>30</v>
      </c>
      <c r="O1453" t="b">
        <v>0</v>
      </c>
      <c r="P1453">
        <v>15</v>
      </c>
      <c r="Q1453" t="b">
        <v>1</v>
      </c>
      <c r="R1453" t="s">
        <v>8285</v>
      </c>
      <c r="S1453" s="2">
        <f>IF(E1453=0,0,E1453/D1453*100)</f>
        <v>290</v>
      </c>
      <c r="T1453" s="4">
        <f>IF(E1453=0,0,E1453/P1453)</f>
        <v>19.333333333333332</v>
      </c>
      <c r="U1453" t="str">
        <f>PROPER(LEFT(R1453,(SEARCH("/",R1453)-2)+1))</f>
        <v>Photography</v>
      </c>
      <c r="V1453" t="str">
        <f>PROPER(RIGHT(R1453,LEN(R1453)-SEARCH("/",R1453)))</f>
        <v>Photobooks</v>
      </c>
    </row>
    <row r="1454" spans="1:22" x14ac:dyDescent="0.25">
      <c r="A1454">
        <v>1194</v>
      </c>
      <c r="B1454" s="7" t="s">
        <v>1195</v>
      </c>
      <c r="C1454" s="7" t="s">
        <v>5304</v>
      </c>
      <c r="D1454" s="4">
        <v>12500</v>
      </c>
      <c r="E1454" s="4">
        <v>40280</v>
      </c>
      <c r="F1454" t="s">
        <v>8219</v>
      </c>
      <c r="G1454" t="s">
        <v>8241</v>
      </c>
      <c r="H1454" t="s">
        <v>8249</v>
      </c>
      <c r="I1454">
        <v>1428493379</v>
      </c>
      <c r="J1454" s="11">
        <f>(((I1454/60)/60)/24)+DATE(1970,1,1)</f>
        <v>42102.488182870366</v>
      </c>
      <c r="K1454">
        <v>1425901379</v>
      </c>
      <c r="L1454" s="15">
        <f>(((K1454/60)/60)/24)+DATE(1970,1,1)</f>
        <v>42072.488182870366</v>
      </c>
      <c r="M1454" s="63">
        <f>DATEDIF(L1454,J1454,"D")</f>
        <v>30</v>
      </c>
      <c r="N1454" s="5">
        <v>30</v>
      </c>
      <c r="O1454" t="b">
        <v>0</v>
      </c>
      <c r="P1454">
        <v>714</v>
      </c>
      <c r="Q1454" t="b">
        <v>1</v>
      </c>
      <c r="R1454" t="s">
        <v>8285</v>
      </c>
      <c r="S1454" s="2">
        <f>IF(E1454=0,0,E1454/D1454*100)</f>
        <v>322.24</v>
      </c>
      <c r="T1454" s="4">
        <f>IF(E1454=0,0,E1454/P1454)</f>
        <v>56.414565826330531</v>
      </c>
      <c r="U1454" t="str">
        <f>PROPER(LEFT(R1454,(SEARCH("/",R1454)-2)+1))</f>
        <v>Photography</v>
      </c>
      <c r="V1454" t="str">
        <f>PROPER(RIGHT(R1454,LEN(R1454)-SEARCH("/",R1454)))</f>
        <v>Photobooks</v>
      </c>
    </row>
    <row r="1455" spans="1:22" x14ac:dyDescent="0.25">
      <c r="A1455">
        <v>1196</v>
      </c>
      <c r="B1455" s="7" t="s">
        <v>1197</v>
      </c>
      <c r="C1455" s="7" t="s">
        <v>5306</v>
      </c>
      <c r="D1455" s="4">
        <v>14500</v>
      </c>
      <c r="E1455" s="4">
        <v>39137</v>
      </c>
      <c r="F1455" t="s">
        <v>8219</v>
      </c>
      <c r="G1455" t="s">
        <v>8225</v>
      </c>
      <c r="H1455" t="s">
        <v>8247</v>
      </c>
      <c r="I1455">
        <v>1450467539</v>
      </c>
      <c r="J1455" s="11">
        <f>(((I1455/60)/60)/24)+DATE(1970,1,1)</f>
        <v>42356.818738425922</v>
      </c>
      <c r="K1455">
        <v>1447875539</v>
      </c>
      <c r="L1455" s="15">
        <f>(((K1455/60)/60)/24)+DATE(1970,1,1)</f>
        <v>42326.818738425922</v>
      </c>
      <c r="M1455" s="63">
        <f>DATEDIF(L1455,J1455,"D")</f>
        <v>30</v>
      </c>
      <c r="N1455" s="5">
        <v>30</v>
      </c>
      <c r="O1455" t="b">
        <v>0</v>
      </c>
      <c r="P1455">
        <v>512</v>
      </c>
      <c r="Q1455" t="b">
        <v>1</v>
      </c>
      <c r="R1455" t="s">
        <v>8285</v>
      </c>
      <c r="S1455" s="2">
        <f>IF(E1455=0,0,E1455/D1455*100)</f>
        <v>269.91034482758624</v>
      </c>
      <c r="T1455" s="4">
        <f>IF(E1455=0,0,E1455/P1455)</f>
        <v>76.439453125</v>
      </c>
      <c r="U1455" t="str">
        <f>PROPER(LEFT(R1455,(SEARCH("/",R1455)-2)+1))</f>
        <v>Photography</v>
      </c>
      <c r="V1455" t="str">
        <f>PROPER(RIGHT(R1455,LEN(R1455)-SEARCH("/",R1455)))</f>
        <v>Photobooks</v>
      </c>
    </row>
    <row r="1456" spans="1:22" x14ac:dyDescent="0.25">
      <c r="A1456">
        <v>1201</v>
      </c>
      <c r="B1456" s="7" t="s">
        <v>1202</v>
      </c>
      <c r="C1456" s="7" t="s">
        <v>5311</v>
      </c>
      <c r="D1456" s="4">
        <v>6000</v>
      </c>
      <c r="E1456" s="4">
        <v>6146.27</v>
      </c>
      <c r="F1456" t="s">
        <v>8219</v>
      </c>
      <c r="G1456" t="s">
        <v>8225</v>
      </c>
      <c r="H1456" t="s">
        <v>8247</v>
      </c>
      <c r="I1456">
        <v>1468593246</v>
      </c>
      <c r="J1456" s="11">
        <f>(((I1456/60)/60)/24)+DATE(1970,1,1)</f>
        <v>42566.60701388889</v>
      </c>
      <c r="K1456">
        <v>1466001246</v>
      </c>
      <c r="L1456" s="15">
        <f>(((K1456/60)/60)/24)+DATE(1970,1,1)</f>
        <v>42536.60701388889</v>
      </c>
      <c r="M1456" s="63">
        <f>DATEDIF(L1456,J1456,"D")</f>
        <v>30</v>
      </c>
      <c r="N1456" s="5">
        <v>30</v>
      </c>
      <c r="O1456" t="b">
        <v>0</v>
      </c>
      <c r="P1456">
        <v>111</v>
      </c>
      <c r="Q1456" t="b">
        <v>1</v>
      </c>
      <c r="R1456" t="s">
        <v>8285</v>
      </c>
      <c r="S1456" s="2">
        <f>IF(E1456=0,0,E1456/D1456*100)</f>
        <v>102.43783333333334</v>
      </c>
      <c r="T1456" s="4">
        <f>IF(E1456=0,0,E1456/P1456)</f>
        <v>55.371801801801809</v>
      </c>
      <c r="U1456" t="str">
        <f>PROPER(LEFT(R1456,(SEARCH("/",R1456)-2)+1))</f>
        <v>Photography</v>
      </c>
      <c r="V1456" t="str">
        <f>PROPER(RIGHT(R1456,LEN(R1456)-SEARCH("/",R1456)))</f>
        <v>Photobooks</v>
      </c>
    </row>
    <row r="1457" spans="1:22" x14ac:dyDescent="0.25">
      <c r="A1457">
        <v>1202</v>
      </c>
      <c r="B1457" s="7" t="s">
        <v>1203</v>
      </c>
      <c r="C1457" s="7" t="s">
        <v>5312</v>
      </c>
      <c r="D1457" s="4">
        <v>25000</v>
      </c>
      <c r="E1457" s="4">
        <v>49811</v>
      </c>
      <c r="F1457" t="s">
        <v>8219</v>
      </c>
      <c r="G1457" t="s">
        <v>8226</v>
      </c>
      <c r="H1457" t="s">
        <v>8248</v>
      </c>
      <c r="I1457">
        <v>1435388154</v>
      </c>
      <c r="J1457" s="11">
        <f>(((I1457/60)/60)/24)+DATE(1970,1,1)</f>
        <v>42182.288819444439</v>
      </c>
      <c r="K1457">
        <v>1432796154</v>
      </c>
      <c r="L1457" s="15">
        <f>(((K1457/60)/60)/24)+DATE(1970,1,1)</f>
        <v>42152.288819444439</v>
      </c>
      <c r="M1457" s="63">
        <f>DATEDIF(L1457,J1457,"D")</f>
        <v>30</v>
      </c>
      <c r="N1457" s="5">
        <v>30</v>
      </c>
      <c r="O1457" t="b">
        <v>0</v>
      </c>
      <c r="P1457">
        <v>271</v>
      </c>
      <c r="Q1457" t="b">
        <v>1</v>
      </c>
      <c r="R1457" t="s">
        <v>8285</v>
      </c>
      <c r="S1457" s="2">
        <f>IF(E1457=0,0,E1457/D1457*100)</f>
        <v>199.244</v>
      </c>
      <c r="T1457" s="4">
        <f>IF(E1457=0,0,E1457/P1457)</f>
        <v>183.80442804428046</v>
      </c>
      <c r="U1457" t="str">
        <f>PROPER(LEFT(R1457,(SEARCH("/",R1457)-2)+1))</f>
        <v>Photography</v>
      </c>
      <c r="V1457" t="str">
        <f>PROPER(RIGHT(R1457,LEN(R1457)-SEARCH("/",R1457)))</f>
        <v>Photobooks</v>
      </c>
    </row>
    <row r="1458" spans="1:22" x14ac:dyDescent="0.25">
      <c r="A1458">
        <v>1203</v>
      </c>
      <c r="B1458" s="7" t="s">
        <v>1204</v>
      </c>
      <c r="C1458" s="7" t="s">
        <v>5313</v>
      </c>
      <c r="D1458" s="4">
        <v>16300</v>
      </c>
      <c r="E1458" s="4">
        <v>16700</v>
      </c>
      <c r="F1458" t="s">
        <v>8219</v>
      </c>
      <c r="G1458" t="s">
        <v>8224</v>
      </c>
      <c r="H1458" t="s">
        <v>8246</v>
      </c>
      <c r="I1458">
        <v>1433083527</v>
      </c>
      <c r="J1458" s="11">
        <f>(((I1458/60)/60)/24)+DATE(1970,1,1)</f>
        <v>42155.614895833336</v>
      </c>
      <c r="K1458">
        <v>1430491527</v>
      </c>
      <c r="L1458" s="15">
        <f>(((K1458/60)/60)/24)+DATE(1970,1,1)</f>
        <v>42125.614895833336</v>
      </c>
      <c r="M1458" s="63">
        <f>DATEDIF(L1458,J1458,"D")</f>
        <v>30</v>
      </c>
      <c r="N1458" s="5">
        <v>30</v>
      </c>
      <c r="O1458" t="b">
        <v>0</v>
      </c>
      <c r="P1458">
        <v>101</v>
      </c>
      <c r="Q1458" t="b">
        <v>1</v>
      </c>
      <c r="R1458" t="s">
        <v>8285</v>
      </c>
      <c r="S1458" s="2">
        <f>IF(E1458=0,0,E1458/D1458*100)</f>
        <v>102.45398773006136</v>
      </c>
      <c r="T1458" s="4">
        <f>IF(E1458=0,0,E1458/P1458)</f>
        <v>165.34653465346534</v>
      </c>
      <c r="U1458" t="str">
        <f>PROPER(LEFT(R1458,(SEARCH("/",R1458)-2)+1))</f>
        <v>Photography</v>
      </c>
      <c r="V1458" t="str">
        <f>PROPER(RIGHT(R1458,LEN(R1458)-SEARCH("/",R1458)))</f>
        <v>Photobooks</v>
      </c>
    </row>
    <row r="1459" spans="1:22" x14ac:dyDescent="0.25">
      <c r="A1459">
        <v>1205</v>
      </c>
      <c r="B1459" s="7" t="s">
        <v>1206</v>
      </c>
      <c r="C1459" s="7" t="s">
        <v>5315</v>
      </c>
      <c r="D1459" s="4">
        <v>13000</v>
      </c>
      <c r="E1459" s="4">
        <v>13112</v>
      </c>
      <c r="F1459" t="s">
        <v>8219</v>
      </c>
      <c r="G1459" t="s">
        <v>8236</v>
      </c>
      <c r="H1459" t="s">
        <v>8249</v>
      </c>
      <c r="I1459">
        <v>1434197351</v>
      </c>
      <c r="J1459" s="11">
        <f>(((I1459/60)/60)/24)+DATE(1970,1,1)</f>
        <v>42168.506377314814</v>
      </c>
      <c r="K1459">
        <v>1431605351</v>
      </c>
      <c r="L1459" s="15">
        <f>(((K1459/60)/60)/24)+DATE(1970,1,1)</f>
        <v>42138.506377314814</v>
      </c>
      <c r="M1459" s="63">
        <f>DATEDIF(L1459,J1459,"D")</f>
        <v>30</v>
      </c>
      <c r="N1459" s="5">
        <v>30</v>
      </c>
      <c r="O1459" t="b">
        <v>0</v>
      </c>
      <c r="P1459">
        <v>62</v>
      </c>
      <c r="Q1459" t="b">
        <v>1</v>
      </c>
      <c r="R1459" t="s">
        <v>8285</v>
      </c>
      <c r="S1459" s="2">
        <f>IF(E1459=0,0,E1459/D1459*100)</f>
        <v>100.86153846153847</v>
      </c>
      <c r="T1459" s="4">
        <f>IF(E1459=0,0,E1459/P1459)</f>
        <v>211.48387096774192</v>
      </c>
      <c r="U1459" t="str">
        <f>PROPER(LEFT(R1459,(SEARCH("/",R1459)-2)+1))</f>
        <v>Photography</v>
      </c>
      <c r="V1459" t="str">
        <f>PROPER(RIGHT(R1459,LEN(R1459)-SEARCH("/",R1459)))</f>
        <v>Photobooks</v>
      </c>
    </row>
    <row r="1460" spans="1:22" x14ac:dyDescent="0.25">
      <c r="A1460">
        <v>1207</v>
      </c>
      <c r="B1460" s="7" t="s">
        <v>1208</v>
      </c>
      <c r="C1460" s="7" t="s">
        <v>5317</v>
      </c>
      <c r="D1460" s="4">
        <v>16700</v>
      </c>
      <c r="E1460" s="4">
        <v>17396</v>
      </c>
      <c r="F1460" t="s">
        <v>8219</v>
      </c>
      <c r="G1460" t="s">
        <v>8237</v>
      </c>
      <c r="H1460" t="s">
        <v>8249</v>
      </c>
      <c r="I1460">
        <v>1459418400</v>
      </c>
      <c r="J1460" s="11">
        <f>(((I1460/60)/60)/24)+DATE(1970,1,1)</f>
        <v>42460.416666666672</v>
      </c>
      <c r="K1460">
        <v>1456827573</v>
      </c>
      <c r="L1460" s="15">
        <f>(((K1460/60)/60)/24)+DATE(1970,1,1)</f>
        <v>42430.430243055554</v>
      </c>
      <c r="M1460" s="63">
        <f>DATEDIF(L1460,J1460,"D")</f>
        <v>30</v>
      </c>
      <c r="N1460" s="5">
        <v>30</v>
      </c>
      <c r="O1460" t="b">
        <v>0</v>
      </c>
      <c r="P1460">
        <v>141</v>
      </c>
      <c r="Q1460" t="b">
        <v>1</v>
      </c>
      <c r="R1460" t="s">
        <v>8285</v>
      </c>
      <c r="S1460" s="2">
        <f>IF(E1460=0,0,E1460/D1460*100)</f>
        <v>104.16766467065868</v>
      </c>
      <c r="T1460" s="4">
        <f>IF(E1460=0,0,E1460/P1460)</f>
        <v>123.37588652482269</v>
      </c>
      <c r="U1460" t="str">
        <f>PROPER(LEFT(R1460,(SEARCH("/",R1460)-2)+1))</f>
        <v>Photography</v>
      </c>
      <c r="V1460" t="str">
        <f>PROPER(RIGHT(R1460,LEN(R1460)-SEARCH("/",R1460)))</f>
        <v>Photobooks</v>
      </c>
    </row>
    <row r="1461" spans="1:22" x14ac:dyDescent="0.25">
      <c r="A1461">
        <v>1208</v>
      </c>
      <c r="B1461" s="7" t="s">
        <v>1209</v>
      </c>
      <c r="C1461" s="7" t="s">
        <v>5318</v>
      </c>
      <c r="D1461" s="4">
        <v>10000</v>
      </c>
      <c r="E1461" s="4">
        <v>15530</v>
      </c>
      <c r="F1461" t="s">
        <v>8219</v>
      </c>
      <c r="G1461" t="s">
        <v>8224</v>
      </c>
      <c r="H1461" t="s">
        <v>8246</v>
      </c>
      <c r="I1461">
        <v>1458835264</v>
      </c>
      <c r="J1461" s="11">
        <f>(((I1461/60)/60)/24)+DATE(1970,1,1)</f>
        <v>42453.667407407411</v>
      </c>
      <c r="K1461">
        <v>1456246864</v>
      </c>
      <c r="L1461" s="15">
        <f>(((K1461/60)/60)/24)+DATE(1970,1,1)</f>
        <v>42423.709074074075</v>
      </c>
      <c r="M1461" s="63">
        <f>DATEDIF(L1461,J1461,"D")</f>
        <v>30</v>
      </c>
      <c r="N1461" s="5">
        <v>30</v>
      </c>
      <c r="O1461" t="b">
        <v>0</v>
      </c>
      <c r="P1461">
        <v>75</v>
      </c>
      <c r="Q1461" t="b">
        <v>1</v>
      </c>
      <c r="R1461" t="s">
        <v>8285</v>
      </c>
      <c r="S1461" s="2">
        <f>IF(E1461=0,0,E1461/D1461*100)</f>
        <v>155.29999999999998</v>
      </c>
      <c r="T1461" s="4">
        <f>IF(E1461=0,0,E1461/P1461)</f>
        <v>207.06666666666666</v>
      </c>
      <c r="U1461" t="str">
        <f>PROPER(LEFT(R1461,(SEARCH("/",R1461)-2)+1))</f>
        <v>Photography</v>
      </c>
      <c r="V1461" t="str">
        <f>PROPER(RIGHT(R1461,LEN(R1461)-SEARCH("/",R1461)))</f>
        <v>Photobooks</v>
      </c>
    </row>
    <row r="1462" spans="1:22" x14ac:dyDescent="0.25">
      <c r="A1462">
        <v>1209</v>
      </c>
      <c r="B1462" s="7" t="s">
        <v>1210</v>
      </c>
      <c r="C1462" s="7" t="s">
        <v>5319</v>
      </c>
      <c r="D1462" s="4">
        <v>6000</v>
      </c>
      <c r="E1462" s="4">
        <v>6360</v>
      </c>
      <c r="F1462" t="s">
        <v>8219</v>
      </c>
      <c r="G1462" t="s">
        <v>8224</v>
      </c>
      <c r="H1462" t="s">
        <v>8246</v>
      </c>
      <c r="I1462">
        <v>1488053905</v>
      </c>
      <c r="J1462" s="11">
        <f>(((I1462/60)/60)/24)+DATE(1970,1,1)</f>
        <v>42791.846122685187</v>
      </c>
      <c r="K1462">
        <v>1485461905</v>
      </c>
      <c r="L1462" s="15">
        <f>(((K1462/60)/60)/24)+DATE(1970,1,1)</f>
        <v>42761.846122685187</v>
      </c>
      <c r="M1462" s="63">
        <f>DATEDIF(L1462,J1462,"D")</f>
        <v>30</v>
      </c>
      <c r="N1462" s="5">
        <v>30</v>
      </c>
      <c r="O1462" t="b">
        <v>0</v>
      </c>
      <c r="P1462">
        <v>46</v>
      </c>
      <c r="Q1462" t="b">
        <v>1</v>
      </c>
      <c r="R1462" t="s">
        <v>8285</v>
      </c>
      <c r="S1462" s="2">
        <f>IF(E1462=0,0,E1462/D1462*100)</f>
        <v>106</v>
      </c>
      <c r="T1462" s="4">
        <f>IF(E1462=0,0,E1462/P1462)</f>
        <v>138.2608695652174</v>
      </c>
      <c r="U1462" t="str">
        <f>PROPER(LEFT(R1462,(SEARCH("/",R1462)-2)+1))</f>
        <v>Photography</v>
      </c>
      <c r="V1462" t="str">
        <f>PROPER(RIGHT(R1462,LEN(R1462)-SEARCH("/",R1462)))</f>
        <v>Photobooks</v>
      </c>
    </row>
    <row r="1463" spans="1:22" x14ac:dyDescent="0.25">
      <c r="A1463">
        <v>1215</v>
      </c>
      <c r="B1463" s="7" t="s">
        <v>1216</v>
      </c>
      <c r="C1463" s="7" t="s">
        <v>5325</v>
      </c>
      <c r="D1463" s="4">
        <v>5000</v>
      </c>
      <c r="E1463" s="4">
        <v>39304.01</v>
      </c>
      <c r="F1463" t="s">
        <v>8219</v>
      </c>
      <c r="G1463" t="s">
        <v>8224</v>
      </c>
      <c r="H1463" t="s">
        <v>8246</v>
      </c>
      <c r="I1463">
        <v>1401487756</v>
      </c>
      <c r="J1463" s="11">
        <f>(((I1463/60)/60)/24)+DATE(1970,1,1)</f>
        <v>41789.923101851848</v>
      </c>
      <c r="K1463">
        <v>1398895756</v>
      </c>
      <c r="L1463" s="15">
        <f>(((K1463/60)/60)/24)+DATE(1970,1,1)</f>
        <v>41759.923101851848</v>
      </c>
      <c r="M1463" s="63">
        <f>DATEDIF(L1463,J1463,"D")</f>
        <v>30</v>
      </c>
      <c r="N1463" s="5">
        <v>30</v>
      </c>
      <c r="O1463" t="b">
        <v>0</v>
      </c>
      <c r="P1463">
        <v>549</v>
      </c>
      <c r="Q1463" t="b">
        <v>1</v>
      </c>
      <c r="R1463" t="s">
        <v>8285</v>
      </c>
      <c r="S1463" s="2">
        <f>IF(E1463=0,0,E1463/D1463*100)</f>
        <v>786.0802000000001</v>
      </c>
      <c r="T1463" s="4">
        <f>IF(E1463=0,0,E1463/P1463)</f>
        <v>71.592003642987251</v>
      </c>
      <c r="U1463" t="str">
        <f>PROPER(LEFT(R1463,(SEARCH("/",R1463)-2)+1))</f>
        <v>Photography</v>
      </c>
      <c r="V1463" t="str">
        <f>PROPER(RIGHT(R1463,LEN(R1463)-SEARCH("/",R1463)))</f>
        <v>Photobooks</v>
      </c>
    </row>
    <row r="1464" spans="1:22" x14ac:dyDescent="0.25">
      <c r="A1464">
        <v>1217</v>
      </c>
      <c r="B1464" s="7" t="s">
        <v>1218</v>
      </c>
      <c r="C1464" s="7" t="s">
        <v>5327</v>
      </c>
      <c r="D1464" s="4">
        <v>26500</v>
      </c>
      <c r="E1464" s="4">
        <v>27189</v>
      </c>
      <c r="F1464" t="s">
        <v>8219</v>
      </c>
      <c r="G1464" t="s">
        <v>8224</v>
      </c>
      <c r="H1464" t="s">
        <v>8246</v>
      </c>
      <c r="I1464">
        <v>1468524340</v>
      </c>
      <c r="J1464" s="11">
        <f>(((I1464/60)/60)/24)+DATE(1970,1,1)</f>
        <v>42565.809490740736</v>
      </c>
      <c r="K1464">
        <v>1465932340</v>
      </c>
      <c r="L1464" s="15">
        <f>(((K1464/60)/60)/24)+DATE(1970,1,1)</f>
        <v>42535.809490740736</v>
      </c>
      <c r="M1464" s="63">
        <f>DATEDIF(L1464,J1464,"D")</f>
        <v>30</v>
      </c>
      <c r="N1464" s="5">
        <v>30</v>
      </c>
      <c r="O1464" t="b">
        <v>0</v>
      </c>
      <c r="P1464">
        <v>183</v>
      </c>
      <c r="Q1464" t="b">
        <v>1</v>
      </c>
      <c r="R1464" t="s">
        <v>8285</v>
      </c>
      <c r="S1464" s="2">
        <f>IF(E1464=0,0,E1464/D1464*100)</f>
        <v>102.60000000000001</v>
      </c>
      <c r="T1464" s="4">
        <f>IF(E1464=0,0,E1464/P1464)</f>
        <v>148.57377049180329</v>
      </c>
      <c r="U1464" t="str">
        <f>PROPER(LEFT(R1464,(SEARCH("/",R1464)-2)+1))</f>
        <v>Photography</v>
      </c>
      <c r="V1464" t="str">
        <f>PROPER(RIGHT(R1464,LEN(R1464)-SEARCH("/",R1464)))</f>
        <v>Photobooks</v>
      </c>
    </row>
    <row r="1465" spans="1:22" x14ac:dyDescent="0.25">
      <c r="A1465">
        <v>1219</v>
      </c>
      <c r="B1465" s="7" t="s">
        <v>1220</v>
      </c>
      <c r="C1465" s="7" t="s">
        <v>5329</v>
      </c>
      <c r="D1465" s="4">
        <v>16350</v>
      </c>
      <c r="E1465" s="4">
        <v>26024</v>
      </c>
      <c r="F1465" t="s">
        <v>8219</v>
      </c>
      <c r="G1465" t="s">
        <v>8224</v>
      </c>
      <c r="H1465" t="s">
        <v>8246</v>
      </c>
      <c r="I1465">
        <v>1476961513</v>
      </c>
      <c r="J1465" s="11">
        <f>(((I1465/60)/60)/24)+DATE(1970,1,1)</f>
        <v>42663.461956018517</v>
      </c>
      <c r="K1465">
        <v>1474369513</v>
      </c>
      <c r="L1465" s="15">
        <f>(((K1465/60)/60)/24)+DATE(1970,1,1)</f>
        <v>42633.461956018517</v>
      </c>
      <c r="M1465" s="63">
        <f>DATEDIF(L1465,J1465,"D")</f>
        <v>30</v>
      </c>
      <c r="N1465" s="5">
        <v>30</v>
      </c>
      <c r="O1465" t="b">
        <v>0</v>
      </c>
      <c r="P1465">
        <v>253</v>
      </c>
      <c r="Q1465" t="b">
        <v>1</v>
      </c>
      <c r="R1465" t="s">
        <v>8285</v>
      </c>
      <c r="S1465" s="2">
        <f>IF(E1465=0,0,E1465/D1465*100)</f>
        <v>159.16819571865443</v>
      </c>
      <c r="T1465" s="4">
        <f>IF(E1465=0,0,E1465/P1465)</f>
        <v>102.86166007905139</v>
      </c>
      <c r="U1465" t="str">
        <f>PROPER(LEFT(R1465,(SEARCH("/",R1465)-2)+1))</f>
        <v>Photography</v>
      </c>
      <c r="V1465" t="str">
        <f>PROPER(RIGHT(R1465,LEN(R1465)-SEARCH("/",R1465)))</f>
        <v>Photobooks</v>
      </c>
    </row>
    <row r="1466" spans="1:22" x14ac:dyDescent="0.25">
      <c r="A1466">
        <v>1220</v>
      </c>
      <c r="B1466" s="7" t="s">
        <v>1221</v>
      </c>
      <c r="C1466" s="7" t="s">
        <v>5330</v>
      </c>
      <c r="D1466" s="4">
        <v>15000</v>
      </c>
      <c r="E1466" s="4">
        <v>15565</v>
      </c>
      <c r="F1466" t="s">
        <v>8219</v>
      </c>
      <c r="G1466" t="s">
        <v>8236</v>
      </c>
      <c r="H1466" t="s">
        <v>8249</v>
      </c>
      <c r="I1466">
        <v>1440515112</v>
      </c>
      <c r="J1466" s="11">
        <f>(((I1466/60)/60)/24)+DATE(1970,1,1)</f>
        <v>42241.628611111111</v>
      </c>
      <c r="K1466">
        <v>1437923112</v>
      </c>
      <c r="L1466" s="15">
        <f>(((K1466/60)/60)/24)+DATE(1970,1,1)</f>
        <v>42211.628611111111</v>
      </c>
      <c r="M1466" s="63">
        <f>DATEDIF(L1466,J1466,"D")</f>
        <v>30</v>
      </c>
      <c r="N1466" s="5">
        <v>30</v>
      </c>
      <c r="O1466" t="b">
        <v>0</v>
      </c>
      <c r="P1466">
        <v>140</v>
      </c>
      <c r="Q1466" t="b">
        <v>1</v>
      </c>
      <c r="R1466" t="s">
        <v>8285</v>
      </c>
      <c r="S1466" s="2">
        <f>IF(E1466=0,0,E1466/D1466*100)</f>
        <v>103.76666666666668</v>
      </c>
      <c r="T1466" s="4">
        <f>IF(E1466=0,0,E1466/P1466)</f>
        <v>111.17857142857143</v>
      </c>
      <c r="U1466" t="str">
        <f>PROPER(LEFT(R1466,(SEARCH("/",R1466)-2)+1))</f>
        <v>Photography</v>
      </c>
      <c r="V1466" t="str">
        <f>PROPER(RIGHT(R1466,LEN(R1466)-SEARCH("/",R1466)))</f>
        <v>Photobooks</v>
      </c>
    </row>
    <row r="1467" spans="1:22" x14ac:dyDescent="0.25">
      <c r="A1467">
        <v>1223</v>
      </c>
      <c r="B1467" s="7" t="s">
        <v>1224</v>
      </c>
      <c r="C1467" s="7" t="s">
        <v>5333</v>
      </c>
      <c r="D1467" s="4">
        <v>19800</v>
      </c>
      <c r="E1467" s="4">
        <v>22197</v>
      </c>
      <c r="F1467" t="s">
        <v>8219</v>
      </c>
      <c r="G1467" t="s">
        <v>8224</v>
      </c>
      <c r="H1467" t="s">
        <v>8246</v>
      </c>
      <c r="I1467">
        <v>1478754909</v>
      </c>
      <c r="J1467" s="11">
        <f>(((I1467/60)/60)/24)+DATE(1970,1,1)</f>
        <v>42684.218854166669</v>
      </c>
      <c r="K1467">
        <v>1476159309</v>
      </c>
      <c r="L1467" s="15">
        <f>(((K1467/60)/60)/24)+DATE(1970,1,1)</f>
        <v>42654.177187499998</v>
      </c>
      <c r="M1467" s="63">
        <f>DATEDIF(L1467,J1467,"D")</f>
        <v>30</v>
      </c>
      <c r="N1467" s="5">
        <v>30</v>
      </c>
      <c r="O1467" t="b">
        <v>0</v>
      </c>
      <c r="P1467">
        <v>191</v>
      </c>
      <c r="Q1467" t="b">
        <v>1</v>
      </c>
      <c r="R1467" t="s">
        <v>8285</v>
      </c>
      <c r="S1467" s="2">
        <f>IF(E1467=0,0,E1467/D1467*100)</f>
        <v>112.10606060606061</v>
      </c>
      <c r="T1467" s="4">
        <f>IF(E1467=0,0,E1467/P1467)</f>
        <v>116.21465968586388</v>
      </c>
      <c r="U1467" t="str">
        <f>PROPER(LEFT(R1467,(SEARCH("/",R1467)-2)+1))</f>
        <v>Photography</v>
      </c>
      <c r="V1467" t="str">
        <f>PROPER(RIGHT(R1467,LEN(R1467)-SEARCH("/",R1467)))</f>
        <v>Photobooks</v>
      </c>
    </row>
    <row r="1468" spans="1:22" x14ac:dyDescent="0.25">
      <c r="A1468">
        <v>1229</v>
      </c>
      <c r="B1468" s="7" t="s">
        <v>1230</v>
      </c>
      <c r="C1468" s="7" t="s">
        <v>5339</v>
      </c>
      <c r="D1468" s="4">
        <v>2750</v>
      </c>
      <c r="E1468" s="4">
        <v>25</v>
      </c>
      <c r="F1468" t="s">
        <v>8220</v>
      </c>
      <c r="G1468" t="s">
        <v>8224</v>
      </c>
      <c r="H1468" t="s">
        <v>8246</v>
      </c>
      <c r="I1468">
        <v>1334592000</v>
      </c>
      <c r="J1468" s="11">
        <f>(((I1468/60)/60)/24)+DATE(1970,1,1)</f>
        <v>41015.666666666664</v>
      </c>
      <c r="K1468">
        <v>1331982127</v>
      </c>
      <c r="L1468" s="15">
        <f>(((K1468/60)/60)/24)+DATE(1970,1,1)</f>
        <v>40985.459803240738</v>
      </c>
      <c r="M1468" s="63">
        <f>DATEDIF(L1468,J1468,"D")</f>
        <v>30</v>
      </c>
      <c r="N1468" s="5">
        <v>30</v>
      </c>
      <c r="O1468" t="b">
        <v>0</v>
      </c>
      <c r="P1468">
        <v>1</v>
      </c>
      <c r="Q1468" t="b">
        <v>0</v>
      </c>
      <c r="R1468" t="s">
        <v>8286</v>
      </c>
      <c r="S1468" s="2">
        <f>IF(E1468=0,0,E1468/D1468*100)</f>
        <v>0.90909090909090906</v>
      </c>
      <c r="T1468" s="4">
        <f>IF(E1468=0,0,E1468/P1468)</f>
        <v>25</v>
      </c>
      <c r="U1468" t="str">
        <f>PROPER(LEFT(R1468,(SEARCH("/",R1468)-2)+1))</f>
        <v>Music</v>
      </c>
      <c r="V1468" t="str">
        <f>PROPER(RIGHT(R1468,LEN(R1468)-SEARCH("/",R1468)))</f>
        <v>World Music</v>
      </c>
    </row>
    <row r="1469" spans="1:22" x14ac:dyDescent="0.25">
      <c r="A1469">
        <v>1230</v>
      </c>
      <c r="B1469" s="7" t="s">
        <v>1231</v>
      </c>
      <c r="C1469" s="7" t="s">
        <v>5340</v>
      </c>
      <c r="D1469" s="4">
        <v>500000</v>
      </c>
      <c r="E1469" s="4">
        <v>0</v>
      </c>
      <c r="F1469" t="s">
        <v>8220</v>
      </c>
      <c r="G1469" t="s">
        <v>8224</v>
      </c>
      <c r="H1469" t="s">
        <v>8246</v>
      </c>
      <c r="I1469">
        <v>1298589630</v>
      </c>
      <c r="J1469" s="11">
        <f>(((I1469/60)/60)/24)+DATE(1970,1,1)</f>
        <v>40598.972569444442</v>
      </c>
      <c r="K1469">
        <v>1295997630</v>
      </c>
      <c r="L1469" s="15">
        <f>(((K1469/60)/60)/24)+DATE(1970,1,1)</f>
        <v>40568.972569444442</v>
      </c>
      <c r="M1469" s="63">
        <f>DATEDIF(L1469,J1469,"D")</f>
        <v>30</v>
      </c>
      <c r="N1469" s="5">
        <v>30</v>
      </c>
      <c r="O1469" t="b">
        <v>0</v>
      </c>
      <c r="P1469">
        <v>0</v>
      </c>
      <c r="Q1469" t="b">
        <v>0</v>
      </c>
      <c r="R1469" t="s">
        <v>8286</v>
      </c>
      <c r="S1469" s="2">
        <f>IF(E1469=0,0,E1469/D1469*100)</f>
        <v>0</v>
      </c>
      <c r="T1469" s="4">
        <f>IF(E1469=0,0,E1469/P1469)</f>
        <v>0</v>
      </c>
      <c r="U1469" t="str">
        <f>PROPER(LEFT(R1469,(SEARCH("/",R1469)-2)+1))</f>
        <v>Music</v>
      </c>
      <c r="V1469" t="str">
        <f>PROPER(RIGHT(R1469,LEN(R1469)-SEARCH("/",R1469)))</f>
        <v>World Music</v>
      </c>
    </row>
    <row r="1470" spans="1:22" x14ac:dyDescent="0.25">
      <c r="A1470">
        <v>1234</v>
      </c>
      <c r="B1470" s="7" t="s">
        <v>1235</v>
      </c>
      <c r="C1470" s="7" t="s">
        <v>5344</v>
      </c>
      <c r="D1470" s="4">
        <v>50000</v>
      </c>
      <c r="E1470" s="4">
        <v>0</v>
      </c>
      <c r="F1470" t="s">
        <v>8220</v>
      </c>
      <c r="G1470" t="s">
        <v>8225</v>
      </c>
      <c r="H1470" t="s">
        <v>8247</v>
      </c>
      <c r="I1470">
        <v>1422903342</v>
      </c>
      <c r="J1470" s="11">
        <f>(((I1470/60)/60)/24)+DATE(1970,1,1)</f>
        <v>42037.788680555561</v>
      </c>
      <c r="K1470">
        <v>1420311342</v>
      </c>
      <c r="L1470" s="15">
        <f>(((K1470/60)/60)/24)+DATE(1970,1,1)</f>
        <v>42007.788680555561</v>
      </c>
      <c r="M1470" s="63">
        <f>DATEDIF(L1470,J1470,"D")</f>
        <v>30</v>
      </c>
      <c r="N1470" s="5">
        <v>30</v>
      </c>
      <c r="O1470" t="b">
        <v>0</v>
      </c>
      <c r="P1470">
        <v>0</v>
      </c>
      <c r="Q1470" t="b">
        <v>0</v>
      </c>
      <c r="R1470" t="s">
        <v>8286</v>
      </c>
      <c r="S1470" s="2">
        <f>IF(E1470=0,0,E1470/D1470*100)</f>
        <v>0</v>
      </c>
      <c r="T1470" s="4">
        <f>IF(E1470=0,0,E1470/P1470)</f>
        <v>0</v>
      </c>
      <c r="U1470" t="str">
        <f>PROPER(LEFT(R1470,(SEARCH("/",R1470)-2)+1))</f>
        <v>Music</v>
      </c>
      <c r="V1470" t="str">
        <f>PROPER(RIGHT(R1470,LEN(R1470)-SEARCH("/",R1470)))</f>
        <v>World Music</v>
      </c>
    </row>
    <row r="1471" spans="1:22" x14ac:dyDescent="0.25">
      <c r="A1471">
        <v>1238</v>
      </c>
      <c r="B1471" s="7" t="s">
        <v>1239</v>
      </c>
      <c r="C1471" s="7" t="s">
        <v>5348</v>
      </c>
      <c r="D1471" s="4">
        <v>1000</v>
      </c>
      <c r="E1471" s="4">
        <v>178</v>
      </c>
      <c r="F1471" t="s">
        <v>8220</v>
      </c>
      <c r="G1471" t="s">
        <v>8224</v>
      </c>
      <c r="H1471" t="s">
        <v>8246</v>
      </c>
      <c r="I1471">
        <v>1312641536</v>
      </c>
      <c r="J1471" s="11">
        <f>(((I1471/60)/60)/24)+DATE(1970,1,1)</f>
        <v>40761.61037037037</v>
      </c>
      <c r="K1471">
        <v>1310049536</v>
      </c>
      <c r="L1471" s="15">
        <f>(((K1471/60)/60)/24)+DATE(1970,1,1)</f>
        <v>40731.61037037037</v>
      </c>
      <c r="M1471" s="63">
        <f>DATEDIF(L1471,J1471,"D")</f>
        <v>30</v>
      </c>
      <c r="N1471" s="5">
        <v>30</v>
      </c>
      <c r="O1471" t="b">
        <v>0</v>
      </c>
      <c r="P1471">
        <v>3</v>
      </c>
      <c r="Q1471" t="b">
        <v>0</v>
      </c>
      <c r="R1471" t="s">
        <v>8286</v>
      </c>
      <c r="S1471" s="2">
        <f>IF(E1471=0,0,E1471/D1471*100)</f>
        <v>17.8</v>
      </c>
      <c r="T1471" s="4">
        <f>IF(E1471=0,0,E1471/P1471)</f>
        <v>59.333333333333336</v>
      </c>
      <c r="U1471" t="str">
        <f>PROPER(LEFT(R1471,(SEARCH("/",R1471)-2)+1))</f>
        <v>Music</v>
      </c>
      <c r="V1471" t="str">
        <f>PROPER(RIGHT(R1471,LEN(R1471)-SEARCH("/",R1471)))</f>
        <v>World Music</v>
      </c>
    </row>
    <row r="1472" spans="1:22" x14ac:dyDescent="0.25">
      <c r="A1472">
        <v>1239</v>
      </c>
      <c r="B1472" s="7" t="s">
        <v>1240</v>
      </c>
      <c r="C1472" s="7" t="s">
        <v>5349</v>
      </c>
      <c r="D1472" s="4">
        <v>2500</v>
      </c>
      <c r="E1472" s="4">
        <v>0</v>
      </c>
      <c r="F1472" t="s">
        <v>8220</v>
      </c>
      <c r="G1472" t="s">
        <v>8224</v>
      </c>
      <c r="H1472" t="s">
        <v>8246</v>
      </c>
      <c r="I1472">
        <v>1325804767</v>
      </c>
      <c r="J1472" s="11">
        <f>(((I1472/60)/60)/24)+DATE(1970,1,1)</f>
        <v>40913.962581018517</v>
      </c>
      <c r="K1472">
        <v>1323212767</v>
      </c>
      <c r="L1472" s="15">
        <f>(((K1472/60)/60)/24)+DATE(1970,1,1)</f>
        <v>40883.962581018517</v>
      </c>
      <c r="M1472" s="63">
        <f>DATEDIF(L1472,J1472,"D")</f>
        <v>30</v>
      </c>
      <c r="N1472" s="5">
        <v>30</v>
      </c>
      <c r="O1472" t="b">
        <v>0</v>
      </c>
      <c r="P1472">
        <v>0</v>
      </c>
      <c r="Q1472" t="b">
        <v>0</v>
      </c>
      <c r="R1472" t="s">
        <v>8286</v>
      </c>
      <c r="S1472" s="2">
        <f>IF(E1472=0,0,E1472/D1472*100)</f>
        <v>0</v>
      </c>
      <c r="T1472" s="4">
        <f>IF(E1472=0,0,E1472/P1472)</f>
        <v>0</v>
      </c>
      <c r="U1472" t="str">
        <f>PROPER(LEFT(R1472,(SEARCH("/",R1472)-2)+1))</f>
        <v>Music</v>
      </c>
      <c r="V1472" t="str">
        <f>PROPER(RIGHT(R1472,LEN(R1472)-SEARCH("/",R1472)))</f>
        <v>World Music</v>
      </c>
    </row>
    <row r="1473" spans="1:22" x14ac:dyDescent="0.25">
      <c r="A1473">
        <v>1245</v>
      </c>
      <c r="B1473" s="7" t="s">
        <v>1246</v>
      </c>
      <c r="C1473" s="7" t="s">
        <v>5355</v>
      </c>
      <c r="D1473" s="4">
        <v>2000</v>
      </c>
      <c r="E1473" s="4">
        <v>2405</v>
      </c>
      <c r="F1473" t="s">
        <v>8219</v>
      </c>
      <c r="G1473" t="s">
        <v>8224</v>
      </c>
      <c r="H1473" t="s">
        <v>8246</v>
      </c>
      <c r="I1473">
        <v>1402755834</v>
      </c>
      <c r="J1473" s="11">
        <f>(((I1473/60)/60)/24)+DATE(1970,1,1)</f>
        <v>41804.599930555552</v>
      </c>
      <c r="K1473">
        <v>1400163834</v>
      </c>
      <c r="L1473" s="15">
        <f>(((K1473/60)/60)/24)+DATE(1970,1,1)</f>
        <v>41774.599930555552</v>
      </c>
      <c r="M1473" s="63">
        <f>DATEDIF(L1473,J1473,"D")</f>
        <v>30</v>
      </c>
      <c r="N1473" s="5">
        <v>30</v>
      </c>
      <c r="O1473" t="b">
        <v>1</v>
      </c>
      <c r="P1473">
        <v>17</v>
      </c>
      <c r="Q1473" t="b">
        <v>1</v>
      </c>
      <c r="R1473" t="s">
        <v>8276</v>
      </c>
      <c r="S1473" s="2">
        <f>IF(E1473=0,0,E1473/D1473*100)</f>
        <v>120.24999999999999</v>
      </c>
      <c r="T1473" s="4">
        <f>IF(E1473=0,0,E1473/P1473)</f>
        <v>141.47058823529412</v>
      </c>
      <c r="U1473" t="str">
        <f>PROPER(LEFT(R1473,(SEARCH("/",R1473)-2)+1))</f>
        <v>Music</v>
      </c>
      <c r="V1473" t="str">
        <f>PROPER(RIGHT(R1473,LEN(R1473)-SEARCH("/",R1473)))</f>
        <v>Rock</v>
      </c>
    </row>
    <row r="1474" spans="1:22" x14ac:dyDescent="0.25">
      <c r="A1474">
        <v>1247</v>
      </c>
      <c r="B1474" s="7" t="s">
        <v>1248</v>
      </c>
      <c r="C1474" s="7" t="s">
        <v>5357</v>
      </c>
      <c r="D1474" s="4">
        <v>3500</v>
      </c>
      <c r="E1474" s="4">
        <v>4275</v>
      </c>
      <c r="F1474" t="s">
        <v>8219</v>
      </c>
      <c r="G1474" t="s">
        <v>8224</v>
      </c>
      <c r="H1474" t="s">
        <v>8246</v>
      </c>
      <c r="I1474">
        <v>1367823655</v>
      </c>
      <c r="J1474" s="11">
        <f>(((I1474/60)/60)/24)+DATE(1970,1,1)</f>
        <v>41400.292303240742</v>
      </c>
      <c r="K1474">
        <v>1365231655</v>
      </c>
      <c r="L1474" s="15">
        <f>(((K1474/60)/60)/24)+DATE(1970,1,1)</f>
        <v>41370.292303240742</v>
      </c>
      <c r="M1474" s="63">
        <f>DATEDIF(L1474,J1474,"D")</f>
        <v>30</v>
      </c>
      <c r="N1474" s="5">
        <v>30</v>
      </c>
      <c r="O1474" t="b">
        <v>1</v>
      </c>
      <c r="P1474">
        <v>50</v>
      </c>
      <c r="Q1474" t="b">
        <v>1</v>
      </c>
      <c r="R1474" t="s">
        <v>8276</v>
      </c>
      <c r="S1474" s="2">
        <f>IF(E1474=0,0,E1474/D1474*100)</f>
        <v>122.14285714285715</v>
      </c>
      <c r="T1474" s="4">
        <f>IF(E1474=0,0,E1474/P1474)</f>
        <v>85.5</v>
      </c>
      <c r="U1474" t="str">
        <f>PROPER(LEFT(R1474,(SEARCH("/",R1474)-2)+1))</f>
        <v>Music</v>
      </c>
      <c r="V1474" t="str">
        <f>PROPER(RIGHT(R1474,LEN(R1474)-SEARCH("/",R1474)))</f>
        <v>Rock</v>
      </c>
    </row>
    <row r="1475" spans="1:22" x14ac:dyDescent="0.25">
      <c r="A1475">
        <v>1249</v>
      </c>
      <c r="B1475" s="7" t="s">
        <v>1250</v>
      </c>
      <c r="C1475" s="7" t="s">
        <v>5359</v>
      </c>
      <c r="D1475" s="4">
        <v>5000</v>
      </c>
      <c r="E1475" s="4">
        <v>5222</v>
      </c>
      <c r="F1475" t="s">
        <v>8219</v>
      </c>
      <c r="G1475" t="s">
        <v>8224</v>
      </c>
      <c r="H1475" t="s">
        <v>8246</v>
      </c>
      <c r="I1475">
        <v>1341683211</v>
      </c>
      <c r="J1475" s="11">
        <f>(((I1475/60)/60)/24)+DATE(1970,1,1)</f>
        <v>41097.74086805556</v>
      </c>
      <c r="K1475">
        <v>1339091211</v>
      </c>
      <c r="L1475" s="15">
        <f>(((K1475/60)/60)/24)+DATE(1970,1,1)</f>
        <v>41067.74086805556</v>
      </c>
      <c r="M1475" s="63">
        <f>DATEDIF(L1475,J1475,"D")</f>
        <v>30</v>
      </c>
      <c r="N1475" s="5">
        <v>30</v>
      </c>
      <c r="O1475" t="b">
        <v>1</v>
      </c>
      <c r="P1475">
        <v>81</v>
      </c>
      <c r="Q1475" t="b">
        <v>1</v>
      </c>
      <c r="R1475" t="s">
        <v>8276</v>
      </c>
      <c r="S1475" s="2">
        <f>IF(E1475=0,0,E1475/D1475*100)</f>
        <v>104.44</v>
      </c>
      <c r="T1475" s="4">
        <f>IF(E1475=0,0,E1475/P1475)</f>
        <v>64.46913580246914</v>
      </c>
      <c r="U1475" t="str">
        <f>PROPER(LEFT(R1475,(SEARCH("/",R1475)-2)+1))</f>
        <v>Music</v>
      </c>
      <c r="V1475" t="str">
        <f>PROPER(RIGHT(R1475,LEN(R1475)-SEARCH("/",R1475)))</f>
        <v>Rock</v>
      </c>
    </row>
    <row r="1476" spans="1:22" x14ac:dyDescent="0.25">
      <c r="A1476">
        <v>1253</v>
      </c>
      <c r="B1476" s="7" t="s">
        <v>1254</v>
      </c>
      <c r="C1476" s="7" t="s">
        <v>5363</v>
      </c>
      <c r="D1476" s="4">
        <v>10</v>
      </c>
      <c r="E1476" s="4">
        <v>30383.32</v>
      </c>
      <c r="F1476" t="s">
        <v>8219</v>
      </c>
      <c r="G1476" t="s">
        <v>8224</v>
      </c>
      <c r="H1476" t="s">
        <v>8246</v>
      </c>
      <c r="I1476">
        <v>1409770107</v>
      </c>
      <c r="J1476" s="11">
        <f>(((I1476/60)/60)/24)+DATE(1970,1,1)</f>
        <v>41885.783645833333</v>
      </c>
      <c r="K1476">
        <v>1407178107</v>
      </c>
      <c r="L1476" s="15">
        <f>(((K1476/60)/60)/24)+DATE(1970,1,1)</f>
        <v>41855.783645833333</v>
      </c>
      <c r="M1476" s="63">
        <f>DATEDIF(L1476,J1476,"D")</f>
        <v>30</v>
      </c>
      <c r="N1476" s="5">
        <v>30</v>
      </c>
      <c r="O1476" t="b">
        <v>1</v>
      </c>
      <c r="P1476">
        <v>711</v>
      </c>
      <c r="Q1476" t="b">
        <v>1</v>
      </c>
      <c r="R1476" t="s">
        <v>8276</v>
      </c>
      <c r="S1476" s="2">
        <f>IF(E1476=0,0,E1476/D1476*100)</f>
        <v>303833.2</v>
      </c>
      <c r="T1476" s="4">
        <f>IF(E1476=0,0,E1476/P1476)</f>
        <v>42.73322081575246</v>
      </c>
      <c r="U1476" t="str">
        <f>PROPER(LEFT(R1476,(SEARCH("/",R1476)-2)+1))</f>
        <v>Music</v>
      </c>
      <c r="V1476" t="str">
        <f>PROPER(RIGHT(R1476,LEN(R1476)-SEARCH("/",R1476)))</f>
        <v>Rock</v>
      </c>
    </row>
    <row r="1477" spans="1:22" x14ac:dyDescent="0.25">
      <c r="A1477">
        <v>1255</v>
      </c>
      <c r="B1477" s="7" t="s">
        <v>1256</v>
      </c>
      <c r="C1477" s="7" t="s">
        <v>5365</v>
      </c>
      <c r="D1477" s="4">
        <v>3000</v>
      </c>
      <c r="E1477" s="4">
        <v>6071</v>
      </c>
      <c r="F1477" t="s">
        <v>8219</v>
      </c>
      <c r="G1477" t="s">
        <v>8224</v>
      </c>
      <c r="H1477" t="s">
        <v>8246</v>
      </c>
      <c r="I1477">
        <v>1385932652</v>
      </c>
      <c r="J1477" s="11">
        <f>(((I1477/60)/60)/24)+DATE(1970,1,1)</f>
        <v>41609.887175925927</v>
      </c>
      <c r="K1477">
        <v>1383337052</v>
      </c>
      <c r="L1477" s="15">
        <f>(((K1477/60)/60)/24)+DATE(1970,1,1)</f>
        <v>41579.845509259263</v>
      </c>
      <c r="M1477" s="63">
        <f>DATEDIF(L1477,J1477,"D")</f>
        <v>30</v>
      </c>
      <c r="N1477" s="5">
        <v>30</v>
      </c>
      <c r="O1477" t="b">
        <v>1</v>
      </c>
      <c r="P1477">
        <v>109</v>
      </c>
      <c r="Q1477" t="b">
        <v>1</v>
      </c>
      <c r="R1477" t="s">
        <v>8276</v>
      </c>
      <c r="S1477" s="2">
        <f>IF(E1477=0,0,E1477/D1477*100)</f>
        <v>202.36666666666667</v>
      </c>
      <c r="T1477" s="4">
        <f>IF(E1477=0,0,E1477/P1477)</f>
        <v>55.697247706422019</v>
      </c>
      <c r="U1477" t="str">
        <f>PROPER(LEFT(R1477,(SEARCH("/",R1477)-2)+1))</f>
        <v>Music</v>
      </c>
      <c r="V1477" t="str">
        <f>PROPER(RIGHT(R1477,LEN(R1477)-SEARCH("/",R1477)))</f>
        <v>Rock</v>
      </c>
    </row>
    <row r="1478" spans="1:22" x14ac:dyDescent="0.25">
      <c r="A1478">
        <v>1256</v>
      </c>
      <c r="B1478" s="7" t="s">
        <v>1257</v>
      </c>
      <c r="C1478" s="7" t="s">
        <v>5366</v>
      </c>
      <c r="D1478" s="4">
        <v>30000</v>
      </c>
      <c r="E1478" s="4">
        <v>35389.129999999997</v>
      </c>
      <c r="F1478" t="s">
        <v>8219</v>
      </c>
      <c r="G1478" t="s">
        <v>8224</v>
      </c>
      <c r="H1478" t="s">
        <v>8246</v>
      </c>
      <c r="I1478">
        <v>1329084231</v>
      </c>
      <c r="J1478" s="11">
        <f>(((I1478/60)/60)/24)+DATE(1970,1,1)</f>
        <v>40951.919340277782</v>
      </c>
      <c r="K1478">
        <v>1326492231</v>
      </c>
      <c r="L1478" s="15">
        <f>(((K1478/60)/60)/24)+DATE(1970,1,1)</f>
        <v>40921.919340277782</v>
      </c>
      <c r="M1478" s="63">
        <f>DATEDIF(L1478,J1478,"D")</f>
        <v>30</v>
      </c>
      <c r="N1478" s="5">
        <v>30</v>
      </c>
      <c r="O1478" t="b">
        <v>1</v>
      </c>
      <c r="P1478">
        <v>361</v>
      </c>
      <c r="Q1478" t="b">
        <v>1</v>
      </c>
      <c r="R1478" t="s">
        <v>8276</v>
      </c>
      <c r="S1478" s="2">
        <f>IF(E1478=0,0,E1478/D1478*100)</f>
        <v>117.96376666666666</v>
      </c>
      <c r="T1478" s="4">
        <f>IF(E1478=0,0,E1478/P1478)</f>
        <v>98.030831024930734</v>
      </c>
      <c r="U1478" t="str">
        <f>PROPER(LEFT(R1478,(SEARCH("/",R1478)-2)+1))</f>
        <v>Music</v>
      </c>
      <c r="V1478" t="str">
        <f>PROPER(RIGHT(R1478,LEN(R1478)-SEARCH("/",R1478)))</f>
        <v>Rock</v>
      </c>
    </row>
    <row r="1479" spans="1:22" x14ac:dyDescent="0.25">
      <c r="A1479">
        <v>1258</v>
      </c>
      <c r="B1479" s="7" t="s">
        <v>1259</v>
      </c>
      <c r="C1479" s="7" t="s">
        <v>5368</v>
      </c>
      <c r="D1479" s="4">
        <v>12000</v>
      </c>
      <c r="E1479" s="4">
        <v>25577.56</v>
      </c>
      <c r="F1479" t="s">
        <v>8219</v>
      </c>
      <c r="G1479" t="s">
        <v>8224</v>
      </c>
      <c r="H1479" t="s">
        <v>8246</v>
      </c>
      <c r="I1479">
        <v>1377960012</v>
      </c>
      <c r="J1479" s="11">
        <f>(((I1479/60)/60)/24)+DATE(1970,1,1)</f>
        <v>41517.611250000002</v>
      </c>
      <c r="K1479">
        <v>1375368012</v>
      </c>
      <c r="L1479" s="15">
        <f>(((K1479/60)/60)/24)+DATE(1970,1,1)</f>
        <v>41487.611250000002</v>
      </c>
      <c r="M1479" s="63">
        <f>DATEDIF(L1479,J1479,"D")</f>
        <v>30</v>
      </c>
      <c r="N1479" s="5">
        <v>30</v>
      </c>
      <c r="O1479" t="b">
        <v>1</v>
      </c>
      <c r="P1479">
        <v>670</v>
      </c>
      <c r="Q1479" t="b">
        <v>1</v>
      </c>
      <c r="R1479" t="s">
        <v>8276</v>
      </c>
      <c r="S1479" s="2">
        <f>IF(E1479=0,0,E1479/D1479*100)</f>
        <v>213.14633333333336</v>
      </c>
      <c r="T1479" s="4">
        <f>IF(E1479=0,0,E1479/P1479)</f>
        <v>38.175462686567165</v>
      </c>
      <c r="U1479" t="str">
        <f>PROPER(LEFT(R1479,(SEARCH("/",R1479)-2)+1))</f>
        <v>Music</v>
      </c>
      <c r="V1479" t="str">
        <f>PROPER(RIGHT(R1479,LEN(R1479)-SEARCH("/",R1479)))</f>
        <v>Rock</v>
      </c>
    </row>
    <row r="1480" spans="1:22" x14ac:dyDescent="0.25">
      <c r="A1480">
        <v>1260</v>
      </c>
      <c r="B1480" s="7" t="s">
        <v>1261</v>
      </c>
      <c r="C1480" s="7" t="s">
        <v>5370</v>
      </c>
      <c r="D1480" s="4">
        <v>3300</v>
      </c>
      <c r="E1480" s="4">
        <v>3751</v>
      </c>
      <c r="F1480" t="s">
        <v>8219</v>
      </c>
      <c r="G1480" t="s">
        <v>8224</v>
      </c>
      <c r="H1480" t="s">
        <v>8246</v>
      </c>
      <c r="I1480">
        <v>1393445620</v>
      </c>
      <c r="J1480" s="11">
        <f>(((I1480/60)/60)/24)+DATE(1970,1,1)</f>
        <v>41696.842824074076</v>
      </c>
      <c r="K1480">
        <v>1390853620</v>
      </c>
      <c r="L1480" s="15">
        <f>(((K1480/60)/60)/24)+DATE(1970,1,1)</f>
        <v>41666.842824074076</v>
      </c>
      <c r="M1480" s="63">
        <f>DATEDIF(L1480,J1480,"D")</f>
        <v>30</v>
      </c>
      <c r="N1480" s="5">
        <v>30</v>
      </c>
      <c r="O1480" t="b">
        <v>1</v>
      </c>
      <c r="P1480">
        <v>74</v>
      </c>
      <c r="Q1480" t="b">
        <v>1</v>
      </c>
      <c r="R1480" t="s">
        <v>8276</v>
      </c>
      <c r="S1480" s="2">
        <f>IF(E1480=0,0,E1480/D1480*100)</f>
        <v>113.66666666666667</v>
      </c>
      <c r="T1480" s="4">
        <f>IF(E1480=0,0,E1480/P1480)</f>
        <v>50.689189189189186</v>
      </c>
      <c r="U1480" t="str">
        <f>PROPER(LEFT(R1480,(SEARCH("/",R1480)-2)+1))</f>
        <v>Music</v>
      </c>
      <c r="V1480" t="str">
        <f>PROPER(RIGHT(R1480,LEN(R1480)-SEARCH("/",R1480)))</f>
        <v>Rock</v>
      </c>
    </row>
    <row r="1481" spans="1:22" x14ac:dyDescent="0.25">
      <c r="A1481">
        <v>1261</v>
      </c>
      <c r="B1481" s="7" t="s">
        <v>1262</v>
      </c>
      <c r="C1481" s="7" t="s">
        <v>5371</v>
      </c>
      <c r="D1481" s="4">
        <v>2000</v>
      </c>
      <c r="E1481" s="4">
        <v>2025</v>
      </c>
      <c r="F1481" t="s">
        <v>8219</v>
      </c>
      <c r="G1481" t="s">
        <v>8224</v>
      </c>
      <c r="H1481" t="s">
        <v>8246</v>
      </c>
      <c r="I1481">
        <v>1390983227</v>
      </c>
      <c r="J1481" s="11">
        <f>(((I1481/60)/60)/24)+DATE(1970,1,1)</f>
        <v>41668.342905092592</v>
      </c>
      <c r="K1481">
        <v>1388391227</v>
      </c>
      <c r="L1481" s="15">
        <f>(((K1481/60)/60)/24)+DATE(1970,1,1)</f>
        <v>41638.342905092592</v>
      </c>
      <c r="M1481" s="63">
        <f>DATEDIF(L1481,J1481,"D")</f>
        <v>30</v>
      </c>
      <c r="N1481" s="5">
        <v>30</v>
      </c>
      <c r="O1481" t="b">
        <v>1</v>
      </c>
      <c r="P1481">
        <v>52</v>
      </c>
      <c r="Q1481" t="b">
        <v>1</v>
      </c>
      <c r="R1481" t="s">
        <v>8276</v>
      </c>
      <c r="S1481" s="2">
        <f>IF(E1481=0,0,E1481/D1481*100)</f>
        <v>101.25</v>
      </c>
      <c r="T1481" s="4">
        <f>IF(E1481=0,0,E1481/P1481)</f>
        <v>38.942307692307693</v>
      </c>
      <c r="U1481" t="str">
        <f>PROPER(LEFT(R1481,(SEARCH("/",R1481)-2)+1))</f>
        <v>Music</v>
      </c>
      <c r="V1481" t="str">
        <f>PROPER(RIGHT(R1481,LEN(R1481)-SEARCH("/",R1481)))</f>
        <v>Rock</v>
      </c>
    </row>
    <row r="1482" spans="1:22" x14ac:dyDescent="0.25">
      <c r="A1482">
        <v>1262</v>
      </c>
      <c r="B1482" s="7" t="s">
        <v>1263</v>
      </c>
      <c r="C1482" s="7" t="s">
        <v>5372</v>
      </c>
      <c r="D1482" s="4">
        <v>6500</v>
      </c>
      <c r="E1482" s="4">
        <v>8152</v>
      </c>
      <c r="F1482" t="s">
        <v>8219</v>
      </c>
      <c r="G1482" t="s">
        <v>8229</v>
      </c>
      <c r="H1482" t="s">
        <v>8251</v>
      </c>
      <c r="I1482">
        <v>1392574692</v>
      </c>
      <c r="J1482" s="11">
        <f>(((I1482/60)/60)/24)+DATE(1970,1,1)</f>
        <v>41686.762638888889</v>
      </c>
      <c r="K1482">
        <v>1389982692</v>
      </c>
      <c r="L1482" s="15">
        <f>(((K1482/60)/60)/24)+DATE(1970,1,1)</f>
        <v>41656.762638888889</v>
      </c>
      <c r="M1482" s="63">
        <f>DATEDIF(L1482,J1482,"D")</f>
        <v>30</v>
      </c>
      <c r="N1482" s="5">
        <v>30</v>
      </c>
      <c r="O1482" t="b">
        <v>1</v>
      </c>
      <c r="P1482">
        <v>105</v>
      </c>
      <c r="Q1482" t="b">
        <v>1</v>
      </c>
      <c r="R1482" t="s">
        <v>8276</v>
      </c>
      <c r="S1482" s="2">
        <f>IF(E1482=0,0,E1482/D1482*100)</f>
        <v>125.41538461538462</v>
      </c>
      <c r="T1482" s="4">
        <f>IF(E1482=0,0,E1482/P1482)</f>
        <v>77.638095238095232</v>
      </c>
      <c r="U1482" t="str">
        <f>PROPER(LEFT(R1482,(SEARCH("/",R1482)-2)+1))</f>
        <v>Music</v>
      </c>
      <c r="V1482" t="str">
        <f>PROPER(RIGHT(R1482,LEN(R1482)-SEARCH("/",R1482)))</f>
        <v>Rock</v>
      </c>
    </row>
    <row r="1483" spans="1:22" x14ac:dyDescent="0.25">
      <c r="A1483">
        <v>1266</v>
      </c>
      <c r="B1483" s="7" t="s">
        <v>1267</v>
      </c>
      <c r="C1483" s="7" t="s">
        <v>5376</v>
      </c>
      <c r="D1483" s="4">
        <v>9500</v>
      </c>
      <c r="E1483" s="4">
        <v>9545</v>
      </c>
      <c r="F1483" t="s">
        <v>8219</v>
      </c>
      <c r="G1483" t="s">
        <v>8224</v>
      </c>
      <c r="H1483" t="s">
        <v>8246</v>
      </c>
      <c r="I1483">
        <v>1389474145</v>
      </c>
      <c r="J1483" s="11">
        <f>(((I1483/60)/60)/24)+DATE(1970,1,1)</f>
        <v>41650.87667824074</v>
      </c>
      <c r="K1483">
        <v>1386882145</v>
      </c>
      <c r="L1483" s="15">
        <f>(((K1483/60)/60)/24)+DATE(1970,1,1)</f>
        <v>41620.87667824074</v>
      </c>
      <c r="M1483" s="63">
        <f>DATEDIF(L1483,J1483,"D")</f>
        <v>30</v>
      </c>
      <c r="N1483" s="5">
        <v>30</v>
      </c>
      <c r="O1483" t="b">
        <v>1</v>
      </c>
      <c r="P1483">
        <v>50</v>
      </c>
      <c r="Q1483" t="b">
        <v>1</v>
      </c>
      <c r="R1483" t="s">
        <v>8276</v>
      </c>
      <c r="S1483" s="2">
        <f>IF(E1483=0,0,E1483/D1483*100)</f>
        <v>100.47368421052632</v>
      </c>
      <c r="T1483" s="4">
        <f>IF(E1483=0,0,E1483/P1483)</f>
        <v>190.9</v>
      </c>
      <c r="U1483" t="str">
        <f>PROPER(LEFT(R1483,(SEARCH("/",R1483)-2)+1))</f>
        <v>Music</v>
      </c>
      <c r="V1483" t="str">
        <f>PROPER(RIGHT(R1483,LEN(R1483)-SEARCH("/",R1483)))</f>
        <v>Rock</v>
      </c>
    </row>
    <row r="1484" spans="1:22" x14ac:dyDescent="0.25">
      <c r="A1484">
        <v>1267</v>
      </c>
      <c r="B1484" s="7" t="s">
        <v>1268</v>
      </c>
      <c r="C1484" s="7" t="s">
        <v>5377</v>
      </c>
      <c r="D1484" s="4">
        <v>22000</v>
      </c>
      <c r="E1484" s="4">
        <v>22396</v>
      </c>
      <c r="F1484" t="s">
        <v>8219</v>
      </c>
      <c r="G1484" t="s">
        <v>8224</v>
      </c>
      <c r="H1484" t="s">
        <v>8246</v>
      </c>
      <c r="I1484">
        <v>1374674558</v>
      </c>
      <c r="J1484" s="11">
        <f>(((I1484/60)/60)/24)+DATE(1970,1,1)</f>
        <v>41479.585162037038</v>
      </c>
      <c r="K1484">
        <v>1372082558</v>
      </c>
      <c r="L1484" s="15">
        <f>(((K1484/60)/60)/24)+DATE(1970,1,1)</f>
        <v>41449.585162037038</v>
      </c>
      <c r="M1484" s="63">
        <f>DATEDIF(L1484,J1484,"D")</f>
        <v>30</v>
      </c>
      <c r="N1484" s="5">
        <v>30</v>
      </c>
      <c r="O1484" t="b">
        <v>1</v>
      </c>
      <c r="P1484">
        <v>159</v>
      </c>
      <c r="Q1484" t="b">
        <v>1</v>
      </c>
      <c r="R1484" t="s">
        <v>8276</v>
      </c>
      <c r="S1484" s="2">
        <f>IF(E1484=0,0,E1484/D1484*100)</f>
        <v>101.8</v>
      </c>
      <c r="T1484" s="4">
        <f>IF(E1484=0,0,E1484/P1484)</f>
        <v>140.85534591194968</v>
      </c>
      <c r="U1484" t="str">
        <f>PROPER(LEFT(R1484,(SEARCH("/",R1484)-2)+1))</f>
        <v>Music</v>
      </c>
      <c r="V1484" t="str">
        <f>PROPER(RIGHT(R1484,LEN(R1484)-SEARCH("/",R1484)))</f>
        <v>Rock</v>
      </c>
    </row>
    <row r="1485" spans="1:22" x14ac:dyDescent="0.25">
      <c r="A1485">
        <v>1268</v>
      </c>
      <c r="B1485" s="7" t="s">
        <v>1269</v>
      </c>
      <c r="C1485" s="7" t="s">
        <v>5378</v>
      </c>
      <c r="D1485" s="4">
        <v>12000</v>
      </c>
      <c r="E1485" s="4">
        <v>14000</v>
      </c>
      <c r="F1485" t="s">
        <v>8219</v>
      </c>
      <c r="G1485" t="s">
        <v>8224</v>
      </c>
      <c r="H1485" t="s">
        <v>8246</v>
      </c>
      <c r="I1485">
        <v>1379708247</v>
      </c>
      <c r="J1485" s="11">
        <f>(((I1485/60)/60)/24)+DATE(1970,1,1)</f>
        <v>41537.845451388886</v>
      </c>
      <c r="K1485">
        <v>1377116247</v>
      </c>
      <c r="L1485" s="15">
        <f>(((K1485/60)/60)/24)+DATE(1970,1,1)</f>
        <v>41507.845451388886</v>
      </c>
      <c r="M1485" s="63">
        <f>DATEDIF(L1485,J1485,"D")</f>
        <v>30</v>
      </c>
      <c r="N1485" s="5">
        <v>30</v>
      </c>
      <c r="O1485" t="b">
        <v>1</v>
      </c>
      <c r="P1485">
        <v>182</v>
      </c>
      <c r="Q1485" t="b">
        <v>1</v>
      </c>
      <c r="R1485" t="s">
        <v>8276</v>
      </c>
      <c r="S1485" s="2">
        <f>IF(E1485=0,0,E1485/D1485*100)</f>
        <v>116.66666666666667</v>
      </c>
      <c r="T1485" s="4">
        <f>IF(E1485=0,0,E1485/P1485)</f>
        <v>76.92307692307692</v>
      </c>
      <c r="U1485" t="str">
        <f>PROPER(LEFT(R1485,(SEARCH("/",R1485)-2)+1))</f>
        <v>Music</v>
      </c>
      <c r="V1485" t="str">
        <f>PROPER(RIGHT(R1485,LEN(R1485)-SEARCH("/",R1485)))</f>
        <v>Rock</v>
      </c>
    </row>
    <row r="1486" spans="1:22" x14ac:dyDescent="0.25">
      <c r="A1486">
        <v>1271</v>
      </c>
      <c r="B1486" s="7" t="s">
        <v>1272</v>
      </c>
      <c r="C1486" s="7" t="s">
        <v>5381</v>
      </c>
      <c r="D1486" s="4">
        <v>7500</v>
      </c>
      <c r="E1486" s="4">
        <v>7635</v>
      </c>
      <c r="F1486" t="s">
        <v>8219</v>
      </c>
      <c r="G1486" t="s">
        <v>8224</v>
      </c>
      <c r="H1486" t="s">
        <v>8246</v>
      </c>
      <c r="I1486">
        <v>1384363459</v>
      </c>
      <c r="J1486" s="11">
        <f>(((I1486/60)/60)/24)+DATE(1970,1,1)</f>
        <v>41591.725219907406</v>
      </c>
      <c r="K1486">
        <v>1381767859</v>
      </c>
      <c r="L1486" s="15">
        <f>(((K1486/60)/60)/24)+DATE(1970,1,1)</f>
        <v>41561.683553240742</v>
      </c>
      <c r="M1486" s="63">
        <f>DATEDIF(L1486,J1486,"D")</f>
        <v>30</v>
      </c>
      <c r="N1486" s="5">
        <v>30</v>
      </c>
      <c r="O1486" t="b">
        <v>1</v>
      </c>
      <c r="P1486">
        <v>31</v>
      </c>
      <c r="Q1486" t="b">
        <v>1</v>
      </c>
      <c r="R1486" t="s">
        <v>8276</v>
      </c>
      <c r="S1486" s="2">
        <f>IF(E1486=0,0,E1486/D1486*100)</f>
        <v>101.8</v>
      </c>
      <c r="T1486" s="4">
        <f>IF(E1486=0,0,E1486/P1486)</f>
        <v>246.29032258064515</v>
      </c>
      <c r="U1486" t="str">
        <f>PROPER(LEFT(R1486,(SEARCH("/",R1486)-2)+1))</f>
        <v>Music</v>
      </c>
      <c r="V1486" t="str">
        <f>PROPER(RIGHT(R1486,LEN(R1486)-SEARCH("/",R1486)))</f>
        <v>Rock</v>
      </c>
    </row>
    <row r="1487" spans="1:22" x14ac:dyDescent="0.25">
      <c r="A1487">
        <v>1273</v>
      </c>
      <c r="B1487" s="7" t="s">
        <v>1274</v>
      </c>
      <c r="C1487" s="7" t="s">
        <v>5383</v>
      </c>
      <c r="D1487" s="4">
        <v>4000</v>
      </c>
      <c r="E1487" s="4">
        <v>4140</v>
      </c>
      <c r="F1487" t="s">
        <v>8219</v>
      </c>
      <c r="G1487" t="s">
        <v>8229</v>
      </c>
      <c r="H1487" t="s">
        <v>8251</v>
      </c>
      <c r="I1487">
        <v>1409506291</v>
      </c>
      <c r="J1487" s="11">
        <f>(((I1487/60)/60)/24)+DATE(1970,1,1)</f>
        <v>41882.730219907404</v>
      </c>
      <c r="K1487">
        <v>1406914291</v>
      </c>
      <c r="L1487" s="15">
        <f>(((K1487/60)/60)/24)+DATE(1970,1,1)</f>
        <v>41852.730219907404</v>
      </c>
      <c r="M1487" s="63">
        <f>DATEDIF(L1487,J1487,"D")</f>
        <v>30</v>
      </c>
      <c r="N1487" s="5">
        <v>30</v>
      </c>
      <c r="O1487" t="b">
        <v>1</v>
      </c>
      <c r="P1487">
        <v>54</v>
      </c>
      <c r="Q1487" t="b">
        <v>1</v>
      </c>
      <c r="R1487" t="s">
        <v>8276</v>
      </c>
      <c r="S1487" s="2">
        <f>IF(E1487=0,0,E1487/D1487*100)</f>
        <v>103.49999999999999</v>
      </c>
      <c r="T1487" s="4">
        <f>IF(E1487=0,0,E1487/P1487)</f>
        <v>76.666666666666671</v>
      </c>
      <c r="U1487" t="str">
        <f>PROPER(LEFT(R1487,(SEARCH("/",R1487)-2)+1))</f>
        <v>Music</v>
      </c>
      <c r="V1487" t="str">
        <f>PROPER(RIGHT(R1487,LEN(R1487)-SEARCH("/",R1487)))</f>
        <v>Rock</v>
      </c>
    </row>
    <row r="1488" spans="1:22" x14ac:dyDescent="0.25">
      <c r="A1488">
        <v>1289</v>
      </c>
      <c r="B1488" s="7" t="s">
        <v>1290</v>
      </c>
      <c r="C1488" s="7" t="s">
        <v>5399</v>
      </c>
      <c r="D1488" s="4">
        <v>1500</v>
      </c>
      <c r="E1488" s="4">
        <v>1876</v>
      </c>
      <c r="F1488" t="s">
        <v>8219</v>
      </c>
      <c r="G1488" t="s">
        <v>8224</v>
      </c>
      <c r="H1488" t="s">
        <v>8246</v>
      </c>
      <c r="I1488">
        <v>1483499645</v>
      </c>
      <c r="J1488" s="11">
        <f>(((I1488/60)/60)/24)+DATE(1970,1,1)</f>
        <v>42739.134780092587</v>
      </c>
      <c r="K1488">
        <v>1480907645</v>
      </c>
      <c r="L1488" s="15">
        <f>(((K1488/60)/60)/24)+DATE(1970,1,1)</f>
        <v>42709.134780092587</v>
      </c>
      <c r="M1488" s="63">
        <f>DATEDIF(L1488,J1488,"D")</f>
        <v>30</v>
      </c>
      <c r="N1488" s="5">
        <v>30</v>
      </c>
      <c r="O1488" t="b">
        <v>0</v>
      </c>
      <c r="P1488">
        <v>52</v>
      </c>
      <c r="Q1488" t="b">
        <v>1</v>
      </c>
      <c r="R1488" t="s">
        <v>8271</v>
      </c>
      <c r="S1488" s="2">
        <f>IF(E1488=0,0,E1488/D1488*100)</f>
        <v>125.06666666666666</v>
      </c>
      <c r="T1488" s="4">
        <f>IF(E1488=0,0,E1488/P1488)</f>
        <v>36.07692307692308</v>
      </c>
      <c r="U1488" t="str">
        <f>PROPER(LEFT(R1488,(SEARCH("/",R1488)-2)+1))</f>
        <v>Theater</v>
      </c>
      <c r="V1488" t="str">
        <f>PROPER(RIGHT(R1488,LEN(R1488)-SEARCH("/",R1488)))</f>
        <v>Plays</v>
      </c>
    </row>
    <row r="1489" spans="1:22" x14ac:dyDescent="0.25">
      <c r="A1489">
        <v>1293</v>
      </c>
      <c r="B1489" s="7" t="s">
        <v>1294</v>
      </c>
      <c r="C1489" s="7" t="s">
        <v>5403</v>
      </c>
      <c r="D1489" s="4">
        <v>15000</v>
      </c>
      <c r="E1489" s="4">
        <v>15335</v>
      </c>
      <c r="F1489" t="s">
        <v>8219</v>
      </c>
      <c r="G1489" t="s">
        <v>8224</v>
      </c>
      <c r="H1489" t="s">
        <v>8246</v>
      </c>
      <c r="I1489">
        <v>1447523371</v>
      </c>
      <c r="J1489" s="11">
        <f>(((I1489/60)/60)/24)+DATE(1970,1,1)</f>
        <v>42322.742719907401</v>
      </c>
      <c r="K1489">
        <v>1444927771</v>
      </c>
      <c r="L1489" s="15">
        <f>(((K1489/60)/60)/24)+DATE(1970,1,1)</f>
        <v>42292.701053240744</v>
      </c>
      <c r="M1489" s="63">
        <f>DATEDIF(L1489,J1489,"D")</f>
        <v>30</v>
      </c>
      <c r="N1489" s="5">
        <v>30</v>
      </c>
      <c r="O1489" t="b">
        <v>0</v>
      </c>
      <c r="P1489">
        <v>120</v>
      </c>
      <c r="Q1489" t="b">
        <v>1</v>
      </c>
      <c r="R1489" t="s">
        <v>8271</v>
      </c>
      <c r="S1489" s="2">
        <f>IF(E1489=0,0,E1489/D1489*100)</f>
        <v>102.23333333333333</v>
      </c>
      <c r="T1489" s="4">
        <f>IF(E1489=0,0,E1489/P1489)</f>
        <v>127.79166666666667</v>
      </c>
      <c r="U1489" t="str">
        <f>PROPER(LEFT(R1489,(SEARCH("/",R1489)-2)+1))</f>
        <v>Theater</v>
      </c>
      <c r="V1489" t="str">
        <f>PROPER(RIGHT(R1489,LEN(R1489)-SEARCH("/",R1489)))</f>
        <v>Plays</v>
      </c>
    </row>
    <row r="1490" spans="1:22" x14ac:dyDescent="0.25">
      <c r="A1490">
        <v>1295</v>
      </c>
      <c r="B1490" s="7" t="s">
        <v>1296</v>
      </c>
      <c r="C1490" s="7" t="s">
        <v>5405</v>
      </c>
      <c r="D1490" s="4">
        <v>2500</v>
      </c>
      <c r="E1490" s="4">
        <v>2549</v>
      </c>
      <c r="F1490" t="s">
        <v>8219</v>
      </c>
      <c r="G1490" t="s">
        <v>8225</v>
      </c>
      <c r="H1490" t="s">
        <v>8247</v>
      </c>
      <c r="I1490">
        <v>1438189200</v>
      </c>
      <c r="J1490" s="11">
        <f>(((I1490/60)/60)/24)+DATE(1970,1,1)</f>
        <v>42214.708333333328</v>
      </c>
      <c r="K1490">
        <v>1435585497</v>
      </c>
      <c r="L1490" s="15">
        <f>(((K1490/60)/60)/24)+DATE(1970,1,1)</f>
        <v>42184.572881944448</v>
      </c>
      <c r="M1490" s="63">
        <f>DATEDIF(L1490,J1490,"D")</f>
        <v>30</v>
      </c>
      <c r="N1490" s="5">
        <v>30</v>
      </c>
      <c r="O1490" t="b">
        <v>0</v>
      </c>
      <c r="P1490">
        <v>64</v>
      </c>
      <c r="Q1490" t="b">
        <v>1</v>
      </c>
      <c r="R1490" t="s">
        <v>8271</v>
      </c>
      <c r="S1490" s="2">
        <f>IF(E1490=0,0,E1490/D1490*100)</f>
        <v>101.96000000000001</v>
      </c>
      <c r="T1490" s="4">
        <f>IF(E1490=0,0,E1490/P1490)</f>
        <v>39.828125</v>
      </c>
      <c r="U1490" t="str">
        <f>PROPER(LEFT(R1490,(SEARCH("/",R1490)-2)+1))</f>
        <v>Theater</v>
      </c>
      <c r="V1490" t="str">
        <f>PROPER(RIGHT(R1490,LEN(R1490)-SEARCH("/",R1490)))</f>
        <v>Plays</v>
      </c>
    </row>
    <row r="1491" spans="1:22" x14ac:dyDescent="0.25">
      <c r="A1491">
        <v>1297</v>
      </c>
      <c r="B1491" s="7" t="s">
        <v>1298</v>
      </c>
      <c r="C1491" s="7" t="s">
        <v>5407</v>
      </c>
      <c r="D1491" s="4">
        <v>20000</v>
      </c>
      <c r="E1491" s="4">
        <v>21905</v>
      </c>
      <c r="F1491" t="s">
        <v>8219</v>
      </c>
      <c r="G1491" t="s">
        <v>8224</v>
      </c>
      <c r="H1491" t="s">
        <v>8246</v>
      </c>
      <c r="I1491">
        <v>1462125358</v>
      </c>
      <c r="J1491" s="11">
        <f>(((I1491/60)/60)/24)+DATE(1970,1,1)</f>
        <v>42491.747199074074</v>
      </c>
      <c r="K1491">
        <v>1459533358</v>
      </c>
      <c r="L1491" s="15">
        <f>(((K1491/60)/60)/24)+DATE(1970,1,1)</f>
        <v>42461.747199074074</v>
      </c>
      <c r="M1491" s="63">
        <f>DATEDIF(L1491,J1491,"D")</f>
        <v>30</v>
      </c>
      <c r="N1491" s="5">
        <v>30</v>
      </c>
      <c r="O1491" t="b">
        <v>0</v>
      </c>
      <c r="P1491">
        <v>238</v>
      </c>
      <c r="Q1491" t="b">
        <v>1</v>
      </c>
      <c r="R1491" t="s">
        <v>8271</v>
      </c>
      <c r="S1491" s="2">
        <f>IF(E1491=0,0,E1491/D1491*100)</f>
        <v>109.52500000000001</v>
      </c>
      <c r="T1491" s="4">
        <f>IF(E1491=0,0,E1491/P1491)</f>
        <v>92.037815126050418</v>
      </c>
      <c r="U1491" t="str">
        <f>PROPER(LEFT(R1491,(SEARCH("/",R1491)-2)+1))</f>
        <v>Theater</v>
      </c>
      <c r="V1491" t="str">
        <f>PROPER(RIGHT(R1491,LEN(R1491)-SEARCH("/",R1491)))</f>
        <v>Plays</v>
      </c>
    </row>
    <row r="1492" spans="1:22" x14ac:dyDescent="0.25">
      <c r="A1492">
        <v>1298</v>
      </c>
      <c r="B1492" s="7" t="s">
        <v>1299</v>
      </c>
      <c r="C1492" s="7" t="s">
        <v>5408</v>
      </c>
      <c r="D1492" s="4">
        <v>2000</v>
      </c>
      <c r="E1492" s="4">
        <v>2093</v>
      </c>
      <c r="F1492" t="s">
        <v>8219</v>
      </c>
      <c r="G1492" t="s">
        <v>8225</v>
      </c>
      <c r="H1492" t="s">
        <v>8247</v>
      </c>
      <c r="I1492">
        <v>1461860432</v>
      </c>
      <c r="J1492" s="11">
        <f>(((I1492/60)/60)/24)+DATE(1970,1,1)</f>
        <v>42488.680925925932</v>
      </c>
      <c r="K1492">
        <v>1459268432</v>
      </c>
      <c r="L1492" s="15">
        <f>(((K1492/60)/60)/24)+DATE(1970,1,1)</f>
        <v>42458.680925925932</v>
      </c>
      <c r="M1492" s="63">
        <f>DATEDIF(L1492,J1492,"D")</f>
        <v>30</v>
      </c>
      <c r="N1492" s="5">
        <v>30</v>
      </c>
      <c r="O1492" t="b">
        <v>0</v>
      </c>
      <c r="P1492">
        <v>33</v>
      </c>
      <c r="Q1492" t="b">
        <v>1</v>
      </c>
      <c r="R1492" t="s">
        <v>8271</v>
      </c>
      <c r="S1492" s="2">
        <f>IF(E1492=0,0,E1492/D1492*100)</f>
        <v>104.65</v>
      </c>
      <c r="T1492" s="4">
        <f>IF(E1492=0,0,E1492/P1492)</f>
        <v>63.424242424242422</v>
      </c>
      <c r="U1492" t="str">
        <f>PROPER(LEFT(R1492,(SEARCH("/",R1492)-2)+1))</f>
        <v>Theater</v>
      </c>
      <c r="V1492" t="str">
        <f>PROPER(RIGHT(R1492,LEN(R1492)-SEARCH("/",R1492)))</f>
        <v>Plays</v>
      </c>
    </row>
    <row r="1493" spans="1:22" x14ac:dyDescent="0.25">
      <c r="A1493">
        <v>1299</v>
      </c>
      <c r="B1493" s="7" t="s">
        <v>1300</v>
      </c>
      <c r="C1493" s="7" t="s">
        <v>5409</v>
      </c>
      <c r="D1493" s="4">
        <v>3500</v>
      </c>
      <c r="E1493" s="4">
        <v>4340</v>
      </c>
      <c r="F1493" t="s">
        <v>8219</v>
      </c>
      <c r="G1493" t="s">
        <v>8224</v>
      </c>
      <c r="H1493" t="s">
        <v>8246</v>
      </c>
      <c r="I1493">
        <v>1436902359</v>
      </c>
      <c r="J1493" s="11">
        <f>(((I1493/60)/60)/24)+DATE(1970,1,1)</f>
        <v>42199.814340277779</v>
      </c>
      <c r="K1493">
        <v>1434310359</v>
      </c>
      <c r="L1493" s="15">
        <f>(((K1493/60)/60)/24)+DATE(1970,1,1)</f>
        <v>42169.814340277779</v>
      </c>
      <c r="M1493" s="63">
        <f>DATEDIF(L1493,J1493,"D")</f>
        <v>30</v>
      </c>
      <c r="N1493" s="5">
        <v>30</v>
      </c>
      <c r="O1493" t="b">
        <v>0</v>
      </c>
      <c r="P1493">
        <v>32</v>
      </c>
      <c r="Q1493" t="b">
        <v>1</v>
      </c>
      <c r="R1493" t="s">
        <v>8271</v>
      </c>
      <c r="S1493" s="2">
        <f>IF(E1493=0,0,E1493/D1493*100)</f>
        <v>124</v>
      </c>
      <c r="T1493" s="4">
        <f>IF(E1493=0,0,E1493/P1493)</f>
        <v>135.625</v>
      </c>
      <c r="U1493" t="str">
        <f>PROPER(LEFT(R1493,(SEARCH("/",R1493)-2)+1))</f>
        <v>Theater</v>
      </c>
      <c r="V1493" t="str">
        <f>PROPER(RIGHT(R1493,LEN(R1493)-SEARCH("/",R1493)))</f>
        <v>Plays</v>
      </c>
    </row>
    <row r="1494" spans="1:22" x14ac:dyDescent="0.25">
      <c r="A1494">
        <v>1302</v>
      </c>
      <c r="B1494" s="7" t="s">
        <v>1303</v>
      </c>
      <c r="C1494" s="7" t="s">
        <v>5412</v>
      </c>
      <c r="D1494" s="4">
        <v>2500</v>
      </c>
      <c r="E1494" s="4">
        <v>2500</v>
      </c>
      <c r="F1494" t="s">
        <v>8219</v>
      </c>
      <c r="G1494" t="s">
        <v>8224</v>
      </c>
      <c r="H1494" t="s">
        <v>8246</v>
      </c>
      <c r="I1494">
        <v>1480559011</v>
      </c>
      <c r="J1494" s="11">
        <f>(((I1494/60)/60)/24)+DATE(1970,1,1)</f>
        <v>42705.099664351852</v>
      </c>
      <c r="K1494">
        <v>1477963411</v>
      </c>
      <c r="L1494" s="15">
        <f>(((K1494/60)/60)/24)+DATE(1970,1,1)</f>
        <v>42675.057997685188</v>
      </c>
      <c r="M1494" s="63">
        <f>DATEDIF(L1494,J1494,"D")</f>
        <v>30</v>
      </c>
      <c r="N1494" s="5">
        <v>30</v>
      </c>
      <c r="O1494" t="b">
        <v>0</v>
      </c>
      <c r="P1494">
        <v>50</v>
      </c>
      <c r="Q1494" t="b">
        <v>1</v>
      </c>
      <c r="R1494" t="s">
        <v>8271</v>
      </c>
      <c r="S1494" s="2">
        <f>IF(E1494=0,0,E1494/D1494*100)</f>
        <v>100</v>
      </c>
      <c r="T1494" s="4">
        <f>IF(E1494=0,0,E1494/P1494)</f>
        <v>50</v>
      </c>
      <c r="U1494" t="str">
        <f>PROPER(LEFT(R1494,(SEARCH("/",R1494)-2)+1))</f>
        <v>Theater</v>
      </c>
      <c r="V1494" t="str">
        <f>PROPER(RIGHT(R1494,LEN(R1494)-SEARCH("/",R1494)))</f>
        <v>Plays</v>
      </c>
    </row>
    <row r="1495" spans="1:22" x14ac:dyDescent="0.25">
      <c r="A1495">
        <v>1306</v>
      </c>
      <c r="B1495" s="7" t="s">
        <v>1307</v>
      </c>
      <c r="C1495" s="7" t="s">
        <v>5416</v>
      </c>
      <c r="D1495" s="4">
        <v>110000</v>
      </c>
      <c r="E1495" s="4">
        <v>71771</v>
      </c>
      <c r="F1495" t="s">
        <v>8220</v>
      </c>
      <c r="G1495" t="s">
        <v>8224</v>
      </c>
      <c r="H1495" t="s">
        <v>8246</v>
      </c>
      <c r="I1495">
        <v>1417690734</v>
      </c>
      <c r="J1495" s="11">
        <f>(((I1495/60)/60)/24)+DATE(1970,1,1)</f>
        <v>41977.457569444443</v>
      </c>
      <c r="K1495">
        <v>1415098734</v>
      </c>
      <c r="L1495" s="15">
        <f>(((K1495/60)/60)/24)+DATE(1970,1,1)</f>
        <v>41947.457569444443</v>
      </c>
      <c r="M1495" s="63">
        <f>DATEDIF(L1495,J1495,"D")</f>
        <v>30</v>
      </c>
      <c r="N1495" s="5">
        <v>30</v>
      </c>
      <c r="O1495" t="b">
        <v>0</v>
      </c>
      <c r="P1495">
        <v>356</v>
      </c>
      <c r="Q1495" t="b">
        <v>0</v>
      </c>
      <c r="R1495" t="s">
        <v>8273</v>
      </c>
      <c r="S1495" s="2">
        <f>IF(E1495=0,0,E1495/D1495*100)</f>
        <v>65.24636363636364</v>
      </c>
      <c r="T1495" s="4">
        <f>IF(E1495=0,0,E1495/P1495)</f>
        <v>201.60393258426967</v>
      </c>
      <c r="U1495" t="str">
        <f>PROPER(LEFT(R1495,(SEARCH("/",R1495)-2)+1))</f>
        <v>Technology</v>
      </c>
      <c r="V1495" t="str">
        <f>PROPER(RIGHT(R1495,LEN(R1495)-SEARCH("/",R1495)))</f>
        <v>Wearables</v>
      </c>
    </row>
    <row r="1496" spans="1:22" x14ac:dyDescent="0.25">
      <c r="A1496">
        <v>1307</v>
      </c>
      <c r="B1496" s="7" t="s">
        <v>1308</v>
      </c>
      <c r="C1496" s="7" t="s">
        <v>5417</v>
      </c>
      <c r="D1496" s="4">
        <v>50000</v>
      </c>
      <c r="E1496" s="4">
        <v>5757</v>
      </c>
      <c r="F1496" t="s">
        <v>8220</v>
      </c>
      <c r="G1496" t="s">
        <v>8224</v>
      </c>
      <c r="H1496" t="s">
        <v>8246</v>
      </c>
      <c r="I1496">
        <v>1455710679</v>
      </c>
      <c r="J1496" s="11">
        <f>(((I1496/60)/60)/24)+DATE(1970,1,1)</f>
        <v>42417.503229166665</v>
      </c>
      <c r="K1496">
        <v>1453118679</v>
      </c>
      <c r="L1496" s="15">
        <f>(((K1496/60)/60)/24)+DATE(1970,1,1)</f>
        <v>42387.503229166665</v>
      </c>
      <c r="M1496" s="63">
        <f>DATEDIF(L1496,J1496,"D")</f>
        <v>30</v>
      </c>
      <c r="N1496" s="5">
        <v>30</v>
      </c>
      <c r="O1496" t="b">
        <v>0</v>
      </c>
      <c r="P1496">
        <v>45</v>
      </c>
      <c r="Q1496" t="b">
        <v>0</v>
      </c>
      <c r="R1496" t="s">
        <v>8273</v>
      </c>
      <c r="S1496" s="2">
        <f>IF(E1496=0,0,E1496/D1496*100)</f>
        <v>11.514000000000001</v>
      </c>
      <c r="T1496" s="4">
        <f>IF(E1496=0,0,E1496/P1496)</f>
        <v>127.93333333333334</v>
      </c>
      <c r="U1496" t="str">
        <f>PROPER(LEFT(R1496,(SEARCH("/",R1496)-2)+1))</f>
        <v>Technology</v>
      </c>
      <c r="V1496" t="str">
        <f>PROPER(RIGHT(R1496,LEN(R1496)-SEARCH("/",R1496)))</f>
        <v>Wearables</v>
      </c>
    </row>
    <row r="1497" spans="1:22" x14ac:dyDescent="0.25">
      <c r="A1497">
        <v>1312</v>
      </c>
      <c r="B1497" s="7" t="s">
        <v>1313</v>
      </c>
      <c r="C1497" s="7" t="s">
        <v>5422</v>
      </c>
      <c r="D1497" s="4">
        <v>4600</v>
      </c>
      <c r="E1497" s="4">
        <v>28</v>
      </c>
      <c r="F1497" t="s">
        <v>8220</v>
      </c>
      <c r="G1497" t="s">
        <v>8224</v>
      </c>
      <c r="H1497" t="s">
        <v>8246</v>
      </c>
      <c r="I1497">
        <v>1429375922</v>
      </c>
      <c r="J1497" s="11">
        <f>(((I1497/60)/60)/24)+DATE(1970,1,1)</f>
        <v>42112.702800925923</v>
      </c>
      <c r="K1497">
        <v>1426783922</v>
      </c>
      <c r="L1497" s="15">
        <f>(((K1497/60)/60)/24)+DATE(1970,1,1)</f>
        <v>42082.702800925923</v>
      </c>
      <c r="M1497" s="63">
        <f>DATEDIF(L1497,J1497,"D")</f>
        <v>30</v>
      </c>
      <c r="N1497" s="5">
        <v>30</v>
      </c>
      <c r="O1497" t="b">
        <v>0</v>
      </c>
      <c r="P1497">
        <v>1</v>
      </c>
      <c r="Q1497" t="b">
        <v>0</v>
      </c>
      <c r="R1497" t="s">
        <v>8273</v>
      </c>
      <c r="S1497" s="2">
        <f>IF(E1497=0,0,E1497/D1497*100)</f>
        <v>0.60869565217391308</v>
      </c>
      <c r="T1497" s="4">
        <f>IF(E1497=0,0,E1497/P1497)</f>
        <v>28</v>
      </c>
      <c r="U1497" t="str">
        <f>PROPER(LEFT(R1497,(SEARCH("/",R1497)-2)+1))</f>
        <v>Technology</v>
      </c>
      <c r="V1497" t="str">
        <f>PROPER(RIGHT(R1497,LEN(R1497)-SEARCH("/",R1497)))</f>
        <v>Wearables</v>
      </c>
    </row>
    <row r="1498" spans="1:22" x14ac:dyDescent="0.25">
      <c r="A1498">
        <v>1313</v>
      </c>
      <c r="B1498" s="7" t="s">
        <v>1314</v>
      </c>
      <c r="C1498" s="7" t="s">
        <v>5423</v>
      </c>
      <c r="D1498" s="4">
        <v>40000</v>
      </c>
      <c r="E1498" s="4">
        <v>12446</v>
      </c>
      <c r="F1498" t="s">
        <v>8220</v>
      </c>
      <c r="G1498" t="s">
        <v>8224</v>
      </c>
      <c r="H1498" t="s">
        <v>8246</v>
      </c>
      <c r="I1498">
        <v>1457024514</v>
      </c>
      <c r="J1498" s="11">
        <f>(((I1498/60)/60)/24)+DATE(1970,1,1)</f>
        <v>42432.709652777776</v>
      </c>
      <c r="K1498">
        <v>1454432514</v>
      </c>
      <c r="L1498" s="15">
        <f>(((K1498/60)/60)/24)+DATE(1970,1,1)</f>
        <v>42402.709652777776</v>
      </c>
      <c r="M1498" s="63">
        <f>DATEDIF(L1498,J1498,"D")</f>
        <v>30</v>
      </c>
      <c r="N1498" s="5">
        <v>30</v>
      </c>
      <c r="O1498" t="b">
        <v>0</v>
      </c>
      <c r="P1498">
        <v>122</v>
      </c>
      <c r="Q1498" t="b">
        <v>0</v>
      </c>
      <c r="R1498" t="s">
        <v>8273</v>
      </c>
      <c r="S1498" s="2">
        <f>IF(E1498=0,0,E1498/D1498*100)</f>
        <v>31.114999999999998</v>
      </c>
      <c r="T1498" s="4">
        <f>IF(E1498=0,0,E1498/P1498)</f>
        <v>102.01639344262296</v>
      </c>
      <c r="U1498" t="str">
        <f>PROPER(LEFT(R1498,(SEARCH("/",R1498)-2)+1))</f>
        <v>Technology</v>
      </c>
      <c r="V1498" t="str">
        <f>PROPER(RIGHT(R1498,LEN(R1498)-SEARCH("/",R1498)))</f>
        <v>Wearables</v>
      </c>
    </row>
    <row r="1499" spans="1:22" x14ac:dyDescent="0.25">
      <c r="A1499">
        <v>1318</v>
      </c>
      <c r="B1499" s="7" t="s">
        <v>1319</v>
      </c>
      <c r="C1499" s="7" t="s">
        <v>5428</v>
      </c>
      <c r="D1499" s="4">
        <v>40000</v>
      </c>
      <c r="E1499" s="4">
        <v>6130</v>
      </c>
      <c r="F1499" t="s">
        <v>8220</v>
      </c>
      <c r="G1499" t="s">
        <v>8224</v>
      </c>
      <c r="H1499" t="s">
        <v>8246</v>
      </c>
      <c r="I1499">
        <v>1420938172</v>
      </c>
      <c r="J1499" s="11">
        <f>(((I1499/60)/60)/24)+DATE(1970,1,1)</f>
        <v>42015.043657407412</v>
      </c>
      <c r="K1499">
        <v>1418346172</v>
      </c>
      <c r="L1499" s="15">
        <f>(((K1499/60)/60)/24)+DATE(1970,1,1)</f>
        <v>41985.043657407412</v>
      </c>
      <c r="M1499" s="63">
        <f>DATEDIF(L1499,J1499,"D")</f>
        <v>30</v>
      </c>
      <c r="N1499" s="5">
        <v>30</v>
      </c>
      <c r="O1499" t="b">
        <v>0</v>
      </c>
      <c r="P1499">
        <v>135</v>
      </c>
      <c r="Q1499" t="b">
        <v>0</v>
      </c>
      <c r="R1499" t="s">
        <v>8273</v>
      </c>
      <c r="S1499" s="2">
        <f>IF(E1499=0,0,E1499/D1499*100)</f>
        <v>15.324999999999999</v>
      </c>
      <c r="T1499" s="4">
        <f>IF(E1499=0,0,E1499/P1499)</f>
        <v>45.407407407407405</v>
      </c>
      <c r="U1499" t="str">
        <f>PROPER(LEFT(R1499,(SEARCH("/",R1499)-2)+1))</f>
        <v>Technology</v>
      </c>
      <c r="V1499" t="str">
        <f>PROPER(RIGHT(R1499,LEN(R1499)-SEARCH("/",R1499)))</f>
        <v>Wearables</v>
      </c>
    </row>
    <row r="1500" spans="1:22" x14ac:dyDescent="0.25">
      <c r="A1500">
        <v>1321</v>
      </c>
      <c r="B1500" s="7" t="s">
        <v>1322</v>
      </c>
      <c r="C1500" s="7" t="s">
        <v>5431</v>
      </c>
      <c r="D1500" s="4">
        <v>462000</v>
      </c>
      <c r="E1500" s="4">
        <v>6019</v>
      </c>
      <c r="F1500" t="s">
        <v>8220</v>
      </c>
      <c r="G1500" t="s">
        <v>8235</v>
      </c>
      <c r="H1500" t="s">
        <v>8255</v>
      </c>
      <c r="I1500">
        <v>1482515937</v>
      </c>
      <c r="J1500" s="11">
        <f>(((I1500/60)/60)/24)+DATE(1970,1,1)</f>
        <v>42727.74927083333</v>
      </c>
      <c r="K1500">
        <v>1479923937</v>
      </c>
      <c r="L1500" s="15">
        <f>(((K1500/60)/60)/24)+DATE(1970,1,1)</f>
        <v>42697.74927083333</v>
      </c>
      <c r="M1500" s="63">
        <f>DATEDIF(L1500,J1500,"D")</f>
        <v>30</v>
      </c>
      <c r="N1500" s="5">
        <v>30</v>
      </c>
      <c r="O1500" t="b">
        <v>0</v>
      </c>
      <c r="P1500">
        <v>7</v>
      </c>
      <c r="Q1500" t="b">
        <v>0</v>
      </c>
      <c r="R1500" t="s">
        <v>8273</v>
      </c>
      <c r="S1500" s="2">
        <f>IF(E1500=0,0,E1500/D1500*100)</f>
        <v>1.3028138528138529</v>
      </c>
      <c r="T1500" s="4">
        <f>IF(E1500=0,0,E1500/P1500)</f>
        <v>859.85714285714289</v>
      </c>
      <c r="U1500" t="str">
        <f>PROPER(LEFT(R1500,(SEARCH("/",R1500)-2)+1))</f>
        <v>Technology</v>
      </c>
      <c r="V1500" t="str">
        <f>PROPER(RIGHT(R1500,LEN(R1500)-SEARCH("/",R1500)))</f>
        <v>Wearables</v>
      </c>
    </row>
    <row r="1501" spans="1:22" x14ac:dyDescent="0.25">
      <c r="A1501">
        <v>1322</v>
      </c>
      <c r="B1501" s="7" t="s">
        <v>1323</v>
      </c>
      <c r="C1501" s="7" t="s">
        <v>5432</v>
      </c>
      <c r="D1501" s="4">
        <v>35000</v>
      </c>
      <c r="E1501" s="4">
        <v>106</v>
      </c>
      <c r="F1501" t="s">
        <v>8220</v>
      </c>
      <c r="G1501" t="s">
        <v>8225</v>
      </c>
      <c r="H1501" t="s">
        <v>8247</v>
      </c>
      <c r="I1501">
        <v>1432223125</v>
      </c>
      <c r="J1501" s="11">
        <f>(((I1501/60)/60)/24)+DATE(1970,1,1)</f>
        <v>42145.656539351854</v>
      </c>
      <c r="K1501">
        <v>1429631125</v>
      </c>
      <c r="L1501" s="15">
        <f>(((K1501/60)/60)/24)+DATE(1970,1,1)</f>
        <v>42115.656539351854</v>
      </c>
      <c r="M1501" s="63">
        <f>DATEDIF(L1501,J1501,"D")</f>
        <v>30</v>
      </c>
      <c r="N1501" s="5">
        <v>30</v>
      </c>
      <c r="O1501" t="b">
        <v>0</v>
      </c>
      <c r="P1501">
        <v>4</v>
      </c>
      <c r="Q1501" t="b">
        <v>0</v>
      </c>
      <c r="R1501" t="s">
        <v>8273</v>
      </c>
      <c r="S1501" s="2">
        <f>IF(E1501=0,0,E1501/D1501*100)</f>
        <v>0.30285714285714288</v>
      </c>
      <c r="T1501" s="4">
        <f>IF(E1501=0,0,E1501/P1501)</f>
        <v>26.5</v>
      </c>
      <c r="U1501" t="str">
        <f>PROPER(LEFT(R1501,(SEARCH("/",R1501)-2)+1))</f>
        <v>Technology</v>
      </c>
      <c r="V1501" t="str">
        <f>PROPER(RIGHT(R1501,LEN(R1501)-SEARCH("/",R1501)))</f>
        <v>Wearables</v>
      </c>
    </row>
    <row r="1502" spans="1:22" x14ac:dyDescent="0.25">
      <c r="A1502">
        <v>1324</v>
      </c>
      <c r="B1502" s="7" t="s">
        <v>1325</v>
      </c>
      <c r="C1502" s="7" t="s">
        <v>5434</v>
      </c>
      <c r="D1502" s="4">
        <v>50000</v>
      </c>
      <c r="E1502" s="4">
        <v>4920</v>
      </c>
      <c r="F1502" t="s">
        <v>8220</v>
      </c>
      <c r="G1502" t="s">
        <v>8224</v>
      </c>
      <c r="H1502" t="s">
        <v>8246</v>
      </c>
      <c r="I1502">
        <v>1476371552</v>
      </c>
      <c r="J1502" s="11">
        <f>(((I1502/60)/60)/24)+DATE(1970,1,1)</f>
        <v>42656.633703703701</v>
      </c>
      <c r="K1502">
        <v>1473779552</v>
      </c>
      <c r="L1502" s="15">
        <f>(((K1502/60)/60)/24)+DATE(1970,1,1)</f>
        <v>42626.633703703701</v>
      </c>
      <c r="M1502" s="63">
        <f>DATEDIF(L1502,J1502,"D")</f>
        <v>30</v>
      </c>
      <c r="N1502" s="5">
        <v>30</v>
      </c>
      <c r="O1502" t="b">
        <v>0</v>
      </c>
      <c r="P1502">
        <v>90</v>
      </c>
      <c r="Q1502" t="b">
        <v>0</v>
      </c>
      <c r="R1502" t="s">
        <v>8273</v>
      </c>
      <c r="S1502" s="2">
        <f>IF(E1502=0,0,E1502/D1502*100)</f>
        <v>9.84</v>
      </c>
      <c r="T1502" s="4">
        <f>IF(E1502=0,0,E1502/P1502)</f>
        <v>54.666666666666664</v>
      </c>
      <c r="U1502" t="str">
        <f>PROPER(LEFT(R1502,(SEARCH("/",R1502)-2)+1))</f>
        <v>Technology</v>
      </c>
      <c r="V1502" t="str">
        <f>PROPER(RIGHT(R1502,LEN(R1502)-SEARCH("/",R1502)))</f>
        <v>Wearables</v>
      </c>
    </row>
    <row r="1503" spans="1:22" x14ac:dyDescent="0.25">
      <c r="A1503">
        <v>1325</v>
      </c>
      <c r="B1503" s="7" t="s">
        <v>1326</v>
      </c>
      <c r="C1503" s="7" t="s">
        <v>5435</v>
      </c>
      <c r="D1503" s="4">
        <v>20000</v>
      </c>
      <c r="E1503" s="4">
        <v>486</v>
      </c>
      <c r="F1503" t="s">
        <v>8220</v>
      </c>
      <c r="G1503" t="s">
        <v>8224</v>
      </c>
      <c r="H1503" t="s">
        <v>8246</v>
      </c>
      <c r="I1503">
        <v>1483063435</v>
      </c>
      <c r="J1503" s="11">
        <f>(((I1503/60)/60)/24)+DATE(1970,1,1)</f>
        <v>42734.086053240739</v>
      </c>
      <c r="K1503">
        <v>1480471435</v>
      </c>
      <c r="L1503" s="15">
        <f>(((K1503/60)/60)/24)+DATE(1970,1,1)</f>
        <v>42704.086053240739</v>
      </c>
      <c r="M1503" s="63">
        <f>DATEDIF(L1503,J1503,"D")</f>
        <v>30</v>
      </c>
      <c r="N1503" s="5">
        <v>30</v>
      </c>
      <c r="O1503" t="b">
        <v>0</v>
      </c>
      <c r="P1503">
        <v>8</v>
      </c>
      <c r="Q1503" t="b">
        <v>0</v>
      </c>
      <c r="R1503" t="s">
        <v>8273</v>
      </c>
      <c r="S1503" s="2">
        <f>IF(E1503=0,0,E1503/D1503*100)</f>
        <v>2.4299999999999997</v>
      </c>
      <c r="T1503" s="4">
        <f>IF(E1503=0,0,E1503/P1503)</f>
        <v>60.75</v>
      </c>
      <c r="U1503" t="str">
        <f>PROPER(LEFT(R1503,(SEARCH("/",R1503)-2)+1))</f>
        <v>Technology</v>
      </c>
      <c r="V1503" t="str">
        <f>PROPER(RIGHT(R1503,LEN(R1503)-SEARCH("/",R1503)))</f>
        <v>Wearables</v>
      </c>
    </row>
    <row r="1504" spans="1:22" x14ac:dyDescent="0.25">
      <c r="A1504">
        <v>1327</v>
      </c>
      <c r="B1504" s="7" t="s">
        <v>1328</v>
      </c>
      <c r="C1504" s="7" t="s">
        <v>5437</v>
      </c>
      <c r="D1504" s="4">
        <v>48000</v>
      </c>
      <c r="E1504" s="4">
        <v>1705</v>
      </c>
      <c r="F1504" t="s">
        <v>8220</v>
      </c>
      <c r="G1504" t="s">
        <v>8224</v>
      </c>
      <c r="H1504" t="s">
        <v>8246</v>
      </c>
      <c r="I1504">
        <v>1432916235</v>
      </c>
      <c r="J1504" s="11">
        <f>(((I1504/60)/60)/24)+DATE(1970,1,1)</f>
        <v>42153.678645833337</v>
      </c>
      <c r="K1504">
        <v>1430324235</v>
      </c>
      <c r="L1504" s="15">
        <f>(((K1504/60)/60)/24)+DATE(1970,1,1)</f>
        <v>42123.678645833337</v>
      </c>
      <c r="M1504" s="63">
        <f>DATEDIF(L1504,J1504,"D")</f>
        <v>30</v>
      </c>
      <c r="N1504" s="5">
        <v>30</v>
      </c>
      <c r="O1504" t="b">
        <v>0</v>
      </c>
      <c r="P1504">
        <v>41</v>
      </c>
      <c r="Q1504" t="b">
        <v>0</v>
      </c>
      <c r="R1504" t="s">
        <v>8273</v>
      </c>
      <c r="S1504" s="2">
        <f>IF(E1504=0,0,E1504/D1504*100)</f>
        <v>3.5520833333333335</v>
      </c>
      <c r="T1504" s="4">
        <f>IF(E1504=0,0,E1504/P1504)</f>
        <v>41.585365853658537</v>
      </c>
      <c r="U1504" t="str">
        <f>PROPER(LEFT(R1504,(SEARCH("/",R1504)-2)+1))</f>
        <v>Technology</v>
      </c>
      <c r="V1504" t="str">
        <f>PROPER(RIGHT(R1504,LEN(R1504)-SEARCH("/",R1504)))</f>
        <v>Wearables</v>
      </c>
    </row>
    <row r="1505" spans="1:22" x14ac:dyDescent="0.25">
      <c r="A1505">
        <v>1331</v>
      </c>
      <c r="B1505" s="7" t="s">
        <v>1332</v>
      </c>
      <c r="C1505" s="7" t="s">
        <v>5441</v>
      </c>
      <c r="D1505" s="4">
        <v>250000</v>
      </c>
      <c r="E1505" s="4">
        <v>3417</v>
      </c>
      <c r="F1505" t="s">
        <v>8220</v>
      </c>
      <c r="G1505" t="s">
        <v>8224</v>
      </c>
      <c r="H1505" t="s">
        <v>8246</v>
      </c>
      <c r="I1505">
        <v>1471435554</v>
      </c>
      <c r="J1505" s="11">
        <f>(((I1505/60)/60)/24)+DATE(1970,1,1)</f>
        <v>42599.50409722222</v>
      </c>
      <c r="K1505">
        <v>1468843554</v>
      </c>
      <c r="L1505" s="15">
        <f>(((K1505/60)/60)/24)+DATE(1970,1,1)</f>
        <v>42569.50409722222</v>
      </c>
      <c r="M1505" s="63">
        <f>DATEDIF(L1505,J1505,"D")</f>
        <v>30</v>
      </c>
      <c r="N1505" s="5">
        <v>30</v>
      </c>
      <c r="O1505" t="b">
        <v>0</v>
      </c>
      <c r="P1505">
        <v>34</v>
      </c>
      <c r="Q1505" t="b">
        <v>0</v>
      </c>
      <c r="R1505" t="s">
        <v>8273</v>
      </c>
      <c r="S1505" s="2">
        <f>IF(E1505=0,0,E1505/D1505*100)</f>
        <v>1.3668</v>
      </c>
      <c r="T1505" s="4">
        <f>IF(E1505=0,0,E1505/P1505)</f>
        <v>100.5</v>
      </c>
      <c r="U1505" t="str">
        <f>PROPER(LEFT(R1505,(SEARCH("/",R1505)-2)+1))</f>
        <v>Technology</v>
      </c>
      <c r="V1505" t="str">
        <f>PROPER(RIGHT(R1505,LEN(R1505)-SEARCH("/",R1505)))</f>
        <v>Wearables</v>
      </c>
    </row>
    <row r="1506" spans="1:22" x14ac:dyDescent="0.25">
      <c r="A1506">
        <v>1332</v>
      </c>
      <c r="B1506" s="7" t="s">
        <v>1333</v>
      </c>
      <c r="C1506" s="7" t="s">
        <v>5442</v>
      </c>
      <c r="D1506" s="4">
        <v>10115</v>
      </c>
      <c r="E1506" s="4">
        <v>0</v>
      </c>
      <c r="F1506" t="s">
        <v>8220</v>
      </c>
      <c r="G1506" t="s">
        <v>8240</v>
      </c>
      <c r="H1506" t="s">
        <v>8257</v>
      </c>
      <c r="I1506">
        <v>1485480408</v>
      </c>
      <c r="J1506" s="11">
        <f>(((I1506/60)/60)/24)+DATE(1970,1,1)</f>
        <v>42762.060277777782</v>
      </c>
      <c r="K1506">
        <v>1482888408</v>
      </c>
      <c r="L1506" s="15">
        <f>(((K1506/60)/60)/24)+DATE(1970,1,1)</f>
        <v>42732.060277777782</v>
      </c>
      <c r="M1506" s="63">
        <f>DATEDIF(L1506,J1506,"D")</f>
        <v>30</v>
      </c>
      <c r="N1506" s="5">
        <v>30</v>
      </c>
      <c r="O1506" t="b">
        <v>0</v>
      </c>
      <c r="P1506">
        <v>0</v>
      </c>
      <c r="Q1506" t="b">
        <v>0</v>
      </c>
      <c r="R1506" t="s">
        <v>8273</v>
      </c>
      <c r="S1506" s="2">
        <f>IF(E1506=0,0,E1506/D1506*100)</f>
        <v>0</v>
      </c>
      <c r="T1506" s="4">
        <f>IF(E1506=0,0,E1506/P1506)</f>
        <v>0</v>
      </c>
      <c r="U1506" t="str">
        <f>PROPER(LEFT(R1506,(SEARCH("/",R1506)-2)+1))</f>
        <v>Technology</v>
      </c>
      <c r="V1506" t="str">
        <f>PROPER(RIGHT(R1506,LEN(R1506)-SEARCH("/",R1506)))</f>
        <v>Wearables</v>
      </c>
    </row>
    <row r="1507" spans="1:22" x14ac:dyDescent="0.25">
      <c r="A1507">
        <v>1333</v>
      </c>
      <c r="B1507" s="7" t="s">
        <v>1334</v>
      </c>
      <c r="C1507" s="7" t="s">
        <v>5443</v>
      </c>
      <c r="D1507" s="4">
        <v>2500</v>
      </c>
      <c r="E1507" s="4">
        <v>0</v>
      </c>
      <c r="F1507" t="s">
        <v>8220</v>
      </c>
      <c r="G1507" t="s">
        <v>8226</v>
      </c>
      <c r="H1507" t="s">
        <v>8248</v>
      </c>
      <c r="I1507">
        <v>1405478025</v>
      </c>
      <c r="J1507" s="11">
        <f>(((I1507/60)/60)/24)+DATE(1970,1,1)</f>
        <v>41836.106770833336</v>
      </c>
      <c r="K1507">
        <v>1402886025</v>
      </c>
      <c r="L1507" s="15">
        <f>(((K1507/60)/60)/24)+DATE(1970,1,1)</f>
        <v>41806.106770833336</v>
      </c>
      <c r="M1507" s="63">
        <f>DATEDIF(L1507,J1507,"D")</f>
        <v>30</v>
      </c>
      <c r="N1507" s="5">
        <v>30</v>
      </c>
      <c r="O1507" t="b">
        <v>0</v>
      </c>
      <c r="P1507">
        <v>0</v>
      </c>
      <c r="Q1507" t="b">
        <v>0</v>
      </c>
      <c r="R1507" t="s">
        <v>8273</v>
      </c>
      <c r="S1507" s="2">
        <f>IF(E1507=0,0,E1507/D1507*100)</f>
        <v>0</v>
      </c>
      <c r="T1507" s="4">
        <f>IF(E1507=0,0,E1507/P1507)</f>
        <v>0</v>
      </c>
      <c r="U1507" t="str">
        <f>PROPER(LEFT(R1507,(SEARCH("/",R1507)-2)+1))</f>
        <v>Technology</v>
      </c>
      <c r="V1507" t="str">
        <f>PROPER(RIGHT(R1507,LEN(R1507)-SEARCH("/",R1507)))</f>
        <v>Wearables</v>
      </c>
    </row>
    <row r="1508" spans="1:22" x14ac:dyDescent="0.25">
      <c r="A1508">
        <v>1334</v>
      </c>
      <c r="B1508" s="7" t="s">
        <v>1335</v>
      </c>
      <c r="C1508" s="7" t="s">
        <v>5444</v>
      </c>
      <c r="D1508" s="4">
        <v>133000</v>
      </c>
      <c r="E1508" s="4">
        <v>14303</v>
      </c>
      <c r="F1508" t="s">
        <v>8220</v>
      </c>
      <c r="G1508" t="s">
        <v>8224</v>
      </c>
      <c r="H1508" t="s">
        <v>8246</v>
      </c>
      <c r="I1508">
        <v>1457721287</v>
      </c>
      <c r="J1508" s="11">
        <f>(((I1508/60)/60)/24)+DATE(1970,1,1)</f>
        <v>42440.774155092593</v>
      </c>
      <c r="K1508">
        <v>1455129287</v>
      </c>
      <c r="L1508" s="15">
        <f>(((K1508/60)/60)/24)+DATE(1970,1,1)</f>
        <v>42410.774155092593</v>
      </c>
      <c r="M1508" s="63">
        <f>DATEDIF(L1508,J1508,"D")</f>
        <v>30</v>
      </c>
      <c r="N1508" s="5">
        <v>30</v>
      </c>
      <c r="O1508" t="b">
        <v>0</v>
      </c>
      <c r="P1508">
        <v>276</v>
      </c>
      <c r="Q1508" t="b">
        <v>0</v>
      </c>
      <c r="R1508" t="s">
        <v>8273</v>
      </c>
      <c r="S1508" s="2">
        <f>IF(E1508=0,0,E1508/D1508*100)</f>
        <v>10.754135338345865</v>
      </c>
      <c r="T1508" s="4">
        <f>IF(E1508=0,0,E1508/P1508)</f>
        <v>51.822463768115945</v>
      </c>
      <c r="U1508" t="str">
        <f>PROPER(LEFT(R1508,(SEARCH("/",R1508)-2)+1))</f>
        <v>Technology</v>
      </c>
      <c r="V1508" t="str">
        <f>PROPER(RIGHT(R1508,LEN(R1508)-SEARCH("/",R1508)))</f>
        <v>Wearables</v>
      </c>
    </row>
    <row r="1509" spans="1:22" x14ac:dyDescent="0.25">
      <c r="A1509">
        <v>1335</v>
      </c>
      <c r="B1509" s="7" t="s">
        <v>1336</v>
      </c>
      <c r="C1509" s="7" t="s">
        <v>5445</v>
      </c>
      <c r="D1509" s="4">
        <v>25000</v>
      </c>
      <c r="E1509" s="4">
        <v>4940</v>
      </c>
      <c r="F1509" t="s">
        <v>8220</v>
      </c>
      <c r="G1509" t="s">
        <v>8224</v>
      </c>
      <c r="H1509" t="s">
        <v>8246</v>
      </c>
      <c r="I1509">
        <v>1449354502</v>
      </c>
      <c r="J1509" s="11">
        <f>(((I1509/60)/60)/24)+DATE(1970,1,1)</f>
        <v>42343.936365740738</v>
      </c>
      <c r="K1509">
        <v>1446762502</v>
      </c>
      <c r="L1509" s="15">
        <f>(((K1509/60)/60)/24)+DATE(1970,1,1)</f>
        <v>42313.936365740738</v>
      </c>
      <c r="M1509" s="63">
        <f>DATEDIF(L1509,J1509,"D")</f>
        <v>30</v>
      </c>
      <c r="N1509" s="5">
        <v>30</v>
      </c>
      <c r="O1509" t="b">
        <v>0</v>
      </c>
      <c r="P1509">
        <v>16</v>
      </c>
      <c r="Q1509" t="b">
        <v>0</v>
      </c>
      <c r="R1509" t="s">
        <v>8273</v>
      </c>
      <c r="S1509" s="2">
        <f>IF(E1509=0,0,E1509/D1509*100)</f>
        <v>19.759999999999998</v>
      </c>
      <c r="T1509" s="4">
        <f>IF(E1509=0,0,E1509/P1509)</f>
        <v>308.75</v>
      </c>
      <c r="U1509" t="str">
        <f>PROPER(LEFT(R1509,(SEARCH("/",R1509)-2)+1))</f>
        <v>Technology</v>
      </c>
      <c r="V1509" t="str">
        <f>PROPER(RIGHT(R1509,LEN(R1509)-SEARCH("/",R1509)))</f>
        <v>Wearables</v>
      </c>
    </row>
    <row r="1510" spans="1:22" x14ac:dyDescent="0.25">
      <c r="A1510">
        <v>1337</v>
      </c>
      <c r="B1510" s="7" t="s">
        <v>1338</v>
      </c>
      <c r="C1510" s="7" t="s">
        <v>5447</v>
      </c>
      <c r="D1510" s="4">
        <v>50000</v>
      </c>
      <c r="E1510" s="4">
        <v>24691</v>
      </c>
      <c r="F1510" t="s">
        <v>8220</v>
      </c>
      <c r="G1510" t="s">
        <v>8224</v>
      </c>
      <c r="H1510" t="s">
        <v>8246</v>
      </c>
      <c r="I1510">
        <v>1488549079</v>
      </c>
      <c r="J1510" s="11">
        <f>(((I1510/60)/60)/24)+DATE(1970,1,1)</f>
        <v>42797.577303240745</v>
      </c>
      <c r="K1510">
        <v>1485957079</v>
      </c>
      <c r="L1510" s="15">
        <f>(((K1510/60)/60)/24)+DATE(1970,1,1)</f>
        <v>42767.577303240745</v>
      </c>
      <c r="M1510" s="63">
        <f>DATEDIF(L1510,J1510,"D")</f>
        <v>30</v>
      </c>
      <c r="N1510" s="5">
        <v>30</v>
      </c>
      <c r="O1510" t="b">
        <v>0</v>
      </c>
      <c r="P1510">
        <v>140</v>
      </c>
      <c r="Q1510" t="b">
        <v>0</v>
      </c>
      <c r="R1510" t="s">
        <v>8273</v>
      </c>
      <c r="S1510" s="2">
        <f>IF(E1510=0,0,E1510/D1510*100)</f>
        <v>49.381999999999998</v>
      </c>
      <c r="T1510" s="4">
        <f>IF(E1510=0,0,E1510/P1510)</f>
        <v>176.36428571428573</v>
      </c>
      <c r="U1510" t="str">
        <f>PROPER(LEFT(R1510,(SEARCH("/",R1510)-2)+1))</f>
        <v>Technology</v>
      </c>
      <c r="V1510" t="str">
        <f>PROPER(RIGHT(R1510,LEN(R1510)-SEARCH("/",R1510)))</f>
        <v>Wearables</v>
      </c>
    </row>
    <row r="1511" spans="1:22" x14ac:dyDescent="0.25">
      <c r="A1511">
        <v>1338</v>
      </c>
      <c r="B1511" s="7" t="s">
        <v>1339</v>
      </c>
      <c r="C1511" s="7" t="s">
        <v>5448</v>
      </c>
      <c r="D1511" s="4">
        <v>30000</v>
      </c>
      <c r="E1511" s="4">
        <v>991</v>
      </c>
      <c r="F1511" t="s">
        <v>8220</v>
      </c>
      <c r="G1511" t="s">
        <v>8224</v>
      </c>
      <c r="H1511" t="s">
        <v>8246</v>
      </c>
      <c r="I1511">
        <v>1438543033</v>
      </c>
      <c r="J1511" s="11">
        <f>(((I1511/60)/60)/24)+DATE(1970,1,1)</f>
        <v>42218.803622685184</v>
      </c>
      <c r="K1511">
        <v>1435951033</v>
      </c>
      <c r="L1511" s="15">
        <f>(((K1511/60)/60)/24)+DATE(1970,1,1)</f>
        <v>42188.803622685184</v>
      </c>
      <c r="M1511" s="63">
        <f>DATEDIF(L1511,J1511,"D")</f>
        <v>30</v>
      </c>
      <c r="N1511" s="5">
        <v>30</v>
      </c>
      <c r="O1511" t="b">
        <v>0</v>
      </c>
      <c r="P1511">
        <v>15</v>
      </c>
      <c r="Q1511" t="b">
        <v>0</v>
      </c>
      <c r="R1511" t="s">
        <v>8273</v>
      </c>
      <c r="S1511" s="2">
        <f>IF(E1511=0,0,E1511/D1511*100)</f>
        <v>3.3033333333333332</v>
      </c>
      <c r="T1511" s="4">
        <f>IF(E1511=0,0,E1511/P1511)</f>
        <v>66.066666666666663</v>
      </c>
      <c r="U1511" t="str">
        <f>PROPER(LEFT(R1511,(SEARCH("/",R1511)-2)+1))</f>
        <v>Technology</v>
      </c>
      <c r="V1511" t="str">
        <f>PROPER(RIGHT(R1511,LEN(R1511)-SEARCH("/",R1511)))</f>
        <v>Wearables</v>
      </c>
    </row>
    <row r="1512" spans="1:22" x14ac:dyDescent="0.25">
      <c r="A1512">
        <v>1340</v>
      </c>
      <c r="B1512" s="7" t="s">
        <v>1341</v>
      </c>
      <c r="C1512" s="7" t="s">
        <v>5450</v>
      </c>
      <c r="D1512" s="4">
        <v>1680</v>
      </c>
      <c r="E1512" s="4">
        <v>0</v>
      </c>
      <c r="F1512" t="s">
        <v>8220</v>
      </c>
      <c r="G1512" t="s">
        <v>8224</v>
      </c>
      <c r="H1512" t="s">
        <v>8246</v>
      </c>
      <c r="I1512">
        <v>1408112253</v>
      </c>
      <c r="J1512" s="11">
        <f>(((I1512/60)/60)/24)+DATE(1970,1,1)</f>
        <v>41866.595520833333</v>
      </c>
      <c r="K1512">
        <v>1405520253</v>
      </c>
      <c r="L1512" s="15">
        <f>(((K1512/60)/60)/24)+DATE(1970,1,1)</f>
        <v>41836.595520833333</v>
      </c>
      <c r="M1512" s="63">
        <f>DATEDIF(L1512,J1512,"D")</f>
        <v>30</v>
      </c>
      <c r="N1512" s="5">
        <v>30</v>
      </c>
      <c r="O1512" t="b">
        <v>0</v>
      </c>
      <c r="P1512">
        <v>0</v>
      </c>
      <c r="Q1512" t="b">
        <v>0</v>
      </c>
      <c r="R1512" t="s">
        <v>8273</v>
      </c>
      <c r="S1512" s="2">
        <f>IF(E1512=0,0,E1512/D1512*100)</f>
        <v>0</v>
      </c>
      <c r="T1512" s="4">
        <f>IF(E1512=0,0,E1512/P1512)</f>
        <v>0</v>
      </c>
      <c r="U1512" t="str">
        <f>PROPER(LEFT(R1512,(SEARCH("/",R1512)-2)+1))</f>
        <v>Technology</v>
      </c>
      <c r="V1512" t="str">
        <f>PROPER(RIGHT(R1512,LEN(R1512)-SEARCH("/",R1512)))</f>
        <v>Wearables</v>
      </c>
    </row>
    <row r="1513" spans="1:22" x14ac:dyDescent="0.25">
      <c r="A1513">
        <v>1342</v>
      </c>
      <c r="B1513" s="7" t="s">
        <v>1343</v>
      </c>
      <c r="C1513" s="7" t="s">
        <v>5452</v>
      </c>
      <c r="D1513" s="4">
        <v>50000</v>
      </c>
      <c r="E1513" s="4">
        <v>100</v>
      </c>
      <c r="F1513" t="s">
        <v>8220</v>
      </c>
      <c r="G1513" t="s">
        <v>8224</v>
      </c>
      <c r="H1513" t="s">
        <v>8246</v>
      </c>
      <c r="I1513">
        <v>1437161739</v>
      </c>
      <c r="J1513" s="11">
        <f>(((I1513/60)/60)/24)+DATE(1970,1,1)</f>
        <v>42202.816423611104</v>
      </c>
      <c r="K1513">
        <v>1434569739</v>
      </c>
      <c r="L1513" s="15">
        <f>(((K1513/60)/60)/24)+DATE(1970,1,1)</f>
        <v>42172.816423611104</v>
      </c>
      <c r="M1513" s="63">
        <f>DATEDIF(L1513,J1513,"D")</f>
        <v>30</v>
      </c>
      <c r="N1513" s="5">
        <v>30</v>
      </c>
      <c r="O1513" t="b">
        <v>0</v>
      </c>
      <c r="P1513">
        <v>1</v>
      </c>
      <c r="Q1513" t="b">
        <v>0</v>
      </c>
      <c r="R1513" t="s">
        <v>8273</v>
      </c>
      <c r="S1513" s="2">
        <f>IF(E1513=0,0,E1513/D1513*100)</f>
        <v>0.2</v>
      </c>
      <c r="T1513" s="4">
        <f>IF(E1513=0,0,E1513/P1513)</f>
        <v>100</v>
      </c>
      <c r="U1513" t="str">
        <f>PROPER(LEFT(R1513,(SEARCH("/",R1513)-2)+1))</f>
        <v>Technology</v>
      </c>
      <c r="V1513" t="str">
        <f>PROPER(RIGHT(R1513,LEN(R1513)-SEARCH("/",R1513)))</f>
        <v>Wearables</v>
      </c>
    </row>
    <row r="1514" spans="1:22" x14ac:dyDescent="0.25">
      <c r="A1514">
        <v>1346</v>
      </c>
      <c r="B1514" s="7" t="s">
        <v>1347</v>
      </c>
      <c r="C1514" s="7" t="s">
        <v>5456</v>
      </c>
      <c r="D1514" s="4">
        <v>4900</v>
      </c>
      <c r="E1514" s="4">
        <v>7219</v>
      </c>
      <c r="F1514" t="s">
        <v>8219</v>
      </c>
      <c r="G1514" t="s">
        <v>8224</v>
      </c>
      <c r="H1514" t="s">
        <v>8246</v>
      </c>
      <c r="I1514">
        <v>1372297751</v>
      </c>
      <c r="J1514" s="11">
        <f>(((I1514/60)/60)/24)+DATE(1970,1,1)</f>
        <v>41452.075821759259</v>
      </c>
      <c r="K1514">
        <v>1369705751</v>
      </c>
      <c r="L1514" s="15">
        <f>(((K1514/60)/60)/24)+DATE(1970,1,1)</f>
        <v>41422.075821759259</v>
      </c>
      <c r="M1514" s="63">
        <f>DATEDIF(L1514,J1514,"D")</f>
        <v>30</v>
      </c>
      <c r="N1514" s="5">
        <v>30</v>
      </c>
      <c r="O1514" t="b">
        <v>0</v>
      </c>
      <c r="P1514">
        <v>149</v>
      </c>
      <c r="Q1514" t="b">
        <v>1</v>
      </c>
      <c r="R1514" t="s">
        <v>8274</v>
      </c>
      <c r="S1514" s="2">
        <f>IF(E1514=0,0,E1514/D1514*100)</f>
        <v>147.32653061224491</v>
      </c>
      <c r="T1514" s="4">
        <f>IF(E1514=0,0,E1514/P1514)</f>
        <v>48.449664429530202</v>
      </c>
      <c r="U1514" t="str">
        <f>PROPER(LEFT(R1514,(SEARCH("/",R1514)-2)+1))</f>
        <v>Publishing</v>
      </c>
      <c r="V1514" t="str">
        <f>PROPER(RIGHT(R1514,LEN(R1514)-SEARCH("/",R1514)))</f>
        <v>Nonfiction</v>
      </c>
    </row>
    <row r="1515" spans="1:22" x14ac:dyDescent="0.25">
      <c r="A1515">
        <v>1347</v>
      </c>
      <c r="B1515" s="7" t="s">
        <v>1348</v>
      </c>
      <c r="C1515" s="7" t="s">
        <v>5457</v>
      </c>
      <c r="D1515" s="4">
        <v>2500</v>
      </c>
      <c r="E1515" s="4">
        <v>2555</v>
      </c>
      <c r="F1515" t="s">
        <v>8219</v>
      </c>
      <c r="G1515" t="s">
        <v>8224</v>
      </c>
      <c r="H1515" t="s">
        <v>8246</v>
      </c>
      <c r="I1515">
        <v>1425741525</v>
      </c>
      <c r="J1515" s="11">
        <f>(((I1515/60)/60)/24)+DATE(1970,1,1)</f>
        <v>42070.638020833328</v>
      </c>
      <c r="K1515">
        <v>1423149525</v>
      </c>
      <c r="L1515" s="15">
        <f>(((K1515/60)/60)/24)+DATE(1970,1,1)</f>
        <v>42040.638020833328</v>
      </c>
      <c r="M1515" s="63">
        <f>DATEDIF(L1515,J1515,"D")</f>
        <v>30</v>
      </c>
      <c r="N1515" s="5">
        <v>30</v>
      </c>
      <c r="O1515" t="b">
        <v>0</v>
      </c>
      <c r="P1515">
        <v>31</v>
      </c>
      <c r="Q1515" t="b">
        <v>1</v>
      </c>
      <c r="R1515" t="s">
        <v>8274</v>
      </c>
      <c r="S1515" s="2">
        <f>IF(E1515=0,0,E1515/D1515*100)</f>
        <v>102.2</v>
      </c>
      <c r="T1515" s="4">
        <f>IF(E1515=0,0,E1515/P1515)</f>
        <v>82.41935483870968</v>
      </c>
      <c r="U1515" t="str">
        <f>PROPER(LEFT(R1515,(SEARCH("/",R1515)-2)+1))</f>
        <v>Publishing</v>
      </c>
      <c r="V1515" t="str">
        <f>PROPER(RIGHT(R1515,LEN(R1515)-SEARCH("/",R1515)))</f>
        <v>Nonfiction</v>
      </c>
    </row>
    <row r="1516" spans="1:22" x14ac:dyDescent="0.25">
      <c r="A1516">
        <v>1350</v>
      </c>
      <c r="B1516" s="7" t="s">
        <v>1351</v>
      </c>
      <c r="C1516" s="7" t="s">
        <v>5460</v>
      </c>
      <c r="D1516" s="4">
        <v>5000</v>
      </c>
      <c r="E1516" s="4">
        <v>5202.5</v>
      </c>
      <c r="F1516" t="s">
        <v>8219</v>
      </c>
      <c r="G1516" t="s">
        <v>8224</v>
      </c>
      <c r="H1516" t="s">
        <v>8246</v>
      </c>
      <c r="I1516">
        <v>1451089134</v>
      </c>
      <c r="J1516" s="11">
        <f>(((I1516/60)/60)/24)+DATE(1970,1,1)</f>
        <v>42364.013124999998</v>
      </c>
      <c r="K1516">
        <v>1448497134</v>
      </c>
      <c r="L1516" s="15">
        <f>(((K1516/60)/60)/24)+DATE(1970,1,1)</f>
        <v>42334.013124999998</v>
      </c>
      <c r="M1516" s="63">
        <f>DATEDIF(L1516,J1516,"D")</f>
        <v>30</v>
      </c>
      <c r="N1516" s="5">
        <v>30</v>
      </c>
      <c r="O1516" t="b">
        <v>0</v>
      </c>
      <c r="P1516">
        <v>78</v>
      </c>
      <c r="Q1516" t="b">
        <v>1</v>
      </c>
      <c r="R1516" t="s">
        <v>8274</v>
      </c>
      <c r="S1516" s="2">
        <f>IF(E1516=0,0,E1516/D1516*100)</f>
        <v>104.05</v>
      </c>
      <c r="T1516" s="4">
        <f>IF(E1516=0,0,E1516/P1516)</f>
        <v>66.698717948717942</v>
      </c>
      <c r="U1516" t="str">
        <f>PROPER(LEFT(R1516,(SEARCH("/",R1516)-2)+1))</f>
        <v>Publishing</v>
      </c>
      <c r="V1516" t="str">
        <f>PROPER(RIGHT(R1516,LEN(R1516)-SEARCH("/",R1516)))</f>
        <v>Nonfiction</v>
      </c>
    </row>
    <row r="1517" spans="1:22" x14ac:dyDescent="0.25">
      <c r="A1517">
        <v>1351</v>
      </c>
      <c r="B1517" s="7" t="s">
        <v>1352</v>
      </c>
      <c r="C1517" s="7" t="s">
        <v>5461</v>
      </c>
      <c r="D1517" s="4">
        <v>20000</v>
      </c>
      <c r="E1517" s="4">
        <v>20253</v>
      </c>
      <c r="F1517" t="s">
        <v>8219</v>
      </c>
      <c r="G1517" t="s">
        <v>8224</v>
      </c>
      <c r="H1517" t="s">
        <v>8246</v>
      </c>
      <c r="I1517">
        <v>1455299144</v>
      </c>
      <c r="J1517" s="11">
        <f>(((I1517/60)/60)/24)+DATE(1970,1,1)</f>
        <v>42412.74009259259</v>
      </c>
      <c r="K1517">
        <v>1452707144</v>
      </c>
      <c r="L1517" s="15">
        <f>(((K1517/60)/60)/24)+DATE(1970,1,1)</f>
        <v>42382.74009259259</v>
      </c>
      <c r="M1517" s="63">
        <f>DATEDIF(L1517,J1517,"D")</f>
        <v>30</v>
      </c>
      <c r="N1517" s="5">
        <v>30</v>
      </c>
      <c r="O1517" t="b">
        <v>0</v>
      </c>
      <c r="P1517">
        <v>120</v>
      </c>
      <c r="Q1517" t="b">
        <v>1</v>
      </c>
      <c r="R1517" t="s">
        <v>8274</v>
      </c>
      <c r="S1517" s="2">
        <f>IF(E1517=0,0,E1517/D1517*100)</f>
        <v>101.265</v>
      </c>
      <c r="T1517" s="4">
        <f>IF(E1517=0,0,E1517/P1517)</f>
        <v>168.77500000000001</v>
      </c>
      <c r="U1517" t="str">
        <f>PROPER(LEFT(R1517,(SEARCH("/",R1517)-2)+1))</f>
        <v>Publishing</v>
      </c>
      <c r="V1517" t="str">
        <f>PROPER(RIGHT(R1517,LEN(R1517)-SEARCH("/",R1517)))</f>
        <v>Nonfiction</v>
      </c>
    </row>
    <row r="1518" spans="1:22" x14ac:dyDescent="0.25">
      <c r="A1518">
        <v>1354</v>
      </c>
      <c r="B1518" s="7" t="s">
        <v>1355</v>
      </c>
      <c r="C1518" s="7" t="s">
        <v>5464</v>
      </c>
      <c r="D1518" s="4">
        <v>1200</v>
      </c>
      <c r="E1518" s="4">
        <v>1563</v>
      </c>
      <c r="F1518" t="s">
        <v>8219</v>
      </c>
      <c r="G1518" t="s">
        <v>8225</v>
      </c>
      <c r="H1518" t="s">
        <v>8247</v>
      </c>
      <c r="I1518">
        <v>1465672979</v>
      </c>
      <c r="J1518" s="11">
        <f>(((I1518/60)/60)/24)+DATE(1970,1,1)</f>
        <v>42532.807627314818</v>
      </c>
      <c r="K1518">
        <v>1463080979</v>
      </c>
      <c r="L1518" s="15">
        <f>(((K1518/60)/60)/24)+DATE(1970,1,1)</f>
        <v>42502.807627314818</v>
      </c>
      <c r="M1518" s="63">
        <f>DATEDIF(L1518,J1518,"D")</f>
        <v>30</v>
      </c>
      <c r="N1518" s="5">
        <v>30</v>
      </c>
      <c r="O1518" t="b">
        <v>0</v>
      </c>
      <c r="P1518">
        <v>64</v>
      </c>
      <c r="Q1518" t="b">
        <v>1</v>
      </c>
      <c r="R1518" t="s">
        <v>8274</v>
      </c>
      <c r="S1518" s="2">
        <f>IF(E1518=0,0,E1518/D1518*100)</f>
        <v>130.25</v>
      </c>
      <c r="T1518" s="4">
        <f>IF(E1518=0,0,E1518/P1518)</f>
        <v>24.421875</v>
      </c>
      <c r="U1518" t="str">
        <f>PROPER(LEFT(R1518,(SEARCH("/",R1518)-2)+1))</f>
        <v>Publishing</v>
      </c>
      <c r="V1518" t="str">
        <f>PROPER(RIGHT(R1518,LEN(R1518)-SEARCH("/",R1518)))</f>
        <v>Nonfiction</v>
      </c>
    </row>
    <row r="1519" spans="1:22" x14ac:dyDescent="0.25">
      <c r="A1519">
        <v>1355</v>
      </c>
      <c r="B1519" s="7" t="s">
        <v>1356</v>
      </c>
      <c r="C1519" s="7" t="s">
        <v>5465</v>
      </c>
      <c r="D1519" s="4">
        <v>2500</v>
      </c>
      <c r="E1519" s="4">
        <v>3067</v>
      </c>
      <c r="F1519" t="s">
        <v>8219</v>
      </c>
      <c r="G1519" t="s">
        <v>8225</v>
      </c>
      <c r="H1519" t="s">
        <v>8247</v>
      </c>
      <c r="I1519">
        <v>1354269600</v>
      </c>
      <c r="J1519" s="11">
        <f>(((I1519/60)/60)/24)+DATE(1970,1,1)</f>
        <v>41243.416666666664</v>
      </c>
      <c r="K1519">
        <v>1351663605</v>
      </c>
      <c r="L1519" s="15">
        <f>(((K1519/60)/60)/24)+DATE(1970,1,1)</f>
        <v>41213.254687499997</v>
      </c>
      <c r="M1519" s="63">
        <f>DATEDIF(L1519,J1519,"D")</f>
        <v>30</v>
      </c>
      <c r="N1519" s="5">
        <v>30</v>
      </c>
      <c r="O1519" t="b">
        <v>0</v>
      </c>
      <c r="P1519">
        <v>121</v>
      </c>
      <c r="Q1519" t="b">
        <v>1</v>
      </c>
      <c r="R1519" t="s">
        <v>8274</v>
      </c>
      <c r="S1519" s="2">
        <f>IF(E1519=0,0,E1519/D1519*100)</f>
        <v>122.67999999999999</v>
      </c>
      <c r="T1519" s="4">
        <f>IF(E1519=0,0,E1519/P1519)</f>
        <v>25.347107438016529</v>
      </c>
      <c r="U1519" t="str">
        <f>PROPER(LEFT(R1519,(SEARCH("/",R1519)-2)+1))</f>
        <v>Publishing</v>
      </c>
      <c r="V1519" t="str">
        <f>PROPER(RIGHT(R1519,LEN(R1519)-SEARCH("/",R1519)))</f>
        <v>Nonfiction</v>
      </c>
    </row>
    <row r="1520" spans="1:22" x14ac:dyDescent="0.25">
      <c r="A1520">
        <v>1356</v>
      </c>
      <c r="B1520" s="7" t="s">
        <v>1357</v>
      </c>
      <c r="C1520" s="7" t="s">
        <v>5466</v>
      </c>
      <c r="D1520" s="4">
        <v>3400</v>
      </c>
      <c r="E1520" s="4">
        <v>6215.56</v>
      </c>
      <c r="F1520" t="s">
        <v>8219</v>
      </c>
      <c r="G1520" t="s">
        <v>8224</v>
      </c>
      <c r="H1520" t="s">
        <v>8246</v>
      </c>
      <c r="I1520">
        <v>1372985760</v>
      </c>
      <c r="J1520" s="11">
        <f>(((I1520/60)/60)/24)+DATE(1970,1,1)</f>
        <v>41460.038888888892</v>
      </c>
      <c r="K1520">
        <v>1370393760</v>
      </c>
      <c r="L1520" s="15">
        <f>(((K1520/60)/60)/24)+DATE(1970,1,1)</f>
        <v>41430.038888888892</v>
      </c>
      <c r="M1520" s="63">
        <f>DATEDIF(L1520,J1520,"D")</f>
        <v>30</v>
      </c>
      <c r="N1520" s="5">
        <v>30</v>
      </c>
      <c r="O1520" t="b">
        <v>0</v>
      </c>
      <c r="P1520">
        <v>87</v>
      </c>
      <c r="Q1520" t="b">
        <v>1</v>
      </c>
      <c r="R1520" t="s">
        <v>8274</v>
      </c>
      <c r="S1520" s="2">
        <f>IF(E1520=0,0,E1520/D1520*100)</f>
        <v>182.81058823529412</v>
      </c>
      <c r="T1520" s="4">
        <f>IF(E1520=0,0,E1520/P1520)</f>
        <v>71.443218390804603</v>
      </c>
      <c r="U1520" t="str">
        <f>PROPER(LEFT(R1520,(SEARCH("/",R1520)-2)+1))</f>
        <v>Publishing</v>
      </c>
      <c r="V1520" t="str">
        <f>PROPER(RIGHT(R1520,LEN(R1520)-SEARCH("/",R1520)))</f>
        <v>Nonfiction</v>
      </c>
    </row>
    <row r="1521" spans="1:22" x14ac:dyDescent="0.25">
      <c r="A1521">
        <v>1357</v>
      </c>
      <c r="B1521" s="7" t="s">
        <v>1358</v>
      </c>
      <c r="C1521" s="7" t="s">
        <v>5467</v>
      </c>
      <c r="D1521" s="4">
        <v>2000</v>
      </c>
      <c r="E1521" s="4">
        <v>2506</v>
      </c>
      <c r="F1521" t="s">
        <v>8219</v>
      </c>
      <c r="G1521" t="s">
        <v>8224</v>
      </c>
      <c r="H1521" t="s">
        <v>8246</v>
      </c>
      <c r="I1521">
        <v>1362117540</v>
      </c>
      <c r="J1521" s="11">
        <f>(((I1521/60)/60)/24)+DATE(1970,1,1)</f>
        <v>41334.249305555553</v>
      </c>
      <c r="K1521">
        <v>1359587137</v>
      </c>
      <c r="L1521" s="15">
        <f>(((K1521/60)/60)/24)+DATE(1970,1,1)</f>
        <v>41304.962233796294</v>
      </c>
      <c r="M1521" s="63">
        <f>DATEDIF(L1521,J1521,"D")</f>
        <v>30</v>
      </c>
      <c r="N1521" s="5">
        <v>30</v>
      </c>
      <c r="O1521" t="b">
        <v>0</v>
      </c>
      <c r="P1521">
        <v>65</v>
      </c>
      <c r="Q1521" t="b">
        <v>1</v>
      </c>
      <c r="R1521" t="s">
        <v>8274</v>
      </c>
      <c r="S1521" s="2">
        <f>IF(E1521=0,0,E1521/D1521*100)</f>
        <v>125.29999999999998</v>
      </c>
      <c r="T1521" s="4">
        <f>IF(E1521=0,0,E1521/P1521)</f>
        <v>38.553846153846152</v>
      </c>
      <c r="U1521" t="str">
        <f>PROPER(LEFT(R1521,(SEARCH("/",R1521)-2)+1))</f>
        <v>Publishing</v>
      </c>
      <c r="V1521" t="str">
        <f>PROPER(RIGHT(R1521,LEN(R1521)-SEARCH("/",R1521)))</f>
        <v>Nonfiction</v>
      </c>
    </row>
    <row r="1522" spans="1:22" x14ac:dyDescent="0.25">
      <c r="A1522">
        <v>1358</v>
      </c>
      <c r="B1522" s="7" t="s">
        <v>1359</v>
      </c>
      <c r="C1522" s="7" t="s">
        <v>5468</v>
      </c>
      <c r="D1522" s="4">
        <v>3000</v>
      </c>
      <c r="E1522" s="4">
        <v>3350</v>
      </c>
      <c r="F1522" t="s">
        <v>8219</v>
      </c>
      <c r="G1522" t="s">
        <v>8224</v>
      </c>
      <c r="H1522" t="s">
        <v>8246</v>
      </c>
      <c r="I1522">
        <v>1309009323</v>
      </c>
      <c r="J1522" s="11">
        <f>(((I1522/60)/60)/24)+DATE(1970,1,1)</f>
        <v>40719.570868055554</v>
      </c>
      <c r="K1522">
        <v>1306417323</v>
      </c>
      <c r="L1522" s="15">
        <f>(((K1522/60)/60)/24)+DATE(1970,1,1)</f>
        <v>40689.570868055554</v>
      </c>
      <c r="M1522" s="63">
        <f>DATEDIF(L1522,J1522,"D")</f>
        <v>30</v>
      </c>
      <c r="N1522" s="5">
        <v>30</v>
      </c>
      <c r="O1522" t="b">
        <v>0</v>
      </c>
      <c r="P1522">
        <v>49</v>
      </c>
      <c r="Q1522" t="b">
        <v>1</v>
      </c>
      <c r="R1522" t="s">
        <v>8274</v>
      </c>
      <c r="S1522" s="2">
        <f>IF(E1522=0,0,E1522/D1522*100)</f>
        <v>111.66666666666667</v>
      </c>
      <c r="T1522" s="4">
        <f>IF(E1522=0,0,E1522/P1522)</f>
        <v>68.367346938775512</v>
      </c>
      <c r="U1522" t="str">
        <f>PROPER(LEFT(R1522,(SEARCH("/",R1522)-2)+1))</f>
        <v>Publishing</v>
      </c>
      <c r="V1522" t="str">
        <f>PROPER(RIGHT(R1522,LEN(R1522)-SEARCH("/",R1522)))</f>
        <v>Nonfiction</v>
      </c>
    </row>
    <row r="1523" spans="1:22" x14ac:dyDescent="0.25">
      <c r="A1523">
        <v>1361</v>
      </c>
      <c r="B1523" s="7" t="s">
        <v>1362</v>
      </c>
      <c r="C1523" s="7" t="s">
        <v>5471</v>
      </c>
      <c r="D1523" s="4">
        <v>6000</v>
      </c>
      <c r="E1523" s="4">
        <v>7559</v>
      </c>
      <c r="F1523" t="s">
        <v>8219</v>
      </c>
      <c r="G1523" t="s">
        <v>8225</v>
      </c>
      <c r="H1523" t="s">
        <v>8247</v>
      </c>
      <c r="I1523">
        <v>1403370772</v>
      </c>
      <c r="J1523" s="11">
        <f>(((I1523/60)/60)/24)+DATE(1970,1,1)</f>
        <v>41811.717268518521</v>
      </c>
      <c r="K1523">
        <v>1400778772</v>
      </c>
      <c r="L1523" s="15">
        <f>(((K1523/60)/60)/24)+DATE(1970,1,1)</f>
        <v>41781.717268518521</v>
      </c>
      <c r="M1523" s="63">
        <f>DATEDIF(L1523,J1523,"D")</f>
        <v>30</v>
      </c>
      <c r="N1523" s="5">
        <v>30</v>
      </c>
      <c r="O1523" t="b">
        <v>0</v>
      </c>
      <c r="P1523">
        <v>264</v>
      </c>
      <c r="Q1523" t="b">
        <v>1</v>
      </c>
      <c r="R1523" t="s">
        <v>8274</v>
      </c>
      <c r="S1523" s="2">
        <f>IF(E1523=0,0,E1523/D1523*100)</f>
        <v>125.98333333333333</v>
      </c>
      <c r="T1523" s="4">
        <f>IF(E1523=0,0,E1523/P1523)</f>
        <v>28.632575757575758</v>
      </c>
      <c r="U1523" t="str">
        <f>PROPER(LEFT(R1523,(SEARCH("/",R1523)-2)+1))</f>
        <v>Publishing</v>
      </c>
      <c r="V1523" t="str">
        <f>PROPER(RIGHT(R1523,LEN(R1523)-SEARCH("/",R1523)))</f>
        <v>Nonfiction</v>
      </c>
    </row>
    <row r="1524" spans="1:22" x14ac:dyDescent="0.25">
      <c r="A1524">
        <v>1365</v>
      </c>
      <c r="B1524" s="7" t="s">
        <v>1366</v>
      </c>
      <c r="C1524" s="7" t="s">
        <v>5475</v>
      </c>
      <c r="D1524" s="4">
        <v>7500</v>
      </c>
      <c r="E1524" s="4">
        <v>7520</v>
      </c>
      <c r="F1524" t="s">
        <v>8219</v>
      </c>
      <c r="G1524" t="s">
        <v>8224</v>
      </c>
      <c r="H1524" t="s">
        <v>8246</v>
      </c>
      <c r="I1524">
        <v>1426523752</v>
      </c>
      <c r="J1524" s="11">
        <f>(((I1524/60)/60)/24)+DATE(1970,1,1)</f>
        <v>42079.691574074073</v>
      </c>
      <c r="K1524">
        <v>1423935352</v>
      </c>
      <c r="L1524" s="15">
        <f>(((K1524/60)/60)/24)+DATE(1970,1,1)</f>
        <v>42049.733240740738</v>
      </c>
      <c r="M1524" s="63">
        <f>DATEDIF(L1524,J1524,"D")</f>
        <v>30</v>
      </c>
      <c r="N1524" s="5">
        <v>30</v>
      </c>
      <c r="O1524" t="b">
        <v>0</v>
      </c>
      <c r="P1524">
        <v>92</v>
      </c>
      <c r="Q1524" t="b">
        <v>1</v>
      </c>
      <c r="R1524" t="s">
        <v>8276</v>
      </c>
      <c r="S1524" s="2">
        <f>IF(E1524=0,0,E1524/D1524*100)</f>
        <v>100.26666666666667</v>
      </c>
      <c r="T1524" s="4">
        <f>IF(E1524=0,0,E1524/P1524)</f>
        <v>81.739130434782609</v>
      </c>
      <c r="U1524" t="str">
        <f>PROPER(LEFT(R1524,(SEARCH("/",R1524)-2)+1))</f>
        <v>Music</v>
      </c>
      <c r="V1524" t="str">
        <f>PROPER(RIGHT(R1524,LEN(R1524)-SEARCH("/",R1524)))</f>
        <v>Rock</v>
      </c>
    </row>
    <row r="1525" spans="1:22" x14ac:dyDescent="0.25">
      <c r="A1525">
        <v>1367</v>
      </c>
      <c r="B1525" s="7" t="s">
        <v>1368</v>
      </c>
      <c r="C1525" s="7" t="s">
        <v>5477</v>
      </c>
      <c r="D1525" s="4">
        <v>5000</v>
      </c>
      <c r="E1525" s="4">
        <v>5713</v>
      </c>
      <c r="F1525" t="s">
        <v>8219</v>
      </c>
      <c r="G1525" t="s">
        <v>8224</v>
      </c>
      <c r="H1525" t="s">
        <v>8246</v>
      </c>
      <c r="I1525">
        <v>1447463050</v>
      </c>
      <c r="J1525" s="11">
        <f>(((I1525/60)/60)/24)+DATE(1970,1,1)</f>
        <v>42322.044560185182</v>
      </c>
      <c r="K1525">
        <v>1444867450</v>
      </c>
      <c r="L1525" s="15">
        <f>(((K1525/60)/60)/24)+DATE(1970,1,1)</f>
        <v>42292.002893518518</v>
      </c>
      <c r="M1525" s="63">
        <f>DATEDIF(L1525,J1525,"D")</f>
        <v>30</v>
      </c>
      <c r="N1525" s="5">
        <v>30</v>
      </c>
      <c r="O1525" t="b">
        <v>0</v>
      </c>
      <c r="P1525">
        <v>90</v>
      </c>
      <c r="Q1525" t="b">
        <v>1</v>
      </c>
      <c r="R1525" t="s">
        <v>8276</v>
      </c>
      <c r="S1525" s="2">
        <f>IF(E1525=0,0,E1525/D1525*100)</f>
        <v>114.26</v>
      </c>
      <c r="T1525" s="4">
        <f>IF(E1525=0,0,E1525/P1525)</f>
        <v>63.477777777777774</v>
      </c>
      <c r="U1525" t="str">
        <f>PROPER(LEFT(R1525,(SEARCH("/",R1525)-2)+1))</f>
        <v>Music</v>
      </c>
      <c r="V1525" t="str">
        <f>PROPER(RIGHT(R1525,LEN(R1525)-SEARCH("/",R1525)))</f>
        <v>Rock</v>
      </c>
    </row>
    <row r="1526" spans="1:22" x14ac:dyDescent="0.25">
      <c r="A1526">
        <v>1369</v>
      </c>
      <c r="B1526" s="7" t="s">
        <v>1370</v>
      </c>
      <c r="C1526" s="7" t="s">
        <v>5479</v>
      </c>
      <c r="D1526" s="4">
        <v>32360</v>
      </c>
      <c r="E1526" s="4">
        <v>34090.629999999997</v>
      </c>
      <c r="F1526" t="s">
        <v>8219</v>
      </c>
      <c r="G1526" t="s">
        <v>8224</v>
      </c>
      <c r="H1526" t="s">
        <v>8246</v>
      </c>
      <c r="I1526">
        <v>1397225746</v>
      </c>
      <c r="J1526" s="11">
        <f>(((I1526/60)/60)/24)+DATE(1970,1,1)</f>
        <v>41740.594282407408</v>
      </c>
      <c r="K1526">
        <v>1394633746</v>
      </c>
      <c r="L1526" s="15">
        <f>(((K1526/60)/60)/24)+DATE(1970,1,1)</f>
        <v>41710.594282407408</v>
      </c>
      <c r="M1526" s="63">
        <f>DATEDIF(L1526,J1526,"D")</f>
        <v>30</v>
      </c>
      <c r="N1526" s="5">
        <v>30</v>
      </c>
      <c r="O1526" t="b">
        <v>0</v>
      </c>
      <c r="P1526">
        <v>406</v>
      </c>
      <c r="Q1526" t="b">
        <v>1</v>
      </c>
      <c r="R1526" t="s">
        <v>8276</v>
      </c>
      <c r="S1526" s="2">
        <f>IF(E1526=0,0,E1526/D1526*100)</f>
        <v>105.34805315203954</v>
      </c>
      <c r="T1526" s="4">
        <f>IF(E1526=0,0,E1526/P1526)</f>
        <v>83.967068965517228</v>
      </c>
      <c r="U1526" t="str">
        <f>PROPER(LEFT(R1526,(SEARCH("/",R1526)-2)+1))</f>
        <v>Music</v>
      </c>
      <c r="V1526" t="str">
        <f>PROPER(RIGHT(R1526,LEN(R1526)-SEARCH("/",R1526)))</f>
        <v>Rock</v>
      </c>
    </row>
    <row r="1527" spans="1:22" x14ac:dyDescent="0.25">
      <c r="A1527">
        <v>1371</v>
      </c>
      <c r="B1527" s="7" t="s">
        <v>1372</v>
      </c>
      <c r="C1527" s="7" t="s">
        <v>5481</v>
      </c>
      <c r="D1527" s="4">
        <v>6999</v>
      </c>
      <c r="E1527" s="4">
        <v>7495</v>
      </c>
      <c r="F1527" t="s">
        <v>8219</v>
      </c>
      <c r="G1527" t="s">
        <v>8224</v>
      </c>
      <c r="H1527" t="s">
        <v>8246</v>
      </c>
      <c r="I1527">
        <v>1431022342</v>
      </c>
      <c r="J1527" s="11">
        <f>(((I1527/60)/60)/24)+DATE(1970,1,1)</f>
        <v>42131.758587962962</v>
      </c>
      <c r="K1527">
        <v>1428430342</v>
      </c>
      <c r="L1527" s="15">
        <f>(((K1527/60)/60)/24)+DATE(1970,1,1)</f>
        <v>42101.758587962962</v>
      </c>
      <c r="M1527" s="63">
        <f>DATEDIF(L1527,J1527,"D")</f>
        <v>30</v>
      </c>
      <c r="N1527" s="5">
        <v>30</v>
      </c>
      <c r="O1527" t="b">
        <v>0</v>
      </c>
      <c r="P1527">
        <v>70</v>
      </c>
      <c r="Q1527" t="b">
        <v>1</v>
      </c>
      <c r="R1527" t="s">
        <v>8276</v>
      </c>
      <c r="S1527" s="2">
        <f>IF(E1527=0,0,E1527/D1527*100)</f>
        <v>107.08672667523933</v>
      </c>
      <c r="T1527" s="4">
        <f>IF(E1527=0,0,E1527/P1527)</f>
        <v>107.07142857142857</v>
      </c>
      <c r="U1527" t="str">
        <f>PROPER(LEFT(R1527,(SEARCH("/",R1527)-2)+1))</f>
        <v>Music</v>
      </c>
      <c r="V1527" t="str">
        <f>PROPER(RIGHT(R1527,LEN(R1527)-SEARCH("/",R1527)))</f>
        <v>Rock</v>
      </c>
    </row>
    <row r="1528" spans="1:22" x14ac:dyDescent="0.25">
      <c r="A1528">
        <v>1372</v>
      </c>
      <c r="B1528" s="7" t="s">
        <v>1373</v>
      </c>
      <c r="C1528" s="7" t="s">
        <v>5482</v>
      </c>
      <c r="D1528" s="4">
        <v>500</v>
      </c>
      <c r="E1528" s="4">
        <v>620</v>
      </c>
      <c r="F1528" t="s">
        <v>8219</v>
      </c>
      <c r="G1528" t="s">
        <v>8224</v>
      </c>
      <c r="H1528" t="s">
        <v>8246</v>
      </c>
      <c r="I1528">
        <v>1342115132</v>
      </c>
      <c r="J1528" s="11">
        <f>(((I1528/60)/60)/24)+DATE(1970,1,1)</f>
        <v>41102.739953703705</v>
      </c>
      <c r="K1528">
        <v>1339523132</v>
      </c>
      <c r="L1528" s="15">
        <f>(((K1528/60)/60)/24)+DATE(1970,1,1)</f>
        <v>41072.739953703705</v>
      </c>
      <c r="M1528" s="63">
        <f>DATEDIF(L1528,J1528,"D")</f>
        <v>30</v>
      </c>
      <c r="N1528" s="5">
        <v>30</v>
      </c>
      <c r="O1528" t="b">
        <v>0</v>
      </c>
      <c r="P1528">
        <v>16</v>
      </c>
      <c r="Q1528" t="b">
        <v>1</v>
      </c>
      <c r="R1528" t="s">
        <v>8276</v>
      </c>
      <c r="S1528" s="2">
        <f>IF(E1528=0,0,E1528/D1528*100)</f>
        <v>124</v>
      </c>
      <c r="T1528" s="4">
        <f>IF(E1528=0,0,E1528/P1528)</f>
        <v>38.75</v>
      </c>
      <c r="U1528" t="str">
        <f>PROPER(LEFT(R1528,(SEARCH("/",R1528)-2)+1))</f>
        <v>Music</v>
      </c>
      <c r="V1528" t="str">
        <f>PROPER(RIGHT(R1528,LEN(R1528)-SEARCH("/",R1528)))</f>
        <v>Rock</v>
      </c>
    </row>
    <row r="1529" spans="1:22" x14ac:dyDescent="0.25">
      <c r="A1529">
        <v>1373</v>
      </c>
      <c r="B1529" s="7" t="s">
        <v>1374</v>
      </c>
      <c r="C1529" s="7" t="s">
        <v>5483</v>
      </c>
      <c r="D1529" s="4">
        <v>10000</v>
      </c>
      <c r="E1529" s="4">
        <v>10501</v>
      </c>
      <c r="F1529" t="s">
        <v>8219</v>
      </c>
      <c r="G1529" t="s">
        <v>8224</v>
      </c>
      <c r="H1529" t="s">
        <v>8246</v>
      </c>
      <c r="I1529">
        <v>1483138233</v>
      </c>
      <c r="J1529" s="11">
        <f>(((I1529/60)/60)/24)+DATE(1970,1,1)</f>
        <v>42734.95177083333</v>
      </c>
      <c r="K1529">
        <v>1480546233</v>
      </c>
      <c r="L1529" s="15">
        <f>(((K1529/60)/60)/24)+DATE(1970,1,1)</f>
        <v>42704.95177083333</v>
      </c>
      <c r="M1529" s="63">
        <f>DATEDIF(L1529,J1529,"D")</f>
        <v>30</v>
      </c>
      <c r="N1529" s="5">
        <v>30</v>
      </c>
      <c r="O1529" t="b">
        <v>0</v>
      </c>
      <c r="P1529">
        <v>52</v>
      </c>
      <c r="Q1529" t="b">
        <v>1</v>
      </c>
      <c r="R1529" t="s">
        <v>8276</v>
      </c>
      <c r="S1529" s="2">
        <f>IF(E1529=0,0,E1529/D1529*100)</f>
        <v>105.01</v>
      </c>
      <c r="T1529" s="4">
        <f>IF(E1529=0,0,E1529/P1529)</f>
        <v>201.94230769230768</v>
      </c>
      <c r="U1529" t="str">
        <f>PROPER(LEFT(R1529,(SEARCH("/",R1529)-2)+1))</f>
        <v>Music</v>
      </c>
      <c r="V1529" t="str">
        <f>PROPER(RIGHT(R1529,LEN(R1529)-SEARCH("/",R1529)))</f>
        <v>Rock</v>
      </c>
    </row>
    <row r="1530" spans="1:22" x14ac:dyDescent="0.25">
      <c r="A1530">
        <v>1374</v>
      </c>
      <c r="B1530" s="7" t="s">
        <v>1375</v>
      </c>
      <c r="C1530" s="7" t="s">
        <v>5484</v>
      </c>
      <c r="D1530" s="4">
        <v>1500</v>
      </c>
      <c r="E1530" s="4">
        <v>2842</v>
      </c>
      <c r="F1530" t="s">
        <v>8219</v>
      </c>
      <c r="G1530" t="s">
        <v>8224</v>
      </c>
      <c r="H1530" t="s">
        <v>8246</v>
      </c>
      <c r="I1530">
        <v>1458874388</v>
      </c>
      <c r="J1530" s="11">
        <f>(((I1530/60)/60)/24)+DATE(1970,1,1)</f>
        <v>42454.12023148148</v>
      </c>
      <c r="K1530">
        <v>1456285988</v>
      </c>
      <c r="L1530" s="15">
        <f>(((K1530/60)/60)/24)+DATE(1970,1,1)</f>
        <v>42424.161898148144</v>
      </c>
      <c r="M1530" s="63">
        <f>DATEDIF(L1530,J1530,"D")</f>
        <v>30</v>
      </c>
      <c r="N1530" s="5">
        <v>30</v>
      </c>
      <c r="O1530" t="b">
        <v>0</v>
      </c>
      <c r="P1530">
        <v>66</v>
      </c>
      <c r="Q1530" t="b">
        <v>1</v>
      </c>
      <c r="R1530" t="s">
        <v>8276</v>
      </c>
      <c r="S1530" s="2">
        <f>IF(E1530=0,0,E1530/D1530*100)</f>
        <v>189.46666666666667</v>
      </c>
      <c r="T1530" s="4">
        <f>IF(E1530=0,0,E1530/P1530)</f>
        <v>43.060606060606062</v>
      </c>
      <c r="U1530" t="str">
        <f>PROPER(LEFT(R1530,(SEARCH("/",R1530)-2)+1))</f>
        <v>Music</v>
      </c>
      <c r="V1530" t="str">
        <f>PROPER(RIGHT(R1530,LEN(R1530)-SEARCH("/",R1530)))</f>
        <v>Rock</v>
      </c>
    </row>
    <row r="1531" spans="1:22" x14ac:dyDescent="0.25">
      <c r="A1531">
        <v>1375</v>
      </c>
      <c r="B1531" s="7" t="s">
        <v>1376</v>
      </c>
      <c r="C1531" s="7" t="s">
        <v>5485</v>
      </c>
      <c r="D1531" s="4">
        <v>4000</v>
      </c>
      <c r="E1531" s="4">
        <v>6853</v>
      </c>
      <c r="F1531" t="s">
        <v>8219</v>
      </c>
      <c r="G1531" t="s">
        <v>8230</v>
      </c>
      <c r="H1531" t="s">
        <v>8249</v>
      </c>
      <c r="I1531">
        <v>1484444119</v>
      </c>
      <c r="J1531" s="11">
        <f>(((I1531/60)/60)/24)+DATE(1970,1,1)</f>
        <v>42750.066192129627</v>
      </c>
      <c r="K1531">
        <v>1481852119</v>
      </c>
      <c r="L1531" s="15">
        <f>(((K1531/60)/60)/24)+DATE(1970,1,1)</f>
        <v>42720.066192129627</v>
      </c>
      <c r="M1531" s="63">
        <f>DATEDIF(L1531,J1531,"D")</f>
        <v>30</v>
      </c>
      <c r="N1531" s="5">
        <v>30</v>
      </c>
      <c r="O1531" t="b">
        <v>0</v>
      </c>
      <c r="P1531">
        <v>109</v>
      </c>
      <c r="Q1531" t="b">
        <v>1</v>
      </c>
      <c r="R1531" t="s">
        <v>8276</v>
      </c>
      <c r="S1531" s="2">
        <f>IF(E1531=0,0,E1531/D1531*100)</f>
        <v>171.32499999999999</v>
      </c>
      <c r="T1531" s="4">
        <f>IF(E1531=0,0,E1531/P1531)</f>
        <v>62.871559633027523</v>
      </c>
      <c r="U1531" t="str">
        <f>PROPER(LEFT(R1531,(SEARCH("/",R1531)-2)+1))</f>
        <v>Music</v>
      </c>
      <c r="V1531" t="str">
        <f>PROPER(RIGHT(R1531,LEN(R1531)-SEARCH("/",R1531)))</f>
        <v>Rock</v>
      </c>
    </row>
    <row r="1532" spans="1:22" x14ac:dyDescent="0.25">
      <c r="A1532">
        <v>1376</v>
      </c>
      <c r="B1532" s="7" t="s">
        <v>1377</v>
      </c>
      <c r="C1532" s="7" t="s">
        <v>5486</v>
      </c>
      <c r="D1532" s="4">
        <v>3700</v>
      </c>
      <c r="E1532" s="4">
        <v>9342</v>
      </c>
      <c r="F1532" t="s">
        <v>8219</v>
      </c>
      <c r="G1532" t="s">
        <v>8225</v>
      </c>
      <c r="H1532" t="s">
        <v>8247</v>
      </c>
      <c r="I1532">
        <v>1480784606</v>
      </c>
      <c r="J1532" s="11">
        <f>(((I1532/60)/60)/24)+DATE(1970,1,1)</f>
        <v>42707.710717592592</v>
      </c>
      <c r="K1532">
        <v>1478189006</v>
      </c>
      <c r="L1532" s="15">
        <f>(((K1532/60)/60)/24)+DATE(1970,1,1)</f>
        <v>42677.669050925921</v>
      </c>
      <c r="M1532" s="63">
        <f>DATEDIF(L1532,J1532,"D")</f>
        <v>30</v>
      </c>
      <c r="N1532" s="5">
        <v>30</v>
      </c>
      <c r="O1532" t="b">
        <v>0</v>
      </c>
      <c r="P1532">
        <v>168</v>
      </c>
      <c r="Q1532" t="b">
        <v>1</v>
      </c>
      <c r="R1532" t="s">
        <v>8276</v>
      </c>
      <c r="S1532" s="2">
        <f>IF(E1532=0,0,E1532/D1532*100)</f>
        <v>252.48648648648651</v>
      </c>
      <c r="T1532" s="4">
        <f>IF(E1532=0,0,E1532/P1532)</f>
        <v>55.607142857142854</v>
      </c>
      <c r="U1532" t="str">
        <f>PROPER(LEFT(R1532,(SEARCH("/",R1532)-2)+1))</f>
        <v>Music</v>
      </c>
      <c r="V1532" t="str">
        <f>PROPER(RIGHT(R1532,LEN(R1532)-SEARCH("/",R1532)))</f>
        <v>Rock</v>
      </c>
    </row>
    <row r="1533" spans="1:22" x14ac:dyDescent="0.25">
      <c r="A1533">
        <v>1379</v>
      </c>
      <c r="B1533" s="7" t="s">
        <v>1380</v>
      </c>
      <c r="C1533" s="7" t="s">
        <v>5489</v>
      </c>
      <c r="D1533" s="4">
        <v>10000</v>
      </c>
      <c r="E1533" s="4">
        <v>11160</v>
      </c>
      <c r="F1533" t="s">
        <v>8219</v>
      </c>
      <c r="G1533" t="s">
        <v>8224</v>
      </c>
      <c r="H1533" t="s">
        <v>8246</v>
      </c>
      <c r="I1533">
        <v>1433504876</v>
      </c>
      <c r="J1533" s="11">
        <f>(((I1533/60)/60)/24)+DATE(1970,1,1)</f>
        <v>42160.491620370376</v>
      </c>
      <c r="K1533">
        <v>1430912876</v>
      </c>
      <c r="L1533" s="15">
        <f>(((K1533/60)/60)/24)+DATE(1970,1,1)</f>
        <v>42130.491620370376</v>
      </c>
      <c r="M1533" s="63">
        <f>DATEDIF(L1533,J1533,"D")</f>
        <v>30</v>
      </c>
      <c r="N1533" s="5">
        <v>30</v>
      </c>
      <c r="O1533" t="b">
        <v>0</v>
      </c>
      <c r="P1533">
        <v>151</v>
      </c>
      <c r="Q1533" t="b">
        <v>1</v>
      </c>
      <c r="R1533" t="s">
        <v>8276</v>
      </c>
      <c r="S1533" s="2">
        <f>IF(E1533=0,0,E1533/D1533*100)</f>
        <v>111.60000000000001</v>
      </c>
      <c r="T1533" s="4">
        <f>IF(E1533=0,0,E1533/P1533)</f>
        <v>73.907284768211923</v>
      </c>
      <c r="U1533" t="str">
        <f>PROPER(LEFT(R1533,(SEARCH("/",R1533)-2)+1))</f>
        <v>Music</v>
      </c>
      <c r="V1533" t="str">
        <f>PROPER(RIGHT(R1533,LEN(R1533)-SEARCH("/",R1533)))</f>
        <v>Rock</v>
      </c>
    </row>
    <row r="1534" spans="1:22" x14ac:dyDescent="0.25">
      <c r="A1534">
        <v>1381</v>
      </c>
      <c r="B1534" s="7" t="s">
        <v>1382</v>
      </c>
      <c r="C1534" s="7" t="s">
        <v>5491</v>
      </c>
      <c r="D1534" s="4">
        <v>5000</v>
      </c>
      <c r="E1534" s="4">
        <v>5355</v>
      </c>
      <c r="F1534" t="s">
        <v>8219</v>
      </c>
      <c r="G1534" t="s">
        <v>8224</v>
      </c>
      <c r="H1534" t="s">
        <v>8246</v>
      </c>
      <c r="I1534">
        <v>1482988125</v>
      </c>
      <c r="J1534" s="11">
        <f>(((I1534/60)/60)/24)+DATE(1970,1,1)</f>
        <v>42733.214409722219</v>
      </c>
      <c r="K1534">
        <v>1480396125</v>
      </c>
      <c r="L1534" s="15">
        <f>(((K1534/60)/60)/24)+DATE(1970,1,1)</f>
        <v>42703.214409722219</v>
      </c>
      <c r="M1534" s="63">
        <f>DATEDIF(L1534,J1534,"D")</f>
        <v>30</v>
      </c>
      <c r="N1534" s="5">
        <v>30</v>
      </c>
      <c r="O1534" t="b">
        <v>0</v>
      </c>
      <c r="P1534">
        <v>73</v>
      </c>
      <c r="Q1534" t="b">
        <v>1</v>
      </c>
      <c r="R1534" t="s">
        <v>8276</v>
      </c>
      <c r="S1534" s="2">
        <f>IF(E1534=0,0,E1534/D1534*100)</f>
        <v>107.1</v>
      </c>
      <c r="T1534" s="4">
        <f>IF(E1534=0,0,E1534/P1534)</f>
        <v>73.356164383561648</v>
      </c>
      <c r="U1534" t="str">
        <f>PROPER(LEFT(R1534,(SEARCH("/",R1534)-2)+1))</f>
        <v>Music</v>
      </c>
      <c r="V1534" t="str">
        <f>PROPER(RIGHT(R1534,LEN(R1534)-SEARCH("/",R1534)))</f>
        <v>Rock</v>
      </c>
    </row>
    <row r="1535" spans="1:22" x14ac:dyDescent="0.25">
      <c r="A1535">
        <v>1382</v>
      </c>
      <c r="B1535" s="7" t="s">
        <v>1383</v>
      </c>
      <c r="C1535" s="7" t="s">
        <v>5492</v>
      </c>
      <c r="D1535" s="4">
        <v>8000</v>
      </c>
      <c r="E1535" s="4">
        <v>8349</v>
      </c>
      <c r="F1535" t="s">
        <v>8219</v>
      </c>
      <c r="G1535" t="s">
        <v>8224</v>
      </c>
      <c r="H1535" t="s">
        <v>8246</v>
      </c>
      <c r="I1535">
        <v>1367867536</v>
      </c>
      <c r="J1535" s="11">
        <f>(((I1535/60)/60)/24)+DATE(1970,1,1)</f>
        <v>41400.800185185188</v>
      </c>
      <c r="K1535">
        <v>1365275536</v>
      </c>
      <c r="L1535" s="15">
        <f>(((K1535/60)/60)/24)+DATE(1970,1,1)</f>
        <v>41370.800185185188</v>
      </c>
      <c r="M1535" s="63">
        <f>DATEDIF(L1535,J1535,"D")</f>
        <v>30</v>
      </c>
      <c r="N1535" s="5">
        <v>30</v>
      </c>
      <c r="O1535" t="b">
        <v>0</v>
      </c>
      <c r="P1535">
        <v>148</v>
      </c>
      <c r="Q1535" t="b">
        <v>1</v>
      </c>
      <c r="R1535" t="s">
        <v>8276</v>
      </c>
      <c r="S1535" s="2">
        <f>IF(E1535=0,0,E1535/D1535*100)</f>
        <v>104.3625</v>
      </c>
      <c r="T1535" s="4">
        <f>IF(E1535=0,0,E1535/P1535)</f>
        <v>56.412162162162161</v>
      </c>
      <c r="U1535" t="str">
        <f>PROPER(LEFT(R1535,(SEARCH("/",R1535)-2)+1))</f>
        <v>Music</v>
      </c>
      <c r="V1535" t="str">
        <f>PROPER(RIGHT(R1535,LEN(R1535)-SEARCH("/",R1535)))</f>
        <v>Rock</v>
      </c>
    </row>
    <row r="1536" spans="1:22" x14ac:dyDescent="0.25">
      <c r="A1536">
        <v>1384</v>
      </c>
      <c r="B1536" s="7" t="s">
        <v>1385</v>
      </c>
      <c r="C1536" s="7" t="s">
        <v>5494</v>
      </c>
      <c r="D1536" s="4">
        <v>3500</v>
      </c>
      <c r="E1536" s="4">
        <v>4343</v>
      </c>
      <c r="F1536" t="s">
        <v>8219</v>
      </c>
      <c r="G1536" t="s">
        <v>8224</v>
      </c>
      <c r="H1536" t="s">
        <v>8246</v>
      </c>
      <c r="I1536">
        <v>1436117922</v>
      </c>
      <c r="J1536" s="11">
        <f>(((I1536/60)/60)/24)+DATE(1970,1,1)</f>
        <v>42190.735208333332</v>
      </c>
      <c r="K1536">
        <v>1433525922</v>
      </c>
      <c r="L1536" s="15">
        <f>(((K1536/60)/60)/24)+DATE(1970,1,1)</f>
        <v>42160.735208333332</v>
      </c>
      <c r="M1536" s="63">
        <f>DATEDIF(L1536,J1536,"D")</f>
        <v>30</v>
      </c>
      <c r="N1536" s="5">
        <v>30</v>
      </c>
      <c r="O1536" t="b">
        <v>0</v>
      </c>
      <c r="P1536">
        <v>63</v>
      </c>
      <c r="Q1536" t="b">
        <v>1</v>
      </c>
      <c r="R1536" t="s">
        <v>8276</v>
      </c>
      <c r="S1536" s="2">
        <f>IF(E1536=0,0,E1536/D1536*100)</f>
        <v>124.08571428571429</v>
      </c>
      <c r="T1536" s="4">
        <f>IF(E1536=0,0,E1536/P1536)</f>
        <v>68.936507936507937</v>
      </c>
      <c r="U1536" t="str">
        <f>PROPER(LEFT(R1536,(SEARCH("/",R1536)-2)+1))</f>
        <v>Music</v>
      </c>
      <c r="V1536" t="str">
        <f>PROPER(RIGHT(R1536,LEN(R1536)-SEARCH("/",R1536)))</f>
        <v>Rock</v>
      </c>
    </row>
    <row r="1537" spans="1:22" x14ac:dyDescent="0.25">
      <c r="A1537">
        <v>1386</v>
      </c>
      <c r="B1537" s="7" t="s">
        <v>1387</v>
      </c>
      <c r="C1537" s="7" t="s">
        <v>5496</v>
      </c>
      <c r="D1537" s="4">
        <v>400</v>
      </c>
      <c r="E1537" s="4">
        <v>875</v>
      </c>
      <c r="F1537" t="s">
        <v>8219</v>
      </c>
      <c r="G1537" t="s">
        <v>8224</v>
      </c>
      <c r="H1537" t="s">
        <v>8246</v>
      </c>
      <c r="I1537">
        <v>1438183889</v>
      </c>
      <c r="J1537" s="11">
        <f>(((I1537/60)/60)/24)+DATE(1970,1,1)</f>
        <v>42214.646863425922</v>
      </c>
      <c r="K1537">
        <v>1435591889</v>
      </c>
      <c r="L1537" s="15">
        <f>(((K1537/60)/60)/24)+DATE(1970,1,1)</f>
        <v>42184.646863425922</v>
      </c>
      <c r="M1537" s="63">
        <f>DATEDIF(L1537,J1537,"D")</f>
        <v>30</v>
      </c>
      <c r="N1537" s="5">
        <v>30</v>
      </c>
      <c r="O1537" t="b">
        <v>0</v>
      </c>
      <c r="P1537">
        <v>14</v>
      </c>
      <c r="Q1537" t="b">
        <v>1</v>
      </c>
      <c r="R1537" t="s">
        <v>8276</v>
      </c>
      <c r="S1537" s="2">
        <f>IF(E1537=0,0,E1537/D1537*100)</f>
        <v>218.75</v>
      </c>
      <c r="T1537" s="4">
        <f>IF(E1537=0,0,E1537/P1537)</f>
        <v>62.5</v>
      </c>
      <c r="U1537" t="str">
        <f>PROPER(LEFT(R1537,(SEARCH("/",R1537)-2)+1))</f>
        <v>Music</v>
      </c>
      <c r="V1537" t="str">
        <f>PROPER(RIGHT(R1537,LEN(R1537)-SEARCH("/",R1537)))</f>
        <v>Rock</v>
      </c>
    </row>
    <row r="1538" spans="1:22" x14ac:dyDescent="0.25">
      <c r="A1538">
        <v>1389</v>
      </c>
      <c r="B1538" s="7" t="s">
        <v>1390</v>
      </c>
      <c r="C1538" s="7" t="s">
        <v>5499</v>
      </c>
      <c r="D1538" s="4">
        <v>500</v>
      </c>
      <c r="E1538" s="4">
        <v>727</v>
      </c>
      <c r="F1538" t="s">
        <v>8219</v>
      </c>
      <c r="G1538" t="s">
        <v>8225</v>
      </c>
      <c r="H1538" t="s">
        <v>8247</v>
      </c>
      <c r="I1538">
        <v>1471087957</v>
      </c>
      <c r="J1538" s="11">
        <f>(((I1538/60)/60)/24)+DATE(1970,1,1)</f>
        <v>42595.480983796297</v>
      </c>
      <c r="K1538">
        <v>1468495957</v>
      </c>
      <c r="L1538" s="15">
        <f>(((K1538/60)/60)/24)+DATE(1970,1,1)</f>
        <v>42565.480983796297</v>
      </c>
      <c r="M1538" s="63">
        <f>DATEDIF(L1538,J1538,"D")</f>
        <v>30</v>
      </c>
      <c r="N1538" s="5">
        <v>30</v>
      </c>
      <c r="O1538" t="b">
        <v>0</v>
      </c>
      <c r="P1538">
        <v>34</v>
      </c>
      <c r="Q1538" t="b">
        <v>1</v>
      </c>
      <c r="R1538" t="s">
        <v>8276</v>
      </c>
      <c r="S1538" s="2">
        <f>IF(E1538=0,0,E1538/D1538*100)</f>
        <v>145.4</v>
      </c>
      <c r="T1538" s="4">
        <f>IF(E1538=0,0,E1538/P1538)</f>
        <v>21.382352941176471</v>
      </c>
      <c r="U1538" t="str">
        <f>PROPER(LEFT(R1538,(SEARCH("/",R1538)-2)+1))</f>
        <v>Music</v>
      </c>
      <c r="V1538" t="str">
        <f>PROPER(RIGHT(R1538,LEN(R1538)-SEARCH("/",R1538)))</f>
        <v>Rock</v>
      </c>
    </row>
    <row r="1539" spans="1:22" x14ac:dyDescent="0.25">
      <c r="A1539">
        <v>1393</v>
      </c>
      <c r="B1539" s="7" t="s">
        <v>1394</v>
      </c>
      <c r="C1539" s="7" t="s">
        <v>5503</v>
      </c>
      <c r="D1539" s="4">
        <v>10000</v>
      </c>
      <c r="E1539" s="4">
        <v>10235</v>
      </c>
      <c r="F1539" t="s">
        <v>8219</v>
      </c>
      <c r="G1539" t="s">
        <v>8224</v>
      </c>
      <c r="H1539" t="s">
        <v>8246</v>
      </c>
      <c r="I1539">
        <v>1470068523</v>
      </c>
      <c r="J1539" s="11">
        <f>(((I1539/60)/60)/24)+DATE(1970,1,1)</f>
        <v>42583.681979166664</v>
      </c>
      <c r="K1539">
        <v>1467476523</v>
      </c>
      <c r="L1539" s="15">
        <f>(((K1539/60)/60)/24)+DATE(1970,1,1)</f>
        <v>42553.681979166664</v>
      </c>
      <c r="M1539" s="63">
        <f>DATEDIF(L1539,J1539,"D")</f>
        <v>30</v>
      </c>
      <c r="N1539" s="5">
        <v>30</v>
      </c>
      <c r="O1539" t="b">
        <v>0</v>
      </c>
      <c r="P1539">
        <v>52</v>
      </c>
      <c r="Q1539" t="b">
        <v>1</v>
      </c>
      <c r="R1539" t="s">
        <v>8276</v>
      </c>
      <c r="S1539" s="2">
        <f>IF(E1539=0,0,E1539/D1539*100)</f>
        <v>102.35000000000001</v>
      </c>
      <c r="T1539" s="4">
        <f>IF(E1539=0,0,E1539/P1539)</f>
        <v>196.82692307692307</v>
      </c>
      <c r="U1539" t="str">
        <f>PROPER(LEFT(R1539,(SEARCH("/",R1539)-2)+1))</f>
        <v>Music</v>
      </c>
      <c r="V1539" t="str">
        <f>PROPER(RIGHT(R1539,LEN(R1539)-SEARCH("/",R1539)))</f>
        <v>Rock</v>
      </c>
    </row>
    <row r="1540" spans="1:22" x14ac:dyDescent="0.25">
      <c r="A1540">
        <v>1395</v>
      </c>
      <c r="B1540" s="7" t="s">
        <v>1396</v>
      </c>
      <c r="C1540" s="7" t="s">
        <v>5505</v>
      </c>
      <c r="D1540" s="4">
        <v>3500</v>
      </c>
      <c r="E1540" s="4">
        <v>3916</v>
      </c>
      <c r="F1540" t="s">
        <v>8219</v>
      </c>
      <c r="G1540" t="s">
        <v>8224</v>
      </c>
      <c r="H1540" t="s">
        <v>8246</v>
      </c>
      <c r="I1540">
        <v>1484430481</v>
      </c>
      <c r="J1540" s="11">
        <f>(((I1540/60)/60)/24)+DATE(1970,1,1)</f>
        <v>42749.90834490741</v>
      </c>
      <c r="K1540">
        <v>1481838481</v>
      </c>
      <c r="L1540" s="15">
        <f>(((K1540/60)/60)/24)+DATE(1970,1,1)</f>
        <v>42719.90834490741</v>
      </c>
      <c r="M1540" s="63">
        <f>DATEDIF(L1540,J1540,"D")</f>
        <v>30</v>
      </c>
      <c r="N1540" s="5">
        <v>30</v>
      </c>
      <c r="O1540" t="b">
        <v>0</v>
      </c>
      <c r="P1540">
        <v>82</v>
      </c>
      <c r="Q1540" t="b">
        <v>1</v>
      </c>
      <c r="R1540" t="s">
        <v>8276</v>
      </c>
      <c r="S1540" s="2">
        <f>IF(E1540=0,0,E1540/D1540*100)</f>
        <v>111.88571428571427</v>
      </c>
      <c r="T1540" s="4">
        <f>IF(E1540=0,0,E1540/P1540)</f>
        <v>47.756097560975611</v>
      </c>
      <c r="U1540" t="str">
        <f>PROPER(LEFT(R1540,(SEARCH("/",R1540)-2)+1))</f>
        <v>Music</v>
      </c>
      <c r="V1540" t="str">
        <f>PROPER(RIGHT(R1540,LEN(R1540)-SEARCH("/",R1540)))</f>
        <v>Rock</v>
      </c>
    </row>
    <row r="1541" spans="1:22" x14ac:dyDescent="0.25">
      <c r="A1541">
        <v>1396</v>
      </c>
      <c r="B1541" s="7" t="s">
        <v>1397</v>
      </c>
      <c r="C1541" s="7" t="s">
        <v>5506</v>
      </c>
      <c r="D1541" s="4">
        <v>6000</v>
      </c>
      <c r="E1541" s="4">
        <v>6438</v>
      </c>
      <c r="F1541" t="s">
        <v>8219</v>
      </c>
      <c r="G1541" t="s">
        <v>8224</v>
      </c>
      <c r="H1541" t="s">
        <v>8246</v>
      </c>
      <c r="I1541">
        <v>1423871882</v>
      </c>
      <c r="J1541" s="11">
        <f>(((I1541/60)/60)/24)+DATE(1970,1,1)</f>
        <v>42048.99863425926</v>
      </c>
      <c r="K1541">
        <v>1421279882</v>
      </c>
      <c r="L1541" s="15">
        <f>(((K1541/60)/60)/24)+DATE(1970,1,1)</f>
        <v>42018.99863425926</v>
      </c>
      <c r="M1541" s="63">
        <f>DATEDIF(L1541,J1541,"D")</f>
        <v>30</v>
      </c>
      <c r="N1541" s="5">
        <v>30</v>
      </c>
      <c r="O1541" t="b">
        <v>0</v>
      </c>
      <c r="P1541">
        <v>73</v>
      </c>
      <c r="Q1541" t="b">
        <v>1</v>
      </c>
      <c r="R1541" t="s">
        <v>8276</v>
      </c>
      <c r="S1541" s="2">
        <f>IF(E1541=0,0,E1541/D1541*100)</f>
        <v>107.3</v>
      </c>
      <c r="T1541" s="4">
        <f>IF(E1541=0,0,E1541/P1541)</f>
        <v>88.191780821917803</v>
      </c>
      <c r="U1541" t="str">
        <f>PROPER(LEFT(R1541,(SEARCH("/",R1541)-2)+1))</f>
        <v>Music</v>
      </c>
      <c r="V1541" t="str">
        <f>PROPER(RIGHT(R1541,LEN(R1541)-SEARCH("/",R1541)))</f>
        <v>Rock</v>
      </c>
    </row>
    <row r="1542" spans="1:22" x14ac:dyDescent="0.25">
      <c r="A1542">
        <v>1397</v>
      </c>
      <c r="B1542" s="7" t="s">
        <v>1398</v>
      </c>
      <c r="C1542" s="7" t="s">
        <v>5507</v>
      </c>
      <c r="D1542" s="4">
        <v>10000</v>
      </c>
      <c r="E1542" s="4">
        <v>11385</v>
      </c>
      <c r="F1542" t="s">
        <v>8219</v>
      </c>
      <c r="G1542" t="s">
        <v>8224</v>
      </c>
      <c r="H1542" t="s">
        <v>8246</v>
      </c>
      <c r="I1542">
        <v>1477603140</v>
      </c>
      <c r="J1542" s="11">
        <f>(((I1542/60)/60)/24)+DATE(1970,1,1)</f>
        <v>42670.888194444444</v>
      </c>
      <c r="K1542">
        <v>1475013710</v>
      </c>
      <c r="L1542" s="15">
        <f>(((K1542/60)/60)/24)+DATE(1970,1,1)</f>
        <v>42640.917939814812</v>
      </c>
      <c r="M1542" s="63">
        <f>DATEDIF(L1542,J1542,"D")</f>
        <v>30</v>
      </c>
      <c r="N1542" s="5">
        <v>30</v>
      </c>
      <c r="O1542" t="b">
        <v>0</v>
      </c>
      <c r="P1542">
        <v>158</v>
      </c>
      <c r="Q1542" t="b">
        <v>1</v>
      </c>
      <c r="R1542" t="s">
        <v>8276</v>
      </c>
      <c r="S1542" s="2">
        <f>IF(E1542=0,0,E1542/D1542*100)</f>
        <v>113.85000000000001</v>
      </c>
      <c r="T1542" s="4">
        <f>IF(E1542=0,0,E1542/P1542)</f>
        <v>72.056962025316452</v>
      </c>
      <c r="U1542" t="str">
        <f>PROPER(LEFT(R1542,(SEARCH("/",R1542)-2)+1))</f>
        <v>Music</v>
      </c>
      <c r="V1542" t="str">
        <f>PROPER(RIGHT(R1542,LEN(R1542)-SEARCH("/",R1542)))</f>
        <v>Rock</v>
      </c>
    </row>
    <row r="1543" spans="1:22" x14ac:dyDescent="0.25">
      <c r="A1543">
        <v>1398</v>
      </c>
      <c r="B1543" s="7" t="s">
        <v>1399</v>
      </c>
      <c r="C1543" s="7" t="s">
        <v>5508</v>
      </c>
      <c r="D1543" s="4">
        <v>4400</v>
      </c>
      <c r="E1543" s="4">
        <v>4826</v>
      </c>
      <c r="F1543" t="s">
        <v>8219</v>
      </c>
      <c r="G1543" t="s">
        <v>8224</v>
      </c>
      <c r="H1543" t="s">
        <v>8246</v>
      </c>
      <c r="I1543">
        <v>1467752334</v>
      </c>
      <c r="J1543" s="11">
        <f>(((I1543/60)/60)/24)+DATE(1970,1,1)</f>
        <v>42556.874236111107</v>
      </c>
      <c r="K1543">
        <v>1465160334</v>
      </c>
      <c r="L1543" s="15">
        <f>(((K1543/60)/60)/24)+DATE(1970,1,1)</f>
        <v>42526.874236111107</v>
      </c>
      <c r="M1543" s="63">
        <f>DATEDIF(L1543,J1543,"D")</f>
        <v>30</v>
      </c>
      <c r="N1543" s="5">
        <v>30</v>
      </c>
      <c r="O1543" t="b">
        <v>0</v>
      </c>
      <c r="P1543">
        <v>65</v>
      </c>
      <c r="Q1543" t="b">
        <v>1</v>
      </c>
      <c r="R1543" t="s">
        <v>8276</v>
      </c>
      <c r="S1543" s="2">
        <f>IF(E1543=0,0,E1543/D1543*100)</f>
        <v>109.68181818181819</v>
      </c>
      <c r="T1543" s="4">
        <f>IF(E1543=0,0,E1543/P1543)</f>
        <v>74.246153846153845</v>
      </c>
      <c r="U1543" t="str">
        <f>PROPER(LEFT(R1543,(SEARCH("/",R1543)-2)+1))</f>
        <v>Music</v>
      </c>
      <c r="V1543" t="str">
        <f>PROPER(RIGHT(R1543,LEN(R1543)-SEARCH("/",R1543)))</f>
        <v>Rock</v>
      </c>
    </row>
    <row r="1544" spans="1:22" x14ac:dyDescent="0.25">
      <c r="A1544">
        <v>1399</v>
      </c>
      <c r="B1544" s="7" t="s">
        <v>1400</v>
      </c>
      <c r="C1544" s="7" t="s">
        <v>5509</v>
      </c>
      <c r="D1544" s="4">
        <v>9000</v>
      </c>
      <c r="E1544" s="4">
        <v>11353</v>
      </c>
      <c r="F1544" t="s">
        <v>8219</v>
      </c>
      <c r="G1544" t="s">
        <v>8224</v>
      </c>
      <c r="H1544" t="s">
        <v>8246</v>
      </c>
      <c r="I1544">
        <v>1412640373</v>
      </c>
      <c r="J1544" s="11">
        <f>(((I1544/60)/60)/24)+DATE(1970,1,1)</f>
        <v>41919.004317129627</v>
      </c>
      <c r="K1544">
        <v>1410048373</v>
      </c>
      <c r="L1544" s="15">
        <f>(((K1544/60)/60)/24)+DATE(1970,1,1)</f>
        <v>41889.004317129627</v>
      </c>
      <c r="M1544" s="63">
        <f>DATEDIF(L1544,J1544,"D")</f>
        <v>30</v>
      </c>
      <c r="N1544" s="5">
        <v>30</v>
      </c>
      <c r="O1544" t="b">
        <v>0</v>
      </c>
      <c r="P1544">
        <v>184</v>
      </c>
      <c r="Q1544" t="b">
        <v>1</v>
      </c>
      <c r="R1544" t="s">
        <v>8276</v>
      </c>
      <c r="S1544" s="2">
        <f>IF(E1544=0,0,E1544/D1544*100)</f>
        <v>126.14444444444443</v>
      </c>
      <c r="T1544" s="4">
        <f>IF(E1544=0,0,E1544/P1544)</f>
        <v>61.701086956521742</v>
      </c>
      <c r="U1544" t="str">
        <f>PROPER(LEFT(R1544,(SEARCH("/",R1544)-2)+1))</f>
        <v>Music</v>
      </c>
      <c r="V1544" t="str">
        <f>PROPER(RIGHT(R1544,LEN(R1544)-SEARCH("/",R1544)))</f>
        <v>Rock</v>
      </c>
    </row>
    <row r="1545" spans="1:22" x14ac:dyDescent="0.25">
      <c r="A1545">
        <v>1403</v>
      </c>
      <c r="B1545" s="7" t="s">
        <v>1404</v>
      </c>
      <c r="C1545" s="7" t="s">
        <v>5513</v>
      </c>
      <c r="D1545" s="4">
        <v>4000</v>
      </c>
      <c r="E1545" s="4">
        <v>4103</v>
      </c>
      <c r="F1545" t="s">
        <v>8219</v>
      </c>
      <c r="G1545" t="s">
        <v>8224</v>
      </c>
      <c r="H1545" t="s">
        <v>8246</v>
      </c>
      <c r="I1545">
        <v>1374802235</v>
      </c>
      <c r="J1545" s="11">
        <f>(((I1545/60)/60)/24)+DATE(1970,1,1)</f>
        <v>41481.062905092593</v>
      </c>
      <c r="K1545">
        <v>1372210235</v>
      </c>
      <c r="L1545" s="15">
        <f>(((K1545/60)/60)/24)+DATE(1970,1,1)</f>
        <v>41451.062905092593</v>
      </c>
      <c r="M1545" s="63">
        <f>DATEDIF(L1545,J1545,"D")</f>
        <v>30</v>
      </c>
      <c r="N1545" s="5">
        <v>30</v>
      </c>
      <c r="O1545" t="b">
        <v>0</v>
      </c>
      <c r="P1545">
        <v>66</v>
      </c>
      <c r="Q1545" t="b">
        <v>1</v>
      </c>
      <c r="R1545" t="s">
        <v>8276</v>
      </c>
      <c r="S1545" s="2">
        <f>IF(E1545=0,0,E1545/D1545*100)</f>
        <v>102.57499999999999</v>
      </c>
      <c r="T1545" s="4">
        <f>IF(E1545=0,0,E1545/P1545)</f>
        <v>62.166666666666664</v>
      </c>
      <c r="U1545" t="str">
        <f>PROPER(LEFT(R1545,(SEARCH("/",R1545)-2)+1))</f>
        <v>Music</v>
      </c>
      <c r="V1545" t="str">
        <f>PROPER(RIGHT(R1545,LEN(R1545)-SEARCH("/",R1545)))</f>
        <v>Rock</v>
      </c>
    </row>
    <row r="1546" spans="1:22" x14ac:dyDescent="0.25">
      <c r="A1546">
        <v>1405</v>
      </c>
      <c r="B1546" s="7" t="s">
        <v>1406</v>
      </c>
      <c r="C1546" s="7" t="s">
        <v>5515</v>
      </c>
      <c r="D1546" s="4">
        <v>25000</v>
      </c>
      <c r="E1546" s="4">
        <v>105</v>
      </c>
      <c r="F1546" t="s">
        <v>8221</v>
      </c>
      <c r="G1546" t="s">
        <v>8224</v>
      </c>
      <c r="H1546" t="s">
        <v>8246</v>
      </c>
      <c r="I1546">
        <v>1417195201</v>
      </c>
      <c r="J1546" s="11">
        <f>(((I1546/60)/60)/24)+DATE(1970,1,1)</f>
        <v>41971.722233796296</v>
      </c>
      <c r="K1546">
        <v>1414599601</v>
      </c>
      <c r="L1546" s="15">
        <f>(((K1546/60)/60)/24)+DATE(1970,1,1)</f>
        <v>41941.680567129632</v>
      </c>
      <c r="M1546" s="63">
        <f>DATEDIF(L1546,J1546,"D")</f>
        <v>30</v>
      </c>
      <c r="N1546" s="5">
        <v>30</v>
      </c>
      <c r="O1546" t="b">
        <v>1</v>
      </c>
      <c r="P1546">
        <v>17</v>
      </c>
      <c r="Q1546" t="b">
        <v>0</v>
      </c>
      <c r="R1546" t="s">
        <v>8287</v>
      </c>
      <c r="S1546" s="2">
        <f>IF(E1546=0,0,E1546/D1546*100)</f>
        <v>0.42</v>
      </c>
      <c r="T1546" s="4">
        <f>IF(E1546=0,0,E1546/P1546)</f>
        <v>6.1764705882352944</v>
      </c>
      <c r="U1546" t="str">
        <f>PROPER(LEFT(R1546,(SEARCH("/",R1546)-2)+1))</f>
        <v>Publishing</v>
      </c>
      <c r="V1546" t="str">
        <f>PROPER(RIGHT(R1546,LEN(R1546)-SEARCH("/",R1546)))</f>
        <v>Translations</v>
      </c>
    </row>
    <row r="1547" spans="1:22" x14ac:dyDescent="0.25">
      <c r="A1547">
        <v>1408</v>
      </c>
      <c r="B1547" s="7" t="s">
        <v>1409</v>
      </c>
      <c r="C1547" s="7" t="s">
        <v>5518</v>
      </c>
      <c r="D1547" s="4">
        <v>1000</v>
      </c>
      <c r="E1547" s="4">
        <v>72</v>
      </c>
      <c r="F1547" t="s">
        <v>8221</v>
      </c>
      <c r="G1547" t="s">
        <v>8225</v>
      </c>
      <c r="H1547" t="s">
        <v>8247</v>
      </c>
      <c r="I1547">
        <v>1447451756</v>
      </c>
      <c r="J1547" s="11">
        <f>(((I1547/60)/60)/24)+DATE(1970,1,1)</f>
        <v>42321.913842592592</v>
      </c>
      <c r="K1547">
        <v>1444856156</v>
      </c>
      <c r="L1547" s="15">
        <f>(((K1547/60)/60)/24)+DATE(1970,1,1)</f>
        <v>42291.872175925921</v>
      </c>
      <c r="M1547" s="63">
        <f>DATEDIF(L1547,J1547,"D")</f>
        <v>30</v>
      </c>
      <c r="N1547" s="5">
        <v>30</v>
      </c>
      <c r="O1547" t="b">
        <v>0</v>
      </c>
      <c r="P1547">
        <v>6</v>
      </c>
      <c r="Q1547" t="b">
        <v>0</v>
      </c>
      <c r="R1547" t="s">
        <v>8287</v>
      </c>
      <c r="S1547" s="2">
        <f>IF(E1547=0,0,E1547/D1547*100)</f>
        <v>7.1999999999999993</v>
      </c>
      <c r="T1547" s="4">
        <f>IF(E1547=0,0,E1547/P1547)</f>
        <v>12</v>
      </c>
      <c r="U1547" t="str">
        <f>PROPER(LEFT(R1547,(SEARCH("/",R1547)-2)+1))</f>
        <v>Publishing</v>
      </c>
      <c r="V1547" t="str">
        <f>PROPER(RIGHT(R1547,LEN(R1547)-SEARCH("/",R1547)))</f>
        <v>Translations</v>
      </c>
    </row>
    <row r="1548" spans="1:22" x14ac:dyDescent="0.25">
      <c r="A1548">
        <v>1412</v>
      </c>
      <c r="B1548" s="7" t="s">
        <v>1413</v>
      </c>
      <c r="C1548" s="7" t="s">
        <v>5522</v>
      </c>
      <c r="D1548" s="4">
        <v>7000</v>
      </c>
      <c r="E1548" s="4">
        <v>320</v>
      </c>
      <c r="F1548" t="s">
        <v>8221</v>
      </c>
      <c r="G1548" t="s">
        <v>8224</v>
      </c>
      <c r="H1548" t="s">
        <v>8246</v>
      </c>
      <c r="I1548">
        <v>1417656699</v>
      </c>
      <c r="J1548" s="11">
        <f>(((I1548/60)/60)/24)+DATE(1970,1,1)</f>
        <v>41977.063645833332</v>
      </c>
      <c r="K1548">
        <v>1415064699</v>
      </c>
      <c r="L1548" s="15">
        <f>(((K1548/60)/60)/24)+DATE(1970,1,1)</f>
        <v>41947.063645833332</v>
      </c>
      <c r="M1548" s="63">
        <f>DATEDIF(L1548,J1548,"D")</f>
        <v>30</v>
      </c>
      <c r="N1548" s="5">
        <v>30</v>
      </c>
      <c r="O1548" t="b">
        <v>0</v>
      </c>
      <c r="P1548">
        <v>13</v>
      </c>
      <c r="Q1548" t="b">
        <v>0</v>
      </c>
      <c r="R1548" t="s">
        <v>8287</v>
      </c>
      <c r="S1548" s="2">
        <f>IF(E1548=0,0,E1548/D1548*100)</f>
        <v>4.5714285714285712</v>
      </c>
      <c r="T1548" s="4">
        <f>IF(E1548=0,0,E1548/P1548)</f>
        <v>24.615384615384617</v>
      </c>
      <c r="U1548" t="str">
        <f>PROPER(LEFT(R1548,(SEARCH("/",R1548)-2)+1))</f>
        <v>Publishing</v>
      </c>
      <c r="V1548" t="str">
        <f>PROPER(RIGHT(R1548,LEN(R1548)-SEARCH("/",R1548)))</f>
        <v>Translations</v>
      </c>
    </row>
    <row r="1549" spans="1:22" x14ac:dyDescent="0.25">
      <c r="A1549">
        <v>1414</v>
      </c>
      <c r="B1549" s="7" t="s">
        <v>1415</v>
      </c>
      <c r="C1549" s="7" t="s">
        <v>5524</v>
      </c>
      <c r="D1549" s="4">
        <v>500</v>
      </c>
      <c r="E1549" s="4">
        <v>1</v>
      </c>
      <c r="F1549" t="s">
        <v>8221</v>
      </c>
      <c r="G1549" t="s">
        <v>8224</v>
      </c>
      <c r="H1549" t="s">
        <v>8246</v>
      </c>
      <c r="I1549">
        <v>1483423467</v>
      </c>
      <c r="J1549" s="11">
        <f>(((I1549/60)/60)/24)+DATE(1970,1,1)</f>
        <v>42738.25309027778</v>
      </c>
      <c r="K1549">
        <v>1480831467</v>
      </c>
      <c r="L1549" s="15">
        <f>(((K1549/60)/60)/24)+DATE(1970,1,1)</f>
        <v>42708.25309027778</v>
      </c>
      <c r="M1549" s="63">
        <f>DATEDIF(L1549,J1549,"D")</f>
        <v>30</v>
      </c>
      <c r="N1549" s="5">
        <v>30</v>
      </c>
      <c r="O1549" t="b">
        <v>0</v>
      </c>
      <c r="P1549">
        <v>1</v>
      </c>
      <c r="Q1549" t="b">
        <v>0</v>
      </c>
      <c r="R1549" t="s">
        <v>8287</v>
      </c>
      <c r="S1549" s="2">
        <f>IF(E1549=0,0,E1549/D1549*100)</f>
        <v>0.2</v>
      </c>
      <c r="T1549" s="4">
        <f>IF(E1549=0,0,E1549/P1549)</f>
        <v>1</v>
      </c>
      <c r="U1549" t="str">
        <f>PROPER(LEFT(R1549,(SEARCH("/",R1549)-2)+1))</f>
        <v>Publishing</v>
      </c>
      <c r="V1549" t="str">
        <f>PROPER(RIGHT(R1549,LEN(R1549)-SEARCH("/",R1549)))</f>
        <v>Translations</v>
      </c>
    </row>
    <row r="1550" spans="1:22" x14ac:dyDescent="0.25">
      <c r="A1550">
        <v>1416</v>
      </c>
      <c r="B1550" s="7" t="s">
        <v>1417</v>
      </c>
      <c r="C1550" s="7" t="s">
        <v>5526</v>
      </c>
      <c r="D1550" s="4">
        <v>50000</v>
      </c>
      <c r="E1550" s="4">
        <v>0</v>
      </c>
      <c r="F1550" t="s">
        <v>8221</v>
      </c>
      <c r="G1550" t="s">
        <v>8224</v>
      </c>
      <c r="H1550" t="s">
        <v>8246</v>
      </c>
      <c r="I1550">
        <v>1448147619</v>
      </c>
      <c r="J1550" s="11">
        <f>(((I1550/60)/60)/24)+DATE(1970,1,1)</f>
        <v>42329.967812499999</v>
      </c>
      <c r="K1550">
        <v>1445552019</v>
      </c>
      <c r="L1550" s="15">
        <f>(((K1550/60)/60)/24)+DATE(1970,1,1)</f>
        <v>42299.926145833335</v>
      </c>
      <c r="M1550" s="63">
        <f>DATEDIF(L1550,J1550,"D")</f>
        <v>30</v>
      </c>
      <c r="N1550" s="5">
        <v>30</v>
      </c>
      <c r="O1550" t="b">
        <v>0</v>
      </c>
      <c r="P1550">
        <v>0</v>
      </c>
      <c r="Q1550" t="b">
        <v>0</v>
      </c>
      <c r="R1550" t="s">
        <v>8287</v>
      </c>
      <c r="S1550" s="2">
        <f>IF(E1550=0,0,E1550/D1550*100)</f>
        <v>0</v>
      </c>
      <c r="T1550" s="4">
        <f>IF(E1550=0,0,E1550/P1550)</f>
        <v>0</v>
      </c>
      <c r="U1550" t="str">
        <f>PROPER(LEFT(R1550,(SEARCH("/",R1550)-2)+1))</f>
        <v>Publishing</v>
      </c>
      <c r="V1550" t="str">
        <f>PROPER(RIGHT(R1550,LEN(R1550)-SEARCH("/",R1550)))</f>
        <v>Translations</v>
      </c>
    </row>
    <row r="1551" spans="1:22" x14ac:dyDescent="0.25">
      <c r="A1551">
        <v>1417</v>
      </c>
      <c r="B1551" s="7" t="s">
        <v>1418</v>
      </c>
      <c r="C1551" s="7" t="s">
        <v>5527</v>
      </c>
      <c r="D1551" s="4">
        <v>4500</v>
      </c>
      <c r="E1551" s="4">
        <v>55</v>
      </c>
      <c r="F1551" t="s">
        <v>8221</v>
      </c>
      <c r="G1551" t="s">
        <v>8224</v>
      </c>
      <c r="H1551" t="s">
        <v>8246</v>
      </c>
      <c r="I1551">
        <v>1442315460</v>
      </c>
      <c r="J1551" s="11">
        <f>(((I1551/60)/60)/24)+DATE(1970,1,1)</f>
        <v>42262.465972222228</v>
      </c>
      <c r="K1551">
        <v>1439696174</v>
      </c>
      <c r="L1551" s="15">
        <f>(((K1551/60)/60)/24)+DATE(1970,1,1)</f>
        <v>42232.15016203704</v>
      </c>
      <c r="M1551" s="63">
        <f>DATEDIF(L1551,J1551,"D")</f>
        <v>30</v>
      </c>
      <c r="N1551" s="5">
        <v>30</v>
      </c>
      <c r="O1551" t="b">
        <v>0</v>
      </c>
      <c r="P1551">
        <v>2</v>
      </c>
      <c r="Q1551" t="b">
        <v>0</v>
      </c>
      <c r="R1551" t="s">
        <v>8287</v>
      </c>
      <c r="S1551" s="2">
        <f>IF(E1551=0,0,E1551/D1551*100)</f>
        <v>1.2222222222222223</v>
      </c>
      <c r="T1551" s="4">
        <f>IF(E1551=0,0,E1551/P1551)</f>
        <v>27.5</v>
      </c>
      <c r="U1551" t="str">
        <f>PROPER(LEFT(R1551,(SEARCH("/",R1551)-2)+1))</f>
        <v>Publishing</v>
      </c>
      <c r="V1551" t="str">
        <f>PROPER(RIGHT(R1551,LEN(R1551)-SEARCH("/",R1551)))</f>
        <v>Translations</v>
      </c>
    </row>
    <row r="1552" spans="1:22" x14ac:dyDescent="0.25">
      <c r="A1552">
        <v>1418</v>
      </c>
      <c r="B1552" s="7" t="s">
        <v>1419</v>
      </c>
      <c r="C1552" s="7" t="s">
        <v>5528</v>
      </c>
      <c r="D1552" s="4">
        <v>3000</v>
      </c>
      <c r="E1552" s="4">
        <v>6</v>
      </c>
      <c r="F1552" t="s">
        <v>8221</v>
      </c>
      <c r="G1552" t="s">
        <v>8227</v>
      </c>
      <c r="H1552" t="s">
        <v>8249</v>
      </c>
      <c r="I1552">
        <v>1456397834</v>
      </c>
      <c r="J1552" s="11">
        <f>(((I1552/60)/60)/24)+DATE(1970,1,1)</f>
        <v>42425.456412037034</v>
      </c>
      <c r="K1552">
        <v>1453805834</v>
      </c>
      <c r="L1552" s="15">
        <f>(((K1552/60)/60)/24)+DATE(1970,1,1)</f>
        <v>42395.456412037034</v>
      </c>
      <c r="M1552" s="63">
        <f>DATEDIF(L1552,J1552,"D")</f>
        <v>30</v>
      </c>
      <c r="N1552" s="5">
        <v>30</v>
      </c>
      <c r="O1552" t="b">
        <v>0</v>
      </c>
      <c r="P1552">
        <v>1</v>
      </c>
      <c r="Q1552" t="b">
        <v>0</v>
      </c>
      <c r="R1552" t="s">
        <v>8287</v>
      </c>
      <c r="S1552" s="2">
        <f>IF(E1552=0,0,E1552/D1552*100)</f>
        <v>0.2</v>
      </c>
      <c r="T1552" s="4">
        <f>IF(E1552=0,0,E1552/P1552)</f>
        <v>6</v>
      </c>
      <c r="U1552" t="str">
        <f>PROPER(LEFT(R1552,(SEARCH("/",R1552)-2)+1))</f>
        <v>Publishing</v>
      </c>
      <c r="V1552" t="str">
        <f>PROPER(RIGHT(R1552,LEN(R1552)-SEARCH("/",R1552)))</f>
        <v>Translations</v>
      </c>
    </row>
    <row r="1553" spans="1:22" x14ac:dyDescent="0.25">
      <c r="A1553">
        <v>1419</v>
      </c>
      <c r="B1553" s="7" t="s">
        <v>1420</v>
      </c>
      <c r="C1553" s="7" t="s">
        <v>5529</v>
      </c>
      <c r="D1553" s="4">
        <v>6300</v>
      </c>
      <c r="E1553" s="4">
        <v>445</v>
      </c>
      <c r="F1553" t="s">
        <v>8221</v>
      </c>
      <c r="G1553" t="s">
        <v>8224</v>
      </c>
      <c r="H1553" t="s">
        <v>8246</v>
      </c>
      <c r="I1553">
        <v>1476010619</v>
      </c>
      <c r="J1553" s="11">
        <f>(((I1553/60)/60)/24)+DATE(1970,1,1)</f>
        <v>42652.456238425926</v>
      </c>
      <c r="K1553">
        <v>1473418619</v>
      </c>
      <c r="L1553" s="15">
        <f>(((K1553/60)/60)/24)+DATE(1970,1,1)</f>
        <v>42622.456238425926</v>
      </c>
      <c r="M1553" s="63">
        <f>DATEDIF(L1553,J1553,"D")</f>
        <v>30</v>
      </c>
      <c r="N1553" s="5">
        <v>30</v>
      </c>
      <c r="O1553" t="b">
        <v>0</v>
      </c>
      <c r="P1553">
        <v>10</v>
      </c>
      <c r="Q1553" t="b">
        <v>0</v>
      </c>
      <c r="R1553" t="s">
        <v>8287</v>
      </c>
      <c r="S1553" s="2">
        <f>IF(E1553=0,0,E1553/D1553*100)</f>
        <v>7.0634920634920633</v>
      </c>
      <c r="T1553" s="4">
        <f>IF(E1553=0,0,E1553/P1553)</f>
        <v>44.5</v>
      </c>
      <c r="U1553" t="str">
        <f>PROPER(LEFT(R1553,(SEARCH("/",R1553)-2)+1))</f>
        <v>Publishing</v>
      </c>
      <c r="V1553" t="str">
        <f>PROPER(RIGHT(R1553,LEN(R1553)-SEARCH("/",R1553)))</f>
        <v>Translations</v>
      </c>
    </row>
    <row r="1554" spans="1:22" x14ac:dyDescent="0.25">
      <c r="A1554">
        <v>1421</v>
      </c>
      <c r="B1554" s="7" t="s">
        <v>1422</v>
      </c>
      <c r="C1554" s="7" t="s">
        <v>5531</v>
      </c>
      <c r="D1554" s="4">
        <v>200000</v>
      </c>
      <c r="E1554" s="4">
        <v>200</v>
      </c>
      <c r="F1554" t="s">
        <v>8221</v>
      </c>
      <c r="G1554" t="s">
        <v>8235</v>
      </c>
      <c r="H1554" t="s">
        <v>8255</v>
      </c>
      <c r="I1554">
        <v>1423432709</v>
      </c>
      <c r="J1554" s="11">
        <f>(((I1554/60)/60)/24)+DATE(1970,1,1)</f>
        <v>42043.915613425925</v>
      </c>
      <c r="K1554">
        <v>1420840709</v>
      </c>
      <c r="L1554" s="15">
        <f>(((K1554/60)/60)/24)+DATE(1970,1,1)</f>
        <v>42013.915613425925</v>
      </c>
      <c r="M1554" s="63">
        <f>DATEDIF(L1554,J1554,"D")</f>
        <v>30</v>
      </c>
      <c r="N1554" s="5">
        <v>30</v>
      </c>
      <c r="O1554" t="b">
        <v>0</v>
      </c>
      <c r="P1554">
        <v>2</v>
      </c>
      <c r="Q1554" t="b">
        <v>0</v>
      </c>
      <c r="R1554" t="s">
        <v>8287</v>
      </c>
      <c r="S1554" s="2">
        <f>IF(E1554=0,0,E1554/D1554*100)</f>
        <v>0.1</v>
      </c>
      <c r="T1554" s="4">
        <f>IF(E1554=0,0,E1554/P1554)</f>
        <v>100</v>
      </c>
      <c r="U1554" t="str">
        <f>PROPER(LEFT(R1554,(SEARCH("/",R1554)-2)+1))</f>
        <v>Publishing</v>
      </c>
      <c r="V1554" t="str">
        <f>PROPER(RIGHT(R1554,LEN(R1554)-SEARCH("/",R1554)))</f>
        <v>Translations</v>
      </c>
    </row>
    <row r="1555" spans="1:22" x14ac:dyDescent="0.25">
      <c r="A1555">
        <v>1422</v>
      </c>
      <c r="B1555" s="7" t="s">
        <v>1423</v>
      </c>
      <c r="C1555" s="7" t="s">
        <v>5532</v>
      </c>
      <c r="D1555" s="4">
        <v>25000</v>
      </c>
      <c r="E1555" s="4">
        <v>26</v>
      </c>
      <c r="F1555" t="s">
        <v>8221</v>
      </c>
      <c r="G1555" t="s">
        <v>8228</v>
      </c>
      <c r="H1555" t="s">
        <v>8250</v>
      </c>
      <c r="I1555">
        <v>1474436704</v>
      </c>
      <c r="J1555" s="11">
        <f>(((I1555/60)/60)/24)+DATE(1970,1,1)</f>
        <v>42634.239629629628</v>
      </c>
      <c r="K1555">
        <v>1471844704</v>
      </c>
      <c r="L1555" s="15">
        <f>(((K1555/60)/60)/24)+DATE(1970,1,1)</f>
        <v>42604.239629629628</v>
      </c>
      <c r="M1555" s="63">
        <f>DATEDIF(L1555,J1555,"D")</f>
        <v>30</v>
      </c>
      <c r="N1555" s="5">
        <v>30</v>
      </c>
      <c r="O1555" t="b">
        <v>0</v>
      </c>
      <c r="P1555">
        <v>2</v>
      </c>
      <c r="Q1555" t="b">
        <v>0</v>
      </c>
      <c r="R1555" t="s">
        <v>8287</v>
      </c>
      <c r="S1555" s="2">
        <f>IF(E1555=0,0,E1555/D1555*100)</f>
        <v>0.104</v>
      </c>
      <c r="T1555" s="4">
        <f>IF(E1555=0,0,E1555/P1555)</f>
        <v>13</v>
      </c>
      <c r="U1555" t="str">
        <f>PROPER(LEFT(R1555,(SEARCH("/",R1555)-2)+1))</f>
        <v>Publishing</v>
      </c>
      <c r="V1555" t="str">
        <f>PROPER(RIGHT(R1555,LEN(R1555)-SEARCH("/",R1555)))</f>
        <v>Translations</v>
      </c>
    </row>
    <row r="1556" spans="1:22" x14ac:dyDescent="0.25">
      <c r="A1556">
        <v>1423</v>
      </c>
      <c r="B1556" s="7" t="s">
        <v>1424</v>
      </c>
      <c r="C1556" s="7" t="s">
        <v>5533</v>
      </c>
      <c r="D1556" s="4">
        <v>30000</v>
      </c>
      <c r="E1556" s="4">
        <v>100</v>
      </c>
      <c r="F1556" t="s">
        <v>8221</v>
      </c>
      <c r="G1556" t="s">
        <v>8226</v>
      </c>
      <c r="H1556" t="s">
        <v>8248</v>
      </c>
      <c r="I1556">
        <v>1451637531</v>
      </c>
      <c r="J1556" s="11">
        <f>(((I1556/60)/60)/24)+DATE(1970,1,1)</f>
        <v>42370.360312500001</v>
      </c>
      <c r="K1556">
        <v>1449045531</v>
      </c>
      <c r="L1556" s="15">
        <f>(((K1556/60)/60)/24)+DATE(1970,1,1)</f>
        <v>42340.360312500001</v>
      </c>
      <c r="M1556" s="63">
        <f>DATEDIF(L1556,J1556,"D")</f>
        <v>30</v>
      </c>
      <c r="N1556" s="5">
        <v>30</v>
      </c>
      <c r="O1556" t="b">
        <v>0</v>
      </c>
      <c r="P1556">
        <v>1</v>
      </c>
      <c r="Q1556" t="b">
        <v>0</v>
      </c>
      <c r="R1556" t="s">
        <v>8287</v>
      </c>
      <c r="S1556" s="2">
        <f>IF(E1556=0,0,E1556/D1556*100)</f>
        <v>0.33333333333333337</v>
      </c>
      <c r="T1556" s="4">
        <f>IF(E1556=0,0,E1556/P1556)</f>
        <v>100</v>
      </c>
      <c r="U1556" t="str">
        <f>PROPER(LEFT(R1556,(SEARCH("/",R1556)-2)+1))</f>
        <v>Publishing</v>
      </c>
      <c r="V1556" t="str">
        <f>PROPER(RIGHT(R1556,LEN(R1556)-SEARCH("/",R1556)))</f>
        <v>Translations</v>
      </c>
    </row>
    <row r="1557" spans="1:22" x14ac:dyDescent="0.25">
      <c r="A1557">
        <v>1425</v>
      </c>
      <c r="B1557" s="7" t="s">
        <v>1426</v>
      </c>
      <c r="C1557" s="7" t="s">
        <v>5535</v>
      </c>
      <c r="D1557" s="4">
        <v>13000</v>
      </c>
      <c r="E1557" s="4">
        <v>0</v>
      </c>
      <c r="F1557" t="s">
        <v>8221</v>
      </c>
      <c r="G1557" t="s">
        <v>8224</v>
      </c>
      <c r="H1557" t="s">
        <v>8246</v>
      </c>
      <c r="I1557">
        <v>1430276959</v>
      </c>
      <c r="J1557" s="11">
        <f>(((I1557/60)/60)/24)+DATE(1970,1,1)</f>
        <v>42123.131469907406</v>
      </c>
      <c r="K1557">
        <v>1427684959</v>
      </c>
      <c r="L1557" s="15">
        <f>(((K1557/60)/60)/24)+DATE(1970,1,1)</f>
        <v>42093.131469907406</v>
      </c>
      <c r="M1557" s="63">
        <f>DATEDIF(L1557,J1557,"D")</f>
        <v>30</v>
      </c>
      <c r="N1557" s="5">
        <v>30</v>
      </c>
      <c r="O1557" t="b">
        <v>0</v>
      </c>
      <c r="P1557">
        <v>0</v>
      </c>
      <c r="Q1557" t="b">
        <v>0</v>
      </c>
      <c r="R1557" t="s">
        <v>8287</v>
      </c>
      <c r="S1557" s="2">
        <f>IF(E1557=0,0,E1557/D1557*100)</f>
        <v>0</v>
      </c>
      <c r="T1557" s="4">
        <f>IF(E1557=0,0,E1557/P1557)</f>
        <v>0</v>
      </c>
      <c r="U1557" t="str">
        <f>PROPER(LEFT(R1557,(SEARCH("/",R1557)-2)+1))</f>
        <v>Publishing</v>
      </c>
      <c r="V1557" t="str">
        <f>PROPER(RIGHT(R1557,LEN(R1557)-SEARCH("/",R1557)))</f>
        <v>Translations</v>
      </c>
    </row>
    <row r="1558" spans="1:22" x14ac:dyDescent="0.25">
      <c r="A1558">
        <v>1427</v>
      </c>
      <c r="B1558" s="7" t="s">
        <v>1428</v>
      </c>
      <c r="C1558" s="7" t="s">
        <v>5537</v>
      </c>
      <c r="D1558" s="4">
        <v>5000</v>
      </c>
      <c r="E1558" s="4">
        <v>419</v>
      </c>
      <c r="F1558" t="s">
        <v>8221</v>
      </c>
      <c r="G1558" t="s">
        <v>8236</v>
      </c>
      <c r="H1558" t="s">
        <v>8249</v>
      </c>
      <c r="I1558">
        <v>1474230385</v>
      </c>
      <c r="J1558" s="11">
        <f>(((I1558/60)/60)/24)+DATE(1970,1,1)</f>
        <v>42631.851678240739</v>
      </c>
      <c r="K1558">
        <v>1471638385</v>
      </c>
      <c r="L1558" s="15">
        <f>(((K1558/60)/60)/24)+DATE(1970,1,1)</f>
        <v>42601.851678240739</v>
      </c>
      <c r="M1558" s="63">
        <f>DATEDIF(L1558,J1558,"D")</f>
        <v>30</v>
      </c>
      <c r="N1558" s="5">
        <v>30</v>
      </c>
      <c r="O1558" t="b">
        <v>0</v>
      </c>
      <c r="P1558">
        <v>4</v>
      </c>
      <c r="Q1558" t="b">
        <v>0</v>
      </c>
      <c r="R1558" t="s">
        <v>8287</v>
      </c>
      <c r="S1558" s="2">
        <f>IF(E1558=0,0,E1558/D1558*100)</f>
        <v>8.3800000000000008</v>
      </c>
      <c r="T1558" s="4">
        <f>IF(E1558=0,0,E1558/P1558)</f>
        <v>104.75</v>
      </c>
      <c r="U1558" t="str">
        <f>PROPER(LEFT(R1558,(SEARCH("/",R1558)-2)+1))</f>
        <v>Publishing</v>
      </c>
      <c r="V1558" t="str">
        <f>PROPER(RIGHT(R1558,LEN(R1558)-SEARCH("/",R1558)))</f>
        <v>Translations</v>
      </c>
    </row>
    <row r="1559" spans="1:22" x14ac:dyDescent="0.25">
      <c r="A1559">
        <v>1428</v>
      </c>
      <c r="B1559" s="7" t="s">
        <v>1429</v>
      </c>
      <c r="C1559" s="7" t="s">
        <v>5538</v>
      </c>
      <c r="D1559" s="4">
        <v>1000</v>
      </c>
      <c r="E1559" s="4">
        <v>45</v>
      </c>
      <c r="F1559" t="s">
        <v>8221</v>
      </c>
      <c r="G1559" t="s">
        <v>8227</v>
      </c>
      <c r="H1559" t="s">
        <v>8249</v>
      </c>
      <c r="I1559">
        <v>1459584417</v>
      </c>
      <c r="J1559" s="11">
        <f>(((I1559/60)/60)/24)+DATE(1970,1,1)</f>
        <v>42462.338159722218</v>
      </c>
      <c r="K1559">
        <v>1456996017</v>
      </c>
      <c r="L1559" s="15">
        <f>(((K1559/60)/60)/24)+DATE(1970,1,1)</f>
        <v>42432.379826388889</v>
      </c>
      <c r="M1559" s="63">
        <f>DATEDIF(L1559,J1559,"D")</f>
        <v>30</v>
      </c>
      <c r="N1559" s="5">
        <v>30</v>
      </c>
      <c r="O1559" t="b">
        <v>0</v>
      </c>
      <c r="P1559">
        <v>3</v>
      </c>
      <c r="Q1559" t="b">
        <v>0</v>
      </c>
      <c r="R1559" t="s">
        <v>8287</v>
      </c>
      <c r="S1559" s="2">
        <f>IF(E1559=0,0,E1559/D1559*100)</f>
        <v>4.5</v>
      </c>
      <c r="T1559" s="4">
        <f>IF(E1559=0,0,E1559/P1559)</f>
        <v>15</v>
      </c>
      <c r="U1559" t="str">
        <f>PROPER(LEFT(R1559,(SEARCH("/",R1559)-2)+1))</f>
        <v>Publishing</v>
      </c>
      <c r="V1559" t="str">
        <f>PROPER(RIGHT(R1559,LEN(R1559)-SEARCH("/",R1559)))</f>
        <v>Translations</v>
      </c>
    </row>
    <row r="1560" spans="1:22" x14ac:dyDescent="0.25">
      <c r="A1560">
        <v>1429</v>
      </c>
      <c r="B1560" s="7" t="s">
        <v>1430</v>
      </c>
      <c r="C1560" s="7" t="s">
        <v>5539</v>
      </c>
      <c r="D1560" s="4">
        <v>10000</v>
      </c>
      <c r="E1560" s="4">
        <v>0</v>
      </c>
      <c r="F1560" t="s">
        <v>8221</v>
      </c>
      <c r="G1560" t="s">
        <v>8224</v>
      </c>
      <c r="H1560" t="s">
        <v>8246</v>
      </c>
      <c r="I1560">
        <v>1428629242</v>
      </c>
      <c r="J1560" s="11">
        <f>(((I1560/60)/60)/24)+DATE(1970,1,1)</f>
        <v>42104.060671296291</v>
      </c>
      <c r="K1560">
        <v>1426037242</v>
      </c>
      <c r="L1560" s="15">
        <f>(((K1560/60)/60)/24)+DATE(1970,1,1)</f>
        <v>42074.060671296291</v>
      </c>
      <c r="M1560" s="63">
        <f>DATEDIF(L1560,J1560,"D")</f>
        <v>30</v>
      </c>
      <c r="N1560" s="5">
        <v>30</v>
      </c>
      <c r="O1560" t="b">
        <v>0</v>
      </c>
      <c r="P1560">
        <v>0</v>
      </c>
      <c r="Q1560" t="b">
        <v>0</v>
      </c>
      <c r="R1560" t="s">
        <v>8287</v>
      </c>
      <c r="S1560" s="2">
        <f>IF(E1560=0,0,E1560/D1560*100)</f>
        <v>0</v>
      </c>
      <c r="T1560" s="4">
        <f>IF(E1560=0,0,E1560/P1560)</f>
        <v>0</v>
      </c>
      <c r="U1560" t="str">
        <f>PROPER(LEFT(R1560,(SEARCH("/",R1560)-2)+1))</f>
        <v>Publishing</v>
      </c>
      <c r="V1560" t="str">
        <f>PROPER(RIGHT(R1560,LEN(R1560)-SEARCH("/",R1560)))</f>
        <v>Translations</v>
      </c>
    </row>
    <row r="1561" spans="1:22" x14ac:dyDescent="0.25">
      <c r="A1561">
        <v>1431</v>
      </c>
      <c r="B1561" s="7" t="s">
        <v>1432</v>
      </c>
      <c r="C1561" s="7" t="s">
        <v>5541</v>
      </c>
      <c r="D1561" s="4">
        <v>17000</v>
      </c>
      <c r="E1561" s="4">
        <v>5431</v>
      </c>
      <c r="F1561" t="s">
        <v>8221</v>
      </c>
      <c r="G1561" t="s">
        <v>8224</v>
      </c>
      <c r="H1561" t="s">
        <v>8246</v>
      </c>
      <c r="I1561">
        <v>1448517816</v>
      </c>
      <c r="J1561" s="11">
        <f>(((I1561/60)/60)/24)+DATE(1970,1,1)</f>
        <v>42334.252500000002</v>
      </c>
      <c r="K1561">
        <v>1445922216</v>
      </c>
      <c r="L1561" s="15">
        <f>(((K1561/60)/60)/24)+DATE(1970,1,1)</f>
        <v>42304.210833333331</v>
      </c>
      <c r="M1561" s="63">
        <f>DATEDIF(L1561,J1561,"D")</f>
        <v>30</v>
      </c>
      <c r="N1561" s="5">
        <v>30</v>
      </c>
      <c r="O1561" t="b">
        <v>0</v>
      </c>
      <c r="P1561">
        <v>47</v>
      </c>
      <c r="Q1561" t="b">
        <v>0</v>
      </c>
      <c r="R1561" t="s">
        <v>8287</v>
      </c>
      <c r="S1561" s="2">
        <f>IF(E1561=0,0,E1561/D1561*100)</f>
        <v>31.94705882352941</v>
      </c>
      <c r="T1561" s="4">
        <f>IF(E1561=0,0,E1561/P1561)</f>
        <v>115.55319148936171</v>
      </c>
      <c r="U1561" t="str">
        <f>PROPER(LEFT(R1561,(SEARCH("/",R1561)-2)+1))</f>
        <v>Publishing</v>
      </c>
      <c r="V1561" t="str">
        <f>PROPER(RIGHT(R1561,LEN(R1561)-SEARCH("/",R1561)))</f>
        <v>Translations</v>
      </c>
    </row>
    <row r="1562" spans="1:22" x14ac:dyDescent="0.25">
      <c r="A1562">
        <v>1432</v>
      </c>
      <c r="B1562" s="7" t="s">
        <v>1433</v>
      </c>
      <c r="C1562" s="7" t="s">
        <v>5542</v>
      </c>
      <c r="D1562" s="4">
        <v>40000</v>
      </c>
      <c r="E1562" s="4">
        <v>0</v>
      </c>
      <c r="F1562" t="s">
        <v>8221</v>
      </c>
      <c r="G1562" t="s">
        <v>8224</v>
      </c>
      <c r="H1562" t="s">
        <v>8246</v>
      </c>
      <c r="I1562">
        <v>1437417828</v>
      </c>
      <c r="J1562" s="11">
        <f>(((I1562/60)/60)/24)+DATE(1970,1,1)</f>
        <v>42205.780416666668</v>
      </c>
      <c r="K1562">
        <v>1434825828</v>
      </c>
      <c r="L1562" s="15">
        <f>(((K1562/60)/60)/24)+DATE(1970,1,1)</f>
        <v>42175.780416666668</v>
      </c>
      <c r="M1562" s="63">
        <f>DATEDIF(L1562,J1562,"D")</f>
        <v>30</v>
      </c>
      <c r="N1562" s="5">
        <v>30</v>
      </c>
      <c r="O1562" t="b">
        <v>0</v>
      </c>
      <c r="P1562">
        <v>0</v>
      </c>
      <c r="Q1562" t="b">
        <v>0</v>
      </c>
      <c r="R1562" t="s">
        <v>8287</v>
      </c>
      <c r="S1562" s="2">
        <f>IF(E1562=0,0,E1562/D1562*100)</f>
        <v>0</v>
      </c>
      <c r="T1562" s="4">
        <f>IF(E1562=0,0,E1562/P1562)</f>
        <v>0</v>
      </c>
      <c r="U1562" t="str">
        <f>PROPER(LEFT(R1562,(SEARCH("/",R1562)-2)+1))</f>
        <v>Publishing</v>
      </c>
      <c r="V1562" t="str">
        <f>PROPER(RIGHT(R1562,LEN(R1562)-SEARCH("/",R1562)))</f>
        <v>Translations</v>
      </c>
    </row>
    <row r="1563" spans="1:22" x14ac:dyDescent="0.25">
      <c r="A1563">
        <v>1435</v>
      </c>
      <c r="B1563" s="7" t="s">
        <v>1436</v>
      </c>
      <c r="C1563" s="7" t="s">
        <v>5545</v>
      </c>
      <c r="D1563" s="4">
        <v>15000</v>
      </c>
      <c r="E1563" s="4">
        <v>15</v>
      </c>
      <c r="F1563" t="s">
        <v>8221</v>
      </c>
      <c r="G1563" t="s">
        <v>8237</v>
      </c>
      <c r="H1563" t="s">
        <v>8249</v>
      </c>
      <c r="I1563">
        <v>1444589020</v>
      </c>
      <c r="J1563" s="11">
        <f>(((I1563/60)/60)/24)+DATE(1970,1,1)</f>
        <v>42288.780324074076</v>
      </c>
      <c r="K1563">
        <v>1441997020</v>
      </c>
      <c r="L1563" s="15">
        <f>(((K1563/60)/60)/24)+DATE(1970,1,1)</f>
        <v>42258.780324074076</v>
      </c>
      <c r="M1563" s="63">
        <f>DATEDIF(L1563,J1563,"D")</f>
        <v>30</v>
      </c>
      <c r="N1563" s="5">
        <v>30</v>
      </c>
      <c r="O1563" t="b">
        <v>0</v>
      </c>
      <c r="P1563">
        <v>2</v>
      </c>
      <c r="Q1563" t="b">
        <v>0</v>
      </c>
      <c r="R1563" t="s">
        <v>8287</v>
      </c>
      <c r="S1563" s="2">
        <f>IF(E1563=0,0,E1563/D1563*100)</f>
        <v>0.1</v>
      </c>
      <c r="T1563" s="4">
        <f>IF(E1563=0,0,E1563/P1563)</f>
        <v>7.5</v>
      </c>
      <c r="U1563" t="str">
        <f>PROPER(LEFT(R1563,(SEARCH("/",R1563)-2)+1))</f>
        <v>Publishing</v>
      </c>
      <c r="V1563" t="str">
        <f>PROPER(RIGHT(R1563,LEN(R1563)-SEARCH("/",R1563)))</f>
        <v>Translations</v>
      </c>
    </row>
    <row r="1564" spans="1:22" x14ac:dyDescent="0.25">
      <c r="A1564">
        <v>1436</v>
      </c>
      <c r="B1564" s="7" t="s">
        <v>1437</v>
      </c>
      <c r="C1564" s="7" t="s">
        <v>5546</v>
      </c>
      <c r="D1564" s="4">
        <v>10000</v>
      </c>
      <c r="E1564" s="4">
        <v>77</v>
      </c>
      <c r="F1564" t="s">
        <v>8221</v>
      </c>
      <c r="G1564" t="s">
        <v>8236</v>
      </c>
      <c r="H1564" t="s">
        <v>8249</v>
      </c>
      <c r="I1564">
        <v>1456043057</v>
      </c>
      <c r="J1564" s="11">
        <f>(((I1564/60)/60)/24)+DATE(1970,1,1)</f>
        <v>42421.35019675926</v>
      </c>
      <c r="K1564">
        <v>1453451057</v>
      </c>
      <c r="L1564" s="15">
        <f>(((K1564/60)/60)/24)+DATE(1970,1,1)</f>
        <v>42391.35019675926</v>
      </c>
      <c r="M1564" s="63">
        <f>DATEDIF(L1564,J1564,"D")</f>
        <v>30</v>
      </c>
      <c r="N1564" s="5">
        <v>30</v>
      </c>
      <c r="O1564" t="b">
        <v>0</v>
      </c>
      <c r="P1564">
        <v>2</v>
      </c>
      <c r="Q1564" t="b">
        <v>0</v>
      </c>
      <c r="R1564" t="s">
        <v>8287</v>
      </c>
      <c r="S1564" s="2">
        <f>IF(E1564=0,0,E1564/D1564*100)</f>
        <v>0.77</v>
      </c>
      <c r="T1564" s="4">
        <f>IF(E1564=0,0,E1564/P1564)</f>
        <v>38.5</v>
      </c>
      <c r="U1564" t="str">
        <f>PROPER(LEFT(R1564,(SEARCH("/",R1564)-2)+1))</f>
        <v>Publishing</v>
      </c>
      <c r="V1564" t="str">
        <f>PROPER(RIGHT(R1564,LEN(R1564)-SEARCH("/",R1564)))</f>
        <v>Translations</v>
      </c>
    </row>
    <row r="1565" spans="1:22" x14ac:dyDescent="0.25">
      <c r="A1565">
        <v>1438</v>
      </c>
      <c r="B1565" s="7" t="s">
        <v>1439</v>
      </c>
      <c r="C1565" s="7" t="s">
        <v>5548</v>
      </c>
      <c r="D1565" s="4">
        <v>20000</v>
      </c>
      <c r="E1565" s="4">
        <v>600</v>
      </c>
      <c r="F1565" t="s">
        <v>8221</v>
      </c>
      <c r="G1565" t="s">
        <v>8232</v>
      </c>
      <c r="H1565" t="s">
        <v>8253</v>
      </c>
      <c r="I1565">
        <v>1461765300</v>
      </c>
      <c r="J1565" s="11">
        <f>(((I1565/60)/60)/24)+DATE(1970,1,1)</f>
        <v>42487.579861111109</v>
      </c>
      <c r="K1565">
        <v>1459198499</v>
      </c>
      <c r="L1565" s="15">
        <f>(((K1565/60)/60)/24)+DATE(1970,1,1)</f>
        <v>42457.871516203704</v>
      </c>
      <c r="M1565" s="63">
        <f>DATEDIF(L1565,J1565,"D")</f>
        <v>30</v>
      </c>
      <c r="N1565" s="5">
        <v>30</v>
      </c>
      <c r="O1565" t="b">
        <v>0</v>
      </c>
      <c r="P1565">
        <v>8</v>
      </c>
      <c r="Q1565" t="b">
        <v>0</v>
      </c>
      <c r="R1565" t="s">
        <v>8287</v>
      </c>
      <c r="S1565" s="2">
        <f>IF(E1565=0,0,E1565/D1565*100)</f>
        <v>3</v>
      </c>
      <c r="T1565" s="4">
        <f>IF(E1565=0,0,E1565/P1565)</f>
        <v>75</v>
      </c>
      <c r="U1565" t="str">
        <f>PROPER(LEFT(R1565,(SEARCH("/",R1565)-2)+1))</f>
        <v>Publishing</v>
      </c>
      <c r="V1565" t="str">
        <f>PROPER(RIGHT(R1565,LEN(R1565)-SEARCH("/",R1565)))</f>
        <v>Translations</v>
      </c>
    </row>
    <row r="1566" spans="1:22" x14ac:dyDescent="0.25">
      <c r="A1566">
        <v>1439</v>
      </c>
      <c r="B1566" s="7" t="s">
        <v>1440</v>
      </c>
      <c r="C1566" s="7" t="s">
        <v>5549</v>
      </c>
      <c r="D1566" s="4">
        <v>2725</v>
      </c>
      <c r="E1566" s="4">
        <v>180</v>
      </c>
      <c r="F1566" t="s">
        <v>8221</v>
      </c>
      <c r="G1566" t="s">
        <v>8229</v>
      </c>
      <c r="H1566" t="s">
        <v>8251</v>
      </c>
      <c r="I1566">
        <v>1425758101</v>
      </c>
      <c r="J1566" s="11">
        <f>(((I1566/60)/60)/24)+DATE(1970,1,1)</f>
        <v>42070.829872685179</v>
      </c>
      <c r="K1566">
        <v>1423166101</v>
      </c>
      <c r="L1566" s="15">
        <f>(((K1566/60)/60)/24)+DATE(1970,1,1)</f>
        <v>42040.829872685179</v>
      </c>
      <c r="M1566" s="63">
        <f>DATEDIF(L1566,J1566,"D")</f>
        <v>30</v>
      </c>
      <c r="N1566" s="5">
        <v>30</v>
      </c>
      <c r="O1566" t="b">
        <v>0</v>
      </c>
      <c r="P1566">
        <v>6</v>
      </c>
      <c r="Q1566" t="b">
        <v>0</v>
      </c>
      <c r="R1566" t="s">
        <v>8287</v>
      </c>
      <c r="S1566" s="2">
        <f>IF(E1566=0,0,E1566/D1566*100)</f>
        <v>6.6055045871559637</v>
      </c>
      <c r="T1566" s="4">
        <f>IF(E1566=0,0,E1566/P1566)</f>
        <v>30</v>
      </c>
      <c r="U1566" t="str">
        <f>PROPER(LEFT(R1566,(SEARCH("/",R1566)-2)+1))</f>
        <v>Publishing</v>
      </c>
      <c r="V1566" t="str">
        <f>PROPER(RIGHT(R1566,LEN(R1566)-SEARCH("/",R1566)))</f>
        <v>Translations</v>
      </c>
    </row>
    <row r="1567" spans="1:22" x14ac:dyDescent="0.25">
      <c r="A1567">
        <v>1440</v>
      </c>
      <c r="B1567" s="7" t="s">
        <v>1441</v>
      </c>
      <c r="C1567" s="7" t="s">
        <v>5550</v>
      </c>
      <c r="D1567" s="4">
        <v>13000</v>
      </c>
      <c r="E1567" s="4">
        <v>1</v>
      </c>
      <c r="F1567" t="s">
        <v>8221</v>
      </c>
      <c r="G1567" t="s">
        <v>8237</v>
      </c>
      <c r="H1567" t="s">
        <v>8249</v>
      </c>
      <c r="I1567">
        <v>1464285463</v>
      </c>
      <c r="J1567" s="11">
        <f>(((I1567/60)/60)/24)+DATE(1970,1,1)</f>
        <v>42516.748414351852</v>
      </c>
      <c r="K1567">
        <v>1461693463</v>
      </c>
      <c r="L1567" s="15">
        <f>(((K1567/60)/60)/24)+DATE(1970,1,1)</f>
        <v>42486.748414351852</v>
      </c>
      <c r="M1567" s="63">
        <f>DATEDIF(L1567,J1567,"D")</f>
        <v>30</v>
      </c>
      <c r="N1567" s="5">
        <v>30</v>
      </c>
      <c r="O1567" t="b">
        <v>0</v>
      </c>
      <c r="P1567">
        <v>1</v>
      </c>
      <c r="Q1567" t="b">
        <v>0</v>
      </c>
      <c r="R1567" t="s">
        <v>8287</v>
      </c>
      <c r="S1567" s="2">
        <f>IF(E1567=0,0,E1567/D1567*100)</f>
        <v>7.6923076923076927E-3</v>
      </c>
      <c r="T1567" s="4">
        <f>IF(E1567=0,0,E1567/P1567)</f>
        <v>1</v>
      </c>
      <c r="U1567" t="str">
        <f>PROPER(LEFT(R1567,(SEARCH("/",R1567)-2)+1))</f>
        <v>Publishing</v>
      </c>
      <c r="V1567" t="str">
        <f>PROPER(RIGHT(R1567,LEN(R1567)-SEARCH("/",R1567)))</f>
        <v>Translations</v>
      </c>
    </row>
    <row r="1568" spans="1:22" x14ac:dyDescent="0.25">
      <c r="A1568">
        <v>1442</v>
      </c>
      <c r="B1568" s="7" t="s">
        <v>1443</v>
      </c>
      <c r="C1568" s="7" t="s">
        <v>5552</v>
      </c>
      <c r="D1568" s="4">
        <v>1500</v>
      </c>
      <c r="E1568" s="4">
        <v>0</v>
      </c>
      <c r="F1568" t="s">
        <v>8221</v>
      </c>
      <c r="G1568" t="s">
        <v>8224</v>
      </c>
      <c r="H1568" t="s">
        <v>8246</v>
      </c>
      <c r="I1568">
        <v>1464190158</v>
      </c>
      <c r="J1568" s="11">
        <f>(((I1568/60)/60)/24)+DATE(1970,1,1)</f>
        <v>42515.64534722222</v>
      </c>
      <c r="K1568">
        <v>1461598158</v>
      </c>
      <c r="L1568" s="15">
        <f>(((K1568/60)/60)/24)+DATE(1970,1,1)</f>
        <v>42485.64534722222</v>
      </c>
      <c r="M1568" s="63">
        <f>DATEDIF(L1568,J1568,"D")</f>
        <v>30</v>
      </c>
      <c r="N1568" s="5">
        <v>30</v>
      </c>
      <c r="O1568" t="b">
        <v>0</v>
      </c>
      <c r="P1568">
        <v>0</v>
      </c>
      <c r="Q1568" t="b">
        <v>0</v>
      </c>
      <c r="R1568" t="s">
        <v>8287</v>
      </c>
      <c r="S1568" s="2">
        <f>IF(E1568=0,0,E1568/D1568*100)</f>
        <v>0</v>
      </c>
      <c r="T1568" s="4">
        <f>IF(E1568=0,0,E1568/P1568)</f>
        <v>0</v>
      </c>
      <c r="U1568" t="str">
        <f>PROPER(LEFT(R1568,(SEARCH("/",R1568)-2)+1))</f>
        <v>Publishing</v>
      </c>
      <c r="V1568" t="str">
        <f>PROPER(RIGHT(R1568,LEN(R1568)-SEARCH("/",R1568)))</f>
        <v>Translations</v>
      </c>
    </row>
    <row r="1569" spans="1:22" x14ac:dyDescent="0.25">
      <c r="A1569">
        <v>1443</v>
      </c>
      <c r="B1569" s="7" t="s">
        <v>1444</v>
      </c>
      <c r="C1569" s="7" t="s">
        <v>5553</v>
      </c>
      <c r="D1569" s="4">
        <v>13000</v>
      </c>
      <c r="E1569" s="4">
        <v>0</v>
      </c>
      <c r="F1569" t="s">
        <v>8221</v>
      </c>
      <c r="G1569" t="s">
        <v>8230</v>
      </c>
      <c r="H1569" t="s">
        <v>8249</v>
      </c>
      <c r="I1569">
        <v>1483395209</v>
      </c>
      <c r="J1569" s="11">
        <f>(((I1569/60)/60)/24)+DATE(1970,1,1)</f>
        <v>42737.926030092596</v>
      </c>
      <c r="K1569">
        <v>1480803209</v>
      </c>
      <c r="L1569" s="15">
        <f>(((K1569/60)/60)/24)+DATE(1970,1,1)</f>
        <v>42707.926030092596</v>
      </c>
      <c r="M1569" s="63">
        <f>DATEDIF(L1569,J1569,"D")</f>
        <v>30</v>
      </c>
      <c r="N1569" s="5">
        <v>30</v>
      </c>
      <c r="O1569" t="b">
        <v>0</v>
      </c>
      <c r="P1569">
        <v>0</v>
      </c>
      <c r="Q1569" t="b">
        <v>0</v>
      </c>
      <c r="R1569" t="s">
        <v>8287</v>
      </c>
      <c r="S1569" s="2">
        <f>IF(E1569=0,0,E1569/D1569*100)</f>
        <v>0</v>
      </c>
      <c r="T1569" s="4">
        <f>IF(E1569=0,0,E1569/P1569)</f>
        <v>0</v>
      </c>
      <c r="U1569" t="str">
        <f>PROPER(LEFT(R1569,(SEARCH("/",R1569)-2)+1))</f>
        <v>Publishing</v>
      </c>
      <c r="V1569" t="str">
        <f>PROPER(RIGHT(R1569,LEN(R1569)-SEARCH("/",R1569)))</f>
        <v>Translations</v>
      </c>
    </row>
    <row r="1570" spans="1:22" x14ac:dyDescent="0.25">
      <c r="A1570">
        <v>1445</v>
      </c>
      <c r="B1570" s="7" t="s">
        <v>1446</v>
      </c>
      <c r="C1570" s="7" t="s">
        <v>5555</v>
      </c>
      <c r="D1570" s="4">
        <v>130000</v>
      </c>
      <c r="E1570" s="4">
        <v>0</v>
      </c>
      <c r="F1570" t="s">
        <v>8221</v>
      </c>
      <c r="G1570" t="s">
        <v>8236</v>
      </c>
      <c r="H1570" t="s">
        <v>8249</v>
      </c>
      <c r="I1570">
        <v>1434286855</v>
      </c>
      <c r="J1570" s="11">
        <f>(((I1570/60)/60)/24)+DATE(1970,1,1)</f>
        <v>42169.542303240742</v>
      </c>
      <c r="K1570">
        <v>1431694855</v>
      </c>
      <c r="L1570" s="15">
        <f>(((K1570/60)/60)/24)+DATE(1970,1,1)</f>
        <v>42139.542303240742</v>
      </c>
      <c r="M1570" s="63">
        <f>DATEDIF(L1570,J1570,"D")</f>
        <v>30</v>
      </c>
      <c r="N1570" s="5">
        <v>30</v>
      </c>
      <c r="O1570" t="b">
        <v>0</v>
      </c>
      <c r="P1570">
        <v>0</v>
      </c>
      <c r="Q1570" t="b">
        <v>0</v>
      </c>
      <c r="R1570" t="s">
        <v>8287</v>
      </c>
      <c r="S1570" s="2">
        <f>IF(E1570=0,0,E1570/D1570*100)</f>
        <v>0</v>
      </c>
      <c r="T1570" s="4">
        <f>IF(E1570=0,0,E1570/P1570)</f>
        <v>0</v>
      </c>
      <c r="U1570" t="str">
        <f>PROPER(LEFT(R1570,(SEARCH("/",R1570)-2)+1))</f>
        <v>Publishing</v>
      </c>
      <c r="V1570" t="str">
        <f>PROPER(RIGHT(R1570,LEN(R1570)-SEARCH("/",R1570)))</f>
        <v>Translations</v>
      </c>
    </row>
    <row r="1571" spans="1:22" x14ac:dyDescent="0.25">
      <c r="A1571">
        <v>1447</v>
      </c>
      <c r="B1571" s="7" t="s">
        <v>1448</v>
      </c>
      <c r="C1571" s="7" t="s">
        <v>5557</v>
      </c>
      <c r="D1571" s="4">
        <v>500000</v>
      </c>
      <c r="E1571" s="4">
        <v>75</v>
      </c>
      <c r="F1571" t="s">
        <v>8221</v>
      </c>
      <c r="G1571" t="s">
        <v>8224</v>
      </c>
      <c r="H1571" t="s">
        <v>8246</v>
      </c>
      <c r="I1571">
        <v>1467999134</v>
      </c>
      <c r="J1571" s="11">
        <f>(((I1571/60)/60)/24)+DATE(1970,1,1)</f>
        <v>42559.730717592596</v>
      </c>
      <c r="K1571">
        <v>1465407134</v>
      </c>
      <c r="L1571" s="15">
        <f>(((K1571/60)/60)/24)+DATE(1970,1,1)</f>
        <v>42529.730717592596</v>
      </c>
      <c r="M1571" s="63">
        <f>DATEDIF(L1571,J1571,"D")</f>
        <v>30</v>
      </c>
      <c r="N1571" s="5">
        <v>30</v>
      </c>
      <c r="O1571" t="b">
        <v>0</v>
      </c>
      <c r="P1571">
        <v>3</v>
      </c>
      <c r="Q1571" t="b">
        <v>0</v>
      </c>
      <c r="R1571" t="s">
        <v>8287</v>
      </c>
      <c r="S1571" s="2">
        <f>IF(E1571=0,0,E1571/D1571*100)</f>
        <v>1.4999999999999999E-2</v>
      </c>
      <c r="T1571" s="4">
        <f>IF(E1571=0,0,E1571/P1571)</f>
        <v>25</v>
      </c>
      <c r="U1571" t="str">
        <f>PROPER(LEFT(R1571,(SEARCH("/",R1571)-2)+1))</f>
        <v>Publishing</v>
      </c>
      <c r="V1571" t="str">
        <f>PROPER(RIGHT(R1571,LEN(R1571)-SEARCH("/",R1571)))</f>
        <v>Translations</v>
      </c>
    </row>
    <row r="1572" spans="1:22" x14ac:dyDescent="0.25">
      <c r="A1572">
        <v>1450</v>
      </c>
      <c r="B1572" s="7" t="s">
        <v>1451</v>
      </c>
      <c r="C1572" s="7" t="s">
        <v>5560</v>
      </c>
      <c r="D1572" s="4">
        <v>100000</v>
      </c>
      <c r="E1572" s="4">
        <v>1</v>
      </c>
      <c r="F1572" t="s">
        <v>8221</v>
      </c>
      <c r="G1572" t="s">
        <v>8224</v>
      </c>
      <c r="H1572" t="s">
        <v>8246</v>
      </c>
      <c r="I1572">
        <v>1455941197</v>
      </c>
      <c r="J1572" s="11">
        <f>(((I1572/60)/60)/24)+DATE(1970,1,1)</f>
        <v>42420.171261574069</v>
      </c>
      <c r="K1572">
        <v>1453349197</v>
      </c>
      <c r="L1572" s="15">
        <f>(((K1572/60)/60)/24)+DATE(1970,1,1)</f>
        <v>42390.171261574069</v>
      </c>
      <c r="M1572" s="63">
        <f>DATEDIF(L1572,J1572,"D")</f>
        <v>30</v>
      </c>
      <c r="N1572" s="5">
        <v>30</v>
      </c>
      <c r="O1572" t="b">
        <v>0</v>
      </c>
      <c r="P1572">
        <v>1</v>
      </c>
      <c r="Q1572" t="b">
        <v>0</v>
      </c>
      <c r="R1572" t="s">
        <v>8287</v>
      </c>
      <c r="S1572" s="2">
        <f>IF(E1572=0,0,E1572/D1572*100)</f>
        <v>1E-3</v>
      </c>
      <c r="T1572" s="4">
        <f>IF(E1572=0,0,E1572/P1572)</f>
        <v>1</v>
      </c>
      <c r="U1572" t="str">
        <f>PROPER(LEFT(R1572,(SEARCH("/",R1572)-2)+1))</f>
        <v>Publishing</v>
      </c>
      <c r="V1572" t="str">
        <f>PROPER(RIGHT(R1572,LEN(R1572)-SEARCH("/",R1572)))</f>
        <v>Translations</v>
      </c>
    </row>
    <row r="1573" spans="1:22" x14ac:dyDescent="0.25">
      <c r="A1573">
        <v>1452</v>
      </c>
      <c r="B1573" s="7" t="s">
        <v>1453</v>
      </c>
      <c r="C1573" s="7" t="s">
        <v>5562</v>
      </c>
      <c r="D1573" s="4">
        <v>14000</v>
      </c>
      <c r="E1573" s="4">
        <v>0</v>
      </c>
      <c r="F1573" t="s">
        <v>8220</v>
      </c>
      <c r="G1573" t="s">
        <v>8224</v>
      </c>
      <c r="H1573" t="s">
        <v>8246</v>
      </c>
      <c r="I1573">
        <v>1406566363</v>
      </c>
      <c r="J1573" s="11">
        <f>(((I1573/60)/60)/24)+DATE(1970,1,1)</f>
        <v>41848.703275462962</v>
      </c>
      <c r="K1573">
        <v>1403974363</v>
      </c>
      <c r="L1573" s="15">
        <f>(((K1573/60)/60)/24)+DATE(1970,1,1)</f>
        <v>41818.703275462962</v>
      </c>
      <c r="M1573" s="63">
        <f>DATEDIF(L1573,J1573,"D")</f>
        <v>30</v>
      </c>
      <c r="N1573" s="5">
        <v>30</v>
      </c>
      <c r="O1573" t="b">
        <v>0</v>
      </c>
      <c r="P1573">
        <v>0</v>
      </c>
      <c r="Q1573" t="b">
        <v>0</v>
      </c>
      <c r="R1573" t="s">
        <v>8287</v>
      </c>
      <c r="S1573" s="2">
        <f>IF(E1573=0,0,E1573/D1573*100)</f>
        <v>0</v>
      </c>
      <c r="T1573" s="4">
        <f>IF(E1573=0,0,E1573/P1573)</f>
        <v>0</v>
      </c>
      <c r="U1573" t="str">
        <f>PROPER(LEFT(R1573,(SEARCH("/",R1573)-2)+1))</f>
        <v>Publishing</v>
      </c>
      <c r="V1573" t="str">
        <f>PROPER(RIGHT(R1573,LEN(R1573)-SEARCH("/",R1573)))</f>
        <v>Translations</v>
      </c>
    </row>
    <row r="1574" spans="1:22" x14ac:dyDescent="0.25">
      <c r="A1574">
        <v>1456</v>
      </c>
      <c r="B1574" s="7" t="s">
        <v>1457</v>
      </c>
      <c r="C1574" s="7" t="s">
        <v>5566</v>
      </c>
      <c r="D1574" s="4">
        <v>5000</v>
      </c>
      <c r="E1574" s="4">
        <v>145</v>
      </c>
      <c r="F1574" t="s">
        <v>8220</v>
      </c>
      <c r="G1574" t="s">
        <v>8237</v>
      </c>
      <c r="H1574" t="s">
        <v>8249</v>
      </c>
      <c r="I1574">
        <v>1483459365</v>
      </c>
      <c r="J1574" s="11">
        <f>(((I1574/60)/60)/24)+DATE(1970,1,1)</f>
        <v>42738.668576388889</v>
      </c>
      <c r="K1574">
        <v>1480867365</v>
      </c>
      <c r="L1574" s="15">
        <f>(((K1574/60)/60)/24)+DATE(1970,1,1)</f>
        <v>42708.668576388889</v>
      </c>
      <c r="M1574" s="63">
        <f>DATEDIF(L1574,J1574,"D")</f>
        <v>30</v>
      </c>
      <c r="N1574" s="5">
        <v>30</v>
      </c>
      <c r="O1574" t="b">
        <v>0</v>
      </c>
      <c r="P1574">
        <v>3</v>
      </c>
      <c r="Q1574" t="b">
        <v>0</v>
      </c>
      <c r="R1574" t="s">
        <v>8287</v>
      </c>
      <c r="S1574" s="2">
        <f>IF(E1574=0,0,E1574/D1574*100)</f>
        <v>2.9000000000000004</v>
      </c>
      <c r="T1574" s="4">
        <f>IF(E1574=0,0,E1574/P1574)</f>
        <v>48.333333333333336</v>
      </c>
      <c r="U1574" t="str">
        <f>PROPER(LEFT(R1574,(SEARCH("/",R1574)-2)+1))</f>
        <v>Publishing</v>
      </c>
      <c r="V1574" t="str">
        <f>PROPER(RIGHT(R1574,LEN(R1574)-SEARCH("/",R1574)))</f>
        <v>Translations</v>
      </c>
    </row>
    <row r="1575" spans="1:22" x14ac:dyDescent="0.25">
      <c r="A1575">
        <v>1457</v>
      </c>
      <c r="B1575" s="7" t="s">
        <v>1458</v>
      </c>
      <c r="C1575" s="7" t="s">
        <v>5567</v>
      </c>
      <c r="D1575" s="4">
        <v>6000</v>
      </c>
      <c r="E1575" s="4">
        <v>0</v>
      </c>
      <c r="F1575" t="s">
        <v>8220</v>
      </c>
      <c r="G1575" t="s">
        <v>8224</v>
      </c>
      <c r="H1575" t="s">
        <v>8246</v>
      </c>
      <c r="I1575">
        <v>1447281044</v>
      </c>
      <c r="J1575" s="11">
        <f>(((I1575/60)/60)/24)+DATE(1970,1,1)</f>
        <v>42319.938009259262</v>
      </c>
      <c r="K1575">
        <v>1444685444</v>
      </c>
      <c r="L1575" s="15">
        <f>(((K1575/60)/60)/24)+DATE(1970,1,1)</f>
        <v>42289.89634259259</v>
      </c>
      <c r="M1575" s="63">
        <f>DATEDIF(L1575,J1575,"D")</f>
        <v>30</v>
      </c>
      <c r="N1575" s="5">
        <v>30</v>
      </c>
      <c r="O1575" t="b">
        <v>0</v>
      </c>
      <c r="P1575">
        <v>0</v>
      </c>
      <c r="Q1575" t="b">
        <v>0</v>
      </c>
      <c r="R1575" t="s">
        <v>8287</v>
      </c>
      <c r="S1575" s="2">
        <f>IF(E1575=0,0,E1575/D1575*100)</f>
        <v>0</v>
      </c>
      <c r="T1575" s="4">
        <f>IF(E1575=0,0,E1575/P1575)</f>
        <v>0</v>
      </c>
      <c r="U1575" t="str">
        <f>PROPER(LEFT(R1575,(SEARCH("/",R1575)-2)+1))</f>
        <v>Publishing</v>
      </c>
      <c r="V1575" t="str">
        <f>PROPER(RIGHT(R1575,LEN(R1575)-SEARCH("/",R1575)))</f>
        <v>Translations</v>
      </c>
    </row>
    <row r="1576" spans="1:22" x14ac:dyDescent="0.25">
      <c r="A1576">
        <v>1462</v>
      </c>
      <c r="B1576" s="7" t="s">
        <v>1463</v>
      </c>
      <c r="C1576" s="7" t="s">
        <v>5572</v>
      </c>
      <c r="D1576" s="4">
        <v>4000</v>
      </c>
      <c r="E1576" s="4">
        <v>4340.7</v>
      </c>
      <c r="F1576" t="s">
        <v>8219</v>
      </c>
      <c r="G1576" t="s">
        <v>8224</v>
      </c>
      <c r="H1576" t="s">
        <v>8246</v>
      </c>
      <c r="I1576">
        <v>1365609271</v>
      </c>
      <c r="J1576" s="11">
        <f>(((I1576/60)/60)/24)+DATE(1970,1,1)</f>
        <v>41374.662858796299</v>
      </c>
      <c r="K1576">
        <v>1363017271</v>
      </c>
      <c r="L1576" s="15">
        <f>(((K1576/60)/60)/24)+DATE(1970,1,1)</f>
        <v>41344.662858796299</v>
      </c>
      <c r="M1576" s="63">
        <f>DATEDIF(L1576,J1576,"D")</f>
        <v>30</v>
      </c>
      <c r="N1576" s="5">
        <v>30</v>
      </c>
      <c r="O1576" t="b">
        <v>1</v>
      </c>
      <c r="P1576">
        <v>150</v>
      </c>
      <c r="Q1576" t="b">
        <v>1</v>
      </c>
      <c r="R1576" t="s">
        <v>8288</v>
      </c>
      <c r="S1576" s="2">
        <f>IF(E1576=0,0,E1576/D1576*100)</f>
        <v>108.5175</v>
      </c>
      <c r="T1576" s="4">
        <f>IF(E1576=0,0,E1576/P1576)</f>
        <v>28.937999999999999</v>
      </c>
      <c r="U1576" t="str">
        <f>PROPER(LEFT(R1576,(SEARCH("/",R1576)-2)+1))</f>
        <v>Publishing</v>
      </c>
      <c r="V1576" t="str">
        <f>PROPER(RIGHT(R1576,LEN(R1576)-SEARCH("/",R1576)))</f>
        <v>Radio &amp; Podcasts</v>
      </c>
    </row>
    <row r="1577" spans="1:22" x14ac:dyDescent="0.25">
      <c r="A1577">
        <v>1464</v>
      </c>
      <c r="B1577" s="7" t="s">
        <v>1465</v>
      </c>
      <c r="C1577" s="7" t="s">
        <v>5574</v>
      </c>
      <c r="D1577" s="4">
        <v>5000</v>
      </c>
      <c r="E1577" s="4">
        <v>8160</v>
      </c>
      <c r="F1577" t="s">
        <v>8219</v>
      </c>
      <c r="G1577" t="s">
        <v>8224</v>
      </c>
      <c r="H1577" t="s">
        <v>8246</v>
      </c>
      <c r="I1577">
        <v>1361029958</v>
      </c>
      <c r="J1577" s="11">
        <f>(((I1577/60)/60)/24)+DATE(1970,1,1)</f>
        <v>41321.661550925928</v>
      </c>
      <c r="K1577">
        <v>1358437958</v>
      </c>
      <c r="L1577" s="15">
        <f>(((K1577/60)/60)/24)+DATE(1970,1,1)</f>
        <v>41291.661550925928</v>
      </c>
      <c r="M1577" s="63">
        <f>DATEDIF(L1577,J1577,"D")</f>
        <v>30</v>
      </c>
      <c r="N1577" s="5">
        <v>30</v>
      </c>
      <c r="O1577" t="b">
        <v>1</v>
      </c>
      <c r="P1577">
        <v>234</v>
      </c>
      <c r="Q1577" t="b">
        <v>1</v>
      </c>
      <c r="R1577" t="s">
        <v>8288</v>
      </c>
      <c r="S1577" s="2">
        <f>IF(E1577=0,0,E1577/D1577*100)</f>
        <v>163.19999999999999</v>
      </c>
      <c r="T1577" s="4">
        <f>IF(E1577=0,0,E1577/P1577)</f>
        <v>34.871794871794869</v>
      </c>
      <c r="U1577" t="str">
        <f>PROPER(LEFT(R1577,(SEARCH("/",R1577)-2)+1))</f>
        <v>Publishing</v>
      </c>
      <c r="V1577" t="str">
        <f>PROPER(RIGHT(R1577,LEN(R1577)-SEARCH("/",R1577)))</f>
        <v>Radio &amp; Podcasts</v>
      </c>
    </row>
    <row r="1578" spans="1:22" x14ac:dyDescent="0.25">
      <c r="A1578">
        <v>1469</v>
      </c>
      <c r="B1578" s="7" t="s">
        <v>1470</v>
      </c>
      <c r="C1578" s="7" t="s">
        <v>5579</v>
      </c>
      <c r="D1578" s="4">
        <v>44250</v>
      </c>
      <c r="E1578" s="4">
        <v>47978</v>
      </c>
      <c r="F1578" t="s">
        <v>8219</v>
      </c>
      <c r="G1578" t="s">
        <v>8224</v>
      </c>
      <c r="H1578" t="s">
        <v>8246</v>
      </c>
      <c r="I1578">
        <v>1360938109</v>
      </c>
      <c r="J1578" s="11">
        <f>(((I1578/60)/60)/24)+DATE(1970,1,1)</f>
        <v>41320.598483796297</v>
      </c>
      <c r="K1578">
        <v>1358346109</v>
      </c>
      <c r="L1578" s="15">
        <f>(((K1578/60)/60)/24)+DATE(1970,1,1)</f>
        <v>41290.598483796297</v>
      </c>
      <c r="M1578" s="63">
        <f>DATEDIF(L1578,J1578,"D")</f>
        <v>30</v>
      </c>
      <c r="N1578" s="5">
        <v>30</v>
      </c>
      <c r="O1578" t="b">
        <v>1</v>
      </c>
      <c r="P1578">
        <v>321</v>
      </c>
      <c r="Q1578" t="b">
        <v>1</v>
      </c>
      <c r="R1578" t="s">
        <v>8288</v>
      </c>
      <c r="S1578" s="2">
        <f>IF(E1578=0,0,E1578/D1578*100)</f>
        <v>108.42485875706214</v>
      </c>
      <c r="T1578" s="4">
        <f>IF(E1578=0,0,E1578/P1578)</f>
        <v>149.46417445482865</v>
      </c>
      <c r="U1578" t="str">
        <f>PROPER(LEFT(R1578,(SEARCH("/",R1578)-2)+1))</f>
        <v>Publishing</v>
      </c>
      <c r="V1578" t="str">
        <f>PROPER(RIGHT(R1578,LEN(R1578)-SEARCH("/",R1578)))</f>
        <v>Radio &amp; Podcasts</v>
      </c>
    </row>
    <row r="1579" spans="1:22" x14ac:dyDescent="0.25">
      <c r="A1579">
        <v>1471</v>
      </c>
      <c r="B1579" s="7" t="s">
        <v>1472</v>
      </c>
      <c r="C1579" s="7" t="s">
        <v>5581</v>
      </c>
      <c r="D1579" s="4">
        <v>32000</v>
      </c>
      <c r="E1579" s="4">
        <v>33229</v>
      </c>
      <c r="F1579" t="s">
        <v>8219</v>
      </c>
      <c r="G1579" t="s">
        <v>8224</v>
      </c>
      <c r="H1579" t="s">
        <v>8246</v>
      </c>
      <c r="I1579">
        <v>1428620334</v>
      </c>
      <c r="J1579" s="11">
        <f>(((I1579/60)/60)/24)+DATE(1970,1,1)</f>
        <v>42103.957569444443</v>
      </c>
      <c r="K1579">
        <v>1426028334</v>
      </c>
      <c r="L1579" s="15">
        <f>(((K1579/60)/60)/24)+DATE(1970,1,1)</f>
        <v>42073.957569444443</v>
      </c>
      <c r="M1579" s="63">
        <f>DATEDIF(L1579,J1579,"D")</f>
        <v>30</v>
      </c>
      <c r="N1579" s="5">
        <v>30</v>
      </c>
      <c r="O1579" t="b">
        <v>1</v>
      </c>
      <c r="P1579">
        <v>343</v>
      </c>
      <c r="Q1579" t="b">
        <v>1</v>
      </c>
      <c r="R1579" t="s">
        <v>8288</v>
      </c>
      <c r="S1579" s="2">
        <f>IF(E1579=0,0,E1579/D1579*100)</f>
        <v>103.840625</v>
      </c>
      <c r="T1579" s="4">
        <f>IF(E1579=0,0,E1579/P1579)</f>
        <v>96.877551020408163</v>
      </c>
      <c r="U1579" t="str">
        <f>PROPER(LEFT(R1579,(SEARCH("/",R1579)-2)+1))</f>
        <v>Publishing</v>
      </c>
      <c r="V1579" t="str">
        <f>PROPER(RIGHT(R1579,LEN(R1579)-SEARCH("/",R1579)))</f>
        <v>Radio &amp; Podcasts</v>
      </c>
    </row>
    <row r="1580" spans="1:22" x14ac:dyDescent="0.25">
      <c r="A1580">
        <v>1472</v>
      </c>
      <c r="B1580" s="7" t="s">
        <v>1473</v>
      </c>
      <c r="C1580" s="7" t="s">
        <v>5582</v>
      </c>
      <c r="D1580" s="4">
        <v>25000</v>
      </c>
      <c r="E1580" s="4">
        <v>34676</v>
      </c>
      <c r="F1580" t="s">
        <v>8219</v>
      </c>
      <c r="G1580" t="s">
        <v>8224</v>
      </c>
      <c r="H1580" t="s">
        <v>8246</v>
      </c>
      <c r="I1580">
        <v>1381928503</v>
      </c>
      <c r="J1580" s="11">
        <f>(((I1580/60)/60)/24)+DATE(1970,1,1)</f>
        <v>41563.542858796296</v>
      </c>
      <c r="K1580">
        <v>1379336503</v>
      </c>
      <c r="L1580" s="15">
        <f>(((K1580/60)/60)/24)+DATE(1970,1,1)</f>
        <v>41533.542858796296</v>
      </c>
      <c r="M1580" s="63">
        <f>DATEDIF(L1580,J1580,"D")</f>
        <v>30</v>
      </c>
      <c r="N1580" s="5">
        <v>30</v>
      </c>
      <c r="O1580" t="b">
        <v>1</v>
      </c>
      <c r="P1580">
        <v>336</v>
      </c>
      <c r="Q1580" t="b">
        <v>1</v>
      </c>
      <c r="R1580" t="s">
        <v>8288</v>
      </c>
      <c r="S1580" s="2">
        <f>IF(E1580=0,0,E1580/D1580*100)</f>
        <v>138.70400000000001</v>
      </c>
      <c r="T1580" s="4">
        <f>IF(E1580=0,0,E1580/P1580)</f>
        <v>103.20238095238095</v>
      </c>
      <c r="U1580" t="str">
        <f>PROPER(LEFT(R1580,(SEARCH("/",R1580)-2)+1))</f>
        <v>Publishing</v>
      </c>
      <c r="V1580" t="str">
        <f>PROPER(RIGHT(R1580,LEN(R1580)-SEARCH("/",R1580)))</f>
        <v>Radio &amp; Podcasts</v>
      </c>
    </row>
    <row r="1581" spans="1:22" x14ac:dyDescent="0.25">
      <c r="A1581">
        <v>1473</v>
      </c>
      <c r="B1581" s="7" t="s">
        <v>1474</v>
      </c>
      <c r="C1581" s="7" t="s">
        <v>5583</v>
      </c>
      <c r="D1581" s="4">
        <v>1500</v>
      </c>
      <c r="E1581" s="4">
        <v>1807.74</v>
      </c>
      <c r="F1581" t="s">
        <v>8219</v>
      </c>
      <c r="G1581" t="s">
        <v>8224</v>
      </c>
      <c r="H1581" t="s">
        <v>8246</v>
      </c>
      <c r="I1581">
        <v>1330644639</v>
      </c>
      <c r="J1581" s="11">
        <f>(((I1581/60)/60)/24)+DATE(1970,1,1)</f>
        <v>40969.979618055557</v>
      </c>
      <c r="K1581">
        <v>1328052639</v>
      </c>
      <c r="L1581" s="15">
        <f>(((K1581/60)/60)/24)+DATE(1970,1,1)</f>
        <v>40939.979618055557</v>
      </c>
      <c r="M1581" s="63">
        <f>DATEDIF(L1581,J1581,"D")</f>
        <v>30</v>
      </c>
      <c r="N1581" s="5">
        <v>30</v>
      </c>
      <c r="O1581" t="b">
        <v>1</v>
      </c>
      <c r="P1581">
        <v>47</v>
      </c>
      <c r="Q1581" t="b">
        <v>1</v>
      </c>
      <c r="R1581" t="s">
        <v>8288</v>
      </c>
      <c r="S1581" s="2">
        <f>IF(E1581=0,0,E1581/D1581*100)</f>
        <v>120.51600000000001</v>
      </c>
      <c r="T1581" s="4">
        <f>IF(E1581=0,0,E1581/P1581)</f>
        <v>38.462553191489363</v>
      </c>
      <c r="U1581" t="str">
        <f>PROPER(LEFT(R1581,(SEARCH("/",R1581)-2)+1))</f>
        <v>Publishing</v>
      </c>
      <c r="V1581" t="str">
        <f>PROPER(RIGHT(R1581,LEN(R1581)-SEARCH("/",R1581)))</f>
        <v>Radio &amp; Podcasts</v>
      </c>
    </row>
    <row r="1582" spans="1:22" x14ac:dyDescent="0.25">
      <c r="A1582">
        <v>1474</v>
      </c>
      <c r="B1582" s="7" t="s">
        <v>1475</v>
      </c>
      <c r="C1582" s="7" t="s">
        <v>5584</v>
      </c>
      <c r="D1582" s="4">
        <v>3000</v>
      </c>
      <c r="E1582" s="4">
        <v>3368</v>
      </c>
      <c r="F1582" t="s">
        <v>8219</v>
      </c>
      <c r="G1582" t="s">
        <v>8224</v>
      </c>
      <c r="H1582" t="s">
        <v>8246</v>
      </c>
      <c r="I1582">
        <v>1379093292</v>
      </c>
      <c r="J1582" s="11">
        <f>(((I1582/60)/60)/24)+DATE(1970,1,1)</f>
        <v>41530.727916666663</v>
      </c>
      <c r="K1582">
        <v>1376501292</v>
      </c>
      <c r="L1582" s="15">
        <f>(((K1582/60)/60)/24)+DATE(1970,1,1)</f>
        <v>41500.727916666663</v>
      </c>
      <c r="M1582" s="63">
        <f>DATEDIF(L1582,J1582,"D")</f>
        <v>30</v>
      </c>
      <c r="N1582" s="5">
        <v>30</v>
      </c>
      <c r="O1582" t="b">
        <v>1</v>
      </c>
      <c r="P1582">
        <v>76</v>
      </c>
      <c r="Q1582" t="b">
        <v>1</v>
      </c>
      <c r="R1582" t="s">
        <v>8288</v>
      </c>
      <c r="S1582" s="2">
        <f>IF(E1582=0,0,E1582/D1582*100)</f>
        <v>112.26666666666667</v>
      </c>
      <c r="T1582" s="4">
        <f>IF(E1582=0,0,E1582/P1582)</f>
        <v>44.315789473684212</v>
      </c>
      <c r="U1582" t="str">
        <f>PROPER(LEFT(R1582,(SEARCH("/",R1582)-2)+1))</f>
        <v>Publishing</v>
      </c>
      <c r="V1582" t="str">
        <f>PROPER(RIGHT(R1582,LEN(R1582)-SEARCH("/",R1582)))</f>
        <v>Radio &amp; Podcasts</v>
      </c>
    </row>
    <row r="1583" spans="1:22" x14ac:dyDescent="0.25">
      <c r="A1583">
        <v>1476</v>
      </c>
      <c r="B1583" s="7" t="s">
        <v>1477</v>
      </c>
      <c r="C1583" s="7" t="s">
        <v>5586</v>
      </c>
      <c r="D1583" s="4">
        <v>6000</v>
      </c>
      <c r="E1583" s="4">
        <v>39693.279999999999</v>
      </c>
      <c r="F1583" t="s">
        <v>8219</v>
      </c>
      <c r="G1583" t="s">
        <v>8224</v>
      </c>
      <c r="H1583" t="s">
        <v>8246</v>
      </c>
      <c r="I1583">
        <v>1315616422</v>
      </c>
      <c r="J1583" s="11">
        <f>(((I1583/60)/60)/24)+DATE(1970,1,1)</f>
        <v>40796.041921296295</v>
      </c>
      <c r="K1583">
        <v>1313024422</v>
      </c>
      <c r="L1583" s="15">
        <f>(((K1583/60)/60)/24)+DATE(1970,1,1)</f>
        <v>40766.041921296295</v>
      </c>
      <c r="M1583" s="63">
        <f>DATEDIF(L1583,J1583,"D")</f>
        <v>30</v>
      </c>
      <c r="N1583" s="5">
        <v>30</v>
      </c>
      <c r="O1583" t="b">
        <v>1</v>
      </c>
      <c r="P1583">
        <v>916</v>
      </c>
      <c r="Q1583" t="b">
        <v>1</v>
      </c>
      <c r="R1583" t="s">
        <v>8288</v>
      </c>
      <c r="S1583" s="2">
        <f>IF(E1583=0,0,E1583/D1583*100)</f>
        <v>661.55466666666666</v>
      </c>
      <c r="T1583" s="4">
        <f>IF(E1583=0,0,E1583/P1583)</f>
        <v>43.333275109170302</v>
      </c>
      <c r="U1583" t="str">
        <f>PROPER(LEFT(R1583,(SEARCH("/",R1583)-2)+1))</f>
        <v>Publishing</v>
      </c>
      <c r="V1583" t="str">
        <f>PROPER(RIGHT(R1583,LEN(R1583)-SEARCH("/",R1583)))</f>
        <v>Radio &amp; Podcasts</v>
      </c>
    </row>
    <row r="1584" spans="1:22" x14ac:dyDescent="0.25">
      <c r="A1584">
        <v>1481</v>
      </c>
      <c r="B1584" s="7" t="s">
        <v>1482</v>
      </c>
      <c r="C1584" s="7" t="s">
        <v>5591</v>
      </c>
      <c r="D1584" s="4">
        <v>5000</v>
      </c>
      <c r="E1584" s="4">
        <v>105</v>
      </c>
      <c r="F1584" t="s">
        <v>8221</v>
      </c>
      <c r="G1584" t="s">
        <v>8229</v>
      </c>
      <c r="H1584" t="s">
        <v>8251</v>
      </c>
      <c r="I1584">
        <v>1383430145</v>
      </c>
      <c r="J1584" s="11">
        <f>(((I1584/60)/60)/24)+DATE(1970,1,1)</f>
        <v>41580.922974537039</v>
      </c>
      <c r="K1584">
        <v>1380838145</v>
      </c>
      <c r="L1584" s="15">
        <f>(((K1584/60)/60)/24)+DATE(1970,1,1)</f>
        <v>41550.922974537039</v>
      </c>
      <c r="M1584" s="63">
        <f>DATEDIF(L1584,J1584,"D")</f>
        <v>30</v>
      </c>
      <c r="N1584" s="5">
        <v>30</v>
      </c>
      <c r="O1584" t="b">
        <v>0</v>
      </c>
      <c r="P1584">
        <v>6</v>
      </c>
      <c r="Q1584" t="b">
        <v>0</v>
      </c>
      <c r="R1584" t="s">
        <v>8275</v>
      </c>
      <c r="S1584" s="2">
        <f>IF(E1584=0,0,E1584/D1584*100)</f>
        <v>2.1</v>
      </c>
      <c r="T1584" s="4">
        <f>IF(E1584=0,0,E1584/P1584)</f>
        <v>17.5</v>
      </c>
      <c r="U1584" t="str">
        <f>PROPER(LEFT(R1584,(SEARCH("/",R1584)-2)+1))</f>
        <v>Publishing</v>
      </c>
      <c r="V1584" t="str">
        <f>PROPER(RIGHT(R1584,LEN(R1584)-SEARCH("/",R1584)))</f>
        <v>Fiction</v>
      </c>
    </row>
    <row r="1585" spans="1:22" x14ac:dyDescent="0.25">
      <c r="A1585">
        <v>1486</v>
      </c>
      <c r="B1585" s="7" t="s">
        <v>1487</v>
      </c>
      <c r="C1585" s="7" t="s">
        <v>5596</v>
      </c>
      <c r="D1585" s="4">
        <v>20000</v>
      </c>
      <c r="E1585" s="4">
        <v>48</v>
      </c>
      <c r="F1585" t="s">
        <v>8221</v>
      </c>
      <c r="G1585" t="s">
        <v>8224</v>
      </c>
      <c r="H1585" t="s">
        <v>8246</v>
      </c>
      <c r="I1585">
        <v>1425009761</v>
      </c>
      <c r="J1585" s="11">
        <f>(((I1585/60)/60)/24)+DATE(1970,1,1)</f>
        <v>42062.168530092589</v>
      </c>
      <c r="K1585">
        <v>1422417761</v>
      </c>
      <c r="L1585" s="15">
        <f>(((K1585/60)/60)/24)+DATE(1970,1,1)</f>
        <v>42032.168530092589</v>
      </c>
      <c r="M1585" s="63">
        <f>DATEDIF(L1585,J1585,"D")</f>
        <v>30</v>
      </c>
      <c r="N1585" s="5">
        <v>30</v>
      </c>
      <c r="O1585" t="b">
        <v>0</v>
      </c>
      <c r="P1585">
        <v>3</v>
      </c>
      <c r="Q1585" t="b">
        <v>0</v>
      </c>
      <c r="R1585" t="s">
        <v>8275</v>
      </c>
      <c r="S1585" s="2">
        <f>IF(E1585=0,0,E1585/D1585*100)</f>
        <v>0.24</v>
      </c>
      <c r="T1585" s="4">
        <f>IF(E1585=0,0,E1585/P1585)</f>
        <v>16</v>
      </c>
      <c r="U1585" t="str">
        <f>PROPER(LEFT(R1585,(SEARCH("/",R1585)-2)+1))</f>
        <v>Publishing</v>
      </c>
      <c r="V1585" t="str">
        <f>PROPER(RIGHT(R1585,LEN(R1585)-SEARCH("/",R1585)))</f>
        <v>Fiction</v>
      </c>
    </row>
    <row r="1586" spans="1:22" x14ac:dyDescent="0.25">
      <c r="A1586">
        <v>1487</v>
      </c>
      <c r="B1586" s="7" t="s">
        <v>1488</v>
      </c>
      <c r="C1586" s="7" t="s">
        <v>5597</v>
      </c>
      <c r="D1586" s="4">
        <v>10000</v>
      </c>
      <c r="E1586" s="4">
        <v>0</v>
      </c>
      <c r="F1586" t="s">
        <v>8221</v>
      </c>
      <c r="G1586" t="s">
        <v>8224</v>
      </c>
      <c r="H1586" t="s">
        <v>8246</v>
      </c>
      <c r="I1586">
        <v>1470175271</v>
      </c>
      <c r="J1586" s="11">
        <f>(((I1586/60)/60)/24)+DATE(1970,1,1)</f>
        <v>42584.917488425926</v>
      </c>
      <c r="K1586">
        <v>1467583271</v>
      </c>
      <c r="L1586" s="15">
        <f>(((K1586/60)/60)/24)+DATE(1970,1,1)</f>
        <v>42554.917488425926</v>
      </c>
      <c r="M1586" s="63">
        <f>DATEDIF(L1586,J1586,"D")</f>
        <v>30</v>
      </c>
      <c r="N1586" s="5">
        <v>30</v>
      </c>
      <c r="O1586" t="b">
        <v>0</v>
      </c>
      <c r="P1586">
        <v>0</v>
      </c>
      <c r="Q1586" t="b">
        <v>0</v>
      </c>
      <c r="R1586" t="s">
        <v>8275</v>
      </c>
      <c r="S1586" s="2">
        <f>IF(E1586=0,0,E1586/D1586*100)</f>
        <v>0</v>
      </c>
      <c r="T1586" s="4">
        <f>IF(E1586=0,0,E1586/P1586)</f>
        <v>0</v>
      </c>
      <c r="U1586" t="str">
        <f>PROPER(LEFT(R1586,(SEARCH("/",R1586)-2)+1))</f>
        <v>Publishing</v>
      </c>
      <c r="V1586" t="str">
        <f>PROPER(RIGHT(R1586,LEN(R1586)-SEARCH("/",R1586)))</f>
        <v>Fiction</v>
      </c>
    </row>
    <row r="1587" spans="1:22" x14ac:dyDescent="0.25">
      <c r="A1587">
        <v>1488</v>
      </c>
      <c r="B1587" s="7" t="s">
        <v>1489</v>
      </c>
      <c r="C1587" s="7" t="s">
        <v>5598</v>
      </c>
      <c r="D1587" s="4">
        <v>15000</v>
      </c>
      <c r="E1587" s="4">
        <v>360</v>
      </c>
      <c r="F1587" t="s">
        <v>8221</v>
      </c>
      <c r="G1587" t="s">
        <v>8226</v>
      </c>
      <c r="H1587" t="s">
        <v>8248</v>
      </c>
      <c r="I1587">
        <v>1388928660</v>
      </c>
      <c r="J1587" s="11">
        <f>(((I1587/60)/60)/24)+DATE(1970,1,1)</f>
        <v>41644.563194444447</v>
      </c>
      <c r="K1587">
        <v>1386336660</v>
      </c>
      <c r="L1587" s="15">
        <f>(((K1587/60)/60)/24)+DATE(1970,1,1)</f>
        <v>41614.563194444447</v>
      </c>
      <c r="M1587" s="63">
        <f>DATEDIF(L1587,J1587,"D")</f>
        <v>30</v>
      </c>
      <c r="N1587" s="5">
        <v>30</v>
      </c>
      <c r="O1587" t="b">
        <v>0</v>
      </c>
      <c r="P1587">
        <v>6</v>
      </c>
      <c r="Q1587" t="b">
        <v>0</v>
      </c>
      <c r="R1587" t="s">
        <v>8275</v>
      </c>
      <c r="S1587" s="2">
        <f>IF(E1587=0,0,E1587/D1587*100)</f>
        <v>2.4</v>
      </c>
      <c r="T1587" s="4">
        <f>IF(E1587=0,0,E1587/P1587)</f>
        <v>60</v>
      </c>
      <c r="U1587" t="str">
        <f>PROPER(LEFT(R1587,(SEARCH("/",R1587)-2)+1))</f>
        <v>Publishing</v>
      </c>
      <c r="V1587" t="str">
        <f>PROPER(RIGHT(R1587,LEN(R1587)-SEARCH("/",R1587)))</f>
        <v>Fiction</v>
      </c>
    </row>
    <row r="1588" spans="1:22" x14ac:dyDescent="0.25">
      <c r="A1588">
        <v>1489</v>
      </c>
      <c r="B1588" s="7" t="s">
        <v>1490</v>
      </c>
      <c r="C1588" s="7" t="s">
        <v>5599</v>
      </c>
      <c r="D1588" s="4">
        <v>5000</v>
      </c>
      <c r="E1588" s="4">
        <v>0</v>
      </c>
      <c r="F1588" t="s">
        <v>8221</v>
      </c>
      <c r="G1588" t="s">
        <v>8224</v>
      </c>
      <c r="H1588" t="s">
        <v>8246</v>
      </c>
      <c r="I1588">
        <v>1352994052</v>
      </c>
      <c r="J1588" s="11">
        <f>(((I1588/60)/60)/24)+DATE(1970,1,1)</f>
        <v>41228.653379629628</v>
      </c>
      <c r="K1588">
        <v>1350398452</v>
      </c>
      <c r="L1588" s="15">
        <f>(((K1588/60)/60)/24)+DATE(1970,1,1)</f>
        <v>41198.611712962964</v>
      </c>
      <c r="M1588" s="63">
        <f>DATEDIF(L1588,J1588,"D")</f>
        <v>30</v>
      </c>
      <c r="N1588" s="5">
        <v>30</v>
      </c>
      <c r="O1588" t="b">
        <v>0</v>
      </c>
      <c r="P1588">
        <v>0</v>
      </c>
      <c r="Q1588" t="b">
        <v>0</v>
      </c>
      <c r="R1588" t="s">
        <v>8275</v>
      </c>
      <c r="S1588" s="2">
        <f>IF(E1588=0,0,E1588/D1588*100)</f>
        <v>0</v>
      </c>
      <c r="T1588" s="4">
        <f>IF(E1588=0,0,E1588/P1588)</f>
        <v>0</v>
      </c>
      <c r="U1588" t="str">
        <f>PROPER(LEFT(R1588,(SEARCH("/",R1588)-2)+1))</f>
        <v>Publishing</v>
      </c>
      <c r="V1588" t="str">
        <f>PROPER(RIGHT(R1588,LEN(R1588)-SEARCH("/",R1588)))</f>
        <v>Fiction</v>
      </c>
    </row>
    <row r="1589" spans="1:22" x14ac:dyDescent="0.25">
      <c r="A1589">
        <v>1492</v>
      </c>
      <c r="B1589" s="7" t="s">
        <v>1493</v>
      </c>
      <c r="C1589" s="7" t="s">
        <v>5602</v>
      </c>
      <c r="D1589" s="4">
        <v>4000</v>
      </c>
      <c r="E1589" s="4">
        <v>30</v>
      </c>
      <c r="F1589" t="s">
        <v>8221</v>
      </c>
      <c r="G1589" t="s">
        <v>8224</v>
      </c>
      <c r="H1589" t="s">
        <v>8246</v>
      </c>
      <c r="I1589">
        <v>1308431646</v>
      </c>
      <c r="J1589" s="11">
        <f>(((I1589/60)/60)/24)+DATE(1970,1,1)</f>
        <v>40712.884791666671</v>
      </c>
      <c r="K1589">
        <v>1305839646</v>
      </c>
      <c r="L1589" s="15">
        <f>(((K1589/60)/60)/24)+DATE(1970,1,1)</f>
        <v>40682.884791666671</v>
      </c>
      <c r="M1589" s="63">
        <f>DATEDIF(L1589,J1589,"D")</f>
        <v>30</v>
      </c>
      <c r="N1589" s="5">
        <v>30</v>
      </c>
      <c r="O1589" t="b">
        <v>0</v>
      </c>
      <c r="P1589">
        <v>2</v>
      </c>
      <c r="Q1589" t="b">
        <v>0</v>
      </c>
      <c r="R1589" t="s">
        <v>8275</v>
      </c>
      <c r="S1589" s="2">
        <f>IF(E1589=0,0,E1589/D1589*100)</f>
        <v>0.75</v>
      </c>
      <c r="T1589" s="4">
        <f>IF(E1589=0,0,E1589/P1589)</f>
        <v>15</v>
      </c>
      <c r="U1589" t="str">
        <f>PROPER(LEFT(R1589,(SEARCH("/",R1589)-2)+1))</f>
        <v>Publishing</v>
      </c>
      <c r="V1589" t="str">
        <f>PROPER(RIGHT(R1589,LEN(R1589)-SEARCH("/",R1589)))</f>
        <v>Fiction</v>
      </c>
    </row>
    <row r="1590" spans="1:22" x14ac:dyDescent="0.25">
      <c r="A1590">
        <v>1493</v>
      </c>
      <c r="B1590" s="7" t="s">
        <v>1494</v>
      </c>
      <c r="C1590" s="7" t="s">
        <v>5603</v>
      </c>
      <c r="D1590" s="4">
        <v>2400</v>
      </c>
      <c r="E1590" s="4">
        <v>0</v>
      </c>
      <c r="F1590" t="s">
        <v>8221</v>
      </c>
      <c r="G1590" t="s">
        <v>8224</v>
      </c>
      <c r="H1590" t="s">
        <v>8246</v>
      </c>
      <c r="I1590">
        <v>1371415675</v>
      </c>
      <c r="J1590" s="11">
        <f>(((I1590/60)/60)/24)+DATE(1970,1,1)</f>
        <v>41441.866608796299</v>
      </c>
      <c r="K1590">
        <v>1368823675</v>
      </c>
      <c r="L1590" s="15">
        <f>(((K1590/60)/60)/24)+DATE(1970,1,1)</f>
        <v>41411.866608796299</v>
      </c>
      <c r="M1590" s="63">
        <f>DATEDIF(L1590,J1590,"D")</f>
        <v>30</v>
      </c>
      <c r="N1590" s="5">
        <v>30</v>
      </c>
      <c r="O1590" t="b">
        <v>0</v>
      </c>
      <c r="P1590">
        <v>0</v>
      </c>
      <c r="Q1590" t="b">
        <v>0</v>
      </c>
      <c r="R1590" t="s">
        <v>8275</v>
      </c>
      <c r="S1590" s="2">
        <f>IF(E1590=0,0,E1590/D1590*100)</f>
        <v>0</v>
      </c>
      <c r="T1590" s="4">
        <f>IF(E1590=0,0,E1590/P1590)</f>
        <v>0</v>
      </c>
      <c r="U1590" t="str">
        <f>PROPER(LEFT(R1590,(SEARCH("/",R1590)-2)+1))</f>
        <v>Publishing</v>
      </c>
      <c r="V1590" t="str">
        <f>PROPER(RIGHT(R1590,LEN(R1590)-SEARCH("/",R1590)))</f>
        <v>Fiction</v>
      </c>
    </row>
    <row r="1591" spans="1:22" x14ac:dyDescent="0.25">
      <c r="A1591">
        <v>1494</v>
      </c>
      <c r="B1591" s="7" t="s">
        <v>1495</v>
      </c>
      <c r="C1591" s="7" t="s">
        <v>5604</v>
      </c>
      <c r="D1591" s="4">
        <v>5000</v>
      </c>
      <c r="E1591" s="4">
        <v>445</v>
      </c>
      <c r="F1591" t="s">
        <v>8221</v>
      </c>
      <c r="G1591" t="s">
        <v>8224</v>
      </c>
      <c r="H1591" t="s">
        <v>8246</v>
      </c>
      <c r="I1591">
        <v>1428075480</v>
      </c>
      <c r="J1591" s="11">
        <f>(((I1591/60)/60)/24)+DATE(1970,1,1)</f>
        <v>42097.651388888888</v>
      </c>
      <c r="K1591">
        <v>1425489613</v>
      </c>
      <c r="L1591" s="15">
        <f>(((K1591/60)/60)/24)+DATE(1970,1,1)</f>
        <v>42067.722372685181</v>
      </c>
      <c r="M1591" s="63">
        <f>DATEDIF(L1591,J1591,"D")</f>
        <v>30</v>
      </c>
      <c r="N1591" s="5">
        <v>30</v>
      </c>
      <c r="O1591" t="b">
        <v>0</v>
      </c>
      <c r="P1591">
        <v>11</v>
      </c>
      <c r="Q1591" t="b">
        <v>0</v>
      </c>
      <c r="R1591" t="s">
        <v>8275</v>
      </c>
      <c r="S1591" s="2">
        <f>IF(E1591=0,0,E1591/D1591*100)</f>
        <v>8.9</v>
      </c>
      <c r="T1591" s="4">
        <f>IF(E1591=0,0,E1591/P1591)</f>
        <v>40.454545454545453</v>
      </c>
      <c r="U1591" t="str">
        <f>PROPER(LEFT(R1591,(SEARCH("/",R1591)-2)+1))</f>
        <v>Publishing</v>
      </c>
      <c r="V1591" t="str">
        <f>PROPER(RIGHT(R1591,LEN(R1591)-SEARCH("/",R1591)))</f>
        <v>Fiction</v>
      </c>
    </row>
    <row r="1592" spans="1:22" x14ac:dyDescent="0.25">
      <c r="A1592">
        <v>1495</v>
      </c>
      <c r="B1592" s="7" t="s">
        <v>1496</v>
      </c>
      <c r="C1592" s="7" t="s">
        <v>5605</v>
      </c>
      <c r="D1592" s="4">
        <v>2000</v>
      </c>
      <c r="E1592" s="4">
        <v>0</v>
      </c>
      <c r="F1592" t="s">
        <v>8221</v>
      </c>
      <c r="G1592" t="s">
        <v>8224</v>
      </c>
      <c r="H1592" t="s">
        <v>8246</v>
      </c>
      <c r="I1592">
        <v>1314471431</v>
      </c>
      <c r="J1592" s="11">
        <f>(((I1592/60)/60)/24)+DATE(1970,1,1)</f>
        <v>40782.789710648147</v>
      </c>
      <c r="K1592">
        <v>1311879431</v>
      </c>
      <c r="L1592" s="15">
        <f>(((K1592/60)/60)/24)+DATE(1970,1,1)</f>
        <v>40752.789710648147</v>
      </c>
      <c r="M1592" s="63">
        <f>DATEDIF(L1592,J1592,"D")</f>
        <v>30</v>
      </c>
      <c r="N1592" s="5">
        <v>30</v>
      </c>
      <c r="O1592" t="b">
        <v>0</v>
      </c>
      <c r="P1592">
        <v>0</v>
      </c>
      <c r="Q1592" t="b">
        <v>0</v>
      </c>
      <c r="R1592" t="s">
        <v>8275</v>
      </c>
      <c r="S1592" s="2">
        <f>IF(E1592=0,0,E1592/D1592*100)</f>
        <v>0</v>
      </c>
      <c r="T1592" s="4">
        <f>IF(E1592=0,0,E1592/P1592)</f>
        <v>0</v>
      </c>
      <c r="U1592" t="str">
        <f>PROPER(LEFT(R1592,(SEARCH("/",R1592)-2)+1))</f>
        <v>Publishing</v>
      </c>
      <c r="V1592" t="str">
        <f>PROPER(RIGHT(R1592,LEN(R1592)-SEARCH("/",R1592)))</f>
        <v>Fiction</v>
      </c>
    </row>
    <row r="1593" spans="1:22" x14ac:dyDescent="0.25">
      <c r="A1593">
        <v>1500</v>
      </c>
      <c r="B1593" s="7" t="s">
        <v>1501</v>
      </c>
      <c r="C1593" s="7" t="s">
        <v>5610</v>
      </c>
      <c r="D1593" s="4">
        <v>2800</v>
      </c>
      <c r="E1593" s="4">
        <v>701</v>
      </c>
      <c r="F1593" t="s">
        <v>8221</v>
      </c>
      <c r="G1593" t="s">
        <v>8224</v>
      </c>
      <c r="H1593" t="s">
        <v>8246</v>
      </c>
      <c r="I1593">
        <v>1367444557</v>
      </c>
      <c r="J1593" s="11">
        <f>(((I1593/60)/60)/24)+DATE(1970,1,1)</f>
        <v>41395.904594907406</v>
      </c>
      <c r="K1593">
        <v>1364852557</v>
      </c>
      <c r="L1593" s="15">
        <f>(((K1593/60)/60)/24)+DATE(1970,1,1)</f>
        <v>41365.904594907406</v>
      </c>
      <c r="M1593" s="63">
        <f>DATEDIF(L1593,J1593,"D")</f>
        <v>30</v>
      </c>
      <c r="N1593" s="5">
        <v>30</v>
      </c>
      <c r="O1593" t="b">
        <v>0</v>
      </c>
      <c r="P1593">
        <v>15</v>
      </c>
      <c r="Q1593" t="b">
        <v>0</v>
      </c>
      <c r="R1593" t="s">
        <v>8275</v>
      </c>
      <c r="S1593" s="2">
        <f>IF(E1593=0,0,E1593/D1593*100)</f>
        <v>25.035714285714285</v>
      </c>
      <c r="T1593" s="4">
        <f>IF(E1593=0,0,E1593/P1593)</f>
        <v>46.733333333333334</v>
      </c>
      <c r="U1593" t="str">
        <f>PROPER(LEFT(R1593,(SEARCH("/",R1593)-2)+1))</f>
        <v>Publishing</v>
      </c>
      <c r="V1593" t="str">
        <f>PROPER(RIGHT(R1593,LEN(R1593)-SEARCH("/",R1593)))</f>
        <v>Fiction</v>
      </c>
    </row>
    <row r="1594" spans="1:22" x14ac:dyDescent="0.25">
      <c r="A1594">
        <v>1501</v>
      </c>
      <c r="B1594" s="7" t="s">
        <v>1502</v>
      </c>
      <c r="C1594" s="7" t="s">
        <v>5611</v>
      </c>
      <c r="D1594" s="4">
        <v>52000</v>
      </c>
      <c r="E1594" s="4">
        <v>86492</v>
      </c>
      <c r="F1594" t="s">
        <v>8219</v>
      </c>
      <c r="G1594" t="s">
        <v>8229</v>
      </c>
      <c r="H1594" t="s">
        <v>8251</v>
      </c>
      <c r="I1594">
        <v>1436364023</v>
      </c>
      <c r="J1594" s="11">
        <f>(((I1594/60)/60)/24)+DATE(1970,1,1)</f>
        <v>42193.583599537036</v>
      </c>
      <c r="K1594">
        <v>1433772023</v>
      </c>
      <c r="L1594" s="15">
        <f>(((K1594/60)/60)/24)+DATE(1970,1,1)</f>
        <v>42163.583599537036</v>
      </c>
      <c r="M1594" s="63">
        <f>DATEDIF(L1594,J1594,"D")</f>
        <v>30</v>
      </c>
      <c r="N1594" s="5">
        <v>30</v>
      </c>
      <c r="O1594" t="b">
        <v>1</v>
      </c>
      <c r="P1594">
        <v>885</v>
      </c>
      <c r="Q1594" t="b">
        <v>1</v>
      </c>
      <c r="R1594" t="s">
        <v>8285</v>
      </c>
      <c r="S1594" s="2">
        <f>IF(E1594=0,0,E1594/D1594*100)</f>
        <v>166.33076923076925</v>
      </c>
      <c r="T1594" s="4">
        <f>IF(E1594=0,0,E1594/P1594)</f>
        <v>97.731073446327684</v>
      </c>
      <c r="U1594" t="str">
        <f>PROPER(LEFT(R1594,(SEARCH("/",R1594)-2)+1))</f>
        <v>Photography</v>
      </c>
      <c r="V1594" t="str">
        <f>PROPER(RIGHT(R1594,LEN(R1594)-SEARCH("/",R1594)))</f>
        <v>Photobooks</v>
      </c>
    </row>
    <row r="1595" spans="1:22" x14ac:dyDescent="0.25">
      <c r="A1595">
        <v>1506</v>
      </c>
      <c r="B1595" s="7" t="s">
        <v>1507</v>
      </c>
      <c r="C1595" s="7" t="s">
        <v>5616</v>
      </c>
      <c r="D1595" s="4">
        <v>1500</v>
      </c>
      <c r="E1595" s="4">
        <v>1671</v>
      </c>
      <c r="F1595" t="s">
        <v>8219</v>
      </c>
      <c r="G1595" t="s">
        <v>8225</v>
      </c>
      <c r="H1595" t="s">
        <v>8247</v>
      </c>
      <c r="I1595">
        <v>1406227904</v>
      </c>
      <c r="J1595" s="11">
        <f>(((I1595/60)/60)/24)+DATE(1970,1,1)</f>
        <v>41844.785925925928</v>
      </c>
      <c r="K1595">
        <v>1403635904</v>
      </c>
      <c r="L1595" s="15">
        <f>(((K1595/60)/60)/24)+DATE(1970,1,1)</f>
        <v>41814.785925925928</v>
      </c>
      <c r="M1595" s="63">
        <f>DATEDIF(L1595,J1595,"D")</f>
        <v>30</v>
      </c>
      <c r="N1595" s="5">
        <v>30</v>
      </c>
      <c r="O1595" t="b">
        <v>1</v>
      </c>
      <c r="P1595">
        <v>43</v>
      </c>
      <c r="Q1595" t="b">
        <v>1</v>
      </c>
      <c r="R1595" t="s">
        <v>8285</v>
      </c>
      <c r="S1595" s="2">
        <f>IF(E1595=0,0,E1595/D1595*100)</f>
        <v>111.4</v>
      </c>
      <c r="T1595" s="4">
        <f>IF(E1595=0,0,E1595/P1595)</f>
        <v>38.860465116279073</v>
      </c>
      <c r="U1595" t="str">
        <f>PROPER(LEFT(R1595,(SEARCH("/",R1595)-2)+1))</f>
        <v>Photography</v>
      </c>
      <c r="V1595" t="str">
        <f>PROPER(RIGHT(R1595,LEN(R1595)-SEARCH("/",R1595)))</f>
        <v>Photobooks</v>
      </c>
    </row>
    <row r="1596" spans="1:22" x14ac:dyDescent="0.25">
      <c r="A1596">
        <v>1510</v>
      </c>
      <c r="B1596" s="7" t="s">
        <v>1511</v>
      </c>
      <c r="C1596" s="7" t="s">
        <v>5620</v>
      </c>
      <c r="D1596" s="4">
        <v>16000</v>
      </c>
      <c r="E1596" s="4">
        <v>16165.6</v>
      </c>
      <c r="F1596" t="s">
        <v>8219</v>
      </c>
      <c r="G1596" t="s">
        <v>8225</v>
      </c>
      <c r="H1596" t="s">
        <v>8247</v>
      </c>
      <c r="I1596">
        <v>1405761278</v>
      </c>
      <c r="J1596" s="11">
        <f>(((I1596/60)/60)/24)+DATE(1970,1,1)</f>
        <v>41839.385162037033</v>
      </c>
      <c r="K1596">
        <v>1403169278</v>
      </c>
      <c r="L1596" s="15">
        <f>(((K1596/60)/60)/24)+DATE(1970,1,1)</f>
        <v>41809.385162037033</v>
      </c>
      <c r="M1596" s="63">
        <f>DATEDIF(L1596,J1596,"D")</f>
        <v>30</v>
      </c>
      <c r="N1596" s="5">
        <v>30</v>
      </c>
      <c r="O1596" t="b">
        <v>1</v>
      </c>
      <c r="P1596">
        <v>405</v>
      </c>
      <c r="Q1596" t="b">
        <v>1</v>
      </c>
      <c r="R1596" t="s">
        <v>8285</v>
      </c>
      <c r="S1596" s="2">
        <f>IF(E1596=0,0,E1596/D1596*100)</f>
        <v>101.03500000000001</v>
      </c>
      <c r="T1596" s="4">
        <f>IF(E1596=0,0,E1596/P1596)</f>
        <v>39.91506172839506</v>
      </c>
      <c r="U1596" t="str">
        <f>PROPER(LEFT(R1596,(SEARCH("/",R1596)-2)+1))</f>
        <v>Photography</v>
      </c>
      <c r="V1596" t="str">
        <f>PROPER(RIGHT(R1596,LEN(R1596)-SEARCH("/",R1596)))</f>
        <v>Photobooks</v>
      </c>
    </row>
    <row r="1597" spans="1:22" x14ac:dyDescent="0.25">
      <c r="A1597">
        <v>1511</v>
      </c>
      <c r="B1597" s="7" t="s">
        <v>1512</v>
      </c>
      <c r="C1597" s="7" t="s">
        <v>5621</v>
      </c>
      <c r="D1597" s="4">
        <v>14000</v>
      </c>
      <c r="E1597" s="4">
        <v>15651</v>
      </c>
      <c r="F1597" t="s">
        <v>8219</v>
      </c>
      <c r="G1597" t="s">
        <v>8224</v>
      </c>
      <c r="H1597" t="s">
        <v>8246</v>
      </c>
      <c r="I1597">
        <v>1447858804</v>
      </c>
      <c r="J1597" s="11">
        <f>(((I1597/60)/60)/24)+DATE(1970,1,1)</f>
        <v>42326.625046296293</v>
      </c>
      <c r="K1597">
        <v>1445263204</v>
      </c>
      <c r="L1597" s="15">
        <f>(((K1597/60)/60)/24)+DATE(1970,1,1)</f>
        <v>42296.583379629628</v>
      </c>
      <c r="M1597" s="63">
        <f>DATEDIF(L1597,J1597,"D")</f>
        <v>30</v>
      </c>
      <c r="N1597" s="5">
        <v>30</v>
      </c>
      <c r="O1597" t="b">
        <v>1</v>
      </c>
      <c r="P1597">
        <v>206</v>
      </c>
      <c r="Q1597" t="b">
        <v>1</v>
      </c>
      <c r="R1597" t="s">
        <v>8285</v>
      </c>
      <c r="S1597" s="2">
        <f>IF(E1597=0,0,E1597/D1597*100)</f>
        <v>111.79285714285714</v>
      </c>
      <c r="T1597" s="4">
        <f>IF(E1597=0,0,E1597/P1597)</f>
        <v>75.975728155339809</v>
      </c>
      <c r="U1597" t="str">
        <f>PROPER(LEFT(R1597,(SEARCH("/",R1597)-2)+1))</f>
        <v>Photography</v>
      </c>
      <c r="V1597" t="str">
        <f>PROPER(RIGHT(R1597,LEN(R1597)-SEARCH("/",R1597)))</f>
        <v>Photobooks</v>
      </c>
    </row>
    <row r="1598" spans="1:22" x14ac:dyDescent="0.25">
      <c r="A1598">
        <v>1512</v>
      </c>
      <c r="B1598" s="7" t="s">
        <v>1513</v>
      </c>
      <c r="C1598" s="7" t="s">
        <v>5622</v>
      </c>
      <c r="D1598" s="4">
        <v>3500</v>
      </c>
      <c r="E1598" s="4">
        <v>19557</v>
      </c>
      <c r="F1598" t="s">
        <v>8219</v>
      </c>
      <c r="G1598" t="s">
        <v>8224</v>
      </c>
      <c r="H1598" t="s">
        <v>8246</v>
      </c>
      <c r="I1598">
        <v>1486311939</v>
      </c>
      <c r="J1598" s="11">
        <f>(((I1598/60)/60)/24)+DATE(1970,1,1)</f>
        <v>42771.684479166666</v>
      </c>
      <c r="K1598">
        <v>1483719939</v>
      </c>
      <c r="L1598" s="15">
        <f>(((K1598/60)/60)/24)+DATE(1970,1,1)</f>
        <v>42741.684479166666</v>
      </c>
      <c r="M1598" s="63">
        <f>DATEDIF(L1598,J1598,"D")</f>
        <v>30</v>
      </c>
      <c r="N1598" s="5">
        <v>30</v>
      </c>
      <c r="O1598" t="b">
        <v>1</v>
      </c>
      <c r="P1598">
        <v>335</v>
      </c>
      <c r="Q1598" t="b">
        <v>1</v>
      </c>
      <c r="R1598" t="s">
        <v>8285</v>
      </c>
      <c r="S1598" s="2">
        <f>IF(E1598=0,0,E1598/D1598*100)</f>
        <v>558.7714285714286</v>
      </c>
      <c r="T1598" s="4">
        <f>IF(E1598=0,0,E1598/P1598)</f>
        <v>58.379104477611939</v>
      </c>
      <c r="U1598" t="str">
        <f>PROPER(LEFT(R1598,(SEARCH("/",R1598)-2)+1))</f>
        <v>Photography</v>
      </c>
      <c r="V1598" t="str">
        <f>PROPER(RIGHT(R1598,LEN(R1598)-SEARCH("/",R1598)))</f>
        <v>Photobooks</v>
      </c>
    </row>
    <row r="1599" spans="1:22" x14ac:dyDescent="0.25">
      <c r="A1599">
        <v>1513</v>
      </c>
      <c r="B1599" s="7" t="s">
        <v>1514</v>
      </c>
      <c r="C1599" s="7" t="s">
        <v>5623</v>
      </c>
      <c r="D1599" s="4">
        <v>8000</v>
      </c>
      <c r="E1599" s="4">
        <v>12001.5</v>
      </c>
      <c r="F1599" t="s">
        <v>8219</v>
      </c>
      <c r="G1599" t="s">
        <v>8225</v>
      </c>
      <c r="H1599" t="s">
        <v>8247</v>
      </c>
      <c r="I1599">
        <v>1405523866</v>
      </c>
      <c r="J1599" s="11">
        <f>(((I1599/60)/60)/24)+DATE(1970,1,1)</f>
        <v>41836.637337962966</v>
      </c>
      <c r="K1599">
        <v>1402931866</v>
      </c>
      <c r="L1599" s="15">
        <f>(((K1599/60)/60)/24)+DATE(1970,1,1)</f>
        <v>41806.637337962966</v>
      </c>
      <c r="M1599" s="63">
        <f>DATEDIF(L1599,J1599,"D")</f>
        <v>30</v>
      </c>
      <c r="N1599" s="5">
        <v>30</v>
      </c>
      <c r="O1599" t="b">
        <v>1</v>
      </c>
      <c r="P1599">
        <v>215</v>
      </c>
      <c r="Q1599" t="b">
        <v>1</v>
      </c>
      <c r="R1599" t="s">
        <v>8285</v>
      </c>
      <c r="S1599" s="2">
        <f>IF(E1599=0,0,E1599/D1599*100)</f>
        <v>150.01875000000001</v>
      </c>
      <c r="T1599" s="4">
        <f>IF(E1599=0,0,E1599/P1599)</f>
        <v>55.82093023255814</v>
      </c>
      <c r="U1599" t="str">
        <f>PROPER(LEFT(R1599,(SEARCH("/",R1599)-2)+1))</f>
        <v>Photography</v>
      </c>
      <c r="V1599" t="str">
        <f>PROPER(RIGHT(R1599,LEN(R1599)-SEARCH("/",R1599)))</f>
        <v>Photobooks</v>
      </c>
    </row>
    <row r="1600" spans="1:22" x14ac:dyDescent="0.25">
      <c r="A1600">
        <v>1515</v>
      </c>
      <c r="B1600" s="7" t="s">
        <v>1516</v>
      </c>
      <c r="C1600" s="7" t="s">
        <v>5625</v>
      </c>
      <c r="D1600" s="4">
        <v>300000</v>
      </c>
      <c r="E1600" s="4">
        <v>471567</v>
      </c>
      <c r="F1600" t="s">
        <v>8219</v>
      </c>
      <c r="G1600" t="s">
        <v>8234</v>
      </c>
      <c r="H1600" t="s">
        <v>8254</v>
      </c>
      <c r="I1600">
        <v>1458104697</v>
      </c>
      <c r="J1600" s="11">
        <f>(((I1600/60)/60)/24)+DATE(1970,1,1)</f>
        <v>42445.211770833332</v>
      </c>
      <c r="K1600">
        <v>1455516297</v>
      </c>
      <c r="L1600" s="15">
        <f>(((K1600/60)/60)/24)+DATE(1970,1,1)</f>
        <v>42415.253437499996</v>
      </c>
      <c r="M1600" s="63">
        <f>DATEDIF(L1600,J1600,"D")</f>
        <v>30</v>
      </c>
      <c r="N1600" s="5">
        <v>30</v>
      </c>
      <c r="O1600" t="b">
        <v>1</v>
      </c>
      <c r="P1600">
        <v>555</v>
      </c>
      <c r="Q1600" t="b">
        <v>1</v>
      </c>
      <c r="R1600" t="s">
        <v>8285</v>
      </c>
      <c r="S1600" s="2">
        <f>IF(E1600=0,0,E1600/D1600*100)</f>
        <v>157.18899999999999</v>
      </c>
      <c r="T1600" s="4">
        <f>IF(E1600=0,0,E1600/P1600)</f>
        <v>849.67027027027029</v>
      </c>
      <c r="U1600" t="str">
        <f>PROPER(LEFT(R1600,(SEARCH("/",R1600)-2)+1))</f>
        <v>Photography</v>
      </c>
      <c r="V1600" t="str">
        <f>PROPER(RIGHT(R1600,LEN(R1600)-SEARCH("/",R1600)))</f>
        <v>Photobooks</v>
      </c>
    </row>
    <row r="1601" spans="1:22" x14ac:dyDescent="0.25">
      <c r="A1601">
        <v>1516</v>
      </c>
      <c r="B1601" s="7" t="s">
        <v>1517</v>
      </c>
      <c r="C1601" s="7" t="s">
        <v>5626</v>
      </c>
      <c r="D1601" s="4">
        <v>17000</v>
      </c>
      <c r="E1601" s="4">
        <v>18472</v>
      </c>
      <c r="F1601" t="s">
        <v>8219</v>
      </c>
      <c r="G1601" t="s">
        <v>8224</v>
      </c>
      <c r="H1601" t="s">
        <v>8246</v>
      </c>
      <c r="I1601">
        <v>1475762400</v>
      </c>
      <c r="J1601" s="11">
        <f>(((I1601/60)/60)/24)+DATE(1970,1,1)</f>
        <v>42649.583333333328</v>
      </c>
      <c r="K1601">
        <v>1473160292</v>
      </c>
      <c r="L1601" s="15">
        <f>(((K1601/60)/60)/24)+DATE(1970,1,1)</f>
        <v>42619.466342592597</v>
      </c>
      <c r="M1601" s="63">
        <f>DATEDIF(L1601,J1601,"D")</f>
        <v>30</v>
      </c>
      <c r="N1601" s="5">
        <v>30</v>
      </c>
      <c r="O1601" t="b">
        <v>1</v>
      </c>
      <c r="P1601">
        <v>116</v>
      </c>
      <c r="Q1601" t="b">
        <v>1</v>
      </c>
      <c r="R1601" t="s">
        <v>8285</v>
      </c>
      <c r="S1601" s="2">
        <f>IF(E1601=0,0,E1601/D1601*100)</f>
        <v>108.65882352941176</v>
      </c>
      <c r="T1601" s="4">
        <f>IF(E1601=0,0,E1601/P1601)</f>
        <v>159.24137931034483</v>
      </c>
      <c r="U1601" t="str">
        <f>PROPER(LEFT(R1601,(SEARCH("/",R1601)-2)+1))</f>
        <v>Photography</v>
      </c>
      <c r="V1601" t="str">
        <f>PROPER(RIGHT(R1601,LEN(R1601)-SEARCH("/",R1601)))</f>
        <v>Photobooks</v>
      </c>
    </row>
    <row r="1602" spans="1:22" x14ac:dyDescent="0.25">
      <c r="A1602">
        <v>1518</v>
      </c>
      <c r="B1602" s="7" t="s">
        <v>1519</v>
      </c>
      <c r="C1602" s="7" t="s">
        <v>5628</v>
      </c>
      <c r="D1602" s="4">
        <v>15000</v>
      </c>
      <c r="E1602" s="4">
        <v>30805</v>
      </c>
      <c r="F1602" t="s">
        <v>8219</v>
      </c>
      <c r="G1602" t="s">
        <v>8224</v>
      </c>
      <c r="H1602" t="s">
        <v>8246</v>
      </c>
      <c r="I1602">
        <v>1401565252</v>
      </c>
      <c r="J1602" s="11">
        <f>(((I1602/60)/60)/24)+DATE(1970,1,1)</f>
        <v>41790.8200462963</v>
      </c>
      <c r="K1602">
        <v>1398973252</v>
      </c>
      <c r="L1602" s="15">
        <f>(((K1602/60)/60)/24)+DATE(1970,1,1)</f>
        <v>41760.8200462963</v>
      </c>
      <c r="M1602" s="63">
        <f>DATEDIF(L1602,J1602,"D")</f>
        <v>30</v>
      </c>
      <c r="N1602" s="5">
        <v>30</v>
      </c>
      <c r="O1602" t="b">
        <v>1</v>
      </c>
      <c r="P1602">
        <v>236</v>
      </c>
      <c r="Q1602" t="b">
        <v>1</v>
      </c>
      <c r="R1602" t="s">
        <v>8285</v>
      </c>
      <c r="S1602" s="2">
        <f>IF(E1602=0,0,E1602/D1602*100)</f>
        <v>205.36666666666665</v>
      </c>
      <c r="T1602" s="4">
        <f>IF(E1602=0,0,E1602/P1602)</f>
        <v>130.52966101694915</v>
      </c>
      <c r="U1602" t="str">
        <f>PROPER(LEFT(R1602,(SEARCH("/",R1602)-2)+1))</f>
        <v>Photography</v>
      </c>
      <c r="V1602" t="str">
        <f>PROPER(RIGHT(R1602,LEN(R1602)-SEARCH("/",R1602)))</f>
        <v>Photobooks</v>
      </c>
    </row>
    <row r="1603" spans="1:22" x14ac:dyDescent="0.25">
      <c r="A1603">
        <v>1522</v>
      </c>
      <c r="B1603" s="7" t="s">
        <v>1523</v>
      </c>
      <c r="C1603" s="7" t="s">
        <v>5632</v>
      </c>
      <c r="D1603" s="4">
        <v>43500</v>
      </c>
      <c r="E1603" s="4">
        <v>60450.1</v>
      </c>
      <c r="F1603" t="s">
        <v>8219</v>
      </c>
      <c r="G1603" t="s">
        <v>8224</v>
      </c>
      <c r="H1603" t="s">
        <v>8246</v>
      </c>
      <c r="I1603">
        <v>1413575739</v>
      </c>
      <c r="J1603" s="11">
        <f>(((I1603/60)/60)/24)+DATE(1970,1,1)</f>
        <v>41929.830312500002</v>
      </c>
      <c r="K1603">
        <v>1410983739</v>
      </c>
      <c r="L1603" s="15">
        <f>(((K1603/60)/60)/24)+DATE(1970,1,1)</f>
        <v>41899.830312500002</v>
      </c>
      <c r="M1603" s="63">
        <f>DATEDIF(L1603,J1603,"D")</f>
        <v>30</v>
      </c>
      <c r="N1603" s="5">
        <v>30</v>
      </c>
      <c r="O1603" t="b">
        <v>1</v>
      </c>
      <c r="P1603">
        <v>452</v>
      </c>
      <c r="Q1603" t="b">
        <v>1</v>
      </c>
      <c r="R1603" t="s">
        <v>8285</v>
      </c>
      <c r="S1603" s="2">
        <f>IF(E1603=0,0,E1603/D1603*100)</f>
        <v>138.96574712643678</v>
      </c>
      <c r="T1603" s="4">
        <f>IF(E1603=0,0,E1603/P1603)</f>
        <v>133.7391592920354</v>
      </c>
      <c r="U1603" t="str">
        <f>PROPER(LEFT(R1603,(SEARCH("/",R1603)-2)+1))</f>
        <v>Photography</v>
      </c>
      <c r="V1603" t="str">
        <f>PROPER(RIGHT(R1603,LEN(R1603)-SEARCH("/",R1603)))</f>
        <v>Photobooks</v>
      </c>
    </row>
    <row r="1604" spans="1:22" x14ac:dyDescent="0.25">
      <c r="A1604">
        <v>1524</v>
      </c>
      <c r="B1604" s="7" t="s">
        <v>1525</v>
      </c>
      <c r="C1604" s="7" t="s">
        <v>5634</v>
      </c>
      <c r="D1604" s="4">
        <v>3000</v>
      </c>
      <c r="E1604" s="4">
        <v>6210</v>
      </c>
      <c r="F1604" t="s">
        <v>8219</v>
      </c>
      <c r="G1604" t="s">
        <v>8235</v>
      </c>
      <c r="H1604" t="s">
        <v>8255</v>
      </c>
      <c r="I1604">
        <v>1487592090</v>
      </c>
      <c r="J1604" s="11">
        <f>(((I1604/60)/60)/24)+DATE(1970,1,1)</f>
        <v>42786.501041666663</v>
      </c>
      <c r="K1604">
        <v>1485000090</v>
      </c>
      <c r="L1604" s="15">
        <f>(((K1604/60)/60)/24)+DATE(1970,1,1)</f>
        <v>42756.501041666663</v>
      </c>
      <c r="M1604" s="63">
        <f>DATEDIF(L1604,J1604,"D")</f>
        <v>30</v>
      </c>
      <c r="N1604" s="5">
        <v>30</v>
      </c>
      <c r="O1604" t="b">
        <v>1</v>
      </c>
      <c r="P1604">
        <v>28</v>
      </c>
      <c r="Q1604" t="b">
        <v>1</v>
      </c>
      <c r="R1604" t="s">
        <v>8285</v>
      </c>
      <c r="S1604" s="2">
        <f>IF(E1604=0,0,E1604/D1604*100)</f>
        <v>206.99999999999997</v>
      </c>
      <c r="T1604" s="4">
        <f>IF(E1604=0,0,E1604/P1604)</f>
        <v>221.78571428571428</v>
      </c>
      <c r="U1604" t="str">
        <f>PROPER(LEFT(R1604,(SEARCH("/",R1604)-2)+1))</f>
        <v>Photography</v>
      </c>
      <c r="V1604" t="str">
        <f>PROPER(RIGHT(R1604,LEN(R1604)-SEARCH("/",R1604)))</f>
        <v>Photobooks</v>
      </c>
    </row>
    <row r="1605" spans="1:22" x14ac:dyDescent="0.25">
      <c r="A1605">
        <v>1525</v>
      </c>
      <c r="B1605" s="7" t="s">
        <v>1526</v>
      </c>
      <c r="C1605" s="7" t="s">
        <v>5635</v>
      </c>
      <c r="D1605" s="4">
        <v>2600</v>
      </c>
      <c r="E1605" s="4">
        <v>4524.1499999999996</v>
      </c>
      <c r="F1605" t="s">
        <v>8219</v>
      </c>
      <c r="G1605" t="s">
        <v>8224</v>
      </c>
      <c r="H1605" t="s">
        <v>8246</v>
      </c>
      <c r="I1605">
        <v>1471539138</v>
      </c>
      <c r="J1605" s="11">
        <f>(((I1605/60)/60)/24)+DATE(1970,1,1)</f>
        <v>42600.702986111108</v>
      </c>
      <c r="K1605">
        <v>1468947138</v>
      </c>
      <c r="L1605" s="15">
        <f>(((K1605/60)/60)/24)+DATE(1970,1,1)</f>
        <v>42570.702986111108</v>
      </c>
      <c r="M1605" s="63">
        <f>DATEDIF(L1605,J1605,"D")</f>
        <v>30</v>
      </c>
      <c r="N1605" s="5">
        <v>30</v>
      </c>
      <c r="O1605" t="b">
        <v>1</v>
      </c>
      <c r="P1605">
        <v>140</v>
      </c>
      <c r="Q1605" t="b">
        <v>1</v>
      </c>
      <c r="R1605" t="s">
        <v>8285</v>
      </c>
      <c r="S1605" s="2">
        <f>IF(E1605=0,0,E1605/D1605*100)</f>
        <v>174.00576923076923</v>
      </c>
      <c r="T1605" s="4">
        <f>IF(E1605=0,0,E1605/P1605)</f>
        <v>32.315357142857138</v>
      </c>
      <c r="U1605" t="str">
        <f>PROPER(LEFT(R1605,(SEARCH("/",R1605)-2)+1))</f>
        <v>Photography</v>
      </c>
      <c r="V1605" t="str">
        <f>PROPER(RIGHT(R1605,LEN(R1605)-SEARCH("/",R1605)))</f>
        <v>Photobooks</v>
      </c>
    </row>
    <row r="1606" spans="1:22" x14ac:dyDescent="0.25">
      <c r="A1606">
        <v>1529</v>
      </c>
      <c r="B1606" s="7" t="s">
        <v>1530</v>
      </c>
      <c r="C1606" s="7" t="s">
        <v>5639</v>
      </c>
      <c r="D1606" s="4">
        <v>19000</v>
      </c>
      <c r="E1606" s="4">
        <v>19129</v>
      </c>
      <c r="F1606" t="s">
        <v>8219</v>
      </c>
      <c r="G1606" t="s">
        <v>8224</v>
      </c>
      <c r="H1606" t="s">
        <v>8246</v>
      </c>
      <c r="I1606">
        <v>1426773920</v>
      </c>
      <c r="J1606" s="11">
        <f>(((I1606/60)/60)/24)+DATE(1970,1,1)</f>
        <v>42082.587037037039</v>
      </c>
      <c r="K1606">
        <v>1424185520</v>
      </c>
      <c r="L1606" s="15">
        <f>(((K1606/60)/60)/24)+DATE(1970,1,1)</f>
        <v>42052.628703703704</v>
      </c>
      <c r="M1606" s="63">
        <f>DATEDIF(L1606,J1606,"D")</f>
        <v>30</v>
      </c>
      <c r="N1606" s="5">
        <v>30</v>
      </c>
      <c r="O1606" t="b">
        <v>1</v>
      </c>
      <c r="P1606">
        <v>141</v>
      </c>
      <c r="Q1606" t="b">
        <v>1</v>
      </c>
      <c r="R1606" t="s">
        <v>8285</v>
      </c>
      <c r="S1606" s="2">
        <f>IF(E1606=0,0,E1606/D1606*100)</f>
        <v>100.67894736842105</v>
      </c>
      <c r="T1606" s="4">
        <f>IF(E1606=0,0,E1606/P1606)</f>
        <v>135.66666666666666</v>
      </c>
      <c r="U1606" t="str">
        <f>PROPER(LEFT(R1606,(SEARCH("/",R1606)-2)+1))</f>
        <v>Photography</v>
      </c>
      <c r="V1606" t="str">
        <f>PROPER(RIGHT(R1606,LEN(R1606)-SEARCH("/",R1606)))</f>
        <v>Photobooks</v>
      </c>
    </row>
    <row r="1607" spans="1:22" x14ac:dyDescent="0.25">
      <c r="A1607">
        <v>1534</v>
      </c>
      <c r="B1607" s="7" t="s">
        <v>1535</v>
      </c>
      <c r="C1607" s="7" t="s">
        <v>5644</v>
      </c>
      <c r="D1607" s="4">
        <v>7500</v>
      </c>
      <c r="E1607" s="4">
        <v>31330</v>
      </c>
      <c r="F1607" t="s">
        <v>8219</v>
      </c>
      <c r="G1607" t="s">
        <v>8224</v>
      </c>
      <c r="H1607" t="s">
        <v>8246</v>
      </c>
      <c r="I1607">
        <v>1441383062</v>
      </c>
      <c r="J1607" s="11">
        <f>(((I1607/60)/60)/24)+DATE(1970,1,1)</f>
        <v>42251.67432870371</v>
      </c>
      <c r="K1607">
        <v>1438791062</v>
      </c>
      <c r="L1607" s="15">
        <f>(((K1607/60)/60)/24)+DATE(1970,1,1)</f>
        <v>42221.67432870371</v>
      </c>
      <c r="M1607" s="63">
        <f>DATEDIF(L1607,J1607,"D")</f>
        <v>30</v>
      </c>
      <c r="N1607" s="5">
        <v>30</v>
      </c>
      <c r="O1607" t="b">
        <v>1</v>
      </c>
      <c r="P1607">
        <v>369</v>
      </c>
      <c r="Q1607" t="b">
        <v>1</v>
      </c>
      <c r="R1607" t="s">
        <v>8285</v>
      </c>
      <c r="S1607" s="2">
        <f>IF(E1607=0,0,E1607/D1607*100)</f>
        <v>417.73333333333335</v>
      </c>
      <c r="T1607" s="4">
        <f>IF(E1607=0,0,E1607/P1607)</f>
        <v>84.905149051490511</v>
      </c>
      <c r="U1607" t="str">
        <f>PROPER(LEFT(R1607,(SEARCH("/",R1607)-2)+1))</f>
        <v>Photography</v>
      </c>
      <c r="V1607" t="str">
        <f>PROPER(RIGHT(R1607,LEN(R1607)-SEARCH("/",R1607)))</f>
        <v>Photobooks</v>
      </c>
    </row>
    <row r="1608" spans="1:22" x14ac:dyDescent="0.25">
      <c r="A1608">
        <v>1536</v>
      </c>
      <c r="B1608" s="7" t="s">
        <v>1537</v>
      </c>
      <c r="C1608" s="7" t="s">
        <v>5646</v>
      </c>
      <c r="D1608" s="4">
        <v>12000</v>
      </c>
      <c r="E1608" s="4">
        <v>30037.01</v>
      </c>
      <c r="F1608" t="s">
        <v>8219</v>
      </c>
      <c r="G1608" t="s">
        <v>8224</v>
      </c>
      <c r="H1608" t="s">
        <v>8246</v>
      </c>
      <c r="I1608">
        <v>1440702910</v>
      </c>
      <c r="J1608" s="11">
        <f>(((I1608/60)/60)/24)+DATE(1970,1,1)</f>
        <v>42243.802199074074</v>
      </c>
      <c r="K1608">
        <v>1438110910</v>
      </c>
      <c r="L1608" s="15">
        <f>(((K1608/60)/60)/24)+DATE(1970,1,1)</f>
        <v>42213.802199074074</v>
      </c>
      <c r="M1608" s="63">
        <f>DATEDIF(L1608,J1608,"D")</f>
        <v>30</v>
      </c>
      <c r="N1608" s="5">
        <v>30</v>
      </c>
      <c r="O1608" t="b">
        <v>1</v>
      </c>
      <c r="P1608">
        <v>455</v>
      </c>
      <c r="Q1608" t="b">
        <v>1</v>
      </c>
      <c r="R1608" t="s">
        <v>8285</v>
      </c>
      <c r="S1608" s="2">
        <f>IF(E1608=0,0,E1608/D1608*100)</f>
        <v>250.30841666666666</v>
      </c>
      <c r="T1608" s="4">
        <f>IF(E1608=0,0,E1608/P1608)</f>
        <v>66.015406593406595</v>
      </c>
      <c r="U1608" t="str">
        <f>PROPER(LEFT(R1608,(SEARCH("/",R1608)-2)+1))</f>
        <v>Photography</v>
      </c>
      <c r="V1608" t="str">
        <f>PROPER(RIGHT(R1608,LEN(R1608)-SEARCH("/",R1608)))</f>
        <v>Photobooks</v>
      </c>
    </row>
    <row r="1609" spans="1:22" x14ac:dyDescent="0.25">
      <c r="A1609">
        <v>1540</v>
      </c>
      <c r="B1609" s="7" t="s">
        <v>1541</v>
      </c>
      <c r="C1609" s="7" t="s">
        <v>5650</v>
      </c>
      <c r="D1609" s="4">
        <v>15000</v>
      </c>
      <c r="E1609" s="4">
        <v>17680</v>
      </c>
      <c r="F1609" t="s">
        <v>8219</v>
      </c>
      <c r="G1609" t="s">
        <v>8224</v>
      </c>
      <c r="H1609" t="s">
        <v>8246</v>
      </c>
      <c r="I1609">
        <v>1416964500</v>
      </c>
      <c r="J1609" s="11">
        <f>(((I1609/60)/60)/24)+DATE(1970,1,1)</f>
        <v>41969.052083333328</v>
      </c>
      <c r="K1609">
        <v>1414368616</v>
      </c>
      <c r="L1609" s="15">
        <f>(((K1609/60)/60)/24)+DATE(1970,1,1)</f>
        <v>41939.00712962963</v>
      </c>
      <c r="M1609" s="63">
        <f>DATEDIF(L1609,J1609,"D")</f>
        <v>30</v>
      </c>
      <c r="N1609" s="5">
        <v>30</v>
      </c>
      <c r="O1609" t="b">
        <v>1</v>
      </c>
      <c r="P1609">
        <v>98</v>
      </c>
      <c r="Q1609" t="b">
        <v>1</v>
      </c>
      <c r="R1609" t="s">
        <v>8285</v>
      </c>
      <c r="S1609" s="2">
        <f>IF(E1609=0,0,E1609/D1609*100)</f>
        <v>117.86666666666667</v>
      </c>
      <c r="T1609" s="4">
        <f>IF(E1609=0,0,E1609/P1609)</f>
        <v>180.40816326530611</v>
      </c>
      <c r="U1609" t="str">
        <f>PROPER(LEFT(R1609,(SEARCH("/",R1609)-2)+1))</f>
        <v>Photography</v>
      </c>
      <c r="V1609" t="str">
        <f>PROPER(RIGHT(R1609,LEN(R1609)-SEARCH("/",R1609)))</f>
        <v>Photobooks</v>
      </c>
    </row>
    <row r="1610" spans="1:22" x14ac:dyDescent="0.25">
      <c r="A1610">
        <v>1541</v>
      </c>
      <c r="B1610" s="7" t="s">
        <v>1542</v>
      </c>
      <c r="C1610" s="7" t="s">
        <v>5651</v>
      </c>
      <c r="D1610" s="4">
        <v>18000</v>
      </c>
      <c r="E1610" s="4">
        <v>6</v>
      </c>
      <c r="F1610" t="s">
        <v>8221</v>
      </c>
      <c r="G1610" t="s">
        <v>8224</v>
      </c>
      <c r="H1610" t="s">
        <v>8246</v>
      </c>
      <c r="I1610">
        <v>1420045538</v>
      </c>
      <c r="J1610" s="11">
        <f>(((I1610/60)/60)/24)+DATE(1970,1,1)</f>
        <v>42004.712245370371</v>
      </c>
      <c r="K1610">
        <v>1417453538</v>
      </c>
      <c r="L1610" s="15">
        <f>(((K1610/60)/60)/24)+DATE(1970,1,1)</f>
        <v>41974.712245370371</v>
      </c>
      <c r="M1610" s="63">
        <f>DATEDIF(L1610,J1610,"D")</f>
        <v>30</v>
      </c>
      <c r="N1610" s="5">
        <v>30</v>
      </c>
      <c r="O1610" t="b">
        <v>0</v>
      </c>
      <c r="P1610">
        <v>2</v>
      </c>
      <c r="Q1610" t="b">
        <v>0</v>
      </c>
      <c r="R1610" t="s">
        <v>8289</v>
      </c>
      <c r="S1610" s="2">
        <f>IF(E1610=0,0,E1610/D1610*100)</f>
        <v>3.3333333333333333E-2</v>
      </c>
      <c r="T1610" s="4">
        <f>IF(E1610=0,0,E1610/P1610)</f>
        <v>3</v>
      </c>
      <c r="U1610" t="str">
        <f>PROPER(LEFT(R1610,(SEARCH("/",R1610)-2)+1))</f>
        <v>Photography</v>
      </c>
      <c r="V1610" t="str">
        <f>PROPER(RIGHT(R1610,LEN(R1610)-SEARCH("/",R1610)))</f>
        <v>Nature</v>
      </c>
    </row>
    <row r="1611" spans="1:22" x14ac:dyDescent="0.25">
      <c r="A1611">
        <v>1543</v>
      </c>
      <c r="B1611" s="7" t="s">
        <v>1544</v>
      </c>
      <c r="C1611" s="7" t="s">
        <v>5653</v>
      </c>
      <c r="D1611" s="4">
        <v>2250</v>
      </c>
      <c r="E1611" s="4">
        <v>10</v>
      </c>
      <c r="F1611" t="s">
        <v>8221</v>
      </c>
      <c r="G1611" t="s">
        <v>8224</v>
      </c>
      <c r="H1611" t="s">
        <v>8246</v>
      </c>
      <c r="I1611">
        <v>1416662034</v>
      </c>
      <c r="J1611" s="11">
        <f>(((I1611/60)/60)/24)+DATE(1970,1,1)</f>
        <v>41965.551319444443</v>
      </c>
      <c r="K1611">
        <v>1414066434</v>
      </c>
      <c r="L1611" s="15">
        <f>(((K1611/60)/60)/24)+DATE(1970,1,1)</f>
        <v>41935.509652777779</v>
      </c>
      <c r="M1611" s="63">
        <f>DATEDIF(L1611,J1611,"D")</f>
        <v>30</v>
      </c>
      <c r="N1611" s="5">
        <v>30</v>
      </c>
      <c r="O1611" t="b">
        <v>0</v>
      </c>
      <c r="P1611">
        <v>1</v>
      </c>
      <c r="Q1611" t="b">
        <v>0</v>
      </c>
      <c r="R1611" t="s">
        <v>8289</v>
      </c>
      <c r="S1611" s="2">
        <f>IF(E1611=0,0,E1611/D1611*100)</f>
        <v>0.44444444444444442</v>
      </c>
      <c r="T1611" s="4">
        <f>IF(E1611=0,0,E1611/P1611)</f>
        <v>10</v>
      </c>
      <c r="U1611" t="str">
        <f>PROPER(LEFT(R1611,(SEARCH("/",R1611)-2)+1))</f>
        <v>Photography</v>
      </c>
      <c r="V1611" t="str">
        <f>PROPER(RIGHT(R1611,LEN(R1611)-SEARCH("/",R1611)))</f>
        <v>Nature</v>
      </c>
    </row>
    <row r="1612" spans="1:22" x14ac:dyDescent="0.25">
      <c r="A1612">
        <v>1548</v>
      </c>
      <c r="B1612" s="7" t="s">
        <v>1549</v>
      </c>
      <c r="C1612" s="7" t="s">
        <v>5658</v>
      </c>
      <c r="D1612" s="4">
        <v>700</v>
      </c>
      <c r="E1612" s="4">
        <v>60</v>
      </c>
      <c r="F1612" t="s">
        <v>8221</v>
      </c>
      <c r="G1612" t="s">
        <v>8224</v>
      </c>
      <c r="H1612" t="s">
        <v>8246</v>
      </c>
      <c r="I1612">
        <v>1447020620</v>
      </c>
      <c r="J1612" s="11">
        <f>(((I1612/60)/60)/24)+DATE(1970,1,1)</f>
        <v>42316.923842592587</v>
      </c>
      <c r="K1612">
        <v>1444425020</v>
      </c>
      <c r="L1612" s="15">
        <f>(((K1612/60)/60)/24)+DATE(1970,1,1)</f>
        <v>42286.88217592593</v>
      </c>
      <c r="M1612" s="63">
        <f>DATEDIF(L1612,J1612,"D")</f>
        <v>30</v>
      </c>
      <c r="N1612" s="5">
        <v>30</v>
      </c>
      <c r="O1612" t="b">
        <v>0</v>
      </c>
      <c r="P1612">
        <v>1</v>
      </c>
      <c r="Q1612" t="b">
        <v>0</v>
      </c>
      <c r="R1612" t="s">
        <v>8289</v>
      </c>
      <c r="S1612" s="2">
        <f>IF(E1612=0,0,E1612/D1612*100)</f>
        <v>8.5714285714285712</v>
      </c>
      <c r="T1612" s="4">
        <f>IF(E1612=0,0,E1612/P1612)</f>
        <v>60</v>
      </c>
      <c r="U1612" t="str">
        <f>PROPER(LEFT(R1612,(SEARCH("/",R1612)-2)+1))</f>
        <v>Photography</v>
      </c>
      <c r="V1612" t="str">
        <f>PROPER(RIGHT(R1612,LEN(R1612)-SEARCH("/",R1612)))</f>
        <v>Nature</v>
      </c>
    </row>
    <row r="1613" spans="1:22" x14ac:dyDescent="0.25">
      <c r="A1613">
        <v>1549</v>
      </c>
      <c r="B1613" s="7" t="s">
        <v>1550</v>
      </c>
      <c r="C1613" s="7" t="s">
        <v>5659</v>
      </c>
      <c r="D1613" s="4">
        <v>500</v>
      </c>
      <c r="E1613" s="4">
        <v>170</v>
      </c>
      <c r="F1613" t="s">
        <v>8221</v>
      </c>
      <c r="G1613" t="s">
        <v>8224</v>
      </c>
      <c r="H1613" t="s">
        <v>8246</v>
      </c>
      <c r="I1613">
        <v>1446524159</v>
      </c>
      <c r="J1613" s="11">
        <f>(((I1613/60)/60)/24)+DATE(1970,1,1)</f>
        <v>42311.177766203706</v>
      </c>
      <c r="K1613">
        <v>1443928559</v>
      </c>
      <c r="L1613" s="15">
        <f>(((K1613/60)/60)/24)+DATE(1970,1,1)</f>
        <v>42281.136099537034</v>
      </c>
      <c r="M1613" s="63">
        <f>DATEDIF(L1613,J1613,"D")</f>
        <v>30</v>
      </c>
      <c r="N1613" s="5">
        <v>30</v>
      </c>
      <c r="O1613" t="b">
        <v>0</v>
      </c>
      <c r="P1613">
        <v>6</v>
      </c>
      <c r="Q1613" t="b">
        <v>0</v>
      </c>
      <c r="R1613" t="s">
        <v>8289</v>
      </c>
      <c r="S1613" s="2">
        <f>IF(E1613=0,0,E1613/D1613*100)</f>
        <v>34</v>
      </c>
      <c r="T1613" s="4">
        <f>IF(E1613=0,0,E1613/P1613)</f>
        <v>28.333333333333332</v>
      </c>
      <c r="U1613" t="str">
        <f>PROPER(LEFT(R1613,(SEARCH("/",R1613)-2)+1))</f>
        <v>Photography</v>
      </c>
      <c r="V1613" t="str">
        <f>PROPER(RIGHT(R1613,LEN(R1613)-SEARCH("/",R1613)))</f>
        <v>Nature</v>
      </c>
    </row>
    <row r="1614" spans="1:22" x14ac:dyDescent="0.25">
      <c r="A1614">
        <v>1550</v>
      </c>
      <c r="B1614" s="7" t="s">
        <v>1551</v>
      </c>
      <c r="C1614" s="7" t="s">
        <v>5660</v>
      </c>
      <c r="D1614" s="4">
        <v>750</v>
      </c>
      <c r="E1614" s="4">
        <v>101</v>
      </c>
      <c r="F1614" t="s">
        <v>8221</v>
      </c>
      <c r="G1614" t="s">
        <v>8225</v>
      </c>
      <c r="H1614" t="s">
        <v>8247</v>
      </c>
      <c r="I1614">
        <v>1463050034</v>
      </c>
      <c r="J1614" s="11">
        <f>(((I1614/60)/60)/24)+DATE(1970,1,1)</f>
        <v>42502.449467592596</v>
      </c>
      <c r="K1614">
        <v>1460458034</v>
      </c>
      <c r="L1614" s="15">
        <f>(((K1614/60)/60)/24)+DATE(1970,1,1)</f>
        <v>42472.449467592596</v>
      </c>
      <c r="M1614" s="63">
        <f>DATEDIF(L1614,J1614,"D")</f>
        <v>30</v>
      </c>
      <c r="N1614" s="5">
        <v>30</v>
      </c>
      <c r="O1614" t="b">
        <v>0</v>
      </c>
      <c r="P1614">
        <v>7</v>
      </c>
      <c r="Q1614" t="b">
        <v>0</v>
      </c>
      <c r="R1614" t="s">
        <v>8289</v>
      </c>
      <c r="S1614" s="2">
        <f>IF(E1614=0,0,E1614/D1614*100)</f>
        <v>13.466666666666665</v>
      </c>
      <c r="T1614" s="4">
        <f>IF(E1614=0,0,E1614/P1614)</f>
        <v>14.428571428571429</v>
      </c>
      <c r="U1614" t="str">
        <f>PROPER(LEFT(R1614,(SEARCH("/",R1614)-2)+1))</f>
        <v>Photography</v>
      </c>
      <c r="V1614" t="str">
        <f>PROPER(RIGHT(R1614,LEN(R1614)-SEARCH("/",R1614)))</f>
        <v>Nature</v>
      </c>
    </row>
    <row r="1615" spans="1:22" x14ac:dyDescent="0.25">
      <c r="A1615">
        <v>1551</v>
      </c>
      <c r="B1615" s="7" t="s">
        <v>1552</v>
      </c>
      <c r="C1615" s="7" t="s">
        <v>5661</v>
      </c>
      <c r="D1615" s="4">
        <v>3500</v>
      </c>
      <c r="E1615" s="4">
        <v>0</v>
      </c>
      <c r="F1615" t="s">
        <v>8221</v>
      </c>
      <c r="G1615" t="s">
        <v>8224</v>
      </c>
      <c r="H1615" t="s">
        <v>8246</v>
      </c>
      <c r="I1615">
        <v>1432756039</v>
      </c>
      <c r="J1615" s="11">
        <f>(((I1615/60)/60)/24)+DATE(1970,1,1)</f>
        <v>42151.824525462958</v>
      </c>
      <c r="K1615">
        <v>1430164039</v>
      </c>
      <c r="L1615" s="15">
        <f>(((K1615/60)/60)/24)+DATE(1970,1,1)</f>
        <v>42121.824525462958</v>
      </c>
      <c r="M1615" s="63">
        <f>DATEDIF(L1615,J1615,"D")</f>
        <v>30</v>
      </c>
      <c r="N1615" s="5">
        <v>30</v>
      </c>
      <c r="O1615" t="b">
        <v>0</v>
      </c>
      <c r="P1615">
        <v>0</v>
      </c>
      <c r="Q1615" t="b">
        <v>0</v>
      </c>
      <c r="R1615" t="s">
        <v>8289</v>
      </c>
      <c r="S1615" s="2">
        <f>IF(E1615=0,0,E1615/D1615*100)</f>
        <v>0</v>
      </c>
      <c r="T1615" s="4">
        <f>IF(E1615=0,0,E1615/P1615)</f>
        <v>0</v>
      </c>
      <c r="U1615" t="str">
        <f>PROPER(LEFT(R1615,(SEARCH("/",R1615)-2)+1))</f>
        <v>Photography</v>
      </c>
      <c r="V1615" t="str">
        <f>PROPER(RIGHT(R1615,LEN(R1615)-SEARCH("/",R1615)))</f>
        <v>Nature</v>
      </c>
    </row>
    <row r="1616" spans="1:22" x14ac:dyDescent="0.25">
      <c r="A1616">
        <v>1553</v>
      </c>
      <c r="B1616" s="7" t="s">
        <v>1554</v>
      </c>
      <c r="C1616" s="7" t="s">
        <v>5663</v>
      </c>
      <c r="D1616" s="4">
        <v>6000</v>
      </c>
      <c r="E1616" s="4">
        <v>0</v>
      </c>
      <c r="F1616" t="s">
        <v>8221</v>
      </c>
      <c r="G1616" t="s">
        <v>8224</v>
      </c>
      <c r="H1616" t="s">
        <v>8246</v>
      </c>
      <c r="I1616">
        <v>1441176447</v>
      </c>
      <c r="J1616" s="11">
        <f>(((I1616/60)/60)/24)+DATE(1970,1,1)</f>
        <v>42249.282951388886</v>
      </c>
      <c r="K1616">
        <v>1438584447</v>
      </c>
      <c r="L1616" s="15">
        <f>(((K1616/60)/60)/24)+DATE(1970,1,1)</f>
        <v>42219.282951388886</v>
      </c>
      <c r="M1616" s="63">
        <f>DATEDIF(L1616,J1616,"D")</f>
        <v>30</v>
      </c>
      <c r="N1616" s="5">
        <v>30</v>
      </c>
      <c r="O1616" t="b">
        <v>0</v>
      </c>
      <c r="P1616">
        <v>0</v>
      </c>
      <c r="Q1616" t="b">
        <v>0</v>
      </c>
      <c r="R1616" t="s">
        <v>8289</v>
      </c>
      <c r="S1616" s="2">
        <f>IF(E1616=0,0,E1616/D1616*100)</f>
        <v>0</v>
      </c>
      <c r="T1616" s="4">
        <f>IF(E1616=0,0,E1616/P1616)</f>
        <v>0</v>
      </c>
      <c r="U1616" t="str">
        <f>PROPER(LEFT(R1616,(SEARCH("/",R1616)-2)+1))</f>
        <v>Photography</v>
      </c>
      <c r="V1616" t="str">
        <f>PROPER(RIGHT(R1616,LEN(R1616)-SEARCH("/",R1616)))</f>
        <v>Nature</v>
      </c>
    </row>
    <row r="1617" spans="1:22" x14ac:dyDescent="0.25">
      <c r="A1617">
        <v>1554</v>
      </c>
      <c r="B1617" s="7" t="s">
        <v>1555</v>
      </c>
      <c r="C1617" s="7" t="s">
        <v>5664</v>
      </c>
      <c r="D1617" s="4">
        <v>20000</v>
      </c>
      <c r="E1617" s="4">
        <v>0</v>
      </c>
      <c r="F1617" t="s">
        <v>8221</v>
      </c>
      <c r="G1617" t="s">
        <v>8226</v>
      </c>
      <c r="H1617" t="s">
        <v>8248</v>
      </c>
      <c r="I1617">
        <v>1438495390</v>
      </c>
      <c r="J1617" s="11">
        <f>(((I1617/60)/60)/24)+DATE(1970,1,1)</f>
        <v>42218.252199074079</v>
      </c>
      <c r="K1617">
        <v>1435903390</v>
      </c>
      <c r="L1617" s="15">
        <f>(((K1617/60)/60)/24)+DATE(1970,1,1)</f>
        <v>42188.252199074079</v>
      </c>
      <c r="M1617" s="63">
        <f>DATEDIF(L1617,J1617,"D")</f>
        <v>30</v>
      </c>
      <c r="N1617" s="5">
        <v>30</v>
      </c>
      <c r="O1617" t="b">
        <v>0</v>
      </c>
      <c r="P1617">
        <v>0</v>
      </c>
      <c r="Q1617" t="b">
        <v>0</v>
      </c>
      <c r="R1617" t="s">
        <v>8289</v>
      </c>
      <c r="S1617" s="2">
        <f>IF(E1617=0,0,E1617/D1617*100)</f>
        <v>0</v>
      </c>
      <c r="T1617" s="4">
        <f>IF(E1617=0,0,E1617/P1617)</f>
        <v>0</v>
      </c>
      <c r="U1617" t="str">
        <f>PROPER(LEFT(R1617,(SEARCH("/",R1617)-2)+1))</f>
        <v>Photography</v>
      </c>
      <c r="V1617" t="str">
        <f>PROPER(RIGHT(R1617,LEN(R1617)-SEARCH("/",R1617)))</f>
        <v>Nature</v>
      </c>
    </row>
    <row r="1618" spans="1:22" x14ac:dyDescent="0.25">
      <c r="A1618">
        <v>1556</v>
      </c>
      <c r="B1618" s="7" t="s">
        <v>1557</v>
      </c>
      <c r="C1618" s="7" t="s">
        <v>5666</v>
      </c>
      <c r="D1618" s="4">
        <v>1500</v>
      </c>
      <c r="E1618" s="4">
        <v>677</v>
      </c>
      <c r="F1618" t="s">
        <v>8221</v>
      </c>
      <c r="G1618" t="s">
        <v>8229</v>
      </c>
      <c r="H1618" t="s">
        <v>8251</v>
      </c>
      <c r="I1618">
        <v>1467603624</v>
      </c>
      <c r="J1618" s="11">
        <f>(((I1618/60)/60)/24)+DATE(1970,1,1)</f>
        <v>42555.153055555551</v>
      </c>
      <c r="K1618">
        <v>1465011624</v>
      </c>
      <c r="L1618" s="15">
        <f>(((K1618/60)/60)/24)+DATE(1970,1,1)</f>
        <v>42525.153055555551</v>
      </c>
      <c r="M1618" s="63">
        <f>DATEDIF(L1618,J1618,"D")</f>
        <v>30</v>
      </c>
      <c r="N1618" s="5">
        <v>30</v>
      </c>
      <c r="O1618" t="b">
        <v>0</v>
      </c>
      <c r="P1618">
        <v>12</v>
      </c>
      <c r="Q1618" t="b">
        <v>0</v>
      </c>
      <c r="R1618" t="s">
        <v>8289</v>
      </c>
      <c r="S1618" s="2">
        <f>IF(E1618=0,0,E1618/D1618*100)</f>
        <v>45.133333333333333</v>
      </c>
      <c r="T1618" s="4">
        <f>IF(E1618=0,0,E1618/P1618)</f>
        <v>56.416666666666664</v>
      </c>
      <c r="U1618" t="str">
        <f>PROPER(LEFT(R1618,(SEARCH("/",R1618)-2)+1))</f>
        <v>Photography</v>
      </c>
      <c r="V1618" t="str">
        <f>PROPER(RIGHT(R1618,LEN(R1618)-SEARCH("/",R1618)))</f>
        <v>Nature</v>
      </c>
    </row>
    <row r="1619" spans="1:22" x14ac:dyDescent="0.25">
      <c r="A1619">
        <v>1561</v>
      </c>
      <c r="B1619" s="7" t="s">
        <v>1562</v>
      </c>
      <c r="C1619" s="7" t="s">
        <v>5671</v>
      </c>
      <c r="D1619" s="4">
        <v>10000</v>
      </c>
      <c r="E1619" s="4">
        <v>67</v>
      </c>
      <c r="F1619" t="s">
        <v>8220</v>
      </c>
      <c r="G1619" t="s">
        <v>8224</v>
      </c>
      <c r="H1619" t="s">
        <v>8246</v>
      </c>
      <c r="I1619">
        <v>1383789603</v>
      </c>
      <c r="J1619" s="11">
        <f>(((I1619/60)/60)/24)+DATE(1970,1,1)</f>
        <v>41585.083368055559</v>
      </c>
      <c r="K1619">
        <v>1381194003</v>
      </c>
      <c r="L1619" s="15">
        <f>(((K1619/60)/60)/24)+DATE(1970,1,1)</f>
        <v>41555.041701388887</v>
      </c>
      <c r="M1619" s="63">
        <f>DATEDIF(L1619,J1619,"D")</f>
        <v>30</v>
      </c>
      <c r="N1619" s="5">
        <v>30</v>
      </c>
      <c r="O1619" t="b">
        <v>0</v>
      </c>
      <c r="P1619">
        <v>1</v>
      </c>
      <c r="Q1619" t="b">
        <v>0</v>
      </c>
      <c r="R1619" t="s">
        <v>8290</v>
      </c>
      <c r="S1619" s="2">
        <f>IF(E1619=0,0,E1619/D1619*100)</f>
        <v>0.67</v>
      </c>
      <c r="T1619" s="4">
        <f>IF(E1619=0,0,E1619/P1619)</f>
        <v>67</v>
      </c>
      <c r="U1619" t="str">
        <f>PROPER(LEFT(R1619,(SEARCH("/",R1619)-2)+1))</f>
        <v>Publishing</v>
      </c>
      <c r="V1619" t="str">
        <f>PROPER(RIGHT(R1619,LEN(R1619)-SEARCH("/",R1619)))</f>
        <v>Art Books</v>
      </c>
    </row>
    <row r="1620" spans="1:22" x14ac:dyDescent="0.25">
      <c r="A1620">
        <v>1565</v>
      </c>
      <c r="B1620" s="7" t="s">
        <v>1566</v>
      </c>
      <c r="C1620" s="7" t="s">
        <v>5675</v>
      </c>
      <c r="D1620" s="4">
        <v>4000</v>
      </c>
      <c r="E1620" s="4">
        <v>100</v>
      </c>
      <c r="F1620" t="s">
        <v>8220</v>
      </c>
      <c r="G1620" t="s">
        <v>8224</v>
      </c>
      <c r="H1620" t="s">
        <v>8246</v>
      </c>
      <c r="I1620">
        <v>1307554261</v>
      </c>
      <c r="J1620" s="11">
        <f>(((I1620/60)/60)/24)+DATE(1970,1,1)</f>
        <v>40702.729872685188</v>
      </c>
      <c r="K1620">
        <v>1304962261</v>
      </c>
      <c r="L1620" s="15">
        <f>(((K1620/60)/60)/24)+DATE(1970,1,1)</f>
        <v>40672.729872685188</v>
      </c>
      <c r="M1620" s="63">
        <f>DATEDIF(L1620,J1620,"D")</f>
        <v>30</v>
      </c>
      <c r="N1620" s="5">
        <v>30</v>
      </c>
      <c r="O1620" t="b">
        <v>0</v>
      </c>
      <c r="P1620">
        <v>1</v>
      </c>
      <c r="Q1620" t="b">
        <v>0</v>
      </c>
      <c r="R1620" t="s">
        <v>8290</v>
      </c>
      <c r="S1620" s="2">
        <f>IF(E1620=0,0,E1620/D1620*100)</f>
        <v>2.5</v>
      </c>
      <c r="T1620" s="4">
        <f>IF(E1620=0,0,E1620/P1620)</f>
        <v>100</v>
      </c>
      <c r="U1620" t="str">
        <f>PROPER(LEFT(R1620,(SEARCH("/",R1620)-2)+1))</f>
        <v>Publishing</v>
      </c>
      <c r="V1620" t="str">
        <f>PROPER(RIGHT(R1620,LEN(R1620)-SEARCH("/",R1620)))</f>
        <v>Art Books</v>
      </c>
    </row>
    <row r="1621" spans="1:22" x14ac:dyDescent="0.25">
      <c r="A1621">
        <v>1569</v>
      </c>
      <c r="B1621" s="7" t="s">
        <v>1570</v>
      </c>
      <c r="C1621" s="7" t="s">
        <v>5679</v>
      </c>
      <c r="D1621" s="4">
        <v>30000</v>
      </c>
      <c r="E1621" s="4">
        <v>0</v>
      </c>
      <c r="F1621" t="s">
        <v>8220</v>
      </c>
      <c r="G1621" t="s">
        <v>8224</v>
      </c>
      <c r="H1621" t="s">
        <v>8246</v>
      </c>
      <c r="I1621">
        <v>1369498714</v>
      </c>
      <c r="J1621" s="11">
        <f>(((I1621/60)/60)/24)+DATE(1970,1,1)</f>
        <v>41419.679560185185</v>
      </c>
      <c r="K1621">
        <v>1366906714</v>
      </c>
      <c r="L1621" s="15">
        <f>(((K1621/60)/60)/24)+DATE(1970,1,1)</f>
        <v>41389.679560185185</v>
      </c>
      <c r="M1621" s="63">
        <f>DATEDIF(L1621,J1621,"D")</f>
        <v>30</v>
      </c>
      <c r="N1621" s="5">
        <v>30</v>
      </c>
      <c r="O1621" t="b">
        <v>0</v>
      </c>
      <c r="P1621">
        <v>0</v>
      </c>
      <c r="Q1621" t="b">
        <v>0</v>
      </c>
      <c r="R1621" t="s">
        <v>8290</v>
      </c>
      <c r="S1621" s="2">
        <f>IF(E1621=0,0,E1621/D1621*100)</f>
        <v>0</v>
      </c>
      <c r="T1621" s="4">
        <f>IF(E1621=0,0,E1621/P1621)</f>
        <v>0</v>
      </c>
      <c r="U1621" t="str">
        <f>PROPER(LEFT(R1621,(SEARCH("/",R1621)-2)+1))</f>
        <v>Publishing</v>
      </c>
      <c r="V1621" t="str">
        <f>PROPER(RIGHT(R1621,LEN(R1621)-SEARCH("/",R1621)))</f>
        <v>Art Books</v>
      </c>
    </row>
    <row r="1622" spans="1:22" x14ac:dyDescent="0.25">
      <c r="A1622">
        <v>1570</v>
      </c>
      <c r="B1622" s="7" t="s">
        <v>1571</v>
      </c>
      <c r="C1622" s="7" t="s">
        <v>5680</v>
      </c>
      <c r="D1622" s="4">
        <v>6000</v>
      </c>
      <c r="E1622" s="4">
        <v>2484</v>
      </c>
      <c r="F1622" t="s">
        <v>8220</v>
      </c>
      <c r="G1622" t="s">
        <v>8224</v>
      </c>
      <c r="H1622" t="s">
        <v>8246</v>
      </c>
      <c r="I1622">
        <v>1460140282</v>
      </c>
      <c r="J1622" s="11">
        <f>(((I1622/60)/60)/24)+DATE(1970,1,1)</f>
        <v>42468.771782407406</v>
      </c>
      <c r="K1622">
        <v>1457551882</v>
      </c>
      <c r="L1622" s="15">
        <f>(((K1622/60)/60)/24)+DATE(1970,1,1)</f>
        <v>42438.813449074078</v>
      </c>
      <c r="M1622" s="63">
        <f>DATEDIF(L1622,J1622,"D")</f>
        <v>30</v>
      </c>
      <c r="N1622" s="5">
        <v>30</v>
      </c>
      <c r="O1622" t="b">
        <v>0</v>
      </c>
      <c r="P1622">
        <v>52</v>
      </c>
      <c r="Q1622" t="b">
        <v>0</v>
      </c>
      <c r="R1622" t="s">
        <v>8290</v>
      </c>
      <c r="S1622" s="2">
        <f>IF(E1622=0,0,E1622/D1622*100)</f>
        <v>41.4</v>
      </c>
      <c r="T1622" s="4">
        <f>IF(E1622=0,0,E1622/P1622)</f>
        <v>47.769230769230766</v>
      </c>
      <c r="U1622" t="str">
        <f>PROPER(LEFT(R1622,(SEARCH("/",R1622)-2)+1))</f>
        <v>Publishing</v>
      </c>
      <c r="V1622" t="str">
        <f>PROPER(RIGHT(R1622,LEN(R1622)-SEARCH("/",R1622)))</f>
        <v>Art Books</v>
      </c>
    </row>
    <row r="1623" spans="1:22" x14ac:dyDescent="0.25">
      <c r="A1623">
        <v>1571</v>
      </c>
      <c r="B1623" s="7" t="s">
        <v>1572</v>
      </c>
      <c r="C1623" s="7" t="s">
        <v>5681</v>
      </c>
      <c r="D1623" s="4">
        <v>12100</v>
      </c>
      <c r="E1623" s="4">
        <v>80</v>
      </c>
      <c r="F1623" t="s">
        <v>8220</v>
      </c>
      <c r="G1623" t="s">
        <v>8225</v>
      </c>
      <c r="H1623" t="s">
        <v>8247</v>
      </c>
      <c r="I1623">
        <v>1434738483</v>
      </c>
      <c r="J1623" s="11">
        <f>(((I1623/60)/60)/24)+DATE(1970,1,1)</f>
        <v>42174.769479166673</v>
      </c>
      <c r="K1623">
        <v>1432146483</v>
      </c>
      <c r="L1623" s="15">
        <f>(((K1623/60)/60)/24)+DATE(1970,1,1)</f>
        <v>42144.769479166673</v>
      </c>
      <c r="M1623" s="63">
        <f>DATEDIF(L1623,J1623,"D")</f>
        <v>30</v>
      </c>
      <c r="N1623" s="5">
        <v>30</v>
      </c>
      <c r="O1623" t="b">
        <v>0</v>
      </c>
      <c r="P1623">
        <v>4</v>
      </c>
      <c r="Q1623" t="b">
        <v>0</v>
      </c>
      <c r="R1623" t="s">
        <v>8290</v>
      </c>
      <c r="S1623" s="2">
        <f>IF(E1623=0,0,E1623/D1623*100)</f>
        <v>0.66115702479338845</v>
      </c>
      <c r="T1623" s="4">
        <f>IF(E1623=0,0,E1623/P1623)</f>
        <v>20</v>
      </c>
      <c r="U1623" t="str">
        <f>PROPER(LEFT(R1623,(SEARCH("/",R1623)-2)+1))</f>
        <v>Publishing</v>
      </c>
      <c r="V1623" t="str">
        <f>PROPER(RIGHT(R1623,LEN(R1623)-SEARCH("/",R1623)))</f>
        <v>Art Books</v>
      </c>
    </row>
    <row r="1624" spans="1:22" x14ac:dyDescent="0.25">
      <c r="A1624">
        <v>1575</v>
      </c>
      <c r="B1624" s="7" t="s">
        <v>1576</v>
      </c>
      <c r="C1624" s="7" t="s">
        <v>5685</v>
      </c>
      <c r="D1624" s="4">
        <v>10000</v>
      </c>
      <c r="E1624" s="4">
        <v>2291</v>
      </c>
      <c r="F1624" t="s">
        <v>8220</v>
      </c>
      <c r="G1624" t="s">
        <v>8224</v>
      </c>
      <c r="H1624" t="s">
        <v>8246</v>
      </c>
      <c r="I1624">
        <v>1404909296</v>
      </c>
      <c r="J1624" s="11">
        <f>(((I1624/60)/60)/24)+DATE(1970,1,1)</f>
        <v>41829.524259259262</v>
      </c>
      <c r="K1624">
        <v>1402317296</v>
      </c>
      <c r="L1624" s="15">
        <f>(((K1624/60)/60)/24)+DATE(1970,1,1)</f>
        <v>41799.524259259262</v>
      </c>
      <c r="M1624" s="63">
        <f>DATEDIF(L1624,J1624,"D")</f>
        <v>30</v>
      </c>
      <c r="N1624" s="5">
        <v>30</v>
      </c>
      <c r="O1624" t="b">
        <v>0</v>
      </c>
      <c r="P1624">
        <v>35</v>
      </c>
      <c r="Q1624" t="b">
        <v>0</v>
      </c>
      <c r="R1624" t="s">
        <v>8290</v>
      </c>
      <c r="S1624" s="2">
        <f>IF(E1624=0,0,E1624/D1624*100)</f>
        <v>22.91</v>
      </c>
      <c r="T1624" s="4">
        <f>IF(E1624=0,0,E1624/P1624)</f>
        <v>65.457142857142856</v>
      </c>
      <c r="U1624" t="str">
        <f>PROPER(LEFT(R1624,(SEARCH("/",R1624)-2)+1))</f>
        <v>Publishing</v>
      </c>
      <c r="V1624" t="str">
        <f>PROPER(RIGHT(R1624,LEN(R1624)-SEARCH("/",R1624)))</f>
        <v>Art Books</v>
      </c>
    </row>
    <row r="1625" spans="1:22" x14ac:dyDescent="0.25">
      <c r="A1625">
        <v>1583</v>
      </c>
      <c r="B1625" s="7" t="s">
        <v>1584</v>
      </c>
      <c r="C1625" s="7" t="s">
        <v>5693</v>
      </c>
      <c r="D1625" s="4">
        <v>20000</v>
      </c>
      <c r="E1625" s="4">
        <v>15</v>
      </c>
      <c r="F1625" t="s">
        <v>8221</v>
      </c>
      <c r="G1625" t="s">
        <v>8225</v>
      </c>
      <c r="H1625" t="s">
        <v>8247</v>
      </c>
      <c r="I1625">
        <v>1411681391</v>
      </c>
      <c r="J1625" s="11">
        <f>(((I1625/60)/60)/24)+DATE(1970,1,1)</f>
        <v>41907.904988425929</v>
      </c>
      <c r="K1625">
        <v>1409089391</v>
      </c>
      <c r="L1625" s="15">
        <f>(((K1625/60)/60)/24)+DATE(1970,1,1)</f>
        <v>41877.904988425929</v>
      </c>
      <c r="M1625" s="63">
        <f>DATEDIF(L1625,J1625,"D")</f>
        <v>30</v>
      </c>
      <c r="N1625" s="5">
        <v>30</v>
      </c>
      <c r="O1625" t="b">
        <v>0</v>
      </c>
      <c r="P1625">
        <v>1</v>
      </c>
      <c r="Q1625" t="b">
        <v>0</v>
      </c>
      <c r="R1625" t="s">
        <v>8291</v>
      </c>
      <c r="S1625" s="2">
        <f>IF(E1625=0,0,E1625/D1625*100)</f>
        <v>7.4999999999999997E-2</v>
      </c>
      <c r="T1625" s="4">
        <f>IF(E1625=0,0,E1625/P1625)</f>
        <v>15</v>
      </c>
      <c r="U1625" t="str">
        <f>PROPER(LEFT(R1625,(SEARCH("/",R1625)-2)+1))</f>
        <v>Photography</v>
      </c>
      <c r="V1625" t="str">
        <f>PROPER(RIGHT(R1625,LEN(R1625)-SEARCH("/",R1625)))</f>
        <v>Places</v>
      </c>
    </row>
    <row r="1626" spans="1:22" x14ac:dyDescent="0.25">
      <c r="A1626">
        <v>1586</v>
      </c>
      <c r="B1626" s="7" t="s">
        <v>1587</v>
      </c>
      <c r="C1626" s="7" t="s">
        <v>5696</v>
      </c>
      <c r="D1626" s="4">
        <v>1500</v>
      </c>
      <c r="E1626" s="4">
        <v>0</v>
      </c>
      <c r="F1626" t="s">
        <v>8221</v>
      </c>
      <c r="G1626" t="s">
        <v>8224</v>
      </c>
      <c r="H1626" t="s">
        <v>8246</v>
      </c>
      <c r="I1626">
        <v>1428197422</v>
      </c>
      <c r="J1626" s="11">
        <f>(((I1626/60)/60)/24)+DATE(1970,1,1)</f>
        <v>42099.062754629631</v>
      </c>
      <c r="K1626">
        <v>1425609022</v>
      </c>
      <c r="L1626" s="15">
        <f>(((K1626/60)/60)/24)+DATE(1970,1,1)</f>
        <v>42069.104421296302</v>
      </c>
      <c r="M1626" s="63">
        <f>DATEDIF(L1626,J1626,"D")</f>
        <v>30</v>
      </c>
      <c r="N1626" s="5">
        <v>30</v>
      </c>
      <c r="O1626" t="b">
        <v>0</v>
      </c>
      <c r="P1626">
        <v>0</v>
      </c>
      <c r="Q1626" t="b">
        <v>0</v>
      </c>
      <c r="R1626" t="s">
        <v>8291</v>
      </c>
      <c r="S1626" s="2">
        <f>IF(E1626=0,0,E1626/D1626*100)</f>
        <v>0</v>
      </c>
      <c r="T1626" s="4">
        <f>IF(E1626=0,0,E1626/P1626)</f>
        <v>0</v>
      </c>
      <c r="U1626" t="str">
        <f>PROPER(LEFT(R1626,(SEARCH("/",R1626)-2)+1))</f>
        <v>Photography</v>
      </c>
      <c r="V1626" t="str">
        <f>PROPER(RIGHT(R1626,LEN(R1626)-SEARCH("/",R1626)))</f>
        <v>Places</v>
      </c>
    </row>
    <row r="1627" spans="1:22" x14ac:dyDescent="0.25">
      <c r="A1627">
        <v>1587</v>
      </c>
      <c r="B1627" s="7" t="s">
        <v>1588</v>
      </c>
      <c r="C1627" s="7" t="s">
        <v>5697</v>
      </c>
      <c r="D1627" s="4">
        <v>7500</v>
      </c>
      <c r="E1627" s="4">
        <v>1</v>
      </c>
      <c r="F1627" t="s">
        <v>8221</v>
      </c>
      <c r="G1627" t="s">
        <v>8224</v>
      </c>
      <c r="H1627" t="s">
        <v>8246</v>
      </c>
      <c r="I1627">
        <v>1418510965</v>
      </c>
      <c r="J1627" s="11">
        <f>(((I1627/60)/60)/24)+DATE(1970,1,1)</f>
        <v>41986.950983796298</v>
      </c>
      <c r="K1627">
        <v>1415918965</v>
      </c>
      <c r="L1627" s="15">
        <f>(((K1627/60)/60)/24)+DATE(1970,1,1)</f>
        <v>41956.950983796298</v>
      </c>
      <c r="M1627" s="63">
        <f>DATEDIF(L1627,J1627,"D")</f>
        <v>30</v>
      </c>
      <c r="N1627" s="5">
        <v>30</v>
      </c>
      <c r="O1627" t="b">
        <v>0</v>
      </c>
      <c r="P1627">
        <v>1</v>
      </c>
      <c r="Q1627" t="b">
        <v>0</v>
      </c>
      <c r="R1627" t="s">
        <v>8291</v>
      </c>
      <c r="S1627" s="2">
        <f>IF(E1627=0,0,E1627/D1627*100)</f>
        <v>1.3333333333333334E-2</v>
      </c>
      <c r="T1627" s="4">
        <f>IF(E1627=0,0,E1627/P1627)</f>
        <v>1</v>
      </c>
      <c r="U1627" t="str">
        <f>PROPER(LEFT(R1627,(SEARCH("/",R1627)-2)+1))</f>
        <v>Photography</v>
      </c>
      <c r="V1627" t="str">
        <f>PROPER(RIGHT(R1627,LEN(R1627)-SEARCH("/",R1627)))</f>
        <v>Places</v>
      </c>
    </row>
    <row r="1628" spans="1:22" x14ac:dyDescent="0.25">
      <c r="A1628">
        <v>1588</v>
      </c>
      <c r="B1628" s="7" t="s">
        <v>1589</v>
      </c>
      <c r="C1628" s="7" t="s">
        <v>5698</v>
      </c>
      <c r="D1628" s="4">
        <v>516</v>
      </c>
      <c r="E1628" s="4">
        <v>0</v>
      </c>
      <c r="F1628" t="s">
        <v>8221</v>
      </c>
      <c r="G1628" t="s">
        <v>8224</v>
      </c>
      <c r="H1628" t="s">
        <v>8246</v>
      </c>
      <c r="I1628">
        <v>1422735120</v>
      </c>
      <c r="J1628" s="11">
        <f>(((I1628/60)/60)/24)+DATE(1970,1,1)</f>
        <v>42035.841666666667</v>
      </c>
      <c r="K1628">
        <v>1420091999</v>
      </c>
      <c r="L1628" s="15">
        <f>(((K1628/60)/60)/24)+DATE(1970,1,1)</f>
        <v>42005.24998842593</v>
      </c>
      <c r="M1628" s="63">
        <f>DATEDIF(L1628,J1628,"D")</f>
        <v>30</v>
      </c>
      <c r="N1628" s="5">
        <v>30</v>
      </c>
      <c r="O1628" t="b">
        <v>0</v>
      </c>
      <c r="P1628">
        <v>0</v>
      </c>
      <c r="Q1628" t="b">
        <v>0</v>
      </c>
      <c r="R1628" t="s">
        <v>8291</v>
      </c>
      <c r="S1628" s="2">
        <f>IF(E1628=0,0,E1628/D1628*100)</f>
        <v>0</v>
      </c>
      <c r="T1628" s="4">
        <f>IF(E1628=0,0,E1628/P1628)</f>
        <v>0</v>
      </c>
      <c r="U1628" t="str">
        <f>PROPER(LEFT(R1628,(SEARCH("/",R1628)-2)+1))</f>
        <v>Photography</v>
      </c>
      <c r="V1628" t="str">
        <f>PROPER(RIGHT(R1628,LEN(R1628)-SEARCH("/",R1628)))</f>
        <v>Places</v>
      </c>
    </row>
    <row r="1629" spans="1:22" x14ac:dyDescent="0.25">
      <c r="A1629">
        <v>1589</v>
      </c>
      <c r="B1629" s="7" t="s">
        <v>1590</v>
      </c>
      <c r="C1629" s="7" t="s">
        <v>5699</v>
      </c>
      <c r="D1629" s="4">
        <v>1200</v>
      </c>
      <c r="E1629" s="4">
        <v>0</v>
      </c>
      <c r="F1629" t="s">
        <v>8221</v>
      </c>
      <c r="G1629" t="s">
        <v>8224</v>
      </c>
      <c r="H1629" t="s">
        <v>8246</v>
      </c>
      <c r="I1629">
        <v>1444433886</v>
      </c>
      <c r="J1629" s="11">
        <f>(((I1629/60)/60)/24)+DATE(1970,1,1)</f>
        <v>42286.984791666662</v>
      </c>
      <c r="K1629">
        <v>1441841886</v>
      </c>
      <c r="L1629" s="15">
        <f>(((K1629/60)/60)/24)+DATE(1970,1,1)</f>
        <v>42256.984791666662</v>
      </c>
      <c r="M1629" s="63">
        <f>DATEDIF(L1629,J1629,"D")</f>
        <v>30</v>
      </c>
      <c r="N1629" s="5">
        <v>30</v>
      </c>
      <c r="O1629" t="b">
        <v>0</v>
      </c>
      <c r="P1629">
        <v>0</v>
      </c>
      <c r="Q1629" t="b">
        <v>0</v>
      </c>
      <c r="R1629" t="s">
        <v>8291</v>
      </c>
      <c r="S1629" s="2">
        <f>IF(E1629=0,0,E1629/D1629*100)</f>
        <v>0</v>
      </c>
      <c r="T1629" s="4">
        <f>IF(E1629=0,0,E1629/P1629)</f>
        <v>0</v>
      </c>
      <c r="U1629" t="str">
        <f>PROPER(LEFT(R1629,(SEARCH("/",R1629)-2)+1))</f>
        <v>Photography</v>
      </c>
      <c r="V1629" t="str">
        <f>PROPER(RIGHT(R1629,LEN(R1629)-SEARCH("/",R1629)))</f>
        <v>Places</v>
      </c>
    </row>
    <row r="1630" spans="1:22" x14ac:dyDescent="0.25">
      <c r="A1630">
        <v>1590</v>
      </c>
      <c r="B1630" s="7" t="s">
        <v>1591</v>
      </c>
      <c r="C1630" s="7" t="s">
        <v>5700</v>
      </c>
      <c r="D1630" s="4">
        <v>60000</v>
      </c>
      <c r="E1630" s="4">
        <v>1020</v>
      </c>
      <c r="F1630" t="s">
        <v>8221</v>
      </c>
      <c r="G1630" t="s">
        <v>8237</v>
      </c>
      <c r="H1630" t="s">
        <v>8249</v>
      </c>
      <c r="I1630">
        <v>1443040464</v>
      </c>
      <c r="J1630" s="11">
        <f>(((I1630/60)/60)/24)+DATE(1970,1,1)</f>
        <v>42270.857222222221</v>
      </c>
      <c r="K1630">
        <v>1440448464</v>
      </c>
      <c r="L1630" s="15">
        <f>(((K1630/60)/60)/24)+DATE(1970,1,1)</f>
        <v>42240.857222222221</v>
      </c>
      <c r="M1630" s="63">
        <f>DATEDIF(L1630,J1630,"D")</f>
        <v>30</v>
      </c>
      <c r="N1630" s="5">
        <v>30</v>
      </c>
      <c r="O1630" t="b">
        <v>0</v>
      </c>
      <c r="P1630">
        <v>2</v>
      </c>
      <c r="Q1630" t="b">
        <v>0</v>
      </c>
      <c r="R1630" t="s">
        <v>8291</v>
      </c>
      <c r="S1630" s="2">
        <f>IF(E1630=0,0,E1630/D1630*100)</f>
        <v>1.7000000000000002</v>
      </c>
      <c r="T1630" s="4">
        <f>IF(E1630=0,0,E1630/P1630)</f>
        <v>510</v>
      </c>
      <c r="U1630" t="str">
        <f>PROPER(LEFT(R1630,(SEARCH("/",R1630)-2)+1))</f>
        <v>Photography</v>
      </c>
      <c r="V1630" t="str">
        <f>PROPER(RIGHT(R1630,LEN(R1630)-SEARCH("/",R1630)))</f>
        <v>Places</v>
      </c>
    </row>
    <row r="1631" spans="1:22" x14ac:dyDescent="0.25">
      <c r="A1631">
        <v>1591</v>
      </c>
      <c r="B1631" s="7" t="s">
        <v>1592</v>
      </c>
      <c r="C1631" s="7" t="s">
        <v>5701</v>
      </c>
      <c r="D1631" s="4">
        <v>14000</v>
      </c>
      <c r="E1631" s="4">
        <v>4092</v>
      </c>
      <c r="F1631" t="s">
        <v>8221</v>
      </c>
      <c r="G1631" t="s">
        <v>8225</v>
      </c>
      <c r="H1631" t="s">
        <v>8247</v>
      </c>
      <c r="I1631">
        <v>1459700741</v>
      </c>
      <c r="J1631" s="11">
        <f>(((I1631/60)/60)/24)+DATE(1970,1,1)</f>
        <v>42463.68450231482</v>
      </c>
      <c r="K1631">
        <v>1457112341</v>
      </c>
      <c r="L1631" s="15">
        <f>(((K1631/60)/60)/24)+DATE(1970,1,1)</f>
        <v>42433.726168981477</v>
      </c>
      <c r="M1631" s="63">
        <f>DATEDIF(L1631,J1631,"D")</f>
        <v>30</v>
      </c>
      <c r="N1631" s="5">
        <v>30</v>
      </c>
      <c r="O1631" t="b">
        <v>0</v>
      </c>
      <c r="P1631">
        <v>92</v>
      </c>
      <c r="Q1631" t="b">
        <v>0</v>
      </c>
      <c r="R1631" t="s">
        <v>8291</v>
      </c>
      <c r="S1631" s="2">
        <f>IF(E1631=0,0,E1631/D1631*100)</f>
        <v>29.228571428571428</v>
      </c>
      <c r="T1631" s="4">
        <f>IF(E1631=0,0,E1631/P1631)</f>
        <v>44.478260869565219</v>
      </c>
      <c r="U1631" t="str">
        <f>PROPER(LEFT(R1631,(SEARCH("/",R1631)-2)+1))</f>
        <v>Photography</v>
      </c>
      <c r="V1631" t="str">
        <f>PROPER(RIGHT(R1631,LEN(R1631)-SEARCH("/",R1631)))</f>
        <v>Places</v>
      </c>
    </row>
    <row r="1632" spans="1:22" x14ac:dyDescent="0.25">
      <c r="A1632">
        <v>1593</v>
      </c>
      <c r="B1632" s="7" t="s">
        <v>1594</v>
      </c>
      <c r="C1632" s="7" t="s">
        <v>5703</v>
      </c>
      <c r="D1632" s="4">
        <v>22000</v>
      </c>
      <c r="E1632" s="4">
        <v>3</v>
      </c>
      <c r="F1632" t="s">
        <v>8221</v>
      </c>
      <c r="G1632" t="s">
        <v>8224</v>
      </c>
      <c r="H1632" t="s">
        <v>8246</v>
      </c>
      <c r="I1632">
        <v>1425154655</v>
      </c>
      <c r="J1632" s="11">
        <f>(((I1632/60)/60)/24)+DATE(1970,1,1)</f>
        <v>42063.845543981486</v>
      </c>
      <c r="K1632">
        <v>1422562655</v>
      </c>
      <c r="L1632" s="15">
        <f>(((K1632/60)/60)/24)+DATE(1970,1,1)</f>
        <v>42033.845543981486</v>
      </c>
      <c r="M1632" s="63">
        <f>DATEDIF(L1632,J1632,"D")</f>
        <v>30</v>
      </c>
      <c r="N1632" s="5">
        <v>30</v>
      </c>
      <c r="O1632" t="b">
        <v>0</v>
      </c>
      <c r="P1632">
        <v>3</v>
      </c>
      <c r="Q1632" t="b">
        <v>0</v>
      </c>
      <c r="R1632" t="s">
        <v>8291</v>
      </c>
      <c r="S1632" s="2">
        <f>IF(E1632=0,0,E1632/D1632*100)</f>
        <v>1.3636363636363637E-2</v>
      </c>
      <c r="T1632" s="4">
        <f>IF(E1632=0,0,E1632/P1632)</f>
        <v>1</v>
      </c>
      <c r="U1632" t="str">
        <f>PROPER(LEFT(R1632,(SEARCH("/",R1632)-2)+1))</f>
        <v>Photography</v>
      </c>
      <c r="V1632" t="str">
        <f>PROPER(RIGHT(R1632,LEN(R1632)-SEARCH("/",R1632)))</f>
        <v>Places</v>
      </c>
    </row>
    <row r="1633" spans="1:22" x14ac:dyDescent="0.25">
      <c r="A1633">
        <v>1597</v>
      </c>
      <c r="B1633" s="7" t="s">
        <v>1598</v>
      </c>
      <c r="C1633" s="7" t="s">
        <v>5707</v>
      </c>
      <c r="D1633" s="4">
        <v>15000</v>
      </c>
      <c r="E1633" s="4">
        <v>0</v>
      </c>
      <c r="F1633" t="s">
        <v>8221</v>
      </c>
      <c r="G1633" t="s">
        <v>8224</v>
      </c>
      <c r="H1633" t="s">
        <v>8246</v>
      </c>
      <c r="I1633">
        <v>1474360197</v>
      </c>
      <c r="J1633" s="11">
        <f>(((I1633/60)/60)/24)+DATE(1970,1,1)</f>
        <v>42633.354131944448</v>
      </c>
      <c r="K1633">
        <v>1471768197</v>
      </c>
      <c r="L1633" s="15">
        <f>(((K1633/60)/60)/24)+DATE(1970,1,1)</f>
        <v>42603.354131944448</v>
      </c>
      <c r="M1633" s="63">
        <f>DATEDIF(L1633,J1633,"D")</f>
        <v>30</v>
      </c>
      <c r="N1633" s="5">
        <v>30</v>
      </c>
      <c r="O1633" t="b">
        <v>0</v>
      </c>
      <c r="P1633">
        <v>0</v>
      </c>
      <c r="Q1633" t="b">
        <v>0</v>
      </c>
      <c r="R1633" t="s">
        <v>8291</v>
      </c>
      <c r="S1633" s="2">
        <f>IF(E1633=0,0,E1633/D1633*100)</f>
        <v>0</v>
      </c>
      <c r="T1633" s="4">
        <f>IF(E1633=0,0,E1633/P1633)</f>
        <v>0</v>
      </c>
      <c r="U1633" t="str">
        <f>PROPER(LEFT(R1633,(SEARCH("/",R1633)-2)+1))</f>
        <v>Photography</v>
      </c>
      <c r="V1633" t="str">
        <f>PROPER(RIGHT(R1633,LEN(R1633)-SEARCH("/",R1633)))</f>
        <v>Places</v>
      </c>
    </row>
    <row r="1634" spans="1:22" x14ac:dyDescent="0.25">
      <c r="A1634">
        <v>1599</v>
      </c>
      <c r="B1634" s="7" t="s">
        <v>1600</v>
      </c>
      <c r="C1634" s="7" t="s">
        <v>5709</v>
      </c>
      <c r="D1634" s="4">
        <v>500</v>
      </c>
      <c r="E1634" s="4">
        <v>0</v>
      </c>
      <c r="F1634" t="s">
        <v>8221</v>
      </c>
      <c r="G1634" t="s">
        <v>8225</v>
      </c>
      <c r="H1634" t="s">
        <v>8247</v>
      </c>
      <c r="I1634">
        <v>1460116576</v>
      </c>
      <c r="J1634" s="11">
        <f>(((I1634/60)/60)/24)+DATE(1970,1,1)</f>
        <v>42468.497407407413</v>
      </c>
      <c r="K1634">
        <v>1457528176</v>
      </c>
      <c r="L1634" s="15">
        <f>(((K1634/60)/60)/24)+DATE(1970,1,1)</f>
        <v>42438.53907407407</v>
      </c>
      <c r="M1634" s="63">
        <f>DATEDIF(L1634,J1634,"D")</f>
        <v>30</v>
      </c>
      <c r="N1634" s="5">
        <v>30</v>
      </c>
      <c r="O1634" t="b">
        <v>0</v>
      </c>
      <c r="P1634">
        <v>0</v>
      </c>
      <c r="Q1634" t="b">
        <v>0</v>
      </c>
      <c r="R1634" t="s">
        <v>8291</v>
      </c>
      <c r="S1634" s="2">
        <f>IF(E1634=0,0,E1634/D1634*100)</f>
        <v>0</v>
      </c>
      <c r="T1634" s="4">
        <f>IF(E1634=0,0,E1634/P1634)</f>
        <v>0</v>
      </c>
      <c r="U1634" t="str">
        <f>PROPER(LEFT(R1634,(SEARCH("/",R1634)-2)+1))</f>
        <v>Photography</v>
      </c>
      <c r="V1634" t="str">
        <f>PROPER(RIGHT(R1634,LEN(R1634)-SEARCH("/",R1634)))</f>
        <v>Places</v>
      </c>
    </row>
    <row r="1635" spans="1:22" x14ac:dyDescent="0.25">
      <c r="A1635">
        <v>1601</v>
      </c>
      <c r="B1635" s="7" t="s">
        <v>1602</v>
      </c>
      <c r="C1635" s="7" t="s">
        <v>5711</v>
      </c>
      <c r="D1635" s="4">
        <v>2500</v>
      </c>
      <c r="E1635" s="4">
        <v>2706.23</v>
      </c>
      <c r="F1635" t="s">
        <v>8219</v>
      </c>
      <c r="G1635" t="s">
        <v>8224</v>
      </c>
      <c r="H1635" t="s">
        <v>8246</v>
      </c>
      <c r="I1635">
        <v>1304561633</v>
      </c>
      <c r="J1635" s="11">
        <f>(((I1635/60)/60)/24)+DATE(1970,1,1)</f>
        <v>40668.092974537038</v>
      </c>
      <c r="K1635">
        <v>1301969633</v>
      </c>
      <c r="L1635" s="15">
        <f>(((K1635/60)/60)/24)+DATE(1970,1,1)</f>
        <v>40638.092974537038</v>
      </c>
      <c r="M1635" s="63">
        <f>DATEDIF(L1635,J1635,"D")</f>
        <v>30</v>
      </c>
      <c r="N1635" s="5">
        <v>30</v>
      </c>
      <c r="O1635" t="b">
        <v>0</v>
      </c>
      <c r="P1635">
        <v>56</v>
      </c>
      <c r="Q1635" t="b">
        <v>1</v>
      </c>
      <c r="R1635" t="s">
        <v>8276</v>
      </c>
      <c r="S1635" s="2">
        <f>IF(E1635=0,0,E1635/D1635*100)</f>
        <v>108.2492</v>
      </c>
      <c r="T1635" s="4">
        <f>IF(E1635=0,0,E1635/P1635)</f>
        <v>48.325535714285714</v>
      </c>
      <c r="U1635" t="str">
        <f>PROPER(LEFT(R1635,(SEARCH("/",R1635)-2)+1))</f>
        <v>Music</v>
      </c>
      <c r="V1635" t="str">
        <f>PROPER(RIGHT(R1635,LEN(R1635)-SEARCH("/",R1635)))</f>
        <v>Rock</v>
      </c>
    </row>
    <row r="1636" spans="1:22" x14ac:dyDescent="0.25">
      <c r="A1636">
        <v>1610</v>
      </c>
      <c r="B1636" s="7" t="s">
        <v>1611</v>
      </c>
      <c r="C1636" s="7" t="s">
        <v>5720</v>
      </c>
      <c r="D1636" s="4">
        <v>2000</v>
      </c>
      <c r="E1636" s="4">
        <v>5437</v>
      </c>
      <c r="F1636" t="s">
        <v>8219</v>
      </c>
      <c r="G1636" t="s">
        <v>8224</v>
      </c>
      <c r="H1636" t="s">
        <v>8246</v>
      </c>
      <c r="I1636">
        <v>1355609510</v>
      </c>
      <c r="J1636" s="11">
        <f>(((I1636/60)/60)/24)+DATE(1970,1,1)</f>
        <v>41258.924884259257</v>
      </c>
      <c r="K1636">
        <v>1353017510</v>
      </c>
      <c r="L1636" s="15">
        <f>(((K1636/60)/60)/24)+DATE(1970,1,1)</f>
        <v>41228.924884259257</v>
      </c>
      <c r="M1636" s="63">
        <f>DATEDIF(L1636,J1636,"D")</f>
        <v>30</v>
      </c>
      <c r="N1636" s="5">
        <v>30</v>
      </c>
      <c r="O1636" t="b">
        <v>0</v>
      </c>
      <c r="P1636">
        <v>112</v>
      </c>
      <c r="Q1636" t="b">
        <v>1</v>
      </c>
      <c r="R1636" t="s">
        <v>8276</v>
      </c>
      <c r="S1636" s="2">
        <f>IF(E1636=0,0,E1636/D1636*100)</f>
        <v>271.85000000000002</v>
      </c>
      <c r="T1636" s="4">
        <f>IF(E1636=0,0,E1636/P1636)</f>
        <v>48.544642857142854</v>
      </c>
      <c r="U1636" t="str">
        <f>PROPER(LEFT(R1636,(SEARCH("/",R1636)-2)+1))</f>
        <v>Music</v>
      </c>
      <c r="V1636" t="str">
        <f>PROPER(RIGHT(R1636,LEN(R1636)-SEARCH("/",R1636)))</f>
        <v>Rock</v>
      </c>
    </row>
    <row r="1637" spans="1:22" x14ac:dyDescent="0.25">
      <c r="A1637">
        <v>1612</v>
      </c>
      <c r="B1637" s="7" t="s">
        <v>1613</v>
      </c>
      <c r="C1637" s="7" t="s">
        <v>5722</v>
      </c>
      <c r="D1637" s="4">
        <v>500</v>
      </c>
      <c r="E1637" s="4">
        <v>550</v>
      </c>
      <c r="F1637" t="s">
        <v>8219</v>
      </c>
      <c r="G1637" t="s">
        <v>8224</v>
      </c>
      <c r="H1637" t="s">
        <v>8246</v>
      </c>
      <c r="I1637">
        <v>1357160384</v>
      </c>
      <c r="J1637" s="11">
        <f>(((I1637/60)/60)/24)+DATE(1970,1,1)</f>
        <v>41276.874814814815</v>
      </c>
      <c r="K1637">
        <v>1354568384</v>
      </c>
      <c r="L1637" s="15">
        <f>(((K1637/60)/60)/24)+DATE(1970,1,1)</f>
        <v>41246.874814814815</v>
      </c>
      <c r="M1637" s="63">
        <f>DATEDIF(L1637,J1637,"D")</f>
        <v>30</v>
      </c>
      <c r="N1637" s="5">
        <v>30</v>
      </c>
      <c r="O1637" t="b">
        <v>0</v>
      </c>
      <c r="P1637">
        <v>11</v>
      </c>
      <c r="Q1637" t="b">
        <v>1</v>
      </c>
      <c r="R1637" t="s">
        <v>8276</v>
      </c>
      <c r="S1637" s="2">
        <f>IF(E1637=0,0,E1637/D1637*100)</f>
        <v>110.00000000000001</v>
      </c>
      <c r="T1637" s="4">
        <f>IF(E1637=0,0,E1637/P1637)</f>
        <v>50</v>
      </c>
      <c r="U1637" t="str">
        <f>PROPER(LEFT(R1637,(SEARCH("/",R1637)-2)+1))</f>
        <v>Music</v>
      </c>
      <c r="V1637" t="str">
        <f>PROPER(RIGHT(R1637,LEN(R1637)-SEARCH("/",R1637)))</f>
        <v>Rock</v>
      </c>
    </row>
    <row r="1638" spans="1:22" x14ac:dyDescent="0.25">
      <c r="A1638">
        <v>1613</v>
      </c>
      <c r="B1638" s="7" t="s">
        <v>1614</v>
      </c>
      <c r="C1638" s="7" t="s">
        <v>5723</v>
      </c>
      <c r="D1638" s="4">
        <v>1000</v>
      </c>
      <c r="E1638" s="4">
        <v>1015</v>
      </c>
      <c r="F1638" t="s">
        <v>8219</v>
      </c>
      <c r="G1638" t="s">
        <v>8224</v>
      </c>
      <c r="H1638" t="s">
        <v>8246</v>
      </c>
      <c r="I1638">
        <v>1342921202</v>
      </c>
      <c r="J1638" s="11">
        <f>(((I1638/60)/60)/24)+DATE(1970,1,1)</f>
        <v>41112.069467592592</v>
      </c>
      <c r="K1638">
        <v>1340329202</v>
      </c>
      <c r="L1638" s="15">
        <f>(((K1638/60)/60)/24)+DATE(1970,1,1)</f>
        <v>41082.069467592592</v>
      </c>
      <c r="M1638" s="63">
        <f>DATEDIF(L1638,J1638,"D")</f>
        <v>30</v>
      </c>
      <c r="N1638" s="5">
        <v>30</v>
      </c>
      <c r="O1638" t="b">
        <v>0</v>
      </c>
      <c r="P1638">
        <v>26</v>
      </c>
      <c r="Q1638" t="b">
        <v>1</v>
      </c>
      <c r="R1638" t="s">
        <v>8276</v>
      </c>
      <c r="S1638" s="2">
        <f>IF(E1638=0,0,E1638/D1638*100)</f>
        <v>101.49999999999999</v>
      </c>
      <c r="T1638" s="4">
        <f>IF(E1638=0,0,E1638/P1638)</f>
        <v>39.03846153846154</v>
      </c>
      <c r="U1638" t="str">
        <f>PROPER(LEFT(R1638,(SEARCH("/",R1638)-2)+1))</f>
        <v>Music</v>
      </c>
      <c r="V1638" t="str">
        <f>PROPER(RIGHT(R1638,LEN(R1638)-SEARCH("/",R1638)))</f>
        <v>Rock</v>
      </c>
    </row>
    <row r="1639" spans="1:22" x14ac:dyDescent="0.25">
      <c r="A1639">
        <v>1626</v>
      </c>
      <c r="B1639" s="7" t="s">
        <v>1627</v>
      </c>
      <c r="C1639" s="7" t="s">
        <v>5736</v>
      </c>
      <c r="D1639" s="4">
        <v>8000</v>
      </c>
      <c r="E1639" s="4">
        <v>8095</v>
      </c>
      <c r="F1639" t="s">
        <v>8219</v>
      </c>
      <c r="G1639" t="s">
        <v>8224</v>
      </c>
      <c r="H1639" t="s">
        <v>8246</v>
      </c>
      <c r="I1639">
        <v>1385932867</v>
      </c>
      <c r="J1639" s="11">
        <f>(((I1639/60)/60)/24)+DATE(1970,1,1)</f>
        <v>41609.889664351853</v>
      </c>
      <c r="K1639">
        <v>1383337267</v>
      </c>
      <c r="L1639" s="15">
        <f>(((K1639/60)/60)/24)+DATE(1970,1,1)</f>
        <v>41579.847997685189</v>
      </c>
      <c r="M1639" s="63">
        <f>DATEDIF(L1639,J1639,"D")</f>
        <v>30</v>
      </c>
      <c r="N1639" s="5">
        <v>30</v>
      </c>
      <c r="O1639" t="b">
        <v>0</v>
      </c>
      <c r="P1639">
        <v>108</v>
      </c>
      <c r="Q1639" t="b">
        <v>1</v>
      </c>
      <c r="R1639" t="s">
        <v>8276</v>
      </c>
      <c r="S1639" s="2">
        <f>IF(E1639=0,0,E1639/D1639*100)</f>
        <v>101.18750000000001</v>
      </c>
      <c r="T1639" s="4">
        <f>IF(E1639=0,0,E1639/P1639)</f>
        <v>74.953703703703709</v>
      </c>
      <c r="U1639" t="str">
        <f>PROPER(LEFT(R1639,(SEARCH("/",R1639)-2)+1))</f>
        <v>Music</v>
      </c>
      <c r="V1639" t="str">
        <f>PROPER(RIGHT(R1639,LEN(R1639)-SEARCH("/",R1639)))</f>
        <v>Rock</v>
      </c>
    </row>
    <row r="1640" spans="1:22" x14ac:dyDescent="0.25">
      <c r="A1640">
        <v>1631</v>
      </c>
      <c r="B1640" s="7" t="s">
        <v>1632</v>
      </c>
      <c r="C1640" s="7" t="s">
        <v>5741</v>
      </c>
      <c r="D1640" s="4">
        <v>10000</v>
      </c>
      <c r="E1640" s="4">
        <v>15591</v>
      </c>
      <c r="F1640" t="s">
        <v>8219</v>
      </c>
      <c r="G1640" t="s">
        <v>8224</v>
      </c>
      <c r="H1640" t="s">
        <v>8246</v>
      </c>
      <c r="I1640">
        <v>1350074261</v>
      </c>
      <c r="J1640" s="11">
        <f>(((I1640/60)/60)/24)+DATE(1970,1,1)</f>
        <v>41194.859502314815</v>
      </c>
      <c r="K1640">
        <v>1347482261</v>
      </c>
      <c r="L1640" s="15">
        <f>(((K1640/60)/60)/24)+DATE(1970,1,1)</f>
        <v>41164.859502314815</v>
      </c>
      <c r="M1640" s="63">
        <f>DATEDIF(L1640,J1640,"D")</f>
        <v>30</v>
      </c>
      <c r="N1640" s="5">
        <v>30</v>
      </c>
      <c r="O1640" t="b">
        <v>0</v>
      </c>
      <c r="P1640">
        <v>133</v>
      </c>
      <c r="Q1640" t="b">
        <v>1</v>
      </c>
      <c r="R1640" t="s">
        <v>8276</v>
      </c>
      <c r="S1640" s="2">
        <f>IF(E1640=0,0,E1640/D1640*100)</f>
        <v>155.91</v>
      </c>
      <c r="T1640" s="4">
        <f>IF(E1640=0,0,E1640/P1640)</f>
        <v>117.22556390977444</v>
      </c>
      <c r="U1640" t="str">
        <f>PROPER(LEFT(R1640,(SEARCH("/",R1640)-2)+1))</f>
        <v>Music</v>
      </c>
      <c r="V1640" t="str">
        <f>PROPER(RIGHT(R1640,LEN(R1640)-SEARCH("/",R1640)))</f>
        <v>Rock</v>
      </c>
    </row>
    <row r="1641" spans="1:22" x14ac:dyDescent="0.25">
      <c r="A1641">
        <v>1639</v>
      </c>
      <c r="B1641" s="7" t="s">
        <v>1640</v>
      </c>
      <c r="C1641" s="7" t="s">
        <v>5749</v>
      </c>
      <c r="D1641" s="4">
        <v>1800</v>
      </c>
      <c r="E1641" s="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>(((I1641/60)/60)/24)+DATE(1970,1,1)</f>
        <v>40971.652372685188</v>
      </c>
      <c r="K1641">
        <v>1328197165</v>
      </c>
      <c r="L1641" s="15">
        <f>(((K1641/60)/60)/24)+DATE(1970,1,1)</f>
        <v>40941.652372685188</v>
      </c>
      <c r="M1641" s="63">
        <f>DATEDIF(L1641,J1641,"D")</f>
        <v>30</v>
      </c>
      <c r="N1641" s="5">
        <v>30</v>
      </c>
      <c r="O1641" t="b">
        <v>0</v>
      </c>
      <c r="P1641">
        <v>19</v>
      </c>
      <c r="Q1641" t="b">
        <v>1</v>
      </c>
      <c r="R1641" t="s">
        <v>8276</v>
      </c>
      <c r="S1641" s="2">
        <f>IF(E1641=0,0,E1641/D1641*100)</f>
        <v>100</v>
      </c>
      <c r="T1641" s="4">
        <f>IF(E1641=0,0,E1641/P1641)</f>
        <v>94.736842105263165</v>
      </c>
      <c r="U1641" t="str">
        <f>PROPER(LEFT(R1641,(SEARCH("/",R1641)-2)+1))</f>
        <v>Music</v>
      </c>
      <c r="V1641" t="str">
        <f>PROPER(RIGHT(R1641,LEN(R1641)-SEARCH("/",R1641)))</f>
        <v>Rock</v>
      </c>
    </row>
    <row r="1642" spans="1:22" x14ac:dyDescent="0.25">
      <c r="A1642">
        <v>1641</v>
      </c>
      <c r="B1642" s="7" t="s">
        <v>1642</v>
      </c>
      <c r="C1642" s="7" t="s">
        <v>5751</v>
      </c>
      <c r="D1642" s="4">
        <v>2500</v>
      </c>
      <c r="E1642" s="4">
        <v>2535</v>
      </c>
      <c r="F1642" t="s">
        <v>8219</v>
      </c>
      <c r="G1642" t="s">
        <v>8224</v>
      </c>
      <c r="H1642" t="s">
        <v>8246</v>
      </c>
      <c r="I1642">
        <v>1418998744</v>
      </c>
      <c r="J1642" s="11">
        <f>(((I1642/60)/60)/24)+DATE(1970,1,1)</f>
        <v>41992.596574074079</v>
      </c>
      <c r="K1642">
        <v>1416406744</v>
      </c>
      <c r="L1642" s="15">
        <f>(((K1642/60)/60)/24)+DATE(1970,1,1)</f>
        <v>41962.596574074079</v>
      </c>
      <c r="M1642" s="63">
        <f>DATEDIF(L1642,J1642,"D")</f>
        <v>30</v>
      </c>
      <c r="N1642" s="5">
        <v>30</v>
      </c>
      <c r="O1642" t="b">
        <v>0</v>
      </c>
      <c r="P1642">
        <v>26</v>
      </c>
      <c r="Q1642" t="b">
        <v>1</v>
      </c>
      <c r="R1642" t="s">
        <v>8292</v>
      </c>
      <c r="S1642" s="2">
        <f>IF(E1642=0,0,E1642/D1642*100)</f>
        <v>101.4</v>
      </c>
      <c r="T1642" s="4">
        <f>IF(E1642=0,0,E1642/P1642)</f>
        <v>97.5</v>
      </c>
      <c r="U1642" t="str">
        <f>PROPER(LEFT(R1642,(SEARCH("/",R1642)-2)+1))</f>
        <v>Music</v>
      </c>
      <c r="V1642" t="str">
        <f>PROPER(RIGHT(R1642,LEN(R1642)-SEARCH("/",R1642)))</f>
        <v>Pop</v>
      </c>
    </row>
    <row r="1643" spans="1:22" x14ac:dyDescent="0.25">
      <c r="A1643">
        <v>1643</v>
      </c>
      <c r="B1643" s="7" t="s">
        <v>1644</v>
      </c>
      <c r="C1643" s="7" t="s">
        <v>5753</v>
      </c>
      <c r="D1643" s="4">
        <v>5000</v>
      </c>
      <c r="E1643" s="4">
        <v>6235</v>
      </c>
      <c r="F1643" t="s">
        <v>8219</v>
      </c>
      <c r="G1643" t="s">
        <v>8224</v>
      </c>
      <c r="H1643" t="s">
        <v>8246</v>
      </c>
      <c r="I1643">
        <v>1348516012</v>
      </c>
      <c r="J1643" s="11">
        <f>(((I1643/60)/60)/24)+DATE(1970,1,1)</f>
        <v>41176.824212962965</v>
      </c>
      <c r="K1643">
        <v>1345924012</v>
      </c>
      <c r="L1643" s="15">
        <f>(((K1643/60)/60)/24)+DATE(1970,1,1)</f>
        <v>41146.824212962965</v>
      </c>
      <c r="M1643" s="63">
        <f>DATEDIF(L1643,J1643,"D")</f>
        <v>30</v>
      </c>
      <c r="N1643" s="5">
        <v>30</v>
      </c>
      <c r="O1643" t="b">
        <v>0</v>
      </c>
      <c r="P1643">
        <v>37</v>
      </c>
      <c r="Q1643" t="b">
        <v>1</v>
      </c>
      <c r="R1643" t="s">
        <v>8292</v>
      </c>
      <c r="S1643" s="2">
        <f>IF(E1643=0,0,E1643/D1643*100)</f>
        <v>124.70000000000002</v>
      </c>
      <c r="T1643" s="4">
        <f>IF(E1643=0,0,E1643/P1643)</f>
        <v>168.51351351351352</v>
      </c>
      <c r="U1643" t="str">
        <f>PROPER(LEFT(R1643,(SEARCH("/",R1643)-2)+1))</f>
        <v>Music</v>
      </c>
      <c r="V1643" t="str">
        <f>PROPER(RIGHT(R1643,LEN(R1643)-SEARCH("/",R1643)))</f>
        <v>Pop</v>
      </c>
    </row>
    <row r="1644" spans="1:22" x14ac:dyDescent="0.25">
      <c r="A1644">
        <v>1647</v>
      </c>
      <c r="B1644" s="7" t="s">
        <v>1648</v>
      </c>
      <c r="C1644" s="7" t="s">
        <v>5757</v>
      </c>
      <c r="D1644" s="4">
        <v>5000</v>
      </c>
      <c r="E1644" s="4">
        <v>5236</v>
      </c>
      <c r="F1644" t="s">
        <v>8219</v>
      </c>
      <c r="G1644" t="s">
        <v>8224</v>
      </c>
      <c r="H1644" t="s">
        <v>8246</v>
      </c>
      <c r="I1644">
        <v>1339235377</v>
      </c>
      <c r="J1644" s="11">
        <f>(((I1644/60)/60)/24)+DATE(1970,1,1)</f>
        <v>41069.409456018519</v>
      </c>
      <c r="K1644">
        <v>1336643377</v>
      </c>
      <c r="L1644" s="15">
        <f>(((K1644/60)/60)/24)+DATE(1970,1,1)</f>
        <v>41039.409456018519</v>
      </c>
      <c r="M1644" s="63">
        <f>DATEDIF(L1644,J1644,"D")</f>
        <v>30</v>
      </c>
      <c r="N1644" s="5">
        <v>30</v>
      </c>
      <c r="O1644" t="b">
        <v>0</v>
      </c>
      <c r="P1644">
        <v>46</v>
      </c>
      <c r="Q1644" t="b">
        <v>1</v>
      </c>
      <c r="R1644" t="s">
        <v>8292</v>
      </c>
      <c r="S1644" s="2">
        <f>IF(E1644=0,0,E1644/D1644*100)</f>
        <v>104.71999999999998</v>
      </c>
      <c r="T1644" s="4">
        <f>IF(E1644=0,0,E1644/P1644)</f>
        <v>113.82608695652173</v>
      </c>
      <c r="U1644" t="str">
        <f>PROPER(LEFT(R1644,(SEARCH("/",R1644)-2)+1))</f>
        <v>Music</v>
      </c>
      <c r="V1644" t="str">
        <f>PROPER(RIGHT(R1644,LEN(R1644)-SEARCH("/",R1644)))</f>
        <v>Pop</v>
      </c>
    </row>
    <row r="1645" spans="1:22" x14ac:dyDescent="0.25">
      <c r="A1645">
        <v>1648</v>
      </c>
      <c r="B1645" s="7" t="s">
        <v>1649</v>
      </c>
      <c r="C1645" s="7" t="s">
        <v>5758</v>
      </c>
      <c r="D1645" s="4">
        <v>2300</v>
      </c>
      <c r="E1645" s="4">
        <v>2881</v>
      </c>
      <c r="F1645" t="s">
        <v>8219</v>
      </c>
      <c r="G1645" t="s">
        <v>8224</v>
      </c>
      <c r="H1645" t="s">
        <v>8246</v>
      </c>
      <c r="I1645">
        <v>1300636482</v>
      </c>
      <c r="J1645" s="11">
        <f>(((I1645/60)/60)/24)+DATE(1970,1,1)</f>
        <v>40622.662986111114</v>
      </c>
      <c r="K1645">
        <v>1298048082</v>
      </c>
      <c r="L1645" s="15">
        <f>(((K1645/60)/60)/24)+DATE(1970,1,1)</f>
        <v>40592.704652777778</v>
      </c>
      <c r="M1645" s="63">
        <f>DATEDIF(L1645,J1645,"D")</f>
        <v>30</v>
      </c>
      <c r="N1645" s="5">
        <v>30</v>
      </c>
      <c r="O1645" t="b">
        <v>0</v>
      </c>
      <c r="P1645">
        <v>90</v>
      </c>
      <c r="Q1645" t="b">
        <v>1</v>
      </c>
      <c r="R1645" t="s">
        <v>8292</v>
      </c>
      <c r="S1645" s="2">
        <f>IF(E1645=0,0,E1645/D1645*100)</f>
        <v>125.26086956521738</v>
      </c>
      <c r="T1645" s="4">
        <f>IF(E1645=0,0,E1645/P1645)</f>
        <v>32.011111111111113</v>
      </c>
      <c r="U1645" t="str">
        <f>PROPER(LEFT(R1645,(SEARCH("/",R1645)-2)+1))</f>
        <v>Music</v>
      </c>
      <c r="V1645" t="str">
        <f>PROPER(RIGHT(R1645,LEN(R1645)-SEARCH("/",R1645)))</f>
        <v>Pop</v>
      </c>
    </row>
    <row r="1646" spans="1:22" x14ac:dyDescent="0.25">
      <c r="A1646">
        <v>1650</v>
      </c>
      <c r="B1646" s="7" t="s">
        <v>1651</v>
      </c>
      <c r="C1646" s="7" t="s">
        <v>5760</v>
      </c>
      <c r="D1646" s="4">
        <v>2000</v>
      </c>
      <c r="E1646" s="4">
        <v>2831</v>
      </c>
      <c r="F1646" t="s">
        <v>8219</v>
      </c>
      <c r="G1646" t="s">
        <v>8224</v>
      </c>
      <c r="H1646" t="s">
        <v>8246</v>
      </c>
      <c r="I1646">
        <v>1381314437</v>
      </c>
      <c r="J1646" s="11">
        <f>(((I1646/60)/60)/24)+DATE(1970,1,1)</f>
        <v>41556.435613425929</v>
      </c>
      <c r="K1646">
        <v>1378722437</v>
      </c>
      <c r="L1646" s="15">
        <f>(((K1646/60)/60)/24)+DATE(1970,1,1)</f>
        <v>41526.435613425929</v>
      </c>
      <c r="M1646" s="63">
        <f>DATEDIF(L1646,J1646,"D")</f>
        <v>30</v>
      </c>
      <c r="N1646" s="5">
        <v>30</v>
      </c>
      <c r="O1646" t="b">
        <v>0</v>
      </c>
      <c r="P1646">
        <v>32</v>
      </c>
      <c r="Q1646" t="b">
        <v>1</v>
      </c>
      <c r="R1646" t="s">
        <v>8292</v>
      </c>
      <c r="S1646" s="2">
        <f>IF(E1646=0,0,E1646/D1646*100)</f>
        <v>141.55000000000001</v>
      </c>
      <c r="T1646" s="4">
        <f>IF(E1646=0,0,E1646/P1646)</f>
        <v>88.46875</v>
      </c>
      <c r="U1646" t="str">
        <f>PROPER(LEFT(R1646,(SEARCH("/",R1646)-2)+1))</f>
        <v>Music</v>
      </c>
      <c r="V1646" t="str">
        <f>PROPER(RIGHT(R1646,LEN(R1646)-SEARCH("/",R1646)))</f>
        <v>Pop</v>
      </c>
    </row>
    <row r="1647" spans="1:22" x14ac:dyDescent="0.25">
      <c r="A1647">
        <v>1652</v>
      </c>
      <c r="B1647" s="7" t="s">
        <v>1653</v>
      </c>
      <c r="C1647" s="7" t="s">
        <v>5762</v>
      </c>
      <c r="D1647" s="4">
        <v>4500</v>
      </c>
      <c r="E1647" s="4">
        <v>4530</v>
      </c>
      <c r="F1647" t="s">
        <v>8219</v>
      </c>
      <c r="G1647" t="s">
        <v>8224</v>
      </c>
      <c r="H1647" t="s">
        <v>8246</v>
      </c>
      <c r="I1647">
        <v>1385297393</v>
      </c>
      <c r="J1647" s="11">
        <f>(((I1647/60)/60)/24)+DATE(1970,1,1)</f>
        <v>41602.534641203703</v>
      </c>
      <c r="K1647">
        <v>1382701793</v>
      </c>
      <c r="L1647" s="15">
        <f>(((K1647/60)/60)/24)+DATE(1970,1,1)</f>
        <v>41572.492974537039</v>
      </c>
      <c r="M1647" s="63">
        <f>DATEDIF(L1647,J1647,"D")</f>
        <v>30</v>
      </c>
      <c r="N1647" s="5">
        <v>30</v>
      </c>
      <c r="O1647" t="b">
        <v>0</v>
      </c>
      <c r="P1647">
        <v>70</v>
      </c>
      <c r="Q1647" t="b">
        <v>1</v>
      </c>
      <c r="R1647" t="s">
        <v>8292</v>
      </c>
      <c r="S1647" s="2">
        <f>IF(E1647=0,0,E1647/D1647*100)</f>
        <v>100.66666666666666</v>
      </c>
      <c r="T1647" s="4">
        <f>IF(E1647=0,0,E1647/P1647)</f>
        <v>64.714285714285708</v>
      </c>
      <c r="U1647" t="str">
        <f>PROPER(LEFT(R1647,(SEARCH("/",R1647)-2)+1))</f>
        <v>Music</v>
      </c>
      <c r="V1647" t="str">
        <f>PROPER(RIGHT(R1647,LEN(R1647)-SEARCH("/",R1647)))</f>
        <v>Pop</v>
      </c>
    </row>
    <row r="1648" spans="1:22" x14ac:dyDescent="0.25">
      <c r="A1648">
        <v>1654</v>
      </c>
      <c r="B1648" s="7" t="s">
        <v>1655</v>
      </c>
      <c r="C1648" s="7" t="s">
        <v>5764</v>
      </c>
      <c r="D1648" s="4">
        <v>1100</v>
      </c>
      <c r="E1648" s="4">
        <v>1319</v>
      </c>
      <c r="F1648" t="s">
        <v>8219</v>
      </c>
      <c r="G1648" t="s">
        <v>8224</v>
      </c>
      <c r="H1648" t="s">
        <v>8246</v>
      </c>
      <c r="I1648">
        <v>1334784160</v>
      </c>
      <c r="J1648" s="11">
        <f>(((I1648/60)/60)/24)+DATE(1970,1,1)</f>
        <v>41017.890740740739</v>
      </c>
      <c r="K1648">
        <v>1332192160</v>
      </c>
      <c r="L1648" s="15">
        <f>(((K1648/60)/60)/24)+DATE(1970,1,1)</f>
        <v>40987.890740740739</v>
      </c>
      <c r="M1648" s="63">
        <f>DATEDIF(L1648,J1648,"D")</f>
        <v>30</v>
      </c>
      <c r="N1648" s="5">
        <v>30</v>
      </c>
      <c r="O1648" t="b">
        <v>0</v>
      </c>
      <c r="P1648">
        <v>34</v>
      </c>
      <c r="Q1648" t="b">
        <v>1</v>
      </c>
      <c r="R1648" t="s">
        <v>8292</v>
      </c>
      <c r="S1648" s="2">
        <f>IF(E1648=0,0,E1648/D1648*100)</f>
        <v>119.90909090909089</v>
      </c>
      <c r="T1648" s="4">
        <f>IF(E1648=0,0,E1648/P1648)</f>
        <v>38.794117647058826</v>
      </c>
      <c r="U1648" t="str">
        <f>PROPER(LEFT(R1648,(SEARCH("/",R1648)-2)+1))</f>
        <v>Music</v>
      </c>
      <c r="V1648" t="str">
        <f>PROPER(RIGHT(R1648,LEN(R1648)-SEARCH("/",R1648)))</f>
        <v>Pop</v>
      </c>
    </row>
    <row r="1649" spans="1:22" x14ac:dyDescent="0.25">
      <c r="A1649">
        <v>1655</v>
      </c>
      <c r="B1649" s="7" t="s">
        <v>1656</v>
      </c>
      <c r="C1649" s="7" t="s">
        <v>5765</v>
      </c>
      <c r="D1649" s="4">
        <v>1500</v>
      </c>
      <c r="E1649" s="4">
        <v>2143</v>
      </c>
      <c r="F1649" t="s">
        <v>8219</v>
      </c>
      <c r="G1649" t="s">
        <v>8224</v>
      </c>
      <c r="H1649" t="s">
        <v>8246</v>
      </c>
      <c r="I1649">
        <v>1333648820</v>
      </c>
      <c r="J1649" s="11">
        <f>(((I1649/60)/60)/24)+DATE(1970,1,1)</f>
        <v>41004.750231481477</v>
      </c>
      <c r="K1649">
        <v>1331060420</v>
      </c>
      <c r="L1649" s="15">
        <f>(((K1649/60)/60)/24)+DATE(1970,1,1)</f>
        <v>40974.791898148149</v>
      </c>
      <c r="M1649" s="63">
        <f>DATEDIF(L1649,J1649,"D")</f>
        <v>30</v>
      </c>
      <c r="N1649" s="5">
        <v>30</v>
      </c>
      <c r="O1649" t="b">
        <v>0</v>
      </c>
      <c r="P1649">
        <v>48</v>
      </c>
      <c r="Q1649" t="b">
        <v>1</v>
      </c>
      <c r="R1649" t="s">
        <v>8292</v>
      </c>
      <c r="S1649" s="2">
        <f>IF(E1649=0,0,E1649/D1649*100)</f>
        <v>142.86666666666667</v>
      </c>
      <c r="T1649" s="4">
        <f>IF(E1649=0,0,E1649/P1649)</f>
        <v>44.645833333333336</v>
      </c>
      <c r="U1649" t="str">
        <f>PROPER(LEFT(R1649,(SEARCH("/",R1649)-2)+1))</f>
        <v>Music</v>
      </c>
      <c r="V1649" t="str">
        <f>PROPER(RIGHT(R1649,LEN(R1649)-SEARCH("/",R1649)))</f>
        <v>Pop</v>
      </c>
    </row>
    <row r="1650" spans="1:22" x14ac:dyDescent="0.25">
      <c r="A1650">
        <v>1656</v>
      </c>
      <c r="B1650" s="7" t="s">
        <v>1657</v>
      </c>
      <c r="C1650" s="7" t="s">
        <v>5766</v>
      </c>
      <c r="D1650" s="4">
        <v>7500</v>
      </c>
      <c r="E1650" s="4">
        <v>7525.12</v>
      </c>
      <c r="F1650" t="s">
        <v>8219</v>
      </c>
      <c r="G1650" t="s">
        <v>8224</v>
      </c>
      <c r="H1650" t="s">
        <v>8246</v>
      </c>
      <c r="I1650">
        <v>1355437052</v>
      </c>
      <c r="J1650" s="11">
        <f>(((I1650/60)/60)/24)+DATE(1970,1,1)</f>
        <v>41256.928842592592</v>
      </c>
      <c r="K1650">
        <v>1352845052</v>
      </c>
      <c r="L1650" s="15">
        <f>(((K1650/60)/60)/24)+DATE(1970,1,1)</f>
        <v>41226.928842592592</v>
      </c>
      <c r="M1650" s="63">
        <f>DATEDIF(L1650,J1650,"D")</f>
        <v>30</v>
      </c>
      <c r="N1650" s="5">
        <v>30</v>
      </c>
      <c r="O1650" t="b">
        <v>0</v>
      </c>
      <c r="P1650">
        <v>48</v>
      </c>
      <c r="Q1650" t="b">
        <v>1</v>
      </c>
      <c r="R1650" t="s">
        <v>8292</v>
      </c>
      <c r="S1650" s="2">
        <f>IF(E1650=0,0,E1650/D1650*100)</f>
        <v>100.33493333333334</v>
      </c>
      <c r="T1650" s="4">
        <f>IF(E1650=0,0,E1650/P1650)</f>
        <v>156.77333333333334</v>
      </c>
      <c r="U1650" t="str">
        <f>PROPER(LEFT(R1650,(SEARCH("/",R1650)-2)+1))</f>
        <v>Music</v>
      </c>
      <c r="V1650" t="str">
        <f>PROPER(RIGHT(R1650,LEN(R1650)-SEARCH("/",R1650)))</f>
        <v>Pop</v>
      </c>
    </row>
    <row r="1651" spans="1:22" x14ac:dyDescent="0.25">
      <c r="A1651">
        <v>1657</v>
      </c>
      <c r="B1651" s="7" t="s">
        <v>1658</v>
      </c>
      <c r="C1651" s="7" t="s">
        <v>5767</v>
      </c>
      <c r="D1651" s="4">
        <v>25000</v>
      </c>
      <c r="E1651" s="4">
        <v>26233.45</v>
      </c>
      <c r="F1651" t="s">
        <v>8219</v>
      </c>
      <c r="G1651" t="s">
        <v>8224</v>
      </c>
      <c r="H1651" t="s">
        <v>8246</v>
      </c>
      <c r="I1651">
        <v>1337885168</v>
      </c>
      <c r="J1651" s="11">
        <f>(((I1651/60)/60)/24)+DATE(1970,1,1)</f>
        <v>41053.782037037039</v>
      </c>
      <c r="K1651">
        <v>1335293168</v>
      </c>
      <c r="L1651" s="15">
        <f>(((K1651/60)/60)/24)+DATE(1970,1,1)</f>
        <v>41023.782037037039</v>
      </c>
      <c r="M1651" s="63">
        <f>DATEDIF(L1651,J1651,"D")</f>
        <v>30</v>
      </c>
      <c r="N1651" s="5">
        <v>30</v>
      </c>
      <c r="O1651" t="b">
        <v>0</v>
      </c>
      <c r="P1651">
        <v>221</v>
      </c>
      <c r="Q1651" t="b">
        <v>1</v>
      </c>
      <c r="R1651" t="s">
        <v>8292</v>
      </c>
      <c r="S1651" s="2">
        <f>IF(E1651=0,0,E1651/D1651*100)</f>
        <v>104.93380000000001</v>
      </c>
      <c r="T1651" s="4">
        <f>IF(E1651=0,0,E1651/P1651)</f>
        <v>118.70339366515837</v>
      </c>
      <c r="U1651" t="str">
        <f>PROPER(LEFT(R1651,(SEARCH("/",R1651)-2)+1))</f>
        <v>Music</v>
      </c>
      <c r="V1651" t="str">
        <f>PROPER(RIGHT(R1651,LEN(R1651)-SEARCH("/",R1651)))</f>
        <v>Pop</v>
      </c>
    </row>
    <row r="1652" spans="1:22" x14ac:dyDescent="0.25">
      <c r="A1652">
        <v>1663</v>
      </c>
      <c r="B1652" s="7" t="s">
        <v>1664</v>
      </c>
      <c r="C1652" s="7" t="s">
        <v>5773</v>
      </c>
      <c r="D1652" s="4">
        <v>1000</v>
      </c>
      <c r="E1652" s="4">
        <v>1080</v>
      </c>
      <c r="F1652" t="s">
        <v>8219</v>
      </c>
      <c r="G1652" t="s">
        <v>8224</v>
      </c>
      <c r="H1652" t="s">
        <v>8246</v>
      </c>
      <c r="I1652">
        <v>1422750707</v>
      </c>
      <c r="J1652" s="11">
        <f>(((I1652/60)/60)/24)+DATE(1970,1,1)</f>
        <v>42036.02207175926</v>
      </c>
      <c r="K1652">
        <v>1420158707</v>
      </c>
      <c r="L1652" s="15">
        <f>(((K1652/60)/60)/24)+DATE(1970,1,1)</f>
        <v>42006.02207175926</v>
      </c>
      <c r="M1652" s="63">
        <f>DATEDIF(L1652,J1652,"D")</f>
        <v>30</v>
      </c>
      <c r="N1652" s="5">
        <v>30</v>
      </c>
      <c r="O1652" t="b">
        <v>0</v>
      </c>
      <c r="P1652">
        <v>32</v>
      </c>
      <c r="Q1652" t="b">
        <v>1</v>
      </c>
      <c r="R1652" t="s">
        <v>8292</v>
      </c>
      <c r="S1652" s="2">
        <f>IF(E1652=0,0,E1652/D1652*100)</f>
        <v>108</v>
      </c>
      <c r="T1652" s="4">
        <f>IF(E1652=0,0,E1652/P1652)</f>
        <v>33.75</v>
      </c>
      <c r="U1652" t="str">
        <f>PROPER(LEFT(R1652,(SEARCH("/",R1652)-2)+1))</f>
        <v>Music</v>
      </c>
      <c r="V1652" t="str">
        <f>PROPER(RIGHT(R1652,LEN(R1652)-SEARCH("/",R1652)))</f>
        <v>Pop</v>
      </c>
    </row>
    <row r="1653" spans="1:22" x14ac:dyDescent="0.25">
      <c r="A1653">
        <v>1666</v>
      </c>
      <c r="B1653" s="7" t="s">
        <v>1667</v>
      </c>
      <c r="C1653" s="7" t="s">
        <v>5776</v>
      </c>
      <c r="D1653" s="4">
        <v>2500</v>
      </c>
      <c r="E1653" s="4">
        <v>4022</v>
      </c>
      <c r="F1653" t="s">
        <v>8219</v>
      </c>
      <c r="G1653" t="s">
        <v>8224</v>
      </c>
      <c r="H1653" t="s">
        <v>8246</v>
      </c>
      <c r="I1653">
        <v>1364447073</v>
      </c>
      <c r="J1653" s="11">
        <f>(((I1653/60)/60)/24)+DATE(1970,1,1)</f>
        <v>41361.211493055554</v>
      </c>
      <c r="K1653">
        <v>1361858673</v>
      </c>
      <c r="L1653" s="15">
        <f>(((K1653/60)/60)/24)+DATE(1970,1,1)</f>
        <v>41331.253159722226</v>
      </c>
      <c r="M1653" s="63">
        <f>DATEDIF(L1653,J1653,"D")</f>
        <v>30</v>
      </c>
      <c r="N1653" s="5">
        <v>30</v>
      </c>
      <c r="O1653" t="b">
        <v>0</v>
      </c>
      <c r="P1653">
        <v>98</v>
      </c>
      <c r="Q1653" t="b">
        <v>1</v>
      </c>
      <c r="R1653" t="s">
        <v>8292</v>
      </c>
      <c r="S1653" s="2">
        <f>IF(E1653=0,0,E1653/D1653*100)</f>
        <v>160.88</v>
      </c>
      <c r="T1653" s="4">
        <f>IF(E1653=0,0,E1653/P1653)</f>
        <v>41.04081632653061</v>
      </c>
      <c r="U1653" t="str">
        <f>PROPER(LEFT(R1653,(SEARCH("/",R1653)-2)+1))</f>
        <v>Music</v>
      </c>
      <c r="V1653" t="str">
        <f>PROPER(RIGHT(R1653,LEN(R1653)-SEARCH("/",R1653)))</f>
        <v>Pop</v>
      </c>
    </row>
    <row r="1654" spans="1:22" x14ac:dyDescent="0.25">
      <c r="A1654">
        <v>1668</v>
      </c>
      <c r="B1654" s="7" t="s">
        <v>1669</v>
      </c>
      <c r="C1654" s="7" t="s">
        <v>5778</v>
      </c>
      <c r="D1654" s="4">
        <v>8000</v>
      </c>
      <c r="E1654" s="4">
        <v>8211</v>
      </c>
      <c r="F1654" t="s">
        <v>8219</v>
      </c>
      <c r="G1654" t="s">
        <v>8224</v>
      </c>
      <c r="H1654" t="s">
        <v>8246</v>
      </c>
      <c r="I1654">
        <v>1322454939</v>
      </c>
      <c r="J1654" s="11">
        <f>(((I1654/60)/60)/24)+DATE(1970,1,1)</f>
        <v>40875.191423611112</v>
      </c>
      <c r="K1654">
        <v>1319859339</v>
      </c>
      <c r="L1654" s="15">
        <f>(((K1654/60)/60)/24)+DATE(1970,1,1)</f>
        <v>40845.14975694444</v>
      </c>
      <c r="M1654" s="63">
        <f>DATEDIF(L1654,J1654,"D")</f>
        <v>30</v>
      </c>
      <c r="N1654" s="5">
        <v>30</v>
      </c>
      <c r="O1654" t="b">
        <v>0</v>
      </c>
      <c r="P1654">
        <v>116</v>
      </c>
      <c r="Q1654" t="b">
        <v>1</v>
      </c>
      <c r="R1654" t="s">
        <v>8292</v>
      </c>
      <c r="S1654" s="2">
        <f>IF(E1654=0,0,E1654/D1654*100)</f>
        <v>102.6375</v>
      </c>
      <c r="T1654" s="4">
        <f>IF(E1654=0,0,E1654/P1654)</f>
        <v>70.784482758620683</v>
      </c>
      <c r="U1654" t="str">
        <f>PROPER(LEFT(R1654,(SEARCH("/",R1654)-2)+1))</f>
        <v>Music</v>
      </c>
      <c r="V1654" t="str">
        <f>PROPER(RIGHT(R1654,LEN(R1654)-SEARCH("/",R1654)))</f>
        <v>Pop</v>
      </c>
    </row>
    <row r="1655" spans="1:22" x14ac:dyDescent="0.25">
      <c r="A1655">
        <v>1671</v>
      </c>
      <c r="B1655" s="7" t="s">
        <v>1672</v>
      </c>
      <c r="C1655" s="7" t="s">
        <v>5781</v>
      </c>
      <c r="D1655" s="4">
        <v>2000</v>
      </c>
      <c r="E1655" s="4">
        <v>2013.47</v>
      </c>
      <c r="F1655" t="s">
        <v>8219</v>
      </c>
      <c r="G1655" t="s">
        <v>8224</v>
      </c>
      <c r="H1655" t="s">
        <v>8246</v>
      </c>
      <c r="I1655">
        <v>1470056614</v>
      </c>
      <c r="J1655" s="11">
        <f>(((I1655/60)/60)/24)+DATE(1970,1,1)</f>
        <v>42583.54414351852</v>
      </c>
      <c r="K1655">
        <v>1467464614</v>
      </c>
      <c r="L1655" s="15">
        <f>(((K1655/60)/60)/24)+DATE(1970,1,1)</f>
        <v>42553.54414351852</v>
      </c>
      <c r="M1655" s="63">
        <f>DATEDIF(L1655,J1655,"D")</f>
        <v>30</v>
      </c>
      <c r="N1655" s="5">
        <v>30</v>
      </c>
      <c r="O1655" t="b">
        <v>0</v>
      </c>
      <c r="P1655">
        <v>77</v>
      </c>
      <c r="Q1655" t="b">
        <v>1</v>
      </c>
      <c r="R1655" t="s">
        <v>8292</v>
      </c>
      <c r="S1655" s="2">
        <f>IF(E1655=0,0,E1655/D1655*100)</f>
        <v>100.67349999999999</v>
      </c>
      <c r="T1655" s="4">
        <f>IF(E1655=0,0,E1655/P1655)</f>
        <v>26.148961038961041</v>
      </c>
      <c r="U1655" t="str">
        <f>PROPER(LEFT(R1655,(SEARCH("/",R1655)-2)+1))</f>
        <v>Music</v>
      </c>
      <c r="V1655" t="str">
        <f>PROPER(RIGHT(R1655,LEN(R1655)-SEARCH("/",R1655)))</f>
        <v>Pop</v>
      </c>
    </row>
    <row r="1656" spans="1:22" x14ac:dyDescent="0.25">
      <c r="A1656">
        <v>1672</v>
      </c>
      <c r="B1656" s="7" t="s">
        <v>1673</v>
      </c>
      <c r="C1656" s="7" t="s">
        <v>5782</v>
      </c>
      <c r="D1656" s="4">
        <v>1700</v>
      </c>
      <c r="E1656" s="4">
        <v>1920</v>
      </c>
      <c r="F1656" t="s">
        <v>8219</v>
      </c>
      <c r="G1656" t="s">
        <v>8224</v>
      </c>
      <c r="H1656" t="s">
        <v>8246</v>
      </c>
      <c r="I1656">
        <v>1338824730</v>
      </c>
      <c r="J1656" s="11">
        <f>(((I1656/60)/60)/24)+DATE(1970,1,1)</f>
        <v>41064.656597222223</v>
      </c>
      <c r="K1656">
        <v>1336232730</v>
      </c>
      <c r="L1656" s="15">
        <f>(((K1656/60)/60)/24)+DATE(1970,1,1)</f>
        <v>41034.656597222223</v>
      </c>
      <c r="M1656" s="63">
        <f>DATEDIF(L1656,J1656,"D")</f>
        <v>30</v>
      </c>
      <c r="N1656" s="5">
        <v>30</v>
      </c>
      <c r="O1656" t="b">
        <v>0</v>
      </c>
      <c r="P1656">
        <v>49</v>
      </c>
      <c r="Q1656" t="b">
        <v>1</v>
      </c>
      <c r="R1656" t="s">
        <v>8292</v>
      </c>
      <c r="S1656" s="2">
        <f>IF(E1656=0,0,E1656/D1656*100)</f>
        <v>112.94117647058823</v>
      </c>
      <c r="T1656" s="4">
        <f>IF(E1656=0,0,E1656/P1656)</f>
        <v>39.183673469387756</v>
      </c>
      <c r="U1656" t="str">
        <f>PROPER(LEFT(R1656,(SEARCH("/",R1656)-2)+1))</f>
        <v>Music</v>
      </c>
      <c r="V1656" t="str">
        <f>PROPER(RIGHT(R1656,LEN(R1656)-SEARCH("/",R1656)))</f>
        <v>Pop</v>
      </c>
    </row>
    <row r="1657" spans="1:22" x14ac:dyDescent="0.25">
      <c r="A1657">
        <v>1673</v>
      </c>
      <c r="B1657" s="7" t="s">
        <v>1674</v>
      </c>
      <c r="C1657" s="7" t="s">
        <v>5783</v>
      </c>
      <c r="D1657" s="4">
        <v>2100</v>
      </c>
      <c r="E1657" s="4">
        <v>2690</v>
      </c>
      <c r="F1657" t="s">
        <v>8219</v>
      </c>
      <c r="G1657" t="s">
        <v>8224</v>
      </c>
      <c r="H1657" t="s">
        <v>8246</v>
      </c>
      <c r="I1657">
        <v>1425675892</v>
      </c>
      <c r="J1657" s="11">
        <f>(((I1657/60)/60)/24)+DATE(1970,1,1)</f>
        <v>42069.878379629634</v>
      </c>
      <c r="K1657">
        <v>1423083892</v>
      </c>
      <c r="L1657" s="15">
        <f>(((K1657/60)/60)/24)+DATE(1970,1,1)</f>
        <v>42039.878379629634</v>
      </c>
      <c r="M1657" s="63">
        <f>DATEDIF(L1657,J1657,"D")</f>
        <v>30</v>
      </c>
      <c r="N1657" s="5">
        <v>30</v>
      </c>
      <c r="O1657" t="b">
        <v>0</v>
      </c>
      <c r="P1657">
        <v>59</v>
      </c>
      <c r="Q1657" t="b">
        <v>1</v>
      </c>
      <c r="R1657" t="s">
        <v>8292</v>
      </c>
      <c r="S1657" s="2">
        <f>IF(E1657=0,0,E1657/D1657*100)</f>
        <v>128.09523809523807</v>
      </c>
      <c r="T1657" s="4">
        <f>IF(E1657=0,0,E1657/P1657)</f>
        <v>45.593220338983052</v>
      </c>
      <c r="U1657" t="str">
        <f>PROPER(LEFT(R1657,(SEARCH("/",R1657)-2)+1))</f>
        <v>Music</v>
      </c>
      <c r="V1657" t="str">
        <f>PROPER(RIGHT(R1657,LEN(R1657)-SEARCH("/",R1657)))</f>
        <v>Pop</v>
      </c>
    </row>
    <row r="1658" spans="1:22" x14ac:dyDescent="0.25">
      <c r="A1658">
        <v>1675</v>
      </c>
      <c r="B1658" s="7" t="s">
        <v>1676</v>
      </c>
      <c r="C1658" s="7" t="s">
        <v>5785</v>
      </c>
      <c r="D1658" s="4">
        <v>1000</v>
      </c>
      <c r="E1658" s="4">
        <v>1374.16</v>
      </c>
      <c r="F1658" t="s">
        <v>8219</v>
      </c>
      <c r="G1658" t="s">
        <v>8224</v>
      </c>
      <c r="H1658" t="s">
        <v>8246</v>
      </c>
      <c r="I1658">
        <v>1318802580</v>
      </c>
      <c r="J1658" s="11">
        <f>(((I1658/60)/60)/24)+DATE(1970,1,1)</f>
        <v>40832.918749999997</v>
      </c>
      <c r="K1658">
        <v>1316194540</v>
      </c>
      <c r="L1658" s="15">
        <f>(((K1658/60)/60)/24)+DATE(1970,1,1)</f>
        <v>40802.733101851853</v>
      </c>
      <c r="M1658" s="63">
        <f>DATEDIF(L1658,J1658,"D")</f>
        <v>30</v>
      </c>
      <c r="N1658" s="5">
        <v>30</v>
      </c>
      <c r="O1658" t="b">
        <v>0</v>
      </c>
      <c r="P1658">
        <v>34</v>
      </c>
      <c r="Q1658" t="b">
        <v>1</v>
      </c>
      <c r="R1658" t="s">
        <v>8292</v>
      </c>
      <c r="S1658" s="2">
        <f>IF(E1658=0,0,E1658/D1658*100)</f>
        <v>137.416</v>
      </c>
      <c r="T1658" s="4">
        <f>IF(E1658=0,0,E1658/P1658)</f>
        <v>40.416470588235299</v>
      </c>
      <c r="U1658" t="str">
        <f>PROPER(LEFT(R1658,(SEARCH("/",R1658)-2)+1))</f>
        <v>Music</v>
      </c>
      <c r="V1658" t="str">
        <f>PROPER(RIGHT(R1658,LEN(R1658)-SEARCH("/",R1658)))</f>
        <v>Pop</v>
      </c>
    </row>
    <row r="1659" spans="1:22" x14ac:dyDescent="0.25">
      <c r="A1659">
        <v>1680</v>
      </c>
      <c r="B1659" s="7" t="s">
        <v>1681</v>
      </c>
      <c r="C1659" s="7" t="s">
        <v>5790</v>
      </c>
      <c r="D1659" s="4">
        <v>1000</v>
      </c>
      <c r="E1659" s="4">
        <v>1175</v>
      </c>
      <c r="F1659" t="s">
        <v>8219</v>
      </c>
      <c r="G1659" t="s">
        <v>8224</v>
      </c>
      <c r="H1659" t="s">
        <v>8246</v>
      </c>
      <c r="I1659">
        <v>1405188667</v>
      </c>
      <c r="J1659" s="11">
        <f>(((I1659/60)/60)/24)+DATE(1970,1,1)</f>
        <v>41832.757719907408</v>
      </c>
      <c r="K1659">
        <v>1402596667</v>
      </c>
      <c r="L1659" s="15">
        <f>(((K1659/60)/60)/24)+DATE(1970,1,1)</f>
        <v>41802.757719907408</v>
      </c>
      <c r="M1659" s="63">
        <f>DATEDIF(L1659,J1659,"D")</f>
        <v>30</v>
      </c>
      <c r="N1659" s="5">
        <v>30</v>
      </c>
      <c r="O1659" t="b">
        <v>0</v>
      </c>
      <c r="P1659">
        <v>25</v>
      </c>
      <c r="Q1659" t="b">
        <v>1</v>
      </c>
      <c r="R1659" t="s">
        <v>8292</v>
      </c>
      <c r="S1659" s="2">
        <f>IF(E1659=0,0,E1659/D1659*100)</f>
        <v>117.5</v>
      </c>
      <c r="T1659" s="4">
        <f>IF(E1659=0,0,E1659/P1659)</f>
        <v>47</v>
      </c>
      <c r="U1659" t="str">
        <f>PROPER(LEFT(R1659,(SEARCH("/",R1659)-2)+1))</f>
        <v>Music</v>
      </c>
      <c r="V1659" t="str">
        <f>PROPER(RIGHT(R1659,LEN(R1659)-SEARCH("/",R1659)))</f>
        <v>Pop</v>
      </c>
    </row>
    <row r="1660" spans="1:22" x14ac:dyDescent="0.25">
      <c r="A1660">
        <v>1685</v>
      </c>
      <c r="B1660" s="7" t="s">
        <v>1686</v>
      </c>
      <c r="C1660" s="7" t="s">
        <v>5795</v>
      </c>
      <c r="D1660" s="4">
        <v>350</v>
      </c>
      <c r="E1660" s="4">
        <v>360</v>
      </c>
      <c r="F1660" t="s">
        <v>8222</v>
      </c>
      <c r="G1660" t="s">
        <v>8224</v>
      </c>
      <c r="H1660" t="s">
        <v>8246</v>
      </c>
      <c r="I1660">
        <v>1490331623</v>
      </c>
      <c r="J1660" s="11">
        <f>(((I1660/60)/60)/24)+DATE(1970,1,1)</f>
        <v>42818.208599537036</v>
      </c>
      <c r="K1660">
        <v>1487743223</v>
      </c>
      <c r="L1660" s="15">
        <f>(((K1660/60)/60)/24)+DATE(1970,1,1)</f>
        <v>42788.2502662037</v>
      </c>
      <c r="M1660" s="63">
        <f>DATEDIF(L1660,J1660,"D")</f>
        <v>30</v>
      </c>
      <c r="N1660" s="5">
        <v>30</v>
      </c>
      <c r="O1660" t="b">
        <v>0</v>
      </c>
      <c r="P1660">
        <v>15</v>
      </c>
      <c r="Q1660" t="b">
        <v>0</v>
      </c>
      <c r="R1660" t="s">
        <v>8293</v>
      </c>
      <c r="S1660" s="2">
        <f>IF(E1660=0,0,E1660/D1660*100)</f>
        <v>102.85714285714285</v>
      </c>
      <c r="T1660" s="4">
        <f>IF(E1660=0,0,E1660/P1660)</f>
        <v>24</v>
      </c>
      <c r="U1660" t="str">
        <f>PROPER(LEFT(R1660,(SEARCH("/",R1660)-2)+1))</f>
        <v>Music</v>
      </c>
      <c r="V1660" t="str">
        <f>PROPER(RIGHT(R1660,LEN(R1660)-SEARCH("/",R1660)))</f>
        <v>Faith</v>
      </c>
    </row>
    <row r="1661" spans="1:22" x14ac:dyDescent="0.25">
      <c r="A1661">
        <v>1688</v>
      </c>
      <c r="B1661" s="7" t="s">
        <v>1689</v>
      </c>
      <c r="C1661" s="7" t="s">
        <v>5798</v>
      </c>
      <c r="D1661" s="4">
        <v>4000</v>
      </c>
      <c r="E1661" s="4">
        <v>1772</v>
      </c>
      <c r="F1661" t="s">
        <v>8222</v>
      </c>
      <c r="G1661" t="s">
        <v>8224</v>
      </c>
      <c r="H1661" t="s">
        <v>8246</v>
      </c>
      <c r="I1661">
        <v>1491738594</v>
      </c>
      <c r="J1661" s="11">
        <f>(((I1661/60)/60)/24)+DATE(1970,1,1)</f>
        <v>42834.492986111116</v>
      </c>
      <c r="K1661">
        <v>1489150194</v>
      </c>
      <c r="L1661" s="15">
        <f>(((K1661/60)/60)/24)+DATE(1970,1,1)</f>
        <v>42804.534652777773</v>
      </c>
      <c r="M1661" s="63">
        <f>DATEDIF(L1661,J1661,"D")</f>
        <v>30</v>
      </c>
      <c r="N1661" s="5">
        <v>30</v>
      </c>
      <c r="O1661" t="b">
        <v>0</v>
      </c>
      <c r="P1661">
        <v>7</v>
      </c>
      <c r="Q1661" t="b">
        <v>0</v>
      </c>
      <c r="R1661" t="s">
        <v>8293</v>
      </c>
      <c r="S1661" s="2">
        <f>IF(E1661=0,0,E1661/D1661*100)</f>
        <v>44.3</v>
      </c>
      <c r="T1661" s="4">
        <f>IF(E1661=0,0,E1661/P1661)</f>
        <v>253.14285714285714</v>
      </c>
      <c r="U1661" t="str">
        <f>PROPER(LEFT(R1661,(SEARCH("/",R1661)-2)+1))</f>
        <v>Music</v>
      </c>
      <c r="V1661" t="str">
        <f>PROPER(RIGHT(R1661,LEN(R1661)-SEARCH("/",R1661)))</f>
        <v>Faith</v>
      </c>
    </row>
    <row r="1662" spans="1:22" x14ac:dyDescent="0.25">
      <c r="A1662">
        <v>1689</v>
      </c>
      <c r="B1662" s="7" t="s">
        <v>1690</v>
      </c>
      <c r="C1662" s="7" t="s">
        <v>5799</v>
      </c>
      <c r="D1662" s="4">
        <v>2400</v>
      </c>
      <c r="E1662" s="4">
        <v>2400</v>
      </c>
      <c r="F1662" t="s">
        <v>8222</v>
      </c>
      <c r="G1662" t="s">
        <v>8224</v>
      </c>
      <c r="H1662" t="s">
        <v>8246</v>
      </c>
      <c r="I1662">
        <v>1489700230</v>
      </c>
      <c r="J1662" s="11">
        <f>(((I1662/60)/60)/24)+DATE(1970,1,1)</f>
        <v>42810.900810185187</v>
      </c>
      <c r="K1662">
        <v>1487111830</v>
      </c>
      <c r="L1662" s="15">
        <f>(((K1662/60)/60)/24)+DATE(1970,1,1)</f>
        <v>42780.942476851851</v>
      </c>
      <c r="M1662" s="63">
        <f>DATEDIF(L1662,J1662,"D")</f>
        <v>30</v>
      </c>
      <c r="N1662" s="5">
        <v>30</v>
      </c>
      <c r="O1662" t="b">
        <v>0</v>
      </c>
      <c r="P1662">
        <v>14</v>
      </c>
      <c r="Q1662" t="b">
        <v>0</v>
      </c>
      <c r="R1662" t="s">
        <v>8293</v>
      </c>
      <c r="S1662" s="2">
        <f>IF(E1662=0,0,E1662/D1662*100)</f>
        <v>100</v>
      </c>
      <c r="T1662" s="4">
        <f>IF(E1662=0,0,E1662/P1662)</f>
        <v>171.42857142857142</v>
      </c>
      <c r="U1662" t="str">
        <f>PROPER(LEFT(R1662,(SEARCH("/",R1662)-2)+1))</f>
        <v>Music</v>
      </c>
      <c r="V1662" t="str">
        <f>PROPER(RIGHT(R1662,LEN(R1662)-SEARCH("/",R1662)))</f>
        <v>Faith</v>
      </c>
    </row>
    <row r="1663" spans="1:22" x14ac:dyDescent="0.25">
      <c r="A1663">
        <v>1690</v>
      </c>
      <c r="B1663" s="7" t="s">
        <v>1691</v>
      </c>
      <c r="C1663" s="7" t="s">
        <v>5800</v>
      </c>
      <c r="D1663" s="4">
        <v>2500</v>
      </c>
      <c r="E1663" s="4">
        <v>635</v>
      </c>
      <c r="F1663" t="s">
        <v>8222</v>
      </c>
      <c r="G1663" t="s">
        <v>8224</v>
      </c>
      <c r="H1663" t="s">
        <v>8246</v>
      </c>
      <c r="I1663">
        <v>1491470442</v>
      </c>
      <c r="J1663" s="11">
        <f>(((I1663/60)/60)/24)+DATE(1970,1,1)</f>
        <v>42831.389374999999</v>
      </c>
      <c r="K1663">
        <v>1488882042</v>
      </c>
      <c r="L1663" s="15">
        <f>(((K1663/60)/60)/24)+DATE(1970,1,1)</f>
        <v>42801.43104166667</v>
      </c>
      <c r="M1663" s="63">
        <f>DATEDIF(L1663,J1663,"D")</f>
        <v>30</v>
      </c>
      <c r="N1663" s="5">
        <v>30</v>
      </c>
      <c r="O1663" t="b">
        <v>0</v>
      </c>
      <c r="P1663">
        <v>11</v>
      </c>
      <c r="Q1663" t="b">
        <v>0</v>
      </c>
      <c r="R1663" t="s">
        <v>8293</v>
      </c>
      <c r="S1663" s="2">
        <f>IF(E1663=0,0,E1663/D1663*100)</f>
        <v>25.4</v>
      </c>
      <c r="T1663" s="4">
        <f>IF(E1663=0,0,E1663/P1663)</f>
        <v>57.727272727272727</v>
      </c>
      <c r="U1663" t="str">
        <f>PROPER(LEFT(R1663,(SEARCH("/",R1663)-2)+1))</f>
        <v>Music</v>
      </c>
      <c r="V1663" t="str">
        <f>PROPER(RIGHT(R1663,LEN(R1663)-SEARCH("/",R1663)))</f>
        <v>Faith</v>
      </c>
    </row>
    <row r="1664" spans="1:22" x14ac:dyDescent="0.25">
      <c r="A1664">
        <v>1694</v>
      </c>
      <c r="B1664" s="7" t="s">
        <v>1695</v>
      </c>
      <c r="C1664" s="7" t="s">
        <v>5804</v>
      </c>
      <c r="D1664" s="4">
        <v>10000</v>
      </c>
      <c r="E1664" s="4">
        <v>5</v>
      </c>
      <c r="F1664" t="s">
        <v>8222</v>
      </c>
      <c r="G1664" t="s">
        <v>8224</v>
      </c>
      <c r="H1664" t="s">
        <v>8246</v>
      </c>
      <c r="I1664">
        <v>1490589360</v>
      </c>
      <c r="J1664" s="11">
        <f>(((I1664/60)/60)/24)+DATE(1970,1,1)</f>
        <v>42821.191666666666</v>
      </c>
      <c r="K1664">
        <v>1488038674</v>
      </c>
      <c r="L1664" s="15">
        <f>(((K1664/60)/60)/24)+DATE(1970,1,1)</f>
        <v>42791.669837962967</v>
      </c>
      <c r="M1664" s="63">
        <f>DATEDIF(L1664,J1664,"D")</f>
        <v>30</v>
      </c>
      <c r="N1664" s="5">
        <v>30</v>
      </c>
      <c r="O1664" t="b">
        <v>0</v>
      </c>
      <c r="P1664">
        <v>1</v>
      </c>
      <c r="Q1664" t="b">
        <v>0</v>
      </c>
      <c r="R1664" t="s">
        <v>8293</v>
      </c>
      <c r="S1664" s="2">
        <f>IF(E1664=0,0,E1664/D1664*100)</f>
        <v>0.05</v>
      </c>
      <c r="T1664" s="4">
        <f>IF(E1664=0,0,E1664/P1664)</f>
        <v>5</v>
      </c>
      <c r="U1664" t="str">
        <f>PROPER(LEFT(R1664,(SEARCH("/",R1664)-2)+1))</f>
        <v>Music</v>
      </c>
      <c r="V1664" t="str">
        <f>PROPER(RIGHT(R1664,LEN(R1664)-SEARCH("/",R1664)))</f>
        <v>Faith</v>
      </c>
    </row>
    <row r="1665" spans="1:22" x14ac:dyDescent="0.25">
      <c r="A1665">
        <v>1696</v>
      </c>
      <c r="B1665" s="7" t="s">
        <v>1697</v>
      </c>
      <c r="C1665" s="7" t="s">
        <v>5806</v>
      </c>
      <c r="D1665" s="4">
        <v>300000</v>
      </c>
      <c r="E1665" s="4">
        <v>0</v>
      </c>
      <c r="F1665" t="s">
        <v>8222</v>
      </c>
      <c r="G1665" t="s">
        <v>8224</v>
      </c>
      <c r="H1665" t="s">
        <v>8246</v>
      </c>
      <c r="I1665">
        <v>1491007211</v>
      </c>
      <c r="J1665" s="11">
        <f>(((I1665/60)/60)/24)+DATE(1970,1,1)</f>
        <v>42826.027905092589</v>
      </c>
      <c r="K1665">
        <v>1488418811</v>
      </c>
      <c r="L1665" s="15">
        <f>(((K1665/60)/60)/24)+DATE(1970,1,1)</f>
        <v>42796.069571759261</v>
      </c>
      <c r="M1665" s="63">
        <f>DATEDIF(L1665,J1665,"D")</f>
        <v>30</v>
      </c>
      <c r="N1665" s="5">
        <v>30</v>
      </c>
      <c r="O1665" t="b">
        <v>0</v>
      </c>
      <c r="P1665">
        <v>0</v>
      </c>
      <c r="Q1665" t="b">
        <v>0</v>
      </c>
      <c r="R1665" t="s">
        <v>8293</v>
      </c>
      <c r="S1665" s="2">
        <f>IF(E1665=0,0,E1665/D1665*100)</f>
        <v>0</v>
      </c>
      <c r="T1665" s="4">
        <f>IF(E1665=0,0,E1665/P1665)</f>
        <v>0</v>
      </c>
      <c r="U1665" t="str">
        <f>PROPER(LEFT(R1665,(SEARCH("/",R1665)-2)+1))</f>
        <v>Music</v>
      </c>
      <c r="V1665" t="str">
        <f>PROPER(RIGHT(R1665,LEN(R1665)-SEARCH("/",R1665)))</f>
        <v>Faith</v>
      </c>
    </row>
    <row r="1666" spans="1:22" x14ac:dyDescent="0.25">
      <c r="A1666">
        <v>1699</v>
      </c>
      <c r="B1666" s="7" t="s">
        <v>1700</v>
      </c>
      <c r="C1666" s="7" t="s">
        <v>5809</v>
      </c>
      <c r="D1666" s="4">
        <v>5105</v>
      </c>
      <c r="E1666" s="4">
        <v>216</v>
      </c>
      <c r="F1666" t="s">
        <v>8222</v>
      </c>
      <c r="G1666" t="s">
        <v>8224</v>
      </c>
      <c r="H1666" t="s">
        <v>8246</v>
      </c>
      <c r="I1666">
        <v>1491943445</v>
      </c>
      <c r="J1666" s="11">
        <f>(((I1666/60)/60)/24)+DATE(1970,1,1)</f>
        <v>42836.863946759258</v>
      </c>
      <c r="K1666">
        <v>1489351445</v>
      </c>
      <c r="L1666" s="15">
        <f>(((K1666/60)/60)/24)+DATE(1970,1,1)</f>
        <v>42806.863946759258</v>
      </c>
      <c r="M1666" s="63">
        <f>DATEDIF(L1666,J1666,"D")</f>
        <v>30</v>
      </c>
      <c r="N1666" s="5">
        <v>30</v>
      </c>
      <c r="O1666" t="b">
        <v>0</v>
      </c>
      <c r="P1666">
        <v>4</v>
      </c>
      <c r="Q1666" t="b">
        <v>0</v>
      </c>
      <c r="R1666" t="s">
        <v>8293</v>
      </c>
      <c r="S1666" s="2">
        <f>IF(E1666=0,0,E1666/D1666*100)</f>
        <v>4.2311459353574925</v>
      </c>
      <c r="T1666" s="4">
        <f>IF(E1666=0,0,E1666/P1666)</f>
        <v>54</v>
      </c>
      <c r="U1666" t="str">
        <f>PROPER(LEFT(R1666,(SEARCH("/",R1666)-2)+1))</f>
        <v>Music</v>
      </c>
      <c r="V1666" t="str">
        <f>PROPER(RIGHT(R1666,LEN(R1666)-SEARCH("/",R1666)))</f>
        <v>Faith</v>
      </c>
    </row>
    <row r="1667" spans="1:22" x14ac:dyDescent="0.25">
      <c r="A1667">
        <v>1700</v>
      </c>
      <c r="B1667" s="7" t="s">
        <v>1701</v>
      </c>
      <c r="C1667" s="7" t="s">
        <v>5810</v>
      </c>
      <c r="D1667" s="4">
        <v>20000</v>
      </c>
      <c r="E1667" s="4">
        <v>5212</v>
      </c>
      <c r="F1667" t="s">
        <v>8222</v>
      </c>
      <c r="G1667" t="s">
        <v>8224</v>
      </c>
      <c r="H1667" t="s">
        <v>8246</v>
      </c>
      <c r="I1667">
        <v>1491019200</v>
      </c>
      <c r="J1667" s="11">
        <f>(((I1667/60)/60)/24)+DATE(1970,1,1)</f>
        <v>42826.166666666672</v>
      </c>
      <c r="K1667">
        <v>1488418990</v>
      </c>
      <c r="L1667" s="15">
        <f>(((K1667/60)/60)/24)+DATE(1970,1,1)</f>
        <v>42796.071643518517</v>
      </c>
      <c r="M1667" s="63">
        <f>DATEDIF(L1667,J1667,"D")</f>
        <v>30</v>
      </c>
      <c r="N1667" s="5">
        <v>30</v>
      </c>
      <c r="O1667" t="b">
        <v>0</v>
      </c>
      <c r="P1667">
        <v>79</v>
      </c>
      <c r="Q1667" t="b">
        <v>0</v>
      </c>
      <c r="R1667" t="s">
        <v>8293</v>
      </c>
      <c r="S1667" s="2">
        <f>IF(E1667=0,0,E1667/D1667*100)</f>
        <v>26.06</v>
      </c>
      <c r="T1667" s="4">
        <f>IF(E1667=0,0,E1667/P1667)</f>
        <v>65.974683544303801</v>
      </c>
      <c r="U1667" t="str">
        <f>PROPER(LEFT(R1667,(SEARCH("/",R1667)-2)+1))</f>
        <v>Music</v>
      </c>
      <c r="V1667" t="str">
        <f>PROPER(RIGHT(R1667,LEN(R1667)-SEARCH("/",R1667)))</f>
        <v>Faith</v>
      </c>
    </row>
    <row r="1668" spans="1:22" x14ac:dyDescent="0.25">
      <c r="A1668">
        <v>1701</v>
      </c>
      <c r="B1668" s="7" t="s">
        <v>1702</v>
      </c>
      <c r="C1668" s="7" t="s">
        <v>5811</v>
      </c>
      <c r="D1668" s="4">
        <v>5050</v>
      </c>
      <c r="E1668" s="4">
        <v>10</v>
      </c>
      <c r="F1668" t="s">
        <v>8221</v>
      </c>
      <c r="G1668" t="s">
        <v>8224</v>
      </c>
      <c r="H1668" t="s">
        <v>8246</v>
      </c>
      <c r="I1668">
        <v>1421337405</v>
      </c>
      <c r="J1668" s="11">
        <f>(((I1668/60)/60)/24)+DATE(1970,1,1)</f>
        <v>42019.664409722223</v>
      </c>
      <c r="K1668">
        <v>1418745405</v>
      </c>
      <c r="L1668" s="15">
        <f>(((K1668/60)/60)/24)+DATE(1970,1,1)</f>
        <v>41989.664409722223</v>
      </c>
      <c r="M1668" s="63">
        <f>DATEDIF(L1668,J1668,"D")</f>
        <v>30</v>
      </c>
      <c r="N1668" s="5">
        <v>30</v>
      </c>
      <c r="O1668" t="b">
        <v>0</v>
      </c>
      <c r="P1668">
        <v>2</v>
      </c>
      <c r="Q1668" t="b">
        <v>0</v>
      </c>
      <c r="R1668" t="s">
        <v>8293</v>
      </c>
      <c r="S1668" s="2">
        <f>IF(E1668=0,0,E1668/D1668*100)</f>
        <v>0.19801980198019803</v>
      </c>
      <c r="T1668" s="4">
        <f>IF(E1668=0,0,E1668/P1668)</f>
        <v>5</v>
      </c>
      <c r="U1668" t="str">
        <f>PROPER(LEFT(R1668,(SEARCH("/",R1668)-2)+1))</f>
        <v>Music</v>
      </c>
      <c r="V1668" t="str">
        <f>PROPER(RIGHT(R1668,LEN(R1668)-SEARCH("/",R1668)))</f>
        <v>Faith</v>
      </c>
    </row>
    <row r="1669" spans="1:22" x14ac:dyDescent="0.25">
      <c r="A1669">
        <v>1702</v>
      </c>
      <c r="B1669" s="7" t="s">
        <v>1703</v>
      </c>
      <c r="C1669" s="7" t="s">
        <v>5812</v>
      </c>
      <c r="D1669" s="4">
        <v>16500</v>
      </c>
      <c r="E1669" s="4">
        <v>1</v>
      </c>
      <c r="F1669" t="s">
        <v>8221</v>
      </c>
      <c r="G1669" t="s">
        <v>8224</v>
      </c>
      <c r="H1669" t="s">
        <v>8246</v>
      </c>
      <c r="I1669">
        <v>1427745150</v>
      </c>
      <c r="J1669" s="11">
        <f>(((I1669/60)/60)/24)+DATE(1970,1,1)</f>
        <v>42093.828125</v>
      </c>
      <c r="K1669">
        <v>1425156750</v>
      </c>
      <c r="L1669" s="15">
        <f>(((K1669/60)/60)/24)+DATE(1970,1,1)</f>
        <v>42063.869791666672</v>
      </c>
      <c r="M1669" s="63">
        <f>DATEDIF(L1669,J1669,"D")</f>
        <v>30</v>
      </c>
      <c r="N1669" s="5">
        <v>30</v>
      </c>
      <c r="O1669" t="b">
        <v>0</v>
      </c>
      <c r="P1669">
        <v>1</v>
      </c>
      <c r="Q1669" t="b">
        <v>0</v>
      </c>
      <c r="R1669" t="s">
        <v>8293</v>
      </c>
      <c r="S1669" s="2">
        <f>IF(E1669=0,0,E1669/D1669*100)</f>
        <v>6.0606060606060606E-3</v>
      </c>
      <c r="T1669" s="4">
        <f>IF(E1669=0,0,E1669/P1669)</f>
        <v>1</v>
      </c>
      <c r="U1669" t="str">
        <f>PROPER(LEFT(R1669,(SEARCH("/",R1669)-2)+1))</f>
        <v>Music</v>
      </c>
      <c r="V1669" t="str">
        <f>PROPER(RIGHT(R1669,LEN(R1669)-SEARCH("/",R1669)))</f>
        <v>Faith</v>
      </c>
    </row>
    <row r="1670" spans="1:22" x14ac:dyDescent="0.25">
      <c r="A1670">
        <v>1704</v>
      </c>
      <c r="B1670" s="7" t="s">
        <v>1705</v>
      </c>
      <c r="C1670" s="7" t="s">
        <v>5814</v>
      </c>
      <c r="D1670" s="4">
        <v>2000</v>
      </c>
      <c r="E1670" s="4">
        <v>1302</v>
      </c>
      <c r="F1670" t="s">
        <v>8221</v>
      </c>
      <c r="G1670" t="s">
        <v>8224</v>
      </c>
      <c r="H1670" t="s">
        <v>8246</v>
      </c>
      <c r="I1670">
        <v>1424056873</v>
      </c>
      <c r="J1670" s="11">
        <f>(((I1670/60)/60)/24)+DATE(1970,1,1)</f>
        <v>42051.139733796299</v>
      </c>
      <c r="K1670">
        <v>1421464873</v>
      </c>
      <c r="L1670" s="15">
        <f>(((K1670/60)/60)/24)+DATE(1970,1,1)</f>
        <v>42021.139733796299</v>
      </c>
      <c r="M1670" s="63">
        <f>DATEDIF(L1670,J1670,"D")</f>
        <v>30</v>
      </c>
      <c r="N1670" s="5">
        <v>30</v>
      </c>
      <c r="O1670" t="b">
        <v>0</v>
      </c>
      <c r="P1670">
        <v>11</v>
      </c>
      <c r="Q1670" t="b">
        <v>0</v>
      </c>
      <c r="R1670" t="s">
        <v>8293</v>
      </c>
      <c r="S1670" s="2">
        <f>IF(E1670=0,0,E1670/D1670*100)</f>
        <v>65.100000000000009</v>
      </c>
      <c r="T1670" s="4">
        <f>IF(E1670=0,0,E1670/P1670)</f>
        <v>118.36363636363636</v>
      </c>
      <c r="U1670" t="str">
        <f>PROPER(LEFT(R1670,(SEARCH("/",R1670)-2)+1))</f>
        <v>Music</v>
      </c>
      <c r="V1670" t="str">
        <f>PROPER(RIGHT(R1670,LEN(R1670)-SEARCH("/",R1670)))</f>
        <v>Faith</v>
      </c>
    </row>
    <row r="1671" spans="1:22" x14ac:dyDescent="0.25">
      <c r="A1671">
        <v>1707</v>
      </c>
      <c r="B1671" s="7" t="s">
        <v>1708</v>
      </c>
      <c r="C1671" s="7" t="s">
        <v>5817</v>
      </c>
      <c r="D1671" s="4">
        <v>5000</v>
      </c>
      <c r="E1671" s="4">
        <v>487</v>
      </c>
      <c r="F1671" t="s">
        <v>8221</v>
      </c>
      <c r="G1671" t="s">
        <v>8224</v>
      </c>
      <c r="H1671" t="s">
        <v>8246</v>
      </c>
      <c r="I1671">
        <v>1459181895</v>
      </c>
      <c r="J1671" s="11">
        <f>(((I1671/60)/60)/24)+DATE(1970,1,1)</f>
        <v>42457.679340277777</v>
      </c>
      <c r="K1671">
        <v>1456593495</v>
      </c>
      <c r="L1671" s="15">
        <f>(((K1671/60)/60)/24)+DATE(1970,1,1)</f>
        <v>42427.721006944441</v>
      </c>
      <c r="M1671" s="63">
        <f>DATEDIF(L1671,J1671,"D")</f>
        <v>30</v>
      </c>
      <c r="N1671" s="5">
        <v>30</v>
      </c>
      <c r="O1671" t="b">
        <v>0</v>
      </c>
      <c r="P1671">
        <v>9</v>
      </c>
      <c r="Q1671" t="b">
        <v>0</v>
      </c>
      <c r="R1671" t="s">
        <v>8293</v>
      </c>
      <c r="S1671" s="2">
        <f>IF(E1671=0,0,E1671/D1671*100)</f>
        <v>9.74</v>
      </c>
      <c r="T1671" s="4">
        <f>IF(E1671=0,0,E1671/P1671)</f>
        <v>54.111111111111114</v>
      </c>
      <c r="U1671" t="str">
        <f>PROPER(LEFT(R1671,(SEARCH("/",R1671)-2)+1))</f>
        <v>Music</v>
      </c>
      <c r="V1671" t="str">
        <f>PROPER(RIGHT(R1671,LEN(R1671)-SEARCH("/",R1671)))</f>
        <v>Faith</v>
      </c>
    </row>
    <row r="1672" spans="1:22" x14ac:dyDescent="0.25">
      <c r="A1672">
        <v>1713</v>
      </c>
      <c r="B1672" s="7" t="s">
        <v>1714</v>
      </c>
      <c r="C1672" s="7" t="s">
        <v>5823</v>
      </c>
      <c r="D1672" s="4">
        <v>3000</v>
      </c>
      <c r="E1672" s="4">
        <v>50</v>
      </c>
      <c r="F1672" t="s">
        <v>8221</v>
      </c>
      <c r="G1672" t="s">
        <v>8224</v>
      </c>
      <c r="H1672" t="s">
        <v>8246</v>
      </c>
      <c r="I1672">
        <v>1412536412</v>
      </c>
      <c r="J1672" s="11">
        <f>(((I1672/60)/60)/24)+DATE(1970,1,1)</f>
        <v>41917.801064814819</v>
      </c>
      <c r="K1672">
        <v>1409944412</v>
      </c>
      <c r="L1672" s="15">
        <f>(((K1672/60)/60)/24)+DATE(1970,1,1)</f>
        <v>41887.801064814819</v>
      </c>
      <c r="M1672" s="63">
        <f>DATEDIF(L1672,J1672,"D")</f>
        <v>30</v>
      </c>
      <c r="N1672" s="5">
        <v>30</v>
      </c>
      <c r="O1672" t="b">
        <v>0</v>
      </c>
      <c r="P1672">
        <v>1</v>
      </c>
      <c r="Q1672" t="b">
        <v>0</v>
      </c>
      <c r="R1672" t="s">
        <v>8293</v>
      </c>
      <c r="S1672" s="2">
        <f>IF(E1672=0,0,E1672/D1672*100)</f>
        <v>1.6666666666666667</v>
      </c>
      <c r="T1672" s="4">
        <f>IF(E1672=0,0,E1672/P1672)</f>
        <v>50</v>
      </c>
      <c r="U1672" t="str">
        <f>PROPER(LEFT(R1672,(SEARCH("/",R1672)-2)+1))</f>
        <v>Music</v>
      </c>
      <c r="V1672" t="str">
        <f>PROPER(RIGHT(R1672,LEN(R1672)-SEARCH("/",R1672)))</f>
        <v>Faith</v>
      </c>
    </row>
    <row r="1673" spans="1:22" x14ac:dyDescent="0.25">
      <c r="A1673">
        <v>1714</v>
      </c>
      <c r="B1673" s="7" t="s">
        <v>1715</v>
      </c>
      <c r="C1673" s="7" t="s">
        <v>5824</v>
      </c>
      <c r="D1673" s="4">
        <v>25000</v>
      </c>
      <c r="E1673" s="4">
        <v>1967</v>
      </c>
      <c r="F1673" t="s">
        <v>8221</v>
      </c>
      <c r="G1673" t="s">
        <v>8224</v>
      </c>
      <c r="H1673" t="s">
        <v>8246</v>
      </c>
      <c r="I1673">
        <v>1430517761</v>
      </c>
      <c r="J1673" s="11">
        <f>(((I1673/60)/60)/24)+DATE(1970,1,1)</f>
        <v>42125.918530092589</v>
      </c>
      <c r="K1673">
        <v>1427925761</v>
      </c>
      <c r="L1673" s="15">
        <f>(((K1673/60)/60)/24)+DATE(1970,1,1)</f>
        <v>42095.918530092589</v>
      </c>
      <c r="M1673" s="63">
        <f>DATEDIF(L1673,J1673,"D")</f>
        <v>30</v>
      </c>
      <c r="N1673" s="5">
        <v>30</v>
      </c>
      <c r="O1673" t="b">
        <v>0</v>
      </c>
      <c r="P1673">
        <v>17</v>
      </c>
      <c r="Q1673" t="b">
        <v>0</v>
      </c>
      <c r="R1673" t="s">
        <v>8293</v>
      </c>
      <c r="S1673" s="2">
        <f>IF(E1673=0,0,E1673/D1673*100)</f>
        <v>7.8680000000000003</v>
      </c>
      <c r="T1673" s="4">
        <f>IF(E1673=0,0,E1673/P1673)</f>
        <v>115.70588235294117</v>
      </c>
      <c r="U1673" t="str">
        <f>PROPER(LEFT(R1673,(SEARCH("/",R1673)-2)+1))</f>
        <v>Music</v>
      </c>
      <c r="V1673" t="str">
        <f>PROPER(RIGHT(R1673,LEN(R1673)-SEARCH("/",R1673)))</f>
        <v>Faith</v>
      </c>
    </row>
    <row r="1674" spans="1:22" x14ac:dyDescent="0.25">
      <c r="A1674">
        <v>1715</v>
      </c>
      <c r="B1674" s="7" t="s">
        <v>1716</v>
      </c>
      <c r="C1674" s="7" t="s">
        <v>5825</v>
      </c>
      <c r="D1674" s="4">
        <v>5000</v>
      </c>
      <c r="E1674" s="4">
        <v>11</v>
      </c>
      <c r="F1674" t="s">
        <v>8221</v>
      </c>
      <c r="G1674" t="s">
        <v>8224</v>
      </c>
      <c r="H1674" t="s">
        <v>8246</v>
      </c>
      <c r="I1674">
        <v>1427772120</v>
      </c>
      <c r="J1674" s="11">
        <f>(((I1674/60)/60)/24)+DATE(1970,1,1)</f>
        <v>42094.140277777777</v>
      </c>
      <c r="K1674">
        <v>1425186785</v>
      </c>
      <c r="L1674" s="15">
        <f>(((K1674/60)/60)/24)+DATE(1970,1,1)</f>
        <v>42064.217418981483</v>
      </c>
      <c r="M1674" s="63">
        <f>DATEDIF(L1674,J1674,"D")</f>
        <v>30</v>
      </c>
      <c r="N1674" s="5">
        <v>30</v>
      </c>
      <c r="O1674" t="b">
        <v>0</v>
      </c>
      <c r="P1674">
        <v>2</v>
      </c>
      <c r="Q1674" t="b">
        <v>0</v>
      </c>
      <c r="R1674" t="s">
        <v>8293</v>
      </c>
      <c r="S1674" s="2">
        <f>IF(E1674=0,0,E1674/D1674*100)</f>
        <v>0.22</v>
      </c>
      <c r="T1674" s="4">
        <f>IF(E1674=0,0,E1674/P1674)</f>
        <v>5.5</v>
      </c>
      <c r="U1674" t="str">
        <f>PROPER(LEFT(R1674,(SEARCH("/",R1674)-2)+1))</f>
        <v>Music</v>
      </c>
      <c r="V1674" t="str">
        <f>PROPER(RIGHT(R1674,LEN(R1674)-SEARCH("/",R1674)))</f>
        <v>Faith</v>
      </c>
    </row>
    <row r="1675" spans="1:22" x14ac:dyDescent="0.25">
      <c r="A1675">
        <v>1719</v>
      </c>
      <c r="B1675" s="7" t="s">
        <v>1720</v>
      </c>
      <c r="C1675" s="7" t="s">
        <v>5829</v>
      </c>
      <c r="D1675" s="4">
        <v>4000</v>
      </c>
      <c r="E1675" s="4">
        <v>35</v>
      </c>
      <c r="F1675" t="s">
        <v>8221</v>
      </c>
      <c r="G1675" t="s">
        <v>8224</v>
      </c>
      <c r="H1675" t="s">
        <v>8246</v>
      </c>
      <c r="I1675">
        <v>1410958191</v>
      </c>
      <c r="J1675" s="11">
        <f>(((I1675/60)/60)/24)+DATE(1970,1,1)</f>
        <v>41899.534618055557</v>
      </c>
      <c r="K1675">
        <v>1408366191</v>
      </c>
      <c r="L1675" s="15">
        <f>(((K1675/60)/60)/24)+DATE(1970,1,1)</f>
        <v>41869.534618055557</v>
      </c>
      <c r="M1675" s="63">
        <f>DATEDIF(L1675,J1675,"D")</f>
        <v>30</v>
      </c>
      <c r="N1675" s="5">
        <v>30</v>
      </c>
      <c r="O1675" t="b">
        <v>0</v>
      </c>
      <c r="P1675">
        <v>3</v>
      </c>
      <c r="Q1675" t="b">
        <v>0</v>
      </c>
      <c r="R1675" t="s">
        <v>8293</v>
      </c>
      <c r="S1675" s="2">
        <f>IF(E1675=0,0,E1675/D1675*100)</f>
        <v>0.87500000000000011</v>
      </c>
      <c r="T1675" s="4">
        <f>IF(E1675=0,0,E1675/P1675)</f>
        <v>11.666666666666666</v>
      </c>
      <c r="U1675" t="str">
        <f>PROPER(LEFT(R1675,(SEARCH("/",R1675)-2)+1))</f>
        <v>Music</v>
      </c>
      <c r="V1675" t="str">
        <f>PROPER(RIGHT(R1675,LEN(R1675)-SEARCH("/",R1675)))</f>
        <v>Faith</v>
      </c>
    </row>
    <row r="1676" spans="1:22" x14ac:dyDescent="0.25">
      <c r="A1676">
        <v>1720</v>
      </c>
      <c r="B1676" s="7" t="s">
        <v>1721</v>
      </c>
      <c r="C1676" s="7" t="s">
        <v>5830</v>
      </c>
      <c r="D1676" s="4">
        <v>4000</v>
      </c>
      <c r="E1676" s="4">
        <v>225</v>
      </c>
      <c r="F1676" t="s">
        <v>8221</v>
      </c>
      <c r="G1676" t="s">
        <v>8224</v>
      </c>
      <c r="H1676" t="s">
        <v>8246</v>
      </c>
      <c r="I1676">
        <v>1415562471</v>
      </c>
      <c r="J1676" s="11">
        <f>(((I1676/60)/60)/24)+DATE(1970,1,1)</f>
        <v>41952.824895833335</v>
      </c>
      <c r="K1676">
        <v>1412966871</v>
      </c>
      <c r="L1676" s="15">
        <f>(((K1676/60)/60)/24)+DATE(1970,1,1)</f>
        <v>41922.783229166671</v>
      </c>
      <c r="M1676" s="63">
        <f>DATEDIF(L1676,J1676,"D")</f>
        <v>30</v>
      </c>
      <c r="N1676" s="5">
        <v>30</v>
      </c>
      <c r="O1676" t="b">
        <v>0</v>
      </c>
      <c r="P1676">
        <v>8</v>
      </c>
      <c r="Q1676" t="b">
        <v>0</v>
      </c>
      <c r="R1676" t="s">
        <v>8293</v>
      </c>
      <c r="S1676" s="2">
        <f>IF(E1676=0,0,E1676/D1676*100)</f>
        <v>5.625</v>
      </c>
      <c r="T1676" s="4">
        <f>IF(E1676=0,0,E1676/P1676)</f>
        <v>28.125</v>
      </c>
      <c r="U1676" t="str">
        <f>PROPER(LEFT(R1676,(SEARCH("/",R1676)-2)+1))</f>
        <v>Music</v>
      </c>
      <c r="V1676" t="str">
        <f>PROPER(RIGHT(R1676,LEN(R1676)-SEARCH("/",R1676)))</f>
        <v>Faith</v>
      </c>
    </row>
    <row r="1677" spans="1:22" x14ac:dyDescent="0.25">
      <c r="A1677">
        <v>1721</v>
      </c>
      <c r="B1677" s="7" t="s">
        <v>1722</v>
      </c>
      <c r="C1677" s="7" t="s">
        <v>5831</v>
      </c>
      <c r="D1677" s="4">
        <v>5000</v>
      </c>
      <c r="E1677" s="4">
        <v>0</v>
      </c>
      <c r="F1677" t="s">
        <v>8221</v>
      </c>
      <c r="G1677" t="s">
        <v>8224</v>
      </c>
      <c r="H1677" t="s">
        <v>8246</v>
      </c>
      <c r="I1677">
        <v>1449831863</v>
      </c>
      <c r="J1677" s="11">
        <f>(((I1677/60)/60)/24)+DATE(1970,1,1)</f>
        <v>42349.461377314816</v>
      </c>
      <c r="K1677">
        <v>1447239863</v>
      </c>
      <c r="L1677" s="15">
        <f>(((K1677/60)/60)/24)+DATE(1970,1,1)</f>
        <v>42319.461377314816</v>
      </c>
      <c r="M1677" s="63">
        <f>DATEDIF(L1677,J1677,"D")</f>
        <v>30</v>
      </c>
      <c r="N1677" s="5">
        <v>30</v>
      </c>
      <c r="O1677" t="b">
        <v>0</v>
      </c>
      <c r="P1677">
        <v>0</v>
      </c>
      <c r="Q1677" t="b">
        <v>0</v>
      </c>
      <c r="R1677" t="s">
        <v>8293</v>
      </c>
      <c r="S1677" s="2">
        <f>IF(E1677=0,0,E1677/D1677*100)</f>
        <v>0</v>
      </c>
      <c r="T1677" s="4">
        <f>IF(E1677=0,0,E1677/P1677)</f>
        <v>0</v>
      </c>
      <c r="U1677" t="str">
        <f>PROPER(LEFT(R1677,(SEARCH("/",R1677)-2)+1))</f>
        <v>Music</v>
      </c>
      <c r="V1677" t="str">
        <f>PROPER(RIGHT(R1677,LEN(R1677)-SEARCH("/",R1677)))</f>
        <v>Faith</v>
      </c>
    </row>
    <row r="1678" spans="1:22" x14ac:dyDescent="0.25">
      <c r="A1678">
        <v>1724</v>
      </c>
      <c r="B1678" s="7" t="s">
        <v>1725</v>
      </c>
      <c r="C1678" s="7" t="s">
        <v>5834</v>
      </c>
      <c r="D1678" s="4">
        <v>6000</v>
      </c>
      <c r="E1678" s="4">
        <v>35</v>
      </c>
      <c r="F1678" t="s">
        <v>8221</v>
      </c>
      <c r="G1678" t="s">
        <v>8224</v>
      </c>
      <c r="H1678" t="s">
        <v>8246</v>
      </c>
      <c r="I1678">
        <v>1414707762</v>
      </c>
      <c r="J1678" s="11">
        <f>(((I1678/60)/60)/24)+DATE(1970,1,1)</f>
        <v>41942.932430555556</v>
      </c>
      <c r="K1678">
        <v>1412115762</v>
      </c>
      <c r="L1678" s="15">
        <f>(((K1678/60)/60)/24)+DATE(1970,1,1)</f>
        <v>41912.932430555556</v>
      </c>
      <c r="M1678" s="63">
        <f>DATEDIF(L1678,J1678,"D")</f>
        <v>30</v>
      </c>
      <c r="N1678" s="5">
        <v>30</v>
      </c>
      <c r="O1678" t="b">
        <v>0</v>
      </c>
      <c r="P1678">
        <v>4</v>
      </c>
      <c r="Q1678" t="b">
        <v>0</v>
      </c>
      <c r="R1678" t="s">
        <v>8293</v>
      </c>
      <c r="S1678" s="2">
        <f>IF(E1678=0,0,E1678/D1678*100)</f>
        <v>0.58333333333333337</v>
      </c>
      <c r="T1678" s="4">
        <f>IF(E1678=0,0,E1678/P1678)</f>
        <v>8.75</v>
      </c>
      <c r="U1678" t="str">
        <f>PROPER(LEFT(R1678,(SEARCH("/",R1678)-2)+1))</f>
        <v>Music</v>
      </c>
      <c r="V1678" t="str">
        <f>PROPER(RIGHT(R1678,LEN(R1678)-SEARCH("/",R1678)))</f>
        <v>Faith</v>
      </c>
    </row>
    <row r="1679" spans="1:22" x14ac:dyDescent="0.25">
      <c r="A1679">
        <v>1725</v>
      </c>
      <c r="B1679" s="7" t="s">
        <v>1726</v>
      </c>
      <c r="C1679" s="7" t="s">
        <v>5835</v>
      </c>
      <c r="D1679" s="4">
        <v>5500</v>
      </c>
      <c r="E1679" s="4">
        <v>560</v>
      </c>
      <c r="F1679" t="s">
        <v>8221</v>
      </c>
      <c r="G1679" t="s">
        <v>8224</v>
      </c>
      <c r="H1679" t="s">
        <v>8246</v>
      </c>
      <c r="I1679">
        <v>1408922049</v>
      </c>
      <c r="J1679" s="11">
        <f>(((I1679/60)/60)/24)+DATE(1970,1,1)</f>
        <v>41875.968159722222</v>
      </c>
      <c r="K1679">
        <v>1406330049</v>
      </c>
      <c r="L1679" s="15">
        <f>(((K1679/60)/60)/24)+DATE(1970,1,1)</f>
        <v>41845.968159722222</v>
      </c>
      <c r="M1679" s="63">
        <f>DATEDIF(L1679,J1679,"D")</f>
        <v>30</v>
      </c>
      <c r="N1679" s="5">
        <v>30</v>
      </c>
      <c r="O1679" t="b">
        <v>0</v>
      </c>
      <c r="P1679">
        <v>9</v>
      </c>
      <c r="Q1679" t="b">
        <v>0</v>
      </c>
      <c r="R1679" t="s">
        <v>8293</v>
      </c>
      <c r="S1679" s="2">
        <f>IF(E1679=0,0,E1679/D1679*100)</f>
        <v>10.181818181818182</v>
      </c>
      <c r="T1679" s="4">
        <f>IF(E1679=0,0,E1679/P1679)</f>
        <v>62.222222222222221</v>
      </c>
      <c r="U1679" t="str">
        <f>PROPER(LEFT(R1679,(SEARCH("/",R1679)-2)+1))</f>
        <v>Music</v>
      </c>
      <c r="V1679" t="str">
        <f>PROPER(RIGHT(R1679,LEN(R1679)-SEARCH("/",R1679)))</f>
        <v>Faith</v>
      </c>
    </row>
    <row r="1680" spans="1:22" x14ac:dyDescent="0.25">
      <c r="A1680">
        <v>1728</v>
      </c>
      <c r="B1680" s="7" t="s">
        <v>1729</v>
      </c>
      <c r="C1680" s="7" t="s">
        <v>5838</v>
      </c>
      <c r="D1680" s="4">
        <v>1250</v>
      </c>
      <c r="E1680" s="4">
        <v>855</v>
      </c>
      <c r="F1680" t="s">
        <v>8221</v>
      </c>
      <c r="G1680" t="s">
        <v>8224</v>
      </c>
      <c r="H1680" t="s">
        <v>8246</v>
      </c>
      <c r="I1680">
        <v>1445439674</v>
      </c>
      <c r="J1680" s="11">
        <f>(((I1680/60)/60)/24)+DATE(1970,1,1)</f>
        <v>42298.625856481478</v>
      </c>
      <c r="K1680">
        <v>1442847674</v>
      </c>
      <c r="L1680" s="15">
        <f>(((K1680/60)/60)/24)+DATE(1970,1,1)</f>
        <v>42268.625856481478</v>
      </c>
      <c r="M1680" s="63">
        <f>DATEDIF(L1680,J1680,"D")</f>
        <v>30</v>
      </c>
      <c r="N1680" s="5">
        <v>30</v>
      </c>
      <c r="O1680" t="b">
        <v>0</v>
      </c>
      <c r="P1680">
        <v>7</v>
      </c>
      <c r="Q1680" t="b">
        <v>0</v>
      </c>
      <c r="R1680" t="s">
        <v>8293</v>
      </c>
      <c r="S1680" s="2">
        <f>IF(E1680=0,0,E1680/D1680*100)</f>
        <v>68.400000000000006</v>
      </c>
      <c r="T1680" s="4">
        <f>IF(E1680=0,0,E1680/P1680)</f>
        <v>122.14285714285714</v>
      </c>
      <c r="U1680" t="str">
        <f>PROPER(LEFT(R1680,(SEARCH("/",R1680)-2)+1))</f>
        <v>Music</v>
      </c>
      <c r="V1680" t="str">
        <f>PROPER(RIGHT(R1680,LEN(R1680)-SEARCH("/",R1680)))</f>
        <v>Faith</v>
      </c>
    </row>
    <row r="1681" spans="1:22" x14ac:dyDescent="0.25">
      <c r="A1681">
        <v>1730</v>
      </c>
      <c r="B1681" s="7" t="s">
        <v>1731</v>
      </c>
      <c r="C1681" s="7" t="s">
        <v>5840</v>
      </c>
      <c r="D1681" s="4">
        <v>3000</v>
      </c>
      <c r="E1681" s="4">
        <v>0</v>
      </c>
      <c r="F1681" t="s">
        <v>8221</v>
      </c>
      <c r="G1681" t="s">
        <v>8224</v>
      </c>
      <c r="H1681" t="s">
        <v>8246</v>
      </c>
      <c r="I1681">
        <v>1445738783</v>
      </c>
      <c r="J1681" s="11">
        <f>(((I1681/60)/60)/24)+DATE(1970,1,1)</f>
        <v>42302.087766203709</v>
      </c>
      <c r="K1681">
        <v>1443146783</v>
      </c>
      <c r="L1681" s="15">
        <f>(((K1681/60)/60)/24)+DATE(1970,1,1)</f>
        <v>42272.087766203709</v>
      </c>
      <c r="M1681" s="63">
        <f>DATEDIF(L1681,J1681,"D")</f>
        <v>30</v>
      </c>
      <c r="N1681" s="5">
        <v>30</v>
      </c>
      <c r="O1681" t="b">
        <v>0</v>
      </c>
      <c r="P1681">
        <v>0</v>
      </c>
      <c r="Q1681" t="b">
        <v>0</v>
      </c>
      <c r="R1681" t="s">
        <v>8293</v>
      </c>
      <c r="S1681" s="2">
        <f>IF(E1681=0,0,E1681/D1681*100)</f>
        <v>0</v>
      </c>
      <c r="T1681" s="4">
        <f>IF(E1681=0,0,E1681/P1681)</f>
        <v>0</v>
      </c>
      <c r="U1681" t="str">
        <f>PROPER(LEFT(R1681,(SEARCH("/",R1681)-2)+1))</f>
        <v>Music</v>
      </c>
      <c r="V1681" t="str">
        <f>PROPER(RIGHT(R1681,LEN(R1681)-SEARCH("/",R1681)))</f>
        <v>Faith</v>
      </c>
    </row>
    <row r="1682" spans="1:22" x14ac:dyDescent="0.25">
      <c r="A1682">
        <v>1734</v>
      </c>
      <c r="B1682" s="7" t="s">
        <v>1735</v>
      </c>
      <c r="C1682" s="7" t="s">
        <v>5844</v>
      </c>
      <c r="D1682" s="4">
        <v>4500</v>
      </c>
      <c r="E1682" s="4">
        <v>1</v>
      </c>
      <c r="F1682" t="s">
        <v>8221</v>
      </c>
      <c r="G1682" t="s">
        <v>8224</v>
      </c>
      <c r="H1682" t="s">
        <v>8246</v>
      </c>
      <c r="I1682">
        <v>1431046356</v>
      </c>
      <c r="J1682" s="11">
        <f>(((I1682/60)/60)/24)+DATE(1970,1,1)</f>
        <v>42132.036527777775</v>
      </c>
      <c r="K1682">
        <v>1428454356</v>
      </c>
      <c r="L1682" s="15">
        <f>(((K1682/60)/60)/24)+DATE(1970,1,1)</f>
        <v>42102.036527777775</v>
      </c>
      <c r="M1682" s="63">
        <f>DATEDIF(L1682,J1682,"D")</f>
        <v>30</v>
      </c>
      <c r="N1682" s="5">
        <v>30</v>
      </c>
      <c r="O1682" t="b">
        <v>0</v>
      </c>
      <c r="P1682">
        <v>1</v>
      </c>
      <c r="Q1682" t="b">
        <v>0</v>
      </c>
      <c r="R1682" t="s">
        <v>8293</v>
      </c>
      <c r="S1682" s="2">
        <f>IF(E1682=0,0,E1682/D1682*100)</f>
        <v>2.2222222222222223E-2</v>
      </c>
      <c r="T1682" s="4">
        <f>IF(E1682=0,0,E1682/P1682)</f>
        <v>1</v>
      </c>
      <c r="U1682" t="str">
        <f>PROPER(LEFT(R1682,(SEARCH("/",R1682)-2)+1))</f>
        <v>Music</v>
      </c>
      <c r="V1682" t="str">
        <f>PROPER(RIGHT(R1682,LEN(R1682)-SEARCH("/",R1682)))</f>
        <v>Faith</v>
      </c>
    </row>
    <row r="1683" spans="1:22" x14ac:dyDescent="0.25">
      <c r="A1683">
        <v>1735</v>
      </c>
      <c r="B1683" s="7" t="s">
        <v>1736</v>
      </c>
      <c r="C1683" s="7" t="s">
        <v>5845</v>
      </c>
      <c r="D1683" s="4">
        <v>1000</v>
      </c>
      <c r="E1683" s="4">
        <v>110</v>
      </c>
      <c r="F1683" t="s">
        <v>8221</v>
      </c>
      <c r="G1683" t="s">
        <v>8224</v>
      </c>
      <c r="H1683" t="s">
        <v>8246</v>
      </c>
      <c r="I1683">
        <v>1470598345</v>
      </c>
      <c r="J1683" s="11">
        <f>(((I1683/60)/60)/24)+DATE(1970,1,1)</f>
        <v>42589.814178240747</v>
      </c>
      <c r="K1683">
        <v>1468006345</v>
      </c>
      <c r="L1683" s="15">
        <f>(((K1683/60)/60)/24)+DATE(1970,1,1)</f>
        <v>42559.814178240747</v>
      </c>
      <c r="M1683" s="63">
        <f>DATEDIF(L1683,J1683,"D")</f>
        <v>30</v>
      </c>
      <c r="N1683" s="5">
        <v>30</v>
      </c>
      <c r="O1683" t="b">
        <v>0</v>
      </c>
      <c r="P1683">
        <v>2</v>
      </c>
      <c r="Q1683" t="b">
        <v>0</v>
      </c>
      <c r="R1683" t="s">
        <v>8293</v>
      </c>
      <c r="S1683" s="2">
        <f>IF(E1683=0,0,E1683/D1683*100)</f>
        <v>11</v>
      </c>
      <c r="T1683" s="4">
        <f>IF(E1683=0,0,E1683/P1683)</f>
        <v>55</v>
      </c>
      <c r="U1683" t="str">
        <f>PROPER(LEFT(R1683,(SEARCH("/",R1683)-2)+1))</f>
        <v>Music</v>
      </c>
      <c r="V1683" t="str">
        <f>PROPER(RIGHT(R1683,LEN(R1683)-SEARCH("/",R1683)))</f>
        <v>Faith</v>
      </c>
    </row>
    <row r="1684" spans="1:22" x14ac:dyDescent="0.25">
      <c r="A1684">
        <v>1736</v>
      </c>
      <c r="B1684" s="7" t="s">
        <v>1737</v>
      </c>
      <c r="C1684" s="7" t="s">
        <v>5846</v>
      </c>
      <c r="D1684" s="4">
        <v>3000</v>
      </c>
      <c r="E1684" s="4">
        <v>22</v>
      </c>
      <c r="F1684" t="s">
        <v>8221</v>
      </c>
      <c r="G1684" t="s">
        <v>8224</v>
      </c>
      <c r="H1684" t="s">
        <v>8246</v>
      </c>
      <c r="I1684">
        <v>1447018833</v>
      </c>
      <c r="J1684" s="11">
        <f>(((I1684/60)/60)/24)+DATE(1970,1,1)</f>
        <v>42316.90315972222</v>
      </c>
      <c r="K1684">
        <v>1444423233</v>
      </c>
      <c r="L1684" s="15">
        <f>(((K1684/60)/60)/24)+DATE(1970,1,1)</f>
        <v>42286.861493055556</v>
      </c>
      <c r="M1684" s="63">
        <f>DATEDIF(L1684,J1684,"D")</f>
        <v>30</v>
      </c>
      <c r="N1684" s="5">
        <v>30</v>
      </c>
      <c r="O1684" t="b">
        <v>0</v>
      </c>
      <c r="P1684">
        <v>1</v>
      </c>
      <c r="Q1684" t="b">
        <v>0</v>
      </c>
      <c r="R1684" t="s">
        <v>8293</v>
      </c>
      <c r="S1684" s="2">
        <f>IF(E1684=0,0,E1684/D1684*100)</f>
        <v>0.73333333333333328</v>
      </c>
      <c r="T1684" s="4">
        <f>IF(E1684=0,0,E1684/P1684)</f>
        <v>22</v>
      </c>
      <c r="U1684" t="str">
        <f>PROPER(LEFT(R1684,(SEARCH("/",R1684)-2)+1))</f>
        <v>Music</v>
      </c>
      <c r="V1684" t="str">
        <f>PROPER(RIGHT(R1684,LEN(R1684)-SEARCH("/",R1684)))</f>
        <v>Faith</v>
      </c>
    </row>
    <row r="1685" spans="1:22" x14ac:dyDescent="0.25">
      <c r="A1685">
        <v>1737</v>
      </c>
      <c r="B1685" s="7" t="s">
        <v>1738</v>
      </c>
      <c r="C1685" s="7" t="s">
        <v>5847</v>
      </c>
      <c r="D1685" s="4">
        <v>4000</v>
      </c>
      <c r="E1685" s="4">
        <v>850</v>
      </c>
      <c r="F1685" t="s">
        <v>8221</v>
      </c>
      <c r="G1685" t="s">
        <v>8224</v>
      </c>
      <c r="H1685" t="s">
        <v>8246</v>
      </c>
      <c r="I1685">
        <v>1437432392</v>
      </c>
      <c r="J1685" s="11">
        <f>(((I1685/60)/60)/24)+DATE(1970,1,1)</f>
        <v>42205.948981481488</v>
      </c>
      <c r="K1685">
        <v>1434840392</v>
      </c>
      <c r="L1685" s="15">
        <f>(((K1685/60)/60)/24)+DATE(1970,1,1)</f>
        <v>42175.948981481488</v>
      </c>
      <c r="M1685" s="63">
        <f>DATEDIF(L1685,J1685,"D")</f>
        <v>30</v>
      </c>
      <c r="N1685" s="5">
        <v>30</v>
      </c>
      <c r="O1685" t="b">
        <v>0</v>
      </c>
      <c r="P1685">
        <v>15</v>
      </c>
      <c r="Q1685" t="b">
        <v>0</v>
      </c>
      <c r="R1685" t="s">
        <v>8293</v>
      </c>
      <c r="S1685" s="2">
        <f>IF(E1685=0,0,E1685/D1685*100)</f>
        <v>21.25</v>
      </c>
      <c r="T1685" s="4">
        <f>IF(E1685=0,0,E1685/P1685)</f>
        <v>56.666666666666664</v>
      </c>
      <c r="U1685" t="str">
        <f>PROPER(LEFT(R1685,(SEARCH("/",R1685)-2)+1))</f>
        <v>Music</v>
      </c>
      <c r="V1685" t="str">
        <f>PROPER(RIGHT(R1685,LEN(R1685)-SEARCH("/",R1685)))</f>
        <v>Faith</v>
      </c>
    </row>
    <row r="1686" spans="1:22" x14ac:dyDescent="0.25">
      <c r="A1686">
        <v>1738</v>
      </c>
      <c r="B1686" s="7" t="s">
        <v>1739</v>
      </c>
      <c r="C1686" s="7" t="s">
        <v>5848</v>
      </c>
      <c r="D1686" s="4">
        <v>5000</v>
      </c>
      <c r="E1686" s="4">
        <v>20</v>
      </c>
      <c r="F1686" t="s">
        <v>8221</v>
      </c>
      <c r="G1686" t="s">
        <v>8224</v>
      </c>
      <c r="H1686" t="s">
        <v>8246</v>
      </c>
      <c r="I1686">
        <v>1412283542</v>
      </c>
      <c r="J1686" s="11">
        <f>(((I1686/60)/60)/24)+DATE(1970,1,1)</f>
        <v>41914.874328703707</v>
      </c>
      <c r="K1686">
        <v>1409691542</v>
      </c>
      <c r="L1686" s="15">
        <f>(((K1686/60)/60)/24)+DATE(1970,1,1)</f>
        <v>41884.874328703707</v>
      </c>
      <c r="M1686" s="63">
        <f>DATEDIF(L1686,J1686,"D")</f>
        <v>30</v>
      </c>
      <c r="N1686" s="5">
        <v>30</v>
      </c>
      <c r="O1686" t="b">
        <v>0</v>
      </c>
      <c r="P1686">
        <v>1</v>
      </c>
      <c r="Q1686" t="b">
        <v>0</v>
      </c>
      <c r="R1686" t="s">
        <v>8293</v>
      </c>
      <c r="S1686" s="2">
        <f>IF(E1686=0,0,E1686/D1686*100)</f>
        <v>0.4</v>
      </c>
      <c r="T1686" s="4">
        <f>IF(E1686=0,0,E1686/P1686)</f>
        <v>20</v>
      </c>
      <c r="U1686" t="str">
        <f>PROPER(LEFT(R1686,(SEARCH("/",R1686)-2)+1))</f>
        <v>Music</v>
      </c>
      <c r="V1686" t="str">
        <f>PROPER(RIGHT(R1686,LEN(R1686)-SEARCH("/",R1686)))</f>
        <v>Faith</v>
      </c>
    </row>
    <row r="1687" spans="1:22" x14ac:dyDescent="0.25">
      <c r="A1687">
        <v>1740</v>
      </c>
      <c r="B1687" s="7" t="s">
        <v>1741</v>
      </c>
      <c r="C1687" s="7" t="s">
        <v>5850</v>
      </c>
      <c r="D1687" s="4">
        <v>3000</v>
      </c>
      <c r="E1687" s="4">
        <v>0</v>
      </c>
      <c r="F1687" t="s">
        <v>8221</v>
      </c>
      <c r="G1687" t="s">
        <v>8224</v>
      </c>
      <c r="H1687" t="s">
        <v>8246</v>
      </c>
      <c r="I1687">
        <v>1437075422</v>
      </c>
      <c r="J1687" s="11">
        <f>(((I1687/60)/60)/24)+DATE(1970,1,1)</f>
        <v>42201.817384259266</v>
      </c>
      <c r="K1687">
        <v>1434483422</v>
      </c>
      <c r="L1687" s="15">
        <f>(((K1687/60)/60)/24)+DATE(1970,1,1)</f>
        <v>42171.817384259266</v>
      </c>
      <c r="M1687" s="63">
        <f>DATEDIF(L1687,J1687,"D")</f>
        <v>30</v>
      </c>
      <c r="N1687" s="5">
        <v>30</v>
      </c>
      <c r="O1687" t="b">
        <v>0</v>
      </c>
      <c r="P1687">
        <v>0</v>
      </c>
      <c r="Q1687" t="b">
        <v>0</v>
      </c>
      <c r="R1687" t="s">
        <v>8293</v>
      </c>
      <c r="S1687" s="2">
        <f>IF(E1687=0,0,E1687/D1687*100)</f>
        <v>0</v>
      </c>
      <c r="T1687" s="4">
        <f>IF(E1687=0,0,E1687/P1687)</f>
        <v>0</v>
      </c>
      <c r="U1687" t="str">
        <f>PROPER(LEFT(R1687,(SEARCH("/",R1687)-2)+1))</f>
        <v>Music</v>
      </c>
      <c r="V1687" t="str">
        <f>PROPER(RIGHT(R1687,LEN(R1687)-SEARCH("/",R1687)))</f>
        <v>Faith</v>
      </c>
    </row>
    <row r="1688" spans="1:22" x14ac:dyDescent="0.25">
      <c r="A1688">
        <v>1746</v>
      </c>
      <c r="B1688" s="7" t="s">
        <v>1747</v>
      </c>
      <c r="C1688" s="7" t="s">
        <v>5856</v>
      </c>
      <c r="D1688" s="4">
        <v>15000</v>
      </c>
      <c r="E1688" s="4">
        <v>22215</v>
      </c>
      <c r="F1688" t="s">
        <v>8219</v>
      </c>
      <c r="G1688" t="s">
        <v>8224</v>
      </c>
      <c r="H1688" t="s">
        <v>8246</v>
      </c>
      <c r="I1688">
        <v>1479952800</v>
      </c>
      <c r="J1688" s="11">
        <f>(((I1688/60)/60)/24)+DATE(1970,1,1)</f>
        <v>42698.083333333328</v>
      </c>
      <c r="K1688">
        <v>1477368867</v>
      </c>
      <c r="L1688" s="15">
        <f>(((K1688/60)/60)/24)+DATE(1970,1,1)</f>
        <v>42668.176701388889</v>
      </c>
      <c r="M1688" s="63">
        <f>DATEDIF(L1688,J1688,"D")</f>
        <v>30</v>
      </c>
      <c r="N1688" s="5">
        <v>30</v>
      </c>
      <c r="O1688" t="b">
        <v>0</v>
      </c>
      <c r="P1688">
        <v>107</v>
      </c>
      <c r="Q1688" t="b">
        <v>1</v>
      </c>
      <c r="R1688" t="s">
        <v>8285</v>
      </c>
      <c r="S1688" s="2">
        <f>IF(E1688=0,0,E1688/D1688*100)</f>
        <v>148.10000000000002</v>
      </c>
      <c r="T1688" s="4">
        <f>IF(E1688=0,0,E1688/P1688)</f>
        <v>207.61682242990653</v>
      </c>
      <c r="U1688" t="str">
        <f>PROPER(LEFT(R1688,(SEARCH("/",R1688)-2)+1))</f>
        <v>Photography</v>
      </c>
      <c r="V1688" t="str">
        <f>PROPER(RIGHT(R1688,LEN(R1688)-SEARCH("/",R1688)))</f>
        <v>Photobooks</v>
      </c>
    </row>
    <row r="1689" spans="1:22" x14ac:dyDescent="0.25">
      <c r="A1689">
        <v>1748</v>
      </c>
      <c r="B1689" s="7" t="s">
        <v>1749</v>
      </c>
      <c r="C1689" s="7" t="s">
        <v>5858</v>
      </c>
      <c r="D1689" s="4">
        <v>50000</v>
      </c>
      <c r="E1689" s="4">
        <v>64974</v>
      </c>
      <c r="F1689" t="s">
        <v>8219</v>
      </c>
      <c r="G1689" t="s">
        <v>8229</v>
      </c>
      <c r="H1689" t="s">
        <v>8251</v>
      </c>
      <c r="I1689">
        <v>1441234143</v>
      </c>
      <c r="J1689" s="11">
        <f>(((I1689/60)/60)/24)+DATE(1970,1,1)</f>
        <v>42249.950729166667</v>
      </c>
      <c r="K1689">
        <v>1438642143</v>
      </c>
      <c r="L1689" s="15">
        <f>(((K1689/60)/60)/24)+DATE(1970,1,1)</f>
        <v>42219.950729166667</v>
      </c>
      <c r="M1689" s="63">
        <f>DATEDIF(L1689,J1689,"D")</f>
        <v>30</v>
      </c>
      <c r="N1689" s="5">
        <v>30</v>
      </c>
      <c r="O1689" t="b">
        <v>0</v>
      </c>
      <c r="P1689">
        <v>181</v>
      </c>
      <c r="Q1689" t="b">
        <v>1</v>
      </c>
      <c r="R1689" t="s">
        <v>8285</v>
      </c>
      <c r="S1689" s="2">
        <f>IF(E1689=0,0,E1689/D1689*100)</f>
        <v>129.94800000000001</v>
      </c>
      <c r="T1689" s="4">
        <f>IF(E1689=0,0,E1689/P1689)</f>
        <v>358.97237569060775</v>
      </c>
      <c r="U1689" t="str">
        <f>PROPER(LEFT(R1689,(SEARCH("/",R1689)-2)+1))</f>
        <v>Photography</v>
      </c>
      <c r="V1689" t="str">
        <f>PROPER(RIGHT(R1689,LEN(R1689)-SEARCH("/",R1689)))</f>
        <v>Photobooks</v>
      </c>
    </row>
    <row r="1690" spans="1:22" x14ac:dyDescent="0.25">
      <c r="A1690">
        <v>1751</v>
      </c>
      <c r="B1690" s="7" t="s">
        <v>1752</v>
      </c>
      <c r="C1690" s="7" t="s">
        <v>5861</v>
      </c>
      <c r="D1690" s="4">
        <v>10000</v>
      </c>
      <c r="E1690" s="4">
        <v>10290</v>
      </c>
      <c r="F1690" t="s">
        <v>8219</v>
      </c>
      <c r="G1690" t="s">
        <v>8224</v>
      </c>
      <c r="H1690" t="s">
        <v>8246</v>
      </c>
      <c r="I1690">
        <v>1426787123</v>
      </c>
      <c r="J1690" s="11">
        <f>(((I1690/60)/60)/24)+DATE(1970,1,1)</f>
        <v>42082.739849537036</v>
      </c>
      <c r="K1690">
        <v>1424198723</v>
      </c>
      <c r="L1690" s="15">
        <f>(((K1690/60)/60)/24)+DATE(1970,1,1)</f>
        <v>42052.7815162037</v>
      </c>
      <c r="M1690" s="63">
        <f>DATEDIF(L1690,J1690,"D")</f>
        <v>30</v>
      </c>
      <c r="N1690" s="5">
        <v>30</v>
      </c>
      <c r="O1690" t="b">
        <v>0</v>
      </c>
      <c r="P1690">
        <v>61</v>
      </c>
      <c r="Q1690" t="b">
        <v>1</v>
      </c>
      <c r="R1690" t="s">
        <v>8285</v>
      </c>
      <c r="S1690" s="2">
        <f>IF(E1690=0,0,E1690/D1690*100)</f>
        <v>102.89999999999999</v>
      </c>
      <c r="T1690" s="4">
        <f>IF(E1690=0,0,E1690/P1690)</f>
        <v>168.68852459016392</v>
      </c>
      <c r="U1690" t="str">
        <f>PROPER(LEFT(R1690,(SEARCH("/",R1690)-2)+1))</f>
        <v>Photography</v>
      </c>
      <c r="V1690" t="str">
        <f>PROPER(RIGHT(R1690,LEN(R1690)-SEARCH("/",R1690)))</f>
        <v>Photobooks</v>
      </c>
    </row>
    <row r="1691" spans="1:22" x14ac:dyDescent="0.25">
      <c r="A1691">
        <v>1752</v>
      </c>
      <c r="B1691" s="7" t="s">
        <v>1753</v>
      </c>
      <c r="C1691" s="7" t="s">
        <v>5862</v>
      </c>
      <c r="D1691" s="4">
        <v>1200</v>
      </c>
      <c r="E1691" s="4">
        <v>3122</v>
      </c>
      <c r="F1691" t="s">
        <v>8219</v>
      </c>
      <c r="G1691" t="s">
        <v>8225</v>
      </c>
      <c r="H1691" t="s">
        <v>8247</v>
      </c>
      <c r="I1691">
        <v>1476425082</v>
      </c>
      <c r="J1691" s="11">
        <f>(((I1691/60)/60)/24)+DATE(1970,1,1)</f>
        <v>42657.253263888888</v>
      </c>
      <c r="K1691">
        <v>1473833082</v>
      </c>
      <c r="L1691" s="15">
        <f>(((K1691/60)/60)/24)+DATE(1970,1,1)</f>
        <v>42627.253263888888</v>
      </c>
      <c r="M1691" s="63">
        <f>DATEDIF(L1691,J1691,"D")</f>
        <v>30</v>
      </c>
      <c r="N1691" s="5">
        <v>30</v>
      </c>
      <c r="O1691" t="b">
        <v>0</v>
      </c>
      <c r="P1691">
        <v>90</v>
      </c>
      <c r="Q1691" t="b">
        <v>1</v>
      </c>
      <c r="R1691" t="s">
        <v>8285</v>
      </c>
      <c r="S1691" s="2">
        <f>IF(E1691=0,0,E1691/D1691*100)</f>
        <v>260.16666666666663</v>
      </c>
      <c r="T1691" s="4">
        <f>IF(E1691=0,0,E1691/P1691)</f>
        <v>34.68888888888889</v>
      </c>
      <c r="U1691" t="str">
        <f>PROPER(LEFT(R1691,(SEARCH("/",R1691)-2)+1))</f>
        <v>Photography</v>
      </c>
      <c r="V1691" t="str">
        <f>PROPER(RIGHT(R1691,LEN(R1691)-SEARCH("/",R1691)))</f>
        <v>Photobooks</v>
      </c>
    </row>
    <row r="1692" spans="1:22" x14ac:dyDescent="0.25">
      <c r="A1692">
        <v>1753</v>
      </c>
      <c r="B1692" s="7" t="s">
        <v>1754</v>
      </c>
      <c r="C1692" s="7" t="s">
        <v>5863</v>
      </c>
      <c r="D1692" s="4">
        <v>15000</v>
      </c>
      <c r="E1692" s="4">
        <v>16200</v>
      </c>
      <c r="F1692" t="s">
        <v>8219</v>
      </c>
      <c r="G1692" t="s">
        <v>8232</v>
      </c>
      <c r="H1692" t="s">
        <v>8253</v>
      </c>
      <c r="I1692">
        <v>1458579568</v>
      </c>
      <c r="J1692" s="11">
        <f>(((I1692/60)/60)/24)+DATE(1970,1,1)</f>
        <v>42450.707962962959</v>
      </c>
      <c r="K1692">
        <v>1455991168</v>
      </c>
      <c r="L1692" s="15">
        <f>(((K1692/60)/60)/24)+DATE(1970,1,1)</f>
        <v>42420.74962962963</v>
      </c>
      <c r="M1692" s="63">
        <f>DATEDIF(L1692,J1692,"D")</f>
        <v>30</v>
      </c>
      <c r="N1692" s="5">
        <v>30</v>
      </c>
      <c r="O1692" t="b">
        <v>0</v>
      </c>
      <c r="P1692">
        <v>35</v>
      </c>
      <c r="Q1692" t="b">
        <v>1</v>
      </c>
      <c r="R1692" t="s">
        <v>8285</v>
      </c>
      <c r="S1692" s="2">
        <f>IF(E1692=0,0,E1692/D1692*100)</f>
        <v>108</v>
      </c>
      <c r="T1692" s="4">
        <f>IF(E1692=0,0,E1692/P1692)</f>
        <v>462.85714285714283</v>
      </c>
      <c r="U1692" t="str">
        <f>PROPER(LEFT(R1692,(SEARCH("/",R1692)-2)+1))</f>
        <v>Photography</v>
      </c>
      <c r="V1692" t="str">
        <f>PROPER(RIGHT(R1692,LEN(R1692)-SEARCH("/",R1692)))</f>
        <v>Photobooks</v>
      </c>
    </row>
    <row r="1693" spans="1:22" x14ac:dyDescent="0.25">
      <c r="A1693">
        <v>1754</v>
      </c>
      <c r="B1693" s="7" t="s">
        <v>1755</v>
      </c>
      <c r="C1693" s="7" t="s">
        <v>5864</v>
      </c>
      <c r="D1693" s="4">
        <v>8500</v>
      </c>
      <c r="E1693" s="4">
        <v>9395</v>
      </c>
      <c r="F1693" t="s">
        <v>8219</v>
      </c>
      <c r="G1693" t="s">
        <v>8229</v>
      </c>
      <c r="H1693" t="s">
        <v>8251</v>
      </c>
      <c r="I1693">
        <v>1428091353</v>
      </c>
      <c r="J1693" s="11">
        <f>(((I1693/60)/60)/24)+DATE(1970,1,1)</f>
        <v>42097.835104166668</v>
      </c>
      <c r="K1693">
        <v>1425502953</v>
      </c>
      <c r="L1693" s="15">
        <f>(((K1693/60)/60)/24)+DATE(1970,1,1)</f>
        <v>42067.876770833333</v>
      </c>
      <c r="M1693" s="63">
        <f>DATEDIF(L1693,J1693,"D")</f>
        <v>30</v>
      </c>
      <c r="N1693" s="5">
        <v>30</v>
      </c>
      <c r="O1693" t="b">
        <v>0</v>
      </c>
      <c r="P1693">
        <v>90</v>
      </c>
      <c r="Q1693" t="b">
        <v>1</v>
      </c>
      <c r="R1693" t="s">
        <v>8285</v>
      </c>
      <c r="S1693" s="2">
        <f>IF(E1693=0,0,E1693/D1693*100)</f>
        <v>110.52941176470587</v>
      </c>
      <c r="T1693" s="4">
        <f>IF(E1693=0,0,E1693/P1693)</f>
        <v>104.38888888888889</v>
      </c>
      <c r="U1693" t="str">
        <f>PROPER(LEFT(R1693,(SEARCH("/",R1693)-2)+1))</f>
        <v>Photography</v>
      </c>
      <c r="V1693" t="str">
        <f>PROPER(RIGHT(R1693,LEN(R1693)-SEARCH("/",R1693)))</f>
        <v>Photobooks</v>
      </c>
    </row>
    <row r="1694" spans="1:22" x14ac:dyDescent="0.25">
      <c r="A1694">
        <v>1755</v>
      </c>
      <c r="B1694" s="7" t="s">
        <v>1756</v>
      </c>
      <c r="C1694" s="7" t="s">
        <v>5865</v>
      </c>
      <c r="D1694" s="4">
        <v>25</v>
      </c>
      <c r="E1694" s="4">
        <v>30</v>
      </c>
      <c r="F1694" t="s">
        <v>8219</v>
      </c>
      <c r="G1694" t="s">
        <v>8224</v>
      </c>
      <c r="H1694" t="s">
        <v>8246</v>
      </c>
      <c r="I1694">
        <v>1444071361</v>
      </c>
      <c r="J1694" s="11">
        <f>(((I1694/60)/60)/24)+DATE(1970,1,1)</f>
        <v>42282.788900462961</v>
      </c>
      <c r="K1694">
        <v>1441479361</v>
      </c>
      <c r="L1694" s="15">
        <f>(((K1694/60)/60)/24)+DATE(1970,1,1)</f>
        <v>42252.788900462961</v>
      </c>
      <c r="M1694" s="63">
        <f>DATEDIF(L1694,J1694,"D")</f>
        <v>30</v>
      </c>
      <c r="N1694" s="5">
        <v>30</v>
      </c>
      <c r="O1694" t="b">
        <v>0</v>
      </c>
      <c r="P1694">
        <v>4</v>
      </c>
      <c r="Q1694" t="b">
        <v>1</v>
      </c>
      <c r="R1694" t="s">
        <v>8285</v>
      </c>
      <c r="S1694" s="2">
        <f>IF(E1694=0,0,E1694/D1694*100)</f>
        <v>120</v>
      </c>
      <c r="T1694" s="4">
        <f>IF(E1694=0,0,E1694/P1694)</f>
        <v>7.5</v>
      </c>
      <c r="U1694" t="str">
        <f>PROPER(LEFT(R1694,(SEARCH("/",R1694)-2)+1))</f>
        <v>Photography</v>
      </c>
      <c r="V1694" t="str">
        <f>PROPER(RIGHT(R1694,LEN(R1694)-SEARCH("/",R1694)))</f>
        <v>Photobooks</v>
      </c>
    </row>
    <row r="1695" spans="1:22" x14ac:dyDescent="0.25">
      <c r="A1695">
        <v>1757</v>
      </c>
      <c r="B1695" s="7" t="s">
        <v>1758</v>
      </c>
      <c r="C1695" s="7" t="s">
        <v>5867</v>
      </c>
      <c r="D1695" s="4">
        <v>5000</v>
      </c>
      <c r="E1695" s="4">
        <v>5800</v>
      </c>
      <c r="F1695" t="s">
        <v>8219</v>
      </c>
      <c r="G1695" t="s">
        <v>8224</v>
      </c>
      <c r="H1695" t="s">
        <v>8246</v>
      </c>
      <c r="I1695">
        <v>1485631740</v>
      </c>
      <c r="J1695" s="11">
        <f>(((I1695/60)/60)/24)+DATE(1970,1,1)</f>
        <v>42763.811805555553</v>
      </c>
      <c r="K1695">
        <v>1483041083</v>
      </c>
      <c r="L1695" s="15">
        <f>(((K1695/60)/60)/24)+DATE(1970,1,1)</f>
        <v>42733.827349537038</v>
      </c>
      <c r="M1695" s="63">
        <f>DATEDIF(L1695,J1695,"D")</f>
        <v>30</v>
      </c>
      <c r="N1695" s="5">
        <v>30</v>
      </c>
      <c r="O1695" t="b">
        <v>0</v>
      </c>
      <c r="P1695">
        <v>14</v>
      </c>
      <c r="Q1695" t="b">
        <v>1</v>
      </c>
      <c r="R1695" t="s">
        <v>8285</v>
      </c>
      <c r="S1695" s="2">
        <f>IF(E1695=0,0,E1695/D1695*100)</f>
        <v>115.99999999999999</v>
      </c>
      <c r="T1695" s="4">
        <f>IF(E1695=0,0,E1695/P1695)</f>
        <v>414.28571428571428</v>
      </c>
      <c r="U1695" t="str">
        <f>PROPER(LEFT(R1695,(SEARCH("/",R1695)-2)+1))</f>
        <v>Photography</v>
      </c>
      <c r="V1695" t="str">
        <f>PROPER(RIGHT(R1695,LEN(R1695)-SEARCH("/",R1695)))</f>
        <v>Photobooks</v>
      </c>
    </row>
    <row r="1696" spans="1:22" x14ac:dyDescent="0.25">
      <c r="A1696">
        <v>1762</v>
      </c>
      <c r="B1696" s="7" t="s">
        <v>1763</v>
      </c>
      <c r="C1696" s="7" t="s">
        <v>5872</v>
      </c>
      <c r="D1696" s="4">
        <v>100</v>
      </c>
      <c r="E1696" s="4">
        <v>885</v>
      </c>
      <c r="F1696" t="s">
        <v>8219</v>
      </c>
      <c r="G1696" t="s">
        <v>8224</v>
      </c>
      <c r="H1696" t="s">
        <v>8246</v>
      </c>
      <c r="I1696">
        <v>1457739245</v>
      </c>
      <c r="J1696" s="11">
        <f>(((I1696/60)/60)/24)+DATE(1970,1,1)</f>
        <v>42440.982002314813</v>
      </c>
      <c r="K1696">
        <v>1455147245</v>
      </c>
      <c r="L1696" s="15">
        <f>(((K1696/60)/60)/24)+DATE(1970,1,1)</f>
        <v>42410.982002314813</v>
      </c>
      <c r="M1696" s="63">
        <f>DATEDIF(L1696,J1696,"D")</f>
        <v>30</v>
      </c>
      <c r="N1696" s="5">
        <v>30</v>
      </c>
      <c r="O1696" t="b">
        <v>0</v>
      </c>
      <c r="P1696">
        <v>25</v>
      </c>
      <c r="Q1696" t="b">
        <v>1</v>
      </c>
      <c r="R1696" t="s">
        <v>8285</v>
      </c>
      <c r="S1696" s="2">
        <f>IF(E1696=0,0,E1696/D1696*100)</f>
        <v>885</v>
      </c>
      <c r="T1696" s="4">
        <f>IF(E1696=0,0,E1696/P1696)</f>
        <v>35.4</v>
      </c>
      <c r="U1696" t="str">
        <f>PROPER(LEFT(R1696,(SEARCH("/",R1696)-2)+1))</f>
        <v>Photography</v>
      </c>
      <c r="V1696" t="str">
        <f>PROPER(RIGHT(R1696,LEN(R1696)-SEARCH("/",R1696)))</f>
        <v>Photobooks</v>
      </c>
    </row>
    <row r="1697" spans="1:22" x14ac:dyDescent="0.25">
      <c r="A1697">
        <v>1763</v>
      </c>
      <c r="B1697" s="7" t="s">
        <v>1764</v>
      </c>
      <c r="C1697" s="7" t="s">
        <v>5873</v>
      </c>
      <c r="D1697" s="4">
        <v>12000</v>
      </c>
      <c r="E1697" s="4">
        <v>12229</v>
      </c>
      <c r="F1697" t="s">
        <v>8219</v>
      </c>
      <c r="G1697" t="s">
        <v>8224</v>
      </c>
      <c r="H1697" t="s">
        <v>8246</v>
      </c>
      <c r="I1697">
        <v>1477255840</v>
      </c>
      <c r="J1697" s="11">
        <f>(((I1697/60)/60)/24)+DATE(1970,1,1)</f>
        <v>42666.868518518517</v>
      </c>
      <c r="K1697">
        <v>1474663840</v>
      </c>
      <c r="L1697" s="15">
        <f>(((K1697/60)/60)/24)+DATE(1970,1,1)</f>
        <v>42636.868518518517</v>
      </c>
      <c r="M1697" s="63">
        <f>DATEDIF(L1697,J1697,"D")</f>
        <v>30</v>
      </c>
      <c r="N1697" s="5">
        <v>30</v>
      </c>
      <c r="O1697" t="b">
        <v>0</v>
      </c>
      <c r="P1697">
        <v>118</v>
      </c>
      <c r="Q1697" t="b">
        <v>1</v>
      </c>
      <c r="R1697" t="s">
        <v>8285</v>
      </c>
      <c r="S1697" s="2">
        <f>IF(E1697=0,0,E1697/D1697*100)</f>
        <v>101.90833333333333</v>
      </c>
      <c r="T1697" s="4">
        <f>IF(E1697=0,0,E1697/P1697)</f>
        <v>103.63559322033899</v>
      </c>
      <c r="U1697" t="str">
        <f>PROPER(LEFT(R1697,(SEARCH("/",R1697)-2)+1))</f>
        <v>Photography</v>
      </c>
      <c r="V1697" t="str">
        <f>PROPER(RIGHT(R1697,LEN(R1697)-SEARCH("/",R1697)))</f>
        <v>Photobooks</v>
      </c>
    </row>
    <row r="1698" spans="1:22" x14ac:dyDescent="0.25">
      <c r="A1698">
        <v>1765</v>
      </c>
      <c r="B1698" s="7" t="s">
        <v>1766</v>
      </c>
      <c r="C1698" s="7" t="s">
        <v>5875</v>
      </c>
      <c r="D1698" s="4">
        <v>12500</v>
      </c>
      <c r="E1698" s="4">
        <v>7433.48</v>
      </c>
      <c r="F1698" t="s">
        <v>8221</v>
      </c>
      <c r="G1698" t="s">
        <v>8224</v>
      </c>
      <c r="H1698" t="s">
        <v>8246</v>
      </c>
      <c r="I1698">
        <v>1407972712</v>
      </c>
      <c r="J1698" s="11">
        <f>(((I1698/60)/60)/24)+DATE(1970,1,1)</f>
        <v>41864.980462962965</v>
      </c>
      <c r="K1698">
        <v>1405380712</v>
      </c>
      <c r="L1698" s="15">
        <f>(((K1698/60)/60)/24)+DATE(1970,1,1)</f>
        <v>41834.980462962965</v>
      </c>
      <c r="M1698" s="63">
        <f>DATEDIF(L1698,J1698,"D")</f>
        <v>30</v>
      </c>
      <c r="N1698" s="5">
        <v>30</v>
      </c>
      <c r="O1698" t="b">
        <v>1</v>
      </c>
      <c r="P1698">
        <v>103</v>
      </c>
      <c r="Q1698" t="b">
        <v>0</v>
      </c>
      <c r="R1698" t="s">
        <v>8285</v>
      </c>
      <c r="S1698" s="2">
        <f>IF(E1698=0,0,E1698/D1698*100)</f>
        <v>59.467839999999995</v>
      </c>
      <c r="T1698" s="4">
        <f>IF(E1698=0,0,E1698/P1698)</f>
        <v>72.16970873786407</v>
      </c>
      <c r="U1698" t="str">
        <f>PROPER(LEFT(R1698,(SEARCH("/",R1698)-2)+1))</f>
        <v>Photography</v>
      </c>
      <c r="V1698" t="str">
        <f>PROPER(RIGHT(R1698,LEN(R1698)-SEARCH("/",R1698)))</f>
        <v>Photobooks</v>
      </c>
    </row>
    <row r="1699" spans="1:22" x14ac:dyDescent="0.25">
      <c r="A1699">
        <v>1767</v>
      </c>
      <c r="B1699" s="7" t="s">
        <v>1768</v>
      </c>
      <c r="C1699" s="7" t="s">
        <v>5877</v>
      </c>
      <c r="D1699" s="4">
        <v>5000</v>
      </c>
      <c r="E1699" s="4">
        <v>2286</v>
      </c>
      <c r="F1699" t="s">
        <v>8221</v>
      </c>
      <c r="G1699" t="s">
        <v>8224</v>
      </c>
      <c r="H1699" t="s">
        <v>8246</v>
      </c>
      <c r="I1699">
        <v>1407080884</v>
      </c>
      <c r="J1699" s="11">
        <f>(((I1699/60)/60)/24)+DATE(1970,1,1)</f>
        <v>41854.658379629633</v>
      </c>
      <c r="K1699">
        <v>1404488884</v>
      </c>
      <c r="L1699" s="15">
        <f>(((K1699/60)/60)/24)+DATE(1970,1,1)</f>
        <v>41824.658379629633</v>
      </c>
      <c r="M1699" s="63">
        <f>DATEDIF(L1699,J1699,"D")</f>
        <v>30</v>
      </c>
      <c r="N1699" s="5">
        <v>30</v>
      </c>
      <c r="O1699" t="b">
        <v>1</v>
      </c>
      <c r="P1699">
        <v>39</v>
      </c>
      <c r="Q1699" t="b">
        <v>0</v>
      </c>
      <c r="R1699" t="s">
        <v>8285</v>
      </c>
      <c r="S1699" s="2">
        <f>IF(E1699=0,0,E1699/D1699*100)</f>
        <v>45.72</v>
      </c>
      <c r="T1699" s="4">
        <f>IF(E1699=0,0,E1699/P1699)</f>
        <v>58.615384615384613</v>
      </c>
      <c r="U1699" t="str">
        <f>PROPER(LEFT(R1699,(SEARCH("/",R1699)-2)+1))</f>
        <v>Photography</v>
      </c>
      <c r="V1699" t="str">
        <f>PROPER(RIGHT(R1699,LEN(R1699)-SEARCH("/",R1699)))</f>
        <v>Photobooks</v>
      </c>
    </row>
    <row r="1700" spans="1:22" x14ac:dyDescent="0.25">
      <c r="A1700">
        <v>1769</v>
      </c>
      <c r="B1700" s="7" t="s">
        <v>1770</v>
      </c>
      <c r="C1700" s="7" t="s">
        <v>5879</v>
      </c>
      <c r="D1700" s="4">
        <v>40000</v>
      </c>
      <c r="E1700" s="4">
        <v>1081</v>
      </c>
      <c r="F1700" t="s">
        <v>8221</v>
      </c>
      <c r="G1700" t="s">
        <v>8224</v>
      </c>
      <c r="H1700" t="s">
        <v>8246</v>
      </c>
      <c r="I1700">
        <v>1421177959</v>
      </c>
      <c r="J1700" s="11">
        <f>(((I1700/60)/60)/24)+DATE(1970,1,1)</f>
        <v>42017.818969907406</v>
      </c>
      <c r="K1700">
        <v>1418585959</v>
      </c>
      <c r="L1700" s="15">
        <f>(((K1700/60)/60)/24)+DATE(1970,1,1)</f>
        <v>41987.818969907406</v>
      </c>
      <c r="M1700" s="63">
        <f>DATEDIF(L1700,J1700,"D")</f>
        <v>30</v>
      </c>
      <c r="N1700" s="5">
        <v>30</v>
      </c>
      <c r="O1700" t="b">
        <v>1</v>
      </c>
      <c r="P1700">
        <v>22</v>
      </c>
      <c r="Q1700" t="b">
        <v>0</v>
      </c>
      <c r="R1700" t="s">
        <v>8285</v>
      </c>
      <c r="S1700" s="2">
        <f>IF(E1700=0,0,E1700/D1700*100)</f>
        <v>2.7025000000000001</v>
      </c>
      <c r="T1700" s="4">
        <f>IF(E1700=0,0,E1700/P1700)</f>
        <v>49.136363636363633</v>
      </c>
      <c r="U1700" t="str">
        <f>PROPER(LEFT(R1700,(SEARCH("/",R1700)-2)+1))</f>
        <v>Photography</v>
      </c>
      <c r="V1700" t="str">
        <f>PROPER(RIGHT(R1700,LEN(R1700)-SEARCH("/",R1700)))</f>
        <v>Photobooks</v>
      </c>
    </row>
    <row r="1701" spans="1:22" x14ac:dyDescent="0.25">
      <c r="A1701">
        <v>1771</v>
      </c>
      <c r="B1701" s="7" t="s">
        <v>1772</v>
      </c>
      <c r="C1701" s="7" t="s">
        <v>5881</v>
      </c>
      <c r="D1701" s="4">
        <v>4200</v>
      </c>
      <c r="E1701" s="4">
        <v>895</v>
      </c>
      <c r="F1701" t="s">
        <v>8221</v>
      </c>
      <c r="G1701" t="s">
        <v>8225</v>
      </c>
      <c r="H1701" t="s">
        <v>8247</v>
      </c>
      <c r="I1701">
        <v>1414107040</v>
      </c>
      <c r="J1701" s="11">
        <f>(((I1701/60)/60)/24)+DATE(1970,1,1)</f>
        <v>41935.979629629634</v>
      </c>
      <c r="K1701">
        <v>1411515040</v>
      </c>
      <c r="L1701" s="15">
        <f>(((K1701/60)/60)/24)+DATE(1970,1,1)</f>
        <v>41905.979629629634</v>
      </c>
      <c r="M1701" s="63">
        <f>DATEDIF(L1701,J1701,"D")</f>
        <v>30</v>
      </c>
      <c r="N1701" s="5">
        <v>30</v>
      </c>
      <c r="O1701" t="b">
        <v>1</v>
      </c>
      <c r="P1701">
        <v>25</v>
      </c>
      <c r="Q1701" t="b">
        <v>0</v>
      </c>
      <c r="R1701" t="s">
        <v>8285</v>
      </c>
      <c r="S1701" s="2">
        <f>IF(E1701=0,0,E1701/D1701*100)</f>
        <v>21.30952380952381</v>
      </c>
      <c r="T1701" s="4">
        <f>IF(E1701=0,0,E1701/P1701)</f>
        <v>35.799999999999997</v>
      </c>
      <c r="U1701" t="str">
        <f>PROPER(LEFT(R1701,(SEARCH("/",R1701)-2)+1))</f>
        <v>Photography</v>
      </c>
      <c r="V1701" t="str">
        <f>PROPER(RIGHT(R1701,LEN(R1701)-SEARCH("/",R1701)))</f>
        <v>Photobooks</v>
      </c>
    </row>
    <row r="1702" spans="1:22" x14ac:dyDescent="0.25">
      <c r="A1702">
        <v>1777</v>
      </c>
      <c r="B1702" s="7" t="s">
        <v>1778</v>
      </c>
      <c r="C1702" s="7" t="s">
        <v>5887</v>
      </c>
      <c r="D1702" s="4">
        <v>4800</v>
      </c>
      <c r="E1702" s="4">
        <v>651</v>
      </c>
      <c r="F1702" t="s">
        <v>8221</v>
      </c>
      <c r="G1702" t="s">
        <v>8233</v>
      </c>
      <c r="H1702" t="s">
        <v>8249</v>
      </c>
      <c r="I1702">
        <v>1424421253</v>
      </c>
      <c r="J1702" s="11">
        <f>(((I1702/60)/60)/24)+DATE(1970,1,1)</f>
        <v>42055.357094907406</v>
      </c>
      <c r="K1702">
        <v>1421829253</v>
      </c>
      <c r="L1702" s="15">
        <f>(((K1702/60)/60)/24)+DATE(1970,1,1)</f>
        <v>42025.357094907406</v>
      </c>
      <c r="M1702" s="63">
        <f>DATEDIF(L1702,J1702,"D")</f>
        <v>30</v>
      </c>
      <c r="N1702" s="5">
        <v>30</v>
      </c>
      <c r="O1702" t="b">
        <v>1</v>
      </c>
      <c r="P1702">
        <v>10</v>
      </c>
      <c r="Q1702" t="b">
        <v>0</v>
      </c>
      <c r="R1702" t="s">
        <v>8285</v>
      </c>
      <c r="S1702" s="2">
        <f>IF(E1702=0,0,E1702/D1702*100)</f>
        <v>13.5625</v>
      </c>
      <c r="T1702" s="4">
        <f>IF(E1702=0,0,E1702/P1702)</f>
        <v>65.099999999999994</v>
      </c>
      <c r="U1702" t="str">
        <f>PROPER(LEFT(R1702,(SEARCH("/",R1702)-2)+1))</f>
        <v>Photography</v>
      </c>
      <c r="V1702" t="str">
        <f>PROPER(RIGHT(R1702,LEN(R1702)-SEARCH("/",R1702)))</f>
        <v>Photobooks</v>
      </c>
    </row>
    <row r="1703" spans="1:22" x14ac:dyDescent="0.25">
      <c r="A1703">
        <v>1779</v>
      </c>
      <c r="B1703" s="7" t="s">
        <v>1780</v>
      </c>
      <c r="C1703" s="7" t="s">
        <v>5889</v>
      </c>
      <c r="D1703" s="4">
        <v>11000</v>
      </c>
      <c r="E1703" s="4">
        <v>3986</v>
      </c>
      <c r="F1703" t="s">
        <v>8221</v>
      </c>
      <c r="G1703" t="s">
        <v>8224</v>
      </c>
      <c r="H1703" t="s">
        <v>8246</v>
      </c>
      <c r="I1703">
        <v>1472834180</v>
      </c>
      <c r="J1703" s="11">
        <f>(((I1703/60)/60)/24)+DATE(1970,1,1)</f>
        <v>42615.691898148143</v>
      </c>
      <c r="K1703">
        <v>1470242180</v>
      </c>
      <c r="L1703" s="15">
        <f>(((K1703/60)/60)/24)+DATE(1970,1,1)</f>
        <v>42585.691898148143</v>
      </c>
      <c r="M1703" s="63">
        <f>DATEDIF(L1703,J1703,"D")</f>
        <v>30</v>
      </c>
      <c r="N1703" s="5">
        <v>30</v>
      </c>
      <c r="O1703" t="b">
        <v>1</v>
      </c>
      <c r="P1703">
        <v>38</v>
      </c>
      <c r="Q1703" t="b">
        <v>0</v>
      </c>
      <c r="R1703" t="s">
        <v>8285</v>
      </c>
      <c r="S1703" s="2">
        <f>IF(E1703=0,0,E1703/D1703*100)</f>
        <v>36.236363636363642</v>
      </c>
      <c r="T1703" s="4">
        <f>IF(E1703=0,0,E1703/P1703)</f>
        <v>104.89473684210526</v>
      </c>
      <c r="U1703" t="str">
        <f>PROPER(LEFT(R1703,(SEARCH("/",R1703)-2)+1))</f>
        <v>Photography</v>
      </c>
      <c r="V1703" t="str">
        <f>PROPER(RIGHT(R1703,LEN(R1703)-SEARCH("/",R1703)))</f>
        <v>Photobooks</v>
      </c>
    </row>
    <row r="1704" spans="1:22" x14ac:dyDescent="0.25">
      <c r="A1704">
        <v>1783</v>
      </c>
      <c r="B1704" s="7" t="s">
        <v>1784</v>
      </c>
      <c r="C1704" s="7" t="s">
        <v>5893</v>
      </c>
      <c r="D1704" s="4">
        <v>40000</v>
      </c>
      <c r="E1704" s="4">
        <v>9477</v>
      </c>
      <c r="F1704" t="s">
        <v>8221</v>
      </c>
      <c r="G1704" t="s">
        <v>8224</v>
      </c>
      <c r="H1704" t="s">
        <v>8246</v>
      </c>
      <c r="I1704">
        <v>1432248478</v>
      </c>
      <c r="J1704" s="11">
        <f>(((I1704/60)/60)/24)+DATE(1970,1,1)</f>
        <v>42145.949976851851</v>
      </c>
      <c r="K1704">
        <v>1429656478</v>
      </c>
      <c r="L1704" s="15">
        <f>(((K1704/60)/60)/24)+DATE(1970,1,1)</f>
        <v>42115.949976851851</v>
      </c>
      <c r="M1704" s="63">
        <f>DATEDIF(L1704,J1704,"D")</f>
        <v>30</v>
      </c>
      <c r="N1704" s="5">
        <v>30</v>
      </c>
      <c r="O1704" t="b">
        <v>1</v>
      </c>
      <c r="P1704">
        <v>185</v>
      </c>
      <c r="Q1704" t="b">
        <v>0</v>
      </c>
      <c r="R1704" t="s">
        <v>8285</v>
      </c>
      <c r="S1704" s="2">
        <f>IF(E1704=0,0,E1704/D1704*100)</f>
        <v>23.692499999999999</v>
      </c>
      <c r="T1704" s="4">
        <f>IF(E1704=0,0,E1704/P1704)</f>
        <v>51.227027027027027</v>
      </c>
      <c r="U1704" t="str">
        <f>PROPER(LEFT(R1704,(SEARCH("/",R1704)-2)+1))</f>
        <v>Photography</v>
      </c>
      <c r="V1704" t="str">
        <f>PROPER(RIGHT(R1704,LEN(R1704)-SEARCH("/",R1704)))</f>
        <v>Photobooks</v>
      </c>
    </row>
    <row r="1705" spans="1:22" x14ac:dyDescent="0.25">
      <c r="A1705">
        <v>1786</v>
      </c>
      <c r="B1705" s="7" t="s">
        <v>1787</v>
      </c>
      <c r="C1705" s="7" t="s">
        <v>5896</v>
      </c>
      <c r="D1705" s="4">
        <v>1900</v>
      </c>
      <c r="E1705" s="4">
        <v>905</v>
      </c>
      <c r="F1705" t="s">
        <v>8221</v>
      </c>
      <c r="G1705" t="s">
        <v>8233</v>
      </c>
      <c r="H1705" t="s">
        <v>8249</v>
      </c>
      <c r="I1705">
        <v>1418649177</v>
      </c>
      <c r="J1705" s="11">
        <f>(((I1705/60)/60)/24)+DATE(1970,1,1)</f>
        <v>41988.550659722227</v>
      </c>
      <c r="K1705">
        <v>1416057177</v>
      </c>
      <c r="L1705" s="15">
        <f>(((K1705/60)/60)/24)+DATE(1970,1,1)</f>
        <v>41958.550659722227</v>
      </c>
      <c r="M1705" s="63">
        <f>DATEDIF(L1705,J1705,"D")</f>
        <v>30</v>
      </c>
      <c r="N1705" s="5">
        <v>30</v>
      </c>
      <c r="O1705" t="b">
        <v>1</v>
      </c>
      <c r="P1705">
        <v>29</v>
      </c>
      <c r="Q1705" t="b">
        <v>0</v>
      </c>
      <c r="R1705" t="s">
        <v>8285</v>
      </c>
      <c r="S1705" s="2">
        <f>IF(E1705=0,0,E1705/D1705*100)</f>
        <v>47.631578947368418</v>
      </c>
      <c r="T1705" s="4">
        <f>IF(E1705=0,0,E1705/P1705)</f>
        <v>31.206896551724139</v>
      </c>
      <c r="U1705" t="str">
        <f>PROPER(LEFT(R1705,(SEARCH("/",R1705)-2)+1))</f>
        <v>Photography</v>
      </c>
      <c r="V1705" t="str">
        <f>PROPER(RIGHT(R1705,LEN(R1705)-SEARCH("/",R1705)))</f>
        <v>Photobooks</v>
      </c>
    </row>
    <row r="1706" spans="1:22" x14ac:dyDescent="0.25">
      <c r="A1706">
        <v>1787</v>
      </c>
      <c r="B1706" s="7" t="s">
        <v>1788</v>
      </c>
      <c r="C1706" s="7" t="s">
        <v>5897</v>
      </c>
      <c r="D1706" s="4">
        <v>10000</v>
      </c>
      <c r="E1706" s="4">
        <v>1533</v>
      </c>
      <c r="F1706" t="s">
        <v>8221</v>
      </c>
      <c r="G1706" t="s">
        <v>8224</v>
      </c>
      <c r="H1706" t="s">
        <v>8246</v>
      </c>
      <c r="I1706">
        <v>1428158637</v>
      </c>
      <c r="J1706" s="11">
        <f>(((I1706/60)/60)/24)+DATE(1970,1,1)</f>
        <v>42098.613854166666</v>
      </c>
      <c r="K1706">
        <v>1425570237</v>
      </c>
      <c r="L1706" s="15">
        <f>(((K1706/60)/60)/24)+DATE(1970,1,1)</f>
        <v>42068.65552083333</v>
      </c>
      <c r="M1706" s="63">
        <f>DATEDIF(L1706,J1706,"D")</f>
        <v>30</v>
      </c>
      <c r="N1706" s="5">
        <v>30</v>
      </c>
      <c r="O1706" t="b">
        <v>1</v>
      </c>
      <c r="P1706">
        <v>24</v>
      </c>
      <c r="Q1706" t="b">
        <v>0</v>
      </c>
      <c r="R1706" t="s">
        <v>8285</v>
      </c>
      <c r="S1706" s="2">
        <f>IF(E1706=0,0,E1706/D1706*100)</f>
        <v>15.329999999999998</v>
      </c>
      <c r="T1706" s="4">
        <f>IF(E1706=0,0,E1706/P1706)</f>
        <v>63.875</v>
      </c>
      <c r="U1706" t="str">
        <f>PROPER(LEFT(R1706,(SEARCH("/",R1706)-2)+1))</f>
        <v>Photography</v>
      </c>
      <c r="V1706" t="str">
        <f>PROPER(RIGHT(R1706,LEN(R1706)-SEARCH("/",R1706)))</f>
        <v>Photobooks</v>
      </c>
    </row>
    <row r="1707" spans="1:22" x14ac:dyDescent="0.25">
      <c r="A1707">
        <v>1788</v>
      </c>
      <c r="B1707" s="7" t="s">
        <v>1789</v>
      </c>
      <c r="C1707" s="7" t="s">
        <v>5898</v>
      </c>
      <c r="D1707" s="4">
        <v>5500</v>
      </c>
      <c r="E1707" s="4">
        <v>76</v>
      </c>
      <c r="F1707" t="s">
        <v>8221</v>
      </c>
      <c r="G1707" t="s">
        <v>8225</v>
      </c>
      <c r="H1707" t="s">
        <v>8247</v>
      </c>
      <c r="I1707">
        <v>1414795542</v>
      </c>
      <c r="J1707" s="11">
        <f>(((I1707/60)/60)/24)+DATE(1970,1,1)</f>
        <v>41943.94840277778</v>
      </c>
      <c r="K1707">
        <v>1412203542</v>
      </c>
      <c r="L1707" s="15">
        <f>(((K1707/60)/60)/24)+DATE(1970,1,1)</f>
        <v>41913.94840277778</v>
      </c>
      <c r="M1707" s="63">
        <f>DATEDIF(L1707,J1707,"D")</f>
        <v>30</v>
      </c>
      <c r="N1707" s="5">
        <v>30</v>
      </c>
      <c r="O1707" t="b">
        <v>1</v>
      </c>
      <c r="P1707">
        <v>4</v>
      </c>
      <c r="Q1707" t="b">
        <v>0</v>
      </c>
      <c r="R1707" t="s">
        <v>8285</v>
      </c>
      <c r="S1707" s="2">
        <f>IF(E1707=0,0,E1707/D1707*100)</f>
        <v>1.3818181818181818</v>
      </c>
      <c r="T1707" s="4">
        <f>IF(E1707=0,0,E1707/P1707)</f>
        <v>19</v>
      </c>
      <c r="U1707" t="str">
        <f>PROPER(LEFT(R1707,(SEARCH("/",R1707)-2)+1))</f>
        <v>Photography</v>
      </c>
      <c r="V1707" t="str">
        <f>PROPER(RIGHT(R1707,LEN(R1707)-SEARCH("/",R1707)))</f>
        <v>Photobooks</v>
      </c>
    </row>
    <row r="1708" spans="1:22" x14ac:dyDescent="0.25">
      <c r="A1708">
        <v>1790</v>
      </c>
      <c r="B1708" s="7" t="s">
        <v>1791</v>
      </c>
      <c r="C1708" s="7" t="s">
        <v>5900</v>
      </c>
      <c r="D1708" s="4">
        <v>33000</v>
      </c>
      <c r="E1708" s="4">
        <v>1636</v>
      </c>
      <c r="F1708" t="s">
        <v>8221</v>
      </c>
      <c r="G1708" t="s">
        <v>8224</v>
      </c>
      <c r="H1708" t="s">
        <v>8246</v>
      </c>
      <c r="I1708">
        <v>1423152678</v>
      </c>
      <c r="J1708" s="11">
        <f>(((I1708/60)/60)/24)+DATE(1970,1,1)</f>
        <v>42040.674513888895</v>
      </c>
      <c r="K1708">
        <v>1420560678</v>
      </c>
      <c r="L1708" s="15">
        <f>(((K1708/60)/60)/24)+DATE(1970,1,1)</f>
        <v>42010.674513888895</v>
      </c>
      <c r="M1708" s="63">
        <f>DATEDIF(L1708,J1708,"D")</f>
        <v>30</v>
      </c>
      <c r="N1708" s="5">
        <v>30</v>
      </c>
      <c r="O1708" t="b">
        <v>1</v>
      </c>
      <c r="P1708">
        <v>15</v>
      </c>
      <c r="Q1708" t="b">
        <v>0</v>
      </c>
      <c r="R1708" t="s">
        <v>8285</v>
      </c>
      <c r="S1708" s="2">
        <f>IF(E1708=0,0,E1708/D1708*100)</f>
        <v>4.957575757575758</v>
      </c>
      <c r="T1708" s="4">
        <f>IF(E1708=0,0,E1708/P1708)</f>
        <v>109.06666666666666</v>
      </c>
      <c r="U1708" t="str">
        <f>PROPER(LEFT(R1708,(SEARCH("/",R1708)-2)+1))</f>
        <v>Photography</v>
      </c>
      <c r="V1708" t="str">
        <f>PROPER(RIGHT(R1708,LEN(R1708)-SEARCH("/",R1708)))</f>
        <v>Photobooks</v>
      </c>
    </row>
    <row r="1709" spans="1:22" x14ac:dyDescent="0.25">
      <c r="A1709">
        <v>1793</v>
      </c>
      <c r="B1709" s="7" t="s">
        <v>1794</v>
      </c>
      <c r="C1709" s="7" t="s">
        <v>5903</v>
      </c>
      <c r="D1709" s="4">
        <v>3000</v>
      </c>
      <c r="E1709" s="4">
        <v>40</v>
      </c>
      <c r="F1709" t="s">
        <v>8221</v>
      </c>
      <c r="G1709" t="s">
        <v>8226</v>
      </c>
      <c r="H1709" t="s">
        <v>8248</v>
      </c>
      <c r="I1709">
        <v>1417127040</v>
      </c>
      <c r="J1709" s="11">
        <f>(((I1709/60)/60)/24)+DATE(1970,1,1)</f>
        <v>41970.933333333334</v>
      </c>
      <c r="K1709">
        <v>1414531440</v>
      </c>
      <c r="L1709" s="15">
        <f>(((K1709/60)/60)/24)+DATE(1970,1,1)</f>
        <v>41940.89166666667</v>
      </c>
      <c r="M1709" s="63">
        <f>DATEDIF(L1709,J1709,"D")</f>
        <v>30</v>
      </c>
      <c r="N1709" s="5">
        <v>30</v>
      </c>
      <c r="O1709" t="b">
        <v>1</v>
      </c>
      <c r="P1709">
        <v>2</v>
      </c>
      <c r="Q1709" t="b">
        <v>0</v>
      </c>
      <c r="R1709" t="s">
        <v>8285</v>
      </c>
      <c r="S1709" s="2">
        <f>IF(E1709=0,0,E1709/D1709*100)</f>
        <v>1.3333333333333335</v>
      </c>
      <c r="T1709" s="4">
        <f>IF(E1709=0,0,E1709/P1709)</f>
        <v>20</v>
      </c>
      <c r="U1709" t="str">
        <f>PROPER(LEFT(R1709,(SEARCH("/",R1709)-2)+1))</f>
        <v>Photography</v>
      </c>
      <c r="V1709" t="str">
        <f>PROPER(RIGHT(R1709,LEN(R1709)-SEARCH("/",R1709)))</f>
        <v>Photobooks</v>
      </c>
    </row>
    <row r="1710" spans="1:22" x14ac:dyDescent="0.25">
      <c r="A1710">
        <v>1797</v>
      </c>
      <c r="B1710" s="7" t="s">
        <v>1798</v>
      </c>
      <c r="C1710" s="7" t="s">
        <v>5907</v>
      </c>
      <c r="D1710" s="4">
        <v>10000</v>
      </c>
      <c r="E1710" s="4">
        <v>6755</v>
      </c>
      <c r="F1710" t="s">
        <v>8221</v>
      </c>
      <c r="G1710" t="s">
        <v>8224</v>
      </c>
      <c r="H1710" t="s">
        <v>8246</v>
      </c>
      <c r="I1710">
        <v>1481809189</v>
      </c>
      <c r="J1710" s="11">
        <f>(((I1710/60)/60)/24)+DATE(1970,1,1)</f>
        <v>42719.56931712963</v>
      </c>
      <c r="K1710">
        <v>1479217189</v>
      </c>
      <c r="L1710" s="15">
        <f>(((K1710/60)/60)/24)+DATE(1970,1,1)</f>
        <v>42689.56931712963</v>
      </c>
      <c r="M1710" s="63">
        <f>DATEDIF(L1710,J1710,"D")</f>
        <v>30</v>
      </c>
      <c r="N1710" s="5">
        <v>30</v>
      </c>
      <c r="O1710" t="b">
        <v>1</v>
      </c>
      <c r="P1710">
        <v>140</v>
      </c>
      <c r="Q1710" t="b">
        <v>0</v>
      </c>
      <c r="R1710" t="s">
        <v>8285</v>
      </c>
      <c r="S1710" s="2">
        <f>IF(E1710=0,0,E1710/D1710*100)</f>
        <v>67.55</v>
      </c>
      <c r="T1710" s="4">
        <f>IF(E1710=0,0,E1710/P1710)</f>
        <v>48.25</v>
      </c>
      <c r="U1710" t="str">
        <f>PROPER(LEFT(R1710,(SEARCH("/",R1710)-2)+1))</f>
        <v>Photography</v>
      </c>
      <c r="V1710" t="str">
        <f>PROPER(RIGHT(R1710,LEN(R1710)-SEARCH("/",R1710)))</f>
        <v>Photobooks</v>
      </c>
    </row>
    <row r="1711" spans="1:22" x14ac:dyDescent="0.25">
      <c r="A1711">
        <v>1800</v>
      </c>
      <c r="B1711" s="7" t="s">
        <v>1801</v>
      </c>
      <c r="C1711" s="7" t="s">
        <v>5910</v>
      </c>
      <c r="D1711" s="4">
        <v>46260</v>
      </c>
      <c r="E1711" s="4">
        <v>9460</v>
      </c>
      <c r="F1711" t="s">
        <v>8221</v>
      </c>
      <c r="G1711" t="s">
        <v>8225</v>
      </c>
      <c r="H1711" t="s">
        <v>8247</v>
      </c>
      <c r="I1711">
        <v>1476109970</v>
      </c>
      <c r="J1711" s="11">
        <f>(((I1711/60)/60)/24)+DATE(1970,1,1)</f>
        <v>42653.606134259258</v>
      </c>
      <c r="K1711">
        <v>1473517970</v>
      </c>
      <c r="L1711" s="15">
        <f>(((K1711/60)/60)/24)+DATE(1970,1,1)</f>
        <v>42623.606134259258</v>
      </c>
      <c r="M1711" s="63">
        <f>DATEDIF(L1711,J1711,"D")</f>
        <v>30</v>
      </c>
      <c r="N1711" s="5">
        <v>30</v>
      </c>
      <c r="O1711" t="b">
        <v>1</v>
      </c>
      <c r="P1711">
        <v>113</v>
      </c>
      <c r="Q1711" t="b">
        <v>0</v>
      </c>
      <c r="R1711" t="s">
        <v>8285</v>
      </c>
      <c r="S1711" s="2">
        <f>IF(E1711=0,0,E1711/D1711*100)</f>
        <v>20.44963251188932</v>
      </c>
      <c r="T1711" s="4">
        <f>IF(E1711=0,0,E1711/P1711)</f>
        <v>83.716814159292042</v>
      </c>
      <c r="U1711" t="str">
        <f>PROPER(LEFT(R1711,(SEARCH("/",R1711)-2)+1))</f>
        <v>Photography</v>
      </c>
      <c r="V1711" t="str">
        <f>PROPER(RIGHT(R1711,LEN(R1711)-SEARCH("/",R1711)))</f>
        <v>Photobooks</v>
      </c>
    </row>
    <row r="1712" spans="1:22" x14ac:dyDescent="0.25">
      <c r="A1712">
        <v>1807</v>
      </c>
      <c r="B1712" s="7" t="s">
        <v>1808</v>
      </c>
      <c r="C1712" s="7" t="s">
        <v>5917</v>
      </c>
      <c r="D1712" s="4">
        <v>5000</v>
      </c>
      <c r="E1712" s="4">
        <v>553</v>
      </c>
      <c r="F1712" t="s">
        <v>8221</v>
      </c>
      <c r="G1712" t="s">
        <v>8224</v>
      </c>
      <c r="H1712" t="s">
        <v>8246</v>
      </c>
      <c r="I1712">
        <v>1411868313</v>
      </c>
      <c r="J1712" s="11">
        <f>(((I1712/60)/60)/24)+DATE(1970,1,1)</f>
        <v>41910.068437499998</v>
      </c>
      <c r="K1712">
        <v>1409276313</v>
      </c>
      <c r="L1712" s="15">
        <f>(((K1712/60)/60)/24)+DATE(1970,1,1)</f>
        <v>41880.068437499998</v>
      </c>
      <c r="M1712" s="63">
        <f>DATEDIF(L1712,J1712,"D")</f>
        <v>30</v>
      </c>
      <c r="N1712" s="5">
        <v>30</v>
      </c>
      <c r="O1712" t="b">
        <v>1</v>
      </c>
      <c r="P1712">
        <v>8</v>
      </c>
      <c r="Q1712" t="b">
        <v>0</v>
      </c>
      <c r="R1712" t="s">
        <v>8285</v>
      </c>
      <c r="S1712" s="2">
        <f>IF(E1712=0,0,E1712/D1712*100)</f>
        <v>11.06</v>
      </c>
      <c r="T1712" s="4">
        <f>IF(E1712=0,0,E1712/P1712)</f>
        <v>69.125</v>
      </c>
      <c r="U1712" t="str">
        <f>PROPER(LEFT(R1712,(SEARCH("/",R1712)-2)+1))</f>
        <v>Photography</v>
      </c>
      <c r="V1712" t="str">
        <f>PROPER(RIGHT(R1712,LEN(R1712)-SEARCH("/",R1712)))</f>
        <v>Photobooks</v>
      </c>
    </row>
    <row r="1713" spans="1:22" x14ac:dyDescent="0.25">
      <c r="A1713">
        <v>1812</v>
      </c>
      <c r="B1713" s="7" t="s">
        <v>1813</v>
      </c>
      <c r="C1713" s="7" t="s">
        <v>5922</v>
      </c>
      <c r="D1713" s="4">
        <v>6500</v>
      </c>
      <c r="E1713" s="4">
        <v>865</v>
      </c>
      <c r="F1713" t="s">
        <v>8221</v>
      </c>
      <c r="G1713" t="s">
        <v>8225</v>
      </c>
      <c r="H1713" t="s">
        <v>8247</v>
      </c>
      <c r="I1713">
        <v>1467531536</v>
      </c>
      <c r="J1713" s="11">
        <f>(((I1713/60)/60)/24)+DATE(1970,1,1)</f>
        <v>42554.318703703699</v>
      </c>
      <c r="K1713">
        <v>1464939536</v>
      </c>
      <c r="L1713" s="15">
        <f>(((K1713/60)/60)/24)+DATE(1970,1,1)</f>
        <v>42524.318703703699</v>
      </c>
      <c r="M1713" s="63">
        <f>DATEDIF(L1713,J1713,"D")</f>
        <v>30</v>
      </c>
      <c r="N1713" s="5">
        <v>30</v>
      </c>
      <c r="O1713" t="b">
        <v>0</v>
      </c>
      <c r="P1713">
        <v>23</v>
      </c>
      <c r="Q1713" t="b">
        <v>0</v>
      </c>
      <c r="R1713" t="s">
        <v>8285</v>
      </c>
      <c r="S1713" s="2">
        <f>IF(E1713=0,0,E1713/D1713*100)</f>
        <v>13.307692307692307</v>
      </c>
      <c r="T1713" s="4">
        <f>IF(E1713=0,0,E1713/P1713)</f>
        <v>37.608695652173914</v>
      </c>
      <c r="U1713" t="str">
        <f>PROPER(LEFT(R1713,(SEARCH("/",R1713)-2)+1))</f>
        <v>Photography</v>
      </c>
      <c r="V1713" t="str">
        <f>PROPER(RIGHT(R1713,LEN(R1713)-SEARCH("/",R1713)))</f>
        <v>Photobooks</v>
      </c>
    </row>
    <row r="1714" spans="1:22" x14ac:dyDescent="0.25">
      <c r="A1714">
        <v>1813</v>
      </c>
      <c r="B1714" s="7" t="s">
        <v>1814</v>
      </c>
      <c r="C1714" s="7" t="s">
        <v>5923</v>
      </c>
      <c r="D1714" s="4">
        <v>8750</v>
      </c>
      <c r="E1714" s="4">
        <v>0</v>
      </c>
      <c r="F1714" t="s">
        <v>8221</v>
      </c>
      <c r="G1714" t="s">
        <v>8225</v>
      </c>
      <c r="H1714" t="s">
        <v>8247</v>
      </c>
      <c r="I1714">
        <v>1407532812</v>
      </c>
      <c r="J1714" s="11">
        <f>(((I1714/60)/60)/24)+DATE(1970,1,1)</f>
        <v>41859.889027777775</v>
      </c>
      <c r="K1714">
        <v>1404940812</v>
      </c>
      <c r="L1714" s="15">
        <f>(((K1714/60)/60)/24)+DATE(1970,1,1)</f>
        <v>41829.889027777775</v>
      </c>
      <c r="M1714" s="63">
        <f>DATEDIF(L1714,J1714,"D")</f>
        <v>30</v>
      </c>
      <c r="N1714" s="5">
        <v>30</v>
      </c>
      <c r="O1714" t="b">
        <v>0</v>
      </c>
      <c r="P1714">
        <v>0</v>
      </c>
      <c r="Q1714" t="b">
        <v>0</v>
      </c>
      <c r="R1714" t="s">
        <v>8285</v>
      </c>
      <c r="S1714" s="2">
        <f>IF(E1714=0,0,E1714/D1714*100)</f>
        <v>0</v>
      </c>
      <c r="T1714" s="4">
        <f>IF(E1714=0,0,E1714/P1714)</f>
        <v>0</v>
      </c>
      <c r="U1714" t="str">
        <f>PROPER(LEFT(R1714,(SEARCH("/",R1714)-2)+1))</f>
        <v>Photography</v>
      </c>
      <c r="V1714" t="str">
        <f>PROPER(RIGHT(R1714,LEN(R1714)-SEARCH("/",R1714)))</f>
        <v>Photobooks</v>
      </c>
    </row>
    <row r="1715" spans="1:22" x14ac:dyDescent="0.25">
      <c r="A1715">
        <v>1814</v>
      </c>
      <c r="B1715" s="7" t="s">
        <v>1815</v>
      </c>
      <c r="C1715" s="7" t="s">
        <v>5924</v>
      </c>
      <c r="D1715" s="4">
        <v>12000</v>
      </c>
      <c r="E1715" s="4">
        <v>5902</v>
      </c>
      <c r="F1715" t="s">
        <v>8221</v>
      </c>
      <c r="G1715" t="s">
        <v>8225</v>
      </c>
      <c r="H1715" t="s">
        <v>8247</v>
      </c>
      <c r="I1715">
        <v>1425108736</v>
      </c>
      <c r="J1715" s="11">
        <f>(((I1715/60)/60)/24)+DATE(1970,1,1)</f>
        <v>42063.314074074078</v>
      </c>
      <c r="K1715">
        <v>1422516736</v>
      </c>
      <c r="L1715" s="15">
        <f>(((K1715/60)/60)/24)+DATE(1970,1,1)</f>
        <v>42033.314074074078</v>
      </c>
      <c r="M1715" s="63">
        <f>DATEDIF(L1715,J1715,"D")</f>
        <v>30</v>
      </c>
      <c r="N1715" s="5">
        <v>30</v>
      </c>
      <c r="O1715" t="b">
        <v>0</v>
      </c>
      <c r="P1715">
        <v>140</v>
      </c>
      <c r="Q1715" t="b">
        <v>0</v>
      </c>
      <c r="R1715" t="s">
        <v>8285</v>
      </c>
      <c r="S1715" s="2">
        <f>IF(E1715=0,0,E1715/D1715*100)</f>
        <v>49.183333333333337</v>
      </c>
      <c r="T1715" s="4">
        <f>IF(E1715=0,0,E1715/P1715)</f>
        <v>42.157142857142858</v>
      </c>
      <c r="U1715" t="str">
        <f>PROPER(LEFT(R1715,(SEARCH("/",R1715)-2)+1))</f>
        <v>Photography</v>
      </c>
      <c r="V1715" t="str">
        <f>PROPER(RIGHT(R1715,LEN(R1715)-SEARCH("/",R1715)))</f>
        <v>Photobooks</v>
      </c>
    </row>
    <row r="1716" spans="1:22" x14ac:dyDescent="0.25">
      <c r="A1716">
        <v>1818</v>
      </c>
      <c r="B1716" s="7" t="s">
        <v>1819</v>
      </c>
      <c r="C1716" s="7" t="s">
        <v>5928</v>
      </c>
      <c r="D1716" s="4">
        <v>15000</v>
      </c>
      <c r="E1716" s="4">
        <v>0</v>
      </c>
      <c r="F1716" t="s">
        <v>8221</v>
      </c>
      <c r="G1716" t="s">
        <v>8224</v>
      </c>
      <c r="H1716" t="s">
        <v>8246</v>
      </c>
      <c r="I1716">
        <v>1428035850</v>
      </c>
      <c r="J1716" s="11">
        <f>(((I1716/60)/60)/24)+DATE(1970,1,1)</f>
        <v>42097.192708333328</v>
      </c>
      <c r="K1716">
        <v>1425447450</v>
      </c>
      <c r="L1716" s="15">
        <f>(((K1716/60)/60)/24)+DATE(1970,1,1)</f>
        <v>42067.234375</v>
      </c>
      <c r="M1716" s="63">
        <f>DATEDIF(L1716,J1716,"D")</f>
        <v>30</v>
      </c>
      <c r="N1716" s="5">
        <v>30</v>
      </c>
      <c r="O1716" t="b">
        <v>0</v>
      </c>
      <c r="P1716">
        <v>0</v>
      </c>
      <c r="Q1716" t="b">
        <v>0</v>
      </c>
      <c r="R1716" t="s">
        <v>8285</v>
      </c>
      <c r="S1716" s="2">
        <f>IF(E1716=0,0,E1716/D1716*100)</f>
        <v>0</v>
      </c>
      <c r="T1716" s="4">
        <f>IF(E1716=0,0,E1716/P1716)</f>
        <v>0</v>
      </c>
      <c r="U1716" t="str">
        <f>PROPER(LEFT(R1716,(SEARCH("/",R1716)-2)+1))</f>
        <v>Photography</v>
      </c>
      <c r="V1716" t="str">
        <f>PROPER(RIGHT(R1716,LEN(R1716)-SEARCH("/",R1716)))</f>
        <v>Photobooks</v>
      </c>
    </row>
    <row r="1717" spans="1:22" x14ac:dyDescent="0.25">
      <c r="A1717">
        <v>1819</v>
      </c>
      <c r="B1717" s="7" t="s">
        <v>1820</v>
      </c>
      <c r="C1717" s="7" t="s">
        <v>5929</v>
      </c>
      <c r="D1717" s="4">
        <v>1200</v>
      </c>
      <c r="E1717" s="4">
        <v>25</v>
      </c>
      <c r="F1717" t="s">
        <v>8221</v>
      </c>
      <c r="G1717" t="s">
        <v>8224</v>
      </c>
      <c r="H1717" t="s">
        <v>8246</v>
      </c>
      <c r="I1717">
        <v>1406743396</v>
      </c>
      <c r="J1717" s="11">
        <f>(((I1717/60)/60)/24)+DATE(1970,1,1)</f>
        <v>41850.752268518518</v>
      </c>
      <c r="K1717">
        <v>1404151396</v>
      </c>
      <c r="L1717" s="15">
        <f>(((K1717/60)/60)/24)+DATE(1970,1,1)</f>
        <v>41820.752268518518</v>
      </c>
      <c r="M1717" s="63">
        <f>DATEDIF(L1717,J1717,"D")</f>
        <v>30</v>
      </c>
      <c r="N1717" s="5">
        <v>30</v>
      </c>
      <c r="O1717" t="b">
        <v>0</v>
      </c>
      <c r="P1717">
        <v>4</v>
      </c>
      <c r="Q1717" t="b">
        <v>0</v>
      </c>
      <c r="R1717" t="s">
        <v>8285</v>
      </c>
      <c r="S1717" s="2">
        <f>IF(E1717=0,0,E1717/D1717*100)</f>
        <v>2.083333333333333</v>
      </c>
      <c r="T1717" s="4">
        <f>IF(E1717=0,0,E1717/P1717)</f>
        <v>6.25</v>
      </c>
      <c r="U1717" t="str">
        <f>PROPER(LEFT(R1717,(SEARCH("/",R1717)-2)+1))</f>
        <v>Photography</v>
      </c>
      <c r="V1717" t="str">
        <f>PROPER(RIGHT(R1717,LEN(R1717)-SEARCH("/",R1717)))</f>
        <v>Photobooks</v>
      </c>
    </row>
    <row r="1718" spans="1:22" x14ac:dyDescent="0.25">
      <c r="A1718">
        <v>1820</v>
      </c>
      <c r="B1718" s="7" t="s">
        <v>1821</v>
      </c>
      <c r="C1718" s="7" t="s">
        <v>5930</v>
      </c>
      <c r="D1718" s="4">
        <v>26000</v>
      </c>
      <c r="E1718" s="4">
        <v>1707</v>
      </c>
      <c r="F1718" t="s">
        <v>8221</v>
      </c>
      <c r="G1718" t="s">
        <v>8224</v>
      </c>
      <c r="H1718" t="s">
        <v>8246</v>
      </c>
      <c r="I1718">
        <v>1427850090</v>
      </c>
      <c r="J1718" s="11">
        <f>(((I1718/60)/60)/24)+DATE(1970,1,1)</f>
        <v>42095.042708333334</v>
      </c>
      <c r="K1718">
        <v>1425261690</v>
      </c>
      <c r="L1718" s="15">
        <f>(((K1718/60)/60)/24)+DATE(1970,1,1)</f>
        <v>42065.084375000006</v>
      </c>
      <c r="M1718" s="63">
        <f>DATEDIF(L1718,J1718,"D")</f>
        <v>30</v>
      </c>
      <c r="N1718" s="5">
        <v>30</v>
      </c>
      <c r="O1718" t="b">
        <v>0</v>
      </c>
      <c r="P1718">
        <v>8</v>
      </c>
      <c r="Q1718" t="b">
        <v>0</v>
      </c>
      <c r="R1718" t="s">
        <v>8285</v>
      </c>
      <c r="S1718" s="2">
        <f>IF(E1718=0,0,E1718/D1718*100)</f>
        <v>6.565384615384616</v>
      </c>
      <c r="T1718" s="4">
        <f>IF(E1718=0,0,E1718/P1718)</f>
        <v>213.375</v>
      </c>
      <c r="U1718" t="str">
        <f>PROPER(LEFT(R1718,(SEARCH("/",R1718)-2)+1))</f>
        <v>Photography</v>
      </c>
      <c r="V1718" t="str">
        <f>PROPER(RIGHT(R1718,LEN(R1718)-SEARCH("/",R1718)))</f>
        <v>Photobooks</v>
      </c>
    </row>
    <row r="1719" spans="1:22" x14ac:dyDescent="0.25">
      <c r="A1719">
        <v>1823</v>
      </c>
      <c r="B1719" s="7" t="s">
        <v>1824</v>
      </c>
      <c r="C1719" s="7" t="s">
        <v>5933</v>
      </c>
      <c r="D1719" s="4">
        <v>700</v>
      </c>
      <c r="E1719" s="4">
        <v>811</v>
      </c>
      <c r="F1719" t="s">
        <v>8219</v>
      </c>
      <c r="G1719" t="s">
        <v>8224</v>
      </c>
      <c r="H1719" t="s">
        <v>8246</v>
      </c>
      <c r="I1719">
        <v>1351095976</v>
      </c>
      <c r="J1719" s="11">
        <f>(((I1719/60)/60)/24)+DATE(1970,1,1)</f>
        <v>41206.684907407405</v>
      </c>
      <c r="K1719">
        <v>1348503976</v>
      </c>
      <c r="L1719" s="15">
        <f>(((K1719/60)/60)/24)+DATE(1970,1,1)</f>
        <v>41176.684907407405</v>
      </c>
      <c r="M1719" s="63">
        <f>DATEDIF(L1719,J1719,"D")</f>
        <v>30</v>
      </c>
      <c r="N1719" s="5">
        <v>30</v>
      </c>
      <c r="O1719" t="b">
        <v>0</v>
      </c>
      <c r="P1719">
        <v>33</v>
      </c>
      <c r="Q1719" t="b">
        <v>1</v>
      </c>
      <c r="R1719" t="s">
        <v>8276</v>
      </c>
      <c r="S1719" s="2">
        <f>IF(E1719=0,0,E1719/D1719*100)</f>
        <v>115.85714285714286</v>
      </c>
      <c r="T1719" s="4">
        <f>IF(E1719=0,0,E1719/P1719)</f>
        <v>24.575757575757574</v>
      </c>
      <c r="U1719" t="str">
        <f>PROPER(LEFT(R1719,(SEARCH("/",R1719)-2)+1))</f>
        <v>Music</v>
      </c>
      <c r="V1719" t="str">
        <f>PROPER(RIGHT(R1719,LEN(R1719)-SEARCH("/",R1719)))</f>
        <v>Rock</v>
      </c>
    </row>
    <row r="1720" spans="1:22" x14ac:dyDescent="0.25">
      <c r="A1720">
        <v>1826</v>
      </c>
      <c r="B1720" s="7" t="s">
        <v>1827</v>
      </c>
      <c r="C1720" s="7" t="s">
        <v>5936</v>
      </c>
      <c r="D1720" s="4">
        <v>2000</v>
      </c>
      <c r="E1720" s="4">
        <v>2020</v>
      </c>
      <c r="F1720" t="s">
        <v>8219</v>
      </c>
      <c r="G1720" t="s">
        <v>8224</v>
      </c>
      <c r="H1720" t="s">
        <v>8246</v>
      </c>
      <c r="I1720">
        <v>1392675017</v>
      </c>
      <c r="J1720" s="11">
        <f>(((I1720/60)/60)/24)+DATE(1970,1,1)</f>
        <v>41687.923807870371</v>
      </c>
      <c r="K1720">
        <v>1390083017</v>
      </c>
      <c r="L1720" s="15">
        <f>(((K1720/60)/60)/24)+DATE(1970,1,1)</f>
        <v>41657.923807870371</v>
      </c>
      <c r="M1720" s="63">
        <f>DATEDIF(L1720,J1720,"D")</f>
        <v>30</v>
      </c>
      <c r="N1720" s="5">
        <v>30</v>
      </c>
      <c r="O1720" t="b">
        <v>0</v>
      </c>
      <c r="P1720">
        <v>38</v>
      </c>
      <c r="Q1720" t="b">
        <v>1</v>
      </c>
      <c r="R1720" t="s">
        <v>8276</v>
      </c>
      <c r="S1720" s="2">
        <f>IF(E1720=0,0,E1720/D1720*100)</f>
        <v>101</v>
      </c>
      <c r="T1720" s="4">
        <f>IF(E1720=0,0,E1720/P1720)</f>
        <v>53.157894736842103</v>
      </c>
      <c r="U1720" t="str">
        <f>PROPER(LEFT(R1720,(SEARCH("/",R1720)-2)+1))</f>
        <v>Music</v>
      </c>
      <c r="V1720" t="str">
        <f>PROPER(RIGHT(R1720,LEN(R1720)-SEARCH("/",R1720)))</f>
        <v>Rock</v>
      </c>
    </row>
    <row r="1721" spans="1:22" x14ac:dyDescent="0.25">
      <c r="A1721">
        <v>1830</v>
      </c>
      <c r="B1721" s="7" t="s">
        <v>1831</v>
      </c>
      <c r="C1721" s="7" t="s">
        <v>5940</v>
      </c>
      <c r="D1721" s="4">
        <v>15000</v>
      </c>
      <c r="E1721" s="4">
        <v>15230</v>
      </c>
      <c r="F1721" t="s">
        <v>8219</v>
      </c>
      <c r="G1721" t="s">
        <v>8224</v>
      </c>
      <c r="H1721" t="s">
        <v>8246</v>
      </c>
      <c r="I1721">
        <v>1393259107</v>
      </c>
      <c r="J1721" s="11">
        <f>(((I1721/60)/60)/24)+DATE(1970,1,1)</f>
        <v>41694.684108796297</v>
      </c>
      <c r="K1721">
        <v>1390667107</v>
      </c>
      <c r="L1721" s="15">
        <f>(((K1721/60)/60)/24)+DATE(1970,1,1)</f>
        <v>41664.684108796297</v>
      </c>
      <c r="M1721" s="63">
        <f>DATEDIF(L1721,J1721,"D")</f>
        <v>30</v>
      </c>
      <c r="N1721" s="5">
        <v>30</v>
      </c>
      <c r="O1721" t="b">
        <v>0</v>
      </c>
      <c r="P1721">
        <v>226</v>
      </c>
      <c r="Q1721" t="b">
        <v>1</v>
      </c>
      <c r="R1721" t="s">
        <v>8276</v>
      </c>
      <c r="S1721" s="2">
        <f>IF(E1721=0,0,E1721/D1721*100)</f>
        <v>101.53333333333335</v>
      </c>
      <c r="T1721" s="4">
        <f>IF(E1721=0,0,E1721/P1721)</f>
        <v>67.389380530973455</v>
      </c>
      <c r="U1721" t="str">
        <f>PROPER(LEFT(R1721,(SEARCH("/",R1721)-2)+1))</f>
        <v>Music</v>
      </c>
      <c r="V1721" t="str">
        <f>PROPER(RIGHT(R1721,LEN(R1721)-SEARCH("/",R1721)))</f>
        <v>Rock</v>
      </c>
    </row>
    <row r="1722" spans="1:22" x14ac:dyDescent="0.25">
      <c r="A1722">
        <v>1832</v>
      </c>
      <c r="B1722" s="7" t="s">
        <v>1833</v>
      </c>
      <c r="C1722" s="7" t="s">
        <v>5942</v>
      </c>
      <c r="D1722" s="4">
        <v>350</v>
      </c>
      <c r="E1722" s="4">
        <v>500</v>
      </c>
      <c r="F1722" t="s">
        <v>8219</v>
      </c>
      <c r="G1722" t="s">
        <v>8224</v>
      </c>
      <c r="H1722" t="s">
        <v>8246</v>
      </c>
      <c r="I1722">
        <v>1299243427</v>
      </c>
      <c r="J1722" s="11">
        <f>(((I1722/60)/60)/24)+DATE(1970,1,1)</f>
        <v>40606.539664351854</v>
      </c>
      <c r="K1722">
        <v>1296651427</v>
      </c>
      <c r="L1722" s="15">
        <f>(((K1722/60)/60)/24)+DATE(1970,1,1)</f>
        <v>40576.539664351854</v>
      </c>
      <c r="M1722" s="63">
        <f>DATEDIF(L1722,J1722,"D")</f>
        <v>30</v>
      </c>
      <c r="N1722" s="5">
        <v>30</v>
      </c>
      <c r="O1722" t="b">
        <v>0</v>
      </c>
      <c r="P1722">
        <v>20</v>
      </c>
      <c r="Q1722" t="b">
        <v>1</v>
      </c>
      <c r="R1722" t="s">
        <v>8276</v>
      </c>
      <c r="S1722" s="2">
        <f>IF(E1722=0,0,E1722/D1722*100)</f>
        <v>142.85714285714286</v>
      </c>
      <c r="T1722" s="4">
        <f>IF(E1722=0,0,E1722/P1722)</f>
        <v>25</v>
      </c>
      <c r="U1722" t="str">
        <f>PROPER(LEFT(R1722,(SEARCH("/",R1722)-2)+1))</f>
        <v>Music</v>
      </c>
      <c r="V1722" t="str">
        <f>PROPER(RIGHT(R1722,LEN(R1722)-SEARCH("/",R1722)))</f>
        <v>Rock</v>
      </c>
    </row>
    <row r="1723" spans="1:22" x14ac:dyDescent="0.25">
      <c r="A1723">
        <v>1835</v>
      </c>
      <c r="B1723" s="7" t="s">
        <v>1836</v>
      </c>
      <c r="C1723" s="7" t="s">
        <v>5945</v>
      </c>
      <c r="D1723" s="4">
        <v>500</v>
      </c>
      <c r="E1723" s="4">
        <v>520</v>
      </c>
      <c r="F1723" t="s">
        <v>8219</v>
      </c>
      <c r="G1723" t="s">
        <v>8225</v>
      </c>
      <c r="H1723" t="s">
        <v>8247</v>
      </c>
      <c r="I1723">
        <v>1459439471</v>
      </c>
      <c r="J1723" s="11">
        <f>(((I1723/60)/60)/24)+DATE(1970,1,1)</f>
        <v>42460.660543981481</v>
      </c>
      <c r="K1723">
        <v>1456851071</v>
      </c>
      <c r="L1723" s="15">
        <f>(((K1723/60)/60)/24)+DATE(1970,1,1)</f>
        <v>42430.702210648145</v>
      </c>
      <c r="M1723" s="63">
        <f>DATEDIF(L1723,J1723,"D")</f>
        <v>30</v>
      </c>
      <c r="N1723" s="5">
        <v>30</v>
      </c>
      <c r="O1723" t="b">
        <v>0</v>
      </c>
      <c r="P1723">
        <v>11</v>
      </c>
      <c r="Q1723" t="b">
        <v>1</v>
      </c>
      <c r="R1723" t="s">
        <v>8276</v>
      </c>
      <c r="S1723" s="2">
        <f>IF(E1723=0,0,E1723/D1723*100)</f>
        <v>104</v>
      </c>
      <c r="T1723" s="4">
        <f>IF(E1723=0,0,E1723/P1723)</f>
        <v>47.272727272727273</v>
      </c>
      <c r="U1723" t="str">
        <f>PROPER(LEFT(R1723,(SEARCH("/",R1723)-2)+1))</f>
        <v>Music</v>
      </c>
      <c r="V1723" t="str">
        <f>PROPER(RIGHT(R1723,LEN(R1723)-SEARCH("/",R1723)))</f>
        <v>Rock</v>
      </c>
    </row>
    <row r="1724" spans="1:22" x14ac:dyDescent="0.25">
      <c r="A1724">
        <v>1839</v>
      </c>
      <c r="B1724" s="7" t="s">
        <v>1840</v>
      </c>
      <c r="C1724" s="7" t="s">
        <v>5949</v>
      </c>
      <c r="D1724" s="4">
        <v>1000</v>
      </c>
      <c r="E1724" s="4">
        <v>2053</v>
      </c>
      <c r="F1724" t="s">
        <v>8219</v>
      </c>
      <c r="G1724" t="s">
        <v>8224</v>
      </c>
      <c r="H1724" t="s">
        <v>8246</v>
      </c>
      <c r="I1724">
        <v>1475342382</v>
      </c>
      <c r="J1724" s="11">
        <f>(((I1724/60)/60)/24)+DATE(1970,1,1)</f>
        <v>42644.722013888888</v>
      </c>
      <c r="K1724">
        <v>1472750382</v>
      </c>
      <c r="L1724" s="15">
        <f>(((K1724/60)/60)/24)+DATE(1970,1,1)</f>
        <v>42614.722013888888</v>
      </c>
      <c r="M1724" s="63">
        <f>DATEDIF(L1724,J1724,"D")</f>
        <v>30</v>
      </c>
      <c r="N1724" s="5">
        <v>30</v>
      </c>
      <c r="O1724" t="b">
        <v>0</v>
      </c>
      <c r="P1724">
        <v>45</v>
      </c>
      <c r="Q1724" t="b">
        <v>1</v>
      </c>
      <c r="R1724" t="s">
        <v>8276</v>
      </c>
      <c r="S1724" s="2">
        <f>IF(E1724=0,0,E1724/D1724*100)</f>
        <v>205.29999999999998</v>
      </c>
      <c r="T1724" s="4">
        <f>IF(E1724=0,0,E1724/P1724)</f>
        <v>45.62222222222222</v>
      </c>
      <c r="U1724" t="str">
        <f>PROPER(LEFT(R1724,(SEARCH("/",R1724)-2)+1))</f>
        <v>Music</v>
      </c>
      <c r="V1724" t="str">
        <f>PROPER(RIGHT(R1724,LEN(R1724)-SEARCH("/",R1724)))</f>
        <v>Rock</v>
      </c>
    </row>
    <row r="1725" spans="1:22" x14ac:dyDescent="0.25">
      <c r="A1725">
        <v>1843</v>
      </c>
      <c r="B1725" s="7" t="s">
        <v>1844</v>
      </c>
      <c r="C1725" s="7" t="s">
        <v>5953</v>
      </c>
      <c r="D1725" s="4">
        <v>10000</v>
      </c>
      <c r="E1725" s="4">
        <v>12400.61</v>
      </c>
      <c r="F1725" t="s">
        <v>8219</v>
      </c>
      <c r="G1725" t="s">
        <v>8224</v>
      </c>
      <c r="H1725" t="s">
        <v>8246</v>
      </c>
      <c r="I1725">
        <v>1298245954</v>
      </c>
      <c r="J1725" s="11">
        <f>(((I1725/60)/60)/24)+DATE(1970,1,1)</f>
        <v>40594.994837962964</v>
      </c>
      <c r="K1725">
        <v>1295653954</v>
      </c>
      <c r="L1725" s="15">
        <f>(((K1725/60)/60)/24)+DATE(1970,1,1)</f>
        <v>40564.994837962964</v>
      </c>
      <c r="M1725" s="63">
        <f>DATEDIF(L1725,J1725,"D")</f>
        <v>30</v>
      </c>
      <c r="N1725" s="5">
        <v>30</v>
      </c>
      <c r="O1725" t="b">
        <v>0</v>
      </c>
      <c r="P1725">
        <v>134</v>
      </c>
      <c r="Q1725" t="b">
        <v>1</v>
      </c>
      <c r="R1725" t="s">
        <v>8276</v>
      </c>
      <c r="S1725" s="2">
        <f>IF(E1725=0,0,E1725/D1725*100)</f>
        <v>124.0061</v>
      </c>
      <c r="T1725" s="4">
        <f>IF(E1725=0,0,E1725/P1725)</f>
        <v>92.541865671641801</v>
      </c>
      <c r="U1725" t="str">
        <f>PROPER(LEFT(R1725,(SEARCH("/",R1725)-2)+1))</f>
        <v>Music</v>
      </c>
      <c r="V1725" t="str">
        <f>PROPER(RIGHT(R1725,LEN(R1725)-SEARCH("/",R1725)))</f>
        <v>Rock</v>
      </c>
    </row>
    <row r="1726" spans="1:22" x14ac:dyDescent="0.25">
      <c r="A1726">
        <v>1846</v>
      </c>
      <c r="B1726" s="7" t="s">
        <v>1847</v>
      </c>
      <c r="C1726" s="7" t="s">
        <v>5956</v>
      </c>
      <c r="D1726" s="4">
        <v>15000</v>
      </c>
      <c r="E1726" s="4">
        <v>20689</v>
      </c>
      <c r="F1726" t="s">
        <v>8219</v>
      </c>
      <c r="G1726" t="s">
        <v>8224</v>
      </c>
      <c r="H1726" t="s">
        <v>8246</v>
      </c>
      <c r="I1726">
        <v>1355585777</v>
      </c>
      <c r="J1726" s="11">
        <f>(((I1726/60)/60)/24)+DATE(1970,1,1)</f>
        <v>41258.650196759263</v>
      </c>
      <c r="K1726">
        <v>1352993777</v>
      </c>
      <c r="L1726" s="15">
        <f>(((K1726/60)/60)/24)+DATE(1970,1,1)</f>
        <v>41228.650196759263</v>
      </c>
      <c r="M1726" s="63">
        <f>DATEDIF(L1726,J1726,"D")</f>
        <v>30</v>
      </c>
      <c r="N1726" s="5">
        <v>30</v>
      </c>
      <c r="O1726" t="b">
        <v>0</v>
      </c>
      <c r="P1726">
        <v>209</v>
      </c>
      <c r="Q1726" t="b">
        <v>1</v>
      </c>
      <c r="R1726" t="s">
        <v>8276</v>
      </c>
      <c r="S1726" s="2">
        <f>IF(E1726=0,0,E1726/D1726*100)</f>
        <v>137.92666666666668</v>
      </c>
      <c r="T1726" s="4">
        <f>IF(E1726=0,0,E1726/P1726)</f>
        <v>98.990430622009569</v>
      </c>
      <c r="U1726" t="str">
        <f>PROPER(LEFT(R1726,(SEARCH("/",R1726)-2)+1))</f>
        <v>Music</v>
      </c>
      <c r="V1726" t="str">
        <f>PROPER(RIGHT(R1726,LEN(R1726)-SEARCH("/",R1726)))</f>
        <v>Rock</v>
      </c>
    </row>
    <row r="1727" spans="1:22" x14ac:dyDescent="0.25">
      <c r="A1727">
        <v>1849</v>
      </c>
      <c r="B1727" s="7" t="s">
        <v>1850</v>
      </c>
      <c r="C1727" s="7" t="s">
        <v>5959</v>
      </c>
      <c r="D1727" s="4">
        <v>300</v>
      </c>
      <c r="E1727" s="4">
        <v>301</v>
      </c>
      <c r="F1727" t="s">
        <v>8219</v>
      </c>
      <c r="G1727" t="s">
        <v>8224</v>
      </c>
      <c r="H1727" t="s">
        <v>8246</v>
      </c>
      <c r="I1727">
        <v>1350505059</v>
      </c>
      <c r="J1727" s="11">
        <f>(((I1727/60)/60)/24)+DATE(1970,1,1)</f>
        <v>41199.845590277779</v>
      </c>
      <c r="K1727">
        <v>1347913059</v>
      </c>
      <c r="L1727" s="15">
        <f>(((K1727/60)/60)/24)+DATE(1970,1,1)</f>
        <v>41169.845590277779</v>
      </c>
      <c r="M1727" s="63">
        <f>DATEDIF(L1727,J1727,"D")</f>
        <v>30</v>
      </c>
      <c r="N1727" s="5">
        <v>30</v>
      </c>
      <c r="O1727" t="b">
        <v>0</v>
      </c>
      <c r="P1727">
        <v>8</v>
      </c>
      <c r="Q1727" t="b">
        <v>1</v>
      </c>
      <c r="R1727" t="s">
        <v>8276</v>
      </c>
      <c r="S1727" s="2">
        <f>IF(E1727=0,0,E1727/D1727*100)</f>
        <v>100.33333333333334</v>
      </c>
      <c r="T1727" s="4">
        <f>IF(E1727=0,0,E1727/P1727)</f>
        <v>37.625</v>
      </c>
      <c r="U1727" t="str">
        <f>PROPER(LEFT(R1727,(SEARCH("/",R1727)-2)+1))</f>
        <v>Music</v>
      </c>
      <c r="V1727" t="str">
        <f>PROPER(RIGHT(R1727,LEN(R1727)-SEARCH("/",R1727)))</f>
        <v>Rock</v>
      </c>
    </row>
    <row r="1728" spans="1:22" x14ac:dyDescent="0.25">
      <c r="A1728">
        <v>1850</v>
      </c>
      <c r="B1728" s="7" t="s">
        <v>1851</v>
      </c>
      <c r="C1728" s="7" t="s">
        <v>5960</v>
      </c>
      <c r="D1728" s="4">
        <v>9000</v>
      </c>
      <c r="E1728" s="4">
        <v>9137</v>
      </c>
      <c r="F1728" t="s">
        <v>8219</v>
      </c>
      <c r="G1728" t="s">
        <v>8224</v>
      </c>
      <c r="H1728" t="s">
        <v>8246</v>
      </c>
      <c r="I1728">
        <v>1405033300</v>
      </c>
      <c r="J1728" s="11">
        <f>(((I1728/60)/60)/24)+DATE(1970,1,1)</f>
        <v>41830.959490740745</v>
      </c>
      <c r="K1728">
        <v>1402441300</v>
      </c>
      <c r="L1728" s="15">
        <f>(((K1728/60)/60)/24)+DATE(1970,1,1)</f>
        <v>41800.959490740745</v>
      </c>
      <c r="M1728" s="63">
        <f>DATEDIF(L1728,J1728,"D")</f>
        <v>30</v>
      </c>
      <c r="N1728" s="5">
        <v>30</v>
      </c>
      <c r="O1728" t="b">
        <v>0</v>
      </c>
      <c r="P1728">
        <v>179</v>
      </c>
      <c r="Q1728" t="b">
        <v>1</v>
      </c>
      <c r="R1728" t="s">
        <v>8276</v>
      </c>
      <c r="S1728" s="2">
        <f>IF(E1728=0,0,E1728/D1728*100)</f>
        <v>101.52222222222223</v>
      </c>
      <c r="T1728" s="4">
        <f>IF(E1728=0,0,E1728/P1728)</f>
        <v>51.044692737430168</v>
      </c>
      <c r="U1728" t="str">
        <f>PROPER(LEFT(R1728,(SEARCH("/",R1728)-2)+1))</f>
        <v>Music</v>
      </c>
      <c r="V1728" t="str">
        <f>PROPER(RIGHT(R1728,LEN(R1728)-SEARCH("/",R1728)))</f>
        <v>Rock</v>
      </c>
    </row>
    <row r="1729" spans="1:22" x14ac:dyDescent="0.25">
      <c r="A1729">
        <v>1854</v>
      </c>
      <c r="B1729" s="7" t="s">
        <v>1855</v>
      </c>
      <c r="C1729" s="7" t="s">
        <v>5964</v>
      </c>
      <c r="D1729" s="4">
        <v>15000</v>
      </c>
      <c r="E1729" s="4">
        <v>15318.55</v>
      </c>
      <c r="F1729" t="s">
        <v>8219</v>
      </c>
      <c r="G1729" t="s">
        <v>8224</v>
      </c>
      <c r="H1729" t="s">
        <v>8246</v>
      </c>
      <c r="I1729">
        <v>1369355437</v>
      </c>
      <c r="J1729" s="11">
        <f>(((I1729/60)/60)/24)+DATE(1970,1,1)</f>
        <v>41418.021261574075</v>
      </c>
      <c r="K1729">
        <v>1366763437</v>
      </c>
      <c r="L1729" s="15">
        <f>(((K1729/60)/60)/24)+DATE(1970,1,1)</f>
        <v>41388.021261574075</v>
      </c>
      <c r="M1729" s="63">
        <f>DATEDIF(L1729,J1729,"D")</f>
        <v>30</v>
      </c>
      <c r="N1729" s="5">
        <v>30</v>
      </c>
      <c r="O1729" t="b">
        <v>0</v>
      </c>
      <c r="P1729">
        <v>174</v>
      </c>
      <c r="Q1729" t="b">
        <v>1</v>
      </c>
      <c r="R1729" t="s">
        <v>8276</v>
      </c>
      <c r="S1729" s="2">
        <f>IF(E1729=0,0,E1729/D1729*100)</f>
        <v>102.12366666666665</v>
      </c>
      <c r="T1729" s="4">
        <f>IF(E1729=0,0,E1729/P1729)</f>
        <v>88.037643678160919</v>
      </c>
      <c r="U1729" t="str">
        <f>PROPER(LEFT(R1729,(SEARCH("/",R1729)-2)+1))</f>
        <v>Music</v>
      </c>
      <c r="V1729" t="str">
        <f>PROPER(RIGHT(R1729,LEN(R1729)-SEARCH("/",R1729)))</f>
        <v>Rock</v>
      </c>
    </row>
    <row r="1730" spans="1:22" x14ac:dyDescent="0.25">
      <c r="A1730">
        <v>1857</v>
      </c>
      <c r="B1730" s="7" t="s">
        <v>1858</v>
      </c>
      <c r="C1730" s="7" t="s">
        <v>5967</v>
      </c>
      <c r="D1730" s="4">
        <v>3000</v>
      </c>
      <c r="E1730" s="4">
        <v>3000</v>
      </c>
      <c r="F1730" t="s">
        <v>8219</v>
      </c>
      <c r="G1730" t="s">
        <v>8224</v>
      </c>
      <c r="H1730" t="s">
        <v>8246</v>
      </c>
      <c r="I1730">
        <v>1410546413</v>
      </c>
      <c r="J1730" s="11">
        <f>(((I1730/60)/60)/24)+DATE(1970,1,1)</f>
        <v>41894.76866898148</v>
      </c>
      <c r="K1730">
        <v>1407954413</v>
      </c>
      <c r="L1730" s="15">
        <f>(((K1730/60)/60)/24)+DATE(1970,1,1)</f>
        <v>41864.76866898148</v>
      </c>
      <c r="M1730" s="63">
        <f>DATEDIF(L1730,J1730,"D")</f>
        <v>30</v>
      </c>
      <c r="N1730" s="5">
        <v>30</v>
      </c>
      <c r="O1730" t="b">
        <v>0</v>
      </c>
      <c r="P1730">
        <v>22</v>
      </c>
      <c r="Q1730" t="b">
        <v>1</v>
      </c>
      <c r="R1730" t="s">
        <v>8276</v>
      </c>
      <c r="S1730" s="2">
        <f>IF(E1730=0,0,E1730/D1730*100)</f>
        <v>100</v>
      </c>
      <c r="T1730" s="4">
        <f>IF(E1730=0,0,E1730/P1730)</f>
        <v>136.36363636363637</v>
      </c>
      <c r="U1730" t="str">
        <f>PROPER(LEFT(R1730,(SEARCH("/",R1730)-2)+1))</f>
        <v>Music</v>
      </c>
      <c r="V1730" t="str">
        <f>PROPER(RIGHT(R1730,LEN(R1730)-SEARCH("/",R1730)))</f>
        <v>Rock</v>
      </c>
    </row>
    <row r="1731" spans="1:22" x14ac:dyDescent="0.25">
      <c r="A1731">
        <v>1859</v>
      </c>
      <c r="B1731" s="7" t="s">
        <v>1860</v>
      </c>
      <c r="C1731" s="7" t="s">
        <v>5969</v>
      </c>
      <c r="D1731" s="4">
        <v>3000</v>
      </c>
      <c r="E1731" s="4">
        <v>3955</v>
      </c>
      <c r="F1731" t="s">
        <v>8219</v>
      </c>
      <c r="G1731" t="s">
        <v>8224</v>
      </c>
      <c r="H1731" t="s">
        <v>8246</v>
      </c>
      <c r="I1731">
        <v>1316716129</v>
      </c>
      <c r="J1731" s="11">
        <f>(((I1731/60)/60)/24)+DATE(1970,1,1)</f>
        <v>40808.770011574074</v>
      </c>
      <c r="K1731">
        <v>1314124129</v>
      </c>
      <c r="L1731" s="15">
        <f>(((K1731/60)/60)/24)+DATE(1970,1,1)</f>
        <v>40778.770011574074</v>
      </c>
      <c r="M1731" s="63">
        <f>DATEDIF(L1731,J1731,"D")</f>
        <v>30</v>
      </c>
      <c r="N1731" s="5">
        <v>30</v>
      </c>
      <c r="O1731" t="b">
        <v>0</v>
      </c>
      <c r="P1731">
        <v>56</v>
      </c>
      <c r="Q1731" t="b">
        <v>1</v>
      </c>
      <c r="R1731" t="s">
        <v>8276</v>
      </c>
      <c r="S1731" s="2">
        <f>IF(E1731=0,0,E1731/D1731*100)</f>
        <v>131.83333333333334</v>
      </c>
      <c r="T1731" s="4">
        <f>IF(E1731=0,0,E1731/P1731)</f>
        <v>70.625</v>
      </c>
      <c r="U1731" t="str">
        <f>PROPER(LEFT(R1731,(SEARCH("/",R1731)-2)+1))</f>
        <v>Music</v>
      </c>
      <c r="V1731" t="str">
        <f>PROPER(RIGHT(R1731,LEN(R1731)-SEARCH("/",R1731)))</f>
        <v>Rock</v>
      </c>
    </row>
    <row r="1732" spans="1:22" x14ac:dyDescent="0.25">
      <c r="A1732">
        <v>1861</v>
      </c>
      <c r="B1732" s="7" t="s">
        <v>1862</v>
      </c>
      <c r="C1732" s="7" t="s">
        <v>5971</v>
      </c>
      <c r="D1732" s="4">
        <v>250000</v>
      </c>
      <c r="E1732" s="4">
        <v>0</v>
      </c>
      <c r="F1732" t="s">
        <v>8221</v>
      </c>
      <c r="G1732" t="s">
        <v>8225</v>
      </c>
      <c r="H1732" t="s">
        <v>8247</v>
      </c>
      <c r="I1732">
        <v>1422256341</v>
      </c>
      <c r="J1732" s="11">
        <f>(((I1732/60)/60)/24)+DATE(1970,1,1)</f>
        <v>42030.300243055557</v>
      </c>
      <c r="K1732">
        <v>1419664341</v>
      </c>
      <c r="L1732" s="15">
        <f>(((K1732/60)/60)/24)+DATE(1970,1,1)</f>
        <v>42000.300243055557</v>
      </c>
      <c r="M1732" s="63">
        <f>DATEDIF(L1732,J1732,"D")</f>
        <v>30</v>
      </c>
      <c r="N1732" s="5">
        <v>30</v>
      </c>
      <c r="O1732" t="b">
        <v>0</v>
      </c>
      <c r="P1732">
        <v>0</v>
      </c>
      <c r="Q1732" t="b">
        <v>0</v>
      </c>
      <c r="R1732" t="s">
        <v>8283</v>
      </c>
      <c r="S1732" s="2">
        <f>IF(E1732=0,0,E1732/D1732*100)</f>
        <v>0</v>
      </c>
      <c r="T1732" s="4">
        <f>IF(E1732=0,0,E1732/P1732)</f>
        <v>0</v>
      </c>
      <c r="U1732" t="str">
        <f>PROPER(LEFT(R1732,(SEARCH("/",R1732)-2)+1))</f>
        <v>Games</v>
      </c>
      <c r="V1732" t="str">
        <f>PROPER(RIGHT(R1732,LEN(R1732)-SEARCH("/",R1732)))</f>
        <v>Mobile Games</v>
      </c>
    </row>
    <row r="1733" spans="1:22" x14ac:dyDescent="0.25">
      <c r="A1733">
        <v>1863</v>
      </c>
      <c r="B1733" s="7" t="s">
        <v>1864</v>
      </c>
      <c r="C1733" s="7" t="s">
        <v>5973</v>
      </c>
      <c r="D1733" s="4">
        <v>2500</v>
      </c>
      <c r="E1733" s="4">
        <v>10</v>
      </c>
      <c r="F1733" t="s">
        <v>8221</v>
      </c>
      <c r="G1733" t="s">
        <v>8224</v>
      </c>
      <c r="H1733" t="s">
        <v>8246</v>
      </c>
      <c r="I1733">
        <v>1402600085</v>
      </c>
      <c r="J1733" s="11">
        <f>(((I1733/60)/60)/24)+DATE(1970,1,1)</f>
        <v>41802.797280092593</v>
      </c>
      <c r="K1733">
        <v>1400008085</v>
      </c>
      <c r="L1733" s="15">
        <f>(((K1733/60)/60)/24)+DATE(1970,1,1)</f>
        <v>41772.797280092593</v>
      </c>
      <c r="M1733" s="63">
        <f>DATEDIF(L1733,J1733,"D")</f>
        <v>30</v>
      </c>
      <c r="N1733" s="5">
        <v>30</v>
      </c>
      <c r="O1733" t="b">
        <v>0</v>
      </c>
      <c r="P1733">
        <v>2</v>
      </c>
      <c r="Q1733" t="b">
        <v>0</v>
      </c>
      <c r="R1733" t="s">
        <v>8283</v>
      </c>
      <c r="S1733" s="2">
        <f>IF(E1733=0,0,E1733/D1733*100)</f>
        <v>0.4</v>
      </c>
      <c r="T1733" s="4">
        <f>IF(E1733=0,0,E1733/P1733)</f>
        <v>5</v>
      </c>
      <c r="U1733" t="str">
        <f>PROPER(LEFT(R1733,(SEARCH("/",R1733)-2)+1))</f>
        <v>Games</v>
      </c>
      <c r="V1733" t="str">
        <f>PROPER(RIGHT(R1733,LEN(R1733)-SEARCH("/",R1733)))</f>
        <v>Mobile Games</v>
      </c>
    </row>
    <row r="1734" spans="1:22" x14ac:dyDescent="0.25">
      <c r="A1734">
        <v>1864</v>
      </c>
      <c r="B1734" s="7" t="s">
        <v>1865</v>
      </c>
      <c r="C1734" s="7" t="s">
        <v>5974</v>
      </c>
      <c r="D1734" s="4">
        <v>6500</v>
      </c>
      <c r="E1734" s="4">
        <v>2788</v>
      </c>
      <c r="F1734" t="s">
        <v>8221</v>
      </c>
      <c r="G1734" t="s">
        <v>8224</v>
      </c>
      <c r="H1734" t="s">
        <v>8246</v>
      </c>
      <c r="I1734">
        <v>1399223500</v>
      </c>
      <c r="J1734" s="11">
        <f>(((I1734/60)/60)/24)+DATE(1970,1,1)</f>
        <v>41763.716435185182</v>
      </c>
      <c r="K1734">
        <v>1396631500</v>
      </c>
      <c r="L1734" s="15">
        <f>(((K1734/60)/60)/24)+DATE(1970,1,1)</f>
        <v>41733.716435185182</v>
      </c>
      <c r="M1734" s="63">
        <f>DATEDIF(L1734,J1734,"D")</f>
        <v>30</v>
      </c>
      <c r="N1734" s="5">
        <v>30</v>
      </c>
      <c r="O1734" t="b">
        <v>0</v>
      </c>
      <c r="P1734">
        <v>48</v>
      </c>
      <c r="Q1734" t="b">
        <v>0</v>
      </c>
      <c r="R1734" t="s">
        <v>8283</v>
      </c>
      <c r="S1734" s="2">
        <f>IF(E1734=0,0,E1734/D1734*100)</f>
        <v>42.892307692307689</v>
      </c>
      <c r="T1734" s="4">
        <f>IF(E1734=0,0,E1734/P1734)</f>
        <v>58.083333333333336</v>
      </c>
      <c r="U1734" t="str">
        <f>PROPER(LEFT(R1734,(SEARCH("/",R1734)-2)+1))</f>
        <v>Games</v>
      </c>
      <c r="V1734" t="str">
        <f>PROPER(RIGHT(R1734,LEN(R1734)-SEARCH("/",R1734)))</f>
        <v>Mobile Games</v>
      </c>
    </row>
    <row r="1735" spans="1:22" x14ac:dyDescent="0.25">
      <c r="A1735">
        <v>1867</v>
      </c>
      <c r="B1735" s="7" t="s">
        <v>1868</v>
      </c>
      <c r="C1735" s="7" t="s">
        <v>5977</v>
      </c>
      <c r="D1735" s="4">
        <v>20000</v>
      </c>
      <c r="E1735" s="4">
        <v>10</v>
      </c>
      <c r="F1735" t="s">
        <v>8221</v>
      </c>
      <c r="G1735" t="s">
        <v>8224</v>
      </c>
      <c r="H1735" t="s">
        <v>8246</v>
      </c>
      <c r="I1735">
        <v>1478383912</v>
      </c>
      <c r="J1735" s="11">
        <f>(((I1735/60)/60)/24)+DATE(1970,1,1)</f>
        <v>42679.924907407403</v>
      </c>
      <c r="K1735">
        <v>1475791912</v>
      </c>
      <c r="L1735" s="15">
        <f>(((K1735/60)/60)/24)+DATE(1970,1,1)</f>
        <v>42649.924907407403</v>
      </c>
      <c r="M1735" s="63">
        <f>DATEDIF(L1735,J1735,"D")</f>
        <v>30</v>
      </c>
      <c r="N1735" s="5">
        <v>30</v>
      </c>
      <c r="O1735" t="b">
        <v>0</v>
      </c>
      <c r="P1735">
        <v>1</v>
      </c>
      <c r="Q1735" t="b">
        <v>0</v>
      </c>
      <c r="R1735" t="s">
        <v>8283</v>
      </c>
      <c r="S1735" s="2">
        <f>IF(E1735=0,0,E1735/D1735*100)</f>
        <v>0.05</v>
      </c>
      <c r="T1735" s="4">
        <f>IF(E1735=0,0,E1735/P1735)</f>
        <v>10</v>
      </c>
      <c r="U1735" t="str">
        <f>PROPER(LEFT(R1735,(SEARCH("/",R1735)-2)+1))</f>
        <v>Games</v>
      </c>
      <c r="V1735" t="str">
        <f>PROPER(RIGHT(R1735,LEN(R1735)-SEARCH("/",R1735)))</f>
        <v>Mobile Games</v>
      </c>
    </row>
    <row r="1736" spans="1:22" x14ac:dyDescent="0.25">
      <c r="A1736">
        <v>1869</v>
      </c>
      <c r="B1736" s="7" t="s">
        <v>1870</v>
      </c>
      <c r="C1736" s="7" t="s">
        <v>5979</v>
      </c>
      <c r="D1736" s="4">
        <v>10000</v>
      </c>
      <c r="E1736" s="4">
        <v>0</v>
      </c>
      <c r="F1736" t="s">
        <v>8221</v>
      </c>
      <c r="G1736" t="s">
        <v>8224</v>
      </c>
      <c r="H1736" t="s">
        <v>8246</v>
      </c>
      <c r="I1736">
        <v>1483488249</v>
      </c>
      <c r="J1736" s="11">
        <f>(((I1736/60)/60)/24)+DATE(1970,1,1)</f>
        <v>42739.002881944441</v>
      </c>
      <c r="K1736">
        <v>1480896249</v>
      </c>
      <c r="L1736" s="15">
        <f>(((K1736/60)/60)/24)+DATE(1970,1,1)</f>
        <v>42709.002881944441</v>
      </c>
      <c r="M1736" s="63">
        <f>DATEDIF(L1736,J1736,"D")</f>
        <v>30</v>
      </c>
      <c r="N1736" s="5">
        <v>30</v>
      </c>
      <c r="O1736" t="b">
        <v>0</v>
      </c>
      <c r="P1736">
        <v>0</v>
      </c>
      <c r="Q1736" t="b">
        <v>0</v>
      </c>
      <c r="R1736" t="s">
        <v>8283</v>
      </c>
      <c r="S1736" s="2">
        <f>IF(E1736=0,0,E1736/D1736*100)</f>
        <v>0</v>
      </c>
      <c r="T1736" s="4">
        <f>IF(E1736=0,0,E1736/P1736)</f>
        <v>0</v>
      </c>
      <c r="U1736" t="str">
        <f>PROPER(LEFT(R1736,(SEARCH("/",R1736)-2)+1))</f>
        <v>Games</v>
      </c>
      <c r="V1736" t="str">
        <f>PROPER(RIGHT(R1736,LEN(R1736)-SEARCH("/",R1736)))</f>
        <v>Mobile Games</v>
      </c>
    </row>
    <row r="1737" spans="1:22" x14ac:dyDescent="0.25">
      <c r="A1737">
        <v>1872</v>
      </c>
      <c r="B1737" s="7" t="s">
        <v>1873</v>
      </c>
      <c r="C1737" s="7" t="s">
        <v>5982</v>
      </c>
      <c r="D1737" s="4">
        <v>20000</v>
      </c>
      <c r="E1737" s="4">
        <v>212</v>
      </c>
      <c r="F1737" t="s">
        <v>8221</v>
      </c>
      <c r="G1737" t="s">
        <v>8224</v>
      </c>
      <c r="H1737" t="s">
        <v>8246</v>
      </c>
      <c r="I1737">
        <v>1435633602</v>
      </c>
      <c r="J1737" s="11">
        <f>(((I1737/60)/60)/24)+DATE(1970,1,1)</f>
        <v>42185.129652777774</v>
      </c>
      <c r="K1737">
        <v>1433041602</v>
      </c>
      <c r="L1737" s="15">
        <f>(((K1737/60)/60)/24)+DATE(1970,1,1)</f>
        <v>42155.129652777774</v>
      </c>
      <c r="M1737" s="63">
        <f>DATEDIF(L1737,J1737,"D")</f>
        <v>30</v>
      </c>
      <c r="N1737" s="5">
        <v>30</v>
      </c>
      <c r="O1737" t="b">
        <v>0</v>
      </c>
      <c r="P1737">
        <v>13</v>
      </c>
      <c r="Q1737" t="b">
        <v>0</v>
      </c>
      <c r="R1737" t="s">
        <v>8283</v>
      </c>
      <c r="S1737" s="2">
        <f>IF(E1737=0,0,E1737/D1737*100)</f>
        <v>1.06</v>
      </c>
      <c r="T1737" s="4">
        <f>IF(E1737=0,0,E1737/P1737)</f>
        <v>16.307692307692307</v>
      </c>
      <c r="U1737" t="str">
        <f>PROPER(LEFT(R1737,(SEARCH("/",R1737)-2)+1))</f>
        <v>Games</v>
      </c>
      <c r="V1737" t="str">
        <f>PROPER(RIGHT(R1737,LEN(R1737)-SEARCH("/",R1737)))</f>
        <v>Mobile Games</v>
      </c>
    </row>
    <row r="1738" spans="1:22" x14ac:dyDescent="0.25">
      <c r="A1738">
        <v>1876</v>
      </c>
      <c r="B1738" s="7" t="s">
        <v>1877</v>
      </c>
      <c r="C1738" s="7" t="s">
        <v>5986</v>
      </c>
      <c r="D1738" s="4">
        <v>280</v>
      </c>
      <c r="E1738" s="4">
        <v>0</v>
      </c>
      <c r="F1738" t="s">
        <v>8221</v>
      </c>
      <c r="G1738" t="s">
        <v>8226</v>
      </c>
      <c r="H1738" t="s">
        <v>8248</v>
      </c>
      <c r="I1738">
        <v>1402901405</v>
      </c>
      <c r="J1738" s="11">
        <f>(((I1738/60)/60)/24)+DATE(1970,1,1)</f>
        <v>41806.284780092588</v>
      </c>
      <c r="K1738">
        <v>1400309405</v>
      </c>
      <c r="L1738" s="15">
        <f>(((K1738/60)/60)/24)+DATE(1970,1,1)</f>
        <v>41776.284780092588</v>
      </c>
      <c r="M1738" s="63">
        <f>DATEDIF(L1738,J1738,"D")</f>
        <v>30</v>
      </c>
      <c r="N1738" s="5">
        <v>30</v>
      </c>
      <c r="O1738" t="b">
        <v>0</v>
      </c>
      <c r="P1738">
        <v>0</v>
      </c>
      <c r="Q1738" t="b">
        <v>0</v>
      </c>
      <c r="R1738" t="s">
        <v>8283</v>
      </c>
      <c r="S1738" s="2">
        <f>IF(E1738=0,0,E1738/D1738*100)</f>
        <v>0</v>
      </c>
      <c r="T1738" s="4">
        <f>IF(E1738=0,0,E1738/P1738)</f>
        <v>0</v>
      </c>
      <c r="U1738" t="str">
        <f>PROPER(LEFT(R1738,(SEARCH("/",R1738)-2)+1))</f>
        <v>Games</v>
      </c>
      <c r="V1738" t="str">
        <f>PROPER(RIGHT(R1738,LEN(R1738)-SEARCH("/",R1738)))</f>
        <v>Mobile Games</v>
      </c>
    </row>
    <row r="1739" spans="1:22" x14ac:dyDescent="0.25">
      <c r="A1739">
        <v>1878</v>
      </c>
      <c r="B1739" s="7" t="s">
        <v>1879</v>
      </c>
      <c r="C1739" s="7" t="s">
        <v>5988</v>
      </c>
      <c r="D1739" s="4">
        <v>8000</v>
      </c>
      <c r="E1739" s="4">
        <v>0</v>
      </c>
      <c r="F1739" t="s">
        <v>8221</v>
      </c>
      <c r="G1739" t="s">
        <v>8226</v>
      </c>
      <c r="H1739" t="s">
        <v>8248</v>
      </c>
      <c r="I1739">
        <v>1402618355</v>
      </c>
      <c r="J1739" s="11">
        <f>(((I1739/60)/60)/24)+DATE(1970,1,1)</f>
        <v>41803.008738425924</v>
      </c>
      <c r="K1739">
        <v>1400026355</v>
      </c>
      <c r="L1739" s="15">
        <f>(((K1739/60)/60)/24)+DATE(1970,1,1)</f>
        <v>41773.008738425924</v>
      </c>
      <c r="M1739" s="63">
        <f>DATEDIF(L1739,J1739,"D")</f>
        <v>30</v>
      </c>
      <c r="N1739" s="5">
        <v>30</v>
      </c>
      <c r="O1739" t="b">
        <v>0</v>
      </c>
      <c r="P1739">
        <v>0</v>
      </c>
      <c r="Q1739" t="b">
        <v>0</v>
      </c>
      <c r="R1739" t="s">
        <v>8283</v>
      </c>
      <c r="S1739" s="2">
        <f>IF(E1739=0,0,E1739/D1739*100)</f>
        <v>0</v>
      </c>
      <c r="T1739" s="4">
        <f>IF(E1739=0,0,E1739/P1739)</f>
        <v>0</v>
      </c>
      <c r="U1739" t="str">
        <f>PROPER(LEFT(R1739,(SEARCH("/",R1739)-2)+1))</f>
        <v>Games</v>
      </c>
      <c r="V1739" t="str">
        <f>PROPER(RIGHT(R1739,LEN(R1739)-SEARCH("/",R1739)))</f>
        <v>Mobile Games</v>
      </c>
    </row>
    <row r="1740" spans="1:22" x14ac:dyDescent="0.25">
      <c r="A1740">
        <v>1879</v>
      </c>
      <c r="B1740" s="7" t="s">
        <v>1880</v>
      </c>
      <c r="C1740" s="7" t="s">
        <v>5989</v>
      </c>
      <c r="D1740" s="4">
        <v>5000</v>
      </c>
      <c r="E1740" s="4">
        <v>6</v>
      </c>
      <c r="F1740" t="s">
        <v>8221</v>
      </c>
      <c r="G1740" t="s">
        <v>8227</v>
      </c>
      <c r="H1740" t="s">
        <v>8249</v>
      </c>
      <c r="I1740">
        <v>1457966129</v>
      </c>
      <c r="J1740" s="11">
        <f>(((I1740/60)/60)/24)+DATE(1970,1,1)</f>
        <v>42443.607974537037</v>
      </c>
      <c r="K1740">
        <v>1455377729</v>
      </c>
      <c r="L1740" s="15">
        <f>(((K1740/60)/60)/24)+DATE(1970,1,1)</f>
        <v>42413.649641203709</v>
      </c>
      <c r="M1740" s="63">
        <f>DATEDIF(L1740,J1740,"D")</f>
        <v>30</v>
      </c>
      <c r="N1740" s="5">
        <v>30</v>
      </c>
      <c r="O1740" t="b">
        <v>0</v>
      </c>
      <c r="P1740">
        <v>2</v>
      </c>
      <c r="Q1740" t="b">
        <v>0</v>
      </c>
      <c r="R1740" t="s">
        <v>8283</v>
      </c>
      <c r="S1740" s="2">
        <f>IF(E1740=0,0,E1740/D1740*100)</f>
        <v>0.12</v>
      </c>
      <c r="T1740" s="4">
        <f>IF(E1740=0,0,E1740/P1740)</f>
        <v>3</v>
      </c>
      <c r="U1740" t="str">
        <f>PROPER(LEFT(R1740,(SEARCH("/",R1740)-2)+1))</f>
        <v>Games</v>
      </c>
      <c r="V1740" t="str">
        <f>PROPER(RIGHT(R1740,LEN(R1740)-SEARCH("/",R1740)))</f>
        <v>Mobile Games</v>
      </c>
    </row>
    <row r="1741" spans="1:22" x14ac:dyDescent="0.25">
      <c r="A1741">
        <v>1881</v>
      </c>
      <c r="B1741" s="7" t="s">
        <v>1882</v>
      </c>
      <c r="C1741" s="7" t="s">
        <v>5991</v>
      </c>
      <c r="D1741" s="4">
        <v>2000</v>
      </c>
      <c r="E1741" s="4">
        <v>3453.69</v>
      </c>
      <c r="F1741" t="s">
        <v>8219</v>
      </c>
      <c r="G1741" t="s">
        <v>8224</v>
      </c>
      <c r="H1741" t="s">
        <v>8246</v>
      </c>
      <c r="I1741">
        <v>1425955189</v>
      </c>
      <c r="J1741" s="11">
        <f>(((I1741/60)/60)/24)+DATE(1970,1,1)</f>
        <v>42073.110983796301</v>
      </c>
      <c r="K1741">
        <v>1423366789</v>
      </c>
      <c r="L1741" s="15">
        <f>(((K1741/60)/60)/24)+DATE(1970,1,1)</f>
        <v>42043.152650462958</v>
      </c>
      <c r="M1741" s="63">
        <f>DATEDIF(L1741,J1741,"D")</f>
        <v>30</v>
      </c>
      <c r="N1741" s="5">
        <v>30</v>
      </c>
      <c r="O1741" t="b">
        <v>0</v>
      </c>
      <c r="P1741">
        <v>70</v>
      </c>
      <c r="Q1741" t="b">
        <v>1</v>
      </c>
      <c r="R1741" t="s">
        <v>8279</v>
      </c>
      <c r="S1741" s="2">
        <f>IF(E1741=0,0,E1741/D1741*100)</f>
        <v>172.68449999999999</v>
      </c>
      <c r="T1741" s="4">
        <f>IF(E1741=0,0,E1741/P1741)</f>
        <v>49.338428571428572</v>
      </c>
      <c r="U1741" t="str">
        <f>PROPER(LEFT(R1741,(SEARCH("/",R1741)-2)+1))</f>
        <v>Music</v>
      </c>
      <c r="V1741" t="str">
        <f>PROPER(RIGHT(R1741,LEN(R1741)-SEARCH("/",R1741)))</f>
        <v>Indie Rock</v>
      </c>
    </row>
    <row r="1742" spans="1:22" x14ac:dyDescent="0.25">
      <c r="A1742">
        <v>1883</v>
      </c>
      <c r="B1742" s="7" t="s">
        <v>1884</v>
      </c>
      <c r="C1742" s="7" t="s">
        <v>5993</v>
      </c>
      <c r="D1742" s="4">
        <v>999</v>
      </c>
      <c r="E1742" s="4">
        <v>1047</v>
      </c>
      <c r="F1742" t="s">
        <v>8219</v>
      </c>
      <c r="G1742" t="s">
        <v>8224</v>
      </c>
      <c r="H1742" t="s">
        <v>8246</v>
      </c>
      <c r="I1742">
        <v>1333921508</v>
      </c>
      <c r="J1742" s="11">
        <f>(((I1742/60)/60)/24)+DATE(1970,1,1)</f>
        <v>41007.906342592592</v>
      </c>
      <c r="K1742">
        <v>1331333108</v>
      </c>
      <c r="L1742" s="15">
        <f>(((K1742/60)/60)/24)+DATE(1970,1,1)</f>
        <v>40977.948009259257</v>
      </c>
      <c r="M1742" s="63">
        <f>DATEDIF(L1742,J1742,"D")</f>
        <v>30</v>
      </c>
      <c r="N1742" s="5">
        <v>30</v>
      </c>
      <c r="O1742" t="b">
        <v>0</v>
      </c>
      <c r="P1742">
        <v>32</v>
      </c>
      <c r="Q1742" t="b">
        <v>1</v>
      </c>
      <c r="R1742" t="s">
        <v>8279</v>
      </c>
      <c r="S1742" s="2">
        <f>IF(E1742=0,0,E1742/D1742*100)</f>
        <v>104.8048048048048</v>
      </c>
      <c r="T1742" s="4">
        <f>IF(E1742=0,0,E1742/P1742)</f>
        <v>32.71875</v>
      </c>
      <c r="U1742" t="str">
        <f>PROPER(LEFT(R1742,(SEARCH("/",R1742)-2)+1))</f>
        <v>Music</v>
      </c>
      <c r="V1742" t="str">
        <f>PROPER(RIGHT(R1742,LEN(R1742)-SEARCH("/",R1742)))</f>
        <v>Indie Rock</v>
      </c>
    </row>
    <row r="1743" spans="1:22" x14ac:dyDescent="0.25">
      <c r="A1743">
        <v>1886</v>
      </c>
      <c r="B1743" s="7" t="s">
        <v>1887</v>
      </c>
      <c r="C1743" s="7" t="s">
        <v>5996</v>
      </c>
      <c r="D1743" s="4">
        <v>1200</v>
      </c>
      <c r="E1743" s="4">
        <v>1225</v>
      </c>
      <c r="F1743" t="s">
        <v>8219</v>
      </c>
      <c r="G1743" t="s">
        <v>8224</v>
      </c>
      <c r="H1743" t="s">
        <v>8246</v>
      </c>
      <c r="I1743">
        <v>1415832338</v>
      </c>
      <c r="J1743" s="11">
        <f>(((I1743/60)/60)/24)+DATE(1970,1,1)</f>
        <v>41955.94835648148</v>
      </c>
      <c r="K1743">
        <v>1413236738</v>
      </c>
      <c r="L1743" s="15">
        <f>(((K1743/60)/60)/24)+DATE(1970,1,1)</f>
        <v>41925.906689814816</v>
      </c>
      <c r="M1743" s="63">
        <f>DATEDIF(L1743,J1743,"D")</f>
        <v>30</v>
      </c>
      <c r="N1743" s="5">
        <v>30</v>
      </c>
      <c r="O1743" t="b">
        <v>0</v>
      </c>
      <c r="P1743">
        <v>29</v>
      </c>
      <c r="Q1743" t="b">
        <v>1</v>
      </c>
      <c r="R1743" t="s">
        <v>8279</v>
      </c>
      <c r="S1743" s="2">
        <f>IF(E1743=0,0,E1743/D1743*100)</f>
        <v>102.08333333333333</v>
      </c>
      <c r="T1743" s="4">
        <f>IF(E1743=0,0,E1743/P1743)</f>
        <v>42.241379310344826</v>
      </c>
      <c r="U1743" t="str">
        <f>PROPER(LEFT(R1743,(SEARCH("/",R1743)-2)+1))</f>
        <v>Music</v>
      </c>
      <c r="V1743" t="str">
        <f>PROPER(RIGHT(R1743,LEN(R1743)-SEARCH("/",R1743)))</f>
        <v>Indie Rock</v>
      </c>
    </row>
    <row r="1744" spans="1:22" x14ac:dyDescent="0.25">
      <c r="A1744">
        <v>1890</v>
      </c>
      <c r="B1744" s="7" t="s">
        <v>1891</v>
      </c>
      <c r="C1744" s="7" t="s">
        <v>6000</v>
      </c>
      <c r="D1744" s="4">
        <v>12000</v>
      </c>
      <c r="E1744" s="4">
        <v>17350.13</v>
      </c>
      <c r="F1744" t="s">
        <v>8219</v>
      </c>
      <c r="G1744" t="s">
        <v>8224</v>
      </c>
      <c r="H1744" t="s">
        <v>8246</v>
      </c>
      <c r="I1744">
        <v>1355597528</v>
      </c>
      <c r="J1744" s="11">
        <f>(((I1744/60)/60)/24)+DATE(1970,1,1)</f>
        <v>41258.786203703705</v>
      </c>
      <c r="K1744">
        <v>1353005528</v>
      </c>
      <c r="L1744" s="15">
        <f>(((K1744/60)/60)/24)+DATE(1970,1,1)</f>
        <v>41228.786203703705</v>
      </c>
      <c r="M1744" s="63">
        <f>DATEDIF(L1744,J1744,"D")</f>
        <v>30</v>
      </c>
      <c r="N1744" s="5">
        <v>30</v>
      </c>
      <c r="O1744" t="b">
        <v>0</v>
      </c>
      <c r="P1744">
        <v>246</v>
      </c>
      <c r="Q1744" t="b">
        <v>1</v>
      </c>
      <c r="R1744" t="s">
        <v>8279</v>
      </c>
      <c r="S1744" s="2">
        <f>IF(E1744=0,0,E1744/D1744*100)</f>
        <v>144.58441666666667</v>
      </c>
      <c r="T1744" s="4">
        <f>IF(E1744=0,0,E1744/P1744)</f>
        <v>70.5289837398374</v>
      </c>
      <c r="U1744" t="str">
        <f>PROPER(LEFT(R1744,(SEARCH("/",R1744)-2)+1))</f>
        <v>Music</v>
      </c>
      <c r="V1744" t="str">
        <f>PROPER(RIGHT(R1744,LEN(R1744)-SEARCH("/",R1744)))</f>
        <v>Indie Rock</v>
      </c>
    </row>
    <row r="1745" spans="1:22" x14ac:dyDescent="0.25">
      <c r="A1745">
        <v>1892</v>
      </c>
      <c r="B1745" s="7" t="s">
        <v>1893</v>
      </c>
      <c r="C1745" s="7" t="s">
        <v>6002</v>
      </c>
      <c r="D1745" s="4">
        <v>500</v>
      </c>
      <c r="E1745" s="4">
        <v>683</v>
      </c>
      <c r="F1745" t="s">
        <v>8219</v>
      </c>
      <c r="G1745" t="s">
        <v>8224</v>
      </c>
      <c r="H1745" t="s">
        <v>8246</v>
      </c>
      <c r="I1745">
        <v>1307459881</v>
      </c>
      <c r="J1745" s="11">
        <f>(((I1745/60)/60)/24)+DATE(1970,1,1)</f>
        <v>40701.637511574074</v>
      </c>
      <c r="K1745">
        <v>1304867881</v>
      </c>
      <c r="L1745" s="15">
        <f>(((K1745/60)/60)/24)+DATE(1970,1,1)</f>
        <v>40671.637511574074</v>
      </c>
      <c r="M1745" s="63">
        <f>DATEDIF(L1745,J1745,"D")</f>
        <v>30</v>
      </c>
      <c r="N1745" s="5">
        <v>30</v>
      </c>
      <c r="O1745" t="b">
        <v>0</v>
      </c>
      <c r="P1745">
        <v>26</v>
      </c>
      <c r="Q1745" t="b">
        <v>1</v>
      </c>
      <c r="R1745" t="s">
        <v>8279</v>
      </c>
      <c r="S1745" s="2">
        <f>IF(E1745=0,0,E1745/D1745*100)</f>
        <v>136.60000000000002</v>
      </c>
      <c r="T1745" s="4">
        <f>IF(E1745=0,0,E1745/P1745)</f>
        <v>26.26923076923077</v>
      </c>
      <c r="U1745" t="str">
        <f>PROPER(LEFT(R1745,(SEARCH("/",R1745)-2)+1))</f>
        <v>Music</v>
      </c>
      <c r="V1745" t="str">
        <f>PROPER(RIGHT(R1745,LEN(R1745)-SEARCH("/",R1745)))</f>
        <v>Indie Rock</v>
      </c>
    </row>
    <row r="1746" spans="1:22" x14ac:dyDescent="0.25">
      <c r="A1746">
        <v>1895</v>
      </c>
      <c r="B1746" s="7" t="s">
        <v>1896</v>
      </c>
      <c r="C1746" s="7" t="s">
        <v>6005</v>
      </c>
      <c r="D1746" s="4">
        <v>9072</v>
      </c>
      <c r="E1746" s="4">
        <v>9228</v>
      </c>
      <c r="F1746" t="s">
        <v>8219</v>
      </c>
      <c r="G1746" t="s">
        <v>8224</v>
      </c>
      <c r="H1746" t="s">
        <v>8246</v>
      </c>
      <c r="I1746">
        <v>1445363722</v>
      </c>
      <c r="J1746" s="11">
        <f>(((I1746/60)/60)/24)+DATE(1970,1,1)</f>
        <v>42297.746782407412</v>
      </c>
      <c r="K1746">
        <v>1442771722</v>
      </c>
      <c r="L1746" s="15">
        <f>(((K1746/60)/60)/24)+DATE(1970,1,1)</f>
        <v>42267.746782407412</v>
      </c>
      <c r="M1746" s="63">
        <f>DATEDIF(L1746,J1746,"D")</f>
        <v>30</v>
      </c>
      <c r="N1746" s="5">
        <v>30</v>
      </c>
      <c r="O1746" t="b">
        <v>0</v>
      </c>
      <c r="P1746">
        <v>47</v>
      </c>
      <c r="Q1746" t="b">
        <v>1</v>
      </c>
      <c r="R1746" t="s">
        <v>8279</v>
      </c>
      <c r="S1746" s="2">
        <f>IF(E1746=0,0,E1746/D1746*100)</f>
        <v>101.71957671957672</v>
      </c>
      <c r="T1746" s="4">
        <f>IF(E1746=0,0,E1746/P1746)</f>
        <v>196.34042553191489</v>
      </c>
      <c r="U1746" t="str">
        <f>PROPER(LEFT(R1746,(SEARCH("/",R1746)-2)+1))</f>
        <v>Music</v>
      </c>
      <c r="V1746" t="str">
        <f>PROPER(RIGHT(R1746,LEN(R1746)-SEARCH("/",R1746)))</f>
        <v>Indie Rock</v>
      </c>
    </row>
    <row r="1747" spans="1:22" x14ac:dyDescent="0.25">
      <c r="A1747">
        <v>1896</v>
      </c>
      <c r="B1747" s="7" t="s">
        <v>1897</v>
      </c>
      <c r="C1747" s="7" t="s">
        <v>6006</v>
      </c>
      <c r="D1747" s="4">
        <v>451</v>
      </c>
      <c r="E1747" s="4">
        <v>559</v>
      </c>
      <c r="F1747" t="s">
        <v>8219</v>
      </c>
      <c r="G1747" t="s">
        <v>8224</v>
      </c>
      <c r="H1747" t="s">
        <v>8246</v>
      </c>
      <c r="I1747">
        <v>1334250165</v>
      </c>
      <c r="J1747" s="11">
        <f>(((I1747/60)/60)/24)+DATE(1970,1,1)</f>
        <v>41011.710243055553</v>
      </c>
      <c r="K1747">
        <v>1331658165</v>
      </c>
      <c r="L1747" s="15">
        <f>(((K1747/60)/60)/24)+DATE(1970,1,1)</f>
        <v>40981.710243055553</v>
      </c>
      <c r="M1747" s="63">
        <f>DATEDIF(L1747,J1747,"D")</f>
        <v>30</v>
      </c>
      <c r="N1747" s="5">
        <v>30</v>
      </c>
      <c r="O1747" t="b">
        <v>0</v>
      </c>
      <c r="P1747">
        <v>13</v>
      </c>
      <c r="Q1747" t="b">
        <v>1</v>
      </c>
      <c r="R1747" t="s">
        <v>8279</v>
      </c>
      <c r="S1747" s="2">
        <f>IF(E1747=0,0,E1747/D1747*100)</f>
        <v>123.94678492239468</v>
      </c>
      <c r="T1747" s="4">
        <f>IF(E1747=0,0,E1747/P1747)</f>
        <v>43</v>
      </c>
      <c r="U1747" t="str">
        <f>PROPER(LEFT(R1747,(SEARCH("/",R1747)-2)+1))</f>
        <v>Music</v>
      </c>
      <c r="V1747" t="str">
        <f>PROPER(RIGHT(R1747,LEN(R1747)-SEARCH("/",R1747)))</f>
        <v>Indie Rock</v>
      </c>
    </row>
    <row r="1748" spans="1:22" x14ac:dyDescent="0.25">
      <c r="A1748">
        <v>1899</v>
      </c>
      <c r="B1748" s="7" t="s">
        <v>1900</v>
      </c>
      <c r="C1748" s="7" t="s">
        <v>6009</v>
      </c>
      <c r="D1748" s="4">
        <v>900</v>
      </c>
      <c r="E1748" s="4">
        <v>1200</v>
      </c>
      <c r="F1748" t="s">
        <v>8219</v>
      </c>
      <c r="G1748" t="s">
        <v>8224</v>
      </c>
      <c r="H1748" t="s">
        <v>8246</v>
      </c>
      <c r="I1748">
        <v>1427319366</v>
      </c>
      <c r="J1748" s="11">
        <f>(((I1748/60)/60)/24)+DATE(1970,1,1)</f>
        <v>42088.90006944444</v>
      </c>
      <c r="K1748">
        <v>1424730966</v>
      </c>
      <c r="L1748" s="15">
        <f>(((K1748/60)/60)/24)+DATE(1970,1,1)</f>
        <v>42058.941736111112</v>
      </c>
      <c r="M1748" s="63">
        <f>DATEDIF(L1748,J1748,"D")</f>
        <v>30</v>
      </c>
      <c r="N1748" s="5">
        <v>30</v>
      </c>
      <c r="O1748" t="b">
        <v>0</v>
      </c>
      <c r="P1748">
        <v>42</v>
      </c>
      <c r="Q1748" t="b">
        <v>1</v>
      </c>
      <c r="R1748" t="s">
        <v>8279</v>
      </c>
      <c r="S1748" s="2">
        <f>IF(E1748=0,0,E1748/D1748*100)</f>
        <v>133.33333333333331</v>
      </c>
      <c r="T1748" s="4">
        <f>IF(E1748=0,0,E1748/P1748)</f>
        <v>28.571428571428573</v>
      </c>
      <c r="U1748" t="str">
        <f>PROPER(LEFT(R1748,(SEARCH("/",R1748)-2)+1))</f>
        <v>Music</v>
      </c>
      <c r="V1748" t="str">
        <f>PROPER(RIGHT(R1748,LEN(R1748)-SEARCH("/",R1748)))</f>
        <v>Indie Rock</v>
      </c>
    </row>
    <row r="1749" spans="1:22" x14ac:dyDescent="0.25">
      <c r="A1749">
        <v>1901</v>
      </c>
      <c r="B1749" s="7" t="s">
        <v>1902</v>
      </c>
      <c r="C1749" s="7" t="s">
        <v>6011</v>
      </c>
      <c r="D1749" s="4">
        <v>99000</v>
      </c>
      <c r="E1749" s="4">
        <v>2670</v>
      </c>
      <c r="F1749" t="s">
        <v>8221</v>
      </c>
      <c r="G1749" t="s">
        <v>8225</v>
      </c>
      <c r="H1749" t="s">
        <v>8247</v>
      </c>
      <c r="I1749">
        <v>1432299600</v>
      </c>
      <c r="J1749" s="11">
        <f>(((I1749/60)/60)/24)+DATE(1970,1,1)</f>
        <v>42146.541666666672</v>
      </c>
      <c r="K1749">
        <v>1429707729</v>
      </c>
      <c r="L1749" s="15">
        <f>(((K1749/60)/60)/24)+DATE(1970,1,1)</f>
        <v>42116.54315972222</v>
      </c>
      <c r="M1749" s="63">
        <f>DATEDIF(L1749,J1749,"D")</f>
        <v>30</v>
      </c>
      <c r="N1749" s="5">
        <v>30</v>
      </c>
      <c r="O1749" t="b">
        <v>0</v>
      </c>
      <c r="P1749">
        <v>25</v>
      </c>
      <c r="Q1749" t="b">
        <v>0</v>
      </c>
      <c r="R1749" t="s">
        <v>8294</v>
      </c>
      <c r="S1749" s="2">
        <f>IF(E1749=0,0,E1749/D1749*100)</f>
        <v>2.6969696969696968</v>
      </c>
      <c r="T1749" s="4">
        <f>IF(E1749=0,0,E1749/P1749)</f>
        <v>106.8</v>
      </c>
      <c r="U1749" t="str">
        <f>PROPER(LEFT(R1749,(SEARCH("/",R1749)-2)+1))</f>
        <v>Technology</v>
      </c>
      <c r="V1749" t="str">
        <f>PROPER(RIGHT(R1749,LEN(R1749)-SEARCH("/",R1749)))</f>
        <v>Gadgets</v>
      </c>
    </row>
    <row r="1750" spans="1:22" x14ac:dyDescent="0.25">
      <c r="A1750">
        <v>1902</v>
      </c>
      <c r="B1750" s="7" t="s">
        <v>1903</v>
      </c>
      <c r="C1750" s="7" t="s">
        <v>6012</v>
      </c>
      <c r="D1750" s="4">
        <v>1000</v>
      </c>
      <c r="E1750" s="4">
        <v>12</v>
      </c>
      <c r="F1750" t="s">
        <v>8221</v>
      </c>
      <c r="G1750" t="s">
        <v>8233</v>
      </c>
      <c r="H1750" t="s">
        <v>8249</v>
      </c>
      <c r="I1750">
        <v>1425495447</v>
      </c>
      <c r="J1750" s="11">
        <f>(((I1750/60)/60)/24)+DATE(1970,1,1)</f>
        <v>42067.789895833332</v>
      </c>
      <c r="K1750">
        <v>1422903447</v>
      </c>
      <c r="L1750" s="15">
        <f>(((K1750/60)/60)/24)+DATE(1970,1,1)</f>
        <v>42037.789895833332</v>
      </c>
      <c r="M1750" s="63">
        <f>DATEDIF(L1750,J1750,"D")</f>
        <v>30</v>
      </c>
      <c r="N1750" s="5">
        <v>30</v>
      </c>
      <c r="O1750" t="b">
        <v>0</v>
      </c>
      <c r="P1750">
        <v>3</v>
      </c>
      <c r="Q1750" t="b">
        <v>0</v>
      </c>
      <c r="R1750" t="s">
        <v>8294</v>
      </c>
      <c r="S1750" s="2">
        <f>IF(E1750=0,0,E1750/D1750*100)</f>
        <v>1.2</v>
      </c>
      <c r="T1750" s="4">
        <f>IF(E1750=0,0,E1750/P1750)</f>
        <v>4</v>
      </c>
      <c r="U1750" t="str">
        <f>PROPER(LEFT(R1750,(SEARCH("/",R1750)-2)+1))</f>
        <v>Technology</v>
      </c>
      <c r="V1750" t="str">
        <f>PROPER(RIGHT(R1750,LEN(R1750)-SEARCH("/",R1750)))</f>
        <v>Gadgets</v>
      </c>
    </row>
    <row r="1751" spans="1:22" x14ac:dyDescent="0.25">
      <c r="A1751">
        <v>1905</v>
      </c>
      <c r="B1751" s="7" t="s">
        <v>1906</v>
      </c>
      <c r="C1751" s="7" t="s">
        <v>6015</v>
      </c>
      <c r="D1751" s="4">
        <v>25000</v>
      </c>
      <c r="E1751" s="4">
        <v>42</v>
      </c>
      <c r="F1751" t="s">
        <v>8221</v>
      </c>
      <c r="G1751" t="s">
        <v>8224</v>
      </c>
      <c r="H1751" t="s">
        <v>8246</v>
      </c>
      <c r="I1751">
        <v>1410127994</v>
      </c>
      <c r="J1751" s="11">
        <f>(((I1751/60)/60)/24)+DATE(1970,1,1)</f>
        <v>41889.925856481481</v>
      </c>
      <c r="K1751">
        <v>1407535994</v>
      </c>
      <c r="L1751" s="15">
        <f>(((K1751/60)/60)/24)+DATE(1970,1,1)</f>
        <v>41859.925856481481</v>
      </c>
      <c r="M1751" s="63">
        <f>DATEDIF(L1751,J1751,"D")</f>
        <v>30</v>
      </c>
      <c r="N1751" s="5">
        <v>30</v>
      </c>
      <c r="O1751" t="b">
        <v>0</v>
      </c>
      <c r="P1751">
        <v>4</v>
      </c>
      <c r="Q1751" t="b">
        <v>0</v>
      </c>
      <c r="R1751" t="s">
        <v>8294</v>
      </c>
      <c r="S1751" s="2">
        <f>IF(E1751=0,0,E1751/D1751*100)</f>
        <v>0.16800000000000001</v>
      </c>
      <c r="T1751" s="4">
        <f>IF(E1751=0,0,E1751/P1751)</f>
        <v>10.5</v>
      </c>
      <c r="U1751" t="str">
        <f>PROPER(LEFT(R1751,(SEARCH("/",R1751)-2)+1))</f>
        <v>Technology</v>
      </c>
      <c r="V1751" t="str">
        <f>PROPER(RIGHT(R1751,LEN(R1751)-SEARCH("/",R1751)))</f>
        <v>Gadgets</v>
      </c>
    </row>
    <row r="1752" spans="1:22" x14ac:dyDescent="0.25">
      <c r="A1752">
        <v>1906</v>
      </c>
      <c r="B1752" s="7" t="s">
        <v>1907</v>
      </c>
      <c r="C1752" s="7" t="s">
        <v>6016</v>
      </c>
      <c r="D1752" s="4">
        <v>50000</v>
      </c>
      <c r="E1752" s="4">
        <v>21380</v>
      </c>
      <c r="F1752" t="s">
        <v>8221</v>
      </c>
      <c r="G1752" t="s">
        <v>8224</v>
      </c>
      <c r="H1752" t="s">
        <v>8246</v>
      </c>
      <c r="I1752">
        <v>1466697983</v>
      </c>
      <c r="J1752" s="11">
        <f>(((I1752/60)/60)/24)+DATE(1970,1,1)</f>
        <v>42544.671099537038</v>
      </c>
      <c r="K1752">
        <v>1464105983</v>
      </c>
      <c r="L1752" s="15">
        <f>(((K1752/60)/60)/24)+DATE(1970,1,1)</f>
        <v>42514.671099537038</v>
      </c>
      <c r="M1752" s="63">
        <f>DATEDIF(L1752,J1752,"D")</f>
        <v>30</v>
      </c>
      <c r="N1752" s="5">
        <v>30</v>
      </c>
      <c r="O1752" t="b">
        <v>0</v>
      </c>
      <c r="P1752">
        <v>99</v>
      </c>
      <c r="Q1752" t="b">
        <v>0</v>
      </c>
      <c r="R1752" t="s">
        <v>8294</v>
      </c>
      <c r="S1752" s="2">
        <f>IF(E1752=0,0,E1752/D1752*100)</f>
        <v>42.76</v>
      </c>
      <c r="T1752" s="4">
        <f>IF(E1752=0,0,E1752/P1752)</f>
        <v>215.95959595959596</v>
      </c>
      <c r="U1752" t="str">
        <f>PROPER(LEFT(R1752,(SEARCH("/",R1752)-2)+1))</f>
        <v>Technology</v>
      </c>
      <c r="V1752" t="str">
        <f>PROPER(RIGHT(R1752,LEN(R1752)-SEARCH("/",R1752)))</f>
        <v>Gadgets</v>
      </c>
    </row>
    <row r="1753" spans="1:22" x14ac:dyDescent="0.25">
      <c r="A1753">
        <v>1908</v>
      </c>
      <c r="B1753" s="7" t="s">
        <v>1909</v>
      </c>
      <c r="C1753" s="7" t="s">
        <v>6018</v>
      </c>
      <c r="D1753" s="4">
        <v>25000</v>
      </c>
      <c r="E1753" s="4">
        <v>433</v>
      </c>
      <c r="F1753" t="s">
        <v>8221</v>
      </c>
      <c r="G1753" t="s">
        <v>8224</v>
      </c>
      <c r="H1753" t="s">
        <v>8246</v>
      </c>
      <c r="I1753">
        <v>1483048900</v>
      </c>
      <c r="J1753" s="11">
        <f>(((I1753/60)/60)/24)+DATE(1970,1,1)</f>
        <v>42733.917824074073</v>
      </c>
      <c r="K1753">
        <v>1480456900</v>
      </c>
      <c r="L1753" s="15">
        <f>(((K1753/60)/60)/24)+DATE(1970,1,1)</f>
        <v>42703.917824074073</v>
      </c>
      <c r="M1753" s="63">
        <f>DATEDIF(L1753,J1753,"D")</f>
        <v>30</v>
      </c>
      <c r="N1753" s="5">
        <v>30</v>
      </c>
      <c r="O1753" t="b">
        <v>0</v>
      </c>
      <c r="P1753">
        <v>4</v>
      </c>
      <c r="Q1753" t="b">
        <v>0</v>
      </c>
      <c r="R1753" t="s">
        <v>8294</v>
      </c>
      <c r="S1753" s="2">
        <f>IF(E1753=0,0,E1753/D1753*100)</f>
        <v>1.7319999999999998</v>
      </c>
      <c r="T1753" s="4">
        <f>IF(E1753=0,0,E1753/P1753)</f>
        <v>108.25</v>
      </c>
      <c r="U1753" t="str">
        <f>PROPER(LEFT(R1753,(SEARCH("/",R1753)-2)+1))</f>
        <v>Technology</v>
      </c>
      <c r="V1753" t="str">
        <f>PROPER(RIGHT(R1753,LEN(R1753)-SEARCH("/",R1753)))</f>
        <v>Gadgets</v>
      </c>
    </row>
    <row r="1754" spans="1:22" x14ac:dyDescent="0.25">
      <c r="A1754">
        <v>1909</v>
      </c>
      <c r="B1754" s="7" t="s">
        <v>1910</v>
      </c>
      <c r="C1754" s="7" t="s">
        <v>6019</v>
      </c>
      <c r="D1754" s="4">
        <v>35000</v>
      </c>
      <c r="E1754" s="4">
        <v>4939</v>
      </c>
      <c r="F1754" t="s">
        <v>8221</v>
      </c>
      <c r="G1754" t="s">
        <v>8224</v>
      </c>
      <c r="H1754" t="s">
        <v>8246</v>
      </c>
      <c r="I1754">
        <v>1414059479</v>
      </c>
      <c r="J1754" s="11">
        <f>(((I1754/60)/60)/24)+DATE(1970,1,1)</f>
        <v>41935.429155092592</v>
      </c>
      <c r="K1754">
        <v>1411467479</v>
      </c>
      <c r="L1754" s="15">
        <f>(((K1754/60)/60)/24)+DATE(1970,1,1)</f>
        <v>41905.429155092592</v>
      </c>
      <c r="M1754" s="63">
        <f>DATEDIF(L1754,J1754,"D")</f>
        <v>30</v>
      </c>
      <c r="N1754" s="5">
        <v>30</v>
      </c>
      <c r="O1754" t="b">
        <v>0</v>
      </c>
      <c r="P1754">
        <v>38</v>
      </c>
      <c r="Q1754" t="b">
        <v>0</v>
      </c>
      <c r="R1754" t="s">
        <v>8294</v>
      </c>
      <c r="S1754" s="2">
        <f>IF(E1754=0,0,E1754/D1754*100)</f>
        <v>14.111428571428572</v>
      </c>
      <c r="T1754" s="4">
        <f>IF(E1754=0,0,E1754/P1754)</f>
        <v>129.97368421052633</v>
      </c>
      <c r="U1754" t="str">
        <f>PROPER(LEFT(R1754,(SEARCH("/",R1754)-2)+1))</f>
        <v>Technology</v>
      </c>
      <c r="V1754" t="str">
        <f>PROPER(RIGHT(R1754,LEN(R1754)-SEARCH("/",R1754)))</f>
        <v>Gadgets</v>
      </c>
    </row>
    <row r="1755" spans="1:22" x14ac:dyDescent="0.25">
      <c r="A1755">
        <v>1911</v>
      </c>
      <c r="B1755" s="7" t="s">
        <v>1912</v>
      </c>
      <c r="C1755" s="7" t="s">
        <v>6021</v>
      </c>
      <c r="D1755" s="4">
        <v>42500</v>
      </c>
      <c r="E1755" s="4">
        <v>10</v>
      </c>
      <c r="F1755" t="s">
        <v>8221</v>
      </c>
      <c r="G1755" t="s">
        <v>8228</v>
      </c>
      <c r="H1755" t="s">
        <v>8250</v>
      </c>
      <c r="I1755">
        <v>1407545334</v>
      </c>
      <c r="J1755" s="11">
        <f>(((I1755/60)/60)/24)+DATE(1970,1,1)</f>
        <v>41860.033958333333</v>
      </c>
      <c r="K1755">
        <v>1404953334</v>
      </c>
      <c r="L1755" s="15">
        <f>(((K1755/60)/60)/24)+DATE(1970,1,1)</f>
        <v>41830.033958333333</v>
      </c>
      <c r="M1755" s="63">
        <f>DATEDIF(L1755,J1755,"D")</f>
        <v>30</v>
      </c>
      <c r="N1755" s="5">
        <v>30</v>
      </c>
      <c r="O1755" t="b">
        <v>0</v>
      </c>
      <c r="P1755">
        <v>1</v>
      </c>
      <c r="Q1755" t="b">
        <v>0</v>
      </c>
      <c r="R1755" t="s">
        <v>8294</v>
      </c>
      <c r="S1755" s="2">
        <f>IF(E1755=0,0,E1755/D1755*100)</f>
        <v>2.3529411764705882E-2</v>
      </c>
      <c r="T1755" s="4">
        <f>IF(E1755=0,0,E1755/P1755)</f>
        <v>10</v>
      </c>
      <c r="U1755" t="str">
        <f>PROPER(LEFT(R1755,(SEARCH("/",R1755)-2)+1))</f>
        <v>Technology</v>
      </c>
      <c r="V1755" t="str">
        <f>PROPER(RIGHT(R1755,LEN(R1755)-SEARCH("/",R1755)))</f>
        <v>Gadgets</v>
      </c>
    </row>
    <row r="1756" spans="1:22" x14ac:dyDescent="0.25">
      <c r="A1756">
        <v>1912</v>
      </c>
      <c r="B1756" s="7" t="s">
        <v>1913</v>
      </c>
      <c r="C1756" s="7" t="s">
        <v>6022</v>
      </c>
      <c r="D1756" s="4">
        <v>5000</v>
      </c>
      <c r="E1756" s="4">
        <v>2965</v>
      </c>
      <c r="F1756" t="s">
        <v>8221</v>
      </c>
      <c r="G1756" t="s">
        <v>8224</v>
      </c>
      <c r="H1756" t="s">
        <v>8246</v>
      </c>
      <c r="I1756">
        <v>1433395560</v>
      </c>
      <c r="J1756" s="11">
        <f>(((I1756/60)/60)/24)+DATE(1970,1,1)</f>
        <v>42159.226388888885</v>
      </c>
      <c r="K1756">
        <v>1430803560</v>
      </c>
      <c r="L1756" s="15">
        <f>(((K1756/60)/60)/24)+DATE(1970,1,1)</f>
        <v>42129.226388888885</v>
      </c>
      <c r="M1756" s="63">
        <f>DATEDIF(L1756,J1756,"D")</f>
        <v>30</v>
      </c>
      <c r="N1756" s="5">
        <v>30</v>
      </c>
      <c r="O1756" t="b">
        <v>0</v>
      </c>
      <c r="P1756">
        <v>42</v>
      </c>
      <c r="Q1756" t="b">
        <v>0</v>
      </c>
      <c r="R1756" t="s">
        <v>8294</v>
      </c>
      <c r="S1756" s="2">
        <f>IF(E1756=0,0,E1756/D1756*100)</f>
        <v>59.3</v>
      </c>
      <c r="T1756" s="4">
        <f>IF(E1756=0,0,E1756/P1756)</f>
        <v>70.595238095238102</v>
      </c>
      <c r="U1756" t="str">
        <f>PROPER(LEFT(R1756,(SEARCH("/",R1756)-2)+1))</f>
        <v>Technology</v>
      </c>
      <c r="V1756" t="str">
        <f>PROPER(RIGHT(R1756,LEN(R1756)-SEARCH("/",R1756)))</f>
        <v>Gadgets</v>
      </c>
    </row>
    <row r="1757" spans="1:22" x14ac:dyDescent="0.25">
      <c r="A1757">
        <v>1913</v>
      </c>
      <c r="B1757" s="7" t="s">
        <v>1914</v>
      </c>
      <c r="C1757" s="7" t="s">
        <v>6023</v>
      </c>
      <c r="D1757" s="4">
        <v>48000</v>
      </c>
      <c r="E1757" s="4">
        <v>637</v>
      </c>
      <c r="F1757" t="s">
        <v>8221</v>
      </c>
      <c r="G1757" t="s">
        <v>8225</v>
      </c>
      <c r="H1757" t="s">
        <v>8247</v>
      </c>
      <c r="I1757">
        <v>1412770578</v>
      </c>
      <c r="J1757" s="11">
        <f>(((I1757/60)/60)/24)+DATE(1970,1,1)</f>
        <v>41920.511319444442</v>
      </c>
      <c r="K1757">
        <v>1410178578</v>
      </c>
      <c r="L1757" s="15">
        <f>(((K1757/60)/60)/24)+DATE(1970,1,1)</f>
        <v>41890.511319444442</v>
      </c>
      <c r="M1757" s="63">
        <f>DATEDIF(L1757,J1757,"D")</f>
        <v>30</v>
      </c>
      <c r="N1757" s="5">
        <v>30</v>
      </c>
      <c r="O1757" t="b">
        <v>0</v>
      </c>
      <c r="P1757">
        <v>26</v>
      </c>
      <c r="Q1757" t="b">
        <v>0</v>
      </c>
      <c r="R1757" t="s">
        <v>8294</v>
      </c>
      <c r="S1757" s="2">
        <f>IF(E1757=0,0,E1757/D1757*100)</f>
        <v>1.3270833333333334</v>
      </c>
      <c r="T1757" s="4">
        <f>IF(E1757=0,0,E1757/P1757)</f>
        <v>24.5</v>
      </c>
      <c r="U1757" t="str">
        <f>PROPER(LEFT(R1757,(SEARCH("/",R1757)-2)+1))</f>
        <v>Technology</v>
      </c>
      <c r="V1757" t="str">
        <f>PROPER(RIGHT(R1757,LEN(R1757)-SEARCH("/",R1757)))</f>
        <v>Gadgets</v>
      </c>
    </row>
    <row r="1758" spans="1:22" x14ac:dyDescent="0.25">
      <c r="A1758">
        <v>1917</v>
      </c>
      <c r="B1758" s="7" t="s">
        <v>1918</v>
      </c>
      <c r="C1758" s="7" t="s">
        <v>6027</v>
      </c>
      <c r="D1758" s="4">
        <v>390000</v>
      </c>
      <c r="E1758" s="4">
        <v>205025</v>
      </c>
      <c r="F1758" t="s">
        <v>8221</v>
      </c>
      <c r="G1758" t="s">
        <v>8231</v>
      </c>
      <c r="H1758" t="s">
        <v>8252</v>
      </c>
      <c r="I1758">
        <v>1486708133</v>
      </c>
      <c r="J1758" s="11">
        <f>(((I1758/60)/60)/24)+DATE(1970,1,1)</f>
        <v>42776.270057870366</v>
      </c>
      <c r="K1758">
        <v>1484116133</v>
      </c>
      <c r="L1758" s="15">
        <f>(((K1758/60)/60)/24)+DATE(1970,1,1)</f>
        <v>42746.270057870366</v>
      </c>
      <c r="M1758" s="63">
        <f>DATEDIF(L1758,J1758,"D")</f>
        <v>30</v>
      </c>
      <c r="N1758" s="5">
        <v>30</v>
      </c>
      <c r="O1758" t="b">
        <v>0</v>
      </c>
      <c r="P1758">
        <v>70</v>
      </c>
      <c r="Q1758" t="b">
        <v>0</v>
      </c>
      <c r="R1758" t="s">
        <v>8294</v>
      </c>
      <c r="S1758" s="2">
        <f>IF(E1758=0,0,E1758/D1758*100)</f>
        <v>52.570512820512818</v>
      </c>
      <c r="T1758" s="4">
        <f>IF(E1758=0,0,E1758/P1758)</f>
        <v>2928.9285714285716</v>
      </c>
      <c r="U1758" t="str">
        <f>PROPER(LEFT(R1758,(SEARCH("/",R1758)-2)+1))</f>
        <v>Technology</v>
      </c>
      <c r="V1758" t="str">
        <f>PROPER(RIGHT(R1758,LEN(R1758)-SEARCH("/",R1758)))</f>
        <v>Gadgets</v>
      </c>
    </row>
    <row r="1759" spans="1:22" x14ac:dyDescent="0.25">
      <c r="A1759">
        <v>1919</v>
      </c>
      <c r="B1759" s="7" t="s">
        <v>1920</v>
      </c>
      <c r="C1759" s="7" t="s">
        <v>6029</v>
      </c>
      <c r="D1759" s="4">
        <v>500</v>
      </c>
      <c r="E1759" s="4">
        <v>237</v>
      </c>
      <c r="F1759" t="s">
        <v>8221</v>
      </c>
      <c r="G1759" t="s">
        <v>8224</v>
      </c>
      <c r="H1759" t="s">
        <v>8246</v>
      </c>
      <c r="I1759">
        <v>1432069249</v>
      </c>
      <c r="J1759" s="11">
        <f>(((I1759/60)/60)/24)+DATE(1970,1,1)</f>
        <v>42143.875567129624</v>
      </c>
      <c r="K1759">
        <v>1429477249</v>
      </c>
      <c r="L1759" s="15">
        <f>(((K1759/60)/60)/24)+DATE(1970,1,1)</f>
        <v>42113.875567129624</v>
      </c>
      <c r="M1759" s="63">
        <f>DATEDIF(L1759,J1759,"D")</f>
        <v>30</v>
      </c>
      <c r="N1759" s="5">
        <v>30</v>
      </c>
      <c r="O1759" t="b">
        <v>0</v>
      </c>
      <c r="P1759">
        <v>8</v>
      </c>
      <c r="Q1759" t="b">
        <v>0</v>
      </c>
      <c r="R1759" t="s">
        <v>8294</v>
      </c>
      <c r="S1759" s="2">
        <f>IF(E1759=0,0,E1759/D1759*100)</f>
        <v>47.4</v>
      </c>
      <c r="T1759" s="4">
        <f>IF(E1759=0,0,E1759/P1759)</f>
        <v>29.625</v>
      </c>
      <c r="U1759" t="str">
        <f>PROPER(LEFT(R1759,(SEARCH("/",R1759)-2)+1))</f>
        <v>Technology</v>
      </c>
      <c r="V1759" t="str">
        <f>PROPER(RIGHT(R1759,LEN(R1759)-SEARCH("/",R1759)))</f>
        <v>Gadgets</v>
      </c>
    </row>
    <row r="1760" spans="1:22" x14ac:dyDescent="0.25">
      <c r="A1760">
        <v>1921</v>
      </c>
      <c r="B1760" s="7" t="s">
        <v>1922</v>
      </c>
      <c r="C1760" s="7" t="s">
        <v>6031</v>
      </c>
      <c r="D1760" s="4">
        <v>1500</v>
      </c>
      <c r="E1760" s="4">
        <v>2052</v>
      </c>
      <c r="F1760" t="s">
        <v>8219</v>
      </c>
      <c r="G1760" t="s">
        <v>8224</v>
      </c>
      <c r="H1760" t="s">
        <v>8246</v>
      </c>
      <c r="I1760">
        <v>1342243143</v>
      </c>
      <c r="J1760" s="11">
        <f>(((I1760/60)/60)/24)+DATE(1970,1,1)</f>
        <v>41104.221562500003</v>
      </c>
      <c r="K1760">
        <v>1339651143</v>
      </c>
      <c r="L1760" s="15">
        <f>(((K1760/60)/60)/24)+DATE(1970,1,1)</f>
        <v>41074.221562500003</v>
      </c>
      <c r="M1760" s="63">
        <f>DATEDIF(L1760,J1760,"D")</f>
        <v>30</v>
      </c>
      <c r="N1760" s="5">
        <v>30</v>
      </c>
      <c r="O1760" t="b">
        <v>0</v>
      </c>
      <c r="P1760">
        <v>38</v>
      </c>
      <c r="Q1760" t="b">
        <v>1</v>
      </c>
      <c r="R1760" t="s">
        <v>8279</v>
      </c>
      <c r="S1760" s="2">
        <f>IF(E1760=0,0,E1760/D1760*100)</f>
        <v>136.80000000000001</v>
      </c>
      <c r="T1760" s="4">
        <f>IF(E1760=0,0,E1760/P1760)</f>
        <v>54</v>
      </c>
      <c r="U1760" t="str">
        <f>PROPER(LEFT(R1760,(SEARCH("/",R1760)-2)+1))</f>
        <v>Music</v>
      </c>
      <c r="V1760" t="str">
        <f>PROPER(RIGHT(R1760,LEN(R1760)-SEARCH("/",R1760)))</f>
        <v>Indie Rock</v>
      </c>
    </row>
    <row r="1761" spans="1:22" x14ac:dyDescent="0.25">
      <c r="A1761">
        <v>1922</v>
      </c>
      <c r="B1761" s="7" t="s">
        <v>1923</v>
      </c>
      <c r="C1761" s="7" t="s">
        <v>6032</v>
      </c>
      <c r="D1761" s="4">
        <v>2000</v>
      </c>
      <c r="E1761" s="4">
        <v>2311</v>
      </c>
      <c r="F1761" t="s">
        <v>8219</v>
      </c>
      <c r="G1761" t="s">
        <v>8224</v>
      </c>
      <c r="H1761" t="s">
        <v>8246</v>
      </c>
      <c r="I1761">
        <v>1386828507</v>
      </c>
      <c r="J1761" s="11">
        <f>(((I1761/60)/60)/24)+DATE(1970,1,1)</f>
        <v>41620.255868055552</v>
      </c>
      <c r="K1761">
        <v>1384236507</v>
      </c>
      <c r="L1761" s="15">
        <f>(((K1761/60)/60)/24)+DATE(1970,1,1)</f>
        <v>41590.255868055552</v>
      </c>
      <c r="M1761" s="63">
        <f>DATEDIF(L1761,J1761,"D")</f>
        <v>30</v>
      </c>
      <c r="N1761" s="5">
        <v>30</v>
      </c>
      <c r="O1761" t="b">
        <v>0</v>
      </c>
      <c r="P1761">
        <v>64</v>
      </c>
      <c r="Q1761" t="b">
        <v>1</v>
      </c>
      <c r="R1761" t="s">
        <v>8279</v>
      </c>
      <c r="S1761" s="2">
        <f>IF(E1761=0,0,E1761/D1761*100)</f>
        <v>115.55</v>
      </c>
      <c r="T1761" s="4">
        <f>IF(E1761=0,0,E1761/P1761)</f>
        <v>36.109375</v>
      </c>
      <c r="U1761" t="str">
        <f>PROPER(LEFT(R1761,(SEARCH("/",R1761)-2)+1))</f>
        <v>Music</v>
      </c>
      <c r="V1761" t="str">
        <f>PROPER(RIGHT(R1761,LEN(R1761)-SEARCH("/",R1761)))</f>
        <v>Indie Rock</v>
      </c>
    </row>
    <row r="1762" spans="1:22" x14ac:dyDescent="0.25">
      <c r="A1762">
        <v>1928</v>
      </c>
      <c r="B1762" s="7" t="s">
        <v>1929</v>
      </c>
      <c r="C1762" s="7" t="s">
        <v>6038</v>
      </c>
      <c r="D1762" s="4">
        <v>2550</v>
      </c>
      <c r="E1762" s="4">
        <v>2630</v>
      </c>
      <c r="F1762" t="s">
        <v>8219</v>
      </c>
      <c r="G1762" t="s">
        <v>8224</v>
      </c>
      <c r="H1762" t="s">
        <v>8246</v>
      </c>
      <c r="I1762">
        <v>1367940794</v>
      </c>
      <c r="J1762" s="11">
        <f>(((I1762/60)/60)/24)+DATE(1970,1,1)</f>
        <v>41401.648078703707</v>
      </c>
      <c r="K1762">
        <v>1365348794</v>
      </c>
      <c r="L1762" s="15">
        <f>(((K1762/60)/60)/24)+DATE(1970,1,1)</f>
        <v>41371.648078703707</v>
      </c>
      <c r="M1762" s="63">
        <f>DATEDIF(L1762,J1762,"D")</f>
        <v>30</v>
      </c>
      <c r="N1762" s="5">
        <v>30</v>
      </c>
      <c r="O1762" t="b">
        <v>0</v>
      </c>
      <c r="P1762">
        <v>34</v>
      </c>
      <c r="Q1762" t="b">
        <v>1</v>
      </c>
      <c r="R1762" t="s">
        <v>8279</v>
      </c>
      <c r="S1762" s="2">
        <f>IF(E1762=0,0,E1762/D1762*100)</f>
        <v>103.1372549019608</v>
      </c>
      <c r="T1762" s="4">
        <f>IF(E1762=0,0,E1762/P1762)</f>
        <v>77.352941176470594</v>
      </c>
      <c r="U1762" t="str">
        <f>PROPER(LEFT(R1762,(SEARCH("/",R1762)-2)+1))</f>
        <v>Music</v>
      </c>
      <c r="V1762" t="str">
        <f>PROPER(RIGHT(R1762,LEN(R1762)-SEARCH("/",R1762)))</f>
        <v>Indie Rock</v>
      </c>
    </row>
    <row r="1763" spans="1:22" x14ac:dyDescent="0.25">
      <c r="A1763">
        <v>1933</v>
      </c>
      <c r="B1763" s="7" t="s">
        <v>1934</v>
      </c>
      <c r="C1763" s="7" t="s">
        <v>6043</v>
      </c>
      <c r="D1763" s="4">
        <v>6000</v>
      </c>
      <c r="E1763" s="4">
        <v>10346</v>
      </c>
      <c r="F1763" t="s">
        <v>8219</v>
      </c>
      <c r="G1763" t="s">
        <v>8224</v>
      </c>
      <c r="H1763" t="s">
        <v>8246</v>
      </c>
      <c r="I1763">
        <v>1411787307</v>
      </c>
      <c r="J1763" s="11">
        <f>(((I1763/60)/60)/24)+DATE(1970,1,1)</f>
        <v>41909.130868055552</v>
      </c>
      <c r="K1763">
        <v>1409195307</v>
      </c>
      <c r="L1763" s="15">
        <f>(((K1763/60)/60)/24)+DATE(1970,1,1)</f>
        <v>41879.130868055552</v>
      </c>
      <c r="M1763" s="63">
        <f>DATEDIF(L1763,J1763,"D")</f>
        <v>30</v>
      </c>
      <c r="N1763" s="5">
        <v>30</v>
      </c>
      <c r="O1763" t="b">
        <v>0</v>
      </c>
      <c r="P1763">
        <v>110</v>
      </c>
      <c r="Q1763" t="b">
        <v>1</v>
      </c>
      <c r="R1763" t="s">
        <v>8279</v>
      </c>
      <c r="S1763" s="2">
        <f>IF(E1763=0,0,E1763/D1763*100)</f>
        <v>172.43333333333334</v>
      </c>
      <c r="T1763" s="4">
        <f>IF(E1763=0,0,E1763/P1763)</f>
        <v>94.054545454545448</v>
      </c>
      <c r="U1763" t="str">
        <f>PROPER(LEFT(R1763,(SEARCH("/",R1763)-2)+1))</f>
        <v>Music</v>
      </c>
      <c r="V1763" t="str">
        <f>PROPER(RIGHT(R1763,LEN(R1763)-SEARCH("/",R1763)))</f>
        <v>Indie Rock</v>
      </c>
    </row>
    <row r="1764" spans="1:22" x14ac:dyDescent="0.25">
      <c r="A1764">
        <v>1939</v>
      </c>
      <c r="B1764" s="7" t="s">
        <v>1940</v>
      </c>
      <c r="C1764" s="7" t="s">
        <v>6049</v>
      </c>
      <c r="D1764" s="4">
        <v>10000</v>
      </c>
      <c r="E1764" s="4">
        <v>11070</v>
      </c>
      <c r="F1764" t="s">
        <v>8219</v>
      </c>
      <c r="G1764" t="s">
        <v>8224</v>
      </c>
      <c r="H1764" t="s">
        <v>8246</v>
      </c>
      <c r="I1764">
        <v>1362955108</v>
      </c>
      <c r="J1764" s="11">
        <f>(((I1764/60)/60)/24)+DATE(1970,1,1)</f>
        <v>41343.943379629629</v>
      </c>
      <c r="K1764">
        <v>1360366708</v>
      </c>
      <c r="L1764" s="15">
        <f>(((K1764/60)/60)/24)+DATE(1970,1,1)</f>
        <v>41313.985046296293</v>
      </c>
      <c r="M1764" s="63">
        <f>DATEDIF(L1764,J1764,"D")</f>
        <v>30</v>
      </c>
      <c r="N1764" s="5">
        <v>30</v>
      </c>
      <c r="O1764" t="b">
        <v>0</v>
      </c>
      <c r="P1764">
        <v>96</v>
      </c>
      <c r="Q1764" t="b">
        <v>1</v>
      </c>
      <c r="R1764" t="s">
        <v>8279</v>
      </c>
      <c r="S1764" s="2">
        <f>IF(E1764=0,0,E1764/D1764*100)</f>
        <v>110.7</v>
      </c>
      <c r="T1764" s="4">
        <f>IF(E1764=0,0,E1764/P1764)</f>
        <v>115.3125</v>
      </c>
      <c r="U1764" t="str">
        <f>PROPER(LEFT(R1764,(SEARCH("/",R1764)-2)+1))</f>
        <v>Music</v>
      </c>
      <c r="V1764" t="str">
        <f>PROPER(RIGHT(R1764,LEN(R1764)-SEARCH("/",R1764)))</f>
        <v>Indie Rock</v>
      </c>
    </row>
    <row r="1765" spans="1:22" x14ac:dyDescent="0.25">
      <c r="A1765">
        <v>1941</v>
      </c>
      <c r="B1765" s="7" t="s">
        <v>1942</v>
      </c>
      <c r="C1765" s="7" t="s">
        <v>6051</v>
      </c>
      <c r="D1765" s="4">
        <v>250000</v>
      </c>
      <c r="E1765" s="4">
        <v>315295.89</v>
      </c>
      <c r="F1765" t="s">
        <v>8219</v>
      </c>
      <c r="G1765" t="s">
        <v>8224</v>
      </c>
      <c r="H1765" t="s">
        <v>8246</v>
      </c>
      <c r="I1765">
        <v>1400137131</v>
      </c>
      <c r="J1765" s="11">
        <f>(((I1765/60)/60)/24)+DATE(1970,1,1)</f>
        <v>41774.290868055556</v>
      </c>
      <c r="K1765">
        <v>1397545131</v>
      </c>
      <c r="L1765" s="15">
        <f>(((K1765/60)/60)/24)+DATE(1970,1,1)</f>
        <v>41744.290868055556</v>
      </c>
      <c r="M1765" s="63">
        <f>DATEDIF(L1765,J1765,"D")</f>
        <v>30</v>
      </c>
      <c r="N1765" s="5">
        <v>30</v>
      </c>
      <c r="O1765" t="b">
        <v>1</v>
      </c>
      <c r="P1765">
        <v>4883</v>
      </c>
      <c r="Q1765" t="b">
        <v>1</v>
      </c>
      <c r="R1765" t="s">
        <v>8295</v>
      </c>
      <c r="S1765" s="2">
        <f>IF(E1765=0,0,E1765/D1765*100)</f>
        <v>126.11835600000001</v>
      </c>
      <c r="T1765" s="4">
        <f>IF(E1765=0,0,E1765/P1765)</f>
        <v>64.570118779438872</v>
      </c>
      <c r="U1765" t="str">
        <f>PROPER(LEFT(R1765,(SEARCH("/",R1765)-2)+1))</f>
        <v>Technology</v>
      </c>
      <c r="V1765" t="str">
        <f>PROPER(RIGHT(R1765,LEN(R1765)-SEARCH("/",R1765)))</f>
        <v>Hardware</v>
      </c>
    </row>
    <row r="1766" spans="1:22" x14ac:dyDescent="0.25">
      <c r="A1766">
        <v>1944</v>
      </c>
      <c r="B1766" s="7" t="s">
        <v>1945</v>
      </c>
      <c r="C1766" s="7" t="s">
        <v>6054</v>
      </c>
      <c r="D1766" s="4">
        <v>40000</v>
      </c>
      <c r="E1766" s="4">
        <v>315222.2</v>
      </c>
      <c r="F1766" t="s">
        <v>8219</v>
      </c>
      <c r="G1766" t="s">
        <v>8224</v>
      </c>
      <c r="H1766" t="s">
        <v>8246</v>
      </c>
      <c r="I1766">
        <v>1398952890</v>
      </c>
      <c r="J1766" s="11">
        <f>(((I1766/60)/60)/24)+DATE(1970,1,1)</f>
        <v>41760.584374999999</v>
      </c>
      <c r="K1766">
        <v>1396360890</v>
      </c>
      <c r="L1766" s="15">
        <f>(((K1766/60)/60)/24)+DATE(1970,1,1)</f>
        <v>41730.584374999999</v>
      </c>
      <c r="M1766" s="63">
        <f>DATEDIF(L1766,J1766,"D")</f>
        <v>30</v>
      </c>
      <c r="N1766" s="5">
        <v>30</v>
      </c>
      <c r="O1766" t="b">
        <v>1</v>
      </c>
      <c r="P1766">
        <v>1789</v>
      </c>
      <c r="Q1766" t="b">
        <v>1</v>
      </c>
      <c r="R1766" t="s">
        <v>8295</v>
      </c>
      <c r="S1766" s="2">
        <f>IF(E1766=0,0,E1766/D1766*100)</f>
        <v>788.05550000000005</v>
      </c>
      <c r="T1766" s="4">
        <f>IF(E1766=0,0,E1766/P1766)</f>
        <v>176.200223588597</v>
      </c>
      <c r="U1766" t="str">
        <f>PROPER(LEFT(R1766,(SEARCH("/",R1766)-2)+1))</f>
        <v>Technology</v>
      </c>
      <c r="V1766" t="str">
        <f>PROPER(RIGHT(R1766,LEN(R1766)-SEARCH("/",R1766)))</f>
        <v>Hardware</v>
      </c>
    </row>
    <row r="1767" spans="1:22" x14ac:dyDescent="0.25">
      <c r="A1767">
        <v>1949</v>
      </c>
      <c r="B1767" s="7" t="s">
        <v>1950</v>
      </c>
      <c r="C1767" s="7" t="s">
        <v>6059</v>
      </c>
      <c r="D1767" s="4">
        <v>50000</v>
      </c>
      <c r="E1767" s="4">
        <v>53001.3</v>
      </c>
      <c r="F1767" t="s">
        <v>8219</v>
      </c>
      <c r="G1767" t="s">
        <v>8225</v>
      </c>
      <c r="H1767" t="s">
        <v>8247</v>
      </c>
      <c r="I1767">
        <v>1404986951</v>
      </c>
      <c r="J1767" s="11">
        <f>(((I1767/60)/60)/24)+DATE(1970,1,1)</f>
        <v>41830.423043981478</v>
      </c>
      <c r="K1767">
        <v>1402394951</v>
      </c>
      <c r="L1767" s="15">
        <f>(((K1767/60)/60)/24)+DATE(1970,1,1)</f>
        <v>41800.423043981478</v>
      </c>
      <c r="M1767" s="63">
        <f>DATEDIF(L1767,J1767,"D")</f>
        <v>30</v>
      </c>
      <c r="N1767" s="5">
        <v>30</v>
      </c>
      <c r="O1767" t="b">
        <v>1</v>
      </c>
      <c r="P1767">
        <v>943</v>
      </c>
      <c r="Q1767" t="b">
        <v>1</v>
      </c>
      <c r="R1767" t="s">
        <v>8295</v>
      </c>
      <c r="S1767" s="2">
        <f>IF(E1767=0,0,E1767/D1767*100)</f>
        <v>106.00260000000002</v>
      </c>
      <c r="T1767" s="4">
        <f>IF(E1767=0,0,E1767/P1767)</f>
        <v>56.204984093319197</v>
      </c>
      <c r="U1767" t="str">
        <f>PROPER(LEFT(R1767,(SEARCH("/",R1767)-2)+1))</f>
        <v>Technology</v>
      </c>
      <c r="V1767" t="str">
        <f>PROPER(RIGHT(R1767,LEN(R1767)-SEARCH("/",R1767)))</f>
        <v>Hardware</v>
      </c>
    </row>
    <row r="1768" spans="1:22" x14ac:dyDescent="0.25">
      <c r="A1768">
        <v>1951</v>
      </c>
      <c r="B1768" s="7" t="s">
        <v>1952</v>
      </c>
      <c r="C1768" s="7" t="s">
        <v>6061</v>
      </c>
      <c r="D1768" s="4">
        <v>50000</v>
      </c>
      <c r="E1768" s="4">
        <v>106222</v>
      </c>
      <c r="F1768" t="s">
        <v>8219</v>
      </c>
      <c r="G1768" t="s">
        <v>8224</v>
      </c>
      <c r="H1768" t="s">
        <v>8246</v>
      </c>
      <c r="I1768">
        <v>1478516737</v>
      </c>
      <c r="J1768" s="11">
        <f>(((I1768/60)/60)/24)+DATE(1970,1,1)</f>
        <v>42681.462233796294</v>
      </c>
      <c r="K1768">
        <v>1475921137</v>
      </c>
      <c r="L1768" s="15">
        <f>(((K1768/60)/60)/24)+DATE(1970,1,1)</f>
        <v>42651.420567129629</v>
      </c>
      <c r="M1768" s="63">
        <f>DATEDIF(L1768,J1768,"D")</f>
        <v>30</v>
      </c>
      <c r="N1768" s="5">
        <v>30</v>
      </c>
      <c r="O1768" t="b">
        <v>1</v>
      </c>
      <c r="P1768">
        <v>834</v>
      </c>
      <c r="Q1768" t="b">
        <v>1</v>
      </c>
      <c r="R1768" t="s">
        <v>8295</v>
      </c>
      <c r="S1768" s="2">
        <f>IF(E1768=0,0,E1768/D1768*100)</f>
        <v>212.44399999999999</v>
      </c>
      <c r="T1768" s="4">
        <f>IF(E1768=0,0,E1768/P1768)</f>
        <v>127.36450839328538</v>
      </c>
      <c r="U1768" t="str">
        <f>PROPER(LEFT(R1768,(SEARCH("/",R1768)-2)+1))</f>
        <v>Technology</v>
      </c>
      <c r="V1768" t="str">
        <f>PROPER(RIGHT(R1768,LEN(R1768)-SEARCH("/",R1768)))</f>
        <v>Hardware</v>
      </c>
    </row>
    <row r="1769" spans="1:22" x14ac:dyDescent="0.25">
      <c r="A1769">
        <v>1957</v>
      </c>
      <c r="B1769" s="7" t="s">
        <v>1958</v>
      </c>
      <c r="C1769" s="7" t="s">
        <v>6067</v>
      </c>
      <c r="D1769" s="4">
        <v>30000</v>
      </c>
      <c r="E1769" s="4">
        <v>50251.41</v>
      </c>
      <c r="F1769" t="s">
        <v>8219</v>
      </c>
      <c r="G1769" t="s">
        <v>8224</v>
      </c>
      <c r="H1769" t="s">
        <v>8246</v>
      </c>
      <c r="I1769">
        <v>1351304513</v>
      </c>
      <c r="J1769" s="11">
        <f>(((I1769/60)/60)/24)+DATE(1970,1,1)</f>
        <v>41209.098530092589</v>
      </c>
      <c r="K1769">
        <v>1348712513</v>
      </c>
      <c r="L1769" s="15">
        <f>(((K1769/60)/60)/24)+DATE(1970,1,1)</f>
        <v>41179.098530092589</v>
      </c>
      <c r="M1769" s="63">
        <f>DATEDIF(L1769,J1769,"D")</f>
        <v>30</v>
      </c>
      <c r="N1769" s="5">
        <v>30</v>
      </c>
      <c r="O1769" t="b">
        <v>1</v>
      </c>
      <c r="P1769">
        <v>660</v>
      </c>
      <c r="Q1769" t="b">
        <v>1</v>
      </c>
      <c r="R1769" t="s">
        <v>8295</v>
      </c>
      <c r="S1769" s="2">
        <f>IF(E1769=0,0,E1769/D1769*100)</f>
        <v>167.50470000000001</v>
      </c>
      <c r="T1769" s="4">
        <f>IF(E1769=0,0,E1769/P1769)</f>
        <v>76.138500000000008</v>
      </c>
      <c r="U1769" t="str">
        <f>PROPER(LEFT(R1769,(SEARCH("/",R1769)-2)+1))</f>
        <v>Technology</v>
      </c>
      <c r="V1769" t="str">
        <f>PROPER(RIGHT(R1769,LEN(R1769)-SEARCH("/",R1769)))</f>
        <v>Hardware</v>
      </c>
    </row>
    <row r="1770" spans="1:22" x14ac:dyDescent="0.25">
      <c r="A1770">
        <v>1958</v>
      </c>
      <c r="B1770" s="7" t="s">
        <v>1959</v>
      </c>
      <c r="C1770" s="7" t="s">
        <v>6068</v>
      </c>
      <c r="D1770" s="4">
        <v>7000</v>
      </c>
      <c r="E1770" s="4">
        <v>100490.02</v>
      </c>
      <c r="F1770" t="s">
        <v>8219</v>
      </c>
      <c r="G1770" t="s">
        <v>8224</v>
      </c>
      <c r="H1770" t="s">
        <v>8246</v>
      </c>
      <c r="I1770">
        <v>1364078561</v>
      </c>
      <c r="J1770" s="11">
        <f>(((I1770/60)/60)/24)+DATE(1970,1,1)</f>
        <v>41356.94630787037</v>
      </c>
      <c r="K1770">
        <v>1361490161</v>
      </c>
      <c r="L1770" s="15">
        <f>(((K1770/60)/60)/24)+DATE(1970,1,1)</f>
        <v>41326.987974537034</v>
      </c>
      <c r="M1770" s="63">
        <f>DATEDIF(L1770,J1770,"D")</f>
        <v>30</v>
      </c>
      <c r="N1770" s="5">
        <v>30</v>
      </c>
      <c r="O1770" t="b">
        <v>1</v>
      </c>
      <c r="P1770">
        <v>1356</v>
      </c>
      <c r="Q1770" t="b">
        <v>1</v>
      </c>
      <c r="R1770" t="s">
        <v>8295</v>
      </c>
      <c r="S1770" s="2">
        <f>IF(E1770=0,0,E1770/D1770*100)</f>
        <v>1435.5717142857143</v>
      </c>
      <c r="T1770" s="4">
        <f>IF(E1770=0,0,E1770/P1770)</f>
        <v>74.107684365781708</v>
      </c>
      <c r="U1770" t="str">
        <f>PROPER(LEFT(R1770,(SEARCH("/",R1770)-2)+1))</f>
        <v>Technology</v>
      </c>
      <c r="V1770" t="str">
        <f>PROPER(RIGHT(R1770,LEN(R1770)-SEARCH("/",R1770)))</f>
        <v>Hardware</v>
      </c>
    </row>
    <row r="1771" spans="1:22" x14ac:dyDescent="0.25">
      <c r="A1771">
        <v>1960</v>
      </c>
      <c r="B1771" s="7" t="s">
        <v>1961</v>
      </c>
      <c r="C1771" s="7" t="s">
        <v>6070</v>
      </c>
      <c r="D1771" s="4">
        <v>70000</v>
      </c>
      <c r="E1771" s="4">
        <v>82532</v>
      </c>
      <c r="F1771" t="s">
        <v>8219</v>
      </c>
      <c r="G1771" t="s">
        <v>8235</v>
      </c>
      <c r="H1771" t="s">
        <v>8255</v>
      </c>
      <c r="I1771">
        <v>1419151341</v>
      </c>
      <c r="J1771" s="11">
        <f>(((I1771/60)/60)/24)+DATE(1970,1,1)</f>
        <v>41994.362743055557</v>
      </c>
      <c r="K1771">
        <v>1416559341</v>
      </c>
      <c r="L1771" s="15">
        <f>(((K1771/60)/60)/24)+DATE(1970,1,1)</f>
        <v>41964.362743055557</v>
      </c>
      <c r="M1771" s="63">
        <f>DATEDIF(L1771,J1771,"D")</f>
        <v>30</v>
      </c>
      <c r="N1771" s="5">
        <v>30</v>
      </c>
      <c r="O1771" t="b">
        <v>1</v>
      </c>
      <c r="P1771">
        <v>33</v>
      </c>
      <c r="Q1771" t="b">
        <v>1</v>
      </c>
      <c r="R1771" t="s">
        <v>8295</v>
      </c>
      <c r="S1771" s="2">
        <f>IF(E1771=0,0,E1771/D1771*100)</f>
        <v>117.90285714285716</v>
      </c>
      <c r="T1771" s="4">
        <f>IF(E1771=0,0,E1771/P1771)</f>
        <v>2500.969696969697</v>
      </c>
      <c r="U1771" t="str">
        <f>PROPER(LEFT(R1771,(SEARCH("/",R1771)-2)+1))</f>
        <v>Technology</v>
      </c>
      <c r="V1771" t="str">
        <f>PROPER(RIGHT(R1771,LEN(R1771)-SEARCH("/",R1771)))</f>
        <v>Hardware</v>
      </c>
    </row>
    <row r="1772" spans="1:22" x14ac:dyDescent="0.25">
      <c r="A1772">
        <v>1962</v>
      </c>
      <c r="B1772" s="7" t="s">
        <v>1963</v>
      </c>
      <c r="C1772" s="7" t="s">
        <v>6072</v>
      </c>
      <c r="D1772" s="4">
        <v>10000</v>
      </c>
      <c r="E1772" s="4">
        <v>19292.5</v>
      </c>
      <c r="F1772" t="s">
        <v>8219</v>
      </c>
      <c r="G1772" t="s">
        <v>8224</v>
      </c>
      <c r="H1772" t="s">
        <v>8246</v>
      </c>
      <c r="I1772">
        <v>1400006636</v>
      </c>
      <c r="J1772" s="11">
        <f>(((I1772/60)/60)/24)+DATE(1970,1,1)</f>
        <v>41772.780509259261</v>
      </c>
      <c r="K1772">
        <v>1397414636</v>
      </c>
      <c r="L1772" s="15">
        <f>(((K1772/60)/60)/24)+DATE(1970,1,1)</f>
        <v>41742.780509259261</v>
      </c>
      <c r="M1772" s="63">
        <f>DATEDIF(L1772,J1772,"D")</f>
        <v>30</v>
      </c>
      <c r="N1772" s="5">
        <v>30</v>
      </c>
      <c r="O1772" t="b">
        <v>1</v>
      </c>
      <c r="P1772">
        <v>306</v>
      </c>
      <c r="Q1772" t="b">
        <v>1</v>
      </c>
      <c r="R1772" t="s">
        <v>8295</v>
      </c>
      <c r="S1772" s="2">
        <f>IF(E1772=0,0,E1772/D1772*100)</f>
        <v>192.92499999999998</v>
      </c>
      <c r="T1772" s="4">
        <f>IF(E1772=0,0,E1772/P1772)</f>
        <v>63.04738562091503</v>
      </c>
      <c r="U1772" t="str">
        <f>PROPER(LEFT(R1772,(SEARCH("/",R1772)-2)+1))</f>
        <v>Technology</v>
      </c>
      <c r="V1772" t="str">
        <f>PROPER(RIGHT(R1772,LEN(R1772)-SEARCH("/",R1772)))</f>
        <v>Hardware</v>
      </c>
    </row>
    <row r="1773" spans="1:22" x14ac:dyDescent="0.25">
      <c r="A1773">
        <v>1964</v>
      </c>
      <c r="B1773" s="7" t="s">
        <v>1965</v>
      </c>
      <c r="C1773" s="7" t="s">
        <v>6074</v>
      </c>
      <c r="D1773" s="4">
        <v>89200</v>
      </c>
      <c r="E1773" s="4">
        <v>231543.12</v>
      </c>
      <c r="F1773" t="s">
        <v>8219</v>
      </c>
      <c r="G1773" t="s">
        <v>8237</v>
      </c>
      <c r="H1773" t="s">
        <v>8249</v>
      </c>
      <c r="I1773">
        <v>1461306772</v>
      </c>
      <c r="J1773" s="11">
        <f>(((I1773/60)/60)/24)+DATE(1970,1,1)</f>
        <v>42482.272824074069</v>
      </c>
      <c r="K1773">
        <v>1458714772</v>
      </c>
      <c r="L1773" s="15">
        <f>(((K1773/60)/60)/24)+DATE(1970,1,1)</f>
        <v>42452.272824074069</v>
      </c>
      <c r="M1773" s="63">
        <f>DATEDIF(L1773,J1773,"D")</f>
        <v>30</v>
      </c>
      <c r="N1773" s="5">
        <v>30</v>
      </c>
      <c r="O1773" t="b">
        <v>1</v>
      </c>
      <c r="P1773">
        <v>1281</v>
      </c>
      <c r="Q1773" t="b">
        <v>1</v>
      </c>
      <c r="R1773" t="s">
        <v>8295</v>
      </c>
      <c r="S1773" s="2">
        <f>IF(E1773=0,0,E1773/D1773*100)</f>
        <v>259.57748878923763</v>
      </c>
      <c r="T1773" s="4">
        <f>IF(E1773=0,0,E1773/P1773)</f>
        <v>180.75185011709601</v>
      </c>
      <c r="U1773" t="str">
        <f>PROPER(LEFT(R1773,(SEARCH("/",R1773)-2)+1))</f>
        <v>Technology</v>
      </c>
      <c r="V1773" t="str">
        <f>PROPER(RIGHT(R1773,LEN(R1773)-SEARCH("/",R1773)))</f>
        <v>Hardware</v>
      </c>
    </row>
    <row r="1774" spans="1:22" x14ac:dyDescent="0.25">
      <c r="A1774">
        <v>1966</v>
      </c>
      <c r="B1774" s="7" t="s">
        <v>1967</v>
      </c>
      <c r="C1774" s="7" t="s">
        <v>6076</v>
      </c>
      <c r="D1774" s="4">
        <v>100000</v>
      </c>
      <c r="E1774" s="4">
        <v>206743.09</v>
      </c>
      <c r="F1774" t="s">
        <v>8219</v>
      </c>
      <c r="G1774" t="s">
        <v>8224</v>
      </c>
      <c r="H1774" t="s">
        <v>8246</v>
      </c>
      <c r="I1774">
        <v>1408021098</v>
      </c>
      <c r="J1774" s="11">
        <f>(((I1774/60)/60)/24)+DATE(1970,1,1)</f>
        <v>41865.540486111109</v>
      </c>
      <c r="K1774">
        <v>1405429098</v>
      </c>
      <c r="L1774" s="15">
        <f>(((K1774/60)/60)/24)+DATE(1970,1,1)</f>
        <v>41835.540486111109</v>
      </c>
      <c r="M1774" s="63">
        <f>DATEDIF(L1774,J1774,"D")</f>
        <v>30</v>
      </c>
      <c r="N1774" s="5">
        <v>30</v>
      </c>
      <c r="O1774" t="b">
        <v>1</v>
      </c>
      <c r="P1774">
        <v>1513</v>
      </c>
      <c r="Q1774" t="b">
        <v>1</v>
      </c>
      <c r="R1774" t="s">
        <v>8295</v>
      </c>
      <c r="S1774" s="2">
        <f>IF(E1774=0,0,E1774/D1774*100)</f>
        <v>206.74309000000002</v>
      </c>
      <c r="T1774" s="4">
        <f>IF(E1774=0,0,E1774/P1774)</f>
        <v>136.6444745538665</v>
      </c>
      <c r="U1774" t="str">
        <f>PROPER(LEFT(R1774,(SEARCH("/",R1774)-2)+1))</f>
        <v>Technology</v>
      </c>
      <c r="V1774" t="str">
        <f>PROPER(RIGHT(R1774,LEN(R1774)-SEARCH("/",R1774)))</f>
        <v>Hardware</v>
      </c>
    </row>
    <row r="1775" spans="1:22" x14ac:dyDescent="0.25">
      <c r="A1775">
        <v>1967</v>
      </c>
      <c r="B1775" s="7" t="s">
        <v>1968</v>
      </c>
      <c r="C1775" s="7" t="s">
        <v>6077</v>
      </c>
      <c r="D1775" s="4">
        <v>20000</v>
      </c>
      <c r="E1775" s="4">
        <v>74026</v>
      </c>
      <c r="F1775" t="s">
        <v>8219</v>
      </c>
      <c r="G1775" t="s">
        <v>8224</v>
      </c>
      <c r="H1775" t="s">
        <v>8246</v>
      </c>
      <c r="I1775">
        <v>1398959729</v>
      </c>
      <c r="J1775" s="11">
        <f>(((I1775/60)/60)/24)+DATE(1970,1,1)</f>
        <v>41760.663530092592</v>
      </c>
      <c r="K1775">
        <v>1396367729</v>
      </c>
      <c r="L1775" s="15">
        <f>(((K1775/60)/60)/24)+DATE(1970,1,1)</f>
        <v>41730.663530092592</v>
      </c>
      <c r="M1775" s="63">
        <f>DATEDIF(L1775,J1775,"D")</f>
        <v>30</v>
      </c>
      <c r="N1775" s="5">
        <v>30</v>
      </c>
      <c r="O1775" t="b">
        <v>1</v>
      </c>
      <c r="P1775">
        <v>405</v>
      </c>
      <c r="Q1775" t="b">
        <v>1</v>
      </c>
      <c r="R1775" t="s">
        <v>8295</v>
      </c>
      <c r="S1775" s="2">
        <f>IF(E1775=0,0,E1775/D1775*100)</f>
        <v>370.13</v>
      </c>
      <c r="T1775" s="4">
        <f>IF(E1775=0,0,E1775/P1775)</f>
        <v>182.78024691358024</v>
      </c>
      <c r="U1775" t="str">
        <f>PROPER(LEFT(R1775,(SEARCH("/",R1775)-2)+1))</f>
        <v>Technology</v>
      </c>
      <c r="V1775" t="str">
        <f>PROPER(RIGHT(R1775,LEN(R1775)-SEARCH("/",R1775)))</f>
        <v>Hardware</v>
      </c>
    </row>
    <row r="1776" spans="1:22" x14ac:dyDescent="0.25">
      <c r="A1776">
        <v>1969</v>
      </c>
      <c r="B1776" s="7" t="s">
        <v>1970</v>
      </c>
      <c r="C1776" s="7" t="s">
        <v>6079</v>
      </c>
      <c r="D1776" s="4">
        <v>20000</v>
      </c>
      <c r="E1776" s="4">
        <v>115816</v>
      </c>
      <c r="F1776" t="s">
        <v>8219</v>
      </c>
      <c r="G1776" t="s">
        <v>8225</v>
      </c>
      <c r="H1776" t="s">
        <v>8247</v>
      </c>
      <c r="I1776">
        <v>1470423668</v>
      </c>
      <c r="J1776" s="11">
        <f>(((I1776/60)/60)/24)+DATE(1970,1,1)</f>
        <v>42587.792453703703</v>
      </c>
      <c r="K1776">
        <v>1467831668</v>
      </c>
      <c r="L1776" s="15">
        <f>(((K1776/60)/60)/24)+DATE(1970,1,1)</f>
        <v>42557.792453703703</v>
      </c>
      <c r="M1776" s="63">
        <f>DATEDIF(L1776,J1776,"D")</f>
        <v>30</v>
      </c>
      <c r="N1776" s="5">
        <v>30</v>
      </c>
      <c r="O1776" t="b">
        <v>1</v>
      </c>
      <c r="P1776">
        <v>1887</v>
      </c>
      <c r="Q1776" t="b">
        <v>1</v>
      </c>
      <c r="R1776" t="s">
        <v>8295</v>
      </c>
      <c r="S1776" s="2">
        <f>IF(E1776=0,0,E1776/D1776*100)</f>
        <v>579.08000000000004</v>
      </c>
      <c r="T1776" s="4">
        <f>IF(E1776=0,0,E1776/P1776)</f>
        <v>61.375728669846318</v>
      </c>
      <c r="U1776" t="str">
        <f>PROPER(LEFT(R1776,(SEARCH("/",R1776)-2)+1))</f>
        <v>Technology</v>
      </c>
      <c r="V1776" t="str">
        <f>PROPER(RIGHT(R1776,LEN(R1776)-SEARCH("/",R1776)))</f>
        <v>Hardware</v>
      </c>
    </row>
    <row r="1777" spans="1:22" x14ac:dyDescent="0.25">
      <c r="A1777">
        <v>1972</v>
      </c>
      <c r="B1777" s="7" t="s">
        <v>1973</v>
      </c>
      <c r="C1777" s="7" t="s">
        <v>6082</v>
      </c>
      <c r="D1777" s="4">
        <v>2500</v>
      </c>
      <c r="E1777" s="4">
        <v>16862</v>
      </c>
      <c r="F1777" t="s">
        <v>8219</v>
      </c>
      <c r="G1777" t="s">
        <v>8224</v>
      </c>
      <c r="H1777" t="s">
        <v>8246</v>
      </c>
      <c r="I1777">
        <v>1353201444</v>
      </c>
      <c r="J1777" s="11">
        <f>(((I1777/60)/60)/24)+DATE(1970,1,1)</f>
        <v>41231.053749999999</v>
      </c>
      <c r="K1777">
        <v>1350605844</v>
      </c>
      <c r="L1777" s="15">
        <f>(((K1777/60)/60)/24)+DATE(1970,1,1)</f>
        <v>41201.012083333335</v>
      </c>
      <c r="M1777" s="63">
        <f>DATEDIF(L1777,J1777,"D")</f>
        <v>30</v>
      </c>
      <c r="N1777" s="5">
        <v>30</v>
      </c>
      <c r="O1777" t="b">
        <v>1</v>
      </c>
      <c r="P1777">
        <v>238</v>
      </c>
      <c r="Q1777" t="b">
        <v>1</v>
      </c>
      <c r="R1777" t="s">
        <v>8295</v>
      </c>
      <c r="S1777" s="2">
        <f>IF(E1777=0,0,E1777/D1777*100)</f>
        <v>674.48</v>
      </c>
      <c r="T1777" s="4">
        <f>IF(E1777=0,0,E1777/P1777)</f>
        <v>70.848739495798313</v>
      </c>
      <c r="U1777" t="str">
        <f>PROPER(LEFT(R1777,(SEARCH("/",R1777)-2)+1))</f>
        <v>Technology</v>
      </c>
      <c r="V1777" t="str">
        <f>PROPER(RIGHT(R1777,LEN(R1777)-SEARCH("/",R1777)))</f>
        <v>Hardware</v>
      </c>
    </row>
    <row r="1778" spans="1:22" x14ac:dyDescent="0.25">
      <c r="A1778">
        <v>1975</v>
      </c>
      <c r="B1778" s="7" t="s">
        <v>1976</v>
      </c>
      <c r="C1778" s="7" t="s">
        <v>6085</v>
      </c>
      <c r="D1778" s="4">
        <v>16000</v>
      </c>
      <c r="E1778" s="4">
        <v>33393.339999999997</v>
      </c>
      <c r="F1778" t="s">
        <v>8219</v>
      </c>
      <c r="G1778" t="s">
        <v>8224</v>
      </c>
      <c r="H1778" t="s">
        <v>8246</v>
      </c>
      <c r="I1778">
        <v>1362938851</v>
      </c>
      <c r="J1778" s="11">
        <f>(((I1778/60)/60)/24)+DATE(1970,1,1)</f>
        <v>41343.755219907405</v>
      </c>
      <c r="K1778">
        <v>1360346851</v>
      </c>
      <c r="L1778" s="15">
        <f>(((K1778/60)/60)/24)+DATE(1970,1,1)</f>
        <v>41313.755219907405</v>
      </c>
      <c r="M1778" s="63">
        <f>DATEDIF(L1778,J1778,"D")</f>
        <v>30</v>
      </c>
      <c r="N1778" s="5">
        <v>30</v>
      </c>
      <c r="O1778" t="b">
        <v>1</v>
      </c>
      <c r="P1778">
        <v>253</v>
      </c>
      <c r="Q1778" t="b">
        <v>1</v>
      </c>
      <c r="R1778" t="s">
        <v>8295</v>
      </c>
      <c r="S1778" s="2">
        <f>IF(E1778=0,0,E1778/D1778*100)</f>
        <v>208.70837499999996</v>
      </c>
      <c r="T1778" s="4">
        <f>IF(E1778=0,0,E1778/P1778)</f>
        <v>131.98948616600788</v>
      </c>
      <c r="U1778" t="str">
        <f>PROPER(LEFT(R1778,(SEARCH("/",R1778)-2)+1))</f>
        <v>Technology</v>
      </c>
      <c r="V1778" t="str">
        <f>PROPER(RIGHT(R1778,LEN(R1778)-SEARCH("/",R1778)))</f>
        <v>Hardware</v>
      </c>
    </row>
    <row r="1779" spans="1:22" x14ac:dyDescent="0.25">
      <c r="A1779">
        <v>1976</v>
      </c>
      <c r="B1779" s="7" t="s">
        <v>1977</v>
      </c>
      <c r="C1779" s="7" t="s">
        <v>6086</v>
      </c>
      <c r="D1779" s="4">
        <v>4000</v>
      </c>
      <c r="E1779" s="4">
        <v>13864</v>
      </c>
      <c r="F1779" t="s">
        <v>8219</v>
      </c>
      <c r="G1779" t="s">
        <v>8225</v>
      </c>
      <c r="H1779" t="s">
        <v>8247</v>
      </c>
      <c r="I1779">
        <v>1373751325</v>
      </c>
      <c r="J1779" s="11">
        <f>(((I1779/60)/60)/24)+DATE(1970,1,1)</f>
        <v>41468.899594907409</v>
      </c>
      <c r="K1779">
        <v>1371159325</v>
      </c>
      <c r="L1779" s="15">
        <f>(((K1779/60)/60)/24)+DATE(1970,1,1)</f>
        <v>41438.899594907409</v>
      </c>
      <c r="M1779" s="63">
        <f>DATEDIF(L1779,J1779,"D")</f>
        <v>30</v>
      </c>
      <c r="N1779" s="5">
        <v>30</v>
      </c>
      <c r="O1779" t="b">
        <v>1</v>
      </c>
      <c r="P1779">
        <v>473</v>
      </c>
      <c r="Q1779" t="b">
        <v>1</v>
      </c>
      <c r="R1779" t="s">
        <v>8295</v>
      </c>
      <c r="S1779" s="2">
        <f>IF(E1779=0,0,E1779/D1779*100)</f>
        <v>346.6</v>
      </c>
      <c r="T1779" s="4">
        <f>IF(E1779=0,0,E1779/P1779)</f>
        <v>29.310782241014799</v>
      </c>
      <c r="U1779" t="str">
        <f>PROPER(LEFT(R1779,(SEARCH("/",R1779)-2)+1))</f>
        <v>Technology</v>
      </c>
      <c r="V1779" t="str">
        <f>PROPER(RIGHT(R1779,LEN(R1779)-SEARCH("/",R1779)))</f>
        <v>Hardware</v>
      </c>
    </row>
    <row r="1780" spans="1:22" x14ac:dyDescent="0.25">
      <c r="A1780">
        <v>1981</v>
      </c>
      <c r="B1780" s="7" t="s">
        <v>1982</v>
      </c>
      <c r="C1780" s="7" t="s">
        <v>6091</v>
      </c>
      <c r="D1780" s="4">
        <v>7500</v>
      </c>
      <c r="E1780" s="4">
        <v>381</v>
      </c>
      <c r="F1780" t="s">
        <v>8221</v>
      </c>
      <c r="G1780" t="s">
        <v>8229</v>
      </c>
      <c r="H1780" t="s">
        <v>8251</v>
      </c>
      <c r="I1780">
        <v>1404926665</v>
      </c>
      <c r="J1780" s="11">
        <f>(((I1780/60)/60)/24)+DATE(1970,1,1)</f>
        <v>41829.725289351853</v>
      </c>
      <c r="K1780">
        <v>1402334665</v>
      </c>
      <c r="L1780" s="15">
        <f>(((K1780/60)/60)/24)+DATE(1970,1,1)</f>
        <v>41799.725289351853</v>
      </c>
      <c r="M1780" s="63">
        <f>DATEDIF(L1780,J1780,"D")</f>
        <v>30</v>
      </c>
      <c r="N1780" s="5">
        <v>30</v>
      </c>
      <c r="O1780" t="b">
        <v>0</v>
      </c>
      <c r="P1780">
        <v>12</v>
      </c>
      <c r="Q1780" t="b">
        <v>0</v>
      </c>
      <c r="R1780" t="s">
        <v>8296</v>
      </c>
      <c r="S1780" s="2">
        <f>IF(E1780=0,0,E1780/D1780*100)</f>
        <v>5.08</v>
      </c>
      <c r="T1780" s="4">
        <f>IF(E1780=0,0,E1780/P1780)</f>
        <v>31.75</v>
      </c>
      <c r="U1780" t="str">
        <f>PROPER(LEFT(R1780,(SEARCH("/",R1780)-2)+1))</f>
        <v>Photography</v>
      </c>
      <c r="V1780" t="str">
        <f>PROPER(RIGHT(R1780,LEN(R1780)-SEARCH("/",R1780)))</f>
        <v>People</v>
      </c>
    </row>
    <row r="1781" spans="1:22" x14ac:dyDescent="0.25">
      <c r="A1781">
        <v>1982</v>
      </c>
      <c r="B1781" s="7" t="s">
        <v>1983</v>
      </c>
      <c r="C1781" s="7" t="s">
        <v>6092</v>
      </c>
      <c r="D1781" s="4">
        <v>180000</v>
      </c>
      <c r="E1781" s="4">
        <v>0</v>
      </c>
      <c r="F1781" t="s">
        <v>8221</v>
      </c>
      <c r="G1781" t="s">
        <v>8231</v>
      </c>
      <c r="H1781" t="s">
        <v>8252</v>
      </c>
      <c r="I1781">
        <v>1480863887</v>
      </c>
      <c r="J1781" s="11">
        <f>(((I1781/60)/60)/24)+DATE(1970,1,1)</f>
        <v>42708.628321759257</v>
      </c>
      <c r="K1781">
        <v>1478268287</v>
      </c>
      <c r="L1781" s="15">
        <f>(((K1781/60)/60)/24)+DATE(1970,1,1)</f>
        <v>42678.586655092593</v>
      </c>
      <c r="M1781" s="63">
        <f>DATEDIF(L1781,J1781,"D")</f>
        <v>30</v>
      </c>
      <c r="N1781" s="5">
        <v>30</v>
      </c>
      <c r="O1781" t="b">
        <v>0</v>
      </c>
      <c r="P1781">
        <v>0</v>
      </c>
      <c r="Q1781" t="b">
        <v>0</v>
      </c>
      <c r="R1781" t="s">
        <v>8296</v>
      </c>
      <c r="S1781" s="2">
        <f>IF(E1781=0,0,E1781/D1781*100)</f>
        <v>0</v>
      </c>
      <c r="T1781" s="4">
        <f>IF(E1781=0,0,E1781/P1781)</f>
        <v>0</v>
      </c>
      <c r="U1781" t="str">
        <f>PROPER(LEFT(R1781,(SEARCH("/",R1781)-2)+1))</f>
        <v>Photography</v>
      </c>
      <c r="V1781" t="str">
        <f>PROPER(RIGHT(R1781,LEN(R1781)-SEARCH("/",R1781)))</f>
        <v>People</v>
      </c>
    </row>
    <row r="1782" spans="1:22" x14ac:dyDescent="0.25">
      <c r="A1782">
        <v>1986</v>
      </c>
      <c r="B1782" s="7" t="s">
        <v>1987</v>
      </c>
      <c r="C1782" s="7" t="s">
        <v>6096</v>
      </c>
      <c r="D1782" s="4">
        <v>2000</v>
      </c>
      <c r="E1782" s="4">
        <v>1</v>
      </c>
      <c r="F1782" t="s">
        <v>8221</v>
      </c>
      <c r="G1782" t="s">
        <v>8225</v>
      </c>
      <c r="H1782" t="s">
        <v>8247</v>
      </c>
      <c r="I1782">
        <v>1457947483</v>
      </c>
      <c r="J1782" s="11">
        <f>(((I1782/60)/60)/24)+DATE(1970,1,1)</f>
        <v>42443.392164351855</v>
      </c>
      <c r="K1782">
        <v>1455359083</v>
      </c>
      <c r="L1782" s="15">
        <f>(((K1782/60)/60)/24)+DATE(1970,1,1)</f>
        <v>42413.433831018512</v>
      </c>
      <c r="M1782" s="63">
        <f>DATEDIF(L1782,J1782,"D")</f>
        <v>30</v>
      </c>
      <c r="N1782" s="5">
        <v>30</v>
      </c>
      <c r="O1782" t="b">
        <v>0</v>
      </c>
      <c r="P1782">
        <v>1</v>
      </c>
      <c r="Q1782" t="b">
        <v>0</v>
      </c>
      <c r="R1782" t="s">
        <v>8296</v>
      </c>
      <c r="S1782" s="2">
        <f>IF(E1782=0,0,E1782/D1782*100)</f>
        <v>0.05</v>
      </c>
      <c r="T1782" s="4">
        <f>IF(E1782=0,0,E1782/P1782)</f>
        <v>1</v>
      </c>
      <c r="U1782" t="str">
        <f>PROPER(LEFT(R1782,(SEARCH("/",R1782)-2)+1))</f>
        <v>Photography</v>
      </c>
      <c r="V1782" t="str">
        <f>PROPER(RIGHT(R1782,LEN(R1782)-SEARCH("/",R1782)))</f>
        <v>People</v>
      </c>
    </row>
    <row r="1783" spans="1:22" x14ac:dyDescent="0.25">
      <c r="A1783">
        <v>1987</v>
      </c>
      <c r="B1783" s="7" t="s">
        <v>1988</v>
      </c>
      <c r="C1783" s="7" t="s">
        <v>6097</v>
      </c>
      <c r="D1783" s="4">
        <v>5500</v>
      </c>
      <c r="E1783" s="4">
        <v>2336</v>
      </c>
      <c r="F1783" t="s">
        <v>8221</v>
      </c>
      <c r="G1783" t="s">
        <v>8225</v>
      </c>
      <c r="H1783" t="s">
        <v>8247</v>
      </c>
      <c r="I1783">
        <v>1425223276</v>
      </c>
      <c r="J1783" s="11">
        <f>(((I1783/60)/60)/24)+DATE(1970,1,1)</f>
        <v>42064.639768518522</v>
      </c>
      <c r="K1783">
        <v>1422631276</v>
      </c>
      <c r="L1783" s="15">
        <f>(((K1783/60)/60)/24)+DATE(1970,1,1)</f>
        <v>42034.639768518522</v>
      </c>
      <c r="M1783" s="63">
        <f>DATEDIF(L1783,J1783,"D")</f>
        <v>30</v>
      </c>
      <c r="N1783" s="5">
        <v>30</v>
      </c>
      <c r="O1783" t="b">
        <v>0</v>
      </c>
      <c r="P1783">
        <v>28</v>
      </c>
      <c r="Q1783" t="b">
        <v>0</v>
      </c>
      <c r="R1783" t="s">
        <v>8296</v>
      </c>
      <c r="S1783" s="2">
        <f>IF(E1783=0,0,E1783/D1783*100)</f>
        <v>42.472727272727276</v>
      </c>
      <c r="T1783" s="4">
        <f>IF(E1783=0,0,E1783/P1783)</f>
        <v>83.428571428571431</v>
      </c>
      <c r="U1783" t="str">
        <f>PROPER(LEFT(R1783,(SEARCH("/",R1783)-2)+1))</f>
        <v>Photography</v>
      </c>
      <c r="V1783" t="str">
        <f>PROPER(RIGHT(R1783,LEN(R1783)-SEARCH("/",R1783)))</f>
        <v>People</v>
      </c>
    </row>
    <row r="1784" spans="1:22" x14ac:dyDescent="0.25">
      <c r="A1784">
        <v>1988</v>
      </c>
      <c r="B1784" s="7" t="s">
        <v>1989</v>
      </c>
      <c r="C1784" s="7" t="s">
        <v>6098</v>
      </c>
      <c r="D1784" s="4">
        <v>6000</v>
      </c>
      <c r="E1784" s="4">
        <v>25</v>
      </c>
      <c r="F1784" t="s">
        <v>8221</v>
      </c>
      <c r="G1784" t="s">
        <v>8224</v>
      </c>
      <c r="H1784" t="s">
        <v>8246</v>
      </c>
      <c r="I1784">
        <v>1440094742</v>
      </c>
      <c r="J1784" s="11">
        <f>(((I1784/60)/60)/24)+DATE(1970,1,1)</f>
        <v>42236.763217592597</v>
      </c>
      <c r="K1784">
        <v>1437502742</v>
      </c>
      <c r="L1784" s="15">
        <f>(((K1784/60)/60)/24)+DATE(1970,1,1)</f>
        <v>42206.763217592597</v>
      </c>
      <c r="M1784" s="63">
        <f>DATEDIF(L1784,J1784,"D")</f>
        <v>30</v>
      </c>
      <c r="N1784" s="5">
        <v>30</v>
      </c>
      <c r="O1784" t="b">
        <v>0</v>
      </c>
      <c r="P1784">
        <v>1</v>
      </c>
      <c r="Q1784" t="b">
        <v>0</v>
      </c>
      <c r="R1784" t="s">
        <v>8296</v>
      </c>
      <c r="S1784" s="2">
        <f>IF(E1784=0,0,E1784/D1784*100)</f>
        <v>0.41666666666666669</v>
      </c>
      <c r="T1784" s="4">
        <f>IF(E1784=0,0,E1784/P1784)</f>
        <v>25</v>
      </c>
      <c r="U1784" t="str">
        <f>PROPER(LEFT(R1784,(SEARCH("/",R1784)-2)+1))</f>
        <v>Photography</v>
      </c>
      <c r="V1784" t="str">
        <f>PROPER(RIGHT(R1784,LEN(R1784)-SEARCH("/",R1784)))</f>
        <v>People</v>
      </c>
    </row>
    <row r="1785" spans="1:22" x14ac:dyDescent="0.25">
      <c r="A1785">
        <v>1989</v>
      </c>
      <c r="B1785" s="7" t="s">
        <v>1990</v>
      </c>
      <c r="C1785" s="7" t="s">
        <v>6099</v>
      </c>
      <c r="D1785" s="4">
        <v>5000</v>
      </c>
      <c r="E1785" s="4">
        <v>50</v>
      </c>
      <c r="F1785" t="s">
        <v>8221</v>
      </c>
      <c r="G1785" t="s">
        <v>8224</v>
      </c>
      <c r="H1785" t="s">
        <v>8246</v>
      </c>
      <c r="I1785">
        <v>1481473208</v>
      </c>
      <c r="J1785" s="11">
        <f>(((I1785/60)/60)/24)+DATE(1970,1,1)</f>
        <v>42715.680648148147</v>
      </c>
      <c r="K1785">
        <v>1478881208</v>
      </c>
      <c r="L1785" s="15">
        <f>(((K1785/60)/60)/24)+DATE(1970,1,1)</f>
        <v>42685.680648148147</v>
      </c>
      <c r="M1785" s="63">
        <f>DATEDIF(L1785,J1785,"D")</f>
        <v>30</v>
      </c>
      <c r="N1785" s="5">
        <v>30</v>
      </c>
      <c r="O1785" t="b">
        <v>0</v>
      </c>
      <c r="P1785">
        <v>1</v>
      </c>
      <c r="Q1785" t="b">
        <v>0</v>
      </c>
      <c r="R1785" t="s">
        <v>8296</v>
      </c>
      <c r="S1785" s="2">
        <f>IF(E1785=0,0,E1785/D1785*100)</f>
        <v>1</v>
      </c>
      <c r="T1785" s="4">
        <f>IF(E1785=0,0,E1785/P1785)</f>
        <v>50</v>
      </c>
      <c r="U1785" t="str">
        <f>PROPER(LEFT(R1785,(SEARCH("/",R1785)-2)+1))</f>
        <v>Photography</v>
      </c>
      <c r="V1785" t="str">
        <f>PROPER(RIGHT(R1785,LEN(R1785)-SEARCH("/",R1785)))</f>
        <v>People</v>
      </c>
    </row>
    <row r="1786" spans="1:22" x14ac:dyDescent="0.25">
      <c r="A1786">
        <v>1992</v>
      </c>
      <c r="B1786" s="7" t="s">
        <v>1993</v>
      </c>
      <c r="C1786" s="7" t="s">
        <v>6102</v>
      </c>
      <c r="D1786" s="4">
        <v>1500</v>
      </c>
      <c r="E1786" s="4">
        <v>2</v>
      </c>
      <c r="F1786" t="s">
        <v>8221</v>
      </c>
      <c r="G1786" t="s">
        <v>8224</v>
      </c>
      <c r="H1786" t="s">
        <v>8246</v>
      </c>
      <c r="I1786">
        <v>1424229991</v>
      </c>
      <c r="J1786" s="11">
        <f>(((I1786/60)/60)/24)+DATE(1970,1,1)</f>
        <v>42053.143414351856</v>
      </c>
      <c r="K1786">
        <v>1421637991</v>
      </c>
      <c r="L1786" s="15">
        <f>(((K1786/60)/60)/24)+DATE(1970,1,1)</f>
        <v>42023.143414351856</v>
      </c>
      <c r="M1786" s="63">
        <f>DATEDIF(L1786,J1786,"D")</f>
        <v>30</v>
      </c>
      <c r="N1786" s="5">
        <v>30</v>
      </c>
      <c r="O1786" t="b">
        <v>0</v>
      </c>
      <c r="P1786">
        <v>2</v>
      </c>
      <c r="Q1786" t="b">
        <v>0</v>
      </c>
      <c r="R1786" t="s">
        <v>8296</v>
      </c>
      <c r="S1786" s="2">
        <f>IF(E1786=0,0,E1786/D1786*100)</f>
        <v>0.13333333333333333</v>
      </c>
      <c r="T1786" s="4">
        <f>IF(E1786=0,0,E1786/P1786)</f>
        <v>1</v>
      </c>
      <c r="U1786" t="str">
        <f>PROPER(LEFT(R1786,(SEARCH("/",R1786)-2)+1))</f>
        <v>Photography</v>
      </c>
      <c r="V1786" t="str">
        <f>PROPER(RIGHT(R1786,LEN(R1786)-SEARCH("/",R1786)))</f>
        <v>People</v>
      </c>
    </row>
    <row r="1787" spans="1:22" x14ac:dyDescent="0.25">
      <c r="A1787">
        <v>1993</v>
      </c>
      <c r="B1787" s="7" t="s">
        <v>1994</v>
      </c>
      <c r="C1787" s="7" t="s">
        <v>6103</v>
      </c>
      <c r="D1787" s="4">
        <v>2000</v>
      </c>
      <c r="E1787" s="4">
        <v>0</v>
      </c>
      <c r="F1787" t="s">
        <v>8221</v>
      </c>
      <c r="G1787" t="s">
        <v>8225</v>
      </c>
      <c r="H1787" t="s">
        <v>8247</v>
      </c>
      <c r="I1787">
        <v>1450706837</v>
      </c>
      <c r="J1787" s="11">
        <f>(((I1787/60)/60)/24)+DATE(1970,1,1)</f>
        <v>42359.58839120371</v>
      </c>
      <c r="K1787">
        <v>1448114837</v>
      </c>
      <c r="L1787" s="15">
        <f>(((K1787/60)/60)/24)+DATE(1970,1,1)</f>
        <v>42329.58839120371</v>
      </c>
      <c r="M1787" s="63">
        <f>DATEDIF(L1787,J1787,"D")</f>
        <v>30</v>
      </c>
      <c r="N1787" s="5">
        <v>30</v>
      </c>
      <c r="O1787" t="b">
        <v>0</v>
      </c>
      <c r="P1787">
        <v>0</v>
      </c>
      <c r="Q1787" t="b">
        <v>0</v>
      </c>
      <c r="R1787" t="s">
        <v>8296</v>
      </c>
      <c r="S1787" s="2">
        <f>IF(E1787=0,0,E1787/D1787*100)</f>
        <v>0</v>
      </c>
      <c r="T1787" s="4">
        <f>IF(E1787=0,0,E1787/P1787)</f>
        <v>0</v>
      </c>
      <c r="U1787" t="str">
        <f>PROPER(LEFT(R1787,(SEARCH("/",R1787)-2)+1))</f>
        <v>Photography</v>
      </c>
      <c r="V1787" t="str">
        <f>PROPER(RIGHT(R1787,LEN(R1787)-SEARCH("/",R1787)))</f>
        <v>People</v>
      </c>
    </row>
    <row r="1788" spans="1:22" x14ac:dyDescent="0.25">
      <c r="A1788">
        <v>1996</v>
      </c>
      <c r="B1788" s="7" t="s">
        <v>1997</v>
      </c>
      <c r="C1788" s="7" t="s">
        <v>6106</v>
      </c>
      <c r="D1788" s="4">
        <v>133800</v>
      </c>
      <c r="E1788" s="4">
        <v>0</v>
      </c>
      <c r="F1788" t="s">
        <v>8221</v>
      </c>
      <c r="G1788" t="s">
        <v>8224</v>
      </c>
      <c r="H1788" t="s">
        <v>8246</v>
      </c>
      <c r="I1788">
        <v>1405021211</v>
      </c>
      <c r="J1788" s="11">
        <f>(((I1788/60)/60)/24)+DATE(1970,1,1)</f>
        <v>41830.819571759261</v>
      </c>
      <c r="K1788">
        <v>1402429211</v>
      </c>
      <c r="L1788" s="15">
        <f>(((K1788/60)/60)/24)+DATE(1970,1,1)</f>
        <v>41800.819571759261</v>
      </c>
      <c r="M1788" s="63">
        <f>DATEDIF(L1788,J1788,"D")</f>
        <v>30</v>
      </c>
      <c r="N1788" s="5">
        <v>30</v>
      </c>
      <c r="O1788" t="b">
        <v>0</v>
      </c>
      <c r="P1788">
        <v>0</v>
      </c>
      <c r="Q1788" t="b">
        <v>0</v>
      </c>
      <c r="R1788" t="s">
        <v>8296</v>
      </c>
      <c r="S1788" s="2">
        <f>IF(E1788=0,0,E1788/D1788*100)</f>
        <v>0</v>
      </c>
      <c r="T1788" s="4">
        <f>IF(E1788=0,0,E1788/P1788)</f>
        <v>0</v>
      </c>
      <c r="U1788" t="str">
        <f>PROPER(LEFT(R1788,(SEARCH("/",R1788)-2)+1))</f>
        <v>Photography</v>
      </c>
      <c r="V1788" t="str">
        <f>PROPER(RIGHT(R1788,LEN(R1788)-SEARCH("/",R1788)))</f>
        <v>People</v>
      </c>
    </row>
    <row r="1789" spans="1:22" x14ac:dyDescent="0.25">
      <c r="A1789">
        <v>1997</v>
      </c>
      <c r="B1789" s="7" t="s">
        <v>1998</v>
      </c>
      <c r="C1789" s="7" t="s">
        <v>6107</v>
      </c>
      <c r="D1789" s="4">
        <v>6500</v>
      </c>
      <c r="E1789" s="4">
        <v>0</v>
      </c>
      <c r="F1789" t="s">
        <v>8221</v>
      </c>
      <c r="G1789" t="s">
        <v>8224</v>
      </c>
      <c r="H1789" t="s">
        <v>8246</v>
      </c>
      <c r="I1789">
        <v>1409091612</v>
      </c>
      <c r="J1789" s="11">
        <f>(((I1789/60)/60)/24)+DATE(1970,1,1)</f>
        <v>41877.930694444447</v>
      </c>
      <c r="K1789">
        <v>1406499612</v>
      </c>
      <c r="L1789" s="15">
        <f>(((K1789/60)/60)/24)+DATE(1970,1,1)</f>
        <v>41847.930694444447</v>
      </c>
      <c r="M1789" s="63">
        <f>DATEDIF(L1789,J1789,"D")</f>
        <v>30</v>
      </c>
      <c r="N1789" s="5">
        <v>30</v>
      </c>
      <c r="O1789" t="b">
        <v>0</v>
      </c>
      <c r="P1789">
        <v>0</v>
      </c>
      <c r="Q1789" t="b">
        <v>0</v>
      </c>
      <c r="R1789" t="s">
        <v>8296</v>
      </c>
      <c r="S1789" s="2">
        <f>IF(E1789=0,0,E1789/D1789*100)</f>
        <v>0</v>
      </c>
      <c r="T1789" s="4">
        <f>IF(E1789=0,0,E1789/P1789)</f>
        <v>0</v>
      </c>
      <c r="U1789" t="str">
        <f>PROPER(LEFT(R1789,(SEARCH("/",R1789)-2)+1))</f>
        <v>Photography</v>
      </c>
      <c r="V1789" t="str">
        <f>PROPER(RIGHT(R1789,LEN(R1789)-SEARCH("/",R1789)))</f>
        <v>People</v>
      </c>
    </row>
    <row r="1790" spans="1:22" x14ac:dyDescent="0.25">
      <c r="A1790">
        <v>1999</v>
      </c>
      <c r="B1790" s="7" t="s">
        <v>2000</v>
      </c>
      <c r="C1790" s="7" t="s">
        <v>6109</v>
      </c>
      <c r="D1790" s="4">
        <v>31000</v>
      </c>
      <c r="E1790" s="4">
        <v>236</v>
      </c>
      <c r="F1790" t="s">
        <v>8221</v>
      </c>
      <c r="G1790" t="s">
        <v>8225</v>
      </c>
      <c r="H1790" t="s">
        <v>8247</v>
      </c>
      <c r="I1790">
        <v>1415882108</v>
      </c>
      <c r="J1790" s="11">
        <f>(((I1790/60)/60)/24)+DATE(1970,1,1)</f>
        <v>41956.524398148147</v>
      </c>
      <c r="K1790">
        <v>1413286508</v>
      </c>
      <c r="L1790" s="15">
        <f>(((K1790/60)/60)/24)+DATE(1970,1,1)</f>
        <v>41926.482731481483</v>
      </c>
      <c r="M1790" s="63">
        <f>DATEDIF(L1790,J1790,"D")</f>
        <v>30</v>
      </c>
      <c r="N1790" s="5">
        <v>30</v>
      </c>
      <c r="O1790" t="b">
        <v>0</v>
      </c>
      <c r="P1790">
        <v>7</v>
      </c>
      <c r="Q1790" t="b">
        <v>0</v>
      </c>
      <c r="R1790" t="s">
        <v>8296</v>
      </c>
      <c r="S1790" s="2">
        <f>IF(E1790=0,0,E1790/D1790*100)</f>
        <v>0.76129032258064511</v>
      </c>
      <c r="T1790" s="4">
        <f>IF(E1790=0,0,E1790/P1790)</f>
        <v>33.714285714285715</v>
      </c>
      <c r="U1790" t="str">
        <f>PROPER(LEFT(R1790,(SEARCH("/",R1790)-2)+1))</f>
        <v>Photography</v>
      </c>
      <c r="V1790" t="str">
        <f>PROPER(RIGHT(R1790,LEN(R1790)-SEARCH("/",R1790)))</f>
        <v>People</v>
      </c>
    </row>
    <row r="1791" spans="1:22" x14ac:dyDescent="0.25">
      <c r="A1791">
        <v>2000</v>
      </c>
      <c r="B1791" s="7" t="s">
        <v>2001</v>
      </c>
      <c r="C1791" s="7" t="s">
        <v>6110</v>
      </c>
      <c r="D1791" s="4">
        <v>5000</v>
      </c>
      <c r="E1791" s="4">
        <v>625</v>
      </c>
      <c r="F1791" t="s">
        <v>8221</v>
      </c>
      <c r="G1791" t="s">
        <v>8229</v>
      </c>
      <c r="H1791" t="s">
        <v>8251</v>
      </c>
      <c r="I1791">
        <v>1452120613</v>
      </c>
      <c r="J1791" s="11">
        <f>(((I1791/60)/60)/24)+DATE(1970,1,1)</f>
        <v>42375.951539351852</v>
      </c>
      <c r="K1791">
        <v>1449528613</v>
      </c>
      <c r="L1791" s="15">
        <f>(((K1791/60)/60)/24)+DATE(1970,1,1)</f>
        <v>42345.951539351852</v>
      </c>
      <c r="M1791" s="63">
        <f>DATEDIF(L1791,J1791,"D")</f>
        <v>30</v>
      </c>
      <c r="N1791" s="5">
        <v>30</v>
      </c>
      <c r="O1791" t="b">
        <v>0</v>
      </c>
      <c r="P1791">
        <v>25</v>
      </c>
      <c r="Q1791" t="b">
        <v>0</v>
      </c>
      <c r="R1791" t="s">
        <v>8296</v>
      </c>
      <c r="S1791" s="2">
        <f>IF(E1791=0,0,E1791/D1791*100)</f>
        <v>12.5</v>
      </c>
      <c r="T1791" s="4">
        <f>IF(E1791=0,0,E1791/P1791)</f>
        <v>25</v>
      </c>
      <c r="U1791" t="str">
        <f>PROPER(LEFT(R1791,(SEARCH("/",R1791)-2)+1))</f>
        <v>Photography</v>
      </c>
      <c r="V1791" t="str">
        <f>PROPER(RIGHT(R1791,LEN(R1791)-SEARCH("/",R1791)))</f>
        <v>People</v>
      </c>
    </row>
    <row r="1792" spans="1:22" x14ac:dyDescent="0.25">
      <c r="A1792">
        <v>2002</v>
      </c>
      <c r="B1792" s="7" t="s">
        <v>2003</v>
      </c>
      <c r="C1792" s="7" t="s">
        <v>6112</v>
      </c>
      <c r="D1792" s="4">
        <v>50000</v>
      </c>
      <c r="E1792" s="4">
        <v>108397.11</v>
      </c>
      <c r="F1792" t="s">
        <v>8219</v>
      </c>
      <c r="G1792" t="s">
        <v>8224</v>
      </c>
      <c r="H1792" t="s">
        <v>8246</v>
      </c>
      <c r="I1792">
        <v>1485191143</v>
      </c>
      <c r="J1792" s="11">
        <f>(((I1792/60)/60)/24)+DATE(1970,1,1)</f>
        <v>42758.71230324074</v>
      </c>
      <c r="K1792">
        <v>1482599143</v>
      </c>
      <c r="L1792" s="15">
        <f>(((K1792/60)/60)/24)+DATE(1970,1,1)</f>
        <v>42728.71230324074</v>
      </c>
      <c r="M1792" s="63">
        <f>DATEDIF(L1792,J1792,"D")</f>
        <v>30</v>
      </c>
      <c r="N1792" s="5">
        <v>30</v>
      </c>
      <c r="O1792" t="b">
        <v>1</v>
      </c>
      <c r="P1792">
        <v>1375</v>
      </c>
      <c r="Q1792" t="b">
        <v>1</v>
      </c>
      <c r="R1792" t="s">
        <v>8295</v>
      </c>
      <c r="S1792" s="2">
        <f>IF(E1792=0,0,E1792/D1792*100)</f>
        <v>216.79422000000002</v>
      </c>
      <c r="T1792" s="4">
        <f>IF(E1792=0,0,E1792/P1792)</f>
        <v>78.834261818181815</v>
      </c>
      <c r="U1792" t="str">
        <f>PROPER(LEFT(R1792,(SEARCH("/",R1792)-2)+1))</f>
        <v>Technology</v>
      </c>
      <c r="V1792" t="str">
        <f>PROPER(RIGHT(R1792,LEN(R1792)-SEARCH("/",R1792)))</f>
        <v>Hardware</v>
      </c>
    </row>
    <row r="1793" spans="1:22" x14ac:dyDescent="0.25">
      <c r="A1793">
        <v>2004</v>
      </c>
      <c r="B1793" s="7" t="s">
        <v>2005</v>
      </c>
      <c r="C1793" s="7" t="s">
        <v>6114</v>
      </c>
      <c r="D1793" s="4">
        <v>50000</v>
      </c>
      <c r="E1793" s="4">
        <v>117210.24000000001</v>
      </c>
      <c r="F1793" t="s">
        <v>8219</v>
      </c>
      <c r="G1793" t="s">
        <v>8224</v>
      </c>
      <c r="H1793" t="s">
        <v>8246</v>
      </c>
      <c r="I1793">
        <v>1405002663</v>
      </c>
      <c r="J1793" s="11">
        <f>(((I1793/60)/60)/24)+DATE(1970,1,1)</f>
        <v>41830.604895833334</v>
      </c>
      <c r="K1793">
        <v>1402410663</v>
      </c>
      <c r="L1793" s="15">
        <f>(((K1793/60)/60)/24)+DATE(1970,1,1)</f>
        <v>41800.604895833334</v>
      </c>
      <c r="M1793" s="63">
        <f>DATEDIF(L1793,J1793,"D")</f>
        <v>30</v>
      </c>
      <c r="N1793" s="5">
        <v>30</v>
      </c>
      <c r="O1793" t="b">
        <v>1</v>
      </c>
      <c r="P1793">
        <v>354</v>
      </c>
      <c r="Q1793" t="b">
        <v>1</v>
      </c>
      <c r="R1793" t="s">
        <v>8295</v>
      </c>
      <c r="S1793" s="2">
        <f>IF(E1793=0,0,E1793/D1793*100)</f>
        <v>234.42048</v>
      </c>
      <c r="T1793" s="4">
        <f>IF(E1793=0,0,E1793/P1793)</f>
        <v>331.10237288135596</v>
      </c>
      <c r="U1793" t="str">
        <f>PROPER(LEFT(R1793,(SEARCH("/",R1793)-2)+1))</f>
        <v>Technology</v>
      </c>
      <c r="V1793" t="str">
        <f>PROPER(RIGHT(R1793,LEN(R1793)-SEARCH("/",R1793)))</f>
        <v>Hardware</v>
      </c>
    </row>
    <row r="1794" spans="1:22" x14ac:dyDescent="0.25">
      <c r="A1794">
        <v>2010</v>
      </c>
      <c r="B1794" s="7" t="s">
        <v>2011</v>
      </c>
      <c r="C1794" s="7" t="s">
        <v>6120</v>
      </c>
      <c r="D1794" s="4">
        <v>30000</v>
      </c>
      <c r="E1794" s="4">
        <v>96015.9</v>
      </c>
      <c r="F1794" t="s">
        <v>8219</v>
      </c>
      <c r="G1794" t="s">
        <v>8224</v>
      </c>
      <c r="H1794" t="s">
        <v>8246</v>
      </c>
      <c r="I1794">
        <v>1471564491</v>
      </c>
      <c r="J1794" s="11">
        <f>(((I1794/60)/60)/24)+DATE(1970,1,1)</f>
        <v>42600.996423611112</v>
      </c>
      <c r="K1794">
        <v>1468972491</v>
      </c>
      <c r="L1794" s="15">
        <f>(((K1794/60)/60)/24)+DATE(1970,1,1)</f>
        <v>42570.996423611112</v>
      </c>
      <c r="M1794" s="63">
        <f>DATEDIF(L1794,J1794,"D")</f>
        <v>30</v>
      </c>
      <c r="N1794" s="5">
        <v>30</v>
      </c>
      <c r="O1794" t="b">
        <v>1</v>
      </c>
      <c r="P1794">
        <v>1737</v>
      </c>
      <c r="Q1794" t="b">
        <v>1</v>
      </c>
      <c r="R1794" t="s">
        <v>8295</v>
      </c>
      <c r="S1794" s="2">
        <f>IF(E1794=0,0,E1794/D1794*100)</f>
        <v>320.05299999999994</v>
      </c>
      <c r="T1794" s="4">
        <f>IF(E1794=0,0,E1794/P1794)</f>
        <v>55.276856649395505</v>
      </c>
      <c r="U1794" t="str">
        <f>PROPER(LEFT(R1794,(SEARCH("/",R1794)-2)+1))</f>
        <v>Technology</v>
      </c>
      <c r="V1794" t="str">
        <f>PROPER(RIGHT(R1794,LEN(R1794)-SEARCH("/",R1794)))</f>
        <v>Hardware</v>
      </c>
    </row>
    <row r="1795" spans="1:22" x14ac:dyDescent="0.25">
      <c r="A1795">
        <v>2012</v>
      </c>
      <c r="B1795" s="7" t="s">
        <v>2013</v>
      </c>
      <c r="C1795" s="7" t="s">
        <v>6122</v>
      </c>
      <c r="D1795" s="4">
        <v>5000</v>
      </c>
      <c r="E1795" s="4">
        <v>11745</v>
      </c>
      <c r="F1795" t="s">
        <v>8219</v>
      </c>
      <c r="G1795" t="s">
        <v>8224</v>
      </c>
      <c r="H1795" t="s">
        <v>8246</v>
      </c>
      <c r="I1795">
        <v>1423165441</v>
      </c>
      <c r="J1795" s="11">
        <f>(((I1795/60)/60)/24)+DATE(1970,1,1)</f>
        <v>42040.822233796294</v>
      </c>
      <c r="K1795">
        <v>1420573441</v>
      </c>
      <c r="L1795" s="15">
        <f>(((K1795/60)/60)/24)+DATE(1970,1,1)</f>
        <v>42010.822233796294</v>
      </c>
      <c r="M1795" s="63">
        <f>DATEDIF(L1795,J1795,"D")</f>
        <v>30</v>
      </c>
      <c r="N1795" s="5">
        <v>30</v>
      </c>
      <c r="O1795" t="b">
        <v>1</v>
      </c>
      <c r="P1795">
        <v>183</v>
      </c>
      <c r="Q1795" t="b">
        <v>1</v>
      </c>
      <c r="R1795" t="s">
        <v>8295</v>
      </c>
      <c r="S1795" s="2">
        <f>IF(E1795=0,0,E1795/D1795*100)</f>
        <v>234.90000000000003</v>
      </c>
      <c r="T1795" s="4">
        <f>IF(E1795=0,0,E1795/P1795)</f>
        <v>64.180327868852459</v>
      </c>
      <c r="U1795" t="str">
        <f>PROPER(LEFT(R1795,(SEARCH("/",R1795)-2)+1))</f>
        <v>Technology</v>
      </c>
      <c r="V1795" t="str">
        <f>PROPER(RIGHT(R1795,LEN(R1795)-SEARCH("/",R1795)))</f>
        <v>Hardware</v>
      </c>
    </row>
    <row r="1796" spans="1:22" x14ac:dyDescent="0.25">
      <c r="A1796">
        <v>2015</v>
      </c>
      <c r="B1796" s="7" t="s">
        <v>2016</v>
      </c>
      <c r="C1796" s="7" t="s">
        <v>6125</v>
      </c>
      <c r="D1796" s="4">
        <v>7200</v>
      </c>
      <c r="E1796" s="4">
        <v>8136.01</v>
      </c>
      <c r="F1796" t="s">
        <v>8219</v>
      </c>
      <c r="G1796" t="s">
        <v>8224</v>
      </c>
      <c r="H1796" t="s">
        <v>8246</v>
      </c>
      <c r="I1796">
        <v>1315602163</v>
      </c>
      <c r="J1796" s="11">
        <f>(((I1796/60)/60)/24)+DATE(1970,1,1)</f>
        <v>40795.876886574071</v>
      </c>
      <c r="K1796">
        <v>1313010163</v>
      </c>
      <c r="L1796" s="15">
        <f>(((K1796/60)/60)/24)+DATE(1970,1,1)</f>
        <v>40765.876886574071</v>
      </c>
      <c r="M1796" s="63">
        <f>DATEDIF(L1796,J1796,"D")</f>
        <v>30</v>
      </c>
      <c r="N1796" s="5">
        <v>30</v>
      </c>
      <c r="O1796" t="b">
        <v>1</v>
      </c>
      <c r="P1796">
        <v>162</v>
      </c>
      <c r="Q1796" t="b">
        <v>1</v>
      </c>
      <c r="R1796" t="s">
        <v>8295</v>
      </c>
      <c r="S1796" s="2">
        <f>IF(E1796=0,0,E1796/D1796*100)</f>
        <v>113.00013888888888</v>
      </c>
      <c r="T1796" s="4">
        <f>IF(E1796=0,0,E1796/P1796)</f>
        <v>50.222283950617282</v>
      </c>
      <c r="U1796" t="str">
        <f>PROPER(LEFT(R1796,(SEARCH("/",R1796)-2)+1))</f>
        <v>Technology</v>
      </c>
      <c r="V1796" t="str">
        <f>PROPER(RIGHT(R1796,LEN(R1796)-SEARCH("/",R1796)))</f>
        <v>Hardware</v>
      </c>
    </row>
    <row r="1797" spans="1:22" x14ac:dyDescent="0.25">
      <c r="A1797">
        <v>2016</v>
      </c>
      <c r="B1797" s="7" t="s">
        <v>2017</v>
      </c>
      <c r="C1797" s="7" t="s">
        <v>6126</v>
      </c>
      <c r="D1797" s="4">
        <v>10000</v>
      </c>
      <c r="E1797" s="4">
        <v>92154.22</v>
      </c>
      <c r="F1797" t="s">
        <v>8219</v>
      </c>
      <c r="G1797" t="s">
        <v>8224</v>
      </c>
      <c r="H1797" t="s">
        <v>8246</v>
      </c>
      <c r="I1797">
        <v>1362863299</v>
      </c>
      <c r="J1797" s="11">
        <f>(((I1797/60)/60)/24)+DATE(1970,1,1)</f>
        <v>41342.88077546296</v>
      </c>
      <c r="K1797">
        <v>1360271299</v>
      </c>
      <c r="L1797" s="15">
        <f>(((K1797/60)/60)/24)+DATE(1970,1,1)</f>
        <v>41312.88077546296</v>
      </c>
      <c r="M1797" s="63">
        <f>DATEDIF(L1797,J1797,"D")</f>
        <v>30</v>
      </c>
      <c r="N1797" s="5">
        <v>30</v>
      </c>
      <c r="O1797" t="b">
        <v>1</v>
      </c>
      <c r="P1797">
        <v>479</v>
      </c>
      <c r="Q1797" t="b">
        <v>1</v>
      </c>
      <c r="R1797" t="s">
        <v>8295</v>
      </c>
      <c r="S1797" s="2">
        <f>IF(E1797=0,0,E1797/D1797*100)</f>
        <v>921.54219999999998</v>
      </c>
      <c r="T1797" s="4">
        <f>IF(E1797=0,0,E1797/P1797)</f>
        <v>192.38876826722338</v>
      </c>
      <c r="U1797" t="str">
        <f>PROPER(LEFT(R1797,(SEARCH("/",R1797)-2)+1))</f>
        <v>Technology</v>
      </c>
      <c r="V1797" t="str">
        <f>PROPER(RIGHT(R1797,LEN(R1797)-SEARCH("/",R1797)))</f>
        <v>Hardware</v>
      </c>
    </row>
    <row r="1798" spans="1:22" x14ac:dyDescent="0.25">
      <c r="A1798">
        <v>2018</v>
      </c>
      <c r="B1798" s="7" t="s">
        <v>2019</v>
      </c>
      <c r="C1798" s="7" t="s">
        <v>6128</v>
      </c>
      <c r="D1798" s="4">
        <v>65000</v>
      </c>
      <c r="E1798" s="4">
        <v>66458.23</v>
      </c>
      <c r="F1798" t="s">
        <v>8219</v>
      </c>
      <c r="G1798" t="s">
        <v>8241</v>
      </c>
      <c r="H1798" t="s">
        <v>8249</v>
      </c>
      <c r="I1798">
        <v>1439455609</v>
      </c>
      <c r="J1798" s="11">
        <f>(((I1798/60)/60)/24)+DATE(1970,1,1)</f>
        <v>42229.365844907406</v>
      </c>
      <c r="K1798">
        <v>1436863609</v>
      </c>
      <c r="L1798" s="15">
        <f>(((K1798/60)/60)/24)+DATE(1970,1,1)</f>
        <v>42199.365844907406</v>
      </c>
      <c r="M1798" s="63">
        <f>DATEDIF(L1798,J1798,"D")</f>
        <v>30</v>
      </c>
      <c r="N1798" s="5">
        <v>30</v>
      </c>
      <c r="O1798" t="b">
        <v>1</v>
      </c>
      <c r="P1798">
        <v>450</v>
      </c>
      <c r="Q1798" t="b">
        <v>1</v>
      </c>
      <c r="R1798" t="s">
        <v>8295</v>
      </c>
      <c r="S1798" s="2">
        <f>IF(E1798=0,0,E1798/D1798*100)</f>
        <v>102.24343076923077</v>
      </c>
      <c r="T1798" s="4">
        <f>IF(E1798=0,0,E1798/P1798)</f>
        <v>147.68495555555555</v>
      </c>
      <c r="U1798" t="str">
        <f>PROPER(LEFT(R1798,(SEARCH("/",R1798)-2)+1))</f>
        <v>Technology</v>
      </c>
      <c r="V1798" t="str">
        <f>PROPER(RIGHT(R1798,LEN(R1798)-SEARCH("/",R1798)))</f>
        <v>Hardware</v>
      </c>
    </row>
    <row r="1799" spans="1:22" x14ac:dyDescent="0.25">
      <c r="A1799">
        <v>2019</v>
      </c>
      <c r="B1799" s="7" t="s">
        <v>2020</v>
      </c>
      <c r="C1799" s="7" t="s">
        <v>6129</v>
      </c>
      <c r="D1799" s="4">
        <v>40000</v>
      </c>
      <c r="E1799" s="4">
        <v>193963.9</v>
      </c>
      <c r="F1799" t="s">
        <v>8219</v>
      </c>
      <c r="G1799" t="s">
        <v>8224</v>
      </c>
      <c r="H1799" t="s">
        <v>8246</v>
      </c>
      <c r="I1799">
        <v>1474563621</v>
      </c>
      <c r="J1799" s="11">
        <f>(((I1799/60)/60)/24)+DATE(1970,1,1)</f>
        <v>42635.70857638889</v>
      </c>
      <c r="K1799">
        <v>1471971621</v>
      </c>
      <c r="L1799" s="15">
        <f>(((K1799/60)/60)/24)+DATE(1970,1,1)</f>
        <v>42605.70857638889</v>
      </c>
      <c r="M1799" s="63">
        <f>DATEDIF(L1799,J1799,"D")</f>
        <v>30</v>
      </c>
      <c r="N1799" s="5">
        <v>30</v>
      </c>
      <c r="O1799" t="b">
        <v>1</v>
      </c>
      <c r="P1799">
        <v>1780</v>
      </c>
      <c r="Q1799" t="b">
        <v>1</v>
      </c>
      <c r="R1799" t="s">
        <v>8295</v>
      </c>
      <c r="S1799" s="2">
        <f>IF(E1799=0,0,E1799/D1799*100)</f>
        <v>484.90975000000003</v>
      </c>
      <c r="T1799" s="4">
        <f>IF(E1799=0,0,E1799/P1799)</f>
        <v>108.96848314606741</v>
      </c>
      <c r="U1799" t="str">
        <f>PROPER(LEFT(R1799,(SEARCH("/",R1799)-2)+1))</f>
        <v>Technology</v>
      </c>
      <c r="V1799" t="str">
        <f>PROPER(RIGHT(R1799,LEN(R1799)-SEARCH("/",R1799)))</f>
        <v>Hardware</v>
      </c>
    </row>
    <row r="1800" spans="1:22" x14ac:dyDescent="0.25">
      <c r="A1800">
        <v>2022</v>
      </c>
      <c r="B1800" s="7" t="s">
        <v>2023</v>
      </c>
      <c r="C1800" s="7" t="s">
        <v>6132</v>
      </c>
      <c r="D1800" s="4">
        <v>100000</v>
      </c>
      <c r="E1800" s="4">
        <v>125137</v>
      </c>
      <c r="F1800" t="s">
        <v>8219</v>
      </c>
      <c r="G1800" t="s">
        <v>8224</v>
      </c>
      <c r="H1800" t="s">
        <v>8246</v>
      </c>
      <c r="I1800">
        <v>1465652372</v>
      </c>
      <c r="J1800" s="11">
        <f>(((I1800/60)/60)/24)+DATE(1970,1,1)</f>
        <v>42532.569120370375</v>
      </c>
      <c r="K1800">
        <v>1463060372</v>
      </c>
      <c r="L1800" s="15">
        <f>(((K1800/60)/60)/24)+DATE(1970,1,1)</f>
        <v>42502.569120370375</v>
      </c>
      <c r="M1800" s="63">
        <f>DATEDIF(L1800,J1800,"D")</f>
        <v>30</v>
      </c>
      <c r="N1800" s="5">
        <v>30</v>
      </c>
      <c r="O1800" t="b">
        <v>1</v>
      </c>
      <c r="P1800">
        <v>325</v>
      </c>
      <c r="Q1800" t="b">
        <v>1</v>
      </c>
      <c r="R1800" t="s">
        <v>8295</v>
      </c>
      <c r="S1800" s="2">
        <f>IF(E1800=0,0,E1800/D1800*100)</f>
        <v>125.13700000000001</v>
      </c>
      <c r="T1800" s="4">
        <f>IF(E1800=0,0,E1800/P1800)</f>
        <v>385.03692307692307</v>
      </c>
      <c r="U1800" t="str">
        <f>PROPER(LEFT(R1800,(SEARCH("/",R1800)-2)+1))</f>
        <v>Technology</v>
      </c>
      <c r="V1800" t="str">
        <f>PROPER(RIGHT(R1800,LEN(R1800)-SEARCH("/",R1800)))</f>
        <v>Hardware</v>
      </c>
    </row>
    <row r="1801" spans="1:22" x14ac:dyDescent="0.25">
      <c r="A1801">
        <v>2023</v>
      </c>
      <c r="B1801" s="7" t="s">
        <v>2024</v>
      </c>
      <c r="C1801" s="7" t="s">
        <v>6133</v>
      </c>
      <c r="D1801" s="4">
        <v>100000</v>
      </c>
      <c r="E1801" s="4">
        <v>161459</v>
      </c>
      <c r="F1801" t="s">
        <v>8219</v>
      </c>
      <c r="G1801" t="s">
        <v>8224</v>
      </c>
      <c r="H1801" t="s">
        <v>8246</v>
      </c>
      <c r="I1801">
        <v>1434017153</v>
      </c>
      <c r="J1801" s="11">
        <f>(((I1801/60)/60)/24)+DATE(1970,1,1)</f>
        <v>42166.420752314814</v>
      </c>
      <c r="K1801">
        <v>1431425153</v>
      </c>
      <c r="L1801" s="15">
        <f>(((K1801/60)/60)/24)+DATE(1970,1,1)</f>
        <v>42136.420752314814</v>
      </c>
      <c r="M1801" s="63">
        <f>DATEDIF(L1801,J1801,"D")</f>
        <v>30</v>
      </c>
      <c r="N1801" s="5">
        <v>30</v>
      </c>
      <c r="O1801" t="b">
        <v>1</v>
      </c>
      <c r="P1801">
        <v>353</v>
      </c>
      <c r="Q1801" t="b">
        <v>1</v>
      </c>
      <c r="R1801" t="s">
        <v>8295</v>
      </c>
      <c r="S1801" s="2">
        <f>IF(E1801=0,0,E1801/D1801*100)</f>
        <v>161.459</v>
      </c>
      <c r="T1801" s="4">
        <f>IF(E1801=0,0,E1801/P1801)</f>
        <v>457.39093484419266</v>
      </c>
      <c r="U1801" t="str">
        <f>PROPER(LEFT(R1801,(SEARCH("/",R1801)-2)+1))</f>
        <v>Technology</v>
      </c>
      <c r="V1801" t="str">
        <f>PROPER(RIGHT(R1801,LEN(R1801)-SEARCH("/",R1801)))</f>
        <v>Hardware</v>
      </c>
    </row>
    <row r="1802" spans="1:22" x14ac:dyDescent="0.25">
      <c r="A1802">
        <v>2025</v>
      </c>
      <c r="B1802" s="7" t="s">
        <v>2026</v>
      </c>
      <c r="C1802" s="7" t="s">
        <v>6135</v>
      </c>
      <c r="D1802" s="4">
        <v>80000</v>
      </c>
      <c r="E1802" s="4">
        <v>160920</v>
      </c>
      <c r="F1802" t="s">
        <v>8219</v>
      </c>
      <c r="G1802" t="s">
        <v>8236</v>
      </c>
      <c r="H1802" t="s">
        <v>8249</v>
      </c>
      <c r="I1802">
        <v>1433996746</v>
      </c>
      <c r="J1802" s="11">
        <f>(((I1802/60)/60)/24)+DATE(1970,1,1)</f>
        <v>42166.184560185182</v>
      </c>
      <c r="K1802">
        <v>1431404746</v>
      </c>
      <c r="L1802" s="15">
        <f>(((K1802/60)/60)/24)+DATE(1970,1,1)</f>
        <v>42136.184560185182</v>
      </c>
      <c r="M1802" s="63">
        <f>DATEDIF(L1802,J1802,"D")</f>
        <v>30</v>
      </c>
      <c r="N1802" s="5">
        <v>30</v>
      </c>
      <c r="O1802" t="b">
        <v>1</v>
      </c>
      <c r="P1802">
        <v>729</v>
      </c>
      <c r="Q1802" t="b">
        <v>1</v>
      </c>
      <c r="R1802" t="s">
        <v>8295</v>
      </c>
      <c r="S1802" s="2">
        <f>IF(E1802=0,0,E1802/D1802*100)</f>
        <v>201.14999999999998</v>
      </c>
      <c r="T1802" s="4">
        <f>IF(E1802=0,0,E1802/P1802)</f>
        <v>220.74074074074073</v>
      </c>
      <c r="U1802" t="str">
        <f>PROPER(LEFT(R1802,(SEARCH("/",R1802)-2)+1))</f>
        <v>Technology</v>
      </c>
      <c r="V1802" t="str">
        <f>PROPER(RIGHT(R1802,LEN(R1802)-SEARCH("/",R1802)))</f>
        <v>Hardware</v>
      </c>
    </row>
    <row r="1803" spans="1:22" x14ac:dyDescent="0.25">
      <c r="A1803">
        <v>2029</v>
      </c>
      <c r="B1803" s="7" t="s">
        <v>2030</v>
      </c>
      <c r="C1803" s="7" t="s">
        <v>6139</v>
      </c>
      <c r="D1803" s="4">
        <v>2500</v>
      </c>
      <c r="E1803" s="4">
        <v>9030</v>
      </c>
      <c r="F1803" t="s">
        <v>8219</v>
      </c>
      <c r="G1803" t="s">
        <v>8224</v>
      </c>
      <c r="H1803" t="s">
        <v>8246</v>
      </c>
      <c r="I1803">
        <v>1409099481</v>
      </c>
      <c r="J1803" s="11">
        <f>(((I1803/60)/60)/24)+DATE(1970,1,1)</f>
        <v>41878.021770833337</v>
      </c>
      <c r="K1803">
        <v>1406507481</v>
      </c>
      <c r="L1803" s="15">
        <f>(((K1803/60)/60)/24)+DATE(1970,1,1)</f>
        <v>41848.021770833337</v>
      </c>
      <c r="M1803" s="63">
        <f>DATEDIF(L1803,J1803,"D")</f>
        <v>30</v>
      </c>
      <c r="N1803" s="5">
        <v>30</v>
      </c>
      <c r="O1803" t="b">
        <v>1</v>
      </c>
      <c r="P1803">
        <v>94</v>
      </c>
      <c r="Q1803" t="b">
        <v>1</v>
      </c>
      <c r="R1803" t="s">
        <v>8295</v>
      </c>
      <c r="S1803" s="2">
        <f>IF(E1803=0,0,E1803/D1803*100)</f>
        <v>361.2</v>
      </c>
      <c r="T1803" s="4">
        <f>IF(E1803=0,0,E1803/P1803)</f>
        <v>96.063829787234042</v>
      </c>
      <c r="U1803" t="str">
        <f>PROPER(LEFT(R1803,(SEARCH("/",R1803)-2)+1))</f>
        <v>Technology</v>
      </c>
      <c r="V1803" t="str">
        <f>PROPER(RIGHT(R1803,LEN(R1803)-SEARCH("/",R1803)))</f>
        <v>Hardware</v>
      </c>
    </row>
    <row r="1804" spans="1:22" x14ac:dyDescent="0.25">
      <c r="A1804">
        <v>2030</v>
      </c>
      <c r="B1804" s="7" t="s">
        <v>2031</v>
      </c>
      <c r="C1804" s="7" t="s">
        <v>6140</v>
      </c>
      <c r="D1804" s="4">
        <v>32768</v>
      </c>
      <c r="E1804" s="4">
        <v>74134</v>
      </c>
      <c r="F1804" t="s">
        <v>8219</v>
      </c>
      <c r="G1804" t="s">
        <v>8225</v>
      </c>
      <c r="H1804" t="s">
        <v>8247</v>
      </c>
      <c r="I1804">
        <v>1354233296</v>
      </c>
      <c r="J1804" s="11">
        <f>(((I1804/60)/60)/24)+DATE(1970,1,1)</f>
        <v>41242.996481481481</v>
      </c>
      <c r="K1804">
        <v>1351641296</v>
      </c>
      <c r="L1804" s="15">
        <f>(((K1804/60)/60)/24)+DATE(1970,1,1)</f>
        <v>41212.996481481481</v>
      </c>
      <c r="M1804" s="63">
        <f>DATEDIF(L1804,J1804,"D")</f>
        <v>30</v>
      </c>
      <c r="N1804" s="5">
        <v>30</v>
      </c>
      <c r="O1804" t="b">
        <v>1</v>
      </c>
      <c r="P1804">
        <v>625</v>
      </c>
      <c r="Q1804" t="b">
        <v>1</v>
      </c>
      <c r="R1804" t="s">
        <v>8295</v>
      </c>
      <c r="S1804" s="2">
        <f>IF(E1804=0,0,E1804/D1804*100)</f>
        <v>226.239013671875</v>
      </c>
      <c r="T1804" s="4">
        <f>IF(E1804=0,0,E1804/P1804)</f>
        <v>118.6144</v>
      </c>
      <c r="U1804" t="str">
        <f>PROPER(LEFT(R1804,(SEARCH("/",R1804)-2)+1))</f>
        <v>Technology</v>
      </c>
      <c r="V1804" t="str">
        <f>PROPER(RIGHT(R1804,LEN(R1804)-SEARCH("/",R1804)))</f>
        <v>Hardware</v>
      </c>
    </row>
    <row r="1805" spans="1:22" x14ac:dyDescent="0.25">
      <c r="A1805">
        <v>2032</v>
      </c>
      <c r="B1805" s="7" t="s">
        <v>2033</v>
      </c>
      <c r="C1805" s="7" t="s">
        <v>6142</v>
      </c>
      <c r="D1805" s="4">
        <v>25000</v>
      </c>
      <c r="E1805" s="4">
        <v>76047</v>
      </c>
      <c r="F1805" t="s">
        <v>8219</v>
      </c>
      <c r="G1805" t="s">
        <v>8224</v>
      </c>
      <c r="H1805" t="s">
        <v>8246</v>
      </c>
      <c r="I1805">
        <v>1481778000</v>
      </c>
      <c r="J1805" s="11">
        <f>(((I1805/60)/60)/24)+DATE(1970,1,1)</f>
        <v>42719.208333333328</v>
      </c>
      <c r="K1805">
        <v>1479216874</v>
      </c>
      <c r="L1805" s="15">
        <f>(((K1805/60)/60)/24)+DATE(1970,1,1)</f>
        <v>42689.565671296295</v>
      </c>
      <c r="M1805" s="63">
        <f>DATEDIF(L1805,J1805,"D")</f>
        <v>30</v>
      </c>
      <c r="N1805" s="5">
        <v>30</v>
      </c>
      <c r="O1805" t="b">
        <v>1</v>
      </c>
      <c r="P1805">
        <v>531</v>
      </c>
      <c r="Q1805" t="b">
        <v>1</v>
      </c>
      <c r="R1805" t="s">
        <v>8295</v>
      </c>
      <c r="S1805" s="2">
        <f>IF(E1805=0,0,E1805/D1805*100)</f>
        <v>304.18799999999999</v>
      </c>
      <c r="T1805" s="4">
        <f>IF(E1805=0,0,E1805/P1805)</f>
        <v>143.21468926553672</v>
      </c>
      <c r="U1805" t="str">
        <f>PROPER(LEFT(R1805,(SEARCH("/",R1805)-2)+1))</f>
        <v>Technology</v>
      </c>
      <c r="V1805" t="str">
        <f>PROPER(RIGHT(R1805,LEN(R1805)-SEARCH("/",R1805)))</f>
        <v>Hardware</v>
      </c>
    </row>
    <row r="1806" spans="1:22" x14ac:dyDescent="0.25">
      <c r="A1806">
        <v>2033</v>
      </c>
      <c r="B1806" s="7" t="s">
        <v>2034</v>
      </c>
      <c r="C1806" s="7" t="s">
        <v>6143</v>
      </c>
      <c r="D1806" s="4">
        <v>25000</v>
      </c>
      <c r="E1806" s="4">
        <v>44669</v>
      </c>
      <c r="F1806" t="s">
        <v>8219</v>
      </c>
      <c r="G1806" t="s">
        <v>8224</v>
      </c>
      <c r="H1806" t="s">
        <v>8246</v>
      </c>
      <c r="I1806">
        <v>1398477518</v>
      </c>
      <c r="J1806" s="11">
        <f>(((I1806/60)/60)/24)+DATE(1970,1,1)</f>
        <v>41755.082384259258</v>
      </c>
      <c r="K1806">
        <v>1395885518</v>
      </c>
      <c r="L1806" s="15">
        <f>(((K1806/60)/60)/24)+DATE(1970,1,1)</f>
        <v>41725.082384259258</v>
      </c>
      <c r="M1806" s="63">
        <f>DATEDIF(L1806,J1806,"D")</f>
        <v>30</v>
      </c>
      <c r="N1806" s="5">
        <v>30</v>
      </c>
      <c r="O1806" t="b">
        <v>1</v>
      </c>
      <c r="P1806">
        <v>158</v>
      </c>
      <c r="Q1806" t="b">
        <v>1</v>
      </c>
      <c r="R1806" t="s">
        <v>8295</v>
      </c>
      <c r="S1806" s="2">
        <f>IF(E1806=0,0,E1806/D1806*100)</f>
        <v>178.67599999999999</v>
      </c>
      <c r="T1806" s="4">
        <f>IF(E1806=0,0,E1806/P1806)</f>
        <v>282.71518987341773</v>
      </c>
      <c r="U1806" t="str">
        <f>PROPER(LEFT(R1806,(SEARCH("/",R1806)-2)+1))</f>
        <v>Technology</v>
      </c>
      <c r="V1806" t="str">
        <f>PROPER(RIGHT(R1806,LEN(R1806)-SEARCH("/",R1806)))</f>
        <v>Hardware</v>
      </c>
    </row>
    <row r="1807" spans="1:22" x14ac:dyDescent="0.25">
      <c r="A1807">
        <v>2036</v>
      </c>
      <c r="B1807" s="7" t="s">
        <v>2037</v>
      </c>
      <c r="C1807" s="7" t="s">
        <v>6146</v>
      </c>
      <c r="D1807" s="4">
        <v>30000</v>
      </c>
      <c r="E1807" s="4">
        <v>39500.5</v>
      </c>
      <c r="F1807" t="s">
        <v>8219</v>
      </c>
      <c r="G1807" t="s">
        <v>8224</v>
      </c>
      <c r="H1807" t="s">
        <v>8246</v>
      </c>
      <c r="I1807">
        <v>1399668319</v>
      </c>
      <c r="J1807" s="11">
        <f>(((I1807/60)/60)/24)+DATE(1970,1,1)</f>
        <v>41768.864803240744</v>
      </c>
      <c r="K1807">
        <v>1397076319</v>
      </c>
      <c r="L1807" s="15">
        <f>(((K1807/60)/60)/24)+DATE(1970,1,1)</f>
        <v>41738.864803240744</v>
      </c>
      <c r="M1807" s="63">
        <f>DATEDIF(L1807,J1807,"D")</f>
        <v>30</v>
      </c>
      <c r="N1807" s="5">
        <v>30</v>
      </c>
      <c r="O1807" t="b">
        <v>1</v>
      </c>
      <c r="P1807">
        <v>848</v>
      </c>
      <c r="Q1807" t="b">
        <v>1</v>
      </c>
      <c r="R1807" t="s">
        <v>8295</v>
      </c>
      <c r="S1807" s="2">
        <f>IF(E1807=0,0,E1807/D1807*100)</f>
        <v>131.66833333333335</v>
      </c>
      <c r="T1807" s="4">
        <f>IF(E1807=0,0,E1807/P1807)</f>
        <v>46.580778301886795</v>
      </c>
      <c r="U1807" t="str">
        <f>PROPER(LEFT(R1807,(SEARCH("/",R1807)-2)+1))</f>
        <v>Technology</v>
      </c>
      <c r="V1807" t="str">
        <f>PROPER(RIGHT(R1807,LEN(R1807)-SEARCH("/",R1807)))</f>
        <v>Hardware</v>
      </c>
    </row>
    <row r="1808" spans="1:22" x14ac:dyDescent="0.25">
      <c r="A1808">
        <v>2039</v>
      </c>
      <c r="B1808" s="7" t="s">
        <v>2040</v>
      </c>
      <c r="C1808" s="7" t="s">
        <v>6149</v>
      </c>
      <c r="D1808" s="4">
        <v>125000</v>
      </c>
      <c r="E1808" s="4">
        <v>170271</v>
      </c>
      <c r="F1808" t="s">
        <v>8219</v>
      </c>
      <c r="G1808" t="s">
        <v>8224</v>
      </c>
      <c r="H1808" t="s">
        <v>8246</v>
      </c>
      <c r="I1808">
        <v>1480568340</v>
      </c>
      <c r="J1808" s="11">
        <f>(((I1808/60)/60)/24)+DATE(1970,1,1)</f>
        <v>42705.207638888889</v>
      </c>
      <c r="K1808">
        <v>1477996325</v>
      </c>
      <c r="L1808" s="15">
        <f>(((K1808/60)/60)/24)+DATE(1970,1,1)</f>
        <v>42675.438946759255</v>
      </c>
      <c r="M1808" s="63">
        <f>DATEDIF(L1808,J1808,"D")</f>
        <v>30</v>
      </c>
      <c r="N1808" s="5">
        <v>30</v>
      </c>
      <c r="O1808" t="b">
        <v>1</v>
      </c>
      <c r="P1808">
        <v>379</v>
      </c>
      <c r="Q1808" t="b">
        <v>1</v>
      </c>
      <c r="R1808" t="s">
        <v>8295</v>
      </c>
      <c r="S1808" s="2">
        <f>IF(E1808=0,0,E1808/D1808*100)</f>
        <v>136.21680000000001</v>
      </c>
      <c r="T1808" s="4">
        <f>IF(E1808=0,0,E1808/P1808)</f>
        <v>449.26385224274406</v>
      </c>
      <c r="U1808" t="str">
        <f>PROPER(LEFT(R1808,(SEARCH("/",R1808)-2)+1))</f>
        <v>Technology</v>
      </c>
      <c r="V1808" t="str">
        <f>PROPER(RIGHT(R1808,LEN(R1808)-SEARCH("/",R1808)))</f>
        <v>Hardware</v>
      </c>
    </row>
    <row r="1809" spans="1:22" x14ac:dyDescent="0.25">
      <c r="A1809">
        <v>2041</v>
      </c>
      <c r="B1809" s="7" t="s">
        <v>2042</v>
      </c>
      <c r="C1809" s="7" t="s">
        <v>6151</v>
      </c>
      <c r="D1809" s="4">
        <v>9500</v>
      </c>
      <c r="E1809" s="4">
        <v>17277</v>
      </c>
      <c r="F1809" t="s">
        <v>8219</v>
      </c>
      <c r="G1809" t="s">
        <v>8224</v>
      </c>
      <c r="H1809" t="s">
        <v>8246</v>
      </c>
      <c r="I1809">
        <v>1478785027</v>
      </c>
      <c r="J1809" s="11">
        <f>(((I1809/60)/60)/24)+DATE(1970,1,1)</f>
        <v>42684.567442129628</v>
      </c>
      <c r="K1809">
        <v>1476189427</v>
      </c>
      <c r="L1809" s="15">
        <f>(((K1809/60)/60)/24)+DATE(1970,1,1)</f>
        <v>42654.525775462964</v>
      </c>
      <c r="M1809" s="63">
        <f>DATEDIF(L1809,J1809,"D")</f>
        <v>30</v>
      </c>
      <c r="N1809" s="5">
        <v>30</v>
      </c>
      <c r="O1809" t="b">
        <v>0</v>
      </c>
      <c r="P1809">
        <v>120</v>
      </c>
      <c r="Q1809" t="b">
        <v>1</v>
      </c>
      <c r="R1809" t="s">
        <v>8295</v>
      </c>
      <c r="S1809" s="2">
        <f>IF(E1809=0,0,E1809/D1809*100)</f>
        <v>181.86315789473684</v>
      </c>
      <c r="T1809" s="4">
        <f>IF(E1809=0,0,E1809/P1809)</f>
        <v>143.97499999999999</v>
      </c>
      <c r="U1809" t="str">
        <f>PROPER(LEFT(R1809,(SEARCH("/",R1809)-2)+1))</f>
        <v>Technology</v>
      </c>
      <c r="V1809" t="str">
        <f>PROPER(RIGHT(R1809,LEN(R1809)-SEARCH("/",R1809)))</f>
        <v>Hardware</v>
      </c>
    </row>
    <row r="1810" spans="1:22" x14ac:dyDescent="0.25">
      <c r="A1810">
        <v>2044</v>
      </c>
      <c r="B1810" s="7" t="s">
        <v>2045</v>
      </c>
      <c r="C1810" s="7" t="s">
        <v>6154</v>
      </c>
      <c r="D1810" s="4">
        <v>15000</v>
      </c>
      <c r="E1810" s="4">
        <v>16232</v>
      </c>
      <c r="F1810" t="s">
        <v>8219</v>
      </c>
      <c r="G1810" t="s">
        <v>8224</v>
      </c>
      <c r="H1810" t="s">
        <v>8246</v>
      </c>
      <c r="I1810">
        <v>1434212714</v>
      </c>
      <c r="J1810" s="11">
        <f>(((I1810/60)/60)/24)+DATE(1970,1,1)</f>
        <v>42168.684189814812</v>
      </c>
      <c r="K1810">
        <v>1431620714</v>
      </c>
      <c r="L1810" s="15">
        <f>(((K1810/60)/60)/24)+DATE(1970,1,1)</f>
        <v>42138.684189814812</v>
      </c>
      <c r="M1810" s="63">
        <f>DATEDIF(L1810,J1810,"D")</f>
        <v>30</v>
      </c>
      <c r="N1810" s="5">
        <v>30</v>
      </c>
      <c r="O1810" t="b">
        <v>0</v>
      </c>
      <c r="P1810">
        <v>180</v>
      </c>
      <c r="Q1810" t="b">
        <v>1</v>
      </c>
      <c r="R1810" t="s">
        <v>8295</v>
      </c>
      <c r="S1810" s="2">
        <f>IF(E1810=0,0,E1810/D1810*100)</f>
        <v>108.21333333333334</v>
      </c>
      <c r="T1810" s="4">
        <f>IF(E1810=0,0,E1810/P1810)</f>
        <v>90.177777777777777</v>
      </c>
      <c r="U1810" t="str">
        <f>PROPER(LEFT(R1810,(SEARCH("/",R1810)-2)+1))</f>
        <v>Technology</v>
      </c>
      <c r="V1810" t="str">
        <f>PROPER(RIGHT(R1810,LEN(R1810)-SEARCH("/",R1810)))</f>
        <v>Hardware</v>
      </c>
    </row>
    <row r="1811" spans="1:22" x14ac:dyDescent="0.25">
      <c r="A1811">
        <v>2045</v>
      </c>
      <c r="B1811" s="7" t="s">
        <v>2046</v>
      </c>
      <c r="C1811" s="7" t="s">
        <v>6155</v>
      </c>
      <c r="D1811" s="4">
        <v>4900</v>
      </c>
      <c r="E1811" s="4">
        <v>40140.01</v>
      </c>
      <c r="F1811" t="s">
        <v>8219</v>
      </c>
      <c r="G1811" t="s">
        <v>8224</v>
      </c>
      <c r="H1811" t="s">
        <v>8246</v>
      </c>
      <c r="I1811">
        <v>1341799647</v>
      </c>
      <c r="J1811" s="11">
        <f>(((I1811/60)/60)/24)+DATE(1970,1,1)</f>
        <v>41099.088506944441</v>
      </c>
      <c r="K1811">
        <v>1339207647</v>
      </c>
      <c r="L1811" s="15">
        <f>(((K1811/60)/60)/24)+DATE(1970,1,1)</f>
        <v>41069.088506944441</v>
      </c>
      <c r="M1811" s="63">
        <f>DATEDIF(L1811,J1811,"D")</f>
        <v>30</v>
      </c>
      <c r="N1811" s="5">
        <v>30</v>
      </c>
      <c r="O1811" t="b">
        <v>0</v>
      </c>
      <c r="P1811">
        <v>263</v>
      </c>
      <c r="Q1811" t="b">
        <v>1</v>
      </c>
      <c r="R1811" t="s">
        <v>8295</v>
      </c>
      <c r="S1811" s="2">
        <f>IF(E1811=0,0,E1811/D1811*100)</f>
        <v>819.18387755102037</v>
      </c>
      <c r="T1811" s="4">
        <f>IF(E1811=0,0,E1811/P1811)</f>
        <v>152.62361216730039</v>
      </c>
      <c r="U1811" t="str">
        <f>PROPER(LEFT(R1811,(SEARCH("/",R1811)-2)+1))</f>
        <v>Technology</v>
      </c>
      <c r="V1811" t="str">
        <f>PROPER(RIGHT(R1811,LEN(R1811)-SEARCH("/",R1811)))</f>
        <v>Hardware</v>
      </c>
    </row>
    <row r="1812" spans="1:22" x14ac:dyDescent="0.25">
      <c r="A1812">
        <v>2046</v>
      </c>
      <c r="B1812" s="7" t="s">
        <v>2047</v>
      </c>
      <c r="C1812" s="7" t="s">
        <v>6156</v>
      </c>
      <c r="D1812" s="4">
        <v>10000</v>
      </c>
      <c r="E1812" s="4">
        <v>12110</v>
      </c>
      <c r="F1812" t="s">
        <v>8219</v>
      </c>
      <c r="G1812" t="s">
        <v>8224</v>
      </c>
      <c r="H1812" t="s">
        <v>8246</v>
      </c>
      <c r="I1812">
        <v>1369282044</v>
      </c>
      <c r="J1812" s="11">
        <f>(((I1812/60)/60)/24)+DATE(1970,1,1)</f>
        <v>41417.171805555554</v>
      </c>
      <c r="K1812">
        <v>1366690044</v>
      </c>
      <c r="L1812" s="15">
        <f>(((K1812/60)/60)/24)+DATE(1970,1,1)</f>
        <v>41387.171805555554</v>
      </c>
      <c r="M1812" s="63">
        <f>DATEDIF(L1812,J1812,"D")</f>
        <v>30</v>
      </c>
      <c r="N1812" s="5">
        <v>30</v>
      </c>
      <c r="O1812" t="b">
        <v>0</v>
      </c>
      <c r="P1812">
        <v>217</v>
      </c>
      <c r="Q1812" t="b">
        <v>1</v>
      </c>
      <c r="R1812" t="s">
        <v>8295</v>
      </c>
      <c r="S1812" s="2">
        <f>IF(E1812=0,0,E1812/D1812*100)</f>
        <v>121.10000000000001</v>
      </c>
      <c r="T1812" s="4">
        <f>IF(E1812=0,0,E1812/P1812)</f>
        <v>55.806451612903224</v>
      </c>
      <c r="U1812" t="str">
        <f>PROPER(LEFT(R1812,(SEARCH("/",R1812)-2)+1))</f>
        <v>Technology</v>
      </c>
      <c r="V1812" t="str">
        <f>PROPER(RIGHT(R1812,LEN(R1812)-SEARCH("/",R1812)))</f>
        <v>Hardware</v>
      </c>
    </row>
    <row r="1813" spans="1:22" x14ac:dyDescent="0.25">
      <c r="A1813">
        <v>2047</v>
      </c>
      <c r="B1813" s="7" t="s">
        <v>2048</v>
      </c>
      <c r="C1813" s="7" t="s">
        <v>6157</v>
      </c>
      <c r="D1813" s="4">
        <v>98000</v>
      </c>
      <c r="E1813" s="4">
        <v>100939</v>
      </c>
      <c r="F1813" t="s">
        <v>8219</v>
      </c>
      <c r="G1813" t="s">
        <v>8226</v>
      </c>
      <c r="H1813" t="s">
        <v>8248</v>
      </c>
      <c r="I1813">
        <v>1429228800</v>
      </c>
      <c r="J1813" s="11">
        <f>(((I1813/60)/60)/24)+DATE(1970,1,1)</f>
        <v>42111</v>
      </c>
      <c r="K1813">
        <v>1426714870</v>
      </c>
      <c r="L1813" s="15">
        <f>(((K1813/60)/60)/24)+DATE(1970,1,1)</f>
        <v>42081.903587962966</v>
      </c>
      <c r="M1813" s="63">
        <f>DATEDIF(L1813,J1813,"D")</f>
        <v>30</v>
      </c>
      <c r="N1813" s="5">
        <v>30</v>
      </c>
      <c r="O1813" t="b">
        <v>0</v>
      </c>
      <c r="P1813">
        <v>443</v>
      </c>
      <c r="Q1813" t="b">
        <v>1</v>
      </c>
      <c r="R1813" t="s">
        <v>8295</v>
      </c>
      <c r="S1813" s="2">
        <f>IF(E1813=0,0,E1813/D1813*100)</f>
        <v>102.99897959183673</v>
      </c>
      <c r="T1813" s="4">
        <f>IF(E1813=0,0,E1813/P1813)</f>
        <v>227.85327313769753</v>
      </c>
      <c r="U1813" t="str">
        <f>PROPER(LEFT(R1813,(SEARCH("/",R1813)-2)+1))</f>
        <v>Technology</v>
      </c>
      <c r="V1813" t="str">
        <f>PROPER(RIGHT(R1813,LEN(R1813)-SEARCH("/",R1813)))</f>
        <v>Hardware</v>
      </c>
    </row>
    <row r="1814" spans="1:22" x14ac:dyDescent="0.25">
      <c r="A1814">
        <v>2048</v>
      </c>
      <c r="B1814" s="7" t="s">
        <v>2049</v>
      </c>
      <c r="C1814" s="7" t="s">
        <v>6158</v>
      </c>
      <c r="D1814" s="4">
        <v>85000</v>
      </c>
      <c r="E1814" s="4">
        <v>126082.45</v>
      </c>
      <c r="F1814" t="s">
        <v>8219</v>
      </c>
      <c r="G1814" t="s">
        <v>8224</v>
      </c>
      <c r="H1814" t="s">
        <v>8246</v>
      </c>
      <c r="I1814">
        <v>1369323491</v>
      </c>
      <c r="J1814" s="11">
        <f>(((I1814/60)/60)/24)+DATE(1970,1,1)</f>
        <v>41417.651516203703</v>
      </c>
      <c r="K1814">
        <v>1366731491</v>
      </c>
      <c r="L1814" s="15">
        <f>(((K1814/60)/60)/24)+DATE(1970,1,1)</f>
        <v>41387.651516203703</v>
      </c>
      <c r="M1814" s="63">
        <f>DATEDIF(L1814,J1814,"D")</f>
        <v>30</v>
      </c>
      <c r="N1814" s="5">
        <v>30</v>
      </c>
      <c r="O1814" t="b">
        <v>0</v>
      </c>
      <c r="P1814">
        <v>1373</v>
      </c>
      <c r="Q1814" t="b">
        <v>1</v>
      </c>
      <c r="R1814" t="s">
        <v>8295</v>
      </c>
      <c r="S1814" s="2">
        <f>IF(E1814=0,0,E1814/D1814*100)</f>
        <v>148.33229411764705</v>
      </c>
      <c r="T1814" s="4">
        <f>IF(E1814=0,0,E1814/P1814)</f>
        <v>91.82989803350327</v>
      </c>
      <c r="U1814" t="str">
        <f>PROPER(LEFT(R1814,(SEARCH("/",R1814)-2)+1))</f>
        <v>Technology</v>
      </c>
      <c r="V1814" t="str">
        <f>PROPER(RIGHT(R1814,LEN(R1814)-SEARCH("/",R1814)))</f>
        <v>Hardware</v>
      </c>
    </row>
    <row r="1815" spans="1:22" x14ac:dyDescent="0.25">
      <c r="A1815">
        <v>2051</v>
      </c>
      <c r="B1815" s="7" t="s">
        <v>2052</v>
      </c>
      <c r="C1815" s="7" t="s">
        <v>6161</v>
      </c>
      <c r="D1815" s="4">
        <v>8000</v>
      </c>
      <c r="E1815" s="4">
        <v>10429</v>
      </c>
      <c r="F1815" t="s">
        <v>8219</v>
      </c>
      <c r="G1815" t="s">
        <v>8224</v>
      </c>
      <c r="H1815" t="s">
        <v>8246</v>
      </c>
      <c r="I1815">
        <v>1388017937</v>
      </c>
      <c r="J1815" s="11">
        <f>(((I1815/60)/60)/24)+DATE(1970,1,1)</f>
        <v>41634.022418981483</v>
      </c>
      <c r="K1815">
        <v>1385425937</v>
      </c>
      <c r="L1815" s="15">
        <f>(((K1815/60)/60)/24)+DATE(1970,1,1)</f>
        <v>41604.022418981483</v>
      </c>
      <c r="M1815" s="63">
        <f>DATEDIF(L1815,J1815,"D")</f>
        <v>30</v>
      </c>
      <c r="N1815" s="5">
        <v>30</v>
      </c>
      <c r="O1815" t="b">
        <v>0</v>
      </c>
      <c r="P1815">
        <v>242</v>
      </c>
      <c r="Q1815" t="b">
        <v>1</v>
      </c>
      <c r="R1815" t="s">
        <v>8295</v>
      </c>
      <c r="S1815" s="2">
        <f>IF(E1815=0,0,E1815/D1815*100)</f>
        <v>130.36250000000001</v>
      </c>
      <c r="T1815" s="4">
        <f>IF(E1815=0,0,E1815/P1815)</f>
        <v>43.095041322314053</v>
      </c>
      <c r="U1815" t="str">
        <f>PROPER(LEFT(R1815,(SEARCH("/",R1815)-2)+1))</f>
        <v>Technology</v>
      </c>
      <c r="V1815" t="str">
        <f>PROPER(RIGHT(R1815,LEN(R1815)-SEARCH("/",R1815)))</f>
        <v>Hardware</v>
      </c>
    </row>
    <row r="1816" spans="1:22" x14ac:dyDescent="0.25">
      <c r="A1816">
        <v>2053</v>
      </c>
      <c r="B1816" s="7" t="s">
        <v>2054</v>
      </c>
      <c r="C1816" s="7" t="s">
        <v>6163</v>
      </c>
      <c r="D1816" s="4">
        <v>5000</v>
      </c>
      <c r="E1816" s="4">
        <v>5051</v>
      </c>
      <c r="F1816" t="s">
        <v>8219</v>
      </c>
      <c r="G1816" t="s">
        <v>8224</v>
      </c>
      <c r="H1816" t="s">
        <v>8246</v>
      </c>
      <c r="I1816">
        <v>1448466551</v>
      </c>
      <c r="J1816" s="11">
        <f>(((I1816/60)/60)/24)+DATE(1970,1,1)</f>
        <v>42333.659155092595</v>
      </c>
      <c r="K1816">
        <v>1445870951</v>
      </c>
      <c r="L1816" s="15">
        <f>(((K1816/60)/60)/24)+DATE(1970,1,1)</f>
        <v>42303.617488425924</v>
      </c>
      <c r="M1816" s="63">
        <f>DATEDIF(L1816,J1816,"D")</f>
        <v>30</v>
      </c>
      <c r="N1816" s="5">
        <v>30</v>
      </c>
      <c r="O1816" t="b">
        <v>0</v>
      </c>
      <c r="P1816">
        <v>121</v>
      </c>
      <c r="Q1816" t="b">
        <v>1</v>
      </c>
      <c r="R1816" t="s">
        <v>8295</v>
      </c>
      <c r="S1816" s="2">
        <f>IF(E1816=0,0,E1816/D1816*100)</f>
        <v>101.02</v>
      </c>
      <c r="T1816" s="4">
        <f>IF(E1816=0,0,E1816/P1816)</f>
        <v>41.743801652892564</v>
      </c>
      <c r="U1816" t="str">
        <f>PROPER(LEFT(R1816,(SEARCH("/",R1816)-2)+1))</f>
        <v>Technology</v>
      </c>
      <c r="V1816" t="str">
        <f>PROPER(RIGHT(R1816,LEN(R1816)-SEARCH("/",R1816)))</f>
        <v>Hardware</v>
      </c>
    </row>
    <row r="1817" spans="1:22" x14ac:dyDescent="0.25">
      <c r="A1817">
        <v>2054</v>
      </c>
      <c r="B1817" s="7" t="s">
        <v>2055</v>
      </c>
      <c r="C1817" s="7" t="s">
        <v>6164</v>
      </c>
      <c r="D1817" s="4">
        <v>35000</v>
      </c>
      <c r="E1817" s="4">
        <v>39757</v>
      </c>
      <c r="F1817" t="s">
        <v>8219</v>
      </c>
      <c r="G1817" t="s">
        <v>8225</v>
      </c>
      <c r="H1817" t="s">
        <v>8247</v>
      </c>
      <c r="I1817">
        <v>1399033810</v>
      </c>
      <c r="J1817" s="11">
        <f>(((I1817/60)/60)/24)+DATE(1970,1,1)</f>
        <v>41761.520949074074</v>
      </c>
      <c r="K1817">
        <v>1396441810</v>
      </c>
      <c r="L1817" s="15">
        <f>(((K1817/60)/60)/24)+DATE(1970,1,1)</f>
        <v>41731.520949074074</v>
      </c>
      <c r="M1817" s="63">
        <f>DATEDIF(L1817,J1817,"D")</f>
        <v>30</v>
      </c>
      <c r="N1817" s="5">
        <v>30</v>
      </c>
      <c r="O1817" t="b">
        <v>0</v>
      </c>
      <c r="P1817">
        <v>621</v>
      </c>
      <c r="Q1817" t="b">
        <v>1</v>
      </c>
      <c r="R1817" t="s">
        <v>8295</v>
      </c>
      <c r="S1817" s="2">
        <f>IF(E1817=0,0,E1817/D1817*100)</f>
        <v>113.59142857142857</v>
      </c>
      <c r="T1817" s="4">
        <f>IF(E1817=0,0,E1817/P1817)</f>
        <v>64.020933977455712</v>
      </c>
      <c r="U1817" t="str">
        <f>PROPER(LEFT(R1817,(SEARCH("/",R1817)-2)+1))</f>
        <v>Technology</v>
      </c>
      <c r="V1817" t="str">
        <f>PROPER(RIGHT(R1817,LEN(R1817)-SEARCH("/",R1817)))</f>
        <v>Hardware</v>
      </c>
    </row>
    <row r="1818" spans="1:22" x14ac:dyDescent="0.25">
      <c r="A1818">
        <v>2055</v>
      </c>
      <c r="B1818" s="7" t="s">
        <v>2056</v>
      </c>
      <c r="C1818" s="7" t="s">
        <v>6165</v>
      </c>
      <c r="D1818" s="4">
        <v>6000</v>
      </c>
      <c r="E1818" s="4">
        <v>10045</v>
      </c>
      <c r="F1818" t="s">
        <v>8219</v>
      </c>
      <c r="G1818" t="s">
        <v>8224</v>
      </c>
      <c r="H1818" t="s">
        <v>8246</v>
      </c>
      <c r="I1818">
        <v>1417579200</v>
      </c>
      <c r="J1818" s="11">
        <f>(((I1818/60)/60)/24)+DATE(1970,1,1)</f>
        <v>41976.166666666672</v>
      </c>
      <c r="K1818">
        <v>1415031043</v>
      </c>
      <c r="L1818" s="15">
        <f>(((K1818/60)/60)/24)+DATE(1970,1,1)</f>
        <v>41946.674108796295</v>
      </c>
      <c r="M1818" s="63">
        <f>DATEDIF(L1818,J1818,"D")</f>
        <v>30</v>
      </c>
      <c r="N1818" s="5">
        <v>30</v>
      </c>
      <c r="O1818" t="b">
        <v>0</v>
      </c>
      <c r="P1818">
        <v>101</v>
      </c>
      <c r="Q1818" t="b">
        <v>1</v>
      </c>
      <c r="R1818" t="s">
        <v>8295</v>
      </c>
      <c r="S1818" s="2">
        <f>IF(E1818=0,0,E1818/D1818*100)</f>
        <v>167.41666666666666</v>
      </c>
      <c r="T1818" s="4">
        <f>IF(E1818=0,0,E1818/P1818)</f>
        <v>99.455445544554451</v>
      </c>
      <c r="U1818" t="str">
        <f>PROPER(LEFT(R1818,(SEARCH("/",R1818)-2)+1))</f>
        <v>Technology</v>
      </c>
      <c r="V1818" t="str">
        <f>PROPER(RIGHT(R1818,LEN(R1818)-SEARCH("/",R1818)))</f>
        <v>Hardware</v>
      </c>
    </row>
    <row r="1819" spans="1:22" x14ac:dyDescent="0.25">
      <c r="A1819">
        <v>2056</v>
      </c>
      <c r="B1819" s="7" t="s">
        <v>2057</v>
      </c>
      <c r="C1819" s="7" t="s">
        <v>6166</v>
      </c>
      <c r="D1819" s="4">
        <v>50000</v>
      </c>
      <c r="E1819" s="4">
        <v>76726</v>
      </c>
      <c r="F1819" t="s">
        <v>8219</v>
      </c>
      <c r="G1819" t="s">
        <v>8224</v>
      </c>
      <c r="H1819" t="s">
        <v>8246</v>
      </c>
      <c r="I1819">
        <v>1366222542</v>
      </c>
      <c r="J1819" s="11">
        <f>(((I1819/60)/60)/24)+DATE(1970,1,1)</f>
        <v>41381.76090277778</v>
      </c>
      <c r="K1819">
        <v>1363630542</v>
      </c>
      <c r="L1819" s="15">
        <f>(((K1819/60)/60)/24)+DATE(1970,1,1)</f>
        <v>41351.76090277778</v>
      </c>
      <c r="M1819" s="63">
        <f>DATEDIF(L1819,J1819,"D")</f>
        <v>30</v>
      </c>
      <c r="N1819" s="5">
        <v>30</v>
      </c>
      <c r="O1819" t="b">
        <v>0</v>
      </c>
      <c r="P1819">
        <v>554</v>
      </c>
      <c r="Q1819" t="b">
        <v>1</v>
      </c>
      <c r="R1819" t="s">
        <v>8295</v>
      </c>
      <c r="S1819" s="2">
        <f>IF(E1819=0,0,E1819/D1819*100)</f>
        <v>153.452</v>
      </c>
      <c r="T1819" s="4">
        <f>IF(E1819=0,0,E1819/P1819)</f>
        <v>138.49458483754512</v>
      </c>
      <c r="U1819" t="str">
        <f>PROPER(LEFT(R1819,(SEARCH("/",R1819)-2)+1))</f>
        <v>Technology</v>
      </c>
      <c r="V1819" t="str">
        <f>PROPER(RIGHT(R1819,LEN(R1819)-SEARCH("/",R1819)))</f>
        <v>Hardware</v>
      </c>
    </row>
    <row r="1820" spans="1:22" x14ac:dyDescent="0.25">
      <c r="A1820">
        <v>2057</v>
      </c>
      <c r="B1820" s="7" t="s">
        <v>2058</v>
      </c>
      <c r="C1820" s="7" t="s">
        <v>6167</v>
      </c>
      <c r="D1820" s="4">
        <v>15000</v>
      </c>
      <c r="E1820" s="4">
        <v>30334.83</v>
      </c>
      <c r="F1820" t="s">
        <v>8219</v>
      </c>
      <c r="G1820" t="s">
        <v>8225</v>
      </c>
      <c r="H1820" t="s">
        <v>8247</v>
      </c>
      <c r="I1820">
        <v>1456487532</v>
      </c>
      <c r="J1820" s="11">
        <f>(((I1820/60)/60)/24)+DATE(1970,1,1)</f>
        <v>42426.494583333333</v>
      </c>
      <c r="K1820">
        <v>1453895532</v>
      </c>
      <c r="L1820" s="15">
        <f>(((K1820/60)/60)/24)+DATE(1970,1,1)</f>
        <v>42396.494583333333</v>
      </c>
      <c r="M1820" s="63">
        <f>DATEDIF(L1820,J1820,"D")</f>
        <v>30</v>
      </c>
      <c r="N1820" s="5">
        <v>30</v>
      </c>
      <c r="O1820" t="b">
        <v>0</v>
      </c>
      <c r="P1820">
        <v>666</v>
      </c>
      <c r="Q1820" t="b">
        <v>1</v>
      </c>
      <c r="R1820" t="s">
        <v>8295</v>
      </c>
      <c r="S1820" s="2">
        <f>IF(E1820=0,0,E1820/D1820*100)</f>
        <v>202.23220000000001</v>
      </c>
      <c r="T1820" s="4">
        <f>IF(E1820=0,0,E1820/P1820)</f>
        <v>45.547792792792798</v>
      </c>
      <c r="U1820" t="str">
        <f>PROPER(LEFT(R1820,(SEARCH("/",R1820)-2)+1))</f>
        <v>Technology</v>
      </c>
      <c r="V1820" t="str">
        <f>PROPER(RIGHT(R1820,LEN(R1820)-SEARCH("/",R1820)))</f>
        <v>Hardware</v>
      </c>
    </row>
    <row r="1821" spans="1:22" x14ac:dyDescent="0.25">
      <c r="A1821">
        <v>2061</v>
      </c>
      <c r="B1821" s="7" t="s">
        <v>2062</v>
      </c>
      <c r="C1821" s="7" t="s">
        <v>6171</v>
      </c>
      <c r="D1821" s="4">
        <v>5000</v>
      </c>
      <c r="E1821" s="4">
        <v>5396</v>
      </c>
      <c r="F1821" t="s">
        <v>8219</v>
      </c>
      <c r="G1821" t="s">
        <v>8224</v>
      </c>
      <c r="H1821" t="s">
        <v>8246</v>
      </c>
      <c r="I1821">
        <v>1483208454</v>
      </c>
      <c r="J1821" s="11">
        <f>(((I1821/60)/60)/24)+DATE(1970,1,1)</f>
        <v>42735.764513888891</v>
      </c>
      <c r="K1821">
        <v>1480616454</v>
      </c>
      <c r="L1821" s="15">
        <f>(((K1821/60)/60)/24)+DATE(1970,1,1)</f>
        <v>42705.764513888891</v>
      </c>
      <c r="M1821" s="63">
        <f>DATEDIF(L1821,J1821,"D")</f>
        <v>30</v>
      </c>
      <c r="N1821" s="5">
        <v>30</v>
      </c>
      <c r="O1821" t="b">
        <v>0</v>
      </c>
      <c r="P1821">
        <v>35</v>
      </c>
      <c r="Q1821" t="b">
        <v>1</v>
      </c>
      <c r="R1821" t="s">
        <v>8295</v>
      </c>
      <c r="S1821" s="2">
        <f>IF(E1821=0,0,E1821/D1821*100)</f>
        <v>107.91999999999999</v>
      </c>
      <c r="T1821" s="4">
        <f>IF(E1821=0,0,E1821/P1821)</f>
        <v>154.17142857142858</v>
      </c>
      <c r="U1821" t="str">
        <f>PROPER(LEFT(R1821,(SEARCH("/",R1821)-2)+1))</f>
        <v>Technology</v>
      </c>
      <c r="V1821" t="str">
        <f>PROPER(RIGHT(R1821,LEN(R1821)-SEARCH("/",R1821)))</f>
        <v>Hardware</v>
      </c>
    </row>
    <row r="1822" spans="1:22" x14ac:dyDescent="0.25">
      <c r="A1822">
        <v>2062</v>
      </c>
      <c r="B1822" s="7" t="s">
        <v>2063</v>
      </c>
      <c r="C1822" s="7" t="s">
        <v>6172</v>
      </c>
      <c r="D1822" s="4">
        <v>100000</v>
      </c>
      <c r="E1822" s="4">
        <v>114977</v>
      </c>
      <c r="F1822" t="s">
        <v>8219</v>
      </c>
      <c r="G1822" t="s">
        <v>8232</v>
      </c>
      <c r="H1822" t="s">
        <v>8253</v>
      </c>
      <c r="I1822">
        <v>1458807098</v>
      </c>
      <c r="J1822" s="11">
        <f>(((I1822/60)/60)/24)+DATE(1970,1,1)</f>
        <v>42453.341412037036</v>
      </c>
      <c r="K1822">
        <v>1456218698</v>
      </c>
      <c r="L1822" s="15">
        <f>(((K1822/60)/60)/24)+DATE(1970,1,1)</f>
        <v>42423.3830787037</v>
      </c>
      <c r="M1822" s="63">
        <f>DATEDIF(L1822,J1822,"D")</f>
        <v>30</v>
      </c>
      <c r="N1822" s="5">
        <v>30</v>
      </c>
      <c r="O1822" t="b">
        <v>0</v>
      </c>
      <c r="P1822">
        <v>203</v>
      </c>
      <c r="Q1822" t="b">
        <v>1</v>
      </c>
      <c r="R1822" t="s">
        <v>8295</v>
      </c>
      <c r="S1822" s="2">
        <f>IF(E1822=0,0,E1822/D1822*100)</f>
        <v>114.97699999999999</v>
      </c>
      <c r="T1822" s="4">
        <f>IF(E1822=0,0,E1822/P1822)</f>
        <v>566.38916256157631</v>
      </c>
      <c r="U1822" t="str">
        <f>PROPER(LEFT(R1822,(SEARCH("/",R1822)-2)+1))</f>
        <v>Technology</v>
      </c>
      <c r="V1822" t="str">
        <f>PROPER(RIGHT(R1822,LEN(R1822)-SEARCH("/",R1822)))</f>
        <v>Hardware</v>
      </c>
    </row>
    <row r="1823" spans="1:22" x14ac:dyDescent="0.25">
      <c r="A1823">
        <v>2065</v>
      </c>
      <c r="B1823" s="7" t="s">
        <v>2066</v>
      </c>
      <c r="C1823" s="7" t="s">
        <v>6175</v>
      </c>
      <c r="D1823" s="4">
        <v>40000</v>
      </c>
      <c r="E1823" s="4">
        <v>79686.05</v>
      </c>
      <c r="F1823" t="s">
        <v>8219</v>
      </c>
      <c r="G1823" t="s">
        <v>8225</v>
      </c>
      <c r="H1823" t="s">
        <v>8247</v>
      </c>
      <c r="I1823">
        <v>1387958429</v>
      </c>
      <c r="J1823" s="11">
        <f>(((I1823/60)/60)/24)+DATE(1970,1,1)</f>
        <v>41633.333668981482</v>
      </c>
      <c r="K1823">
        <v>1385366429</v>
      </c>
      <c r="L1823" s="15">
        <f>(((K1823/60)/60)/24)+DATE(1970,1,1)</f>
        <v>41603.333668981482</v>
      </c>
      <c r="M1823" s="63">
        <f>DATEDIF(L1823,J1823,"D")</f>
        <v>30</v>
      </c>
      <c r="N1823" s="5">
        <v>30</v>
      </c>
      <c r="O1823" t="b">
        <v>0</v>
      </c>
      <c r="P1823">
        <v>1556</v>
      </c>
      <c r="Q1823" t="b">
        <v>1</v>
      </c>
      <c r="R1823" t="s">
        <v>8295</v>
      </c>
      <c r="S1823" s="2">
        <f>IF(E1823=0,0,E1823/D1823*100)</f>
        <v>199.215125</v>
      </c>
      <c r="T1823" s="4">
        <f>IF(E1823=0,0,E1823/P1823)</f>
        <v>51.212114395886893</v>
      </c>
      <c r="U1823" t="str">
        <f>PROPER(LEFT(R1823,(SEARCH("/",R1823)-2)+1))</f>
        <v>Technology</v>
      </c>
      <c r="V1823" t="str">
        <f>PROPER(RIGHT(R1823,LEN(R1823)-SEARCH("/",R1823)))</f>
        <v>Hardware</v>
      </c>
    </row>
    <row r="1824" spans="1:22" x14ac:dyDescent="0.25">
      <c r="A1824">
        <v>2066</v>
      </c>
      <c r="B1824" s="7" t="s">
        <v>2067</v>
      </c>
      <c r="C1824" s="7" t="s">
        <v>6176</v>
      </c>
      <c r="D1824" s="4">
        <v>2000</v>
      </c>
      <c r="E1824" s="4">
        <v>4372</v>
      </c>
      <c r="F1824" t="s">
        <v>8219</v>
      </c>
      <c r="G1824" t="s">
        <v>8224</v>
      </c>
      <c r="H1824" t="s">
        <v>8246</v>
      </c>
      <c r="I1824">
        <v>1408818683</v>
      </c>
      <c r="J1824" s="11">
        <f>(((I1824/60)/60)/24)+DATE(1970,1,1)</f>
        <v>41874.771793981483</v>
      </c>
      <c r="K1824">
        <v>1406226683</v>
      </c>
      <c r="L1824" s="15">
        <f>(((K1824/60)/60)/24)+DATE(1970,1,1)</f>
        <v>41844.771793981483</v>
      </c>
      <c r="M1824" s="63">
        <f>DATEDIF(L1824,J1824,"D")</f>
        <v>30</v>
      </c>
      <c r="N1824" s="5">
        <v>30</v>
      </c>
      <c r="O1824" t="b">
        <v>0</v>
      </c>
      <c r="P1824">
        <v>65</v>
      </c>
      <c r="Q1824" t="b">
        <v>1</v>
      </c>
      <c r="R1824" t="s">
        <v>8295</v>
      </c>
      <c r="S1824" s="2">
        <f>IF(E1824=0,0,E1824/D1824*100)</f>
        <v>218.6</v>
      </c>
      <c r="T1824" s="4">
        <f>IF(E1824=0,0,E1824/P1824)</f>
        <v>67.261538461538464</v>
      </c>
      <c r="U1824" t="str">
        <f>PROPER(LEFT(R1824,(SEARCH("/",R1824)-2)+1))</f>
        <v>Technology</v>
      </c>
      <c r="V1824" t="str">
        <f>PROPER(RIGHT(R1824,LEN(R1824)-SEARCH("/",R1824)))</f>
        <v>Hardware</v>
      </c>
    </row>
    <row r="1825" spans="1:22" x14ac:dyDescent="0.25">
      <c r="A1825">
        <v>2068</v>
      </c>
      <c r="B1825" s="7" t="s">
        <v>2069</v>
      </c>
      <c r="C1825" s="7" t="s">
        <v>6178</v>
      </c>
      <c r="D1825" s="4">
        <v>25000</v>
      </c>
      <c r="E1825" s="4">
        <v>26305.97</v>
      </c>
      <c r="F1825" t="s">
        <v>8219</v>
      </c>
      <c r="G1825" t="s">
        <v>8224</v>
      </c>
      <c r="H1825" t="s">
        <v>8246</v>
      </c>
      <c r="I1825">
        <v>1476994315</v>
      </c>
      <c r="J1825" s="11">
        <f>(((I1825/60)/60)/24)+DATE(1970,1,1)</f>
        <v>42663.841608796298</v>
      </c>
      <c r="K1825">
        <v>1474402315</v>
      </c>
      <c r="L1825" s="15">
        <f>(((K1825/60)/60)/24)+DATE(1970,1,1)</f>
        <v>42633.841608796298</v>
      </c>
      <c r="M1825" s="63">
        <f>DATEDIF(L1825,J1825,"D")</f>
        <v>30</v>
      </c>
      <c r="N1825" s="5">
        <v>30</v>
      </c>
      <c r="O1825" t="b">
        <v>0</v>
      </c>
      <c r="P1825">
        <v>76</v>
      </c>
      <c r="Q1825" t="b">
        <v>1</v>
      </c>
      <c r="R1825" t="s">
        <v>8295</v>
      </c>
      <c r="S1825" s="2">
        <f>IF(E1825=0,0,E1825/D1825*100)</f>
        <v>105.22388000000001</v>
      </c>
      <c r="T1825" s="4">
        <f>IF(E1825=0,0,E1825/P1825)</f>
        <v>346.13118421052633</v>
      </c>
      <c r="U1825" t="str">
        <f>PROPER(LEFT(R1825,(SEARCH("/",R1825)-2)+1))</f>
        <v>Technology</v>
      </c>
      <c r="V1825" t="str">
        <f>PROPER(RIGHT(R1825,LEN(R1825)-SEARCH("/",R1825)))</f>
        <v>Hardware</v>
      </c>
    </row>
    <row r="1826" spans="1:22" x14ac:dyDescent="0.25">
      <c r="A1826">
        <v>2070</v>
      </c>
      <c r="B1826" s="7" t="s">
        <v>2071</v>
      </c>
      <c r="C1826" s="7" t="s">
        <v>6180</v>
      </c>
      <c r="D1826" s="4">
        <v>125000</v>
      </c>
      <c r="E1826" s="4">
        <v>396659</v>
      </c>
      <c r="F1826" t="s">
        <v>8219</v>
      </c>
      <c r="G1826" t="s">
        <v>8236</v>
      </c>
      <c r="H1826" t="s">
        <v>8249</v>
      </c>
      <c r="I1826">
        <v>1467128723</v>
      </c>
      <c r="J1826" s="11">
        <f>(((I1826/60)/60)/24)+DATE(1970,1,1)</f>
        <v>42549.6565162037</v>
      </c>
      <c r="K1826">
        <v>1464536723</v>
      </c>
      <c r="L1826" s="15">
        <f>(((K1826/60)/60)/24)+DATE(1970,1,1)</f>
        <v>42519.6565162037</v>
      </c>
      <c r="M1826" s="63">
        <f>DATEDIF(L1826,J1826,"D")</f>
        <v>30</v>
      </c>
      <c r="N1826" s="5">
        <v>30</v>
      </c>
      <c r="O1826" t="b">
        <v>0</v>
      </c>
      <c r="P1826">
        <v>1530</v>
      </c>
      <c r="Q1826" t="b">
        <v>1</v>
      </c>
      <c r="R1826" t="s">
        <v>8295</v>
      </c>
      <c r="S1826" s="2">
        <f>IF(E1826=0,0,E1826/D1826*100)</f>
        <v>317.3272</v>
      </c>
      <c r="T1826" s="4">
        <f>IF(E1826=0,0,E1826/P1826)</f>
        <v>259.25424836601309</v>
      </c>
      <c r="U1826" t="str">
        <f>PROPER(LEFT(R1826,(SEARCH("/",R1826)-2)+1))</f>
        <v>Technology</v>
      </c>
      <c r="V1826" t="str">
        <f>PROPER(RIGHT(R1826,LEN(R1826)-SEARCH("/",R1826)))</f>
        <v>Hardware</v>
      </c>
    </row>
    <row r="1827" spans="1:22" x14ac:dyDescent="0.25">
      <c r="A1827">
        <v>2072</v>
      </c>
      <c r="B1827" s="7" t="s">
        <v>2073</v>
      </c>
      <c r="C1827" s="7" t="s">
        <v>6182</v>
      </c>
      <c r="D1827" s="4">
        <v>71500</v>
      </c>
      <c r="E1827" s="4">
        <v>79173</v>
      </c>
      <c r="F1827" t="s">
        <v>8219</v>
      </c>
      <c r="G1827" t="s">
        <v>8224</v>
      </c>
      <c r="H1827" t="s">
        <v>8246</v>
      </c>
      <c r="I1827">
        <v>1462629432</v>
      </c>
      <c r="J1827" s="11">
        <f>(((I1827/60)/60)/24)+DATE(1970,1,1)</f>
        <v>42497.581388888888</v>
      </c>
      <c r="K1827">
        <v>1460037432</v>
      </c>
      <c r="L1827" s="15">
        <f>(((K1827/60)/60)/24)+DATE(1970,1,1)</f>
        <v>42467.581388888888</v>
      </c>
      <c r="M1827" s="63">
        <f>DATEDIF(L1827,J1827,"D")</f>
        <v>30</v>
      </c>
      <c r="N1827" s="5">
        <v>30</v>
      </c>
      <c r="O1827" t="b">
        <v>0</v>
      </c>
      <c r="P1827">
        <v>350</v>
      </c>
      <c r="Q1827" t="b">
        <v>1</v>
      </c>
      <c r="R1827" t="s">
        <v>8295</v>
      </c>
      <c r="S1827" s="2">
        <f>IF(E1827=0,0,E1827/D1827*100)</f>
        <v>110.73146853146854</v>
      </c>
      <c r="T1827" s="4">
        <f>IF(E1827=0,0,E1827/P1827)</f>
        <v>226.20857142857142</v>
      </c>
      <c r="U1827" t="str">
        <f>PROPER(LEFT(R1827,(SEARCH("/",R1827)-2)+1))</f>
        <v>Technology</v>
      </c>
      <c r="V1827" t="str">
        <f>PROPER(RIGHT(R1827,LEN(R1827)-SEARCH("/",R1827)))</f>
        <v>Hardware</v>
      </c>
    </row>
    <row r="1828" spans="1:22" x14ac:dyDescent="0.25">
      <c r="A1828">
        <v>2074</v>
      </c>
      <c r="B1828" s="7" t="s">
        <v>2075</v>
      </c>
      <c r="C1828" s="7" t="s">
        <v>6184</v>
      </c>
      <c r="D1828" s="4">
        <v>600</v>
      </c>
      <c r="E1828" s="4">
        <v>615</v>
      </c>
      <c r="F1828" t="s">
        <v>8219</v>
      </c>
      <c r="G1828" t="s">
        <v>8224</v>
      </c>
      <c r="H1828" t="s">
        <v>8246</v>
      </c>
      <c r="I1828">
        <v>1462564182</v>
      </c>
      <c r="J1828" s="11">
        <f>(((I1828/60)/60)/24)+DATE(1970,1,1)</f>
        <v>42496.826180555552</v>
      </c>
      <c r="K1828">
        <v>1459972182</v>
      </c>
      <c r="L1828" s="15">
        <f>(((K1828/60)/60)/24)+DATE(1970,1,1)</f>
        <v>42466.826180555552</v>
      </c>
      <c r="M1828" s="63">
        <f>DATEDIF(L1828,J1828,"D")</f>
        <v>30</v>
      </c>
      <c r="N1828" s="5">
        <v>30</v>
      </c>
      <c r="O1828" t="b">
        <v>0</v>
      </c>
      <c r="P1828">
        <v>3</v>
      </c>
      <c r="Q1828" t="b">
        <v>1</v>
      </c>
      <c r="R1828" t="s">
        <v>8295</v>
      </c>
      <c r="S1828" s="2">
        <f>IF(E1828=0,0,E1828/D1828*100)</f>
        <v>102.49999999999999</v>
      </c>
      <c r="T1828" s="4">
        <f>IF(E1828=0,0,E1828/P1828)</f>
        <v>205</v>
      </c>
      <c r="U1828" t="str">
        <f>PROPER(LEFT(R1828,(SEARCH("/",R1828)-2)+1))</f>
        <v>Technology</v>
      </c>
      <c r="V1828" t="str">
        <f>PROPER(RIGHT(R1828,LEN(R1828)-SEARCH("/",R1828)))</f>
        <v>Hardware</v>
      </c>
    </row>
    <row r="1829" spans="1:22" x14ac:dyDescent="0.25">
      <c r="A1829">
        <v>2075</v>
      </c>
      <c r="B1829" s="7" t="s">
        <v>2076</v>
      </c>
      <c r="C1829" s="7" t="s">
        <v>6185</v>
      </c>
      <c r="D1829" s="4">
        <v>9999</v>
      </c>
      <c r="E1829" s="4">
        <v>167820.6</v>
      </c>
      <c r="F1829" t="s">
        <v>8219</v>
      </c>
      <c r="G1829" t="s">
        <v>8224</v>
      </c>
      <c r="H1829" t="s">
        <v>8246</v>
      </c>
      <c r="I1829">
        <v>1374769288</v>
      </c>
      <c r="J1829" s="11">
        <f>(((I1829/60)/60)/24)+DATE(1970,1,1)</f>
        <v>41480.681574074071</v>
      </c>
      <c r="K1829">
        <v>1372177288</v>
      </c>
      <c r="L1829" s="15">
        <f>(((K1829/60)/60)/24)+DATE(1970,1,1)</f>
        <v>41450.681574074071</v>
      </c>
      <c r="M1829" s="63">
        <f>DATEDIF(L1829,J1829,"D")</f>
        <v>30</v>
      </c>
      <c r="N1829" s="5">
        <v>30</v>
      </c>
      <c r="O1829" t="b">
        <v>0</v>
      </c>
      <c r="P1829">
        <v>8200</v>
      </c>
      <c r="Q1829" t="b">
        <v>1</v>
      </c>
      <c r="R1829" t="s">
        <v>8295</v>
      </c>
      <c r="S1829" s="2">
        <f>IF(E1829=0,0,E1829/D1829*100)</f>
        <v>1678.3738373837384</v>
      </c>
      <c r="T1829" s="4">
        <f>IF(E1829=0,0,E1829/P1829)</f>
        <v>20.465926829268295</v>
      </c>
      <c r="U1829" t="str">
        <f>PROPER(LEFT(R1829,(SEARCH("/",R1829)-2)+1))</f>
        <v>Technology</v>
      </c>
      <c r="V1829" t="str">
        <f>PROPER(RIGHT(R1829,LEN(R1829)-SEARCH("/",R1829)))</f>
        <v>Hardware</v>
      </c>
    </row>
    <row r="1830" spans="1:22" x14ac:dyDescent="0.25">
      <c r="A1830">
        <v>2078</v>
      </c>
      <c r="B1830" s="7" t="s">
        <v>2079</v>
      </c>
      <c r="C1830" s="7" t="s">
        <v>6188</v>
      </c>
      <c r="D1830" s="4">
        <v>20000</v>
      </c>
      <c r="E1830" s="4">
        <v>26241</v>
      </c>
      <c r="F1830" t="s">
        <v>8219</v>
      </c>
      <c r="G1830" t="s">
        <v>8227</v>
      </c>
      <c r="H1830" t="s">
        <v>8249</v>
      </c>
      <c r="I1830">
        <v>1482085857</v>
      </c>
      <c r="J1830" s="11">
        <f>(((I1830/60)/60)/24)+DATE(1970,1,1)</f>
        <v>42722.771493055552</v>
      </c>
      <c r="K1830">
        <v>1479493857</v>
      </c>
      <c r="L1830" s="15">
        <f>(((K1830/60)/60)/24)+DATE(1970,1,1)</f>
        <v>42692.771493055552</v>
      </c>
      <c r="M1830" s="63">
        <f>DATEDIF(L1830,J1830,"D")</f>
        <v>30</v>
      </c>
      <c r="N1830" s="5">
        <v>30</v>
      </c>
      <c r="O1830" t="b">
        <v>0</v>
      </c>
      <c r="P1830">
        <v>48</v>
      </c>
      <c r="Q1830" t="b">
        <v>1</v>
      </c>
      <c r="R1830" t="s">
        <v>8295</v>
      </c>
      <c r="S1830" s="2">
        <f>IF(E1830=0,0,E1830/D1830*100)</f>
        <v>131.20499999999998</v>
      </c>
      <c r="T1830" s="4">
        <f>IF(E1830=0,0,E1830/P1830)</f>
        <v>546.6875</v>
      </c>
      <c r="U1830" t="str">
        <f>PROPER(LEFT(R1830,(SEARCH("/",R1830)-2)+1))</f>
        <v>Technology</v>
      </c>
      <c r="V1830" t="str">
        <f>PROPER(RIGHT(R1830,LEN(R1830)-SEARCH("/",R1830)))</f>
        <v>Hardware</v>
      </c>
    </row>
    <row r="1831" spans="1:22" x14ac:dyDescent="0.25">
      <c r="A1831">
        <v>2079</v>
      </c>
      <c r="B1831" s="7" t="s">
        <v>2080</v>
      </c>
      <c r="C1831" s="7" t="s">
        <v>6189</v>
      </c>
      <c r="D1831" s="4">
        <v>10000</v>
      </c>
      <c r="E1831" s="4">
        <v>28817</v>
      </c>
      <c r="F1831" t="s">
        <v>8219</v>
      </c>
      <c r="G1831" t="s">
        <v>8225</v>
      </c>
      <c r="H1831" t="s">
        <v>8247</v>
      </c>
      <c r="I1831">
        <v>1435258800</v>
      </c>
      <c r="J1831" s="11">
        <f>(((I1831/60)/60)/24)+DATE(1970,1,1)</f>
        <v>42180.791666666672</v>
      </c>
      <c r="K1831">
        <v>1432659793</v>
      </c>
      <c r="L1831" s="15">
        <f>(((K1831/60)/60)/24)+DATE(1970,1,1)</f>
        <v>42150.71056712963</v>
      </c>
      <c r="M1831" s="63">
        <f>DATEDIF(L1831,J1831,"D")</f>
        <v>30</v>
      </c>
      <c r="N1831" s="5">
        <v>30</v>
      </c>
      <c r="O1831" t="b">
        <v>0</v>
      </c>
      <c r="P1831">
        <v>607</v>
      </c>
      <c r="Q1831" t="b">
        <v>1</v>
      </c>
      <c r="R1831" t="s">
        <v>8295</v>
      </c>
      <c r="S1831" s="2">
        <f>IF(E1831=0,0,E1831/D1831*100)</f>
        <v>288.17</v>
      </c>
      <c r="T1831" s="4">
        <f>IF(E1831=0,0,E1831/P1831)</f>
        <v>47.474464579901152</v>
      </c>
      <c r="U1831" t="str">
        <f>PROPER(LEFT(R1831,(SEARCH("/",R1831)-2)+1))</f>
        <v>Technology</v>
      </c>
      <c r="V1831" t="str">
        <f>PROPER(RIGHT(R1831,LEN(R1831)-SEARCH("/",R1831)))</f>
        <v>Hardware</v>
      </c>
    </row>
    <row r="1832" spans="1:22" x14ac:dyDescent="0.25">
      <c r="A1832">
        <v>2080</v>
      </c>
      <c r="B1832" s="7" t="s">
        <v>2081</v>
      </c>
      <c r="C1832" s="7" t="s">
        <v>6190</v>
      </c>
      <c r="D1832" s="4">
        <v>1000</v>
      </c>
      <c r="E1832" s="4">
        <v>5078</v>
      </c>
      <c r="F1832" t="s">
        <v>8219</v>
      </c>
      <c r="G1832" t="s">
        <v>8224</v>
      </c>
      <c r="H1832" t="s">
        <v>8246</v>
      </c>
      <c r="I1832">
        <v>1447286300</v>
      </c>
      <c r="J1832" s="11">
        <f>(((I1832/60)/60)/24)+DATE(1970,1,1)</f>
        <v>42319.998842592591</v>
      </c>
      <c r="K1832">
        <v>1444690700</v>
      </c>
      <c r="L1832" s="15">
        <f>(((K1832/60)/60)/24)+DATE(1970,1,1)</f>
        <v>42289.957175925927</v>
      </c>
      <c r="M1832" s="63">
        <f>DATEDIF(L1832,J1832,"D")</f>
        <v>30</v>
      </c>
      <c r="N1832" s="5">
        <v>30</v>
      </c>
      <c r="O1832" t="b">
        <v>0</v>
      </c>
      <c r="P1832">
        <v>50</v>
      </c>
      <c r="Q1832" t="b">
        <v>1</v>
      </c>
      <c r="R1832" t="s">
        <v>8295</v>
      </c>
      <c r="S1832" s="2">
        <f>IF(E1832=0,0,E1832/D1832*100)</f>
        <v>507.8</v>
      </c>
      <c r="T1832" s="4">
        <f>IF(E1832=0,0,E1832/P1832)</f>
        <v>101.56</v>
      </c>
      <c r="U1832" t="str">
        <f>PROPER(LEFT(R1832,(SEARCH("/",R1832)-2)+1))</f>
        <v>Technology</v>
      </c>
      <c r="V1832" t="str">
        <f>PROPER(RIGHT(R1832,LEN(R1832)-SEARCH("/",R1832)))</f>
        <v>Hardware</v>
      </c>
    </row>
    <row r="1833" spans="1:22" x14ac:dyDescent="0.25">
      <c r="A1833">
        <v>2083</v>
      </c>
      <c r="B1833" s="7" t="s">
        <v>2084</v>
      </c>
      <c r="C1833" s="7" t="s">
        <v>6193</v>
      </c>
      <c r="D1833" s="4">
        <v>750</v>
      </c>
      <c r="E1833" s="4">
        <v>850</v>
      </c>
      <c r="F1833" t="s">
        <v>8219</v>
      </c>
      <c r="G1833" t="s">
        <v>8224</v>
      </c>
      <c r="H1833" t="s">
        <v>8246</v>
      </c>
      <c r="I1833">
        <v>1338830395</v>
      </c>
      <c r="J1833" s="11">
        <f>(((I1833/60)/60)/24)+DATE(1970,1,1)</f>
        <v>41064.72216435185</v>
      </c>
      <c r="K1833">
        <v>1336238395</v>
      </c>
      <c r="L1833" s="15">
        <f>(((K1833/60)/60)/24)+DATE(1970,1,1)</f>
        <v>41034.72216435185</v>
      </c>
      <c r="M1833" s="63">
        <f>DATEDIF(L1833,J1833,"D")</f>
        <v>30</v>
      </c>
      <c r="N1833" s="5">
        <v>30</v>
      </c>
      <c r="O1833" t="b">
        <v>0</v>
      </c>
      <c r="P1833">
        <v>25</v>
      </c>
      <c r="Q1833" t="b">
        <v>1</v>
      </c>
      <c r="R1833" t="s">
        <v>8279</v>
      </c>
      <c r="S1833" s="2">
        <f>IF(E1833=0,0,E1833/D1833*100)</f>
        <v>113.33333333333333</v>
      </c>
      <c r="T1833" s="4">
        <f>IF(E1833=0,0,E1833/P1833)</f>
        <v>34</v>
      </c>
      <c r="U1833" t="str">
        <f>PROPER(LEFT(R1833,(SEARCH("/",R1833)-2)+1))</f>
        <v>Music</v>
      </c>
      <c r="V1833" t="str">
        <f>PROPER(RIGHT(R1833,LEN(R1833)-SEARCH("/",R1833)))</f>
        <v>Indie Rock</v>
      </c>
    </row>
    <row r="1834" spans="1:22" x14ac:dyDescent="0.25">
      <c r="A1834">
        <v>2085</v>
      </c>
      <c r="B1834" s="7" t="s">
        <v>2086</v>
      </c>
      <c r="C1834" s="7" t="s">
        <v>6195</v>
      </c>
      <c r="D1834" s="4">
        <v>6000</v>
      </c>
      <c r="E1834" s="4">
        <v>7412</v>
      </c>
      <c r="F1834" t="s">
        <v>8219</v>
      </c>
      <c r="G1834" t="s">
        <v>8224</v>
      </c>
      <c r="H1834" t="s">
        <v>8246</v>
      </c>
      <c r="I1834">
        <v>1342382587</v>
      </c>
      <c r="J1834" s="11">
        <f>(((I1834/60)/60)/24)+DATE(1970,1,1)</f>
        <v>41105.835497685184</v>
      </c>
      <c r="K1834">
        <v>1339790587</v>
      </c>
      <c r="L1834" s="15">
        <f>(((K1834/60)/60)/24)+DATE(1970,1,1)</f>
        <v>41075.835497685184</v>
      </c>
      <c r="M1834" s="63">
        <f>DATEDIF(L1834,J1834,"D")</f>
        <v>30</v>
      </c>
      <c r="N1834" s="5">
        <v>30</v>
      </c>
      <c r="O1834" t="b">
        <v>0</v>
      </c>
      <c r="P1834">
        <v>83</v>
      </c>
      <c r="Q1834" t="b">
        <v>1</v>
      </c>
      <c r="R1834" t="s">
        <v>8279</v>
      </c>
      <c r="S1834" s="2">
        <f>IF(E1834=0,0,E1834/D1834*100)</f>
        <v>123.53333333333335</v>
      </c>
      <c r="T1834" s="4">
        <f>IF(E1834=0,0,E1834/P1834)</f>
        <v>89.301204819277103</v>
      </c>
      <c r="U1834" t="str">
        <f>PROPER(LEFT(R1834,(SEARCH("/",R1834)-2)+1))</f>
        <v>Music</v>
      </c>
      <c r="V1834" t="str">
        <f>PROPER(RIGHT(R1834,LEN(R1834)-SEARCH("/",R1834)))</f>
        <v>Indie Rock</v>
      </c>
    </row>
    <row r="1835" spans="1:22" x14ac:dyDescent="0.25">
      <c r="A1835">
        <v>2087</v>
      </c>
      <c r="B1835" s="7" t="s">
        <v>2088</v>
      </c>
      <c r="C1835" s="7" t="s">
        <v>6197</v>
      </c>
      <c r="D1835" s="4">
        <v>1500</v>
      </c>
      <c r="E1835" s="4">
        <v>1553</v>
      </c>
      <c r="F1835" t="s">
        <v>8219</v>
      </c>
      <c r="G1835" t="s">
        <v>8224</v>
      </c>
      <c r="H1835" t="s">
        <v>8246</v>
      </c>
      <c r="I1835">
        <v>1315457658</v>
      </c>
      <c r="J1835" s="11">
        <f>(((I1835/60)/60)/24)+DATE(1970,1,1)</f>
        <v>40794.204375000001</v>
      </c>
      <c r="K1835">
        <v>1312865658</v>
      </c>
      <c r="L1835" s="15">
        <f>(((K1835/60)/60)/24)+DATE(1970,1,1)</f>
        <v>40764.204375000001</v>
      </c>
      <c r="M1835" s="63">
        <f>DATEDIF(L1835,J1835,"D")</f>
        <v>30</v>
      </c>
      <c r="N1835" s="5">
        <v>30</v>
      </c>
      <c r="O1835" t="b">
        <v>0</v>
      </c>
      <c r="P1835">
        <v>25</v>
      </c>
      <c r="Q1835" t="b">
        <v>1</v>
      </c>
      <c r="R1835" t="s">
        <v>8279</v>
      </c>
      <c r="S1835" s="2">
        <f>IF(E1835=0,0,E1835/D1835*100)</f>
        <v>103.53333333333335</v>
      </c>
      <c r="T1835" s="4">
        <f>IF(E1835=0,0,E1835/P1835)</f>
        <v>62.12</v>
      </c>
      <c r="U1835" t="str">
        <f>PROPER(LEFT(R1835,(SEARCH("/",R1835)-2)+1))</f>
        <v>Music</v>
      </c>
      <c r="V1835" t="str">
        <f>PROPER(RIGHT(R1835,LEN(R1835)-SEARCH("/",R1835)))</f>
        <v>Indie Rock</v>
      </c>
    </row>
    <row r="1836" spans="1:22" x14ac:dyDescent="0.25">
      <c r="A1836">
        <v>2090</v>
      </c>
      <c r="B1836" s="7" t="s">
        <v>2091</v>
      </c>
      <c r="C1836" s="7" t="s">
        <v>6200</v>
      </c>
      <c r="D1836" s="4">
        <v>8000</v>
      </c>
      <c r="E1836" s="4">
        <v>9203.23</v>
      </c>
      <c r="F1836" t="s">
        <v>8219</v>
      </c>
      <c r="G1836" t="s">
        <v>8224</v>
      </c>
      <c r="H1836" t="s">
        <v>8246</v>
      </c>
      <c r="I1836">
        <v>1361696955</v>
      </c>
      <c r="J1836" s="11">
        <f>(((I1836/60)/60)/24)+DATE(1970,1,1)</f>
        <v>41329.381423611114</v>
      </c>
      <c r="K1836">
        <v>1359104955</v>
      </c>
      <c r="L1836" s="15">
        <f>(((K1836/60)/60)/24)+DATE(1970,1,1)</f>
        <v>41299.381423611114</v>
      </c>
      <c r="M1836" s="63">
        <f>DATEDIF(L1836,J1836,"D")</f>
        <v>30</v>
      </c>
      <c r="N1836" s="5">
        <v>30</v>
      </c>
      <c r="O1836" t="b">
        <v>0</v>
      </c>
      <c r="P1836">
        <v>160</v>
      </c>
      <c r="Q1836" t="b">
        <v>1</v>
      </c>
      <c r="R1836" t="s">
        <v>8279</v>
      </c>
      <c r="S1836" s="2">
        <f>IF(E1836=0,0,E1836/D1836*100)</f>
        <v>115.040375</v>
      </c>
      <c r="T1836" s="4">
        <f>IF(E1836=0,0,E1836/P1836)</f>
        <v>57.520187499999999</v>
      </c>
      <c r="U1836" t="str">
        <f>PROPER(LEFT(R1836,(SEARCH("/",R1836)-2)+1))</f>
        <v>Music</v>
      </c>
      <c r="V1836" t="str">
        <f>PROPER(RIGHT(R1836,LEN(R1836)-SEARCH("/",R1836)))</f>
        <v>Indie Rock</v>
      </c>
    </row>
    <row r="1837" spans="1:22" x14ac:dyDescent="0.25">
      <c r="A1837">
        <v>2098</v>
      </c>
      <c r="B1837" s="7" t="s">
        <v>2099</v>
      </c>
      <c r="C1837" s="7" t="s">
        <v>6208</v>
      </c>
      <c r="D1837" s="4">
        <v>6000</v>
      </c>
      <c r="E1837" s="4">
        <v>6020</v>
      </c>
      <c r="F1837" t="s">
        <v>8219</v>
      </c>
      <c r="G1837" t="s">
        <v>8224</v>
      </c>
      <c r="H1837" t="s">
        <v>8246</v>
      </c>
      <c r="I1837">
        <v>1331174635</v>
      </c>
      <c r="J1837" s="11">
        <f>(((I1837/60)/60)/24)+DATE(1970,1,1)</f>
        <v>40976.11383101852</v>
      </c>
      <c r="K1837">
        <v>1328582635</v>
      </c>
      <c r="L1837" s="15">
        <f>(((K1837/60)/60)/24)+DATE(1970,1,1)</f>
        <v>40946.11383101852</v>
      </c>
      <c r="M1837" s="63">
        <f>DATEDIF(L1837,J1837,"D")</f>
        <v>30</v>
      </c>
      <c r="N1837" s="5">
        <v>30</v>
      </c>
      <c r="O1837" t="b">
        <v>0</v>
      </c>
      <c r="P1837">
        <v>32</v>
      </c>
      <c r="Q1837" t="b">
        <v>1</v>
      </c>
      <c r="R1837" t="s">
        <v>8279</v>
      </c>
      <c r="S1837" s="2">
        <f>IF(E1837=0,0,E1837/D1837*100)</f>
        <v>100.33333333333334</v>
      </c>
      <c r="T1837" s="4">
        <f>IF(E1837=0,0,E1837/P1837)</f>
        <v>188.125</v>
      </c>
      <c r="U1837" t="str">
        <f>PROPER(LEFT(R1837,(SEARCH("/",R1837)-2)+1))</f>
        <v>Music</v>
      </c>
      <c r="V1837" t="str">
        <f>PROPER(RIGHT(R1837,LEN(R1837)-SEARCH("/",R1837)))</f>
        <v>Indie Rock</v>
      </c>
    </row>
    <row r="1838" spans="1:22" x14ac:dyDescent="0.25">
      <c r="A1838">
        <v>2102</v>
      </c>
      <c r="B1838" s="7" t="s">
        <v>2103</v>
      </c>
      <c r="C1838" s="7" t="s">
        <v>6212</v>
      </c>
      <c r="D1838" s="4">
        <v>1000</v>
      </c>
      <c r="E1838" s="4">
        <v>1360</v>
      </c>
      <c r="F1838" t="s">
        <v>8219</v>
      </c>
      <c r="G1838" t="s">
        <v>8224</v>
      </c>
      <c r="H1838" t="s">
        <v>8246</v>
      </c>
      <c r="I1838">
        <v>1304628648</v>
      </c>
      <c r="J1838" s="11">
        <f>(((I1838/60)/60)/24)+DATE(1970,1,1)</f>
        <v>40668.868611111109</v>
      </c>
      <c r="K1838">
        <v>1302036648</v>
      </c>
      <c r="L1838" s="15">
        <f>(((K1838/60)/60)/24)+DATE(1970,1,1)</f>
        <v>40638.868611111109</v>
      </c>
      <c r="M1838" s="63">
        <f>DATEDIF(L1838,J1838,"D")</f>
        <v>30</v>
      </c>
      <c r="N1838" s="5">
        <v>30</v>
      </c>
      <c r="O1838" t="b">
        <v>0</v>
      </c>
      <c r="P1838">
        <v>38</v>
      </c>
      <c r="Q1838" t="b">
        <v>1</v>
      </c>
      <c r="R1838" t="s">
        <v>8279</v>
      </c>
      <c r="S1838" s="2">
        <f>IF(E1838=0,0,E1838/D1838*100)</f>
        <v>136</v>
      </c>
      <c r="T1838" s="4">
        <f>IF(E1838=0,0,E1838/P1838)</f>
        <v>35.789473684210527</v>
      </c>
      <c r="U1838" t="str">
        <f>PROPER(LEFT(R1838,(SEARCH("/",R1838)-2)+1))</f>
        <v>Music</v>
      </c>
      <c r="V1838" t="str">
        <f>PROPER(RIGHT(R1838,LEN(R1838)-SEARCH("/",R1838)))</f>
        <v>Indie Rock</v>
      </c>
    </row>
    <row r="1839" spans="1:22" x14ac:dyDescent="0.25">
      <c r="A1839">
        <v>2103</v>
      </c>
      <c r="B1839" s="7" t="s">
        <v>2104</v>
      </c>
      <c r="C1839" s="7" t="s">
        <v>6213</v>
      </c>
      <c r="D1839" s="4">
        <v>7777</v>
      </c>
      <c r="E1839" s="4">
        <v>11364</v>
      </c>
      <c r="F1839" t="s">
        <v>8219</v>
      </c>
      <c r="G1839" t="s">
        <v>8224</v>
      </c>
      <c r="H1839" t="s">
        <v>8246</v>
      </c>
      <c r="I1839">
        <v>1352488027</v>
      </c>
      <c r="J1839" s="11">
        <f>(((I1839/60)/60)/24)+DATE(1970,1,1)</f>
        <v>41222.7966087963</v>
      </c>
      <c r="K1839">
        <v>1349892427</v>
      </c>
      <c r="L1839" s="15">
        <f>(((K1839/60)/60)/24)+DATE(1970,1,1)</f>
        <v>41192.754942129628</v>
      </c>
      <c r="M1839" s="63">
        <f>DATEDIF(L1839,J1839,"D")</f>
        <v>30</v>
      </c>
      <c r="N1839" s="5">
        <v>30</v>
      </c>
      <c r="O1839" t="b">
        <v>0</v>
      </c>
      <c r="P1839">
        <v>115</v>
      </c>
      <c r="Q1839" t="b">
        <v>1</v>
      </c>
      <c r="R1839" t="s">
        <v>8279</v>
      </c>
      <c r="S1839" s="2">
        <f>IF(E1839=0,0,E1839/D1839*100)</f>
        <v>146.12318374694613</v>
      </c>
      <c r="T1839" s="4">
        <f>IF(E1839=0,0,E1839/P1839)</f>
        <v>98.817391304347822</v>
      </c>
      <c r="U1839" t="str">
        <f>PROPER(LEFT(R1839,(SEARCH("/",R1839)-2)+1))</f>
        <v>Music</v>
      </c>
      <c r="V1839" t="str">
        <f>PROPER(RIGHT(R1839,LEN(R1839)-SEARCH("/",R1839)))</f>
        <v>Indie Rock</v>
      </c>
    </row>
    <row r="1840" spans="1:22" x14ac:dyDescent="0.25">
      <c r="A1840">
        <v>2106</v>
      </c>
      <c r="B1840" s="7" t="s">
        <v>2107</v>
      </c>
      <c r="C1840" s="7" t="s">
        <v>6216</v>
      </c>
      <c r="D1840" s="4">
        <v>2200</v>
      </c>
      <c r="E1840" s="4">
        <v>2355</v>
      </c>
      <c r="F1840" t="s">
        <v>8219</v>
      </c>
      <c r="G1840" t="s">
        <v>8224</v>
      </c>
      <c r="H1840" t="s">
        <v>8246</v>
      </c>
      <c r="I1840">
        <v>1359176974</v>
      </c>
      <c r="J1840" s="11">
        <f>(((I1840/60)/60)/24)+DATE(1970,1,1)</f>
        <v>41300.21497685185</v>
      </c>
      <c r="K1840">
        <v>1356584974</v>
      </c>
      <c r="L1840" s="15">
        <f>(((K1840/60)/60)/24)+DATE(1970,1,1)</f>
        <v>41270.21497685185</v>
      </c>
      <c r="M1840" s="63">
        <f>DATEDIF(L1840,J1840,"D")</f>
        <v>30</v>
      </c>
      <c r="N1840" s="5">
        <v>30</v>
      </c>
      <c r="O1840" t="b">
        <v>0</v>
      </c>
      <c r="P1840">
        <v>44</v>
      </c>
      <c r="Q1840" t="b">
        <v>1</v>
      </c>
      <c r="R1840" t="s">
        <v>8279</v>
      </c>
      <c r="S1840" s="2">
        <f>IF(E1840=0,0,E1840/D1840*100)</f>
        <v>107.04545454545456</v>
      </c>
      <c r="T1840" s="4">
        <f>IF(E1840=0,0,E1840/P1840)</f>
        <v>53.522727272727273</v>
      </c>
      <c r="U1840" t="str">
        <f>PROPER(LEFT(R1840,(SEARCH("/",R1840)-2)+1))</f>
        <v>Music</v>
      </c>
      <c r="V1840" t="str">
        <f>PROPER(RIGHT(R1840,LEN(R1840)-SEARCH("/",R1840)))</f>
        <v>Indie Rock</v>
      </c>
    </row>
    <row r="1841" spans="1:22" x14ac:dyDescent="0.25">
      <c r="A1841">
        <v>2109</v>
      </c>
      <c r="B1841" s="7" t="s">
        <v>2110</v>
      </c>
      <c r="C1841" s="7" t="s">
        <v>6219</v>
      </c>
      <c r="D1841" s="4">
        <v>4000</v>
      </c>
      <c r="E1841" s="4">
        <v>4261</v>
      </c>
      <c r="F1841" t="s">
        <v>8219</v>
      </c>
      <c r="G1841" t="s">
        <v>8224</v>
      </c>
      <c r="H1841" t="s">
        <v>8246</v>
      </c>
      <c r="I1841">
        <v>1436115617</v>
      </c>
      <c r="J1841" s="11">
        <f>(((I1841/60)/60)/24)+DATE(1970,1,1)</f>
        <v>42190.708530092597</v>
      </c>
      <c r="K1841">
        <v>1433523617</v>
      </c>
      <c r="L1841" s="15">
        <f>(((K1841/60)/60)/24)+DATE(1970,1,1)</f>
        <v>42160.708530092597</v>
      </c>
      <c r="M1841" s="63">
        <f>DATEDIF(L1841,J1841,"D")</f>
        <v>30</v>
      </c>
      <c r="N1841" s="5">
        <v>30</v>
      </c>
      <c r="O1841" t="b">
        <v>0</v>
      </c>
      <c r="P1841">
        <v>40</v>
      </c>
      <c r="Q1841" t="b">
        <v>1</v>
      </c>
      <c r="R1841" t="s">
        <v>8279</v>
      </c>
      <c r="S1841" s="2">
        <f>IF(E1841=0,0,E1841/D1841*100)</f>
        <v>106.52500000000001</v>
      </c>
      <c r="T1841" s="4">
        <f>IF(E1841=0,0,E1841/P1841)</f>
        <v>106.52500000000001</v>
      </c>
      <c r="U1841" t="str">
        <f>PROPER(LEFT(R1841,(SEARCH("/",R1841)-2)+1))</f>
        <v>Music</v>
      </c>
      <c r="V1841" t="str">
        <f>PROPER(RIGHT(R1841,LEN(R1841)-SEARCH("/",R1841)))</f>
        <v>Indie Rock</v>
      </c>
    </row>
    <row r="1842" spans="1:22" x14ac:dyDescent="0.25">
      <c r="A1842">
        <v>2115</v>
      </c>
      <c r="B1842" s="7" t="s">
        <v>2116</v>
      </c>
      <c r="C1842" s="7" t="s">
        <v>6225</v>
      </c>
      <c r="D1842" s="4">
        <v>1500</v>
      </c>
      <c r="E1842" s="4">
        <v>3385</v>
      </c>
      <c r="F1842" t="s">
        <v>8219</v>
      </c>
      <c r="G1842" t="s">
        <v>8224</v>
      </c>
      <c r="H1842" t="s">
        <v>8246</v>
      </c>
      <c r="I1842">
        <v>1298167001</v>
      </c>
      <c r="J1842" s="11">
        <f>(((I1842/60)/60)/24)+DATE(1970,1,1)</f>
        <v>40594.081030092595</v>
      </c>
      <c r="K1842">
        <v>1295575001</v>
      </c>
      <c r="L1842" s="15">
        <f>(((K1842/60)/60)/24)+DATE(1970,1,1)</f>
        <v>40564.081030092595</v>
      </c>
      <c r="M1842" s="63">
        <f>DATEDIF(L1842,J1842,"D")</f>
        <v>30</v>
      </c>
      <c r="N1842" s="5">
        <v>30</v>
      </c>
      <c r="O1842" t="b">
        <v>0</v>
      </c>
      <c r="P1842">
        <v>36</v>
      </c>
      <c r="Q1842" t="b">
        <v>1</v>
      </c>
      <c r="R1842" t="s">
        <v>8279</v>
      </c>
      <c r="S1842" s="2">
        <f>IF(E1842=0,0,E1842/D1842*100)</f>
        <v>225.66666666666669</v>
      </c>
      <c r="T1842" s="4">
        <f>IF(E1842=0,0,E1842/P1842)</f>
        <v>94.027777777777771</v>
      </c>
      <c r="U1842" t="str">
        <f>PROPER(LEFT(R1842,(SEARCH("/",R1842)-2)+1))</f>
        <v>Music</v>
      </c>
      <c r="V1842" t="str">
        <f>PROPER(RIGHT(R1842,LEN(R1842)-SEARCH("/",R1842)))</f>
        <v>Indie Rock</v>
      </c>
    </row>
    <row r="1843" spans="1:22" x14ac:dyDescent="0.25">
      <c r="A1843">
        <v>2118</v>
      </c>
      <c r="B1843" s="7" t="s">
        <v>2119</v>
      </c>
      <c r="C1843" s="7" t="s">
        <v>6228</v>
      </c>
      <c r="D1843" s="4">
        <v>1000</v>
      </c>
      <c r="E1843" s="4">
        <v>1346.11</v>
      </c>
      <c r="F1843" t="s">
        <v>8219</v>
      </c>
      <c r="G1843" t="s">
        <v>8224</v>
      </c>
      <c r="H1843" t="s">
        <v>8246</v>
      </c>
      <c r="I1843">
        <v>1311538136</v>
      </c>
      <c r="J1843" s="11">
        <f>(((I1843/60)/60)/24)+DATE(1970,1,1)</f>
        <v>40748.839537037034</v>
      </c>
      <c r="K1843">
        <v>1308946136</v>
      </c>
      <c r="L1843" s="15">
        <f>(((K1843/60)/60)/24)+DATE(1970,1,1)</f>
        <v>40718.839537037034</v>
      </c>
      <c r="M1843" s="63">
        <f>DATEDIF(L1843,J1843,"D")</f>
        <v>30</v>
      </c>
      <c r="N1843" s="5">
        <v>30</v>
      </c>
      <c r="O1843" t="b">
        <v>0</v>
      </c>
      <c r="P1843">
        <v>17</v>
      </c>
      <c r="Q1843" t="b">
        <v>1</v>
      </c>
      <c r="R1843" t="s">
        <v>8279</v>
      </c>
      <c r="S1843" s="2">
        <f>IF(E1843=0,0,E1843/D1843*100)</f>
        <v>134.61099999999999</v>
      </c>
      <c r="T1843" s="4">
        <f>IF(E1843=0,0,E1843/P1843)</f>
        <v>79.182941176470578</v>
      </c>
      <c r="U1843" t="str">
        <f>PROPER(LEFT(R1843,(SEARCH("/",R1843)-2)+1))</f>
        <v>Music</v>
      </c>
      <c r="V1843" t="str">
        <f>PROPER(RIGHT(R1843,LEN(R1843)-SEARCH("/",R1843)))</f>
        <v>Indie Rock</v>
      </c>
    </row>
    <row r="1844" spans="1:22" x14ac:dyDescent="0.25">
      <c r="A1844">
        <v>2119</v>
      </c>
      <c r="B1844" s="7" t="s">
        <v>2120</v>
      </c>
      <c r="C1844" s="7" t="s">
        <v>6229</v>
      </c>
      <c r="D1844" s="4">
        <v>2000</v>
      </c>
      <c r="E1844" s="4">
        <v>2015</v>
      </c>
      <c r="F1844" t="s">
        <v>8219</v>
      </c>
      <c r="G1844" t="s">
        <v>8224</v>
      </c>
      <c r="H1844" t="s">
        <v>8246</v>
      </c>
      <c r="I1844">
        <v>1345086445</v>
      </c>
      <c r="J1844" s="11">
        <f>(((I1844/60)/60)/24)+DATE(1970,1,1)</f>
        <v>41137.130150462966</v>
      </c>
      <c r="K1844">
        <v>1342494445</v>
      </c>
      <c r="L1844" s="15">
        <f>(((K1844/60)/60)/24)+DATE(1970,1,1)</f>
        <v>41107.130150462966</v>
      </c>
      <c r="M1844" s="63">
        <f>DATEDIF(L1844,J1844,"D")</f>
        <v>30</v>
      </c>
      <c r="N1844" s="5">
        <v>30</v>
      </c>
      <c r="O1844" t="b">
        <v>0</v>
      </c>
      <c r="P1844">
        <v>22</v>
      </c>
      <c r="Q1844" t="b">
        <v>1</v>
      </c>
      <c r="R1844" t="s">
        <v>8279</v>
      </c>
      <c r="S1844" s="2">
        <f>IF(E1844=0,0,E1844/D1844*100)</f>
        <v>100.75</v>
      </c>
      <c r="T1844" s="4">
        <f>IF(E1844=0,0,E1844/P1844)</f>
        <v>91.590909090909093</v>
      </c>
      <c r="U1844" t="str">
        <f>PROPER(LEFT(R1844,(SEARCH("/",R1844)-2)+1))</f>
        <v>Music</v>
      </c>
      <c r="V1844" t="str">
        <f>PROPER(RIGHT(R1844,LEN(R1844)-SEARCH("/",R1844)))</f>
        <v>Indie Rock</v>
      </c>
    </row>
    <row r="1845" spans="1:22" x14ac:dyDescent="0.25">
      <c r="A1845">
        <v>2121</v>
      </c>
      <c r="B1845" s="7" t="s">
        <v>2122</v>
      </c>
      <c r="C1845" s="7" t="s">
        <v>6231</v>
      </c>
      <c r="D1845" s="4">
        <v>50000</v>
      </c>
      <c r="E1845" s="4">
        <v>284</v>
      </c>
      <c r="F1845" t="s">
        <v>8221</v>
      </c>
      <c r="G1845" t="s">
        <v>8240</v>
      </c>
      <c r="H1845" t="s">
        <v>8257</v>
      </c>
      <c r="I1845">
        <v>1484156948</v>
      </c>
      <c r="J1845" s="11">
        <f>(((I1845/60)/60)/24)+DATE(1970,1,1)</f>
        <v>42746.7424537037</v>
      </c>
      <c r="K1845">
        <v>1481564948</v>
      </c>
      <c r="L1845" s="15">
        <f>(((K1845/60)/60)/24)+DATE(1970,1,1)</f>
        <v>42716.7424537037</v>
      </c>
      <c r="M1845" s="63">
        <f>DATEDIF(L1845,J1845,"D")</f>
        <v>30</v>
      </c>
      <c r="N1845" s="5">
        <v>30</v>
      </c>
      <c r="O1845" t="b">
        <v>0</v>
      </c>
      <c r="P1845">
        <v>10</v>
      </c>
      <c r="Q1845" t="b">
        <v>0</v>
      </c>
      <c r="R1845" t="s">
        <v>8282</v>
      </c>
      <c r="S1845" s="2">
        <f>IF(E1845=0,0,E1845/D1845*100)</f>
        <v>0.56800000000000006</v>
      </c>
      <c r="T1845" s="4">
        <f>IF(E1845=0,0,E1845/P1845)</f>
        <v>28.4</v>
      </c>
      <c r="U1845" t="str">
        <f>PROPER(LEFT(R1845,(SEARCH("/",R1845)-2)+1))</f>
        <v>Games</v>
      </c>
      <c r="V1845" t="str">
        <f>PROPER(RIGHT(R1845,LEN(R1845)-SEARCH("/",R1845)))</f>
        <v>Video Games</v>
      </c>
    </row>
    <row r="1846" spans="1:22" x14ac:dyDescent="0.25">
      <c r="A1846">
        <v>2122</v>
      </c>
      <c r="B1846" s="7" t="s">
        <v>2123</v>
      </c>
      <c r="C1846" s="7" t="s">
        <v>6232</v>
      </c>
      <c r="D1846" s="4">
        <v>80000</v>
      </c>
      <c r="E1846" s="4">
        <v>310</v>
      </c>
      <c r="F1846" t="s">
        <v>8221</v>
      </c>
      <c r="G1846" t="s">
        <v>8238</v>
      </c>
      <c r="H1846" t="s">
        <v>8256</v>
      </c>
      <c r="I1846">
        <v>1483773169</v>
      </c>
      <c r="J1846" s="11">
        <f>(((I1846/60)/60)/24)+DATE(1970,1,1)</f>
        <v>42742.300567129627</v>
      </c>
      <c r="K1846">
        <v>1481181169</v>
      </c>
      <c r="L1846" s="15">
        <f>(((K1846/60)/60)/24)+DATE(1970,1,1)</f>
        <v>42712.300567129627</v>
      </c>
      <c r="M1846" s="63">
        <f>DATEDIF(L1846,J1846,"D")</f>
        <v>30</v>
      </c>
      <c r="N1846" s="5">
        <v>30</v>
      </c>
      <c r="O1846" t="b">
        <v>0</v>
      </c>
      <c r="P1846">
        <v>3</v>
      </c>
      <c r="Q1846" t="b">
        <v>0</v>
      </c>
      <c r="R1846" t="s">
        <v>8282</v>
      </c>
      <c r="S1846" s="2">
        <f>IF(E1846=0,0,E1846/D1846*100)</f>
        <v>0.38750000000000001</v>
      </c>
      <c r="T1846" s="4">
        <f>IF(E1846=0,0,E1846/P1846)</f>
        <v>103.33333333333333</v>
      </c>
      <c r="U1846" t="str">
        <f>PROPER(LEFT(R1846,(SEARCH("/",R1846)-2)+1))</f>
        <v>Games</v>
      </c>
      <c r="V1846" t="str">
        <f>PROPER(RIGHT(R1846,LEN(R1846)-SEARCH("/",R1846)))</f>
        <v>Video Games</v>
      </c>
    </row>
    <row r="1847" spans="1:22" x14ac:dyDescent="0.25">
      <c r="A1847">
        <v>2125</v>
      </c>
      <c r="B1847" s="7" t="s">
        <v>2126</v>
      </c>
      <c r="C1847" s="7" t="s">
        <v>6235</v>
      </c>
      <c r="D1847" s="4">
        <v>60000</v>
      </c>
      <c r="E1847" s="4">
        <v>852</v>
      </c>
      <c r="F1847" t="s">
        <v>8221</v>
      </c>
      <c r="G1847" t="s">
        <v>8224</v>
      </c>
      <c r="H1847" t="s">
        <v>8246</v>
      </c>
      <c r="I1847">
        <v>1438734833</v>
      </c>
      <c r="J1847" s="11">
        <f>(((I1847/60)/60)/24)+DATE(1970,1,1)</f>
        <v>42221.023530092592</v>
      </c>
      <c r="K1847">
        <v>1436142833</v>
      </c>
      <c r="L1847" s="15">
        <f>(((K1847/60)/60)/24)+DATE(1970,1,1)</f>
        <v>42191.023530092592</v>
      </c>
      <c r="M1847" s="63">
        <f>DATEDIF(L1847,J1847,"D")</f>
        <v>30</v>
      </c>
      <c r="N1847" s="5">
        <v>30</v>
      </c>
      <c r="O1847" t="b">
        <v>0</v>
      </c>
      <c r="P1847">
        <v>27</v>
      </c>
      <c r="Q1847" t="b">
        <v>0</v>
      </c>
      <c r="R1847" t="s">
        <v>8282</v>
      </c>
      <c r="S1847" s="2">
        <f>IF(E1847=0,0,E1847/D1847*100)</f>
        <v>1.4200000000000002</v>
      </c>
      <c r="T1847" s="4">
        <f>IF(E1847=0,0,E1847/P1847)</f>
        <v>31.555555555555557</v>
      </c>
      <c r="U1847" t="str">
        <f>PROPER(LEFT(R1847,(SEARCH("/",R1847)-2)+1))</f>
        <v>Games</v>
      </c>
      <c r="V1847" t="str">
        <f>PROPER(RIGHT(R1847,LEN(R1847)-SEARCH("/",R1847)))</f>
        <v>Video Games</v>
      </c>
    </row>
    <row r="1848" spans="1:22" x14ac:dyDescent="0.25">
      <c r="A1848">
        <v>2126</v>
      </c>
      <c r="B1848" s="7" t="s">
        <v>2127</v>
      </c>
      <c r="C1848" s="7" t="s">
        <v>6236</v>
      </c>
      <c r="D1848" s="4">
        <v>20000</v>
      </c>
      <c r="E1848" s="4">
        <v>10</v>
      </c>
      <c r="F1848" t="s">
        <v>8221</v>
      </c>
      <c r="G1848" t="s">
        <v>8224</v>
      </c>
      <c r="H1848" t="s">
        <v>8246</v>
      </c>
      <c r="I1848">
        <v>1418080887</v>
      </c>
      <c r="J1848" s="11">
        <f>(((I1848/60)/60)/24)+DATE(1970,1,1)</f>
        <v>41981.973229166666</v>
      </c>
      <c r="K1848">
        <v>1415488887</v>
      </c>
      <c r="L1848" s="15">
        <f>(((K1848/60)/60)/24)+DATE(1970,1,1)</f>
        <v>41951.973229166666</v>
      </c>
      <c r="M1848" s="63">
        <f>DATEDIF(L1848,J1848,"D")</f>
        <v>30</v>
      </c>
      <c r="N1848" s="5">
        <v>30</v>
      </c>
      <c r="O1848" t="b">
        <v>0</v>
      </c>
      <c r="P1848">
        <v>2</v>
      </c>
      <c r="Q1848" t="b">
        <v>0</v>
      </c>
      <c r="R1848" t="s">
        <v>8282</v>
      </c>
      <c r="S1848" s="2">
        <f>IF(E1848=0,0,E1848/D1848*100)</f>
        <v>0.05</v>
      </c>
      <c r="T1848" s="4">
        <f>IF(E1848=0,0,E1848/P1848)</f>
        <v>5</v>
      </c>
      <c r="U1848" t="str">
        <f>PROPER(LEFT(R1848,(SEARCH("/",R1848)-2)+1))</f>
        <v>Games</v>
      </c>
      <c r="V1848" t="str">
        <f>PROPER(RIGHT(R1848,LEN(R1848)-SEARCH("/",R1848)))</f>
        <v>Video Games</v>
      </c>
    </row>
    <row r="1849" spans="1:22" x14ac:dyDescent="0.25">
      <c r="A1849">
        <v>2127</v>
      </c>
      <c r="B1849" s="7" t="s">
        <v>2128</v>
      </c>
      <c r="C1849" s="7" t="s">
        <v>6237</v>
      </c>
      <c r="D1849" s="4">
        <v>28000</v>
      </c>
      <c r="E1849" s="4">
        <v>8076</v>
      </c>
      <c r="F1849" t="s">
        <v>8221</v>
      </c>
      <c r="G1849" t="s">
        <v>8225</v>
      </c>
      <c r="H1849" t="s">
        <v>8247</v>
      </c>
      <c r="I1849">
        <v>1426158463</v>
      </c>
      <c r="J1849" s="11">
        <f>(((I1849/60)/60)/24)+DATE(1970,1,1)</f>
        <v>42075.463692129633</v>
      </c>
      <c r="K1849">
        <v>1423570063</v>
      </c>
      <c r="L1849" s="15">
        <f>(((K1849/60)/60)/24)+DATE(1970,1,1)</f>
        <v>42045.50535879629</v>
      </c>
      <c r="M1849" s="63">
        <f>DATEDIF(L1849,J1849,"D")</f>
        <v>30</v>
      </c>
      <c r="N1849" s="5">
        <v>30</v>
      </c>
      <c r="O1849" t="b">
        <v>0</v>
      </c>
      <c r="P1849">
        <v>236</v>
      </c>
      <c r="Q1849" t="b">
        <v>0</v>
      </c>
      <c r="R1849" t="s">
        <v>8282</v>
      </c>
      <c r="S1849" s="2">
        <f>IF(E1849=0,0,E1849/D1849*100)</f>
        <v>28.842857142857142</v>
      </c>
      <c r="T1849" s="4">
        <f>IF(E1849=0,0,E1849/P1849)</f>
        <v>34.220338983050844</v>
      </c>
      <c r="U1849" t="str">
        <f>PROPER(LEFT(R1849,(SEARCH("/",R1849)-2)+1))</f>
        <v>Games</v>
      </c>
      <c r="V1849" t="str">
        <f>PROPER(RIGHT(R1849,LEN(R1849)-SEARCH("/",R1849)))</f>
        <v>Video Games</v>
      </c>
    </row>
    <row r="1850" spans="1:22" x14ac:dyDescent="0.25">
      <c r="A1850">
        <v>2129</v>
      </c>
      <c r="B1850" s="7" t="s">
        <v>2130</v>
      </c>
      <c r="C1850" s="7" t="s">
        <v>6239</v>
      </c>
      <c r="D1850" s="4">
        <v>2000</v>
      </c>
      <c r="E1850" s="4">
        <v>236</v>
      </c>
      <c r="F1850" t="s">
        <v>8221</v>
      </c>
      <c r="G1850" t="s">
        <v>8224</v>
      </c>
      <c r="H1850" t="s">
        <v>8246</v>
      </c>
      <c r="I1850">
        <v>1457570100</v>
      </c>
      <c r="J1850" s="11">
        <f>(((I1850/60)/60)/24)+DATE(1970,1,1)</f>
        <v>42439.024305555555</v>
      </c>
      <c r="K1850">
        <v>1454978100</v>
      </c>
      <c r="L1850" s="15">
        <f>(((K1850/60)/60)/24)+DATE(1970,1,1)</f>
        <v>42409.024305555555</v>
      </c>
      <c r="M1850" s="63">
        <f>DATEDIF(L1850,J1850,"D")</f>
        <v>30</v>
      </c>
      <c r="N1850" s="5">
        <v>30</v>
      </c>
      <c r="O1850" t="b">
        <v>0</v>
      </c>
      <c r="P1850">
        <v>12</v>
      </c>
      <c r="Q1850" t="b">
        <v>0</v>
      </c>
      <c r="R1850" t="s">
        <v>8282</v>
      </c>
      <c r="S1850" s="2">
        <f>IF(E1850=0,0,E1850/D1850*100)</f>
        <v>11.799999999999999</v>
      </c>
      <c r="T1850" s="4">
        <f>IF(E1850=0,0,E1850/P1850)</f>
        <v>19.666666666666668</v>
      </c>
      <c r="U1850" t="str">
        <f>PROPER(LEFT(R1850,(SEARCH("/",R1850)-2)+1))</f>
        <v>Games</v>
      </c>
      <c r="V1850" t="str">
        <f>PROPER(RIGHT(R1850,LEN(R1850)-SEARCH("/",R1850)))</f>
        <v>Video Games</v>
      </c>
    </row>
    <row r="1851" spans="1:22" x14ac:dyDescent="0.25">
      <c r="A1851">
        <v>2131</v>
      </c>
      <c r="B1851" s="7" t="s">
        <v>2132</v>
      </c>
      <c r="C1851" s="7" t="s">
        <v>6241</v>
      </c>
      <c r="D1851" s="4">
        <v>500</v>
      </c>
      <c r="E1851" s="4">
        <v>25</v>
      </c>
      <c r="F1851" t="s">
        <v>8221</v>
      </c>
      <c r="G1851" t="s">
        <v>8224</v>
      </c>
      <c r="H1851" t="s">
        <v>8246</v>
      </c>
      <c r="I1851">
        <v>1436677091</v>
      </c>
      <c r="J1851" s="11">
        <f>(((I1851/60)/60)/24)+DATE(1970,1,1)</f>
        <v>42197.207071759258</v>
      </c>
      <c r="K1851">
        <v>1434085091</v>
      </c>
      <c r="L1851" s="15">
        <f>(((K1851/60)/60)/24)+DATE(1970,1,1)</f>
        <v>42167.207071759258</v>
      </c>
      <c r="M1851" s="63">
        <f>DATEDIF(L1851,J1851,"D")</f>
        <v>30</v>
      </c>
      <c r="N1851" s="5">
        <v>30</v>
      </c>
      <c r="O1851" t="b">
        <v>0</v>
      </c>
      <c r="P1851">
        <v>3</v>
      </c>
      <c r="Q1851" t="b">
        <v>0</v>
      </c>
      <c r="R1851" t="s">
        <v>8282</v>
      </c>
      <c r="S1851" s="2">
        <f>IF(E1851=0,0,E1851/D1851*100)</f>
        <v>5</v>
      </c>
      <c r="T1851" s="4">
        <f>IF(E1851=0,0,E1851/P1851)</f>
        <v>8.3333333333333339</v>
      </c>
      <c r="U1851" t="str">
        <f>PROPER(LEFT(R1851,(SEARCH("/",R1851)-2)+1))</f>
        <v>Games</v>
      </c>
      <c r="V1851" t="str">
        <f>PROPER(RIGHT(R1851,LEN(R1851)-SEARCH("/",R1851)))</f>
        <v>Video Games</v>
      </c>
    </row>
    <row r="1852" spans="1:22" x14ac:dyDescent="0.25">
      <c r="A1852">
        <v>2132</v>
      </c>
      <c r="B1852" s="7" t="s">
        <v>2133</v>
      </c>
      <c r="C1852" s="7" t="s">
        <v>6242</v>
      </c>
      <c r="D1852" s="4">
        <v>100000</v>
      </c>
      <c r="E1852" s="4">
        <v>2112.9899999999998</v>
      </c>
      <c r="F1852" t="s">
        <v>8221</v>
      </c>
      <c r="G1852" t="s">
        <v>8224</v>
      </c>
      <c r="H1852" t="s">
        <v>8246</v>
      </c>
      <c r="I1852">
        <v>1391427692</v>
      </c>
      <c r="J1852" s="11">
        <f>(((I1852/60)/60)/24)+DATE(1970,1,1)</f>
        <v>41673.487175925926</v>
      </c>
      <c r="K1852">
        <v>1388835692</v>
      </c>
      <c r="L1852" s="15">
        <f>(((K1852/60)/60)/24)+DATE(1970,1,1)</f>
        <v>41643.487175925926</v>
      </c>
      <c r="M1852" s="63">
        <f>DATEDIF(L1852,J1852,"D")</f>
        <v>30</v>
      </c>
      <c r="N1852" s="5">
        <v>30</v>
      </c>
      <c r="O1852" t="b">
        <v>0</v>
      </c>
      <c r="P1852">
        <v>99</v>
      </c>
      <c r="Q1852" t="b">
        <v>0</v>
      </c>
      <c r="R1852" t="s">
        <v>8282</v>
      </c>
      <c r="S1852" s="2">
        <f>IF(E1852=0,0,E1852/D1852*100)</f>
        <v>2.1129899999999995</v>
      </c>
      <c r="T1852" s="4">
        <f>IF(E1852=0,0,E1852/P1852)</f>
        <v>21.34333333333333</v>
      </c>
      <c r="U1852" t="str">
        <f>PROPER(LEFT(R1852,(SEARCH("/",R1852)-2)+1))</f>
        <v>Games</v>
      </c>
      <c r="V1852" t="str">
        <f>PROPER(RIGHT(R1852,LEN(R1852)-SEARCH("/",R1852)))</f>
        <v>Video Games</v>
      </c>
    </row>
    <row r="1853" spans="1:22" x14ac:dyDescent="0.25">
      <c r="A1853">
        <v>2134</v>
      </c>
      <c r="B1853" s="7" t="s">
        <v>2135</v>
      </c>
      <c r="C1853" s="7" t="s">
        <v>6244</v>
      </c>
      <c r="D1853" s="4">
        <v>6000</v>
      </c>
      <c r="E1853" s="4">
        <v>104</v>
      </c>
      <c r="F1853" t="s">
        <v>8221</v>
      </c>
      <c r="G1853" t="s">
        <v>8224</v>
      </c>
      <c r="H1853" t="s">
        <v>8246</v>
      </c>
      <c r="I1853">
        <v>1367097391</v>
      </c>
      <c r="J1853" s="11">
        <f>(((I1853/60)/60)/24)+DATE(1970,1,1)</f>
        <v>41391.886469907404</v>
      </c>
      <c r="K1853">
        <v>1364505391</v>
      </c>
      <c r="L1853" s="15">
        <f>(((K1853/60)/60)/24)+DATE(1970,1,1)</f>
        <v>41361.886469907404</v>
      </c>
      <c r="M1853" s="63">
        <f>DATEDIF(L1853,J1853,"D")</f>
        <v>30</v>
      </c>
      <c r="N1853" s="5">
        <v>30</v>
      </c>
      <c r="O1853" t="b">
        <v>0</v>
      </c>
      <c r="P1853">
        <v>3</v>
      </c>
      <c r="Q1853" t="b">
        <v>0</v>
      </c>
      <c r="R1853" t="s">
        <v>8282</v>
      </c>
      <c r="S1853" s="2">
        <f>IF(E1853=0,0,E1853/D1853*100)</f>
        <v>1.7333333333333332</v>
      </c>
      <c r="T1853" s="4">
        <f>IF(E1853=0,0,E1853/P1853)</f>
        <v>34.666666666666664</v>
      </c>
      <c r="U1853" t="str">
        <f>PROPER(LEFT(R1853,(SEARCH("/",R1853)-2)+1))</f>
        <v>Games</v>
      </c>
      <c r="V1853" t="str">
        <f>PROPER(RIGHT(R1853,LEN(R1853)-SEARCH("/",R1853)))</f>
        <v>Video Games</v>
      </c>
    </row>
    <row r="1854" spans="1:22" x14ac:dyDescent="0.25">
      <c r="A1854">
        <v>2135</v>
      </c>
      <c r="B1854" s="7" t="s">
        <v>2136</v>
      </c>
      <c r="C1854" s="7" t="s">
        <v>6245</v>
      </c>
      <c r="D1854" s="4">
        <v>5000</v>
      </c>
      <c r="E1854" s="4">
        <v>478</v>
      </c>
      <c r="F1854" t="s">
        <v>8221</v>
      </c>
      <c r="G1854" t="s">
        <v>8224</v>
      </c>
      <c r="H1854" t="s">
        <v>8246</v>
      </c>
      <c r="I1854">
        <v>1349392033</v>
      </c>
      <c r="J1854" s="11">
        <f>(((I1854/60)/60)/24)+DATE(1970,1,1)</f>
        <v>41186.963344907403</v>
      </c>
      <c r="K1854">
        <v>1346800033</v>
      </c>
      <c r="L1854" s="15">
        <f>(((K1854/60)/60)/24)+DATE(1970,1,1)</f>
        <v>41156.963344907403</v>
      </c>
      <c r="M1854" s="63">
        <f>DATEDIF(L1854,J1854,"D")</f>
        <v>30</v>
      </c>
      <c r="N1854" s="5">
        <v>30</v>
      </c>
      <c r="O1854" t="b">
        <v>0</v>
      </c>
      <c r="P1854">
        <v>22</v>
      </c>
      <c r="Q1854" t="b">
        <v>0</v>
      </c>
      <c r="R1854" t="s">
        <v>8282</v>
      </c>
      <c r="S1854" s="2">
        <f>IF(E1854=0,0,E1854/D1854*100)</f>
        <v>9.56</v>
      </c>
      <c r="T1854" s="4">
        <f>IF(E1854=0,0,E1854/P1854)</f>
        <v>21.727272727272727</v>
      </c>
      <c r="U1854" t="str">
        <f>PROPER(LEFT(R1854,(SEARCH("/",R1854)-2)+1))</f>
        <v>Games</v>
      </c>
      <c r="V1854" t="str">
        <f>PROPER(RIGHT(R1854,LEN(R1854)-SEARCH("/",R1854)))</f>
        <v>Video Games</v>
      </c>
    </row>
    <row r="1855" spans="1:22" x14ac:dyDescent="0.25">
      <c r="A1855">
        <v>2136</v>
      </c>
      <c r="B1855" s="7" t="s">
        <v>2137</v>
      </c>
      <c r="C1855" s="7" t="s">
        <v>6246</v>
      </c>
      <c r="D1855" s="4">
        <v>80000</v>
      </c>
      <c r="E1855" s="4">
        <v>47.69</v>
      </c>
      <c r="F1855" t="s">
        <v>8221</v>
      </c>
      <c r="G1855" t="s">
        <v>8224</v>
      </c>
      <c r="H1855" t="s">
        <v>8246</v>
      </c>
      <c r="I1855">
        <v>1382184786</v>
      </c>
      <c r="J1855" s="11">
        <f>(((I1855/60)/60)/24)+DATE(1970,1,1)</f>
        <v>41566.509097222224</v>
      </c>
      <c r="K1855">
        <v>1379592786</v>
      </c>
      <c r="L1855" s="15">
        <f>(((K1855/60)/60)/24)+DATE(1970,1,1)</f>
        <v>41536.509097222224</v>
      </c>
      <c r="M1855" s="63">
        <f>DATEDIF(L1855,J1855,"D")</f>
        <v>30</v>
      </c>
      <c r="N1855" s="5">
        <v>30</v>
      </c>
      <c r="O1855" t="b">
        <v>0</v>
      </c>
      <c r="P1855">
        <v>4</v>
      </c>
      <c r="Q1855" t="b">
        <v>0</v>
      </c>
      <c r="R1855" t="s">
        <v>8282</v>
      </c>
      <c r="S1855" s="2">
        <f>IF(E1855=0,0,E1855/D1855*100)</f>
        <v>5.9612499999999999E-2</v>
      </c>
      <c r="T1855" s="4">
        <f>IF(E1855=0,0,E1855/P1855)</f>
        <v>11.922499999999999</v>
      </c>
      <c r="U1855" t="str">
        <f>PROPER(LEFT(R1855,(SEARCH("/",R1855)-2)+1))</f>
        <v>Games</v>
      </c>
      <c r="V1855" t="str">
        <f>PROPER(RIGHT(R1855,LEN(R1855)-SEARCH("/",R1855)))</f>
        <v>Video Games</v>
      </c>
    </row>
    <row r="1856" spans="1:22" x14ac:dyDescent="0.25">
      <c r="A1856">
        <v>2137</v>
      </c>
      <c r="B1856" s="7" t="s">
        <v>2138</v>
      </c>
      <c r="C1856" s="7" t="s">
        <v>6247</v>
      </c>
      <c r="D1856" s="4">
        <v>50000</v>
      </c>
      <c r="E1856" s="4">
        <v>14203</v>
      </c>
      <c r="F1856" t="s">
        <v>8221</v>
      </c>
      <c r="G1856" t="s">
        <v>8229</v>
      </c>
      <c r="H1856" t="s">
        <v>8251</v>
      </c>
      <c r="I1856">
        <v>1417804229</v>
      </c>
      <c r="J1856" s="11">
        <f>(((I1856/60)/60)/24)+DATE(1970,1,1)</f>
        <v>41978.771168981482</v>
      </c>
      <c r="K1856">
        <v>1415212229</v>
      </c>
      <c r="L1856" s="15">
        <f>(((K1856/60)/60)/24)+DATE(1970,1,1)</f>
        <v>41948.771168981482</v>
      </c>
      <c r="M1856" s="63">
        <f>DATEDIF(L1856,J1856,"D")</f>
        <v>30</v>
      </c>
      <c r="N1856" s="5">
        <v>30</v>
      </c>
      <c r="O1856" t="b">
        <v>0</v>
      </c>
      <c r="P1856">
        <v>534</v>
      </c>
      <c r="Q1856" t="b">
        <v>0</v>
      </c>
      <c r="R1856" t="s">
        <v>8282</v>
      </c>
      <c r="S1856" s="2">
        <f>IF(E1856=0,0,E1856/D1856*100)</f>
        <v>28.405999999999999</v>
      </c>
      <c r="T1856" s="4">
        <f>IF(E1856=0,0,E1856/P1856)</f>
        <v>26.59737827715356</v>
      </c>
      <c r="U1856" t="str">
        <f>PROPER(LEFT(R1856,(SEARCH("/",R1856)-2)+1))</f>
        <v>Games</v>
      </c>
      <c r="V1856" t="str">
        <f>PROPER(RIGHT(R1856,LEN(R1856)-SEARCH("/",R1856)))</f>
        <v>Video Games</v>
      </c>
    </row>
    <row r="1857" spans="1:22" x14ac:dyDescent="0.25">
      <c r="A1857">
        <v>2138</v>
      </c>
      <c r="B1857" s="7" t="s">
        <v>2139</v>
      </c>
      <c r="C1857" s="7" t="s">
        <v>6248</v>
      </c>
      <c r="D1857" s="4">
        <v>1000</v>
      </c>
      <c r="E1857" s="4">
        <v>128</v>
      </c>
      <c r="F1857" t="s">
        <v>8221</v>
      </c>
      <c r="G1857" t="s">
        <v>8225</v>
      </c>
      <c r="H1857" t="s">
        <v>8247</v>
      </c>
      <c r="I1857">
        <v>1383959939</v>
      </c>
      <c r="J1857" s="11">
        <f>(((I1857/60)/60)/24)+DATE(1970,1,1)</f>
        <v>41587.054849537039</v>
      </c>
      <c r="K1857">
        <v>1381364339</v>
      </c>
      <c r="L1857" s="15">
        <f>(((K1857/60)/60)/24)+DATE(1970,1,1)</f>
        <v>41557.013182870374</v>
      </c>
      <c r="M1857" s="63">
        <f>DATEDIF(L1857,J1857,"D")</f>
        <v>30</v>
      </c>
      <c r="N1857" s="5">
        <v>30</v>
      </c>
      <c r="O1857" t="b">
        <v>0</v>
      </c>
      <c r="P1857">
        <v>12</v>
      </c>
      <c r="Q1857" t="b">
        <v>0</v>
      </c>
      <c r="R1857" t="s">
        <v>8282</v>
      </c>
      <c r="S1857" s="2">
        <f>IF(E1857=0,0,E1857/D1857*100)</f>
        <v>12.8</v>
      </c>
      <c r="T1857" s="4">
        <f>IF(E1857=0,0,E1857/P1857)</f>
        <v>10.666666666666666</v>
      </c>
      <c r="U1857" t="str">
        <f>PROPER(LEFT(R1857,(SEARCH("/",R1857)-2)+1))</f>
        <v>Games</v>
      </c>
      <c r="V1857" t="str">
        <f>PROPER(RIGHT(R1857,LEN(R1857)-SEARCH("/",R1857)))</f>
        <v>Video Games</v>
      </c>
    </row>
    <row r="1858" spans="1:22" x14ac:dyDescent="0.25">
      <c r="A1858">
        <v>2139</v>
      </c>
      <c r="B1858" s="7" t="s">
        <v>2140</v>
      </c>
      <c r="C1858" s="7" t="s">
        <v>6249</v>
      </c>
      <c r="D1858" s="4">
        <v>30000</v>
      </c>
      <c r="E1858" s="4">
        <v>1626</v>
      </c>
      <c r="F1858" t="s">
        <v>8221</v>
      </c>
      <c r="G1858" t="s">
        <v>8224</v>
      </c>
      <c r="H1858" t="s">
        <v>8246</v>
      </c>
      <c r="I1858">
        <v>1478196008</v>
      </c>
      <c r="J1858" s="11">
        <f>(((I1858/60)/60)/24)+DATE(1970,1,1)</f>
        <v>42677.750092592592</v>
      </c>
      <c r="K1858">
        <v>1475604008</v>
      </c>
      <c r="L1858" s="15">
        <f>(((K1858/60)/60)/24)+DATE(1970,1,1)</f>
        <v>42647.750092592592</v>
      </c>
      <c r="M1858" s="63">
        <f>DATEDIF(L1858,J1858,"D")</f>
        <v>30</v>
      </c>
      <c r="N1858" s="5">
        <v>30</v>
      </c>
      <c r="O1858" t="b">
        <v>0</v>
      </c>
      <c r="P1858">
        <v>56</v>
      </c>
      <c r="Q1858" t="b">
        <v>0</v>
      </c>
      <c r="R1858" t="s">
        <v>8282</v>
      </c>
      <c r="S1858" s="2">
        <f>IF(E1858=0,0,E1858/D1858*100)</f>
        <v>5.42</v>
      </c>
      <c r="T1858" s="4">
        <f>IF(E1858=0,0,E1858/P1858)</f>
        <v>29.035714285714285</v>
      </c>
      <c r="U1858" t="str">
        <f>PROPER(LEFT(R1858,(SEARCH("/",R1858)-2)+1))</f>
        <v>Games</v>
      </c>
      <c r="V1858" t="str">
        <f>PROPER(RIGHT(R1858,LEN(R1858)-SEARCH("/",R1858)))</f>
        <v>Video Games</v>
      </c>
    </row>
    <row r="1859" spans="1:22" x14ac:dyDescent="0.25">
      <c r="A1859">
        <v>2140</v>
      </c>
      <c r="B1859" s="7" t="s">
        <v>2141</v>
      </c>
      <c r="C1859" s="7" t="s">
        <v>6250</v>
      </c>
      <c r="D1859" s="4">
        <v>500000</v>
      </c>
      <c r="E1859" s="4">
        <v>560</v>
      </c>
      <c r="F1859" t="s">
        <v>8221</v>
      </c>
      <c r="G1859" t="s">
        <v>8224</v>
      </c>
      <c r="H1859" t="s">
        <v>8246</v>
      </c>
      <c r="I1859">
        <v>1357934424</v>
      </c>
      <c r="J1859" s="11">
        <f>(((I1859/60)/60)/24)+DATE(1970,1,1)</f>
        <v>41285.833611111113</v>
      </c>
      <c r="K1859">
        <v>1355342424</v>
      </c>
      <c r="L1859" s="15">
        <f>(((K1859/60)/60)/24)+DATE(1970,1,1)</f>
        <v>41255.833611111113</v>
      </c>
      <c r="M1859" s="63">
        <f>DATEDIF(L1859,J1859,"D")</f>
        <v>30</v>
      </c>
      <c r="N1859" s="5">
        <v>30</v>
      </c>
      <c r="O1859" t="b">
        <v>0</v>
      </c>
      <c r="P1859">
        <v>11</v>
      </c>
      <c r="Q1859" t="b">
        <v>0</v>
      </c>
      <c r="R1859" t="s">
        <v>8282</v>
      </c>
      <c r="S1859" s="2">
        <f>IF(E1859=0,0,E1859/D1859*100)</f>
        <v>0.11199999999999999</v>
      </c>
      <c r="T1859" s="4">
        <f>IF(E1859=0,0,E1859/P1859)</f>
        <v>50.909090909090907</v>
      </c>
      <c r="U1859" t="str">
        <f>PROPER(LEFT(R1859,(SEARCH("/",R1859)-2)+1))</f>
        <v>Games</v>
      </c>
      <c r="V1859" t="str">
        <f>PROPER(RIGHT(R1859,LEN(R1859)-SEARCH("/",R1859)))</f>
        <v>Video Games</v>
      </c>
    </row>
    <row r="1860" spans="1:22" x14ac:dyDescent="0.25">
      <c r="A1860">
        <v>2141</v>
      </c>
      <c r="B1860" s="7" t="s">
        <v>2142</v>
      </c>
      <c r="C1860" s="7" t="s">
        <v>6251</v>
      </c>
      <c r="D1860" s="4">
        <v>15000</v>
      </c>
      <c r="E1860" s="4">
        <v>0</v>
      </c>
      <c r="F1860" t="s">
        <v>8221</v>
      </c>
      <c r="G1860" t="s">
        <v>8224</v>
      </c>
      <c r="H1860" t="s">
        <v>8246</v>
      </c>
      <c r="I1860">
        <v>1415947159</v>
      </c>
      <c r="J1860" s="11">
        <f>(((I1860/60)/60)/24)+DATE(1970,1,1)</f>
        <v>41957.277303240742</v>
      </c>
      <c r="K1860">
        <v>1413351559</v>
      </c>
      <c r="L1860" s="15">
        <f>(((K1860/60)/60)/24)+DATE(1970,1,1)</f>
        <v>41927.235636574071</v>
      </c>
      <c r="M1860" s="63">
        <f>DATEDIF(L1860,J1860,"D")</f>
        <v>30</v>
      </c>
      <c r="N1860" s="5">
        <v>30</v>
      </c>
      <c r="O1860" t="b">
        <v>0</v>
      </c>
      <c r="P1860">
        <v>0</v>
      </c>
      <c r="Q1860" t="b">
        <v>0</v>
      </c>
      <c r="R1860" t="s">
        <v>8282</v>
      </c>
      <c r="S1860" s="2">
        <f>IF(E1860=0,0,E1860/D1860*100)</f>
        <v>0</v>
      </c>
      <c r="T1860" s="4">
        <f>IF(E1860=0,0,E1860/P1860)</f>
        <v>0</v>
      </c>
      <c r="U1860" t="str">
        <f>PROPER(LEFT(R1860,(SEARCH("/",R1860)-2)+1))</f>
        <v>Games</v>
      </c>
      <c r="V1860" t="str">
        <f>PROPER(RIGHT(R1860,LEN(R1860)-SEARCH("/",R1860)))</f>
        <v>Video Games</v>
      </c>
    </row>
    <row r="1861" spans="1:22" x14ac:dyDescent="0.25">
      <c r="A1861">
        <v>2145</v>
      </c>
      <c r="B1861" s="7" t="s">
        <v>2146</v>
      </c>
      <c r="C1861" s="7" t="s">
        <v>6255</v>
      </c>
      <c r="D1861" s="4">
        <v>15000</v>
      </c>
      <c r="E1861" s="4">
        <v>4565</v>
      </c>
      <c r="F1861" t="s">
        <v>8221</v>
      </c>
      <c r="G1861" t="s">
        <v>8224</v>
      </c>
      <c r="H1861" t="s">
        <v>8246</v>
      </c>
      <c r="I1861">
        <v>1385534514</v>
      </c>
      <c r="J1861" s="11">
        <f>(((I1861/60)/60)/24)+DATE(1970,1,1)</f>
        <v>41605.279097222221</v>
      </c>
      <c r="K1861">
        <v>1382938914</v>
      </c>
      <c r="L1861" s="15">
        <f>(((K1861/60)/60)/24)+DATE(1970,1,1)</f>
        <v>41575.237430555557</v>
      </c>
      <c r="M1861" s="63">
        <f>DATEDIF(L1861,J1861,"D")</f>
        <v>30</v>
      </c>
      <c r="N1861" s="5">
        <v>30</v>
      </c>
      <c r="O1861" t="b">
        <v>0</v>
      </c>
      <c r="P1861">
        <v>89</v>
      </c>
      <c r="Q1861" t="b">
        <v>0</v>
      </c>
      <c r="R1861" t="s">
        <v>8282</v>
      </c>
      <c r="S1861" s="2">
        <f>IF(E1861=0,0,E1861/D1861*100)</f>
        <v>30.433333333333334</v>
      </c>
      <c r="T1861" s="4">
        <f>IF(E1861=0,0,E1861/P1861)</f>
        <v>51.292134831460672</v>
      </c>
      <c r="U1861" t="str">
        <f>PROPER(LEFT(R1861,(SEARCH("/",R1861)-2)+1))</f>
        <v>Games</v>
      </c>
      <c r="V1861" t="str">
        <f>PROPER(RIGHT(R1861,LEN(R1861)-SEARCH("/",R1861)))</f>
        <v>Video Games</v>
      </c>
    </row>
    <row r="1862" spans="1:22" x14ac:dyDescent="0.25">
      <c r="A1862">
        <v>2148</v>
      </c>
      <c r="B1862" s="7" t="s">
        <v>2149</v>
      </c>
      <c r="C1862" s="7" t="s">
        <v>6258</v>
      </c>
      <c r="D1862" s="4">
        <v>100</v>
      </c>
      <c r="E1862" s="4">
        <v>2</v>
      </c>
      <c r="F1862" t="s">
        <v>8221</v>
      </c>
      <c r="G1862" t="s">
        <v>8225</v>
      </c>
      <c r="H1862" t="s">
        <v>8247</v>
      </c>
      <c r="I1862">
        <v>1427992582</v>
      </c>
      <c r="J1862" s="11">
        <f>(((I1862/60)/60)/24)+DATE(1970,1,1)</f>
        <v>42096.691921296297</v>
      </c>
      <c r="K1862">
        <v>1425404182</v>
      </c>
      <c r="L1862" s="15">
        <f>(((K1862/60)/60)/24)+DATE(1970,1,1)</f>
        <v>42066.733587962968</v>
      </c>
      <c r="M1862" s="63">
        <f>DATEDIF(L1862,J1862,"D")</f>
        <v>30</v>
      </c>
      <c r="N1862" s="5">
        <v>30</v>
      </c>
      <c r="O1862" t="b">
        <v>0</v>
      </c>
      <c r="P1862">
        <v>2</v>
      </c>
      <c r="Q1862" t="b">
        <v>0</v>
      </c>
      <c r="R1862" t="s">
        <v>8282</v>
      </c>
      <c r="S1862" s="2">
        <f>IF(E1862=0,0,E1862/D1862*100)</f>
        <v>2</v>
      </c>
      <c r="T1862" s="4">
        <f>IF(E1862=0,0,E1862/P1862)</f>
        <v>1</v>
      </c>
      <c r="U1862" t="str">
        <f>PROPER(LEFT(R1862,(SEARCH("/",R1862)-2)+1))</f>
        <v>Games</v>
      </c>
      <c r="V1862" t="str">
        <f>PROPER(RIGHT(R1862,LEN(R1862)-SEARCH("/",R1862)))</f>
        <v>Video Games</v>
      </c>
    </row>
    <row r="1863" spans="1:22" x14ac:dyDescent="0.25">
      <c r="A1863">
        <v>2150</v>
      </c>
      <c r="B1863" s="7" t="s">
        <v>2151</v>
      </c>
      <c r="C1863" s="7" t="s">
        <v>6260</v>
      </c>
      <c r="D1863" s="4">
        <v>50000</v>
      </c>
      <c r="E1863" s="4">
        <v>405</v>
      </c>
      <c r="F1863" t="s">
        <v>8221</v>
      </c>
      <c r="G1863" t="s">
        <v>8234</v>
      </c>
      <c r="H1863" t="s">
        <v>8254</v>
      </c>
      <c r="I1863">
        <v>1468392599</v>
      </c>
      <c r="J1863" s="11">
        <f>(((I1863/60)/60)/24)+DATE(1970,1,1)</f>
        <v>42564.284710648149</v>
      </c>
      <c r="K1863">
        <v>1465800599</v>
      </c>
      <c r="L1863" s="15">
        <f>(((K1863/60)/60)/24)+DATE(1970,1,1)</f>
        <v>42534.284710648149</v>
      </c>
      <c r="M1863" s="63">
        <f>DATEDIF(L1863,J1863,"D")</f>
        <v>30</v>
      </c>
      <c r="N1863" s="5">
        <v>30</v>
      </c>
      <c r="O1863" t="b">
        <v>0</v>
      </c>
      <c r="P1863">
        <v>4</v>
      </c>
      <c r="Q1863" t="b">
        <v>0</v>
      </c>
      <c r="R1863" t="s">
        <v>8282</v>
      </c>
      <c r="S1863" s="2">
        <f>IF(E1863=0,0,E1863/D1863*100)</f>
        <v>0.80999999999999994</v>
      </c>
      <c r="T1863" s="4">
        <f>IF(E1863=0,0,E1863/P1863)</f>
        <v>101.25</v>
      </c>
      <c r="U1863" t="str">
        <f>PROPER(LEFT(R1863,(SEARCH("/",R1863)-2)+1))</f>
        <v>Games</v>
      </c>
      <c r="V1863" t="str">
        <f>PROPER(RIGHT(R1863,LEN(R1863)-SEARCH("/",R1863)))</f>
        <v>Video Games</v>
      </c>
    </row>
    <row r="1864" spans="1:22" x14ac:dyDescent="0.25">
      <c r="A1864">
        <v>2151</v>
      </c>
      <c r="B1864" s="7" t="s">
        <v>2152</v>
      </c>
      <c r="C1864" s="7" t="s">
        <v>6261</v>
      </c>
      <c r="D1864" s="4">
        <v>45000</v>
      </c>
      <c r="E1864" s="4">
        <v>118</v>
      </c>
      <c r="F1864" t="s">
        <v>8221</v>
      </c>
      <c r="G1864" t="s">
        <v>8224</v>
      </c>
      <c r="H1864" t="s">
        <v>8246</v>
      </c>
      <c r="I1864">
        <v>1467231614</v>
      </c>
      <c r="J1864" s="11">
        <f>(((I1864/60)/60)/24)+DATE(1970,1,1)</f>
        <v>42550.847384259265</v>
      </c>
      <c r="K1864">
        <v>1464639614</v>
      </c>
      <c r="L1864" s="15">
        <f>(((K1864/60)/60)/24)+DATE(1970,1,1)</f>
        <v>42520.847384259265</v>
      </c>
      <c r="M1864" s="63">
        <f>DATEDIF(L1864,J1864,"D")</f>
        <v>30</v>
      </c>
      <c r="N1864" s="5">
        <v>30</v>
      </c>
      <c r="O1864" t="b">
        <v>0</v>
      </c>
      <c r="P1864">
        <v>6</v>
      </c>
      <c r="Q1864" t="b">
        <v>0</v>
      </c>
      <c r="R1864" t="s">
        <v>8282</v>
      </c>
      <c r="S1864" s="2">
        <f>IF(E1864=0,0,E1864/D1864*100)</f>
        <v>0.26222222222222225</v>
      </c>
      <c r="T1864" s="4">
        <f>IF(E1864=0,0,E1864/P1864)</f>
        <v>19.666666666666668</v>
      </c>
      <c r="U1864" t="str">
        <f>PROPER(LEFT(R1864,(SEARCH("/",R1864)-2)+1))</f>
        <v>Games</v>
      </c>
      <c r="V1864" t="str">
        <f>PROPER(RIGHT(R1864,LEN(R1864)-SEARCH("/",R1864)))</f>
        <v>Video Games</v>
      </c>
    </row>
    <row r="1865" spans="1:22" x14ac:dyDescent="0.25">
      <c r="A1865">
        <v>2152</v>
      </c>
      <c r="B1865" s="7" t="s">
        <v>2153</v>
      </c>
      <c r="C1865" s="7" t="s">
        <v>6262</v>
      </c>
      <c r="D1865" s="4">
        <v>30000</v>
      </c>
      <c r="E1865" s="4">
        <v>50</v>
      </c>
      <c r="F1865" t="s">
        <v>8221</v>
      </c>
      <c r="G1865" t="s">
        <v>8224</v>
      </c>
      <c r="H1865" t="s">
        <v>8246</v>
      </c>
      <c r="I1865">
        <v>1394909909</v>
      </c>
      <c r="J1865" s="11">
        <f>(((I1865/60)/60)/24)+DATE(1970,1,1)</f>
        <v>41713.790613425925</v>
      </c>
      <c r="K1865">
        <v>1392321509</v>
      </c>
      <c r="L1865" s="15">
        <f>(((K1865/60)/60)/24)+DATE(1970,1,1)</f>
        <v>41683.832280092596</v>
      </c>
      <c r="M1865" s="63">
        <f>DATEDIF(L1865,J1865,"D")</f>
        <v>30</v>
      </c>
      <c r="N1865" s="5">
        <v>30</v>
      </c>
      <c r="O1865" t="b">
        <v>0</v>
      </c>
      <c r="P1865">
        <v>4</v>
      </c>
      <c r="Q1865" t="b">
        <v>0</v>
      </c>
      <c r="R1865" t="s">
        <v>8282</v>
      </c>
      <c r="S1865" s="2">
        <f>IF(E1865=0,0,E1865/D1865*100)</f>
        <v>0.16666666666666669</v>
      </c>
      <c r="T1865" s="4">
        <f>IF(E1865=0,0,E1865/P1865)</f>
        <v>12.5</v>
      </c>
      <c r="U1865" t="str">
        <f>PROPER(LEFT(R1865,(SEARCH("/",R1865)-2)+1))</f>
        <v>Games</v>
      </c>
      <c r="V1865" t="str">
        <f>PROPER(RIGHT(R1865,LEN(R1865)-SEARCH("/",R1865)))</f>
        <v>Video Games</v>
      </c>
    </row>
    <row r="1866" spans="1:22" x14ac:dyDescent="0.25">
      <c r="A1866">
        <v>2155</v>
      </c>
      <c r="B1866" s="7" t="s">
        <v>2156</v>
      </c>
      <c r="C1866" s="7" t="s">
        <v>6265</v>
      </c>
      <c r="D1866" s="4">
        <v>5000</v>
      </c>
      <c r="E1866" s="4">
        <v>115</v>
      </c>
      <c r="F1866" t="s">
        <v>8221</v>
      </c>
      <c r="G1866" t="s">
        <v>8225</v>
      </c>
      <c r="H1866" t="s">
        <v>8247</v>
      </c>
      <c r="I1866">
        <v>1459443385</v>
      </c>
      <c r="J1866" s="11">
        <f>(((I1866/60)/60)/24)+DATE(1970,1,1)</f>
        <v>42460.70584490741</v>
      </c>
      <c r="K1866">
        <v>1456854985</v>
      </c>
      <c r="L1866" s="15">
        <f>(((K1866/60)/60)/24)+DATE(1970,1,1)</f>
        <v>42430.747511574074</v>
      </c>
      <c r="M1866" s="63">
        <f>DATEDIF(L1866,J1866,"D")</f>
        <v>30</v>
      </c>
      <c r="N1866" s="5">
        <v>30</v>
      </c>
      <c r="O1866" t="b">
        <v>0</v>
      </c>
      <c r="P1866">
        <v>5</v>
      </c>
      <c r="Q1866" t="b">
        <v>0</v>
      </c>
      <c r="R1866" t="s">
        <v>8282</v>
      </c>
      <c r="S1866" s="2">
        <f>IF(E1866=0,0,E1866/D1866*100)</f>
        <v>2.2999999999999998</v>
      </c>
      <c r="T1866" s="4">
        <f>IF(E1866=0,0,E1866/P1866)</f>
        <v>23</v>
      </c>
      <c r="U1866" t="str">
        <f>PROPER(LEFT(R1866,(SEARCH("/",R1866)-2)+1))</f>
        <v>Games</v>
      </c>
      <c r="V1866" t="str">
        <f>PROPER(RIGHT(R1866,LEN(R1866)-SEARCH("/",R1866)))</f>
        <v>Video Games</v>
      </c>
    </row>
    <row r="1867" spans="1:22" x14ac:dyDescent="0.25">
      <c r="A1867">
        <v>2159</v>
      </c>
      <c r="B1867" s="7" t="s">
        <v>2160</v>
      </c>
      <c r="C1867" s="7" t="s">
        <v>6269</v>
      </c>
      <c r="D1867" s="4">
        <v>3600</v>
      </c>
      <c r="E1867" s="4">
        <v>26</v>
      </c>
      <c r="F1867" t="s">
        <v>8221</v>
      </c>
      <c r="G1867" t="s">
        <v>8224</v>
      </c>
      <c r="H1867" t="s">
        <v>8246</v>
      </c>
      <c r="I1867">
        <v>1310837574</v>
      </c>
      <c r="J1867" s="11">
        <f>(((I1867/60)/60)/24)+DATE(1970,1,1)</f>
        <v>40740.731180555551</v>
      </c>
      <c r="K1867">
        <v>1308245574</v>
      </c>
      <c r="L1867" s="15">
        <f>(((K1867/60)/60)/24)+DATE(1970,1,1)</f>
        <v>40710.731180555551</v>
      </c>
      <c r="M1867" s="63">
        <f>DATEDIF(L1867,J1867,"D")</f>
        <v>30</v>
      </c>
      <c r="N1867" s="5">
        <v>30</v>
      </c>
      <c r="O1867" t="b">
        <v>0</v>
      </c>
      <c r="P1867">
        <v>2</v>
      </c>
      <c r="Q1867" t="b">
        <v>0</v>
      </c>
      <c r="R1867" t="s">
        <v>8282</v>
      </c>
      <c r="S1867" s="2">
        <f>IF(E1867=0,0,E1867/D1867*100)</f>
        <v>0.72222222222222221</v>
      </c>
      <c r="T1867" s="4">
        <f>IF(E1867=0,0,E1867/P1867)</f>
        <v>13</v>
      </c>
      <c r="U1867" t="str">
        <f>PROPER(LEFT(R1867,(SEARCH("/",R1867)-2)+1))</f>
        <v>Games</v>
      </c>
      <c r="V1867" t="str">
        <f>PROPER(RIGHT(R1867,LEN(R1867)-SEARCH("/",R1867)))</f>
        <v>Video Games</v>
      </c>
    </row>
    <row r="1868" spans="1:22" x14ac:dyDescent="0.25">
      <c r="A1868">
        <v>2160</v>
      </c>
      <c r="B1868" s="7" t="s">
        <v>2161</v>
      </c>
      <c r="C1868" s="7" t="s">
        <v>6270</v>
      </c>
      <c r="D1868" s="4">
        <v>10000</v>
      </c>
      <c r="E1868" s="4">
        <v>85</v>
      </c>
      <c r="F1868" t="s">
        <v>8221</v>
      </c>
      <c r="G1868" t="s">
        <v>8224</v>
      </c>
      <c r="H1868" t="s">
        <v>8246</v>
      </c>
      <c r="I1868">
        <v>1337447105</v>
      </c>
      <c r="J1868" s="11">
        <f>(((I1868/60)/60)/24)+DATE(1970,1,1)</f>
        <v>41048.711863425924</v>
      </c>
      <c r="K1868">
        <v>1334855105</v>
      </c>
      <c r="L1868" s="15">
        <f>(((K1868/60)/60)/24)+DATE(1970,1,1)</f>
        <v>41018.711863425924</v>
      </c>
      <c r="M1868" s="63">
        <f>DATEDIF(L1868,J1868,"D")</f>
        <v>30</v>
      </c>
      <c r="N1868" s="5">
        <v>30</v>
      </c>
      <c r="O1868" t="b">
        <v>0</v>
      </c>
      <c r="P1868">
        <v>16</v>
      </c>
      <c r="Q1868" t="b">
        <v>0</v>
      </c>
      <c r="R1868" t="s">
        <v>8282</v>
      </c>
      <c r="S1868" s="2">
        <f>IF(E1868=0,0,E1868/D1868*100)</f>
        <v>0.85000000000000009</v>
      </c>
      <c r="T1868" s="4">
        <f>IF(E1868=0,0,E1868/P1868)</f>
        <v>5.3125</v>
      </c>
      <c r="U1868" t="str">
        <f>PROPER(LEFT(R1868,(SEARCH("/",R1868)-2)+1))</f>
        <v>Games</v>
      </c>
      <c r="V1868" t="str">
        <f>PROPER(RIGHT(R1868,LEN(R1868)-SEARCH("/",R1868)))</f>
        <v>Video Games</v>
      </c>
    </row>
    <row r="1869" spans="1:22" x14ac:dyDescent="0.25">
      <c r="A1869">
        <v>2161</v>
      </c>
      <c r="B1869" s="7" t="s">
        <v>2162</v>
      </c>
      <c r="C1869" s="7" t="s">
        <v>6271</v>
      </c>
      <c r="D1869" s="4">
        <v>400</v>
      </c>
      <c r="E1869" s="4">
        <v>463</v>
      </c>
      <c r="F1869" t="s">
        <v>8219</v>
      </c>
      <c r="G1869" t="s">
        <v>8224</v>
      </c>
      <c r="H1869" t="s">
        <v>8246</v>
      </c>
      <c r="I1869">
        <v>1443040059</v>
      </c>
      <c r="J1869" s="11">
        <f>(((I1869/60)/60)/24)+DATE(1970,1,1)</f>
        <v>42270.852534722217</v>
      </c>
      <c r="K1869">
        <v>1440448059</v>
      </c>
      <c r="L1869" s="15">
        <f>(((K1869/60)/60)/24)+DATE(1970,1,1)</f>
        <v>42240.852534722217</v>
      </c>
      <c r="M1869" s="63">
        <f>DATEDIF(L1869,J1869,"D")</f>
        <v>30</v>
      </c>
      <c r="N1869" s="5">
        <v>30</v>
      </c>
      <c r="O1869" t="b">
        <v>0</v>
      </c>
      <c r="P1869">
        <v>13</v>
      </c>
      <c r="Q1869" t="b">
        <v>1</v>
      </c>
      <c r="R1869" t="s">
        <v>8276</v>
      </c>
      <c r="S1869" s="2">
        <f>IF(E1869=0,0,E1869/D1869*100)</f>
        <v>115.75</v>
      </c>
      <c r="T1869" s="4">
        <f>IF(E1869=0,0,E1869/P1869)</f>
        <v>35.615384615384613</v>
      </c>
      <c r="U1869" t="str">
        <f>PROPER(LEFT(R1869,(SEARCH("/",R1869)-2)+1))</f>
        <v>Music</v>
      </c>
      <c r="V1869" t="str">
        <f>PROPER(RIGHT(R1869,LEN(R1869)-SEARCH("/",R1869)))</f>
        <v>Rock</v>
      </c>
    </row>
    <row r="1870" spans="1:22" x14ac:dyDescent="0.25">
      <c r="A1870">
        <v>2165</v>
      </c>
      <c r="B1870" s="7" t="s">
        <v>2166</v>
      </c>
      <c r="C1870" s="7" t="s">
        <v>6275</v>
      </c>
      <c r="D1870" s="4">
        <v>2500</v>
      </c>
      <c r="E1870" s="4">
        <v>3466</v>
      </c>
      <c r="F1870" t="s">
        <v>8219</v>
      </c>
      <c r="G1870" t="s">
        <v>8230</v>
      </c>
      <c r="H1870" t="s">
        <v>8249</v>
      </c>
      <c r="I1870">
        <v>1460127635</v>
      </c>
      <c r="J1870" s="11">
        <f>(((I1870/60)/60)/24)+DATE(1970,1,1)</f>
        <v>42468.625405092593</v>
      </c>
      <c r="K1870">
        <v>1457539235</v>
      </c>
      <c r="L1870" s="15">
        <f>(((K1870/60)/60)/24)+DATE(1970,1,1)</f>
        <v>42438.667071759264</v>
      </c>
      <c r="M1870" s="63">
        <f>DATEDIF(L1870,J1870,"D")</f>
        <v>30</v>
      </c>
      <c r="N1870" s="5">
        <v>30</v>
      </c>
      <c r="O1870" t="b">
        <v>0</v>
      </c>
      <c r="P1870">
        <v>117</v>
      </c>
      <c r="Q1870" t="b">
        <v>1</v>
      </c>
      <c r="R1870" t="s">
        <v>8276</v>
      </c>
      <c r="S1870" s="2">
        <f>IF(E1870=0,0,E1870/D1870*100)</f>
        <v>138.64000000000001</v>
      </c>
      <c r="T1870" s="4">
        <f>IF(E1870=0,0,E1870/P1870)</f>
        <v>29.623931623931625</v>
      </c>
      <c r="U1870" t="str">
        <f>PROPER(LEFT(R1870,(SEARCH("/",R1870)-2)+1))</f>
        <v>Music</v>
      </c>
      <c r="V1870" t="str">
        <f>PROPER(RIGHT(R1870,LEN(R1870)-SEARCH("/",R1870)))</f>
        <v>Rock</v>
      </c>
    </row>
    <row r="1871" spans="1:22" x14ac:dyDescent="0.25">
      <c r="A1871">
        <v>2172</v>
      </c>
      <c r="B1871" s="7" t="s">
        <v>2173</v>
      </c>
      <c r="C1871" s="7" t="s">
        <v>6282</v>
      </c>
      <c r="D1871" s="4">
        <v>1000</v>
      </c>
      <c r="E1871" s="4">
        <v>1000</v>
      </c>
      <c r="F1871" t="s">
        <v>8219</v>
      </c>
      <c r="G1871" t="s">
        <v>8224</v>
      </c>
      <c r="H1871" t="s">
        <v>8246</v>
      </c>
      <c r="I1871">
        <v>1429365320</v>
      </c>
      <c r="J1871" s="11">
        <f>(((I1871/60)/60)/24)+DATE(1970,1,1)</f>
        <v>42112.580092592587</v>
      </c>
      <c r="K1871">
        <v>1426773320</v>
      </c>
      <c r="L1871" s="15">
        <f>(((K1871/60)/60)/24)+DATE(1970,1,1)</f>
        <v>42082.580092592587</v>
      </c>
      <c r="M1871" s="63">
        <f>DATEDIF(L1871,J1871,"D")</f>
        <v>30</v>
      </c>
      <c r="N1871" s="5">
        <v>30</v>
      </c>
      <c r="O1871" t="b">
        <v>0</v>
      </c>
      <c r="P1871">
        <v>13</v>
      </c>
      <c r="Q1871" t="b">
        <v>1</v>
      </c>
      <c r="R1871" t="s">
        <v>8276</v>
      </c>
      <c r="S1871" s="2">
        <f>IF(E1871=0,0,E1871/D1871*100)</f>
        <v>100</v>
      </c>
      <c r="T1871" s="4">
        <f>IF(E1871=0,0,E1871/P1871)</f>
        <v>76.92307692307692</v>
      </c>
      <c r="U1871" t="str">
        <f>PROPER(LEFT(R1871,(SEARCH("/",R1871)-2)+1))</f>
        <v>Music</v>
      </c>
      <c r="V1871" t="str">
        <f>PROPER(RIGHT(R1871,LEN(R1871)-SEARCH("/",R1871)))</f>
        <v>Rock</v>
      </c>
    </row>
    <row r="1872" spans="1:22" x14ac:dyDescent="0.25">
      <c r="A1872">
        <v>2174</v>
      </c>
      <c r="B1872" s="7" t="s">
        <v>2175</v>
      </c>
      <c r="C1872" s="7" t="s">
        <v>6284</v>
      </c>
      <c r="D1872" s="4">
        <v>4000</v>
      </c>
      <c r="E1872" s="4">
        <v>4119</v>
      </c>
      <c r="F1872" t="s">
        <v>8219</v>
      </c>
      <c r="G1872" t="s">
        <v>8225</v>
      </c>
      <c r="H1872" t="s">
        <v>8247</v>
      </c>
      <c r="I1872">
        <v>1462453307</v>
      </c>
      <c r="J1872" s="11">
        <f>(((I1872/60)/60)/24)+DATE(1970,1,1)</f>
        <v>42495.542905092589</v>
      </c>
      <c r="K1872">
        <v>1459861307</v>
      </c>
      <c r="L1872" s="15">
        <f>(((K1872/60)/60)/24)+DATE(1970,1,1)</f>
        <v>42465.542905092589</v>
      </c>
      <c r="M1872" s="63">
        <f>DATEDIF(L1872,J1872,"D")</f>
        <v>30</v>
      </c>
      <c r="N1872" s="5">
        <v>30</v>
      </c>
      <c r="O1872" t="b">
        <v>0</v>
      </c>
      <c r="P1872">
        <v>63</v>
      </c>
      <c r="Q1872" t="b">
        <v>1</v>
      </c>
      <c r="R1872" t="s">
        <v>8276</v>
      </c>
      <c r="S1872" s="2">
        <f>IF(E1872=0,0,E1872/D1872*100)</f>
        <v>102.97499999999999</v>
      </c>
      <c r="T1872" s="4">
        <f>IF(E1872=0,0,E1872/P1872)</f>
        <v>65.38095238095238</v>
      </c>
      <c r="U1872" t="str">
        <f>PROPER(LEFT(R1872,(SEARCH("/",R1872)-2)+1))</f>
        <v>Music</v>
      </c>
      <c r="V1872" t="str">
        <f>PROPER(RIGHT(R1872,LEN(R1872)-SEARCH("/",R1872)))</f>
        <v>Rock</v>
      </c>
    </row>
    <row r="1873" spans="1:22" x14ac:dyDescent="0.25">
      <c r="A1873">
        <v>2176</v>
      </c>
      <c r="B1873" s="7" t="s">
        <v>2177</v>
      </c>
      <c r="C1873" s="7" t="s">
        <v>6286</v>
      </c>
      <c r="D1873" s="4">
        <v>5000</v>
      </c>
      <c r="E1873" s="4">
        <v>6301</v>
      </c>
      <c r="F1873" t="s">
        <v>8219</v>
      </c>
      <c r="G1873" t="s">
        <v>8224</v>
      </c>
      <c r="H1873" t="s">
        <v>8246</v>
      </c>
      <c r="I1873">
        <v>1430579509</v>
      </c>
      <c r="J1873" s="11">
        <f>(((I1873/60)/60)/24)+DATE(1970,1,1)</f>
        <v>42126.633206018523</v>
      </c>
      <c r="K1873">
        <v>1427987509</v>
      </c>
      <c r="L1873" s="15">
        <f>(((K1873/60)/60)/24)+DATE(1970,1,1)</f>
        <v>42096.633206018523</v>
      </c>
      <c r="M1873" s="63">
        <f>DATEDIF(L1873,J1873,"D")</f>
        <v>30</v>
      </c>
      <c r="N1873" s="5">
        <v>30</v>
      </c>
      <c r="O1873" t="b">
        <v>0</v>
      </c>
      <c r="P1873">
        <v>71</v>
      </c>
      <c r="Q1873" t="b">
        <v>1</v>
      </c>
      <c r="R1873" t="s">
        <v>8276</v>
      </c>
      <c r="S1873" s="2">
        <f>IF(E1873=0,0,E1873/D1873*100)</f>
        <v>126.02</v>
      </c>
      <c r="T1873" s="4">
        <f>IF(E1873=0,0,E1873/P1873)</f>
        <v>88.74647887323944</v>
      </c>
      <c r="U1873" t="str">
        <f>PROPER(LEFT(R1873,(SEARCH("/",R1873)-2)+1))</f>
        <v>Music</v>
      </c>
      <c r="V1873" t="str">
        <f>PROPER(RIGHT(R1873,LEN(R1873)-SEARCH("/",R1873)))</f>
        <v>Rock</v>
      </c>
    </row>
    <row r="1874" spans="1:22" x14ac:dyDescent="0.25">
      <c r="A1874">
        <v>2178</v>
      </c>
      <c r="B1874" s="7" t="s">
        <v>2179</v>
      </c>
      <c r="C1874" s="7" t="s">
        <v>6288</v>
      </c>
      <c r="D1874" s="4">
        <v>25000</v>
      </c>
      <c r="E1874" s="4">
        <v>34660</v>
      </c>
      <c r="F1874" t="s">
        <v>8219</v>
      </c>
      <c r="G1874" t="s">
        <v>8224</v>
      </c>
      <c r="H1874" t="s">
        <v>8246</v>
      </c>
      <c r="I1874">
        <v>1484752597</v>
      </c>
      <c r="J1874" s="11">
        <f>(((I1874/60)/60)/24)+DATE(1970,1,1)</f>
        <v>42753.63653935185</v>
      </c>
      <c r="K1874">
        <v>1482160597</v>
      </c>
      <c r="L1874" s="15">
        <f>(((K1874/60)/60)/24)+DATE(1970,1,1)</f>
        <v>42723.63653935185</v>
      </c>
      <c r="M1874" s="63">
        <f>DATEDIF(L1874,J1874,"D")</f>
        <v>30</v>
      </c>
      <c r="N1874" s="5">
        <v>30</v>
      </c>
      <c r="O1874" t="b">
        <v>0</v>
      </c>
      <c r="P1874">
        <v>859</v>
      </c>
      <c r="Q1874" t="b">
        <v>1</v>
      </c>
      <c r="R1874" t="s">
        <v>8276</v>
      </c>
      <c r="S1874" s="2">
        <f>IF(E1874=0,0,E1874/D1874*100)</f>
        <v>138.64000000000001</v>
      </c>
      <c r="T1874" s="4">
        <f>IF(E1874=0,0,E1874/P1874)</f>
        <v>40.349243306169967</v>
      </c>
      <c r="U1874" t="str">
        <f>PROPER(LEFT(R1874,(SEARCH("/",R1874)-2)+1))</f>
        <v>Music</v>
      </c>
      <c r="V1874" t="str">
        <f>PROPER(RIGHT(R1874,LEN(R1874)-SEARCH("/",R1874)))</f>
        <v>Rock</v>
      </c>
    </row>
    <row r="1875" spans="1:22" x14ac:dyDescent="0.25">
      <c r="A1875">
        <v>2179</v>
      </c>
      <c r="B1875" s="7" t="s">
        <v>2180</v>
      </c>
      <c r="C1875" s="7" t="s">
        <v>6289</v>
      </c>
      <c r="D1875" s="4">
        <v>1000</v>
      </c>
      <c r="E1875" s="4">
        <v>1614</v>
      </c>
      <c r="F1875" t="s">
        <v>8219</v>
      </c>
      <c r="G1875" t="s">
        <v>8224</v>
      </c>
      <c r="H1875" t="s">
        <v>8246</v>
      </c>
      <c r="I1875">
        <v>1428725192</v>
      </c>
      <c r="J1875" s="11">
        <f>(((I1875/60)/60)/24)+DATE(1970,1,1)</f>
        <v>42105.171203703707</v>
      </c>
      <c r="K1875">
        <v>1426133192</v>
      </c>
      <c r="L1875" s="15">
        <f>(((K1875/60)/60)/24)+DATE(1970,1,1)</f>
        <v>42075.171203703707</v>
      </c>
      <c r="M1875" s="63">
        <f>DATEDIF(L1875,J1875,"D")</f>
        <v>30</v>
      </c>
      <c r="N1875" s="5">
        <v>30</v>
      </c>
      <c r="O1875" t="b">
        <v>0</v>
      </c>
      <c r="P1875">
        <v>21</v>
      </c>
      <c r="Q1875" t="b">
        <v>1</v>
      </c>
      <c r="R1875" t="s">
        <v>8276</v>
      </c>
      <c r="S1875" s="2">
        <f>IF(E1875=0,0,E1875/D1875*100)</f>
        <v>161.4</v>
      </c>
      <c r="T1875" s="4">
        <f>IF(E1875=0,0,E1875/P1875)</f>
        <v>76.857142857142861</v>
      </c>
      <c r="U1875" t="str">
        <f>PROPER(LEFT(R1875,(SEARCH("/",R1875)-2)+1))</f>
        <v>Music</v>
      </c>
      <c r="V1875" t="str">
        <f>PROPER(RIGHT(R1875,LEN(R1875)-SEARCH("/",R1875)))</f>
        <v>Rock</v>
      </c>
    </row>
    <row r="1876" spans="1:22" x14ac:dyDescent="0.25">
      <c r="A1876">
        <v>2183</v>
      </c>
      <c r="B1876" s="7" t="s">
        <v>2184</v>
      </c>
      <c r="C1876" s="7" t="s">
        <v>6293</v>
      </c>
      <c r="D1876" s="4">
        <v>1800</v>
      </c>
      <c r="E1876" s="4">
        <v>8807</v>
      </c>
      <c r="F1876" t="s">
        <v>8219</v>
      </c>
      <c r="G1876" t="s">
        <v>8224</v>
      </c>
      <c r="H1876" t="s">
        <v>8246</v>
      </c>
      <c r="I1876">
        <v>1486616400</v>
      </c>
      <c r="J1876" s="11">
        <f>(((I1876/60)/60)/24)+DATE(1970,1,1)</f>
        <v>42775.208333333328</v>
      </c>
      <c r="K1876">
        <v>1484037977</v>
      </c>
      <c r="L1876" s="15">
        <f>(((K1876/60)/60)/24)+DATE(1970,1,1)</f>
        <v>42745.365474537044</v>
      </c>
      <c r="M1876" s="63">
        <f>DATEDIF(L1876,J1876,"D")</f>
        <v>30</v>
      </c>
      <c r="N1876" s="5">
        <v>30</v>
      </c>
      <c r="O1876" t="b">
        <v>0</v>
      </c>
      <c r="P1876">
        <v>279</v>
      </c>
      <c r="Q1876" t="b">
        <v>1</v>
      </c>
      <c r="R1876" t="s">
        <v>8297</v>
      </c>
      <c r="S1876" s="2">
        <f>IF(E1876=0,0,E1876/D1876*100)</f>
        <v>489.27777777777777</v>
      </c>
      <c r="T1876" s="4">
        <f>IF(E1876=0,0,E1876/P1876)</f>
        <v>31.566308243727597</v>
      </c>
      <c r="U1876" t="str">
        <f>PROPER(LEFT(R1876,(SEARCH("/",R1876)-2)+1))</f>
        <v>Games</v>
      </c>
      <c r="V1876" t="str">
        <f>PROPER(RIGHT(R1876,LEN(R1876)-SEARCH("/",R1876)))</f>
        <v>Tabletop Games</v>
      </c>
    </row>
    <row r="1877" spans="1:22" x14ac:dyDescent="0.25">
      <c r="A1877">
        <v>2194</v>
      </c>
      <c r="B1877" s="7" t="s">
        <v>2195</v>
      </c>
      <c r="C1877" s="7" t="s">
        <v>6304</v>
      </c>
      <c r="D1877" s="4">
        <v>10000</v>
      </c>
      <c r="E1877" s="4">
        <v>53737</v>
      </c>
      <c r="F1877" t="s">
        <v>8219</v>
      </c>
      <c r="G1877" t="s">
        <v>8224</v>
      </c>
      <c r="H1877" t="s">
        <v>8246</v>
      </c>
      <c r="I1877">
        <v>1459012290</v>
      </c>
      <c r="J1877" s="11">
        <f>(((I1877/60)/60)/24)+DATE(1970,1,1)</f>
        <v>42455.716319444444</v>
      </c>
      <c r="K1877">
        <v>1456423890</v>
      </c>
      <c r="L1877" s="15">
        <f>(((K1877/60)/60)/24)+DATE(1970,1,1)</f>
        <v>42425.757986111115</v>
      </c>
      <c r="M1877" s="63">
        <f>DATEDIF(L1877,J1877,"D")</f>
        <v>30</v>
      </c>
      <c r="N1877" s="5">
        <v>30</v>
      </c>
      <c r="O1877" t="b">
        <v>0</v>
      </c>
      <c r="P1877">
        <v>878</v>
      </c>
      <c r="Q1877" t="b">
        <v>1</v>
      </c>
      <c r="R1877" t="s">
        <v>8297</v>
      </c>
      <c r="S1877" s="2">
        <f>IF(E1877=0,0,E1877/D1877*100)</f>
        <v>537.37</v>
      </c>
      <c r="T1877" s="4">
        <f>IF(E1877=0,0,E1877/P1877)</f>
        <v>61.203872437357631</v>
      </c>
      <c r="U1877" t="str">
        <f>PROPER(LEFT(R1877,(SEARCH("/",R1877)-2)+1))</f>
        <v>Games</v>
      </c>
      <c r="V1877" t="str">
        <f>PROPER(RIGHT(R1877,LEN(R1877)-SEARCH("/",R1877)))</f>
        <v>Tabletop Games</v>
      </c>
    </row>
    <row r="1878" spans="1:22" x14ac:dyDescent="0.25">
      <c r="A1878">
        <v>2195</v>
      </c>
      <c r="B1878" s="7" t="s">
        <v>2196</v>
      </c>
      <c r="C1878" s="7" t="s">
        <v>6305</v>
      </c>
      <c r="D1878" s="4">
        <v>4600</v>
      </c>
      <c r="E1878" s="4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 s="11">
        <f>(((I1878/60)/60)/24)+DATE(1970,1,1)</f>
        <v>42227.771990740745</v>
      </c>
      <c r="K1878">
        <v>1436725900</v>
      </c>
      <c r="L1878" s="15">
        <f>(((K1878/60)/60)/24)+DATE(1970,1,1)</f>
        <v>42197.771990740745</v>
      </c>
      <c r="M1878" s="63">
        <f>DATEDIF(L1878,J1878,"D")</f>
        <v>30</v>
      </c>
      <c r="N1878" s="5">
        <v>30</v>
      </c>
      <c r="O1878" t="b">
        <v>0</v>
      </c>
      <c r="P1878">
        <v>115</v>
      </c>
      <c r="Q1878" t="b">
        <v>1</v>
      </c>
      <c r="R1878" t="s">
        <v>8297</v>
      </c>
      <c r="S1878" s="2">
        <f>IF(E1878=0,0,E1878/D1878*100)</f>
        <v>120.32608695652173</v>
      </c>
      <c r="T1878" s="4">
        <f>IF(E1878=0,0,E1878/P1878)</f>
        <v>48.130434782608695</v>
      </c>
      <c r="U1878" t="str">
        <f>PROPER(LEFT(R1878,(SEARCH("/",R1878)-2)+1))</f>
        <v>Games</v>
      </c>
      <c r="V1878" t="str">
        <f>PROPER(RIGHT(R1878,LEN(R1878)-SEARCH("/",R1878)))</f>
        <v>Tabletop Games</v>
      </c>
    </row>
    <row r="1879" spans="1:22" x14ac:dyDescent="0.25">
      <c r="A1879">
        <v>2197</v>
      </c>
      <c r="B1879" s="7" t="s">
        <v>2198</v>
      </c>
      <c r="C1879" s="7" t="s">
        <v>6307</v>
      </c>
      <c r="D1879" s="4">
        <v>30000</v>
      </c>
      <c r="E1879" s="4">
        <v>285309.33</v>
      </c>
      <c r="F1879" t="s">
        <v>8219</v>
      </c>
      <c r="G1879" t="s">
        <v>8224</v>
      </c>
      <c r="H1879" t="s">
        <v>8246</v>
      </c>
      <c r="I1879">
        <v>1425132059</v>
      </c>
      <c r="J1879" s="11">
        <f>(((I1879/60)/60)/24)+DATE(1970,1,1)</f>
        <v>42063.584016203706</v>
      </c>
      <c r="K1879">
        <v>1422540059</v>
      </c>
      <c r="L1879" s="15">
        <f>(((K1879/60)/60)/24)+DATE(1970,1,1)</f>
        <v>42033.584016203706</v>
      </c>
      <c r="M1879" s="63">
        <f>DATEDIF(L1879,J1879,"D")</f>
        <v>30</v>
      </c>
      <c r="N1879" s="5">
        <v>30</v>
      </c>
      <c r="O1879" t="b">
        <v>0</v>
      </c>
      <c r="P1879">
        <v>4330</v>
      </c>
      <c r="Q1879" t="b">
        <v>1</v>
      </c>
      <c r="R1879" t="s">
        <v>8297</v>
      </c>
      <c r="S1879" s="2">
        <f>IF(E1879=0,0,E1879/D1879*100)</f>
        <v>951.03109999999992</v>
      </c>
      <c r="T1879" s="4">
        <f>IF(E1879=0,0,E1879/P1879)</f>
        <v>65.891300230946882</v>
      </c>
      <c r="U1879" t="str">
        <f>PROPER(LEFT(R1879,(SEARCH("/",R1879)-2)+1))</f>
        <v>Games</v>
      </c>
      <c r="V1879" t="str">
        <f>PROPER(RIGHT(R1879,LEN(R1879)-SEARCH("/",R1879)))</f>
        <v>Tabletop Games</v>
      </c>
    </row>
    <row r="1880" spans="1:22" x14ac:dyDescent="0.25">
      <c r="A1880">
        <v>2198</v>
      </c>
      <c r="B1880" s="7" t="s">
        <v>2199</v>
      </c>
      <c r="C1880" s="7" t="s">
        <v>6308</v>
      </c>
      <c r="D1880" s="4">
        <v>40000</v>
      </c>
      <c r="E1880" s="4">
        <v>53157</v>
      </c>
      <c r="F1880" t="s">
        <v>8219</v>
      </c>
      <c r="G1880" t="s">
        <v>8224</v>
      </c>
      <c r="H1880" t="s">
        <v>8246</v>
      </c>
      <c r="I1880">
        <v>1447507200</v>
      </c>
      <c r="J1880" s="11">
        <f>(((I1880/60)/60)/24)+DATE(1970,1,1)</f>
        <v>42322.555555555555</v>
      </c>
      <c r="K1880">
        <v>1444911600</v>
      </c>
      <c r="L1880" s="15">
        <f>(((K1880/60)/60)/24)+DATE(1970,1,1)</f>
        <v>42292.513888888891</v>
      </c>
      <c r="M1880" s="63">
        <f>DATEDIF(L1880,J1880,"D")</f>
        <v>30</v>
      </c>
      <c r="N1880" s="5">
        <v>30</v>
      </c>
      <c r="O1880" t="b">
        <v>0</v>
      </c>
      <c r="P1880">
        <v>651</v>
      </c>
      <c r="Q1880" t="b">
        <v>1</v>
      </c>
      <c r="R1880" t="s">
        <v>8297</v>
      </c>
      <c r="S1880" s="2">
        <f>IF(E1880=0,0,E1880/D1880*100)</f>
        <v>132.89249999999998</v>
      </c>
      <c r="T1880" s="4">
        <f>IF(E1880=0,0,E1880/P1880)</f>
        <v>81.654377880184327</v>
      </c>
      <c r="U1880" t="str">
        <f>PROPER(LEFT(R1880,(SEARCH("/",R1880)-2)+1))</f>
        <v>Games</v>
      </c>
      <c r="V1880" t="str">
        <f>PROPER(RIGHT(R1880,LEN(R1880)-SEARCH("/",R1880)))</f>
        <v>Tabletop Games</v>
      </c>
    </row>
    <row r="1881" spans="1:22" x14ac:dyDescent="0.25">
      <c r="A1881">
        <v>2199</v>
      </c>
      <c r="B1881" s="7" t="s">
        <v>2200</v>
      </c>
      <c r="C1881" s="7" t="s">
        <v>6309</v>
      </c>
      <c r="D1881" s="4">
        <v>9000</v>
      </c>
      <c r="E1881" s="4">
        <v>13228</v>
      </c>
      <c r="F1881" t="s">
        <v>8219</v>
      </c>
      <c r="G1881" t="s">
        <v>8241</v>
      </c>
      <c r="H1881" t="s">
        <v>8249</v>
      </c>
      <c r="I1881">
        <v>1444903198</v>
      </c>
      <c r="J1881" s="11">
        <f>(((I1881/60)/60)/24)+DATE(1970,1,1)</f>
        <v>42292.416643518518</v>
      </c>
      <c r="K1881">
        <v>1442311198</v>
      </c>
      <c r="L1881" s="15">
        <f>(((K1881/60)/60)/24)+DATE(1970,1,1)</f>
        <v>42262.416643518518</v>
      </c>
      <c r="M1881" s="63">
        <f>DATEDIF(L1881,J1881,"D")</f>
        <v>30</v>
      </c>
      <c r="N1881" s="5">
        <v>30</v>
      </c>
      <c r="O1881" t="b">
        <v>1</v>
      </c>
      <c r="P1881">
        <v>251</v>
      </c>
      <c r="Q1881" t="b">
        <v>1</v>
      </c>
      <c r="R1881" t="s">
        <v>8297</v>
      </c>
      <c r="S1881" s="2">
        <f>IF(E1881=0,0,E1881/D1881*100)</f>
        <v>146.97777777777779</v>
      </c>
      <c r="T1881" s="4">
        <f>IF(E1881=0,0,E1881/P1881)</f>
        <v>52.701195219123505</v>
      </c>
      <c r="U1881" t="str">
        <f>PROPER(LEFT(R1881,(SEARCH("/",R1881)-2)+1))</f>
        <v>Games</v>
      </c>
      <c r="V1881" t="str">
        <f>PROPER(RIGHT(R1881,LEN(R1881)-SEARCH("/",R1881)))</f>
        <v>Tabletop Games</v>
      </c>
    </row>
    <row r="1882" spans="1:22" x14ac:dyDescent="0.25">
      <c r="A1882">
        <v>2202</v>
      </c>
      <c r="B1882" s="7" t="s">
        <v>2203</v>
      </c>
      <c r="C1882" s="7" t="s">
        <v>6312</v>
      </c>
      <c r="D1882" s="4">
        <v>4000</v>
      </c>
      <c r="E1882" s="4">
        <v>28167.25</v>
      </c>
      <c r="F1882" t="s">
        <v>8219</v>
      </c>
      <c r="G1882" t="s">
        <v>8224</v>
      </c>
      <c r="H1882" t="s">
        <v>8246</v>
      </c>
      <c r="I1882">
        <v>1351801368</v>
      </c>
      <c r="J1882" s="11">
        <f>(((I1882/60)/60)/24)+DATE(1970,1,1)</f>
        <v>41214.849166666667</v>
      </c>
      <c r="K1882">
        <v>1349209368</v>
      </c>
      <c r="L1882" s="15">
        <f>(((K1882/60)/60)/24)+DATE(1970,1,1)</f>
        <v>41184.849166666667</v>
      </c>
      <c r="M1882" s="63">
        <f>DATEDIF(L1882,J1882,"D")</f>
        <v>30</v>
      </c>
      <c r="N1882" s="5">
        <v>30</v>
      </c>
      <c r="O1882" t="b">
        <v>0</v>
      </c>
      <c r="P1882">
        <v>721</v>
      </c>
      <c r="Q1882" t="b">
        <v>1</v>
      </c>
      <c r="R1882" t="s">
        <v>8280</v>
      </c>
      <c r="S1882" s="2">
        <f>IF(E1882=0,0,E1882/D1882*100)</f>
        <v>704.18124999999998</v>
      </c>
      <c r="T1882" s="4">
        <f>IF(E1882=0,0,E1882/P1882)</f>
        <v>39.066920943134534</v>
      </c>
      <c r="U1882" t="str">
        <f>PROPER(LEFT(R1882,(SEARCH("/",R1882)-2)+1))</f>
        <v>Music</v>
      </c>
      <c r="V1882" t="str">
        <f>PROPER(RIGHT(R1882,LEN(R1882)-SEARCH("/",R1882)))</f>
        <v>Electronic Music</v>
      </c>
    </row>
    <row r="1883" spans="1:22" x14ac:dyDescent="0.25">
      <c r="A1883">
        <v>2203</v>
      </c>
      <c r="B1883" s="7" t="s">
        <v>2204</v>
      </c>
      <c r="C1883" s="7" t="s">
        <v>6313</v>
      </c>
      <c r="D1883" s="4">
        <v>2000</v>
      </c>
      <c r="E1883" s="4">
        <v>2191</v>
      </c>
      <c r="F1883" t="s">
        <v>8219</v>
      </c>
      <c r="G1883" t="s">
        <v>8229</v>
      </c>
      <c r="H1883" t="s">
        <v>8251</v>
      </c>
      <c r="I1883">
        <v>1443127082</v>
      </c>
      <c r="J1883" s="11">
        <f>(((I1883/60)/60)/24)+DATE(1970,1,1)</f>
        <v>42271.85974537037</v>
      </c>
      <c r="K1883">
        <v>1440535082</v>
      </c>
      <c r="L1883" s="15">
        <f>(((K1883/60)/60)/24)+DATE(1970,1,1)</f>
        <v>42241.85974537037</v>
      </c>
      <c r="M1883" s="63">
        <f>DATEDIF(L1883,J1883,"D")</f>
        <v>30</v>
      </c>
      <c r="N1883" s="5">
        <v>30</v>
      </c>
      <c r="O1883" t="b">
        <v>0</v>
      </c>
      <c r="P1883">
        <v>50</v>
      </c>
      <c r="Q1883" t="b">
        <v>1</v>
      </c>
      <c r="R1883" t="s">
        <v>8280</v>
      </c>
      <c r="S1883" s="2">
        <f>IF(E1883=0,0,E1883/D1883*100)</f>
        <v>109.55</v>
      </c>
      <c r="T1883" s="4">
        <f>IF(E1883=0,0,E1883/P1883)</f>
        <v>43.82</v>
      </c>
      <c r="U1883" t="str">
        <f>PROPER(LEFT(R1883,(SEARCH("/",R1883)-2)+1))</f>
        <v>Music</v>
      </c>
      <c r="V1883" t="str">
        <f>PROPER(RIGHT(R1883,LEN(R1883)-SEARCH("/",R1883)))</f>
        <v>Electronic Music</v>
      </c>
    </row>
    <row r="1884" spans="1:22" x14ac:dyDescent="0.25">
      <c r="A1884">
        <v>2204</v>
      </c>
      <c r="B1884" s="7" t="s">
        <v>2205</v>
      </c>
      <c r="C1884" s="7" t="s">
        <v>6314</v>
      </c>
      <c r="D1884" s="4">
        <v>1500</v>
      </c>
      <c r="E1884" s="4">
        <v>1993</v>
      </c>
      <c r="F1884" t="s">
        <v>8219</v>
      </c>
      <c r="G1884" t="s">
        <v>8224</v>
      </c>
      <c r="H1884" t="s">
        <v>8246</v>
      </c>
      <c r="I1884">
        <v>1362814119</v>
      </c>
      <c r="J1884" s="11">
        <f>(((I1884/60)/60)/24)+DATE(1970,1,1)</f>
        <v>41342.311562499999</v>
      </c>
      <c r="K1884">
        <v>1360222119</v>
      </c>
      <c r="L1884" s="15">
        <f>(((K1884/60)/60)/24)+DATE(1970,1,1)</f>
        <v>41312.311562499999</v>
      </c>
      <c r="M1884" s="63">
        <f>DATEDIF(L1884,J1884,"D")</f>
        <v>30</v>
      </c>
      <c r="N1884" s="5">
        <v>30</v>
      </c>
      <c r="O1884" t="b">
        <v>0</v>
      </c>
      <c r="P1884">
        <v>73</v>
      </c>
      <c r="Q1884" t="b">
        <v>1</v>
      </c>
      <c r="R1884" t="s">
        <v>8280</v>
      </c>
      <c r="S1884" s="2">
        <f>IF(E1884=0,0,E1884/D1884*100)</f>
        <v>132.86666666666667</v>
      </c>
      <c r="T1884" s="4">
        <f>IF(E1884=0,0,E1884/P1884)</f>
        <v>27.301369863013697</v>
      </c>
      <c r="U1884" t="str">
        <f>PROPER(LEFT(R1884,(SEARCH("/",R1884)-2)+1))</f>
        <v>Music</v>
      </c>
      <c r="V1884" t="str">
        <f>PROPER(RIGHT(R1884,LEN(R1884)-SEARCH("/",R1884)))</f>
        <v>Electronic Music</v>
      </c>
    </row>
    <row r="1885" spans="1:22" x14ac:dyDescent="0.25">
      <c r="A1885">
        <v>2205</v>
      </c>
      <c r="B1885" s="7" t="s">
        <v>2206</v>
      </c>
      <c r="C1885" s="7" t="s">
        <v>6315</v>
      </c>
      <c r="D1885" s="4">
        <v>750</v>
      </c>
      <c r="E1885" s="4">
        <v>1140</v>
      </c>
      <c r="F1885" t="s">
        <v>8219</v>
      </c>
      <c r="G1885" t="s">
        <v>8224</v>
      </c>
      <c r="H1885" t="s">
        <v>8246</v>
      </c>
      <c r="I1885">
        <v>1338579789</v>
      </c>
      <c r="J1885" s="11">
        <f>(((I1885/60)/60)/24)+DATE(1970,1,1)</f>
        <v>41061.82163194444</v>
      </c>
      <c r="K1885">
        <v>1335987789</v>
      </c>
      <c r="L1885" s="15">
        <f>(((K1885/60)/60)/24)+DATE(1970,1,1)</f>
        <v>41031.82163194444</v>
      </c>
      <c r="M1885" s="63">
        <f>DATEDIF(L1885,J1885,"D")</f>
        <v>30</v>
      </c>
      <c r="N1885" s="5">
        <v>30</v>
      </c>
      <c r="O1885" t="b">
        <v>0</v>
      </c>
      <c r="P1885">
        <v>27</v>
      </c>
      <c r="Q1885" t="b">
        <v>1</v>
      </c>
      <c r="R1885" t="s">
        <v>8280</v>
      </c>
      <c r="S1885" s="2">
        <f>IF(E1885=0,0,E1885/D1885*100)</f>
        <v>152</v>
      </c>
      <c r="T1885" s="4">
        <f>IF(E1885=0,0,E1885/P1885)</f>
        <v>42.222222222222221</v>
      </c>
      <c r="U1885" t="str">
        <f>PROPER(LEFT(R1885,(SEARCH("/",R1885)-2)+1))</f>
        <v>Music</v>
      </c>
      <c r="V1885" t="str">
        <f>PROPER(RIGHT(R1885,LEN(R1885)-SEARCH("/",R1885)))</f>
        <v>Electronic Music</v>
      </c>
    </row>
    <row r="1886" spans="1:22" x14ac:dyDescent="0.25">
      <c r="A1886">
        <v>2207</v>
      </c>
      <c r="B1886" s="7" t="s">
        <v>2208</v>
      </c>
      <c r="C1886" s="7" t="s">
        <v>6317</v>
      </c>
      <c r="D1886" s="4">
        <v>2000</v>
      </c>
      <c r="E1886" s="4">
        <v>2000</v>
      </c>
      <c r="F1886" t="s">
        <v>8219</v>
      </c>
      <c r="G1886" t="s">
        <v>8224</v>
      </c>
      <c r="H1886" t="s">
        <v>8246</v>
      </c>
      <c r="I1886">
        <v>1384580373</v>
      </c>
      <c r="J1886" s="11">
        <f>(((I1886/60)/60)/24)+DATE(1970,1,1)</f>
        <v>41594.235798611109</v>
      </c>
      <c r="K1886">
        <v>1381984773</v>
      </c>
      <c r="L1886" s="15">
        <f>(((K1886/60)/60)/24)+DATE(1970,1,1)</f>
        <v>41564.194131944445</v>
      </c>
      <c r="M1886" s="63">
        <f>DATEDIF(L1886,J1886,"D")</f>
        <v>30</v>
      </c>
      <c r="N1886" s="5">
        <v>30</v>
      </c>
      <c r="O1886" t="b">
        <v>0</v>
      </c>
      <c r="P1886">
        <v>7</v>
      </c>
      <c r="Q1886" t="b">
        <v>1</v>
      </c>
      <c r="R1886" t="s">
        <v>8280</v>
      </c>
      <c r="S1886" s="2">
        <f>IF(E1886=0,0,E1886/D1886*100)</f>
        <v>100</v>
      </c>
      <c r="T1886" s="4">
        <f>IF(E1886=0,0,E1886/P1886)</f>
        <v>285.71428571428572</v>
      </c>
      <c r="U1886" t="str">
        <f>PROPER(LEFT(R1886,(SEARCH("/",R1886)-2)+1))</f>
        <v>Music</v>
      </c>
      <c r="V1886" t="str">
        <f>PROPER(RIGHT(R1886,LEN(R1886)-SEARCH("/",R1886)))</f>
        <v>Electronic Music</v>
      </c>
    </row>
    <row r="1887" spans="1:22" x14ac:dyDescent="0.25">
      <c r="A1887">
        <v>2213</v>
      </c>
      <c r="B1887" s="7" t="s">
        <v>2214</v>
      </c>
      <c r="C1887" s="7" t="s">
        <v>6323</v>
      </c>
      <c r="D1887" s="4">
        <v>5</v>
      </c>
      <c r="E1887" s="4">
        <v>10</v>
      </c>
      <c r="F1887" t="s">
        <v>8219</v>
      </c>
      <c r="G1887" t="s">
        <v>8224</v>
      </c>
      <c r="H1887" t="s">
        <v>8246</v>
      </c>
      <c r="I1887">
        <v>1431719379</v>
      </c>
      <c r="J1887" s="11">
        <f>(((I1887/60)/60)/24)+DATE(1970,1,1)</f>
        <v>42139.826145833329</v>
      </c>
      <c r="K1887">
        <v>1429127379</v>
      </c>
      <c r="L1887" s="15">
        <f>(((K1887/60)/60)/24)+DATE(1970,1,1)</f>
        <v>42109.826145833329</v>
      </c>
      <c r="M1887" s="63">
        <f>DATEDIF(L1887,J1887,"D")</f>
        <v>30</v>
      </c>
      <c r="N1887" s="5">
        <v>30</v>
      </c>
      <c r="O1887" t="b">
        <v>0</v>
      </c>
      <c r="P1887">
        <v>1</v>
      </c>
      <c r="Q1887" t="b">
        <v>1</v>
      </c>
      <c r="R1887" t="s">
        <v>8280</v>
      </c>
      <c r="S1887" s="2">
        <f>IF(E1887=0,0,E1887/D1887*100)</f>
        <v>200</v>
      </c>
      <c r="T1887" s="4">
        <f>IF(E1887=0,0,E1887/P1887)</f>
        <v>10</v>
      </c>
      <c r="U1887" t="str">
        <f>PROPER(LEFT(R1887,(SEARCH("/",R1887)-2)+1))</f>
        <v>Music</v>
      </c>
      <c r="V1887" t="str">
        <f>PROPER(RIGHT(R1887,LEN(R1887)-SEARCH("/",R1887)))</f>
        <v>Electronic Music</v>
      </c>
    </row>
    <row r="1888" spans="1:22" x14ac:dyDescent="0.25">
      <c r="A1888">
        <v>2214</v>
      </c>
      <c r="B1888" s="7" t="s">
        <v>2215</v>
      </c>
      <c r="C1888" s="7" t="s">
        <v>6324</v>
      </c>
      <c r="D1888" s="4">
        <v>600</v>
      </c>
      <c r="E1888" s="4">
        <v>1755.01</v>
      </c>
      <c r="F1888" t="s">
        <v>8219</v>
      </c>
      <c r="G1888" t="s">
        <v>8224</v>
      </c>
      <c r="H1888" t="s">
        <v>8246</v>
      </c>
      <c r="I1888">
        <v>1391713248</v>
      </c>
      <c r="J1888" s="11">
        <f>(((I1888/60)/60)/24)+DATE(1970,1,1)</f>
        <v>41676.792222222226</v>
      </c>
      <c r="K1888">
        <v>1389121248</v>
      </c>
      <c r="L1888" s="15">
        <f>(((K1888/60)/60)/24)+DATE(1970,1,1)</f>
        <v>41646.792222222226</v>
      </c>
      <c r="M1888" s="63">
        <f>DATEDIF(L1888,J1888,"D")</f>
        <v>30</v>
      </c>
      <c r="N1888" s="5">
        <v>30</v>
      </c>
      <c r="O1888" t="b">
        <v>0</v>
      </c>
      <c r="P1888">
        <v>24</v>
      </c>
      <c r="Q1888" t="b">
        <v>1</v>
      </c>
      <c r="R1888" t="s">
        <v>8280</v>
      </c>
      <c r="S1888" s="2">
        <f>IF(E1888=0,0,E1888/D1888*100)</f>
        <v>292.50166666666667</v>
      </c>
      <c r="T1888" s="4">
        <f>IF(E1888=0,0,E1888/P1888)</f>
        <v>73.125416666666666</v>
      </c>
      <c r="U1888" t="str">
        <f>PROPER(LEFT(R1888,(SEARCH("/",R1888)-2)+1))</f>
        <v>Music</v>
      </c>
      <c r="V1888" t="str">
        <f>PROPER(RIGHT(R1888,LEN(R1888)-SEARCH("/",R1888)))</f>
        <v>Electronic Music</v>
      </c>
    </row>
    <row r="1889" spans="1:22" x14ac:dyDescent="0.25">
      <c r="A1889">
        <v>2219</v>
      </c>
      <c r="B1889" s="7" t="s">
        <v>2220</v>
      </c>
      <c r="C1889" s="7" t="s">
        <v>6329</v>
      </c>
      <c r="D1889" s="4">
        <v>1000</v>
      </c>
      <c r="E1889" s="4">
        <v>1015</v>
      </c>
      <c r="F1889" t="s">
        <v>8219</v>
      </c>
      <c r="G1889" t="s">
        <v>8224</v>
      </c>
      <c r="H1889" t="s">
        <v>8246</v>
      </c>
      <c r="I1889">
        <v>1440004512</v>
      </c>
      <c r="J1889" s="11">
        <f>(((I1889/60)/60)/24)+DATE(1970,1,1)</f>
        <v>42235.718888888892</v>
      </c>
      <c r="K1889">
        <v>1437412512</v>
      </c>
      <c r="L1889" s="15">
        <f>(((K1889/60)/60)/24)+DATE(1970,1,1)</f>
        <v>42205.718888888892</v>
      </c>
      <c r="M1889" s="63">
        <f>DATEDIF(L1889,J1889,"D")</f>
        <v>30</v>
      </c>
      <c r="N1889" s="5">
        <v>30</v>
      </c>
      <c r="O1889" t="b">
        <v>0</v>
      </c>
      <c r="P1889">
        <v>19</v>
      </c>
      <c r="Q1889" t="b">
        <v>1</v>
      </c>
      <c r="R1889" t="s">
        <v>8280</v>
      </c>
      <c r="S1889" s="2">
        <f>IF(E1889=0,0,E1889/D1889*100)</f>
        <v>101.49999999999999</v>
      </c>
      <c r="T1889" s="4">
        <f>IF(E1889=0,0,E1889/P1889)</f>
        <v>53.421052631578945</v>
      </c>
      <c r="U1889" t="str">
        <f>PROPER(LEFT(R1889,(SEARCH("/",R1889)-2)+1))</f>
        <v>Music</v>
      </c>
      <c r="V1889" t="str">
        <f>PROPER(RIGHT(R1889,LEN(R1889)-SEARCH("/",R1889)))</f>
        <v>Electronic Music</v>
      </c>
    </row>
    <row r="1890" spans="1:22" x14ac:dyDescent="0.25">
      <c r="A1890">
        <v>2220</v>
      </c>
      <c r="B1890" s="7" t="s">
        <v>2221</v>
      </c>
      <c r="C1890" s="7" t="s">
        <v>6330</v>
      </c>
      <c r="D1890" s="4">
        <v>3500</v>
      </c>
      <c r="E1890" s="4">
        <v>3540</v>
      </c>
      <c r="F1890" t="s">
        <v>8219</v>
      </c>
      <c r="G1890" t="s">
        <v>8224</v>
      </c>
      <c r="H1890" t="s">
        <v>8246</v>
      </c>
      <c r="I1890">
        <v>1374888436</v>
      </c>
      <c r="J1890" s="11">
        <f>(((I1890/60)/60)/24)+DATE(1970,1,1)</f>
        <v>41482.060601851852</v>
      </c>
      <c r="K1890">
        <v>1372296436</v>
      </c>
      <c r="L1890" s="15">
        <f>(((K1890/60)/60)/24)+DATE(1970,1,1)</f>
        <v>41452.060601851852</v>
      </c>
      <c r="M1890" s="63">
        <f>DATEDIF(L1890,J1890,"D")</f>
        <v>30</v>
      </c>
      <c r="N1890" s="5">
        <v>30</v>
      </c>
      <c r="O1890" t="b">
        <v>0</v>
      </c>
      <c r="P1890">
        <v>69</v>
      </c>
      <c r="Q1890" t="b">
        <v>1</v>
      </c>
      <c r="R1890" t="s">
        <v>8280</v>
      </c>
      <c r="S1890" s="2">
        <f>IF(E1890=0,0,E1890/D1890*100)</f>
        <v>101.14285714285714</v>
      </c>
      <c r="T1890" s="4">
        <f>IF(E1890=0,0,E1890/P1890)</f>
        <v>51.304347826086953</v>
      </c>
      <c r="U1890" t="str">
        <f>PROPER(LEFT(R1890,(SEARCH("/",R1890)-2)+1))</f>
        <v>Music</v>
      </c>
      <c r="V1890" t="str">
        <f>PROPER(RIGHT(R1890,LEN(R1890)-SEARCH("/",R1890)))</f>
        <v>Electronic Music</v>
      </c>
    </row>
    <row r="1891" spans="1:22" x14ac:dyDescent="0.25">
      <c r="A1891">
        <v>2222</v>
      </c>
      <c r="B1891" s="7" t="s">
        <v>2223</v>
      </c>
      <c r="C1891" s="7" t="s">
        <v>6332</v>
      </c>
      <c r="D1891" s="4">
        <v>500</v>
      </c>
      <c r="E1891" s="4">
        <v>813</v>
      </c>
      <c r="F1891" t="s">
        <v>8219</v>
      </c>
      <c r="G1891" t="s">
        <v>8224</v>
      </c>
      <c r="H1891" t="s">
        <v>8246</v>
      </c>
      <c r="I1891">
        <v>1327776847</v>
      </c>
      <c r="J1891" s="11">
        <f>(((I1891/60)/60)/24)+DATE(1970,1,1)</f>
        <v>40936.787581018521</v>
      </c>
      <c r="K1891">
        <v>1325184847</v>
      </c>
      <c r="L1891" s="15">
        <f>(((K1891/60)/60)/24)+DATE(1970,1,1)</f>
        <v>40906.787581018521</v>
      </c>
      <c r="M1891" s="63">
        <f>DATEDIF(L1891,J1891,"D")</f>
        <v>30</v>
      </c>
      <c r="N1891" s="5">
        <v>30</v>
      </c>
      <c r="O1891" t="b">
        <v>0</v>
      </c>
      <c r="P1891">
        <v>30</v>
      </c>
      <c r="Q1891" t="b">
        <v>1</v>
      </c>
      <c r="R1891" t="s">
        <v>8297</v>
      </c>
      <c r="S1891" s="2">
        <f>IF(E1891=0,0,E1891/D1891*100)</f>
        <v>162.6</v>
      </c>
      <c r="T1891" s="4">
        <f>IF(E1891=0,0,E1891/P1891)</f>
        <v>27.1</v>
      </c>
      <c r="U1891" t="str">
        <f>PROPER(LEFT(R1891,(SEARCH("/",R1891)-2)+1))</f>
        <v>Games</v>
      </c>
      <c r="V1891" t="str">
        <f>PROPER(RIGHT(R1891,LEN(R1891)-SEARCH("/",R1891)))</f>
        <v>Tabletop Games</v>
      </c>
    </row>
    <row r="1892" spans="1:22" x14ac:dyDescent="0.25">
      <c r="A1892">
        <v>2223</v>
      </c>
      <c r="B1892" s="7" t="s">
        <v>2224</v>
      </c>
      <c r="C1892" s="7" t="s">
        <v>6333</v>
      </c>
      <c r="D1892" s="4">
        <v>19500</v>
      </c>
      <c r="E1892" s="4">
        <v>20631</v>
      </c>
      <c r="F1892" t="s">
        <v>8219</v>
      </c>
      <c r="G1892" t="s">
        <v>8229</v>
      </c>
      <c r="H1892" t="s">
        <v>8251</v>
      </c>
      <c r="I1892">
        <v>1435418568</v>
      </c>
      <c r="J1892" s="11">
        <f>(((I1892/60)/60)/24)+DATE(1970,1,1)</f>
        <v>42182.640833333338</v>
      </c>
      <c r="K1892">
        <v>1432826568</v>
      </c>
      <c r="L1892" s="15">
        <f>(((K1892/60)/60)/24)+DATE(1970,1,1)</f>
        <v>42152.640833333338</v>
      </c>
      <c r="M1892" s="63">
        <f>DATEDIF(L1892,J1892,"D")</f>
        <v>30</v>
      </c>
      <c r="N1892" s="5">
        <v>30</v>
      </c>
      <c r="O1892" t="b">
        <v>0</v>
      </c>
      <c r="P1892">
        <v>100</v>
      </c>
      <c r="Q1892" t="b">
        <v>1</v>
      </c>
      <c r="R1892" t="s">
        <v>8297</v>
      </c>
      <c r="S1892" s="2">
        <f>IF(E1892=0,0,E1892/D1892*100)</f>
        <v>105.80000000000001</v>
      </c>
      <c r="T1892" s="4">
        <f>IF(E1892=0,0,E1892/P1892)</f>
        <v>206.31</v>
      </c>
      <c r="U1892" t="str">
        <f>PROPER(LEFT(R1892,(SEARCH("/",R1892)-2)+1))</f>
        <v>Games</v>
      </c>
      <c r="V1892" t="str">
        <f>PROPER(RIGHT(R1892,LEN(R1892)-SEARCH("/",R1892)))</f>
        <v>Tabletop Games</v>
      </c>
    </row>
    <row r="1893" spans="1:22" x14ac:dyDescent="0.25">
      <c r="A1893">
        <v>2225</v>
      </c>
      <c r="B1893" s="7" t="s">
        <v>2226</v>
      </c>
      <c r="C1893" s="7" t="s">
        <v>6335</v>
      </c>
      <c r="D1893" s="4">
        <v>21000</v>
      </c>
      <c r="E1893" s="4">
        <v>198415.01</v>
      </c>
      <c r="F1893" t="s">
        <v>8219</v>
      </c>
      <c r="G1893" t="s">
        <v>8225</v>
      </c>
      <c r="H1893" t="s">
        <v>8247</v>
      </c>
      <c r="I1893">
        <v>1411326015</v>
      </c>
      <c r="J1893" s="11">
        <f>(((I1893/60)/60)/24)+DATE(1970,1,1)</f>
        <v>41903.79184027778</v>
      </c>
      <c r="K1893">
        <v>1408734015</v>
      </c>
      <c r="L1893" s="15">
        <f>(((K1893/60)/60)/24)+DATE(1970,1,1)</f>
        <v>41873.79184027778</v>
      </c>
      <c r="M1893" s="63">
        <f>DATEDIF(L1893,J1893,"D")</f>
        <v>30</v>
      </c>
      <c r="N1893" s="5">
        <v>30</v>
      </c>
      <c r="O1893" t="b">
        <v>0</v>
      </c>
      <c r="P1893">
        <v>1204</v>
      </c>
      <c r="Q1893" t="b">
        <v>1</v>
      </c>
      <c r="R1893" t="s">
        <v>8297</v>
      </c>
      <c r="S1893" s="2">
        <f>IF(E1893=0,0,E1893/D1893*100)</f>
        <v>944.83338095238094</v>
      </c>
      <c r="T1893" s="4">
        <f>IF(E1893=0,0,E1893/P1893)</f>
        <v>164.79651993355483</v>
      </c>
      <c r="U1893" t="str">
        <f>PROPER(LEFT(R1893,(SEARCH("/",R1893)-2)+1))</f>
        <v>Games</v>
      </c>
      <c r="V1893" t="str">
        <f>PROPER(RIGHT(R1893,LEN(R1893)-SEARCH("/",R1893)))</f>
        <v>Tabletop Games</v>
      </c>
    </row>
    <row r="1894" spans="1:22" x14ac:dyDescent="0.25">
      <c r="A1894">
        <v>2227</v>
      </c>
      <c r="B1894" s="7" t="s">
        <v>2228</v>
      </c>
      <c r="C1894" s="7" t="s">
        <v>6337</v>
      </c>
      <c r="D1894" s="4">
        <v>13000</v>
      </c>
      <c r="E1894" s="4">
        <v>20459</v>
      </c>
      <c r="F1894" t="s">
        <v>8219</v>
      </c>
      <c r="G1894" t="s">
        <v>8225</v>
      </c>
      <c r="H1894" t="s">
        <v>8247</v>
      </c>
      <c r="I1894">
        <v>1384374155</v>
      </c>
      <c r="J1894" s="11">
        <f>(((I1894/60)/60)/24)+DATE(1970,1,1)</f>
        <v>41591.849016203705</v>
      </c>
      <c r="K1894">
        <v>1381778555</v>
      </c>
      <c r="L1894" s="15">
        <f>(((K1894/60)/60)/24)+DATE(1970,1,1)</f>
        <v>41561.807349537034</v>
      </c>
      <c r="M1894" s="63">
        <f>DATEDIF(L1894,J1894,"D")</f>
        <v>30</v>
      </c>
      <c r="N1894" s="5">
        <v>30</v>
      </c>
      <c r="O1894" t="b">
        <v>0</v>
      </c>
      <c r="P1894">
        <v>301</v>
      </c>
      <c r="Q1894" t="b">
        <v>1</v>
      </c>
      <c r="R1894" t="s">
        <v>8297</v>
      </c>
      <c r="S1894" s="2">
        <f>IF(E1894=0,0,E1894/D1894*100)</f>
        <v>157.37692307692308</v>
      </c>
      <c r="T1894" s="4">
        <f>IF(E1894=0,0,E1894/P1894)</f>
        <v>67.970099667774093</v>
      </c>
      <c r="U1894" t="str">
        <f>PROPER(LEFT(R1894,(SEARCH("/",R1894)-2)+1))</f>
        <v>Games</v>
      </c>
      <c r="V1894" t="str">
        <f>PROPER(RIGHT(R1894,LEN(R1894)-SEARCH("/",R1894)))</f>
        <v>Tabletop Games</v>
      </c>
    </row>
    <row r="1895" spans="1:22" x14ac:dyDescent="0.25">
      <c r="A1895">
        <v>2228</v>
      </c>
      <c r="B1895" s="7" t="s">
        <v>2229</v>
      </c>
      <c r="C1895" s="7" t="s">
        <v>6338</v>
      </c>
      <c r="D1895" s="4">
        <v>1000</v>
      </c>
      <c r="E1895" s="4">
        <v>11744.9</v>
      </c>
      <c r="F1895" t="s">
        <v>8219</v>
      </c>
      <c r="G1895" t="s">
        <v>8236</v>
      </c>
      <c r="H1895" t="s">
        <v>8249</v>
      </c>
      <c r="I1895">
        <v>1439707236</v>
      </c>
      <c r="J1895" s="11">
        <f>(((I1895/60)/60)/24)+DATE(1970,1,1)</f>
        <v>42232.278194444443</v>
      </c>
      <c r="K1895">
        <v>1437115236</v>
      </c>
      <c r="L1895" s="15">
        <f>(((K1895/60)/60)/24)+DATE(1970,1,1)</f>
        <v>42202.278194444443</v>
      </c>
      <c r="M1895" s="63">
        <f>DATEDIF(L1895,J1895,"D")</f>
        <v>30</v>
      </c>
      <c r="N1895" s="5">
        <v>30</v>
      </c>
      <c r="O1895" t="b">
        <v>0</v>
      </c>
      <c r="P1895">
        <v>144</v>
      </c>
      <c r="Q1895" t="b">
        <v>1</v>
      </c>
      <c r="R1895" t="s">
        <v>8297</v>
      </c>
      <c r="S1895" s="2">
        <f>IF(E1895=0,0,E1895/D1895*100)</f>
        <v>1174.49</v>
      </c>
      <c r="T1895" s="4">
        <f>IF(E1895=0,0,E1895/P1895)</f>
        <v>81.561805555555551</v>
      </c>
      <c r="U1895" t="str">
        <f>PROPER(LEFT(R1895,(SEARCH("/",R1895)-2)+1))</f>
        <v>Games</v>
      </c>
      <c r="V1895" t="str">
        <f>PROPER(RIGHT(R1895,LEN(R1895)-SEARCH("/",R1895)))</f>
        <v>Tabletop Games</v>
      </c>
    </row>
    <row r="1896" spans="1:22" x14ac:dyDescent="0.25">
      <c r="A1896">
        <v>2230</v>
      </c>
      <c r="B1896" s="7" t="s">
        <v>2231</v>
      </c>
      <c r="C1896" s="7" t="s">
        <v>6340</v>
      </c>
      <c r="D1896" s="4">
        <v>8500</v>
      </c>
      <c r="E1896" s="4">
        <v>10706</v>
      </c>
      <c r="F1896" t="s">
        <v>8219</v>
      </c>
      <c r="G1896" t="s">
        <v>8224</v>
      </c>
      <c r="H1896" t="s">
        <v>8246</v>
      </c>
      <c r="I1896">
        <v>1398460127</v>
      </c>
      <c r="J1896" s="11">
        <f>(((I1896/60)/60)/24)+DATE(1970,1,1)</f>
        <v>41754.881099537037</v>
      </c>
      <c r="K1896">
        <v>1395868127</v>
      </c>
      <c r="L1896" s="15">
        <f>(((K1896/60)/60)/24)+DATE(1970,1,1)</f>
        <v>41724.881099537037</v>
      </c>
      <c r="M1896" s="63">
        <f>DATEDIF(L1896,J1896,"D")</f>
        <v>30</v>
      </c>
      <c r="N1896" s="5">
        <v>30</v>
      </c>
      <c r="O1896" t="b">
        <v>0</v>
      </c>
      <c r="P1896">
        <v>498</v>
      </c>
      <c r="Q1896" t="b">
        <v>1</v>
      </c>
      <c r="R1896" t="s">
        <v>8297</v>
      </c>
      <c r="S1896" s="2">
        <f>IF(E1896=0,0,E1896/D1896*100)</f>
        <v>125.95294117647057</v>
      </c>
      <c r="T1896" s="4">
        <f>IF(E1896=0,0,E1896/P1896)</f>
        <v>21.497991967871485</v>
      </c>
      <c r="U1896" t="str">
        <f>PROPER(LEFT(R1896,(SEARCH("/",R1896)-2)+1))</f>
        <v>Games</v>
      </c>
      <c r="V1896" t="str">
        <f>PROPER(RIGHT(R1896,LEN(R1896)-SEARCH("/",R1896)))</f>
        <v>Tabletop Games</v>
      </c>
    </row>
    <row r="1897" spans="1:22" x14ac:dyDescent="0.25">
      <c r="A1897">
        <v>2234</v>
      </c>
      <c r="B1897" s="7" t="s">
        <v>2235</v>
      </c>
      <c r="C1897" s="7" t="s">
        <v>6344</v>
      </c>
      <c r="D1897" s="4">
        <v>100</v>
      </c>
      <c r="E1897" s="4">
        <v>1165</v>
      </c>
      <c r="F1897" t="s">
        <v>8219</v>
      </c>
      <c r="G1897" t="s">
        <v>8224</v>
      </c>
      <c r="H1897" t="s">
        <v>8246</v>
      </c>
      <c r="I1897">
        <v>1483645647</v>
      </c>
      <c r="J1897" s="11">
        <f>(((I1897/60)/60)/24)+DATE(1970,1,1)</f>
        <v>42740.824618055558</v>
      </c>
      <c r="K1897">
        <v>1481053647</v>
      </c>
      <c r="L1897" s="15">
        <f>(((K1897/60)/60)/24)+DATE(1970,1,1)</f>
        <v>42710.824618055558</v>
      </c>
      <c r="M1897" s="63">
        <f>DATEDIF(L1897,J1897,"D")</f>
        <v>30</v>
      </c>
      <c r="N1897" s="5">
        <v>30</v>
      </c>
      <c r="O1897" t="b">
        <v>0</v>
      </c>
      <c r="P1897">
        <v>28</v>
      </c>
      <c r="Q1897" t="b">
        <v>1</v>
      </c>
      <c r="R1897" t="s">
        <v>8297</v>
      </c>
      <c r="S1897" s="2">
        <f>IF(E1897=0,0,E1897/D1897*100)</f>
        <v>1165</v>
      </c>
      <c r="T1897" s="4">
        <f>IF(E1897=0,0,E1897/P1897)</f>
        <v>41.607142857142854</v>
      </c>
      <c r="U1897" t="str">
        <f>PROPER(LEFT(R1897,(SEARCH("/",R1897)-2)+1))</f>
        <v>Games</v>
      </c>
      <c r="V1897" t="str">
        <f>PROPER(RIGHT(R1897,LEN(R1897)-SEARCH("/",R1897)))</f>
        <v>Tabletop Games</v>
      </c>
    </row>
    <row r="1898" spans="1:22" x14ac:dyDescent="0.25">
      <c r="A1898">
        <v>2236</v>
      </c>
      <c r="B1898" s="7" t="s">
        <v>2237</v>
      </c>
      <c r="C1898" s="7" t="s">
        <v>6346</v>
      </c>
      <c r="D1898" s="4">
        <v>2800</v>
      </c>
      <c r="E1898" s="4">
        <v>15039</v>
      </c>
      <c r="F1898" t="s">
        <v>8219</v>
      </c>
      <c r="G1898" t="s">
        <v>8224</v>
      </c>
      <c r="H1898" t="s">
        <v>8246</v>
      </c>
      <c r="I1898">
        <v>1454338123</v>
      </c>
      <c r="J1898" s="11">
        <f>(((I1898/60)/60)/24)+DATE(1970,1,1)</f>
        <v>42401.617164351846</v>
      </c>
      <c r="K1898">
        <v>1451746123</v>
      </c>
      <c r="L1898" s="15">
        <f>(((K1898/60)/60)/24)+DATE(1970,1,1)</f>
        <v>42371.617164351846</v>
      </c>
      <c r="M1898" s="63">
        <f>DATEDIF(L1898,J1898,"D")</f>
        <v>30</v>
      </c>
      <c r="N1898" s="5">
        <v>30</v>
      </c>
      <c r="O1898" t="b">
        <v>0</v>
      </c>
      <c r="P1898">
        <v>680</v>
      </c>
      <c r="Q1898" t="b">
        <v>1</v>
      </c>
      <c r="R1898" t="s">
        <v>8297</v>
      </c>
      <c r="S1898" s="2">
        <f>IF(E1898=0,0,E1898/D1898*100)</f>
        <v>537.10714285714289</v>
      </c>
      <c r="T1898" s="4">
        <f>IF(E1898=0,0,E1898/P1898)</f>
        <v>22.116176470588236</v>
      </c>
      <c r="U1898" t="str">
        <f>PROPER(LEFT(R1898,(SEARCH("/",R1898)-2)+1))</f>
        <v>Games</v>
      </c>
      <c r="V1898" t="str">
        <f>PROPER(RIGHT(R1898,LEN(R1898)-SEARCH("/",R1898)))</f>
        <v>Tabletop Games</v>
      </c>
    </row>
    <row r="1899" spans="1:22" x14ac:dyDescent="0.25">
      <c r="A1899">
        <v>2238</v>
      </c>
      <c r="B1899" s="7" t="s">
        <v>2239</v>
      </c>
      <c r="C1899" s="7" t="s">
        <v>6348</v>
      </c>
      <c r="D1899" s="4">
        <v>4000</v>
      </c>
      <c r="E1899" s="4">
        <v>5496</v>
      </c>
      <c r="F1899" t="s">
        <v>8219</v>
      </c>
      <c r="G1899" t="s">
        <v>8236</v>
      </c>
      <c r="H1899" t="s">
        <v>8249</v>
      </c>
      <c r="I1899">
        <v>1489157716</v>
      </c>
      <c r="J1899" s="11">
        <f>(((I1899/60)/60)/24)+DATE(1970,1,1)</f>
        <v>42804.621712962966</v>
      </c>
      <c r="K1899">
        <v>1486565716</v>
      </c>
      <c r="L1899" s="15">
        <f>(((K1899/60)/60)/24)+DATE(1970,1,1)</f>
        <v>42774.621712962966</v>
      </c>
      <c r="M1899" s="63">
        <f>DATEDIF(L1899,J1899,"D")</f>
        <v>30</v>
      </c>
      <c r="N1899" s="5">
        <v>30</v>
      </c>
      <c r="O1899" t="b">
        <v>0</v>
      </c>
      <c r="P1899">
        <v>79</v>
      </c>
      <c r="Q1899" t="b">
        <v>1</v>
      </c>
      <c r="R1899" t="s">
        <v>8297</v>
      </c>
      <c r="S1899" s="2">
        <f>IF(E1899=0,0,E1899/D1899*100)</f>
        <v>137.4</v>
      </c>
      <c r="T1899" s="4">
        <f>IF(E1899=0,0,E1899/P1899)</f>
        <v>69.569620253164558</v>
      </c>
      <c r="U1899" t="str">
        <f>PROPER(LEFT(R1899,(SEARCH("/",R1899)-2)+1))</f>
        <v>Games</v>
      </c>
      <c r="V1899" t="str">
        <f>PROPER(RIGHT(R1899,LEN(R1899)-SEARCH("/",R1899)))</f>
        <v>Tabletop Games</v>
      </c>
    </row>
    <row r="1900" spans="1:22" x14ac:dyDescent="0.25">
      <c r="A1900">
        <v>2240</v>
      </c>
      <c r="B1900" s="7" t="s">
        <v>2241</v>
      </c>
      <c r="C1900" s="7" t="s">
        <v>6350</v>
      </c>
      <c r="D1900" s="4">
        <v>5000</v>
      </c>
      <c r="E1900" s="4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 s="11">
        <f>(((I1900/60)/60)/24)+DATE(1970,1,1)</f>
        <v>42482.825740740736</v>
      </c>
      <c r="K1900">
        <v>1458762544</v>
      </c>
      <c r="L1900" s="15">
        <f>(((K1900/60)/60)/24)+DATE(1970,1,1)</f>
        <v>42452.825740740736</v>
      </c>
      <c r="M1900" s="63">
        <f>DATEDIF(L1900,J1900,"D")</f>
        <v>30</v>
      </c>
      <c r="N1900" s="5">
        <v>30</v>
      </c>
      <c r="O1900" t="b">
        <v>0</v>
      </c>
      <c r="P1900">
        <v>96</v>
      </c>
      <c r="Q1900" t="b">
        <v>1</v>
      </c>
      <c r="R1900" t="s">
        <v>8297</v>
      </c>
      <c r="S1900" s="2">
        <f>IF(E1900=0,0,E1900/D1900*100)</f>
        <v>270.68</v>
      </c>
      <c r="T1900" s="4">
        <f>IF(E1900=0,0,E1900/P1900)</f>
        <v>140.97916666666666</v>
      </c>
      <c r="U1900" t="str">
        <f>PROPER(LEFT(R1900,(SEARCH("/",R1900)-2)+1))</f>
        <v>Games</v>
      </c>
      <c r="V1900" t="str">
        <f>PROPER(RIGHT(R1900,LEN(R1900)-SEARCH("/",R1900)))</f>
        <v>Tabletop Games</v>
      </c>
    </row>
    <row r="1901" spans="1:22" x14ac:dyDescent="0.25">
      <c r="A1901">
        <v>2241</v>
      </c>
      <c r="B1901" s="7" t="s">
        <v>2242</v>
      </c>
      <c r="C1901" s="7" t="s">
        <v>6351</v>
      </c>
      <c r="D1901" s="4">
        <v>1000</v>
      </c>
      <c r="E1901" s="4">
        <v>8064</v>
      </c>
      <c r="F1901" t="s">
        <v>8219</v>
      </c>
      <c r="G1901" t="s">
        <v>8225</v>
      </c>
      <c r="H1901" t="s">
        <v>8247</v>
      </c>
      <c r="I1901">
        <v>1488484300</v>
      </c>
      <c r="J1901" s="11">
        <f>(((I1901/60)/60)/24)+DATE(1970,1,1)</f>
        <v>42796.827546296292</v>
      </c>
      <c r="K1901">
        <v>1485892300</v>
      </c>
      <c r="L1901" s="15">
        <f>(((K1901/60)/60)/24)+DATE(1970,1,1)</f>
        <v>42766.827546296292</v>
      </c>
      <c r="M1901" s="63">
        <f>DATEDIF(L1901,J1901,"D")</f>
        <v>30</v>
      </c>
      <c r="N1901" s="5">
        <v>30</v>
      </c>
      <c r="O1901" t="b">
        <v>0</v>
      </c>
      <c r="P1901">
        <v>163</v>
      </c>
      <c r="Q1901" t="b">
        <v>1</v>
      </c>
      <c r="R1901" t="s">
        <v>8297</v>
      </c>
      <c r="S1901" s="2">
        <f>IF(E1901=0,0,E1901/D1901*100)</f>
        <v>806.4</v>
      </c>
      <c r="T1901" s="4">
        <f>IF(E1901=0,0,E1901/P1901)</f>
        <v>49.472392638036808</v>
      </c>
      <c r="U1901" t="str">
        <f>PROPER(LEFT(R1901,(SEARCH("/",R1901)-2)+1))</f>
        <v>Games</v>
      </c>
      <c r="V1901" t="str">
        <f>PROPER(RIGHT(R1901,LEN(R1901)-SEARCH("/",R1901)))</f>
        <v>Tabletop Games</v>
      </c>
    </row>
    <row r="1902" spans="1:22" x14ac:dyDescent="0.25">
      <c r="A1902">
        <v>2246</v>
      </c>
      <c r="B1902" s="7" t="s">
        <v>2247</v>
      </c>
      <c r="C1902" s="7" t="s">
        <v>6356</v>
      </c>
      <c r="D1902" s="4">
        <v>2500</v>
      </c>
      <c r="E1902" s="4">
        <v>2503</v>
      </c>
      <c r="F1902" t="s">
        <v>8219</v>
      </c>
      <c r="G1902" t="s">
        <v>8225</v>
      </c>
      <c r="H1902" t="s">
        <v>8247</v>
      </c>
      <c r="I1902">
        <v>1441393210</v>
      </c>
      <c r="J1902" s="11">
        <f>(((I1902/60)/60)/24)+DATE(1970,1,1)</f>
        <v>42251.79178240741</v>
      </c>
      <c r="K1902">
        <v>1438801210</v>
      </c>
      <c r="L1902" s="15">
        <f>(((K1902/60)/60)/24)+DATE(1970,1,1)</f>
        <v>42221.79178240741</v>
      </c>
      <c r="M1902" s="63">
        <f>DATEDIF(L1902,J1902,"D")</f>
        <v>30</v>
      </c>
      <c r="N1902" s="5">
        <v>30</v>
      </c>
      <c r="O1902" t="b">
        <v>0</v>
      </c>
      <c r="P1902">
        <v>57</v>
      </c>
      <c r="Q1902" t="b">
        <v>1</v>
      </c>
      <c r="R1902" t="s">
        <v>8297</v>
      </c>
      <c r="S1902" s="2">
        <f>IF(E1902=0,0,E1902/D1902*100)</f>
        <v>100.12</v>
      </c>
      <c r="T1902" s="4">
        <f>IF(E1902=0,0,E1902/P1902)</f>
        <v>43.912280701754383</v>
      </c>
      <c r="U1902" t="str">
        <f>PROPER(LEFT(R1902,(SEARCH("/",R1902)-2)+1))</f>
        <v>Games</v>
      </c>
      <c r="V1902" t="str">
        <f>PROPER(RIGHT(R1902,LEN(R1902)-SEARCH("/",R1902)))</f>
        <v>Tabletop Games</v>
      </c>
    </row>
    <row r="1903" spans="1:22" x14ac:dyDescent="0.25">
      <c r="A1903">
        <v>2248</v>
      </c>
      <c r="B1903" s="7" t="s">
        <v>2249</v>
      </c>
      <c r="C1903" s="7" t="s">
        <v>6358</v>
      </c>
      <c r="D1903" s="4">
        <v>7000</v>
      </c>
      <c r="E1903" s="4">
        <v>7505</v>
      </c>
      <c r="F1903" t="s">
        <v>8219</v>
      </c>
      <c r="G1903" t="s">
        <v>8225</v>
      </c>
      <c r="H1903" t="s">
        <v>8247</v>
      </c>
      <c r="I1903">
        <v>1481749278</v>
      </c>
      <c r="J1903" s="11">
        <f>(((I1903/60)/60)/24)+DATE(1970,1,1)</f>
        <v>42718.875902777778</v>
      </c>
      <c r="K1903">
        <v>1479157278</v>
      </c>
      <c r="L1903" s="15">
        <f>(((K1903/60)/60)/24)+DATE(1970,1,1)</f>
        <v>42688.875902777778</v>
      </c>
      <c r="M1903" s="63">
        <f>DATEDIF(L1903,J1903,"D")</f>
        <v>30</v>
      </c>
      <c r="N1903" s="5">
        <v>30</v>
      </c>
      <c r="O1903" t="b">
        <v>0</v>
      </c>
      <c r="P1903">
        <v>128</v>
      </c>
      <c r="Q1903" t="b">
        <v>1</v>
      </c>
      <c r="R1903" t="s">
        <v>8297</v>
      </c>
      <c r="S1903" s="2">
        <f>IF(E1903=0,0,E1903/D1903*100)</f>
        <v>107.21428571428571</v>
      </c>
      <c r="T1903" s="4">
        <f>IF(E1903=0,0,E1903/P1903)</f>
        <v>58.6328125</v>
      </c>
      <c r="U1903" t="str">
        <f>PROPER(LEFT(R1903,(SEARCH("/",R1903)-2)+1))</f>
        <v>Games</v>
      </c>
      <c r="V1903" t="str">
        <f>PROPER(RIGHT(R1903,LEN(R1903)-SEARCH("/",R1903)))</f>
        <v>Tabletop Games</v>
      </c>
    </row>
    <row r="1904" spans="1:22" x14ac:dyDescent="0.25">
      <c r="A1904">
        <v>2249</v>
      </c>
      <c r="B1904" s="7" t="s">
        <v>2250</v>
      </c>
      <c r="C1904" s="7" t="s">
        <v>6359</v>
      </c>
      <c r="D1904" s="4">
        <v>3500</v>
      </c>
      <c r="E1904" s="4">
        <v>5907</v>
      </c>
      <c r="F1904" t="s">
        <v>8219</v>
      </c>
      <c r="G1904" t="s">
        <v>8224</v>
      </c>
      <c r="H1904" t="s">
        <v>8246</v>
      </c>
      <c r="I1904">
        <v>1364917965</v>
      </c>
      <c r="J1904" s="11">
        <f>(((I1904/60)/60)/24)+DATE(1970,1,1)</f>
        <v>41366.661631944444</v>
      </c>
      <c r="K1904">
        <v>1362329565</v>
      </c>
      <c r="L1904" s="15">
        <f>(((K1904/60)/60)/24)+DATE(1970,1,1)</f>
        <v>41336.703298611108</v>
      </c>
      <c r="M1904" s="63">
        <f>DATEDIF(L1904,J1904,"D")</f>
        <v>30</v>
      </c>
      <c r="N1904" s="5">
        <v>30</v>
      </c>
      <c r="O1904" t="b">
        <v>0</v>
      </c>
      <c r="P1904">
        <v>180</v>
      </c>
      <c r="Q1904" t="b">
        <v>1</v>
      </c>
      <c r="R1904" t="s">
        <v>8297</v>
      </c>
      <c r="S1904" s="2">
        <f>IF(E1904=0,0,E1904/D1904*100)</f>
        <v>168.77142857142857</v>
      </c>
      <c r="T1904" s="4">
        <f>IF(E1904=0,0,E1904/P1904)</f>
        <v>32.81666666666667</v>
      </c>
      <c r="U1904" t="str">
        <f>PROPER(LEFT(R1904,(SEARCH("/",R1904)-2)+1))</f>
        <v>Games</v>
      </c>
      <c r="V1904" t="str">
        <f>PROPER(RIGHT(R1904,LEN(R1904)-SEARCH("/",R1904)))</f>
        <v>Tabletop Games</v>
      </c>
    </row>
    <row r="1905" spans="1:22" x14ac:dyDescent="0.25">
      <c r="A1905">
        <v>2250</v>
      </c>
      <c r="B1905" s="7" t="s">
        <v>2251</v>
      </c>
      <c r="C1905" s="7" t="s">
        <v>6360</v>
      </c>
      <c r="D1905" s="4">
        <v>25000</v>
      </c>
      <c r="E1905" s="4">
        <v>243778</v>
      </c>
      <c r="F1905" t="s">
        <v>8219</v>
      </c>
      <c r="G1905" t="s">
        <v>8224</v>
      </c>
      <c r="H1905" t="s">
        <v>8246</v>
      </c>
      <c r="I1905">
        <v>1480727273</v>
      </c>
      <c r="J1905" s="11">
        <f>(((I1905/60)/60)/24)+DATE(1970,1,1)</f>
        <v>42707.0471412037</v>
      </c>
      <c r="K1905">
        <v>1478131673</v>
      </c>
      <c r="L1905" s="15">
        <f>(((K1905/60)/60)/24)+DATE(1970,1,1)</f>
        <v>42677.005474537036</v>
      </c>
      <c r="M1905" s="63">
        <f>DATEDIF(L1905,J1905,"D")</f>
        <v>30</v>
      </c>
      <c r="N1905" s="5">
        <v>30</v>
      </c>
      <c r="O1905" t="b">
        <v>0</v>
      </c>
      <c r="P1905">
        <v>571</v>
      </c>
      <c r="Q1905" t="b">
        <v>1</v>
      </c>
      <c r="R1905" t="s">
        <v>8297</v>
      </c>
      <c r="S1905" s="2">
        <f>IF(E1905=0,0,E1905/D1905*100)</f>
        <v>975.11200000000008</v>
      </c>
      <c r="T1905" s="4">
        <f>IF(E1905=0,0,E1905/P1905)</f>
        <v>426.93169877408059</v>
      </c>
      <c r="U1905" t="str">
        <f>PROPER(LEFT(R1905,(SEARCH("/",R1905)-2)+1))</f>
        <v>Games</v>
      </c>
      <c r="V1905" t="str">
        <f>PROPER(RIGHT(R1905,LEN(R1905)-SEARCH("/",R1905)))</f>
        <v>Tabletop Games</v>
      </c>
    </row>
    <row r="1906" spans="1:22" x14ac:dyDescent="0.25">
      <c r="A1906">
        <v>2253</v>
      </c>
      <c r="B1906" s="7" t="s">
        <v>2254</v>
      </c>
      <c r="C1906" s="7" t="s">
        <v>6363</v>
      </c>
      <c r="D1906" s="4">
        <v>8000</v>
      </c>
      <c r="E1906" s="4">
        <v>9015</v>
      </c>
      <c r="F1906" t="s">
        <v>8219</v>
      </c>
      <c r="G1906" t="s">
        <v>8224</v>
      </c>
      <c r="H1906" t="s">
        <v>8246</v>
      </c>
      <c r="I1906">
        <v>1447862947</v>
      </c>
      <c r="J1906" s="11">
        <f>(((I1906/60)/60)/24)+DATE(1970,1,1)</f>
        <v>42326.672997685186</v>
      </c>
      <c r="K1906">
        <v>1445267347</v>
      </c>
      <c r="L1906" s="15">
        <f>(((K1906/60)/60)/24)+DATE(1970,1,1)</f>
        <v>42296.631331018521</v>
      </c>
      <c r="M1906" s="63">
        <f>DATEDIF(L1906,J1906,"D")</f>
        <v>30</v>
      </c>
      <c r="N1906" s="5">
        <v>30</v>
      </c>
      <c r="O1906" t="b">
        <v>0</v>
      </c>
      <c r="P1906">
        <v>84</v>
      </c>
      <c r="Q1906" t="b">
        <v>1</v>
      </c>
      <c r="R1906" t="s">
        <v>8297</v>
      </c>
      <c r="S1906" s="2">
        <f>IF(E1906=0,0,E1906/D1906*100)</f>
        <v>112.6875</v>
      </c>
      <c r="T1906" s="4">
        <f>IF(E1906=0,0,E1906/P1906)</f>
        <v>107.32142857142857</v>
      </c>
      <c r="U1906" t="str">
        <f>PROPER(LEFT(R1906,(SEARCH("/",R1906)-2)+1))</f>
        <v>Games</v>
      </c>
      <c r="V1906" t="str">
        <f>PROPER(RIGHT(R1906,LEN(R1906)-SEARCH("/",R1906)))</f>
        <v>Tabletop Games</v>
      </c>
    </row>
    <row r="1907" spans="1:22" x14ac:dyDescent="0.25">
      <c r="A1907">
        <v>2255</v>
      </c>
      <c r="B1907" s="7" t="s">
        <v>2256</v>
      </c>
      <c r="C1907" s="7" t="s">
        <v>6365</v>
      </c>
      <c r="D1907" s="4">
        <v>3950</v>
      </c>
      <c r="E1907" s="4">
        <v>11323</v>
      </c>
      <c r="F1907" t="s">
        <v>8219</v>
      </c>
      <c r="G1907" t="s">
        <v>8224</v>
      </c>
      <c r="H1907" t="s">
        <v>8246</v>
      </c>
      <c r="I1907">
        <v>1462661451</v>
      </c>
      <c r="J1907" s="11">
        <f>(((I1907/60)/60)/24)+DATE(1970,1,1)</f>
        <v>42497.951979166668</v>
      </c>
      <c r="K1907">
        <v>1460069451</v>
      </c>
      <c r="L1907" s="15">
        <f>(((K1907/60)/60)/24)+DATE(1970,1,1)</f>
        <v>42467.951979166668</v>
      </c>
      <c r="M1907" s="63">
        <f>DATEDIF(L1907,J1907,"D")</f>
        <v>30</v>
      </c>
      <c r="N1907" s="5">
        <v>30</v>
      </c>
      <c r="O1907" t="b">
        <v>0</v>
      </c>
      <c r="P1907">
        <v>271</v>
      </c>
      <c r="Q1907" t="b">
        <v>1</v>
      </c>
      <c r="R1907" t="s">
        <v>8297</v>
      </c>
      <c r="S1907" s="2">
        <f>IF(E1907=0,0,E1907/D1907*100)</f>
        <v>286.65822784810126</v>
      </c>
      <c r="T1907" s="4">
        <f>IF(E1907=0,0,E1907/P1907)</f>
        <v>41.782287822878232</v>
      </c>
      <c r="U1907" t="str">
        <f>PROPER(LEFT(R1907,(SEARCH("/",R1907)-2)+1))</f>
        <v>Games</v>
      </c>
      <c r="V1907" t="str">
        <f>PROPER(RIGHT(R1907,LEN(R1907)-SEARCH("/",R1907)))</f>
        <v>Tabletop Games</v>
      </c>
    </row>
    <row r="1908" spans="1:22" x14ac:dyDescent="0.25">
      <c r="A1908">
        <v>2258</v>
      </c>
      <c r="B1908" s="7" t="s">
        <v>2259</v>
      </c>
      <c r="C1908" s="7" t="s">
        <v>6368</v>
      </c>
      <c r="D1908" s="4">
        <v>2200</v>
      </c>
      <c r="E1908" s="4">
        <v>3223</v>
      </c>
      <c r="F1908" t="s">
        <v>8219</v>
      </c>
      <c r="G1908" t="s">
        <v>8224</v>
      </c>
      <c r="H1908" t="s">
        <v>8246</v>
      </c>
      <c r="I1908">
        <v>1434045687</v>
      </c>
      <c r="J1908" s="11">
        <f>(((I1908/60)/60)/24)+DATE(1970,1,1)</f>
        <v>42166.75100694444</v>
      </c>
      <c r="K1908">
        <v>1431453687</v>
      </c>
      <c r="L1908" s="15">
        <f>(((K1908/60)/60)/24)+DATE(1970,1,1)</f>
        <v>42136.75100694444</v>
      </c>
      <c r="M1908" s="63">
        <f>DATEDIF(L1908,J1908,"D")</f>
        <v>30</v>
      </c>
      <c r="N1908" s="5">
        <v>30</v>
      </c>
      <c r="O1908" t="b">
        <v>0</v>
      </c>
      <c r="P1908">
        <v>205</v>
      </c>
      <c r="Q1908" t="b">
        <v>1</v>
      </c>
      <c r="R1908" t="s">
        <v>8297</v>
      </c>
      <c r="S1908" s="2">
        <f>IF(E1908=0,0,E1908/D1908*100)</f>
        <v>146.5</v>
      </c>
      <c r="T1908" s="4">
        <f>IF(E1908=0,0,E1908/P1908)</f>
        <v>15.721951219512196</v>
      </c>
      <c r="U1908" t="str">
        <f>PROPER(LEFT(R1908,(SEARCH("/",R1908)-2)+1))</f>
        <v>Games</v>
      </c>
      <c r="V1908" t="str">
        <f>PROPER(RIGHT(R1908,LEN(R1908)-SEARCH("/",R1908)))</f>
        <v>Tabletop Games</v>
      </c>
    </row>
    <row r="1909" spans="1:22" x14ac:dyDescent="0.25">
      <c r="A1909">
        <v>2268</v>
      </c>
      <c r="B1909" s="7" t="s">
        <v>2269</v>
      </c>
      <c r="C1909" s="7" t="s">
        <v>6378</v>
      </c>
      <c r="D1909" s="4">
        <v>28000</v>
      </c>
      <c r="E1909" s="4">
        <v>28728</v>
      </c>
      <c r="F1909" t="s">
        <v>8219</v>
      </c>
      <c r="G1909" t="s">
        <v>8224</v>
      </c>
      <c r="H1909" t="s">
        <v>8246</v>
      </c>
      <c r="I1909">
        <v>1489283915</v>
      </c>
      <c r="J1909" s="11">
        <f>(((I1909/60)/60)/24)+DATE(1970,1,1)</f>
        <v>42806.082349537035</v>
      </c>
      <c r="K1909">
        <v>1486691915</v>
      </c>
      <c r="L1909" s="15">
        <f>(((K1909/60)/60)/24)+DATE(1970,1,1)</f>
        <v>42776.082349537035</v>
      </c>
      <c r="M1909" s="63">
        <f>DATEDIF(L1909,J1909,"D")</f>
        <v>30</v>
      </c>
      <c r="N1909" s="5">
        <v>30</v>
      </c>
      <c r="O1909" t="b">
        <v>0</v>
      </c>
      <c r="P1909">
        <v>194</v>
      </c>
      <c r="Q1909" t="b">
        <v>1</v>
      </c>
      <c r="R1909" t="s">
        <v>8297</v>
      </c>
      <c r="S1909" s="2">
        <f>IF(E1909=0,0,E1909/D1909*100)</f>
        <v>102.60000000000001</v>
      </c>
      <c r="T1909" s="4">
        <f>IF(E1909=0,0,E1909/P1909)</f>
        <v>148.08247422680412</v>
      </c>
      <c r="U1909" t="str">
        <f>PROPER(LEFT(R1909,(SEARCH("/",R1909)-2)+1))</f>
        <v>Games</v>
      </c>
      <c r="V1909" t="str">
        <f>PROPER(RIGHT(R1909,LEN(R1909)-SEARCH("/",R1909)))</f>
        <v>Tabletop Games</v>
      </c>
    </row>
    <row r="1910" spans="1:22" x14ac:dyDescent="0.25">
      <c r="A1910">
        <v>2271</v>
      </c>
      <c r="B1910" s="7" t="s">
        <v>2272</v>
      </c>
      <c r="C1910" s="7" t="s">
        <v>6381</v>
      </c>
      <c r="D1910" s="4">
        <v>20000</v>
      </c>
      <c r="E1910" s="4">
        <v>56618</v>
      </c>
      <c r="F1910" t="s">
        <v>8219</v>
      </c>
      <c r="G1910" t="s">
        <v>8224</v>
      </c>
      <c r="H1910" t="s">
        <v>8246</v>
      </c>
      <c r="I1910">
        <v>1481328004</v>
      </c>
      <c r="J1910" s="11">
        <f>(((I1910/60)/60)/24)+DATE(1970,1,1)</f>
        <v>42714.000046296293</v>
      </c>
      <c r="K1910">
        <v>1478736004</v>
      </c>
      <c r="L1910" s="15">
        <f>(((K1910/60)/60)/24)+DATE(1970,1,1)</f>
        <v>42684.000046296293</v>
      </c>
      <c r="M1910" s="63">
        <f>DATEDIF(L1910,J1910,"D")</f>
        <v>30</v>
      </c>
      <c r="N1910" s="5">
        <v>30</v>
      </c>
      <c r="O1910" t="b">
        <v>0</v>
      </c>
      <c r="P1910">
        <v>1328</v>
      </c>
      <c r="Q1910" t="b">
        <v>1</v>
      </c>
      <c r="R1910" t="s">
        <v>8297</v>
      </c>
      <c r="S1910" s="2">
        <f>IF(E1910=0,0,E1910/D1910*100)</f>
        <v>283.09000000000003</v>
      </c>
      <c r="T1910" s="4">
        <f>IF(E1910=0,0,E1910/P1910)</f>
        <v>42.63403614457831</v>
      </c>
      <c r="U1910" t="str">
        <f>PROPER(LEFT(R1910,(SEARCH("/",R1910)-2)+1))</f>
        <v>Games</v>
      </c>
      <c r="V1910" t="str">
        <f>PROPER(RIGHT(R1910,LEN(R1910)-SEARCH("/",R1910)))</f>
        <v>Tabletop Games</v>
      </c>
    </row>
    <row r="1911" spans="1:22" x14ac:dyDescent="0.25">
      <c r="A1911">
        <v>2272</v>
      </c>
      <c r="B1911" s="7" t="s">
        <v>2273</v>
      </c>
      <c r="C1911" s="7" t="s">
        <v>6382</v>
      </c>
      <c r="D1911" s="4">
        <v>1000</v>
      </c>
      <c r="E1911" s="4">
        <v>13566</v>
      </c>
      <c r="F1911" t="s">
        <v>8219</v>
      </c>
      <c r="G1911" t="s">
        <v>8224</v>
      </c>
      <c r="H1911" t="s">
        <v>8246</v>
      </c>
      <c r="I1911">
        <v>1449506836</v>
      </c>
      <c r="J1911" s="11">
        <f>(((I1911/60)/60)/24)+DATE(1970,1,1)</f>
        <v>42345.699490740735</v>
      </c>
      <c r="K1911">
        <v>1446914836</v>
      </c>
      <c r="L1911" s="15">
        <f>(((K1911/60)/60)/24)+DATE(1970,1,1)</f>
        <v>42315.699490740735</v>
      </c>
      <c r="M1911" s="63">
        <f>DATEDIF(L1911,J1911,"D")</f>
        <v>30</v>
      </c>
      <c r="N1911" s="5">
        <v>30</v>
      </c>
      <c r="O1911" t="b">
        <v>0</v>
      </c>
      <c r="P1911">
        <v>944</v>
      </c>
      <c r="Q1911" t="b">
        <v>1</v>
      </c>
      <c r="R1911" t="s">
        <v>8297</v>
      </c>
      <c r="S1911" s="2">
        <f>IF(E1911=0,0,E1911/D1911*100)</f>
        <v>1356.6000000000001</v>
      </c>
      <c r="T1911" s="4">
        <f>IF(E1911=0,0,E1911/P1911)</f>
        <v>14.370762711864407</v>
      </c>
      <c r="U1911" t="str">
        <f>PROPER(LEFT(R1911,(SEARCH("/",R1911)-2)+1))</f>
        <v>Games</v>
      </c>
      <c r="V1911" t="str">
        <f>PROPER(RIGHT(R1911,LEN(R1911)-SEARCH("/",R1911)))</f>
        <v>Tabletop Games</v>
      </c>
    </row>
    <row r="1912" spans="1:22" x14ac:dyDescent="0.25">
      <c r="A1912">
        <v>2274</v>
      </c>
      <c r="B1912" s="7" t="s">
        <v>2275</v>
      </c>
      <c r="C1912" s="7" t="s">
        <v>6384</v>
      </c>
      <c r="D1912" s="4">
        <v>2500</v>
      </c>
      <c r="E1912" s="4">
        <v>2990</v>
      </c>
      <c r="F1912" t="s">
        <v>8219</v>
      </c>
      <c r="G1912" t="s">
        <v>8224</v>
      </c>
      <c r="H1912" t="s">
        <v>8246</v>
      </c>
      <c r="I1912">
        <v>1393156857</v>
      </c>
      <c r="J1912" s="11">
        <f>(((I1912/60)/60)/24)+DATE(1970,1,1)</f>
        <v>41693.500659722224</v>
      </c>
      <c r="K1912">
        <v>1390564857</v>
      </c>
      <c r="L1912" s="15">
        <f>(((K1912/60)/60)/24)+DATE(1970,1,1)</f>
        <v>41663.500659722224</v>
      </c>
      <c r="M1912" s="63">
        <f>DATEDIF(L1912,J1912,"D")</f>
        <v>30</v>
      </c>
      <c r="N1912" s="5">
        <v>30</v>
      </c>
      <c r="O1912" t="b">
        <v>0</v>
      </c>
      <c r="P1912">
        <v>99</v>
      </c>
      <c r="Q1912" t="b">
        <v>1</v>
      </c>
      <c r="R1912" t="s">
        <v>8297</v>
      </c>
      <c r="S1912" s="2">
        <f>IF(E1912=0,0,E1912/D1912*100)</f>
        <v>119.6</v>
      </c>
      <c r="T1912" s="4">
        <f>IF(E1912=0,0,E1912/P1912)</f>
        <v>30.202020202020201</v>
      </c>
      <c r="U1912" t="str">
        <f>PROPER(LEFT(R1912,(SEARCH("/",R1912)-2)+1))</f>
        <v>Games</v>
      </c>
      <c r="V1912" t="str">
        <f>PROPER(RIGHT(R1912,LEN(R1912)-SEARCH("/",R1912)))</f>
        <v>Tabletop Games</v>
      </c>
    </row>
    <row r="1913" spans="1:22" x14ac:dyDescent="0.25">
      <c r="A1913">
        <v>2275</v>
      </c>
      <c r="B1913" s="7" t="s">
        <v>2276</v>
      </c>
      <c r="C1913" s="7" t="s">
        <v>6385</v>
      </c>
      <c r="D1913" s="4">
        <v>650</v>
      </c>
      <c r="E1913" s="4">
        <v>2650.5</v>
      </c>
      <c r="F1913" t="s">
        <v>8219</v>
      </c>
      <c r="G1913" t="s">
        <v>8225</v>
      </c>
      <c r="H1913" t="s">
        <v>8247</v>
      </c>
      <c r="I1913">
        <v>1419259679</v>
      </c>
      <c r="J1913" s="11">
        <f>(((I1913/60)/60)/24)+DATE(1970,1,1)</f>
        <v>41995.616655092599</v>
      </c>
      <c r="K1913">
        <v>1416667679</v>
      </c>
      <c r="L1913" s="15">
        <f>(((K1913/60)/60)/24)+DATE(1970,1,1)</f>
        <v>41965.616655092599</v>
      </c>
      <c r="M1913" s="63">
        <f>DATEDIF(L1913,J1913,"D")</f>
        <v>30</v>
      </c>
      <c r="N1913" s="5">
        <v>30</v>
      </c>
      <c r="O1913" t="b">
        <v>0</v>
      </c>
      <c r="P1913">
        <v>79</v>
      </c>
      <c r="Q1913" t="b">
        <v>1</v>
      </c>
      <c r="R1913" t="s">
        <v>8297</v>
      </c>
      <c r="S1913" s="2">
        <f>IF(E1913=0,0,E1913/D1913*100)</f>
        <v>407.76923076923077</v>
      </c>
      <c r="T1913" s="4">
        <f>IF(E1913=0,0,E1913/P1913)</f>
        <v>33.550632911392405</v>
      </c>
      <c r="U1913" t="str">
        <f>PROPER(LEFT(R1913,(SEARCH("/",R1913)-2)+1))</f>
        <v>Games</v>
      </c>
      <c r="V1913" t="str">
        <f>PROPER(RIGHT(R1913,LEN(R1913)-SEARCH("/",R1913)))</f>
        <v>Tabletop Games</v>
      </c>
    </row>
    <row r="1914" spans="1:22" x14ac:dyDescent="0.25">
      <c r="A1914">
        <v>2276</v>
      </c>
      <c r="B1914" s="7" t="s">
        <v>2277</v>
      </c>
      <c r="C1914" s="7" t="s">
        <v>6386</v>
      </c>
      <c r="D1914" s="4">
        <v>4589</v>
      </c>
      <c r="E1914" s="4">
        <v>4856</v>
      </c>
      <c r="F1914" t="s">
        <v>8219</v>
      </c>
      <c r="G1914" t="s">
        <v>8224</v>
      </c>
      <c r="H1914" t="s">
        <v>8246</v>
      </c>
      <c r="I1914">
        <v>1388936289</v>
      </c>
      <c r="J1914" s="11">
        <f>(((I1914/60)/60)/24)+DATE(1970,1,1)</f>
        <v>41644.651493055557</v>
      </c>
      <c r="K1914">
        <v>1386344289</v>
      </c>
      <c r="L1914" s="15">
        <f>(((K1914/60)/60)/24)+DATE(1970,1,1)</f>
        <v>41614.651493055557</v>
      </c>
      <c r="M1914" s="63">
        <f>DATEDIF(L1914,J1914,"D")</f>
        <v>30</v>
      </c>
      <c r="N1914" s="5">
        <v>30</v>
      </c>
      <c r="O1914" t="b">
        <v>0</v>
      </c>
      <c r="P1914">
        <v>75</v>
      </c>
      <c r="Q1914" t="b">
        <v>1</v>
      </c>
      <c r="R1914" t="s">
        <v>8297</v>
      </c>
      <c r="S1914" s="2">
        <f>IF(E1914=0,0,E1914/D1914*100)</f>
        <v>105.81826105905425</v>
      </c>
      <c r="T1914" s="4">
        <f>IF(E1914=0,0,E1914/P1914)</f>
        <v>64.74666666666667</v>
      </c>
      <c r="U1914" t="str">
        <f>PROPER(LEFT(R1914,(SEARCH("/",R1914)-2)+1))</f>
        <v>Games</v>
      </c>
      <c r="V1914" t="str">
        <f>PROPER(RIGHT(R1914,LEN(R1914)-SEARCH("/",R1914)))</f>
        <v>Tabletop Games</v>
      </c>
    </row>
    <row r="1915" spans="1:22" x14ac:dyDescent="0.25">
      <c r="A1915">
        <v>2277</v>
      </c>
      <c r="B1915" s="7" t="s">
        <v>2278</v>
      </c>
      <c r="C1915" s="7" t="s">
        <v>6387</v>
      </c>
      <c r="D1915" s="4">
        <v>8500</v>
      </c>
      <c r="E1915" s="4">
        <v>11992</v>
      </c>
      <c r="F1915" t="s">
        <v>8219</v>
      </c>
      <c r="G1915" t="s">
        <v>8224</v>
      </c>
      <c r="H1915" t="s">
        <v>8246</v>
      </c>
      <c r="I1915">
        <v>1330359423</v>
      </c>
      <c r="J1915" s="11">
        <f>(((I1915/60)/60)/24)+DATE(1970,1,1)</f>
        <v>40966.678506944445</v>
      </c>
      <c r="K1915">
        <v>1327767423</v>
      </c>
      <c r="L1915" s="15">
        <f>(((K1915/60)/60)/24)+DATE(1970,1,1)</f>
        <v>40936.678506944445</v>
      </c>
      <c r="M1915" s="63">
        <f>DATEDIF(L1915,J1915,"D")</f>
        <v>30</v>
      </c>
      <c r="N1915" s="5">
        <v>30</v>
      </c>
      <c r="O1915" t="b">
        <v>0</v>
      </c>
      <c r="P1915">
        <v>207</v>
      </c>
      <c r="Q1915" t="b">
        <v>1</v>
      </c>
      <c r="R1915" t="s">
        <v>8297</v>
      </c>
      <c r="S1915" s="2">
        <f>IF(E1915=0,0,E1915/D1915*100)</f>
        <v>141.08235294117648</v>
      </c>
      <c r="T1915" s="4">
        <f>IF(E1915=0,0,E1915/P1915)</f>
        <v>57.932367149758456</v>
      </c>
      <c r="U1915" t="str">
        <f>PROPER(LEFT(R1915,(SEARCH("/",R1915)-2)+1))</f>
        <v>Games</v>
      </c>
      <c r="V1915" t="str">
        <f>PROPER(RIGHT(R1915,LEN(R1915)-SEARCH("/",R1915)))</f>
        <v>Tabletop Games</v>
      </c>
    </row>
    <row r="1916" spans="1:22" x14ac:dyDescent="0.25">
      <c r="A1916">
        <v>2280</v>
      </c>
      <c r="B1916" s="7" t="s">
        <v>2281</v>
      </c>
      <c r="C1916" s="7" t="s">
        <v>6390</v>
      </c>
      <c r="D1916" s="4">
        <v>9800</v>
      </c>
      <c r="E1916" s="4">
        <v>39550.5</v>
      </c>
      <c r="F1916" t="s">
        <v>8219</v>
      </c>
      <c r="G1916" t="s">
        <v>8224</v>
      </c>
      <c r="H1916" t="s">
        <v>8246</v>
      </c>
      <c r="I1916">
        <v>1442501991</v>
      </c>
      <c r="J1916" s="11">
        <f>(((I1916/60)/60)/24)+DATE(1970,1,1)</f>
        <v>42264.624895833331</v>
      </c>
      <c r="K1916">
        <v>1439909991</v>
      </c>
      <c r="L1916" s="15">
        <f>(((K1916/60)/60)/24)+DATE(1970,1,1)</f>
        <v>42234.624895833331</v>
      </c>
      <c r="M1916" s="63">
        <f>DATEDIF(L1916,J1916,"D")</f>
        <v>30</v>
      </c>
      <c r="N1916" s="5">
        <v>30</v>
      </c>
      <c r="O1916" t="b">
        <v>0</v>
      </c>
      <c r="P1916">
        <v>480</v>
      </c>
      <c r="Q1916" t="b">
        <v>1</v>
      </c>
      <c r="R1916" t="s">
        <v>8297</v>
      </c>
      <c r="S1916" s="2">
        <f>IF(E1916=0,0,E1916/D1916*100)</f>
        <v>403.57653061224488</v>
      </c>
      <c r="T1916" s="4">
        <f>IF(E1916=0,0,E1916/P1916)</f>
        <v>82.396874999999994</v>
      </c>
      <c r="U1916" t="str">
        <f>PROPER(LEFT(R1916,(SEARCH("/",R1916)-2)+1))</f>
        <v>Games</v>
      </c>
      <c r="V1916" t="str">
        <f>PROPER(RIGHT(R1916,LEN(R1916)-SEARCH("/",R1916)))</f>
        <v>Tabletop Games</v>
      </c>
    </row>
    <row r="1917" spans="1:22" x14ac:dyDescent="0.25">
      <c r="A1917">
        <v>2285</v>
      </c>
      <c r="B1917" s="7" t="s">
        <v>2286</v>
      </c>
      <c r="C1917" s="7" t="s">
        <v>6395</v>
      </c>
      <c r="D1917" s="4">
        <v>3000</v>
      </c>
      <c r="E1917" s="4">
        <v>3641</v>
      </c>
      <c r="F1917" t="s">
        <v>8219</v>
      </c>
      <c r="G1917" t="s">
        <v>8224</v>
      </c>
      <c r="H1917" t="s">
        <v>8246</v>
      </c>
      <c r="I1917">
        <v>1340944043</v>
      </c>
      <c r="J1917" s="11">
        <f>(((I1917/60)/60)/24)+DATE(1970,1,1)</f>
        <v>41089.185682870368</v>
      </c>
      <c r="K1917">
        <v>1338352043</v>
      </c>
      <c r="L1917" s="15">
        <f>(((K1917/60)/60)/24)+DATE(1970,1,1)</f>
        <v>41059.185682870368</v>
      </c>
      <c r="M1917" s="63">
        <f>DATEDIF(L1917,J1917,"D")</f>
        <v>30</v>
      </c>
      <c r="N1917" s="5">
        <v>30</v>
      </c>
      <c r="O1917" t="b">
        <v>0</v>
      </c>
      <c r="P1917">
        <v>79</v>
      </c>
      <c r="Q1917" t="b">
        <v>1</v>
      </c>
      <c r="R1917" t="s">
        <v>8276</v>
      </c>
      <c r="S1917" s="2">
        <f>IF(E1917=0,0,E1917/D1917*100)</f>
        <v>121.36666666666667</v>
      </c>
      <c r="T1917" s="4">
        <f>IF(E1917=0,0,E1917/P1917)</f>
        <v>46.088607594936711</v>
      </c>
      <c r="U1917" t="str">
        <f>PROPER(LEFT(R1917,(SEARCH("/",R1917)-2)+1))</f>
        <v>Music</v>
      </c>
      <c r="V1917" t="str">
        <f>PROPER(RIGHT(R1917,LEN(R1917)-SEARCH("/",R1917)))</f>
        <v>Rock</v>
      </c>
    </row>
    <row r="1918" spans="1:22" x14ac:dyDescent="0.25">
      <c r="A1918">
        <v>2292</v>
      </c>
      <c r="B1918" s="7" t="s">
        <v>2293</v>
      </c>
      <c r="C1918" s="7" t="s">
        <v>6402</v>
      </c>
      <c r="D1918" s="4">
        <v>2000</v>
      </c>
      <c r="E1918" s="4">
        <v>2145.0100000000002</v>
      </c>
      <c r="F1918" t="s">
        <v>8219</v>
      </c>
      <c r="G1918" t="s">
        <v>8224</v>
      </c>
      <c r="H1918" t="s">
        <v>8246</v>
      </c>
      <c r="I1918">
        <v>1334767476</v>
      </c>
      <c r="J1918" s="11">
        <f>(((I1918/60)/60)/24)+DATE(1970,1,1)</f>
        <v>41017.697638888887</v>
      </c>
      <c r="K1918">
        <v>1332175476</v>
      </c>
      <c r="L1918" s="15">
        <f>(((K1918/60)/60)/24)+DATE(1970,1,1)</f>
        <v>40987.697638888887</v>
      </c>
      <c r="M1918" s="63">
        <f>DATEDIF(L1918,J1918,"D")</f>
        <v>30</v>
      </c>
      <c r="N1918" s="5">
        <v>30</v>
      </c>
      <c r="O1918" t="b">
        <v>0</v>
      </c>
      <c r="P1918">
        <v>46</v>
      </c>
      <c r="Q1918" t="b">
        <v>1</v>
      </c>
      <c r="R1918" t="s">
        <v>8276</v>
      </c>
      <c r="S1918" s="2">
        <f>IF(E1918=0,0,E1918/D1918*100)</f>
        <v>107.2505</v>
      </c>
      <c r="T1918" s="4">
        <f>IF(E1918=0,0,E1918/P1918)</f>
        <v>46.630652173913049</v>
      </c>
      <c r="U1918" t="str">
        <f>PROPER(LEFT(R1918,(SEARCH("/",R1918)-2)+1))</f>
        <v>Music</v>
      </c>
      <c r="V1918" t="str">
        <f>PROPER(RIGHT(R1918,LEN(R1918)-SEARCH("/",R1918)))</f>
        <v>Rock</v>
      </c>
    </row>
    <row r="1919" spans="1:22" x14ac:dyDescent="0.25">
      <c r="A1919">
        <v>2294</v>
      </c>
      <c r="B1919" s="7" t="s">
        <v>2295</v>
      </c>
      <c r="C1919" s="7" t="s">
        <v>6404</v>
      </c>
      <c r="D1919" s="4">
        <v>5000</v>
      </c>
      <c r="E1919" s="4">
        <v>7304.04</v>
      </c>
      <c r="F1919" t="s">
        <v>8219</v>
      </c>
      <c r="G1919" t="s">
        <v>8224</v>
      </c>
      <c r="H1919" t="s">
        <v>8246</v>
      </c>
      <c r="I1919">
        <v>1358702480</v>
      </c>
      <c r="J1919" s="11">
        <f>(((I1919/60)/60)/24)+DATE(1970,1,1)</f>
        <v>41294.72314814815</v>
      </c>
      <c r="K1919">
        <v>1356110480</v>
      </c>
      <c r="L1919" s="15">
        <f>(((K1919/60)/60)/24)+DATE(1970,1,1)</f>
        <v>41264.72314814815</v>
      </c>
      <c r="M1919" s="63">
        <f>DATEDIF(L1919,J1919,"D")</f>
        <v>30</v>
      </c>
      <c r="N1919" s="5">
        <v>30</v>
      </c>
      <c r="O1919" t="b">
        <v>0</v>
      </c>
      <c r="P1919">
        <v>112</v>
      </c>
      <c r="Q1919" t="b">
        <v>1</v>
      </c>
      <c r="R1919" t="s">
        <v>8276</v>
      </c>
      <c r="S1919" s="2">
        <f>IF(E1919=0,0,E1919/D1919*100)</f>
        <v>146.08079999999998</v>
      </c>
      <c r="T1919" s="4">
        <f>IF(E1919=0,0,E1919/P1919)</f>
        <v>65.214642857142863</v>
      </c>
      <c r="U1919" t="str">
        <f>PROPER(LEFT(R1919,(SEARCH("/",R1919)-2)+1))</f>
        <v>Music</v>
      </c>
      <c r="V1919" t="str">
        <f>PROPER(RIGHT(R1919,LEN(R1919)-SEARCH("/",R1919)))</f>
        <v>Rock</v>
      </c>
    </row>
    <row r="1920" spans="1:22" x14ac:dyDescent="0.25">
      <c r="A1920">
        <v>2295</v>
      </c>
      <c r="B1920" s="7" t="s">
        <v>2296</v>
      </c>
      <c r="C1920" s="7" t="s">
        <v>6405</v>
      </c>
      <c r="D1920" s="4">
        <v>1200</v>
      </c>
      <c r="E1920" s="4">
        <v>1503</v>
      </c>
      <c r="F1920" t="s">
        <v>8219</v>
      </c>
      <c r="G1920" t="s">
        <v>8224</v>
      </c>
      <c r="H1920" t="s">
        <v>8246</v>
      </c>
      <c r="I1920">
        <v>1359240856</v>
      </c>
      <c r="J1920" s="11">
        <f>(((I1920/60)/60)/24)+DATE(1970,1,1)</f>
        <v>41300.954351851848</v>
      </c>
      <c r="K1920">
        <v>1356648856</v>
      </c>
      <c r="L1920" s="15">
        <f>(((K1920/60)/60)/24)+DATE(1970,1,1)</f>
        <v>41270.954351851848</v>
      </c>
      <c r="M1920" s="63">
        <f>DATEDIF(L1920,J1920,"D")</f>
        <v>30</v>
      </c>
      <c r="N1920" s="5">
        <v>30</v>
      </c>
      <c r="O1920" t="b">
        <v>0</v>
      </c>
      <c r="P1920">
        <v>34</v>
      </c>
      <c r="Q1920" t="b">
        <v>1</v>
      </c>
      <c r="R1920" t="s">
        <v>8276</v>
      </c>
      <c r="S1920" s="2">
        <f>IF(E1920=0,0,E1920/D1920*100)</f>
        <v>125.25</v>
      </c>
      <c r="T1920" s="4">
        <f>IF(E1920=0,0,E1920/P1920)</f>
        <v>44.205882352941174</v>
      </c>
      <c r="U1920" t="str">
        <f>PROPER(LEFT(R1920,(SEARCH("/",R1920)-2)+1))</f>
        <v>Music</v>
      </c>
      <c r="V1920" t="str">
        <f>PROPER(RIGHT(R1920,LEN(R1920)-SEARCH("/",R1920)))</f>
        <v>Rock</v>
      </c>
    </row>
    <row r="1921" spans="1:22" x14ac:dyDescent="0.25">
      <c r="A1921">
        <v>2298</v>
      </c>
      <c r="B1921" s="7" t="s">
        <v>2299</v>
      </c>
      <c r="C1921" s="7" t="s">
        <v>6408</v>
      </c>
      <c r="D1921" s="4">
        <v>30000</v>
      </c>
      <c r="E1921" s="4">
        <v>31522</v>
      </c>
      <c r="F1921" t="s">
        <v>8219</v>
      </c>
      <c r="G1921" t="s">
        <v>8224</v>
      </c>
      <c r="H1921" t="s">
        <v>8246</v>
      </c>
      <c r="I1921">
        <v>1395861033</v>
      </c>
      <c r="J1921" s="11">
        <f>(((I1921/60)/60)/24)+DATE(1970,1,1)</f>
        <v>41724.798993055556</v>
      </c>
      <c r="K1921">
        <v>1393272633</v>
      </c>
      <c r="L1921" s="15">
        <f>(((K1921/60)/60)/24)+DATE(1970,1,1)</f>
        <v>41694.84065972222</v>
      </c>
      <c r="M1921" s="63">
        <f>DATEDIF(L1921,J1921,"D")</f>
        <v>30</v>
      </c>
      <c r="N1921" s="5">
        <v>30</v>
      </c>
      <c r="O1921" t="b">
        <v>0</v>
      </c>
      <c r="P1921">
        <v>288</v>
      </c>
      <c r="Q1921" t="b">
        <v>1</v>
      </c>
      <c r="R1921" t="s">
        <v>8276</v>
      </c>
      <c r="S1921" s="2">
        <f>IF(E1921=0,0,E1921/D1921*100)</f>
        <v>105.07333333333332</v>
      </c>
      <c r="T1921" s="4">
        <f>IF(E1921=0,0,E1921/P1921)</f>
        <v>109.45138888888889</v>
      </c>
      <c r="U1921" t="str">
        <f>PROPER(LEFT(R1921,(SEARCH("/",R1921)-2)+1))</f>
        <v>Music</v>
      </c>
      <c r="V1921" t="str">
        <f>PROPER(RIGHT(R1921,LEN(R1921)-SEARCH("/",R1921)))</f>
        <v>Rock</v>
      </c>
    </row>
    <row r="1922" spans="1:22" x14ac:dyDescent="0.25">
      <c r="A1922">
        <v>2301</v>
      </c>
      <c r="B1922" s="7" t="s">
        <v>2302</v>
      </c>
      <c r="C1922" s="7" t="s">
        <v>6411</v>
      </c>
      <c r="D1922" s="4">
        <v>5000</v>
      </c>
      <c r="E1922" s="4">
        <v>6680.22</v>
      </c>
      <c r="F1922" t="s">
        <v>8219</v>
      </c>
      <c r="G1922" t="s">
        <v>8224</v>
      </c>
      <c r="H1922" t="s">
        <v>8246</v>
      </c>
      <c r="I1922">
        <v>1371785496</v>
      </c>
      <c r="J1922" s="11">
        <f>(((I1922/60)/60)/24)+DATE(1970,1,1)</f>
        <v>41446.146944444445</v>
      </c>
      <c r="K1922">
        <v>1369193496</v>
      </c>
      <c r="L1922" s="15">
        <f>(((K1922/60)/60)/24)+DATE(1970,1,1)</f>
        <v>41416.146944444445</v>
      </c>
      <c r="M1922" s="63">
        <f>DATEDIF(L1922,J1922,"D")</f>
        <v>30</v>
      </c>
      <c r="N1922" s="5">
        <v>30</v>
      </c>
      <c r="O1922" t="b">
        <v>1</v>
      </c>
      <c r="P1922">
        <v>211</v>
      </c>
      <c r="Q1922" t="b">
        <v>1</v>
      </c>
      <c r="R1922" t="s">
        <v>8279</v>
      </c>
      <c r="S1922" s="2">
        <f>IF(E1922=0,0,E1922/D1922*100)</f>
        <v>133.6044</v>
      </c>
      <c r="T1922" s="4">
        <f>IF(E1922=0,0,E1922/P1922)</f>
        <v>31.659810426540286</v>
      </c>
      <c r="U1922" t="str">
        <f>PROPER(LEFT(R1922,(SEARCH("/",R1922)-2)+1))</f>
        <v>Music</v>
      </c>
      <c r="V1922" t="str">
        <f>PROPER(RIGHT(R1922,LEN(R1922)-SEARCH("/",R1922)))</f>
        <v>Indie Rock</v>
      </c>
    </row>
    <row r="1923" spans="1:22" x14ac:dyDescent="0.25">
      <c r="A1923">
        <v>2306</v>
      </c>
      <c r="B1923" s="7" t="s">
        <v>2307</v>
      </c>
      <c r="C1923" s="7" t="s">
        <v>6416</v>
      </c>
      <c r="D1923" s="4">
        <v>3500</v>
      </c>
      <c r="E1923" s="4">
        <v>3736.55</v>
      </c>
      <c r="F1923" t="s">
        <v>8219</v>
      </c>
      <c r="G1923" t="s">
        <v>8224</v>
      </c>
      <c r="H1923" t="s">
        <v>8246</v>
      </c>
      <c r="I1923">
        <v>1331352129</v>
      </c>
      <c r="J1923" s="11">
        <f>(((I1923/60)/60)/24)+DATE(1970,1,1)</f>
        <v>40978.16815972222</v>
      </c>
      <c r="K1923">
        <v>1328760129</v>
      </c>
      <c r="L1923" s="15">
        <f>(((K1923/60)/60)/24)+DATE(1970,1,1)</f>
        <v>40948.16815972222</v>
      </c>
      <c r="M1923" s="63">
        <f>DATEDIF(L1923,J1923,"D")</f>
        <v>30</v>
      </c>
      <c r="N1923" s="5">
        <v>30</v>
      </c>
      <c r="O1923" t="b">
        <v>1</v>
      </c>
      <c r="P1923">
        <v>73</v>
      </c>
      <c r="Q1923" t="b">
        <v>1</v>
      </c>
      <c r="R1923" t="s">
        <v>8279</v>
      </c>
      <c r="S1923" s="2">
        <f>IF(E1923=0,0,E1923/D1923*100)</f>
        <v>106.75857142857143</v>
      </c>
      <c r="T1923" s="4">
        <f>IF(E1923=0,0,E1923/P1923)</f>
        <v>51.185616438356163</v>
      </c>
      <c r="U1923" t="str">
        <f>PROPER(LEFT(R1923,(SEARCH("/",R1923)-2)+1))</f>
        <v>Music</v>
      </c>
      <c r="V1923" t="str">
        <f>PROPER(RIGHT(R1923,LEN(R1923)-SEARCH("/",R1923)))</f>
        <v>Indie Rock</v>
      </c>
    </row>
    <row r="1924" spans="1:22" x14ac:dyDescent="0.25">
      <c r="A1924">
        <v>2307</v>
      </c>
      <c r="B1924" s="7" t="s">
        <v>2308</v>
      </c>
      <c r="C1924" s="7" t="s">
        <v>6417</v>
      </c>
      <c r="D1924" s="4">
        <v>1964.47</v>
      </c>
      <c r="E1924" s="4">
        <v>2095.2600000000002</v>
      </c>
      <c r="F1924" t="s">
        <v>8219</v>
      </c>
      <c r="G1924" t="s">
        <v>8224</v>
      </c>
      <c r="H1924" t="s">
        <v>8246</v>
      </c>
      <c r="I1924">
        <v>1336245328</v>
      </c>
      <c r="J1924" s="11">
        <f>(((I1924/60)/60)/24)+DATE(1970,1,1)</f>
        <v>41034.802407407406</v>
      </c>
      <c r="K1924">
        <v>1333653333</v>
      </c>
      <c r="L1924" s="15">
        <f>(((K1924/60)/60)/24)+DATE(1970,1,1)</f>
        <v>41004.802465277775</v>
      </c>
      <c r="M1924" s="63">
        <f>DATEDIF(L1924,J1924,"D")</f>
        <v>30</v>
      </c>
      <c r="N1924" s="5">
        <v>30</v>
      </c>
      <c r="O1924" t="b">
        <v>1</v>
      </c>
      <c r="P1924">
        <v>75</v>
      </c>
      <c r="Q1924" t="b">
        <v>1</v>
      </c>
      <c r="R1924" t="s">
        <v>8279</v>
      </c>
      <c r="S1924" s="2">
        <f>IF(E1924=0,0,E1924/D1924*100)</f>
        <v>106.65777537961894</v>
      </c>
      <c r="T1924" s="4">
        <f>IF(E1924=0,0,E1924/P1924)</f>
        <v>27.936800000000002</v>
      </c>
      <c r="U1924" t="str">
        <f>PROPER(LEFT(R1924,(SEARCH("/",R1924)-2)+1))</f>
        <v>Music</v>
      </c>
      <c r="V1924" t="str">
        <f>PROPER(RIGHT(R1924,LEN(R1924)-SEARCH("/",R1924)))</f>
        <v>Indie Rock</v>
      </c>
    </row>
    <row r="1925" spans="1:22" x14ac:dyDescent="0.25">
      <c r="A1925">
        <v>2310</v>
      </c>
      <c r="B1925" s="7" t="s">
        <v>2311</v>
      </c>
      <c r="C1925" s="7" t="s">
        <v>6420</v>
      </c>
      <c r="D1925" s="4">
        <v>18500</v>
      </c>
      <c r="E1925" s="4">
        <v>79335.360000000001</v>
      </c>
      <c r="F1925" t="s">
        <v>8219</v>
      </c>
      <c r="G1925" t="s">
        <v>8224</v>
      </c>
      <c r="H1925" t="s">
        <v>8246</v>
      </c>
      <c r="I1925">
        <v>1363889015</v>
      </c>
      <c r="J1925" s="11">
        <f>(((I1925/60)/60)/24)+DATE(1970,1,1)</f>
        <v>41354.752488425926</v>
      </c>
      <c r="K1925">
        <v>1361300615</v>
      </c>
      <c r="L1925" s="15">
        <f>(((K1925/60)/60)/24)+DATE(1970,1,1)</f>
        <v>41324.79415509259</v>
      </c>
      <c r="M1925" s="63">
        <f>DATEDIF(L1925,J1925,"D")</f>
        <v>30</v>
      </c>
      <c r="N1925" s="5">
        <v>30</v>
      </c>
      <c r="O1925" t="b">
        <v>1</v>
      </c>
      <c r="P1925">
        <v>1224</v>
      </c>
      <c r="Q1925" t="b">
        <v>1</v>
      </c>
      <c r="R1925" t="s">
        <v>8279</v>
      </c>
      <c r="S1925" s="2">
        <f>IF(E1925=0,0,E1925/D1925*100)</f>
        <v>428.83978378378379</v>
      </c>
      <c r="T1925" s="4">
        <f>IF(E1925=0,0,E1925/P1925)</f>
        <v>64.816470588235291</v>
      </c>
      <c r="U1925" t="str">
        <f>PROPER(LEFT(R1925,(SEARCH("/",R1925)-2)+1))</f>
        <v>Music</v>
      </c>
      <c r="V1925" t="str">
        <f>PROPER(RIGHT(R1925,LEN(R1925)-SEARCH("/",R1925)))</f>
        <v>Indie Rock</v>
      </c>
    </row>
    <row r="1926" spans="1:22" x14ac:dyDescent="0.25">
      <c r="A1926">
        <v>2311</v>
      </c>
      <c r="B1926" s="7" t="s">
        <v>2312</v>
      </c>
      <c r="C1926" s="7" t="s">
        <v>6421</v>
      </c>
      <c r="D1926" s="4">
        <v>9000</v>
      </c>
      <c r="E1926" s="4">
        <v>9370</v>
      </c>
      <c r="F1926" t="s">
        <v>8219</v>
      </c>
      <c r="G1926" t="s">
        <v>8224</v>
      </c>
      <c r="H1926" t="s">
        <v>8246</v>
      </c>
      <c r="I1926">
        <v>1399421189</v>
      </c>
      <c r="J1926" s="11">
        <f>(((I1926/60)/60)/24)+DATE(1970,1,1)</f>
        <v>41766.004502314812</v>
      </c>
      <c r="K1926">
        <v>1396829189</v>
      </c>
      <c r="L1926" s="15">
        <f>(((K1926/60)/60)/24)+DATE(1970,1,1)</f>
        <v>41736.004502314812</v>
      </c>
      <c r="M1926" s="63">
        <f>DATEDIF(L1926,J1926,"D")</f>
        <v>30</v>
      </c>
      <c r="N1926" s="5">
        <v>30</v>
      </c>
      <c r="O1926" t="b">
        <v>1</v>
      </c>
      <c r="P1926">
        <v>104</v>
      </c>
      <c r="Q1926" t="b">
        <v>1</v>
      </c>
      <c r="R1926" t="s">
        <v>8279</v>
      </c>
      <c r="S1926" s="2">
        <f>IF(E1926=0,0,E1926/D1926*100)</f>
        <v>104.11111111111111</v>
      </c>
      <c r="T1926" s="4">
        <f>IF(E1926=0,0,E1926/P1926)</f>
        <v>90.09615384615384</v>
      </c>
      <c r="U1926" t="str">
        <f>PROPER(LEFT(R1926,(SEARCH("/",R1926)-2)+1))</f>
        <v>Music</v>
      </c>
      <c r="V1926" t="str">
        <f>PROPER(RIGHT(R1926,LEN(R1926)-SEARCH("/",R1926)))</f>
        <v>Indie Rock</v>
      </c>
    </row>
    <row r="1927" spans="1:22" x14ac:dyDescent="0.25">
      <c r="A1927">
        <v>2313</v>
      </c>
      <c r="B1927" s="7" t="s">
        <v>2314</v>
      </c>
      <c r="C1927" s="7" t="s">
        <v>6423</v>
      </c>
      <c r="D1927" s="4">
        <v>5000</v>
      </c>
      <c r="E1927" s="4">
        <v>8792.02</v>
      </c>
      <c r="F1927" t="s">
        <v>8219</v>
      </c>
      <c r="G1927" t="s">
        <v>8224</v>
      </c>
      <c r="H1927" t="s">
        <v>8246</v>
      </c>
      <c r="I1927">
        <v>1336086026</v>
      </c>
      <c r="J1927" s="11">
        <f>(((I1927/60)/60)/24)+DATE(1970,1,1)</f>
        <v>41032.958634259259</v>
      </c>
      <c r="K1927">
        <v>1333494026</v>
      </c>
      <c r="L1927" s="15">
        <f>(((K1927/60)/60)/24)+DATE(1970,1,1)</f>
        <v>41002.958634259259</v>
      </c>
      <c r="M1927" s="63">
        <f>DATEDIF(L1927,J1927,"D")</f>
        <v>30</v>
      </c>
      <c r="N1927" s="5">
        <v>30</v>
      </c>
      <c r="O1927" t="b">
        <v>1</v>
      </c>
      <c r="P1927">
        <v>157</v>
      </c>
      <c r="Q1927" t="b">
        <v>1</v>
      </c>
      <c r="R1927" t="s">
        <v>8279</v>
      </c>
      <c r="S1927" s="2">
        <f>IF(E1927=0,0,E1927/D1927*100)</f>
        <v>175.84040000000002</v>
      </c>
      <c r="T1927" s="4">
        <f>IF(E1927=0,0,E1927/P1927)</f>
        <v>56.000127388535034</v>
      </c>
      <c r="U1927" t="str">
        <f>PROPER(LEFT(R1927,(SEARCH("/",R1927)-2)+1))</f>
        <v>Music</v>
      </c>
      <c r="V1927" t="str">
        <f>PROPER(RIGHT(R1927,LEN(R1927)-SEARCH("/",R1927)))</f>
        <v>Indie Rock</v>
      </c>
    </row>
    <row r="1928" spans="1:22" x14ac:dyDescent="0.25">
      <c r="A1928">
        <v>2314</v>
      </c>
      <c r="B1928" s="7" t="s">
        <v>2315</v>
      </c>
      <c r="C1928" s="7" t="s">
        <v>6424</v>
      </c>
      <c r="D1928" s="4">
        <v>1200</v>
      </c>
      <c r="E1928" s="4">
        <v>1883.64</v>
      </c>
      <c r="F1928" t="s">
        <v>8219</v>
      </c>
      <c r="G1928" t="s">
        <v>8224</v>
      </c>
      <c r="H1928" t="s">
        <v>8246</v>
      </c>
      <c r="I1928">
        <v>1339074857</v>
      </c>
      <c r="J1928" s="11">
        <f>(((I1928/60)/60)/24)+DATE(1970,1,1)</f>
        <v>41067.551585648151</v>
      </c>
      <c r="K1928">
        <v>1336482857</v>
      </c>
      <c r="L1928" s="15">
        <f>(((K1928/60)/60)/24)+DATE(1970,1,1)</f>
        <v>41037.551585648151</v>
      </c>
      <c r="M1928" s="63">
        <f>DATEDIF(L1928,J1928,"D")</f>
        <v>30</v>
      </c>
      <c r="N1928" s="5">
        <v>30</v>
      </c>
      <c r="O1928" t="b">
        <v>1</v>
      </c>
      <c r="P1928">
        <v>50</v>
      </c>
      <c r="Q1928" t="b">
        <v>1</v>
      </c>
      <c r="R1928" t="s">
        <v>8279</v>
      </c>
      <c r="S1928" s="2">
        <f>IF(E1928=0,0,E1928/D1928*100)</f>
        <v>156.97</v>
      </c>
      <c r="T1928" s="4">
        <f>IF(E1928=0,0,E1928/P1928)</f>
        <v>37.672800000000002</v>
      </c>
      <c r="U1928" t="str">
        <f>PROPER(LEFT(R1928,(SEARCH("/",R1928)-2)+1))</f>
        <v>Music</v>
      </c>
      <c r="V1928" t="str">
        <f>PROPER(RIGHT(R1928,LEN(R1928)-SEARCH("/",R1928)))</f>
        <v>Indie Rock</v>
      </c>
    </row>
    <row r="1929" spans="1:22" x14ac:dyDescent="0.25">
      <c r="A1929">
        <v>2315</v>
      </c>
      <c r="B1929" s="7" t="s">
        <v>2316</v>
      </c>
      <c r="C1929" s="7" t="s">
        <v>6425</v>
      </c>
      <c r="D1929" s="4">
        <v>2500</v>
      </c>
      <c r="E1929" s="4">
        <v>2565</v>
      </c>
      <c r="F1929" t="s">
        <v>8219</v>
      </c>
      <c r="G1929" t="s">
        <v>8224</v>
      </c>
      <c r="H1929" t="s">
        <v>8246</v>
      </c>
      <c r="I1929">
        <v>1336238743</v>
      </c>
      <c r="J1929" s="11">
        <f>(((I1929/60)/60)/24)+DATE(1970,1,1)</f>
        <v>41034.72619212963</v>
      </c>
      <c r="K1929">
        <v>1333646743</v>
      </c>
      <c r="L1929" s="15">
        <f>(((K1929/60)/60)/24)+DATE(1970,1,1)</f>
        <v>41004.72619212963</v>
      </c>
      <c r="M1929" s="63">
        <f>DATEDIF(L1929,J1929,"D")</f>
        <v>30</v>
      </c>
      <c r="N1929" s="5">
        <v>30</v>
      </c>
      <c r="O1929" t="b">
        <v>1</v>
      </c>
      <c r="P1929">
        <v>64</v>
      </c>
      <c r="Q1929" t="b">
        <v>1</v>
      </c>
      <c r="R1929" t="s">
        <v>8279</v>
      </c>
      <c r="S1929" s="2">
        <f>IF(E1929=0,0,E1929/D1929*100)</f>
        <v>102.60000000000001</v>
      </c>
      <c r="T1929" s="4">
        <f>IF(E1929=0,0,E1929/P1929)</f>
        <v>40.078125</v>
      </c>
      <c r="U1929" t="str">
        <f>PROPER(LEFT(R1929,(SEARCH("/",R1929)-2)+1))</f>
        <v>Music</v>
      </c>
      <c r="V1929" t="str">
        <f>PROPER(RIGHT(R1929,LEN(R1929)-SEARCH("/",R1929)))</f>
        <v>Indie Rock</v>
      </c>
    </row>
    <row r="1930" spans="1:22" x14ac:dyDescent="0.25">
      <c r="A1930">
        <v>2319</v>
      </c>
      <c r="B1930" s="7" t="s">
        <v>2320</v>
      </c>
      <c r="C1930" s="7" t="s">
        <v>6429</v>
      </c>
      <c r="D1930" s="4">
        <v>3000</v>
      </c>
      <c r="E1930" s="4">
        <v>3231</v>
      </c>
      <c r="F1930" t="s">
        <v>8219</v>
      </c>
      <c r="G1930" t="s">
        <v>8224</v>
      </c>
      <c r="H1930" t="s">
        <v>8246</v>
      </c>
      <c r="I1930">
        <v>1387072685</v>
      </c>
      <c r="J1930" s="11">
        <f>(((I1930/60)/60)/24)+DATE(1970,1,1)</f>
        <v>41623.082002314812</v>
      </c>
      <c r="K1930">
        <v>1384480685</v>
      </c>
      <c r="L1930" s="15">
        <f>(((K1930/60)/60)/24)+DATE(1970,1,1)</f>
        <v>41593.082002314812</v>
      </c>
      <c r="M1930" s="63">
        <f>DATEDIF(L1930,J1930,"D")</f>
        <v>30</v>
      </c>
      <c r="N1930" s="5">
        <v>30</v>
      </c>
      <c r="O1930" t="b">
        <v>1</v>
      </c>
      <c r="P1930">
        <v>77</v>
      </c>
      <c r="Q1930" t="b">
        <v>1</v>
      </c>
      <c r="R1930" t="s">
        <v>8279</v>
      </c>
      <c r="S1930" s="2">
        <f>IF(E1930=0,0,E1930/D1930*100)</f>
        <v>107.69999999999999</v>
      </c>
      <c r="T1930" s="4">
        <f>IF(E1930=0,0,E1930/P1930)</f>
        <v>41.961038961038959</v>
      </c>
      <c r="U1930" t="str">
        <f>PROPER(LEFT(R1930,(SEARCH("/",R1930)-2)+1))</f>
        <v>Music</v>
      </c>
      <c r="V1930" t="str">
        <f>PROPER(RIGHT(R1930,LEN(R1930)-SEARCH("/",R1930)))</f>
        <v>Indie Rock</v>
      </c>
    </row>
    <row r="1931" spans="1:22" x14ac:dyDescent="0.25">
      <c r="A1931">
        <v>2321</v>
      </c>
      <c r="B1931" s="7" t="s">
        <v>2322</v>
      </c>
      <c r="C1931" s="7" t="s">
        <v>6431</v>
      </c>
      <c r="D1931" s="4">
        <v>10557</v>
      </c>
      <c r="E1931" s="4">
        <v>4130</v>
      </c>
      <c r="F1931" t="s">
        <v>8222</v>
      </c>
      <c r="G1931" t="s">
        <v>8239</v>
      </c>
      <c r="H1931" t="s">
        <v>8249</v>
      </c>
      <c r="I1931">
        <v>1491282901</v>
      </c>
      <c r="J1931" s="11">
        <f>(((I1931/60)/60)/24)+DATE(1970,1,1)</f>
        <v>42829.21876157407</v>
      </c>
      <c r="K1931">
        <v>1488694501</v>
      </c>
      <c r="L1931" s="15">
        <f>(((K1931/60)/60)/24)+DATE(1970,1,1)</f>
        <v>42799.260428240741</v>
      </c>
      <c r="M1931" s="63">
        <f>DATEDIF(L1931,J1931,"D")</f>
        <v>30</v>
      </c>
      <c r="N1931" s="5">
        <v>30</v>
      </c>
      <c r="O1931" t="b">
        <v>0</v>
      </c>
      <c r="P1931">
        <v>64</v>
      </c>
      <c r="Q1931" t="b">
        <v>0</v>
      </c>
      <c r="R1931" t="s">
        <v>8298</v>
      </c>
      <c r="S1931" s="2">
        <f>IF(E1931=0,0,E1931/D1931*100)</f>
        <v>39.120962394619681</v>
      </c>
      <c r="T1931" s="4">
        <f>IF(E1931=0,0,E1931/P1931)</f>
        <v>64.53125</v>
      </c>
      <c r="U1931" t="str">
        <f>PROPER(LEFT(R1931,(SEARCH("/",R1931)-2)+1))</f>
        <v>Food</v>
      </c>
      <c r="V1931" t="str">
        <f>PROPER(RIGHT(R1931,LEN(R1931)-SEARCH("/",R1931)))</f>
        <v>Small Batch</v>
      </c>
    </row>
    <row r="1932" spans="1:22" x14ac:dyDescent="0.25">
      <c r="A1932">
        <v>2322</v>
      </c>
      <c r="B1932" s="7" t="s">
        <v>2323</v>
      </c>
      <c r="C1932" s="7" t="s">
        <v>6432</v>
      </c>
      <c r="D1932" s="4">
        <v>2700</v>
      </c>
      <c r="E1932" s="4">
        <v>85</v>
      </c>
      <c r="F1932" t="s">
        <v>8222</v>
      </c>
      <c r="G1932" t="s">
        <v>8224</v>
      </c>
      <c r="H1932" t="s">
        <v>8246</v>
      </c>
      <c r="I1932">
        <v>1491769769</v>
      </c>
      <c r="J1932" s="11">
        <f>(((I1932/60)/60)/24)+DATE(1970,1,1)</f>
        <v>42834.853807870371</v>
      </c>
      <c r="K1932">
        <v>1489181369</v>
      </c>
      <c r="L1932" s="15">
        <f>(((K1932/60)/60)/24)+DATE(1970,1,1)</f>
        <v>42804.895474537043</v>
      </c>
      <c r="M1932" s="63">
        <f>DATEDIF(L1932,J1932,"D")</f>
        <v>30</v>
      </c>
      <c r="N1932" s="5">
        <v>30</v>
      </c>
      <c r="O1932" t="b">
        <v>0</v>
      </c>
      <c r="P1932">
        <v>4</v>
      </c>
      <c r="Q1932" t="b">
        <v>0</v>
      </c>
      <c r="R1932" t="s">
        <v>8298</v>
      </c>
      <c r="S1932" s="2">
        <f>IF(E1932=0,0,E1932/D1932*100)</f>
        <v>3.1481481481481479</v>
      </c>
      <c r="T1932" s="4">
        <f>IF(E1932=0,0,E1932/P1932)</f>
        <v>21.25</v>
      </c>
      <c r="U1932" t="str">
        <f>PROPER(LEFT(R1932,(SEARCH("/",R1932)-2)+1))</f>
        <v>Food</v>
      </c>
      <c r="V1932" t="str">
        <f>PROPER(RIGHT(R1932,LEN(R1932)-SEARCH("/",R1932)))</f>
        <v>Small Batch</v>
      </c>
    </row>
    <row r="1933" spans="1:22" x14ac:dyDescent="0.25">
      <c r="A1933">
        <v>2324</v>
      </c>
      <c r="B1933" s="7" t="s">
        <v>2325</v>
      </c>
      <c r="C1933" s="7" t="s">
        <v>6434</v>
      </c>
      <c r="D1933" s="4">
        <v>7500</v>
      </c>
      <c r="E1933" s="4">
        <v>1555</v>
      </c>
      <c r="F1933" t="s">
        <v>8222</v>
      </c>
      <c r="G1933" t="s">
        <v>8225</v>
      </c>
      <c r="H1933" t="s">
        <v>8247</v>
      </c>
      <c r="I1933">
        <v>1490559285</v>
      </c>
      <c r="J1933" s="11">
        <f>(((I1933/60)/60)/24)+DATE(1970,1,1)</f>
        <v>42820.843576388885</v>
      </c>
      <c r="K1933">
        <v>1487970885</v>
      </c>
      <c r="L1933" s="15">
        <f>(((K1933/60)/60)/24)+DATE(1970,1,1)</f>
        <v>42790.885243055556</v>
      </c>
      <c r="M1933" s="63">
        <f>DATEDIF(L1933,J1933,"D")</f>
        <v>30</v>
      </c>
      <c r="N1933" s="5">
        <v>30</v>
      </c>
      <c r="O1933" t="b">
        <v>0</v>
      </c>
      <c r="P1933">
        <v>61</v>
      </c>
      <c r="Q1933" t="b">
        <v>0</v>
      </c>
      <c r="R1933" t="s">
        <v>8298</v>
      </c>
      <c r="S1933" s="2">
        <f>IF(E1933=0,0,E1933/D1933*100)</f>
        <v>20.733333333333334</v>
      </c>
      <c r="T1933" s="4">
        <f>IF(E1933=0,0,E1933/P1933)</f>
        <v>25.491803278688526</v>
      </c>
      <c r="U1933" t="str">
        <f>PROPER(LEFT(R1933,(SEARCH("/",R1933)-2)+1))</f>
        <v>Food</v>
      </c>
      <c r="V1933" t="str">
        <f>PROPER(RIGHT(R1933,LEN(R1933)-SEARCH("/",R1933)))</f>
        <v>Small Batch</v>
      </c>
    </row>
    <row r="1934" spans="1:22" x14ac:dyDescent="0.25">
      <c r="A1934">
        <v>2328</v>
      </c>
      <c r="B1934" s="7" t="s">
        <v>2329</v>
      </c>
      <c r="C1934" s="7" t="s">
        <v>6438</v>
      </c>
      <c r="D1934" s="4">
        <v>10000</v>
      </c>
      <c r="E1934" s="4">
        <v>25445</v>
      </c>
      <c r="F1934" t="s">
        <v>8219</v>
      </c>
      <c r="G1934" t="s">
        <v>8224</v>
      </c>
      <c r="H1934" t="s">
        <v>8246</v>
      </c>
      <c r="I1934">
        <v>1434307537</v>
      </c>
      <c r="J1934" s="11">
        <f>(((I1934/60)/60)/24)+DATE(1970,1,1)</f>
        <v>42169.781678240746</v>
      </c>
      <c r="K1934">
        <v>1431715537</v>
      </c>
      <c r="L1934" s="15">
        <f>(((K1934/60)/60)/24)+DATE(1970,1,1)</f>
        <v>42139.781678240746</v>
      </c>
      <c r="M1934" s="63">
        <f>DATEDIF(L1934,J1934,"D")</f>
        <v>30</v>
      </c>
      <c r="N1934" s="5">
        <v>30</v>
      </c>
      <c r="O1934" t="b">
        <v>1</v>
      </c>
      <c r="P1934">
        <v>537</v>
      </c>
      <c r="Q1934" t="b">
        <v>1</v>
      </c>
      <c r="R1934" t="s">
        <v>8298</v>
      </c>
      <c r="S1934" s="2">
        <f>IF(E1934=0,0,E1934/D1934*100)</f>
        <v>254.45000000000002</v>
      </c>
      <c r="T1934" s="4">
        <f>IF(E1934=0,0,E1934/P1934)</f>
        <v>47.383612662942269</v>
      </c>
      <c r="U1934" t="str">
        <f>PROPER(LEFT(R1934,(SEARCH("/",R1934)-2)+1))</f>
        <v>Food</v>
      </c>
      <c r="V1934" t="str">
        <f>PROPER(RIGHT(R1934,LEN(R1934)-SEARCH("/",R1934)))</f>
        <v>Small Batch</v>
      </c>
    </row>
    <row r="1935" spans="1:22" x14ac:dyDescent="0.25">
      <c r="A1935">
        <v>2329</v>
      </c>
      <c r="B1935" s="7" t="s">
        <v>2330</v>
      </c>
      <c r="C1935" s="7" t="s">
        <v>6439</v>
      </c>
      <c r="D1935" s="4">
        <v>25000</v>
      </c>
      <c r="E1935" s="4">
        <v>26480</v>
      </c>
      <c r="F1935" t="s">
        <v>8219</v>
      </c>
      <c r="G1935" t="s">
        <v>8224</v>
      </c>
      <c r="H1935" t="s">
        <v>8246</v>
      </c>
      <c r="I1935">
        <v>1405609146</v>
      </c>
      <c r="J1935" s="11">
        <f>(((I1935/60)/60)/24)+DATE(1970,1,1)</f>
        <v>41837.624374999999</v>
      </c>
      <c r="K1935">
        <v>1403017146</v>
      </c>
      <c r="L1935" s="15">
        <f>(((K1935/60)/60)/24)+DATE(1970,1,1)</f>
        <v>41807.624374999999</v>
      </c>
      <c r="M1935" s="63">
        <f>DATEDIF(L1935,J1935,"D")</f>
        <v>30</v>
      </c>
      <c r="N1935" s="5">
        <v>30</v>
      </c>
      <c r="O1935" t="b">
        <v>1</v>
      </c>
      <c r="P1935">
        <v>125</v>
      </c>
      <c r="Q1935" t="b">
        <v>1</v>
      </c>
      <c r="R1935" t="s">
        <v>8298</v>
      </c>
      <c r="S1935" s="2">
        <f>IF(E1935=0,0,E1935/D1935*100)</f>
        <v>105.91999999999999</v>
      </c>
      <c r="T1935" s="4">
        <f>IF(E1935=0,0,E1935/P1935)</f>
        <v>211.84</v>
      </c>
      <c r="U1935" t="str">
        <f>PROPER(LEFT(R1935,(SEARCH("/",R1935)-2)+1))</f>
        <v>Food</v>
      </c>
      <c r="V1935" t="str">
        <f>PROPER(RIGHT(R1935,LEN(R1935)-SEARCH("/",R1935)))</f>
        <v>Small Batch</v>
      </c>
    </row>
    <row r="1936" spans="1:22" x14ac:dyDescent="0.25">
      <c r="A1936">
        <v>2331</v>
      </c>
      <c r="B1936" s="7" t="s">
        <v>2332</v>
      </c>
      <c r="C1936" s="7" t="s">
        <v>6441</v>
      </c>
      <c r="D1936" s="4">
        <v>8000</v>
      </c>
      <c r="E1936" s="4">
        <v>11545.1</v>
      </c>
      <c r="F1936" t="s">
        <v>8219</v>
      </c>
      <c r="G1936" t="s">
        <v>8224</v>
      </c>
      <c r="H1936" t="s">
        <v>8246</v>
      </c>
      <c r="I1936">
        <v>1408320490</v>
      </c>
      <c r="J1936" s="11">
        <f>(((I1936/60)/60)/24)+DATE(1970,1,1)</f>
        <v>41869.005671296298</v>
      </c>
      <c r="K1936">
        <v>1405728490</v>
      </c>
      <c r="L1936" s="15">
        <f>(((K1936/60)/60)/24)+DATE(1970,1,1)</f>
        <v>41839.005671296298</v>
      </c>
      <c r="M1936" s="63">
        <f>DATEDIF(L1936,J1936,"D")</f>
        <v>30</v>
      </c>
      <c r="N1936" s="5">
        <v>30</v>
      </c>
      <c r="O1936" t="b">
        <v>1</v>
      </c>
      <c r="P1936">
        <v>283</v>
      </c>
      <c r="Q1936" t="b">
        <v>1</v>
      </c>
      <c r="R1936" t="s">
        <v>8298</v>
      </c>
      <c r="S1936" s="2">
        <f>IF(E1936=0,0,E1936/D1936*100)</f>
        <v>144.31375</v>
      </c>
      <c r="T1936" s="4">
        <f>IF(E1936=0,0,E1936/P1936)</f>
        <v>40.795406360424032</v>
      </c>
      <c r="U1936" t="str">
        <f>PROPER(LEFT(R1936,(SEARCH("/",R1936)-2)+1))</f>
        <v>Food</v>
      </c>
      <c r="V1936" t="str">
        <f>PROPER(RIGHT(R1936,LEN(R1936)-SEARCH("/",R1936)))</f>
        <v>Small Batch</v>
      </c>
    </row>
    <row r="1937" spans="1:22" x14ac:dyDescent="0.25">
      <c r="A1937">
        <v>2332</v>
      </c>
      <c r="B1937" s="7" t="s">
        <v>2333</v>
      </c>
      <c r="C1937" s="7" t="s">
        <v>6442</v>
      </c>
      <c r="D1937" s="4">
        <v>25000</v>
      </c>
      <c r="E1937" s="4">
        <v>26577</v>
      </c>
      <c r="F1937" t="s">
        <v>8219</v>
      </c>
      <c r="G1937" t="s">
        <v>8224</v>
      </c>
      <c r="H1937" t="s">
        <v>8246</v>
      </c>
      <c r="I1937">
        <v>1423235071</v>
      </c>
      <c r="J1937" s="11">
        <f>(((I1937/60)/60)/24)+DATE(1970,1,1)</f>
        <v>42041.628136574072</v>
      </c>
      <c r="K1937">
        <v>1420643071</v>
      </c>
      <c r="L1937" s="15">
        <f>(((K1937/60)/60)/24)+DATE(1970,1,1)</f>
        <v>42011.628136574072</v>
      </c>
      <c r="M1937" s="63">
        <f>DATEDIF(L1937,J1937,"D")</f>
        <v>30</v>
      </c>
      <c r="N1937" s="5">
        <v>30</v>
      </c>
      <c r="O1937" t="b">
        <v>1</v>
      </c>
      <c r="P1937">
        <v>352</v>
      </c>
      <c r="Q1937" t="b">
        <v>1</v>
      </c>
      <c r="R1937" t="s">
        <v>8298</v>
      </c>
      <c r="S1937" s="2">
        <f>IF(E1937=0,0,E1937/D1937*100)</f>
        <v>106.30800000000001</v>
      </c>
      <c r="T1937" s="4">
        <f>IF(E1937=0,0,E1937/P1937)</f>
        <v>75.502840909090907</v>
      </c>
      <c r="U1937" t="str">
        <f>PROPER(LEFT(R1937,(SEARCH("/",R1937)-2)+1))</f>
        <v>Food</v>
      </c>
      <c r="V1937" t="str">
        <f>PROPER(RIGHT(R1937,LEN(R1937)-SEARCH("/",R1937)))</f>
        <v>Small Batch</v>
      </c>
    </row>
    <row r="1938" spans="1:22" x14ac:dyDescent="0.25">
      <c r="A1938">
        <v>2334</v>
      </c>
      <c r="B1938" s="7" t="s">
        <v>2335</v>
      </c>
      <c r="C1938" s="7" t="s">
        <v>6444</v>
      </c>
      <c r="D1938" s="4">
        <v>4000</v>
      </c>
      <c r="E1938" s="4">
        <v>4078</v>
      </c>
      <c r="F1938" t="s">
        <v>8219</v>
      </c>
      <c r="G1938" t="s">
        <v>8224</v>
      </c>
      <c r="H1938" t="s">
        <v>8246</v>
      </c>
      <c r="I1938">
        <v>1415208840</v>
      </c>
      <c r="J1938" s="11">
        <f>(((I1938/60)/60)/24)+DATE(1970,1,1)</f>
        <v>41948.731944444444</v>
      </c>
      <c r="K1938">
        <v>1412611498</v>
      </c>
      <c r="L1938" s="15">
        <f>(((K1938/60)/60)/24)+DATE(1970,1,1)</f>
        <v>41918.670115740737</v>
      </c>
      <c r="M1938" s="63">
        <f>DATEDIF(L1938,J1938,"D")</f>
        <v>30</v>
      </c>
      <c r="N1938" s="5">
        <v>30</v>
      </c>
      <c r="O1938" t="b">
        <v>1</v>
      </c>
      <c r="P1938">
        <v>67</v>
      </c>
      <c r="Q1938" t="b">
        <v>1</v>
      </c>
      <c r="R1938" t="s">
        <v>8298</v>
      </c>
      <c r="S1938" s="2">
        <f>IF(E1938=0,0,E1938/D1938*100)</f>
        <v>101.95</v>
      </c>
      <c r="T1938" s="4">
        <f>IF(E1938=0,0,E1938/P1938)</f>
        <v>60.865671641791046</v>
      </c>
      <c r="U1938" t="str">
        <f>PROPER(LEFT(R1938,(SEARCH("/",R1938)-2)+1))</f>
        <v>Food</v>
      </c>
      <c r="V1938" t="str">
        <f>PROPER(RIGHT(R1938,LEN(R1938)-SEARCH("/",R1938)))</f>
        <v>Small Batch</v>
      </c>
    </row>
    <row r="1939" spans="1:22" x14ac:dyDescent="0.25">
      <c r="A1939">
        <v>2335</v>
      </c>
      <c r="B1939" s="7" t="s">
        <v>2336</v>
      </c>
      <c r="C1939" s="7" t="s">
        <v>6445</v>
      </c>
      <c r="D1939" s="4">
        <v>25000</v>
      </c>
      <c r="E1939" s="4">
        <v>25568</v>
      </c>
      <c r="F1939" t="s">
        <v>8219</v>
      </c>
      <c r="G1939" t="s">
        <v>8224</v>
      </c>
      <c r="H1939" t="s">
        <v>8246</v>
      </c>
      <c r="I1939">
        <v>1402494243</v>
      </c>
      <c r="J1939" s="11">
        <f>(((I1939/60)/60)/24)+DATE(1970,1,1)</f>
        <v>41801.572256944448</v>
      </c>
      <c r="K1939">
        <v>1399902243</v>
      </c>
      <c r="L1939" s="15">
        <f>(((K1939/60)/60)/24)+DATE(1970,1,1)</f>
        <v>41771.572256944448</v>
      </c>
      <c r="M1939" s="63">
        <f>DATEDIF(L1939,J1939,"D")</f>
        <v>30</v>
      </c>
      <c r="N1939" s="5">
        <v>30</v>
      </c>
      <c r="O1939" t="b">
        <v>1</v>
      </c>
      <c r="P1939">
        <v>221</v>
      </c>
      <c r="Q1939" t="b">
        <v>1</v>
      </c>
      <c r="R1939" t="s">
        <v>8298</v>
      </c>
      <c r="S1939" s="2">
        <f>IF(E1939=0,0,E1939/D1939*100)</f>
        <v>102.27200000000001</v>
      </c>
      <c r="T1939" s="4">
        <f>IF(E1939=0,0,E1939/P1939)</f>
        <v>115.69230769230769</v>
      </c>
      <c r="U1939" t="str">
        <f>PROPER(LEFT(R1939,(SEARCH("/",R1939)-2)+1))</f>
        <v>Food</v>
      </c>
      <c r="V1939" t="str">
        <f>PROPER(RIGHT(R1939,LEN(R1939)-SEARCH("/",R1939)))</f>
        <v>Small Batch</v>
      </c>
    </row>
    <row r="1940" spans="1:22" x14ac:dyDescent="0.25">
      <c r="A1940">
        <v>2337</v>
      </c>
      <c r="B1940" s="7" t="s">
        <v>2338</v>
      </c>
      <c r="C1940" s="7" t="s">
        <v>6447</v>
      </c>
      <c r="D1940" s="4">
        <v>12000</v>
      </c>
      <c r="E1940" s="4">
        <v>13279</v>
      </c>
      <c r="F1940" t="s">
        <v>8219</v>
      </c>
      <c r="G1940" t="s">
        <v>8224</v>
      </c>
      <c r="H1940" t="s">
        <v>8246</v>
      </c>
      <c r="I1940">
        <v>1403796143</v>
      </c>
      <c r="J1940" s="11">
        <f>(((I1940/60)/60)/24)+DATE(1970,1,1)</f>
        <v>41816.640543981484</v>
      </c>
      <c r="K1940">
        <v>1401204143</v>
      </c>
      <c r="L1940" s="15">
        <f>(((K1940/60)/60)/24)+DATE(1970,1,1)</f>
        <v>41786.640543981484</v>
      </c>
      <c r="M1940" s="63">
        <f>DATEDIF(L1940,J1940,"D")</f>
        <v>30</v>
      </c>
      <c r="N1940" s="5">
        <v>30</v>
      </c>
      <c r="O1940" t="b">
        <v>1</v>
      </c>
      <c r="P1940">
        <v>179</v>
      </c>
      <c r="Q1940" t="b">
        <v>1</v>
      </c>
      <c r="R1940" t="s">
        <v>8298</v>
      </c>
      <c r="S1940" s="2">
        <f>IF(E1940=0,0,E1940/D1940*100)</f>
        <v>110.65833333333333</v>
      </c>
      <c r="T1940" s="4">
        <f>IF(E1940=0,0,E1940/P1940)</f>
        <v>74.184357541899445</v>
      </c>
      <c r="U1940" t="str">
        <f>PROPER(LEFT(R1940,(SEARCH("/",R1940)-2)+1))</f>
        <v>Food</v>
      </c>
      <c r="V1940" t="str">
        <f>PROPER(RIGHT(R1940,LEN(R1940)-SEARCH("/",R1940)))</f>
        <v>Small Batch</v>
      </c>
    </row>
    <row r="1941" spans="1:22" x14ac:dyDescent="0.25">
      <c r="A1941">
        <v>2338</v>
      </c>
      <c r="B1941" s="7" t="s">
        <v>2339</v>
      </c>
      <c r="C1941" s="7" t="s">
        <v>6448</v>
      </c>
      <c r="D1941" s="4">
        <v>15000</v>
      </c>
      <c r="E1941" s="4">
        <v>15171.5</v>
      </c>
      <c r="F1941" t="s">
        <v>8219</v>
      </c>
      <c r="G1941" t="s">
        <v>8224</v>
      </c>
      <c r="H1941" t="s">
        <v>8246</v>
      </c>
      <c r="I1941">
        <v>1404077484</v>
      </c>
      <c r="J1941" s="11">
        <f>(((I1941/60)/60)/24)+DATE(1970,1,1)</f>
        <v>41819.896805555552</v>
      </c>
      <c r="K1941">
        <v>1401485484</v>
      </c>
      <c r="L1941" s="15">
        <f>(((K1941/60)/60)/24)+DATE(1970,1,1)</f>
        <v>41789.896805555552</v>
      </c>
      <c r="M1941" s="63">
        <f>DATEDIF(L1941,J1941,"D")</f>
        <v>30</v>
      </c>
      <c r="N1941" s="5">
        <v>30</v>
      </c>
      <c r="O1941" t="b">
        <v>1</v>
      </c>
      <c r="P1941">
        <v>123</v>
      </c>
      <c r="Q1941" t="b">
        <v>1</v>
      </c>
      <c r="R1941" t="s">
        <v>8298</v>
      </c>
      <c r="S1941" s="2">
        <f>IF(E1941=0,0,E1941/D1941*100)</f>
        <v>101.14333333333335</v>
      </c>
      <c r="T1941" s="4">
        <f>IF(E1941=0,0,E1941/P1941)</f>
        <v>123.34552845528455</v>
      </c>
      <c r="U1941" t="str">
        <f>PROPER(LEFT(R1941,(SEARCH("/",R1941)-2)+1))</f>
        <v>Food</v>
      </c>
      <c r="V1941" t="str">
        <f>PROPER(RIGHT(R1941,LEN(R1941)-SEARCH("/",R1941)))</f>
        <v>Small Batch</v>
      </c>
    </row>
    <row r="1942" spans="1:22" x14ac:dyDescent="0.25">
      <c r="A1942">
        <v>2340</v>
      </c>
      <c r="B1942" s="7" t="s">
        <v>2341</v>
      </c>
      <c r="C1942" s="7" t="s">
        <v>6450</v>
      </c>
      <c r="D1942" s="4">
        <v>40000</v>
      </c>
      <c r="E1942" s="4">
        <v>42311</v>
      </c>
      <c r="F1942" t="s">
        <v>8219</v>
      </c>
      <c r="G1942" t="s">
        <v>8224</v>
      </c>
      <c r="H1942" t="s">
        <v>8246</v>
      </c>
      <c r="I1942">
        <v>1477841138</v>
      </c>
      <c r="J1942" s="11">
        <f>(((I1942/60)/60)/24)+DATE(1970,1,1)</f>
        <v>42673.642800925925</v>
      </c>
      <c r="K1942">
        <v>1475249138</v>
      </c>
      <c r="L1942" s="15">
        <f>(((K1942/60)/60)/24)+DATE(1970,1,1)</f>
        <v>42643.642800925925</v>
      </c>
      <c r="M1942" s="63">
        <f>DATEDIF(L1942,J1942,"D")</f>
        <v>30</v>
      </c>
      <c r="N1942" s="5">
        <v>30</v>
      </c>
      <c r="O1942" t="b">
        <v>1</v>
      </c>
      <c r="P1942">
        <v>403</v>
      </c>
      <c r="Q1942" t="b">
        <v>1</v>
      </c>
      <c r="R1942" t="s">
        <v>8298</v>
      </c>
      <c r="S1942" s="2">
        <f>IF(E1942=0,0,E1942/D1942*100)</f>
        <v>105.77749999999999</v>
      </c>
      <c r="T1942" s="4">
        <f>IF(E1942=0,0,E1942/P1942)</f>
        <v>104.99007444168734</v>
      </c>
      <c r="U1942" t="str">
        <f>PROPER(LEFT(R1942,(SEARCH("/",R1942)-2)+1))</f>
        <v>Food</v>
      </c>
      <c r="V1942" t="str">
        <f>PROPER(RIGHT(R1942,LEN(R1942)-SEARCH("/",R1942)))</f>
        <v>Small Batch</v>
      </c>
    </row>
    <row r="1943" spans="1:22" x14ac:dyDescent="0.25">
      <c r="A1943">
        <v>2341</v>
      </c>
      <c r="B1943" s="7" t="s">
        <v>2342</v>
      </c>
      <c r="C1943" s="7" t="s">
        <v>6451</v>
      </c>
      <c r="D1943" s="4">
        <v>5000</v>
      </c>
      <c r="E1943" s="4">
        <v>0</v>
      </c>
      <c r="F1943" t="s">
        <v>8220</v>
      </c>
      <c r="G1943" t="s">
        <v>8224</v>
      </c>
      <c r="H1943" t="s">
        <v>8246</v>
      </c>
      <c r="I1943">
        <v>1436729504</v>
      </c>
      <c r="J1943" s="11">
        <f>(((I1943/60)/60)/24)+DATE(1970,1,1)</f>
        <v>42197.813703703709</v>
      </c>
      <c r="K1943">
        <v>1434137504</v>
      </c>
      <c r="L1943" s="15">
        <f>(((K1943/60)/60)/24)+DATE(1970,1,1)</f>
        <v>42167.813703703709</v>
      </c>
      <c r="M1943" s="63">
        <f>DATEDIF(L1943,J1943,"D")</f>
        <v>30</v>
      </c>
      <c r="N1943" s="5">
        <v>30</v>
      </c>
      <c r="O1943" t="b">
        <v>0</v>
      </c>
      <c r="P1943">
        <v>0</v>
      </c>
      <c r="Q1943" t="b">
        <v>0</v>
      </c>
      <c r="R1943" t="s">
        <v>8272</v>
      </c>
      <c r="S1943" s="2">
        <f>IF(E1943=0,0,E1943/D1943*100)</f>
        <v>0</v>
      </c>
      <c r="T1943" s="4">
        <f>IF(E1943=0,0,E1943/P1943)</f>
        <v>0</v>
      </c>
      <c r="U1943" t="str">
        <f>PROPER(LEFT(R1943,(SEARCH("/",R1943)-2)+1))</f>
        <v>Technology</v>
      </c>
      <c r="V1943" t="str">
        <f>PROPER(RIGHT(R1943,LEN(R1943)-SEARCH("/",R1943)))</f>
        <v>Web</v>
      </c>
    </row>
    <row r="1944" spans="1:22" x14ac:dyDescent="0.25">
      <c r="A1944">
        <v>2344</v>
      </c>
      <c r="B1944" s="7" t="s">
        <v>2345</v>
      </c>
      <c r="C1944" s="7" t="s">
        <v>6454</v>
      </c>
      <c r="D1944" s="4">
        <v>1000</v>
      </c>
      <c r="E1944" s="4">
        <v>1</v>
      </c>
      <c r="F1944" t="s">
        <v>8220</v>
      </c>
      <c r="G1944" t="s">
        <v>8229</v>
      </c>
      <c r="H1944" t="s">
        <v>8251</v>
      </c>
      <c r="I1944">
        <v>1466789269</v>
      </c>
      <c r="J1944" s="11">
        <f>(((I1944/60)/60)/24)+DATE(1970,1,1)</f>
        <v>42545.727650462963</v>
      </c>
      <c r="K1944">
        <v>1464197269</v>
      </c>
      <c r="L1944" s="15">
        <f>(((K1944/60)/60)/24)+DATE(1970,1,1)</f>
        <v>42515.727650462963</v>
      </c>
      <c r="M1944" s="63">
        <f>DATEDIF(L1944,J1944,"D")</f>
        <v>30</v>
      </c>
      <c r="N1944" s="5">
        <v>30</v>
      </c>
      <c r="O1944" t="b">
        <v>0</v>
      </c>
      <c r="P1944">
        <v>1</v>
      </c>
      <c r="Q1944" t="b">
        <v>0</v>
      </c>
      <c r="R1944" t="s">
        <v>8272</v>
      </c>
      <c r="S1944" s="2">
        <f>IF(E1944=0,0,E1944/D1944*100)</f>
        <v>0.1</v>
      </c>
      <c r="T1944" s="4">
        <f>IF(E1944=0,0,E1944/P1944)</f>
        <v>1</v>
      </c>
      <c r="U1944" t="str">
        <f>PROPER(LEFT(R1944,(SEARCH("/",R1944)-2)+1))</f>
        <v>Technology</v>
      </c>
      <c r="V1944" t="str">
        <f>PROPER(RIGHT(R1944,LEN(R1944)-SEARCH("/",R1944)))</f>
        <v>Web</v>
      </c>
    </row>
    <row r="1945" spans="1:22" x14ac:dyDescent="0.25">
      <c r="A1945">
        <v>2347</v>
      </c>
      <c r="B1945" s="7" t="s">
        <v>2348</v>
      </c>
      <c r="C1945" s="7" t="s">
        <v>6457</v>
      </c>
      <c r="D1945" s="4">
        <v>1000</v>
      </c>
      <c r="E1945" s="4">
        <v>15</v>
      </c>
      <c r="F1945" t="s">
        <v>8220</v>
      </c>
      <c r="G1945" t="s">
        <v>8224</v>
      </c>
      <c r="H1945" t="s">
        <v>8246</v>
      </c>
      <c r="I1945">
        <v>1472135676</v>
      </c>
      <c r="J1945" s="11">
        <f>(((I1945/60)/60)/24)+DATE(1970,1,1)</f>
        <v>42607.607361111113</v>
      </c>
      <c r="K1945">
        <v>1469543676</v>
      </c>
      <c r="L1945" s="15">
        <f>(((K1945/60)/60)/24)+DATE(1970,1,1)</f>
        <v>42577.607361111113</v>
      </c>
      <c r="M1945" s="63">
        <f>DATEDIF(L1945,J1945,"D")</f>
        <v>30</v>
      </c>
      <c r="N1945" s="5">
        <v>30</v>
      </c>
      <c r="O1945" t="b">
        <v>0</v>
      </c>
      <c r="P1945">
        <v>1</v>
      </c>
      <c r="Q1945" t="b">
        <v>0</v>
      </c>
      <c r="R1945" t="s">
        <v>8272</v>
      </c>
      <c r="S1945" s="2">
        <f>IF(E1945=0,0,E1945/D1945*100)</f>
        <v>1.5</v>
      </c>
      <c r="T1945" s="4">
        <f>IF(E1945=0,0,E1945/P1945)</f>
        <v>15</v>
      </c>
      <c r="U1945" t="str">
        <f>PROPER(LEFT(R1945,(SEARCH("/",R1945)-2)+1))</f>
        <v>Technology</v>
      </c>
      <c r="V1945" t="str">
        <f>PROPER(RIGHT(R1945,LEN(R1945)-SEARCH("/",R1945)))</f>
        <v>Web</v>
      </c>
    </row>
    <row r="1946" spans="1:22" x14ac:dyDescent="0.25">
      <c r="A1946">
        <v>2350</v>
      </c>
      <c r="B1946" s="7" t="s">
        <v>2351</v>
      </c>
      <c r="C1946" s="7" t="s">
        <v>6460</v>
      </c>
      <c r="D1946" s="4">
        <v>50000</v>
      </c>
      <c r="E1946" s="4">
        <v>0</v>
      </c>
      <c r="F1946" t="s">
        <v>8220</v>
      </c>
      <c r="G1946" t="s">
        <v>8241</v>
      </c>
      <c r="H1946" t="s">
        <v>8249</v>
      </c>
      <c r="I1946">
        <v>1483474370</v>
      </c>
      <c r="J1946" s="11">
        <f>(((I1946/60)/60)/24)+DATE(1970,1,1)</f>
        <v>42738.842245370368</v>
      </c>
      <c r="K1946">
        <v>1480882370</v>
      </c>
      <c r="L1946" s="15">
        <f>(((K1946/60)/60)/24)+DATE(1970,1,1)</f>
        <v>42708.842245370368</v>
      </c>
      <c r="M1946" s="63">
        <f>DATEDIF(L1946,J1946,"D")</f>
        <v>30</v>
      </c>
      <c r="N1946" s="5">
        <v>30</v>
      </c>
      <c r="O1946" t="b">
        <v>0</v>
      </c>
      <c r="P1946">
        <v>0</v>
      </c>
      <c r="Q1946" t="b">
        <v>0</v>
      </c>
      <c r="R1946" t="s">
        <v>8272</v>
      </c>
      <c r="S1946" s="2">
        <f>IF(E1946=0,0,E1946/D1946*100)</f>
        <v>0</v>
      </c>
      <c r="T1946" s="4">
        <f>IF(E1946=0,0,E1946/P1946)</f>
        <v>0</v>
      </c>
      <c r="U1946" t="str">
        <f>PROPER(LEFT(R1946,(SEARCH("/",R1946)-2)+1))</f>
        <v>Technology</v>
      </c>
      <c r="V1946" t="str">
        <f>PROPER(RIGHT(R1946,LEN(R1946)-SEARCH("/",R1946)))</f>
        <v>Web</v>
      </c>
    </row>
    <row r="1947" spans="1:22" x14ac:dyDescent="0.25">
      <c r="A1947">
        <v>2351</v>
      </c>
      <c r="B1947" s="7" t="s">
        <v>2352</v>
      </c>
      <c r="C1947" s="7" t="s">
        <v>6461</v>
      </c>
      <c r="D1947" s="4">
        <v>18900</v>
      </c>
      <c r="E1947" s="4">
        <v>108</v>
      </c>
      <c r="F1947" t="s">
        <v>8220</v>
      </c>
      <c r="G1947" t="s">
        <v>8228</v>
      </c>
      <c r="H1947" t="s">
        <v>8250</v>
      </c>
      <c r="I1947">
        <v>1430360739</v>
      </c>
      <c r="J1947" s="11">
        <f>(((I1947/60)/60)/24)+DATE(1970,1,1)</f>
        <v>42124.101145833338</v>
      </c>
      <c r="K1947">
        <v>1427768739</v>
      </c>
      <c r="L1947" s="15">
        <f>(((K1947/60)/60)/24)+DATE(1970,1,1)</f>
        <v>42094.101145833338</v>
      </c>
      <c r="M1947" s="63">
        <f>DATEDIF(L1947,J1947,"D")</f>
        <v>30</v>
      </c>
      <c r="N1947" s="5">
        <v>30</v>
      </c>
      <c r="O1947" t="b">
        <v>0</v>
      </c>
      <c r="P1947">
        <v>7</v>
      </c>
      <c r="Q1947" t="b">
        <v>0</v>
      </c>
      <c r="R1947" t="s">
        <v>8272</v>
      </c>
      <c r="S1947" s="2">
        <f>IF(E1947=0,0,E1947/D1947*100)</f>
        <v>0.5714285714285714</v>
      </c>
      <c r="T1947" s="4">
        <f>IF(E1947=0,0,E1947/P1947)</f>
        <v>15.428571428571429</v>
      </c>
      <c r="U1947" t="str">
        <f>PROPER(LEFT(R1947,(SEARCH("/",R1947)-2)+1))</f>
        <v>Technology</v>
      </c>
      <c r="V1947" t="str">
        <f>PROPER(RIGHT(R1947,LEN(R1947)-SEARCH("/",R1947)))</f>
        <v>Web</v>
      </c>
    </row>
    <row r="1948" spans="1:22" x14ac:dyDescent="0.25">
      <c r="A1948">
        <v>2355</v>
      </c>
      <c r="B1948" s="7" t="s">
        <v>2356</v>
      </c>
      <c r="C1948" s="7" t="s">
        <v>6465</v>
      </c>
      <c r="D1948" s="4">
        <v>8000</v>
      </c>
      <c r="E1948" s="4">
        <v>55</v>
      </c>
      <c r="F1948" t="s">
        <v>8220</v>
      </c>
      <c r="G1948" t="s">
        <v>8226</v>
      </c>
      <c r="H1948" t="s">
        <v>8248</v>
      </c>
      <c r="I1948">
        <v>1430604136</v>
      </c>
      <c r="J1948" s="11">
        <f>(((I1948/60)/60)/24)+DATE(1970,1,1)</f>
        <v>42126.918240740735</v>
      </c>
      <c r="K1948">
        <v>1428012136</v>
      </c>
      <c r="L1948" s="15">
        <f>(((K1948/60)/60)/24)+DATE(1970,1,1)</f>
        <v>42096.918240740735</v>
      </c>
      <c r="M1948" s="63">
        <f>DATEDIF(L1948,J1948,"D")</f>
        <v>30</v>
      </c>
      <c r="N1948" s="5">
        <v>30</v>
      </c>
      <c r="O1948" t="b">
        <v>0</v>
      </c>
      <c r="P1948">
        <v>2</v>
      </c>
      <c r="Q1948" t="b">
        <v>0</v>
      </c>
      <c r="R1948" t="s">
        <v>8272</v>
      </c>
      <c r="S1948" s="2">
        <f>IF(E1948=0,0,E1948/D1948*100)</f>
        <v>0.6875</v>
      </c>
      <c r="T1948" s="4">
        <f>IF(E1948=0,0,E1948/P1948)</f>
        <v>27.5</v>
      </c>
      <c r="U1948" t="str">
        <f>PROPER(LEFT(R1948,(SEARCH("/",R1948)-2)+1))</f>
        <v>Technology</v>
      </c>
      <c r="V1948" t="str">
        <f>PROPER(RIGHT(R1948,LEN(R1948)-SEARCH("/",R1948)))</f>
        <v>Web</v>
      </c>
    </row>
    <row r="1949" spans="1:22" x14ac:dyDescent="0.25">
      <c r="A1949">
        <v>2356</v>
      </c>
      <c r="B1949" s="7" t="s">
        <v>2357</v>
      </c>
      <c r="C1949" s="7" t="s">
        <v>6466</v>
      </c>
      <c r="D1949" s="4">
        <v>10000</v>
      </c>
      <c r="E1949" s="4">
        <v>0</v>
      </c>
      <c r="F1949" t="s">
        <v>8220</v>
      </c>
      <c r="G1949" t="s">
        <v>8233</v>
      </c>
      <c r="H1949" t="s">
        <v>8249</v>
      </c>
      <c r="I1949">
        <v>1433530104</v>
      </c>
      <c r="J1949" s="11">
        <f>(((I1949/60)/60)/24)+DATE(1970,1,1)</f>
        <v>42160.78361111111</v>
      </c>
      <c r="K1949">
        <v>1430938104</v>
      </c>
      <c r="L1949" s="15">
        <f>(((K1949/60)/60)/24)+DATE(1970,1,1)</f>
        <v>42130.78361111111</v>
      </c>
      <c r="M1949" s="63">
        <f>DATEDIF(L1949,J1949,"D")</f>
        <v>30</v>
      </c>
      <c r="N1949" s="5">
        <v>30</v>
      </c>
      <c r="O1949" t="b">
        <v>0</v>
      </c>
      <c r="P1949">
        <v>0</v>
      </c>
      <c r="Q1949" t="b">
        <v>0</v>
      </c>
      <c r="R1949" t="s">
        <v>8272</v>
      </c>
      <c r="S1949" s="2">
        <f>IF(E1949=0,0,E1949/D1949*100)</f>
        <v>0</v>
      </c>
      <c r="T1949" s="4">
        <f>IF(E1949=0,0,E1949/P1949)</f>
        <v>0</v>
      </c>
      <c r="U1949" t="str">
        <f>PROPER(LEFT(R1949,(SEARCH("/",R1949)-2)+1))</f>
        <v>Technology</v>
      </c>
      <c r="V1949" t="str">
        <f>PROPER(RIGHT(R1949,LEN(R1949)-SEARCH("/",R1949)))</f>
        <v>Web</v>
      </c>
    </row>
    <row r="1950" spans="1:22" x14ac:dyDescent="0.25">
      <c r="A1950">
        <v>2357</v>
      </c>
      <c r="B1950" s="7" t="s">
        <v>2358</v>
      </c>
      <c r="C1950" s="7" t="s">
        <v>6467</v>
      </c>
      <c r="D1950" s="4">
        <v>27000</v>
      </c>
      <c r="E1950" s="4">
        <v>0</v>
      </c>
      <c r="F1950" t="s">
        <v>8220</v>
      </c>
      <c r="G1950" t="s">
        <v>8225</v>
      </c>
      <c r="H1950" t="s">
        <v>8247</v>
      </c>
      <c r="I1950">
        <v>1445093578</v>
      </c>
      <c r="J1950" s="11">
        <f>(((I1950/60)/60)/24)+DATE(1970,1,1)</f>
        <v>42294.620115740734</v>
      </c>
      <c r="K1950">
        <v>1442501578</v>
      </c>
      <c r="L1950" s="15">
        <f>(((K1950/60)/60)/24)+DATE(1970,1,1)</f>
        <v>42264.620115740734</v>
      </c>
      <c r="M1950" s="63">
        <f>DATEDIF(L1950,J1950,"D")</f>
        <v>30</v>
      </c>
      <c r="N1950" s="5">
        <v>30</v>
      </c>
      <c r="O1950" t="b">
        <v>0</v>
      </c>
      <c r="P1950">
        <v>0</v>
      </c>
      <c r="Q1950" t="b">
        <v>0</v>
      </c>
      <c r="R1950" t="s">
        <v>8272</v>
      </c>
      <c r="S1950" s="2">
        <f>IF(E1950=0,0,E1950/D1950*100)</f>
        <v>0</v>
      </c>
      <c r="T1950" s="4">
        <f>IF(E1950=0,0,E1950/P1950)</f>
        <v>0</v>
      </c>
      <c r="U1950" t="str">
        <f>PROPER(LEFT(R1950,(SEARCH("/",R1950)-2)+1))</f>
        <v>Technology</v>
      </c>
      <c r="V1950" t="str">
        <f>PROPER(RIGHT(R1950,LEN(R1950)-SEARCH("/",R1950)))</f>
        <v>Web</v>
      </c>
    </row>
    <row r="1951" spans="1:22" x14ac:dyDescent="0.25">
      <c r="A1951">
        <v>2360</v>
      </c>
      <c r="B1951" s="7" t="s">
        <v>2361</v>
      </c>
      <c r="C1951" s="7" t="s">
        <v>6470</v>
      </c>
      <c r="D1951" s="4">
        <v>5000</v>
      </c>
      <c r="E1951" s="4">
        <v>2</v>
      </c>
      <c r="F1951" t="s">
        <v>8220</v>
      </c>
      <c r="G1951" t="s">
        <v>8229</v>
      </c>
      <c r="H1951" t="s">
        <v>8251</v>
      </c>
      <c r="I1951">
        <v>1454864280</v>
      </c>
      <c r="J1951" s="11">
        <f>(((I1951/60)/60)/24)+DATE(1970,1,1)</f>
        <v>42407.70694444445</v>
      </c>
      <c r="K1951">
        <v>1452272280</v>
      </c>
      <c r="L1951" s="15">
        <f>(((K1951/60)/60)/24)+DATE(1970,1,1)</f>
        <v>42377.70694444445</v>
      </c>
      <c r="M1951" s="63">
        <f>DATEDIF(L1951,J1951,"D")</f>
        <v>30</v>
      </c>
      <c r="N1951" s="5">
        <v>30</v>
      </c>
      <c r="O1951" t="b">
        <v>0</v>
      </c>
      <c r="P1951">
        <v>1</v>
      </c>
      <c r="Q1951" t="b">
        <v>0</v>
      </c>
      <c r="R1951" t="s">
        <v>8272</v>
      </c>
      <c r="S1951" s="2">
        <f>IF(E1951=0,0,E1951/D1951*100)</f>
        <v>0.04</v>
      </c>
      <c r="T1951" s="4">
        <f>IF(E1951=0,0,E1951/P1951)</f>
        <v>2</v>
      </c>
      <c r="U1951" t="str">
        <f>PROPER(LEFT(R1951,(SEARCH("/",R1951)-2)+1))</f>
        <v>Technology</v>
      </c>
      <c r="V1951" t="str">
        <f>PROPER(RIGHT(R1951,LEN(R1951)-SEARCH("/",R1951)))</f>
        <v>Web</v>
      </c>
    </row>
    <row r="1952" spans="1:22" x14ac:dyDescent="0.25">
      <c r="A1952">
        <v>2362</v>
      </c>
      <c r="B1952" s="7" t="s">
        <v>2363</v>
      </c>
      <c r="C1952" s="7" t="s">
        <v>6472</v>
      </c>
      <c r="D1952" s="4">
        <v>420</v>
      </c>
      <c r="E1952" s="4">
        <v>120</v>
      </c>
      <c r="F1952" t="s">
        <v>8220</v>
      </c>
      <c r="G1952" t="s">
        <v>8224</v>
      </c>
      <c r="H1952" t="s">
        <v>8246</v>
      </c>
      <c r="I1952">
        <v>1418315470</v>
      </c>
      <c r="J1952" s="11">
        <f>(((I1952/60)/60)/24)+DATE(1970,1,1)</f>
        <v>41984.688310185185</v>
      </c>
      <c r="K1952">
        <v>1415723470</v>
      </c>
      <c r="L1952" s="15">
        <f>(((K1952/60)/60)/24)+DATE(1970,1,1)</f>
        <v>41954.688310185185</v>
      </c>
      <c r="M1952" s="63">
        <f>DATEDIF(L1952,J1952,"D")</f>
        <v>30</v>
      </c>
      <c r="N1952" s="5">
        <v>30</v>
      </c>
      <c r="O1952" t="b">
        <v>0</v>
      </c>
      <c r="P1952">
        <v>2</v>
      </c>
      <c r="Q1952" t="b">
        <v>0</v>
      </c>
      <c r="R1952" t="s">
        <v>8272</v>
      </c>
      <c r="S1952" s="2">
        <f>IF(E1952=0,0,E1952/D1952*100)</f>
        <v>28.571428571428569</v>
      </c>
      <c r="T1952" s="4">
        <f>IF(E1952=0,0,E1952/P1952)</f>
        <v>60</v>
      </c>
      <c r="U1952" t="str">
        <f>PROPER(LEFT(R1952,(SEARCH("/",R1952)-2)+1))</f>
        <v>Technology</v>
      </c>
      <c r="V1952" t="str">
        <f>PROPER(RIGHT(R1952,LEN(R1952)-SEARCH("/",R1952)))</f>
        <v>Web</v>
      </c>
    </row>
    <row r="1953" spans="1:22" x14ac:dyDescent="0.25">
      <c r="A1953">
        <v>2366</v>
      </c>
      <c r="B1953" s="7" t="s">
        <v>2367</v>
      </c>
      <c r="C1953" s="7" t="s">
        <v>6476</v>
      </c>
      <c r="D1953" s="4">
        <v>25000</v>
      </c>
      <c r="E1953" s="4">
        <v>2630</v>
      </c>
      <c r="F1953" t="s">
        <v>8220</v>
      </c>
      <c r="G1953" t="s">
        <v>8225</v>
      </c>
      <c r="H1953" t="s">
        <v>8247</v>
      </c>
      <c r="I1953">
        <v>1445431533</v>
      </c>
      <c r="J1953" s="11">
        <f>(((I1953/60)/60)/24)+DATE(1970,1,1)</f>
        <v>42298.531631944439</v>
      </c>
      <c r="K1953">
        <v>1442839533</v>
      </c>
      <c r="L1953" s="15">
        <f>(((K1953/60)/60)/24)+DATE(1970,1,1)</f>
        <v>42268.531631944439</v>
      </c>
      <c r="M1953" s="63">
        <f>DATEDIF(L1953,J1953,"D")</f>
        <v>30</v>
      </c>
      <c r="N1953" s="5">
        <v>30</v>
      </c>
      <c r="O1953" t="b">
        <v>0</v>
      </c>
      <c r="P1953">
        <v>27</v>
      </c>
      <c r="Q1953" t="b">
        <v>0</v>
      </c>
      <c r="R1953" t="s">
        <v>8272</v>
      </c>
      <c r="S1953" s="2">
        <f>IF(E1953=0,0,E1953/D1953*100)</f>
        <v>10.52</v>
      </c>
      <c r="T1953" s="4">
        <f>IF(E1953=0,0,E1953/P1953)</f>
        <v>97.407407407407405</v>
      </c>
      <c r="U1953" t="str">
        <f>PROPER(LEFT(R1953,(SEARCH("/",R1953)-2)+1))</f>
        <v>Technology</v>
      </c>
      <c r="V1953" t="str">
        <f>PROPER(RIGHT(R1953,LEN(R1953)-SEARCH("/",R1953)))</f>
        <v>Web</v>
      </c>
    </row>
    <row r="1954" spans="1:22" x14ac:dyDescent="0.25">
      <c r="A1954">
        <v>2369</v>
      </c>
      <c r="B1954" s="7" t="s">
        <v>2370</v>
      </c>
      <c r="C1954" s="7" t="s">
        <v>6479</v>
      </c>
      <c r="D1954" s="4">
        <v>25000</v>
      </c>
      <c r="E1954" s="4">
        <v>0</v>
      </c>
      <c r="F1954" t="s">
        <v>8220</v>
      </c>
      <c r="G1954" t="s">
        <v>8224</v>
      </c>
      <c r="H1954" t="s">
        <v>8246</v>
      </c>
      <c r="I1954">
        <v>1455132611</v>
      </c>
      <c r="J1954" s="11">
        <f>(((I1954/60)/60)/24)+DATE(1970,1,1)</f>
        <v>42410.812627314815</v>
      </c>
      <c r="K1954">
        <v>1452540611</v>
      </c>
      <c r="L1954" s="15">
        <f>(((K1954/60)/60)/24)+DATE(1970,1,1)</f>
        <v>42380.812627314815</v>
      </c>
      <c r="M1954" s="63">
        <f>DATEDIF(L1954,J1954,"D")</f>
        <v>30</v>
      </c>
      <c r="N1954" s="5">
        <v>30</v>
      </c>
      <c r="O1954" t="b">
        <v>0</v>
      </c>
      <c r="P1954">
        <v>0</v>
      </c>
      <c r="Q1954" t="b">
        <v>0</v>
      </c>
      <c r="R1954" t="s">
        <v>8272</v>
      </c>
      <c r="S1954" s="2">
        <f>IF(E1954=0,0,E1954/D1954*100)</f>
        <v>0</v>
      </c>
      <c r="T1954" s="4">
        <f>IF(E1954=0,0,E1954/P1954)</f>
        <v>0</v>
      </c>
      <c r="U1954" t="str">
        <f>PROPER(LEFT(R1954,(SEARCH("/",R1954)-2)+1))</f>
        <v>Technology</v>
      </c>
      <c r="V1954" t="str">
        <f>PROPER(RIGHT(R1954,LEN(R1954)-SEARCH("/",R1954)))</f>
        <v>Web</v>
      </c>
    </row>
    <row r="1955" spans="1:22" x14ac:dyDescent="0.25">
      <c r="A1955">
        <v>2370</v>
      </c>
      <c r="B1955" s="7" t="s">
        <v>2371</v>
      </c>
      <c r="C1955" s="7" t="s">
        <v>6480</v>
      </c>
      <c r="D1955" s="4">
        <v>25000</v>
      </c>
      <c r="E1955" s="4">
        <v>82</v>
      </c>
      <c r="F1955" t="s">
        <v>8220</v>
      </c>
      <c r="G1955" t="s">
        <v>8224</v>
      </c>
      <c r="H1955" t="s">
        <v>8246</v>
      </c>
      <c r="I1955">
        <v>1418877141</v>
      </c>
      <c r="J1955" s="11">
        <f>(((I1955/60)/60)/24)+DATE(1970,1,1)</f>
        <v>41991.18913194444</v>
      </c>
      <c r="K1955">
        <v>1416285141</v>
      </c>
      <c r="L1955" s="15">
        <f>(((K1955/60)/60)/24)+DATE(1970,1,1)</f>
        <v>41961.18913194444</v>
      </c>
      <c r="M1955" s="63">
        <f>DATEDIF(L1955,J1955,"D")</f>
        <v>30</v>
      </c>
      <c r="N1955" s="5">
        <v>30</v>
      </c>
      <c r="O1955" t="b">
        <v>0</v>
      </c>
      <c r="P1955">
        <v>4</v>
      </c>
      <c r="Q1955" t="b">
        <v>0</v>
      </c>
      <c r="R1955" t="s">
        <v>8272</v>
      </c>
      <c r="S1955" s="2">
        <f>IF(E1955=0,0,E1955/D1955*100)</f>
        <v>0.32800000000000001</v>
      </c>
      <c r="T1955" s="4">
        <f>IF(E1955=0,0,E1955/P1955)</f>
        <v>20.5</v>
      </c>
      <c r="U1955" t="str">
        <f>PROPER(LEFT(R1955,(SEARCH("/",R1955)-2)+1))</f>
        <v>Technology</v>
      </c>
      <c r="V1955" t="str">
        <f>PROPER(RIGHT(R1955,LEN(R1955)-SEARCH("/",R1955)))</f>
        <v>Web</v>
      </c>
    </row>
    <row r="1956" spans="1:22" x14ac:dyDescent="0.25">
      <c r="A1956">
        <v>2371</v>
      </c>
      <c r="B1956" s="7" t="s">
        <v>2372</v>
      </c>
      <c r="C1956" s="7" t="s">
        <v>6481</v>
      </c>
      <c r="D1956" s="4">
        <v>2000</v>
      </c>
      <c r="E1956" s="4">
        <v>0</v>
      </c>
      <c r="F1956" t="s">
        <v>8220</v>
      </c>
      <c r="G1956" t="s">
        <v>8224</v>
      </c>
      <c r="H1956" t="s">
        <v>8246</v>
      </c>
      <c r="I1956">
        <v>1435257596</v>
      </c>
      <c r="J1956" s="11">
        <f>(((I1956/60)/60)/24)+DATE(1970,1,1)</f>
        <v>42180.777731481481</v>
      </c>
      <c r="K1956">
        <v>1432665596</v>
      </c>
      <c r="L1956" s="15">
        <f>(((K1956/60)/60)/24)+DATE(1970,1,1)</f>
        <v>42150.777731481481</v>
      </c>
      <c r="M1956" s="63">
        <f>DATEDIF(L1956,J1956,"D")</f>
        <v>30</v>
      </c>
      <c r="N1956" s="5">
        <v>30</v>
      </c>
      <c r="O1956" t="b">
        <v>0</v>
      </c>
      <c r="P1956">
        <v>0</v>
      </c>
      <c r="Q1956" t="b">
        <v>0</v>
      </c>
      <c r="R1956" t="s">
        <v>8272</v>
      </c>
      <c r="S1956" s="2">
        <f>IF(E1956=0,0,E1956/D1956*100)</f>
        <v>0</v>
      </c>
      <c r="T1956" s="4">
        <f>IF(E1956=0,0,E1956/P1956)</f>
        <v>0</v>
      </c>
      <c r="U1956" t="str">
        <f>PROPER(LEFT(R1956,(SEARCH("/",R1956)-2)+1))</f>
        <v>Technology</v>
      </c>
      <c r="V1956" t="str">
        <f>PROPER(RIGHT(R1956,LEN(R1956)-SEARCH("/",R1956)))</f>
        <v>Web</v>
      </c>
    </row>
    <row r="1957" spans="1:22" x14ac:dyDescent="0.25">
      <c r="A1957">
        <v>2372</v>
      </c>
      <c r="B1957" s="7" t="s">
        <v>2373</v>
      </c>
      <c r="C1957" s="7" t="s">
        <v>6482</v>
      </c>
      <c r="D1957" s="4">
        <v>5500</v>
      </c>
      <c r="E1957" s="4">
        <v>180</v>
      </c>
      <c r="F1957" t="s">
        <v>8220</v>
      </c>
      <c r="G1957" t="s">
        <v>8226</v>
      </c>
      <c r="H1957" t="s">
        <v>8248</v>
      </c>
      <c r="I1957">
        <v>1429839571</v>
      </c>
      <c r="J1957" s="11">
        <f>(((I1957/60)/60)/24)+DATE(1970,1,1)</f>
        <v>42118.069108796291</v>
      </c>
      <c r="K1957">
        <v>1427247571</v>
      </c>
      <c r="L1957" s="15">
        <f>(((K1957/60)/60)/24)+DATE(1970,1,1)</f>
        <v>42088.069108796291</v>
      </c>
      <c r="M1957" s="63">
        <f>DATEDIF(L1957,J1957,"D")</f>
        <v>30</v>
      </c>
      <c r="N1957" s="5">
        <v>30</v>
      </c>
      <c r="O1957" t="b">
        <v>0</v>
      </c>
      <c r="P1957">
        <v>6</v>
      </c>
      <c r="Q1957" t="b">
        <v>0</v>
      </c>
      <c r="R1957" t="s">
        <v>8272</v>
      </c>
      <c r="S1957" s="2">
        <f>IF(E1957=0,0,E1957/D1957*100)</f>
        <v>3.2727272727272729</v>
      </c>
      <c r="T1957" s="4">
        <f>IF(E1957=0,0,E1957/P1957)</f>
        <v>30</v>
      </c>
      <c r="U1957" t="str">
        <f>PROPER(LEFT(R1957,(SEARCH("/",R1957)-2)+1))</f>
        <v>Technology</v>
      </c>
      <c r="V1957" t="str">
        <f>PROPER(RIGHT(R1957,LEN(R1957)-SEARCH("/",R1957)))</f>
        <v>Web</v>
      </c>
    </row>
    <row r="1958" spans="1:22" x14ac:dyDescent="0.25">
      <c r="A1958">
        <v>2373</v>
      </c>
      <c r="B1958" s="7" t="s">
        <v>2374</v>
      </c>
      <c r="C1958" s="7" t="s">
        <v>6483</v>
      </c>
      <c r="D1958" s="4">
        <v>850000</v>
      </c>
      <c r="E1958" s="4">
        <v>50</v>
      </c>
      <c r="F1958" t="s">
        <v>8220</v>
      </c>
      <c r="G1958" t="s">
        <v>8235</v>
      </c>
      <c r="H1958" t="s">
        <v>8255</v>
      </c>
      <c r="I1958">
        <v>1440863624</v>
      </c>
      <c r="J1958" s="11">
        <f>(((I1958/60)/60)/24)+DATE(1970,1,1)</f>
        <v>42245.662314814821</v>
      </c>
      <c r="K1958">
        <v>1438271624</v>
      </c>
      <c r="L1958" s="15">
        <f>(((K1958/60)/60)/24)+DATE(1970,1,1)</f>
        <v>42215.662314814821</v>
      </c>
      <c r="M1958" s="63">
        <f>DATEDIF(L1958,J1958,"D")</f>
        <v>30</v>
      </c>
      <c r="N1958" s="5">
        <v>30</v>
      </c>
      <c r="O1958" t="b">
        <v>0</v>
      </c>
      <c r="P1958">
        <v>1</v>
      </c>
      <c r="Q1958" t="b">
        <v>0</v>
      </c>
      <c r="R1958" t="s">
        <v>8272</v>
      </c>
      <c r="S1958" s="2">
        <f>IF(E1958=0,0,E1958/D1958*100)</f>
        <v>5.8823529411764705E-3</v>
      </c>
      <c r="T1958" s="4">
        <f>IF(E1958=0,0,E1958/P1958)</f>
        <v>50</v>
      </c>
      <c r="U1958" t="str">
        <f>PROPER(LEFT(R1958,(SEARCH("/",R1958)-2)+1))</f>
        <v>Technology</v>
      </c>
      <c r="V1958" t="str">
        <f>PROPER(RIGHT(R1958,LEN(R1958)-SEARCH("/",R1958)))</f>
        <v>Web</v>
      </c>
    </row>
    <row r="1959" spans="1:22" x14ac:dyDescent="0.25">
      <c r="A1959">
        <v>2374</v>
      </c>
      <c r="B1959" s="7" t="s">
        <v>2375</v>
      </c>
      <c r="C1959" s="7" t="s">
        <v>6484</v>
      </c>
      <c r="D1959" s="4">
        <v>22000</v>
      </c>
      <c r="E1959" s="4">
        <v>10</v>
      </c>
      <c r="F1959" t="s">
        <v>8220</v>
      </c>
      <c r="G1959" t="s">
        <v>8224</v>
      </c>
      <c r="H1959" t="s">
        <v>8246</v>
      </c>
      <c r="I1959">
        <v>1423772060</v>
      </c>
      <c r="J1959" s="11">
        <f>(((I1959/60)/60)/24)+DATE(1970,1,1)</f>
        <v>42047.843287037031</v>
      </c>
      <c r="K1959">
        <v>1421180060</v>
      </c>
      <c r="L1959" s="15">
        <f>(((K1959/60)/60)/24)+DATE(1970,1,1)</f>
        <v>42017.843287037031</v>
      </c>
      <c r="M1959" s="63">
        <f>DATEDIF(L1959,J1959,"D")</f>
        <v>30</v>
      </c>
      <c r="N1959" s="5">
        <v>30</v>
      </c>
      <c r="O1959" t="b">
        <v>0</v>
      </c>
      <c r="P1959">
        <v>1</v>
      </c>
      <c r="Q1959" t="b">
        <v>0</v>
      </c>
      <c r="R1959" t="s">
        <v>8272</v>
      </c>
      <c r="S1959" s="2">
        <f>IF(E1959=0,0,E1959/D1959*100)</f>
        <v>4.5454545454545456E-2</v>
      </c>
      <c r="T1959" s="4">
        <f>IF(E1959=0,0,E1959/P1959)</f>
        <v>10</v>
      </c>
      <c r="U1959" t="str">
        <f>PROPER(LEFT(R1959,(SEARCH("/",R1959)-2)+1))</f>
        <v>Technology</v>
      </c>
      <c r="V1959" t="str">
        <f>PROPER(RIGHT(R1959,LEN(R1959)-SEARCH("/",R1959)))</f>
        <v>Web</v>
      </c>
    </row>
    <row r="1960" spans="1:22" x14ac:dyDescent="0.25">
      <c r="A1960">
        <v>2375</v>
      </c>
      <c r="B1960" s="7" t="s">
        <v>2376</v>
      </c>
      <c r="C1960" s="7" t="s">
        <v>6485</v>
      </c>
      <c r="D1960" s="4">
        <v>10000</v>
      </c>
      <c r="E1960" s="4">
        <v>0</v>
      </c>
      <c r="F1960" t="s">
        <v>8220</v>
      </c>
      <c r="G1960" t="s">
        <v>8224</v>
      </c>
      <c r="H1960" t="s">
        <v>8246</v>
      </c>
      <c r="I1960">
        <v>1473451437</v>
      </c>
      <c r="J1960" s="11">
        <f>(((I1960/60)/60)/24)+DATE(1970,1,1)</f>
        <v>42622.836076388892</v>
      </c>
      <c r="K1960">
        <v>1470859437</v>
      </c>
      <c r="L1960" s="15">
        <f>(((K1960/60)/60)/24)+DATE(1970,1,1)</f>
        <v>42592.836076388892</v>
      </c>
      <c r="M1960" s="63">
        <f>DATEDIF(L1960,J1960,"D")</f>
        <v>30</v>
      </c>
      <c r="N1960" s="5">
        <v>30</v>
      </c>
      <c r="O1960" t="b">
        <v>0</v>
      </c>
      <c r="P1960">
        <v>0</v>
      </c>
      <c r="Q1960" t="b">
        <v>0</v>
      </c>
      <c r="R1960" t="s">
        <v>8272</v>
      </c>
      <c r="S1960" s="2">
        <f>IF(E1960=0,0,E1960/D1960*100)</f>
        <v>0</v>
      </c>
      <c r="T1960" s="4">
        <f>IF(E1960=0,0,E1960/P1960)</f>
        <v>0</v>
      </c>
      <c r="U1960" t="str">
        <f>PROPER(LEFT(R1960,(SEARCH("/",R1960)-2)+1))</f>
        <v>Technology</v>
      </c>
      <c r="V1960" t="str">
        <f>PROPER(RIGHT(R1960,LEN(R1960)-SEARCH("/",R1960)))</f>
        <v>Web</v>
      </c>
    </row>
    <row r="1961" spans="1:22" x14ac:dyDescent="0.25">
      <c r="A1961">
        <v>2376</v>
      </c>
      <c r="B1961" s="7" t="s">
        <v>2377</v>
      </c>
      <c r="C1961" s="7" t="s">
        <v>6486</v>
      </c>
      <c r="D1961" s="4">
        <v>3000</v>
      </c>
      <c r="E1961" s="4">
        <v>326.33</v>
      </c>
      <c r="F1961" t="s">
        <v>8220</v>
      </c>
      <c r="G1961" t="s">
        <v>8224</v>
      </c>
      <c r="H1961" t="s">
        <v>8246</v>
      </c>
      <c r="I1961">
        <v>1449785566</v>
      </c>
      <c r="J1961" s="11">
        <f>(((I1961/60)/60)/24)+DATE(1970,1,1)</f>
        <v>42348.925532407404</v>
      </c>
      <c r="K1961">
        <v>1447193566</v>
      </c>
      <c r="L1961" s="15">
        <f>(((K1961/60)/60)/24)+DATE(1970,1,1)</f>
        <v>42318.925532407404</v>
      </c>
      <c r="M1961" s="63">
        <f>DATEDIF(L1961,J1961,"D")</f>
        <v>30</v>
      </c>
      <c r="N1961" s="5">
        <v>30</v>
      </c>
      <c r="O1961" t="b">
        <v>0</v>
      </c>
      <c r="P1961">
        <v>4</v>
      </c>
      <c r="Q1961" t="b">
        <v>0</v>
      </c>
      <c r="R1961" t="s">
        <v>8272</v>
      </c>
      <c r="S1961" s="2">
        <f>IF(E1961=0,0,E1961/D1961*100)</f>
        <v>10.877666666666666</v>
      </c>
      <c r="T1961" s="4">
        <f>IF(E1961=0,0,E1961/P1961)</f>
        <v>81.582499999999996</v>
      </c>
      <c r="U1961" t="str">
        <f>PROPER(LEFT(R1961,(SEARCH("/",R1961)-2)+1))</f>
        <v>Technology</v>
      </c>
      <c r="V1961" t="str">
        <f>PROPER(RIGHT(R1961,LEN(R1961)-SEARCH("/",R1961)))</f>
        <v>Web</v>
      </c>
    </row>
    <row r="1962" spans="1:22" x14ac:dyDescent="0.25">
      <c r="A1962">
        <v>2377</v>
      </c>
      <c r="B1962" s="7" t="s">
        <v>2378</v>
      </c>
      <c r="C1962" s="7" t="s">
        <v>6487</v>
      </c>
      <c r="D1962" s="4">
        <v>2500</v>
      </c>
      <c r="E1962" s="4">
        <v>0</v>
      </c>
      <c r="F1962" t="s">
        <v>8220</v>
      </c>
      <c r="G1962" t="s">
        <v>8229</v>
      </c>
      <c r="H1962" t="s">
        <v>8251</v>
      </c>
      <c r="I1962">
        <v>1480110783</v>
      </c>
      <c r="J1962" s="11">
        <f>(((I1962/60)/60)/24)+DATE(1970,1,1)</f>
        <v>42699.911840277782</v>
      </c>
      <c r="K1962">
        <v>1477515183</v>
      </c>
      <c r="L1962" s="15">
        <f>(((K1962/60)/60)/24)+DATE(1970,1,1)</f>
        <v>42669.870173611111</v>
      </c>
      <c r="M1962" s="63">
        <f>DATEDIF(L1962,J1962,"D")</f>
        <v>30</v>
      </c>
      <c r="N1962" s="5">
        <v>30</v>
      </c>
      <c r="O1962" t="b">
        <v>0</v>
      </c>
      <c r="P1962">
        <v>0</v>
      </c>
      <c r="Q1962" t="b">
        <v>0</v>
      </c>
      <c r="R1962" t="s">
        <v>8272</v>
      </c>
      <c r="S1962" s="2">
        <f>IF(E1962=0,0,E1962/D1962*100)</f>
        <v>0</v>
      </c>
      <c r="T1962" s="4">
        <f>IF(E1962=0,0,E1962/P1962)</f>
        <v>0</v>
      </c>
      <c r="U1962" t="str">
        <f>PROPER(LEFT(R1962,(SEARCH("/",R1962)-2)+1))</f>
        <v>Technology</v>
      </c>
      <c r="V1962" t="str">
        <f>PROPER(RIGHT(R1962,LEN(R1962)-SEARCH("/",R1962)))</f>
        <v>Web</v>
      </c>
    </row>
    <row r="1963" spans="1:22" x14ac:dyDescent="0.25">
      <c r="A1963">
        <v>2380</v>
      </c>
      <c r="B1963" s="7" t="s">
        <v>2381</v>
      </c>
      <c r="C1963" s="7" t="s">
        <v>6490</v>
      </c>
      <c r="D1963" s="4">
        <v>15000</v>
      </c>
      <c r="E1963" s="4">
        <v>55</v>
      </c>
      <c r="F1963" t="s">
        <v>8220</v>
      </c>
      <c r="G1963" t="s">
        <v>8224</v>
      </c>
      <c r="H1963" t="s">
        <v>8246</v>
      </c>
      <c r="I1963">
        <v>1443726142</v>
      </c>
      <c r="J1963" s="11">
        <f>(((I1963/60)/60)/24)+DATE(1970,1,1)</f>
        <v>42278.793310185181</v>
      </c>
      <c r="K1963">
        <v>1441134142</v>
      </c>
      <c r="L1963" s="15">
        <f>(((K1963/60)/60)/24)+DATE(1970,1,1)</f>
        <v>42248.793310185181</v>
      </c>
      <c r="M1963" s="63">
        <f>DATEDIF(L1963,J1963,"D")</f>
        <v>30</v>
      </c>
      <c r="N1963" s="5">
        <v>30</v>
      </c>
      <c r="O1963" t="b">
        <v>0</v>
      </c>
      <c r="P1963">
        <v>3</v>
      </c>
      <c r="Q1963" t="b">
        <v>0</v>
      </c>
      <c r="R1963" t="s">
        <v>8272</v>
      </c>
      <c r="S1963" s="2">
        <f>IF(E1963=0,0,E1963/D1963*100)</f>
        <v>0.36666666666666664</v>
      </c>
      <c r="T1963" s="4">
        <f>IF(E1963=0,0,E1963/P1963)</f>
        <v>18.333333333333332</v>
      </c>
      <c r="U1963" t="str">
        <f>PROPER(LEFT(R1963,(SEARCH("/",R1963)-2)+1))</f>
        <v>Technology</v>
      </c>
      <c r="V1963" t="str">
        <f>PROPER(RIGHT(R1963,LEN(R1963)-SEARCH("/",R1963)))</f>
        <v>Web</v>
      </c>
    </row>
    <row r="1964" spans="1:22" x14ac:dyDescent="0.25">
      <c r="A1964">
        <v>2381</v>
      </c>
      <c r="B1964" s="7" t="s">
        <v>2382</v>
      </c>
      <c r="C1964" s="7" t="s">
        <v>6491</v>
      </c>
      <c r="D1964" s="4">
        <v>86350</v>
      </c>
      <c r="E1964" s="4">
        <v>1571</v>
      </c>
      <c r="F1964" t="s">
        <v>8220</v>
      </c>
      <c r="G1964" t="s">
        <v>8224</v>
      </c>
      <c r="H1964" t="s">
        <v>8246</v>
      </c>
      <c r="I1964">
        <v>1428704848</v>
      </c>
      <c r="J1964" s="11">
        <f>(((I1964/60)/60)/24)+DATE(1970,1,1)</f>
        <v>42104.935740740737</v>
      </c>
      <c r="K1964">
        <v>1426112848</v>
      </c>
      <c r="L1964" s="15">
        <f>(((K1964/60)/60)/24)+DATE(1970,1,1)</f>
        <v>42074.935740740737</v>
      </c>
      <c r="M1964" s="63">
        <f>DATEDIF(L1964,J1964,"D")</f>
        <v>30</v>
      </c>
      <c r="N1964" s="5">
        <v>30</v>
      </c>
      <c r="O1964" t="b">
        <v>0</v>
      </c>
      <c r="P1964">
        <v>7</v>
      </c>
      <c r="Q1964" t="b">
        <v>0</v>
      </c>
      <c r="R1964" t="s">
        <v>8272</v>
      </c>
      <c r="S1964" s="2">
        <f>IF(E1964=0,0,E1964/D1964*100)</f>
        <v>1.8193398957730169</v>
      </c>
      <c r="T1964" s="4">
        <f>IF(E1964=0,0,E1964/P1964)</f>
        <v>224.42857142857142</v>
      </c>
      <c r="U1964" t="str">
        <f>PROPER(LEFT(R1964,(SEARCH("/",R1964)-2)+1))</f>
        <v>Technology</v>
      </c>
      <c r="V1964" t="str">
        <f>PROPER(RIGHT(R1964,LEN(R1964)-SEARCH("/",R1964)))</f>
        <v>Web</v>
      </c>
    </row>
    <row r="1965" spans="1:22" x14ac:dyDescent="0.25">
      <c r="A1965">
        <v>2383</v>
      </c>
      <c r="B1965" s="7" t="s">
        <v>2384</v>
      </c>
      <c r="C1965" s="7" t="s">
        <v>6493</v>
      </c>
      <c r="D1965" s="4">
        <v>10000</v>
      </c>
      <c r="E1965" s="4">
        <v>435</v>
      </c>
      <c r="F1965" t="s">
        <v>8220</v>
      </c>
      <c r="G1965" t="s">
        <v>8228</v>
      </c>
      <c r="H1965" t="s">
        <v>8250</v>
      </c>
      <c r="I1965">
        <v>1424568107</v>
      </c>
      <c r="J1965" s="11">
        <f>(((I1965/60)/60)/24)+DATE(1970,1,1)</f>
        <v>42057.056793981479</v>
      </c>
      <c r="K1965">
        <v>1421976107</v>
      </c>
      <c r="L1965" s="15">
        <f>(((K1965/60)/60)/24)+DATE(1970,1,1)</f>
        <v>42027.056793981479</v>
      </c>
      <c r="M1965" s="63">
        <f>DATEDIF(L1965,J1965,"D")</f>
        <v>30</v>
      </c>
      <c r="N1965" s="5">
        <v>30</v>
      </c>
      <c r="O1965" t="b">
        <v>0</v>
      </c>
      <c r="P1965">
        <v>3</v>
      </c>
      <c r="Q1965" t="b">
        <v>0</v>
      </c>
      <c r="R1965" t="s">
        <v>8272</v>
      </c>
      <c r="S1965" s="2">
        <f>IF(E1965=0,0,E1965/D1965*100)</f>
        <v>4.3499999999999996</v>
      </c>
      <c r="T1965" s="4">
        <f>IF(E1965=0,0,E1965/P1965)</f>
        <v>145</v>
      </c>
      <c r="U1965" t="str">
        <f>PROPER(LEFT(R1965,(SEARCH("/",R1965)-2)+1))</f>
        <v>Technology</v>
      </c>
      <c r="V1965" t="str">
        <f>PROPER(RIGHT(R1965,LEN(R1965)-SEARCH("/",R1965)))</f>
        <v>Web</v>
      </c>
    </row>
    <row r="1966" spans="1:22" x14ac:dyDescent="0.25">
      <c r="A1966">
        <v>2384</v>
      </c>
      <c r="B1966" s="7" t="s">
        <v>2385</v>
      </c>
      <c r="C1966" s="7" t="s">
        <v>6494</v>
      </c>
      <c r="D1966" s="4">
        <v>1000</v>
      </c>
      <c r="E1966" s="4">
        <v>8</v>
      </c>
      <c r="F1966" t="s">
        <v>8220</v>
      </c>
      <c r="G1966" t="s">
        <v>8224</v>
      </c>
      <c r="H1966" t="s">
        <v>8246</v>
      </c>
      <c r="I1966">
        <v>1415932643</v>
      </c>
      <c r="J1966" s="11">
        <f>(((I1966/60)/60)/24)+DATE(1970,1,1)</f>
        <v>41957.109293981484</v>
      </c>
      <c r="K1966">
        <v>1413337043</v>
      </c>
      <c r="L1966" s="15">
        <f>(((K1966/60)/60)/24)+DATE(1970,1,1)</f>
        <v>41927.067627314813</v>
      </c>
      <c r="M1966" s="63">
        <f>DATEDIF(L1966,J1966,"D")</f>
        <v>30</v>
      </c>
      <c r="N1966" s="5">
        <v>30</v>
      </c>
      <c r="O1966" t="b">
        <v>0</v>
      </c>
      <c r="P1966">
        <v>8</v>
      </c>
      <c r="Q1966" t="b">
        <v>0</v>
      </c>
      <c r="R1966" t="s">
        <v>8272</v>
      </c>
      <c r="S1966" s="2">
        <f>IF(E1966=0,0,E1966/D1966*100)</f>
        <v>0.8</v>
      </c>
      <c r="T1966" s="4">
        <f>IF(E1966=0,0,E1966/P1966)</f>
        <v>1</v>
      </c>
      <c r="U1966" t="str">
        <f>PROPER(LEFT(R1966,(SEARCH("/",R1966)-2)+1))</f>
        <v>Technology</v>
      </c>
      <c r="V1966" t="str">
        <f>PROPER(RIGHT(R1966,LEN(R1966)-SEARCH("/",R1966)))</f>
        <v>Web</v>
      </c>
    </row>
    <row r="1967" spans="1:22" x14ac:dyDescent="0.25">
      <c r="A1967">
        <v>2385</v>
      </c>
      <c r="B1967" s="7" t="s">
        <v>2386</v>
      </c>
      <c r="C1967" s="7" t="s">
        <v>6495</v>
      </c>
      <c r="D1967" s="4">
        <v>65000</v>
      </c>
      <c r="E1967" s="4">
        <v>788</v>
      </c>
      <c r="F1967" t="s">
        <v>8220</v>
      </c>
      <c r="G1967" t="s">
        <v>8224</v>
      </c>
      <c r="H1967" t="s">
        <v>8246</v>
      </c>
      <c r="I1967">
        <v>1438793432</v>
      </c>
      <c r="J1967" s="11">
        <f>(((I1967/60)/60)/24)+DATE(1970,1,1)</f>
        <v>42221.70175925926</v>
      </c>
      <c r="K1967">
        <v>1436201432</v>
      </c>
      <c r="L1967" s="15">
        <f>(((K1967/60)/60)/24)+DATE(1970,1,1)</f>
        <v>42191.70175925926</v>
      </c>
      <c r="M1967" s="63">
        <f>DATEDIF(L1967,J1967,"D")</f>
        <v>30</v>
      </c>
      <c r="N1967" s="5">
        <v>30</v>
      </c>
      <c r="O1967" t="b">
        <v>0</v>
      </c>
      <c r="P1967">
        <v>7</v>
      </c>
      <c r="Q1967" t="b">
        <v>0</v>
      </c>
      <c r="R1967" t="s">
        <v>8272</v>
      </c>
      <c r="S1967" s="2">
        <f>IF(E1967=0,0,E1967/D1967*100)</f>
        <v>1.2123076923076923</v>
      </c>
      <c r="T1967" s="4">
        <f>IF(E1967=0,0,E1967/P1967)</f>
        <v>112.57142857142857</v>
      </c>
      <c r="U1967" t="str">
        <f>PROPER(LEFT(R1967,(SEARCH("/",R1967)-2)+1))</f>
        <v>Technology</v>
      </c>
      <c r="V1967" t="str">
        <f>PROPER(RIGHT(R1967,LEN(R1967)-SEARCH("/",R1967)))</f>
        <v>Web</v>
      </c>
    </row>
    <row r="1968" spans="1:22" x14ac:dyDescent="0.25">
      <c r="A1968">
        <v>2388</v>
      </c>
      <c r="B1968" s="7" t="s">
        <v>2389</v>
      </c>
      <c r="C1968" s="7" t="s">
        <v>6498</v>
      </c>
      <c r="D1968" s="4">
        <v>37000</v>
      </c>
      <c r="E1968" s="4">
        <v>463</v>
      </c>
      <c r="F1968" t="s">
        <v>8220</v>
      </c>
      <c r="G1968" t="s">
        <v>8224</v>
      </c>
      <c r="H1968" t="s">
        <v>8246</v>
      </c>
      <c r="I1968">
        <v>1421350140</v>
      </c>
      <c r="J1968" s="11">
        <f>(((I1968/60)/60)/24)+DATE(1970,1,1)</f>
        <v>42019.811805555553</v>
      </c>
      <c r="K1968">
        <v>1418761759</v>
      </c>
      <c r="L1968" s="15">
        <f>(((K1968/60)/60)/24)+DATE(1970,1,1)</f>
        <v>41989.853692129633</v>
      </c>
      <c r="M1968" s="63">
        <f>DATEDIF(L1968,J1968,"D")</f>
        <v>30</v>
      </c>
      <c r="N1968" s="5">
        <v>30</v>
      </c>
      <c r="O1968" t="b">
        <v>0</v>
      </c>
      <c r="P1968">
        <v>8</v>
      </c>
      <c r="Q1968" t="b">
        <v>0</v>
      </c>
      <c r="R1968" t="s">
        <v>8272</v>
      </c>
      <c r="S1968" s="2">
        <f>IF(E1968=0,0,E1968/D1968*100)</f>
        <v>1.2513513513513512</v>
      </c>
      <c r="T1968" s="4">
        <f>IF(E1968=0,0,E1968/P1968)</f>
        <v>57.875</v>
      </c>
      <c r="U1968" t="str">
        <f>PROPER(LEFT(R1968,(SEARCH("/",R1968)-2)+1))</f>
        <v>Technology</v>
      </c>
      <c r="V1968" t="str">
        <f>PROPER(RIGHT(R1968,LEN(R1968)-SEARCH("/",R1968)))</f>
        <v>Web</v>
      </c>
    </row>
    <row r="1969" spans="1:22" x14ac:dyDescent="0.25">
      <c r="A1969">
        <v>2391</v>
      </c>
      <c r="B1969" s="7" t="s">
        <v>2392</v>
      </c>
      <c r="C1969" s="7" t="s">
        <v>6501</v>
      </c>
      <c r="D1969" s="4">
        <v>20000</v>
      </c>
      <c r="E1969" s="4">
        <v>25</v>
      </c>
      <c r="F1969" t="s">
        <v>8220</v>
      </c>
      <c r="G1969" t="s">
        <v>8224</v>
      </c>
      <c r="H1969" t="s">
        <v>8246</v>
      </c>
      <c r="I1969">
        <v>1427825044</v>
      </c>
      <c r="J1969" s="11">
        <f>(((I1969/60)/60)/24)+DATE(1970,1,1)</f>
        <v>42094.752824074079</v>
      </c>
      <c r="K1969">
        <v>1425236644</v>
      </c>
      <c r="L1969" s="15">
        <f>(((K1969/60)/60)/24)+DATE(1970,1,1)</f>
        <v>42064.794490740736</v>
      </c>
      <c r="M1969" s="63">
        <f>DATEDIF(L1969,J1969,"D")</f>
        <v>30</v>
      </c>
      <c r="N1969" s="5">
        <v>30</v>
      </c>
      <c r="O1969" t="b">
        <v>0</v>
      </c>
      <c r="P1969">
        <v>1</v>
      </c>
      <c r="Q1969" t="b">
        <v>0</v>
      </c>
      <c r="R1969" t="s">
        <v>8272</v>
      </c>
      <c r="S1969" s="2">
        <f>IF(E1969=0,0,E1969/D1969*100)</f>
        <v>0.125</v>
      </c>
      <c r="T1969" s="4">
        <f>IF(E1969=0,0,E1969/P1969)</f>
        <v>25</v>
      </c>
      <c r="U1969" t="str">
        <f>PROPER(LEFT(R1969,(SEARCH("/",R1969)-2)+1))</f>
        <v>Technology</v>
      </c>
      <c r="V1969" t="str">
        <f>PROPER(RIGHT(R1969,LEN(R1969)-SEARCH("/",R1969)))</f>
        <v>Web</v>
      </c>
    </row>
    <row r="1970" spans="1:22" x14ac:dyDescent="0.25">
      <c r="A1970">
        <v>2392</v>
      </c>
      <c r="B1970" s="7" t="s">
        <v>2393</v>
      </c>
      <c r="C1970" s="7" t="s">
        <v>6502</v>
      </c>
      <c r="D1970" s="4">
        <v>4200</v>
      </c>
      <c r="E1970" s="4">
        <v>0</v>
      </c>
      <c r="F1970" t="s">
        <v>8220</v>
      </c>
      <c r="G1970" t="s">
        <v>8224</v>
      </c>
      <c r="H1970" t="s">
        <v>8246</v>
      </c>
      <c r="I1970">
        <v>1446087223</v>
      </c>
      <c r="J1970" s="11">
        <f>(((I1970/60)/60)/24)+DATE(1970,1,1)</f>
        <v>42306.120636574073</v>
      </c>
      <c r="K1970">
        <v>1443495223</v>
      </c>
      <c r="L1970" s="15">
        <f>(((K1970/60)/60)/24)+DATE(1970,1,1)</f>
        <v>42276.120636574073</v>
      </c>
      <c r="M1970" s="63">
        <f>DATEDIF(L1970,J1970,"D")</f>
        <v>30</v>
      </c>
      <c r="N1970" s="5">
        <v>30</v>
      </c>
      <c r="O1970" t="b">
        <v>0</v>
      </c>
      <c r="P1970">
        <v>0</v>
      </c>
      <c r="Q1970" t="b">
        <v>0</v>
      </c>
      <c r="R1970" t="s">
        <v>8272</v>
      </c>
      <c r="S1970" s="2">
        <f>IF(E1970=0,0,E1970/D1970*100)</f>
        <v>0</v>
      </c>
      <c r="T1970" s="4">
        <f>IF(E1970=0,0,E1970/P1970)</f>
        <v>0</v>
      </c>
      <c r="U1970" t="str">
        <f>PROPER(LEFT(R1970,(SEARCH("/",R1970)-2)+1))</f>
        <v>Technology</v>
      </c>
      <c r="V1970" t="str">
        <f>PROPER(RIGHT(R1970,LEN(R1970)-SEARCH("/",R1970)))</f>
        <v>Web</v>
      </c>
    </row>
    <row r="1971" spans="1:22" x14ac:dyDescent="0.25">
      <c r="A1971">
        <v>2393</v>
      </c>
      <c r="B1971" s="7" t="s">
        <v>2394</v>
      </c>
      <c r="C1971" s="7" t="s">
        <v>6503</v>
      </c>
      <c r="D1971" s="4">
        <v>100000</v>
      </c>
      <c r="E1971" s="4">
        <v>50</v>
      </c>
      <c r="F1971" t="s">
        <v>8220</v>
      </c>
      <c r="G1971" t="s">
        <v>8224</v>
      </c>
      <c r="H1971" t="s">
        <v>8246</v>
      </c>
      <c r="I1971">
        <v>1439048017</v>
      </c>
      <c r="J1971" s="11">
        <f>(((I1971/60)/60)/24)+DATE(1970,1,1)</f>
        <v>42224.648344907408</v>
      </c>
      <c r="K1971">
        <v>1436456017</v>
      </c>
      <c r="L1971" s="15">
        <f>(((K1971/60)/60)/24)+DATE(1970,1,1)</f>
        <v>42194.648344907408</v>
      </c>
      <c r="M1971" s="63">
        <f>DATEDIF(L1971,J1971,"D")</f>
        <v>30</v>
      </c>
      <c r="N1971" s="5">
        <v>30</v>
      </c>
      <c r="O1971" t="b">
        <v>0</v>
      </c>
      <c r="P1971">
        <v>1</v>
      </c>
      <c r="Q1971" t="b">
        <v>0</v>
      </c>
      <c r="R1971" t="s">
        <v>8272</v>
      </c>
      <c r="S1971" s="2">
        <f>IF(E1971=0,0,E1971/D1971*100)</f>
        <v>0.05</v>
      </c>
      <c r="T1971" s="4">
        <f>IF(E1971=0,0,E1971/P1971)</f>
        <v>50</v>
      </c>
      <c r="U1971" t="str">
        <f>PROPER(LEFT(R1971,(SEARCH("/",R1971)-2)+1))</f>
        <v>Technology</v>
      </c>
      <c r="V1971" t="str">
        <f>PROPER(RIGHT(R1971,LEN(R1971)-SEARCH("/",R1971)))</f>
        <v>Web</v>
      </c>
    </row>
    <row r="1972" spans="1:22" x14ac:dyDescent="0.25">
      <c r="A1972">
        <v>2394</v>
      </c>
      <c r="B1972" s="7" t="s">
        <v>2395</v>
      </c>
      <c r="C1972" s="7" t="s">
        <v>6504</v>
      </c>
      <c r="D1972" s="4">
        <v>5000</v>
      </c>
      <c r="E1972" s="4">
        <v>3</v>
      </c>
      <c r="F1972" t="s">
        <v>8220</v>
      </c>
      <c r="G1972" t="s">
        <v>8241</v>
      </c>
      <c r="H1972" t="s">
        <v>8249</v>
      </c>
      <c r="I1972">
        <v>1424940093</v>
      </c>
      <c r="J1972" s="11">
        <f>(((I1972/60)/60)/24)+DATE(1970,1,1)</f>
        <v>42061.362187499995</v>
      </c>
      <c r="K1972">
        <v>1422348093</v>
      </c>
      <c r="L1972" s="15">
        <f>(((K1972/60)/60)/24)+DATE(1970,1,1)</f>
        <v>42031.362187499995</v>
      </c>
      <c r="M1972" s="63">
        <f>DATEDIF(L1972,J1972,"D")</f>
        <v>30</v>
      </c>
      <c r="N1972" s="5">
        <v>30</v>
      </c>
      <c r="O1972" t="b">
        <v>0</v>
      </c>
      <c r="P1972">
        <v>2</v>
      </c>
      <c r="Q1972" t="b">
        <v>0</v>
      </c>
      <c r="R1972" t="s">
        <v>8272</v>
      </c>
      <c r="S1972" s="2">
        <f>IF(E1972=0,0,E1972/D1972*100)</f>
        <v>0.06</v>
      </c>
      <c r="T1972" s="4">
        <f>IF(E1972=0,0,E1972/P1972)</f>
        <v>1.5</v>
      </c>
      <c r="U1972" t="str">
        <f>PROPER(LEFT(R1972,(SEARCH("/",R1972)-2)+1))</f>
        <v>Technology</v>
      </c>
      <c r="V1972" t="str">
        <f>PROPER(RIGHT(R1972,LEN(R1972)-SEARCH("/",R1972)))</f>
        <v>Web</v>
      </c>
    </row>
    <row r="1973" spans="1:22" x14ac:dyDescent="0.25">
      <c r="A1973">
        <v>2396</v>
      </c>
      <c r="B1973" s="7" t="s">
        <v>2397</v>
      </c>
      <c r="C1973" s="7" t="s">
        <v>6506</v>
      </c>
      <c r="D1973" s="4">
        <v>5000</v>
      </c>
      <c r="E1973" s="4">
        <v>10</v>
      </c>
      <c r="F1973" t="s">
        <v>8220</v>
      </c>
      <c r="G1973" t="s">
        <v>8240</v>
      </c>
      <c r="H1973" t="s">
        <v>8257</v>
      </c>
      <c r="I1973">
        <v>1444940558</v>
      </c>
      <c r="J1973" s="11">
        <f>(((I1973/60)/60)/24)+DATE(1970,1,1)</f>
        <v>42292.849050925928</v>
      </c>
      <c r="K1973">
        <v>1442348558</v>
      </c>
      <c r="L1973" s="15">
        <f>(((K1973/60)/60)/24)+DATE(1970,1,1)</f>
        <v>42262.849050925928</v>
      </c>
      <c r="M1973" s="63">
        <f>DATEDIF(L1973,J1973,"D")</f>
        <v>30</v>
      </c>
      <c r="N1973" s="5">
        <v>30</v>
      </c>
      <c r="O1973" t="b">
        <v>0</v>
      </c>
      <c r="P1973">
        <v>1</v>
      </c>
      <c r="Q1973" t="b">
        <v>0</v>
      </c>
      <c r="R1973" t="s">
        <v>8272</v>
      </c>
      <c r="S1973" s="2">
        <f>IF(E1973=0,0,E1973/D1973*100)</f>
        <v>0.2</v>
      </c>
      <c r="T1973" s="4">
        <f>IF(E1973=0,0,E1973/P1973)</f>
        <v>10</v>
      </c>
      <c r="U1973" t="str">
        <f>PROPER(LEFT(R1973,(SEARCH("/",R1973)-2)+1))</f>
        <v>Technology</v>
      </c>
      <c r="V1973" t="str">
        <f>PROPER(RIGHT(R1973,LEN(R1973)-SEARCH("/",R1973)))</f>
        <v>Web</v>
      </c>
    </row>
    <row r="1974" spans="1:22" x14ac:dyDescent="0.25">
      <c r="A1974">
        <v>2397</v>
      </c>
      <c r="B1974" s="7" t="s">
        <v>2398</v>
      </c>
      <c r="C1974" s="7" t="s">
        <v>6507</v>
      </c>
      <c r="D1974" s="4">
        <v>124000</v>
      </c>
      <c r="E1974" s="4">
        <v>0</v>
      </c>
      <c r="F1974" t="s">
        <v>8220</v>
      </c>
      <c r="G1974" t="s">
        <v>8224</v>
      </c>
      <c r="H1974" t="s">
        <v>8246</v>
      </c>
      <c r="I1974">
        <v>1420233256</v>
      </c>
      <c r="J1974" s="11">
        <f>(((I1974/60)/60)/24)+DATE(1970,1,1)</f>
        <v>42006.88490740741</v>
      </c>
      <c r="K1974">
        <v>1417641256</v>
      </c>
      <c r="L1974" s="15">
        <f>(((K1974/60)/60)/24)+DATE(1970,1,1)</f>
        <v>41976.88490740741</v>
      </c>
      <c r="M1974" s="63">
        <f>DATEDIF(L1974,J1974,"D")</f>
        <v>30</v>
      </c>
      <c r="N1974" s="5">
        <v>30</v>
      </c>
      <c r="O1974" t="b">
        <v>0</v>
      </c>
      <c r="P1974">
        <v>0</v>
      </c>
      <c r="Q1974" t="b">
        <v>0</v>
      </c>
      <c r="R1974" t="s">
        <v>8272</v>
      </c>
      <c r="S1974" s="2">
        <f>IF(E1974=0,0,E1974/D1974*100)</f>
        <v>0</v>
      </c>
      <c r="T1974" s="4">
        <f>IF(E1974=0,0,E1974/P1974)</f>
        <v>0</v>
      </c>
      <c r="U1974" t="str">
        <f>PROPER(LEFT(R1974,(SEARCH("/",R1974)-2)+1))</f>
        <v>Technology</v>
      </c>
      <c r="V1974" t="str">
        <f>PROPER(RIGHT(R1974,LEN(R1974)-SEARCH("/",R1974)))</f>
        <v>Web</v>
      </c>
    </row>
    <row r="1975" spans="1:22" x14ac:dyDescent="0.25">
      <c r="A1975">
        <v>2398</v>
      </c>
      <c r="B1975" s="7" t="s">
        <v>2399</v>
      </c>
      <c r="C1975" s="7" t="s">
        <v>6508</v>
      </c>
      <c r="D1975" s="4">
        <v>4000</v>
      </c>
      <c r="E1975" s="4">
        <v>0</v>
      </c>
      <c r="F1975" t="s">
        <v>8220</v>
      </c>
      <c r="G1975" t="s">
        <v>8224</v>
      </c>
      <c r="H1975" t="s">
        <v>8246</v>
      </c>
      <c r="I1975">
        <v>1435874384</v>
      </c>
      <c r="J1975" s="11">
        <f>(((I1975/60)/60)/24)+DATE(1970,1,1)</f>
        <v>42187.916481481487</v>
      </c>
      <c r="K1975">
        <v>1433282384</v>
      </c>
      <c r="L1975" s="15">
        <f>(((K1975/60)/60)/24)+DATE(1970,1,1)</f>
        <v>42157.916481481487</v>
      </c>
      <c r="M1975" s="63">
        <f>DATEDIF(L1975,J1975,"D")</f>
        <v>30</v>
      </c>
      <c r="N1975" s="5">
        <v>30</v>
      </c>
      <c r="O1975" t="b">
        <v>0</v>
      </c>
      <c r="P1975">
        <v>0</v>
      </c>
      <c r="Q1975" t="b">
        <v>0</v>
      </c>
      <c r="R1975" t="s">
        <v>8272</v>
      </c>
      <c r="S1975" s="2">
        <f>IF(E1975=0,0,E1975/D1975*100)</f>
        <v>0</v>
      </c>
      <c r="T1975" s="4">
        <f>IF(E1975=0,0,E1975/P1975)</f>
        <v>0</v>
      </c>
      <c r="U1975" t="str">
        <f>PROPER(LEFT(R1975,(SEARCH("/",R1975)-2)+1))</f>
        <v>Technology</v>
      </c>
      <c r="V1975" t="str">
        <f>PROPER(RIGHT(R1975,LEN(R1975)-SEARCH("/",R1975)))</f>
        <v>Web</v>
      </c>
    </row>
    <row r="1976" spans="1:22" x14ac:dyDescent="0.25">
      <c r="A1976">
        <v>2400</v>
      </c>
      <c r="B1976" s="7" t="s">
        <v>2401</v>
      </c>
      <c r="C1976" s="7" t="s">
        <v>6510</v>
      </c>
      <c r="D1976" s="4">
        <v>50000</v>
      </c>
      <c r="E1976" s="4">
        <v>0</v>
      </c>
      <c r="F1976" t="s">
        <v>8220</v>
      </c>
      <c r="G1976" t="s">
        <v>8226</v>
      </c>
      <c r="H1976" t="s">
        <v>8248</v>
      </c>
      <c r="I1976">
        <v>1460615164</v>
      </c>
      <c r="J1976" s="11">
        <f>(((I1976/60)/60)/24)+DATE(1970,1,1)</f>
        <v>42474.268101851849</v>
      </c>
      <c r="K1976">
        <v>1458023164</v>
      </c>
      <c r="L1976" s="15">
        <f>(((K1976/60)/60)/24)+DATE(1970,1,1)</f>
        <v>42444.268101851849</v>
      </c>
      <c r="M1976" s="63">
        <f>DATEDIF(L1976,J1976,"D")</f>
        <v>30</v>
      </c>
      <c r="N1976" s="5">
        <v>30</v>
      </c>
      <c r="O1976" t="b">
        <v>0</v>
      </c>
      <c r="P1976">
        <v>0</v>
      </c>
      <c r="Q1976" t="b">
        <v>0</v>
      </c>
      <c r="R1976" t="s">
        <v>8272</v>
      </c>
      <c r="S1976" s="2">
        <f>IF(E1976=0,0,E1976/D1976*100)</f>
        <v>0</v>
      </c>
      <c r="T1976" s="4">
        <f>IF(E1976=0,0,E1976/P1976)</f>
        <v>0</v>
      </c>
      <c r="U1976" t="str">
        <f>PROPER(LEFT(R1976,(SEARCH("/",R1976)-2)+1))</f>
        <v>Technology</v>
      </c>
      <c r="V1976" t="str">
        <f>PROPER(RIGHT(R1976,LEN(R1976)-SEARCH("/",R1976)))</f>
        <v>Web</v>
      </c>
    </row>
    <row r="1977" spans="1:22" x14ac:dyDescent="0.25">
      <c r="A1977">
        <v>2402</v>
      </c>
      <c r="B1977" s="7" t="s">
        <v>2403</v>
      </c>
      <c r="C1977" s="7" t="s">
        <v>6512</v>
      </c>
      <c r="D1977" s="4">
        <v>12000</v>
      </c>
      <c r="E1977" s="4">
        <v>52</v>
      </c>
      <c r="F1977" t="s">
        <v>8221</v>
      </c>
      <c r="G1977" t="s">
        <v>8224</v>
      </c>
      <c r="H1977" t="s">
        <v>8246</v>
      </c>
      <c r="I1977">
        <v>1431533931</v>
      </c>
      <c r="J1977" s="11">
        <f>(((I1977/60)/60)/24)+DATE(1970,1,1)</f>
        <v>42137.679756944446</v>
      </c>
      <c r="K1977">
        <v>1428941931</v>
      </c>
      <c r="L1977" s="15">
        <f>(((K1977/60)/60)/24)+DATE(1970,1,1)</f>
        <v>42107.679756944446</v>
      </c>
      <c r="M1977" s="63">
        <f>DATEDIF(L1977,J1977,"D")</f>
        <v>30</v>
      </c>
      <c r="N1977" s="5">
        <v>30</v>
      </c>
      <c r="O1977" t="b">
        <v>0</v>
      </c>
      <c r="P1977">
        <v>1</v>
      </c>
      <c r="Q1977" t="b">
        <v>0</v>
      </c>
      <c r="R1977" t="s">
        <v>8284</v>
      </c>
      <c r="S1977" s="2">
        <f>IF(E1977=0,0,E1977/D1977*100)</f>
        <v>0.43333333333333329</v>
      </c>
      <c r="T1977" s="4">
        <f>IF(E1977=0,0,E1977/P1977)</f>
        <v>52</v>
      </c>
      <c r="U1977" t="str">
        <f>PROPER(LEFT(R1977,(SEARCH("/",R1977)-2)+1))</f>
        <v>Food</v>
      </c>
      <c r="V1977" t="str">
        <f>PROPER(RIGHT(R1977,LEN(R1977)-SEARCH("/",R1977)))</f>
        <v>Food Trucks</v>
      </c>
    </row>
    <row r="1978" spans="1:22" x14ac:dyDescent="0.25">
      <c r="A1978">
        <v>2404</v>
      </c>
      <c r="B1978" s="7" t="s">
        <v>2405</v>
      </c>
      <c r="C1978" s="7" t="s">
        <v>6514</v>
      </c>
      <c r="D1978" s="4">
        <v>15000</v>
      </c>
      <c r="E1978" s="4">
        <v>0</v>
      </c>
      <c r="F1978" t="s">
        <v>8221</v>
      </c>
      <c r="G1978" t="s">
        <v>8224</v>
      </c>
      <c r="H1978" t="s">
        <v>8246</v>
      </c>
      <c r="I1978">
        <v>1451782607</v>
      </c>
      <c r="J1978" s="11">
        <f>(((I1978/60)/60)/24)+DATE(1970,1,1)</f>
        <v>42372.03943287037</v>
      </c>
      <c r="K1978">
        <v>1449190607</v>
      </c>
      <c r="L1978" s="15">
        <f>(((K1978/60)/60)/24)+DATE(1970,1,1)</f>
        <v>42342.03943287037</v>
      </c>
      <c r="M1978" s="63">
        <f>DATEDIF(L1978,J1978,"D")</f>
        <v>30</v>
      </c>
      <c r="N1978" s="5">
        <v>30</v>
      </c>
      <c r="O1978" t="b">
        <v>0</v>
      </c>
      <c r="P1978">
        <v>0</v>
      </c>
      <c r="Q1978" t="b">
        <v>0</v>
      </c>
      <c r="R1978" t="s">
        <v>8284</v>
      </c>
      <c r="S1978" s="2">
        <f>IF(E1978=0,0,E1978/D1978*100)</f>
        <v>0</v>
      </c>
      <c r="T1978" s="4">
        <f>IF(E1978=0,0,E1978/P1978)</f>
        <v>0</v>
      </c>
      <c r="U1978" t="str">
        <f>PROPER(LEFT(R1978,(SEARCH("/",R1978)-2)+1))</f>
        <v>Food</v>
      </c>
      <c r="V1978" t="str">
        <f>PROPER(RIGHT(R1978,LEN(R1978)-SEARCH("/",R1978)))</f>
        <v>Food Trucks</v>
      </c>
    </row>
    <row r="1979" spans="1:22" x14ac:dyDescent="0.25">
      <c r="A1979">
        <v>2408</v>
      </c>
      <c r="B1979" s="7" t="s">
        <v>2409</v>
      </c>
      <c r="C1979" s="7" t="s">
        <v>6518</v>
      </c>
      <c r="D1979" s="4">
        <v>15000</v>
      </c>
      <c r="E1979" s="4">
        <v>30</v>
      </c>
      <c r="F1979" t="s">
        <v>8221</v>
      </c>
      <c r="G1979" t="s">
        <v>8224</v>
      </c>
      <c r="H1979" t="s">
        <v>8246</v>
      </c>
      <c r="I1979">
        <v>1415247757</v>
      </c>
      <c r="J1979" s="11">
        <f>(((I1979/60)/60)/24)+DATE(1970,1,1)</f>
        <v>41949.182372685187</v>
      </c>
      <c r="K1979">
        <v>1412652157</v>
      </c>
      <c r="L1979" s="15">
        <f>(((K1979/60)/60)/24)+DATE(1970,1,1)</f>
        <v>41919.140706018516</v>
      </c>
      <c r="M1979" s="63">
        <f>DATEDIF(L1979,J1979,"D")</f>
        <v>30</v>
      </c>
      <c r="N1979" s="5">
        <v>30</v>
      </c>
      <c r="O1979" t="b">
        <v>0</v>
      </c>
      <c r="P1979">
        <v>2</v>
      </c>
      <c r="Q1979" t="b">
        <v>0</v>
      </c>
      <c r="R1979" t="s">
        <v>8284</v>
      </c>
      <c r="S1979" s="2">
        <f>IF(E1979=0,0,E1979/D1979*100)</f>
        <v>0.2</v>
      </c>
      <c r="T1979" s="4">
        <f>IF(E1979=0,0,E1979/P1979)</f>
        <v>15</v>
      </c>
      <c r="U1979" t="str">
        <f>PROPER(LEFT(R1979,(SEARCH("/",R1979)-2)+1))</f>
        <v>Food</v>
      </c>
      <c r="V1979" t="str">
        <f>PROPER(RIGHT(R1979,LEN(R1979)-SEARCH("/",R1979)))</f>
        <v>Food Trucks</v>
      </c>
    </row>
    <row r="1980" spans="1:22" x14ac:dyDescent="0.25">
      <c r="A1980">
        <v>2409</v>
      </c>
      <c r="B1980" s="7" t="s">
        <v>2410</v>
      </c>
      <c r="C1980" s="7" t="s">
        <v>6519</v>
      </c>
      <c r="D1980" s="4">
        <v>25000</v>
      </c>
      <c r="E1980" s="4">
        <v>460</v>
      </c>
      <c r="F1980" t="s">
        <v>8221</v>
      </c>
      <c r="G1980" t="s">
        <v>8224</v>
      </c>
      <c r="H1980" t="s">
        <v>8246</v>
      </c>
      <c r="I1980">
        <v>1439931675</v>
      </c>
      <c r="J1980" s="11">
        <f>(((I1980/60)/60)/24)+DATE(1970,1,1)</f>
        <v>42234.875868055555</v>
      </c>
      <c r="K1980">
        <v>1437339675</v>
      </c>
      <c r="L1980" s="15">
        <f>(((K1980/60)/60)/24)+DATE(1970,1,1)</f>
        <v>42204.875868055555</v>
      </c>
      <c r="M1980" s="63">
        <f>DATEDIF(L1980,J1980,"D")</f>
        <v>30</v>
      </c>
      <c r="N1980" s="5">
        <v>30</v>
      </c>
      <c r="O1980" t="b">
        <v>0</v>
      </c>
      <c r="P1980">
        <v>6</v>
      </c>
      <c r="Q1980" t="b">
        <v>0</v>
      </c>
      <c r="R1980" t="s">
        <v>8284</v>
      </c>
      <c r="S1980" s="2">
        <f>IF(E1980=0,0,E1980/D1980*100)</f>
        <v>1.8399999999999999</v>
      </c>
      <c r="T1980" s="4">
        <f>IF(E1980=0,0,E1980/P1980)</f>
        <v>76.666666666666671</v>
      </c>
      <c r="U1980" t="str">
        <f>PROPER(LEFT(R1980,(SEARCH("/",R1980)-2)+1))</f>
        <v>Food</v>
      </c>
      <c r="V1980" t="str">
        <f>PROPER(RIGHT(R1980,LEN(R1980)-SEARCH("/",R1980)))</f>
        <v>Food Trucks</v>
      </c>
    </row>
    <row r="1981" spans="1:22" x14ac:dyDescent="0.25">
      <c r="A1981">
        <v>2410</v>
      </c>
      <c r="B1981" s="7" t="s">
        <v>2411</v>
      </c>
      <c r="C1981" s="7" t="s">
        <v>6520</v>
      </c>
      <c r="D1981" s="4">
        <v>15000</v>
      </c>
      <c r="E1981" s="4">
        <v>0</v>
      </c>
      <c r="F1981" t="s">
        <v>8221</v>
      </c>
      <c r="G1981" t="s">
        <v>8226</v>
      </c>
      <c r="H1981" t="s">
        <v>8248</v>
      </c>
      <c r="I1981">
        <v>1441619275</v>
      </c>
      <c r="J1981" s="11">
        <f>(((I1981/60)/60)/24)+DATE(1970,1,1)</f>
        <v>42254.408275462964</v>
      </c>
      <c r="K1981">
        <v>1439027275</v>
      </c>
      <c r="L1981" s="15">
        <f>(((K1981/60)/60)/24)+DATE(1970,1,1)</f>
        <v>42224.408275462964</v>
      </c>
      <c r="M1981" s="63">
        <f>DATEDIF(L1981,J1981,"D")</f>
        <v>30</v>
      </c>
      <c r="N1981" s="5">
        <v>30</v>
      </c>
      <c r="O1981" t="b">
        <v>0</v>
      </c>
      <c r="P1981">
        <v>0</v>
      </c>
      <c r="Q1981" t="b">
        <v>0</v>
      </c>
      <c r="R1981" t="s">
        <v>8284</v>
      </c>
      <c r="S1981" s="2">
        <f>IF(E1981=0,0,E1981/D1981*100)</f>
        <v>0</v>
      </c>
      <c r="T1981" s="4">
        <f>IF(E1981=0,0,E1981/P1981)</f>
        <v>0</v>
      </c>
      <c r="U1981" t="str">
        <f>PROPER(LEFT(R1981,(SEARCH("/",R1981)-2)+1))</f>
        <v>Food</v>
      </c>
      <c r="V1981" t="str">
        <f>PROPER(RIGHT(R1981,LEN(R1981)-SEARCH("/",R1981)))</f>
        <v>Food Trucks</v>
      </c>
    </row>
    <row r="1982" spans="1:22" x14ac:dyDescent="0.25">
      <c r="A1982">
        <v>2411</v>
      </c>
      <c r="B1982" s="7" t="s">
        <v>2412</v>
      </c>
      <c r="C1982" s="7" t="s">
        <v>6521</v>
      </c>
      <c r="D1982" s="4">
        <v>25000</v>
      </c>
      <c r="E1982" s="4">
        <v>151</v>
      </c>
      <c r="F1982" t="s">
        <v>8221</v>
      </c>
      <c r="G1982" t="s">
        <v>8224</v>
      </c>
      <c r="H1982" t="s">
        <v>8246</v>
      </c>
      <c r="I1982">
        <v>1440524082</v>
      </c>
      <c r="J1982" s="11">
        <f>(((I1982/60)/60)/24)+DATE(1970,1,1)</f>
        <v>42241.732430555552</v>
      </c>
      <c r="K1982">
        <v>1437932082</v>
      </c>
      <c r="L1982" s="15">
        <f>(((K1982/60)/60)/24)+DATE(1970,1,1)</f>
        <v>42211.732430555552</v>
      </c>
      <c r="M1982" s="63">
        <f>DATEDIF(L1982,J1982,"D")</f>
        <v>30</v>
      </c>
      <c r="N1982" s="5">
        <v>30</v>
      </c>
      <c r="O1982" t="b">
        <v>0</v>
      </c>
      <c r="P1982">
        <v>3</v>
      </c>
      <c r="Q1982" t="b">
        <v>0</v>
      </c>
      <c r="R1982" t="s">
        <v>8284</v>
      </c>
      <c r="S1982" s="2">
        <f>IF(E1982=0,0,E1982/D1982*100)</f>
        <v>0.60399999999999998</v>
      </c>
      <c r="T1982" s="4">
        <f>IF(E1982=0,0,E1982/P1982)</f>
        <v>50.333333333333336</v>
      </c>
      <c r="U1982" t="str">
        <f>PROPER(LEFT(R1982,(SEARCH("/",R1982)-2)+1))</f>
        <v>Food</v>
      </c>
      <c r="V1982" t="str">
        <f>PROPER(RIGHT(R1982,LEN(R1982)-SEARCH("/",R1982)))</f>
        <v>Food Trucks</v>
      </c>
    </row>
    <row r="1983" spans="1:22" x14ac:dyDescent="0.25">
      <c r="A1983">
        <v>2413</v>
      </c>
      <c r="B1983" s="7" t="s">
        <v>2414</v>
      </c>
      <c r="C1983" s="7" t="s">
        <v>6523</v>
      </c>
      <c r="D1983" s="4">
        <v>3000</v>
      </c>
      <c r="E1983" s="4">
        <v>25</v>
      </c>
      <c r="F1983" t="s">
        <v>8221</v>
      </c>
      <c r="G1983" t="s">
        <v>8224</v>
      </c>
      <c r="H1983" t="s">
        <v>8246</v>
      </c>
      <c r="I1983">
        <v>1401579000</v>
      </c>
      <c r="J1983" s="11">
        <f>(((I1983/60)/60)/24)+DATE(1970,1,1)</f>
        <v>41790.979166666664</v>
      </c>
      <c r="K1983">
        <v>1398911882</v>
      </c>
      <c r="L1983" s="15">
        <f>(((K1983/60)/60)/24)+DATE(1970,1,1)</f>
        <v>41760.10974537037</v>
      </c>
      <c r="M1983" s="63">
        <f>DATEDIF(L1983,J1983,"D")</f>
        <v>30</v>
      </c>
      <c r="N1983" s="5">
        <v>30</v>
      </c>
      <c r="O1983" t="b">
        <v>0</v>
      </c>
      <c r="P1983">
        <v>3</v>
      </c>
      <c r="Q1983" t="b">
        <v>0</v>
      </c>
      <c r="R1983" t="s">
        <v>8284</v>
      </c>
      <c r="S1983" s="2">
        <f>IF(E1983=0,0,E1983/D1983*100)</f>
        <v>0.83333333333333337</v>
      </c>
      <c r="T1983" s="4">
        <f>IF(E1983=0,0,E1983/P1983)</f>
        <v>8.3333333333333339</v>
      </c>
      <c r="U1983" t="str">
        <f>PROPER(LEFT(R1983,(SEARCH("/",R1983)-2)+1))</f>
        <v>Food</v>
      </c>
      <c r="V1983" t="str">
        <f>PROPER(RIGHT(R1983,LEN(R1983)-SEARCH("/",R1983)))</f>
        <v>Food Trucks</v>
      </c>
    </row>
    <row r="1984" spans="1:22" x14ac:dyDescent="0.25">
      <c r="A1984">
        <v>2415</v>
      </c>
      <c r="B1984" s="7" t="s">
        <v>2416</v>
      </c>
      <c r="C1984" s="7" t="s">
        <v>6525</v>
      </c>
      <c r="D1984" s="4">
        <v>60000</v>
      </c>
      <c r="E1984" s="4">
        <v>335</v>
      </c>
      <c r="F1984" t="s">
        <v>8221</v>
      </c>
      <c r="G1984" t="s">
        <v>8224</v>
      </c>
      <c r="H1984" t="s">
        <v>8246</v>
      </c>
      <c r="I1984">
        <v>1468615346</v>
      </c>
      <c r="J1984" s="11">
        <f>(((I1984/60)/60)/24)+DATE(1970,1,1)</f>
        <v>42566.862800925926</v>
      </c>
      <c r="K1984">
        <v>1466023346</v>
      </c>
      <c r="L1984" s="15">
        <f>(((K1984/60)/60)/24)+DATE(1970,1,1)</f>
        <v>42536.862800925926</v>
      </c>
      <c r="M1984" s="63">
        <f>DATEDIF(L1984,J1984,"D")</f>
        <v>30</v>
      </c>
      <c r="N1984" s="5">
        <v>30</v>
      </c>
      <c r="O1984" t="b">
        <v>0</v>
      </c>
      <c r="P1984">
        <v>6</v>
      </c>
      <c r="Q1984" t="b">
        <v>0</v>
      </c>
      <c r="R1984" t="s">
        <v>8284</v>
      </c>
      <c r="S1984" s="2">
        <f>IF(E1984=0,0,E1984/D1984*100)</f>
        <v>0.55833333333333335</v>
      </c>
      <c r="T1984" s="4">
        <f>IF(E1984=0,0,E1984/P1984)</f>
        <v>55.833333333333336</v>
      </c>
      <c r="U1984" t="str">
        <f>PROPER(LEFT(R1984,(SEARCH("/",R1984)-2)+1))</f>
        <v>Food</v>
      </c>
      <c r="V1984" t="str">
        <f>PROPER(RIGHT(R1984,LEN(R1984)-SEARCH("/",R1984)))</f>
        <v>Food Trucks</v>
      </c>
    </row>
    <row r="1985" spans="1:22" x14ac:dyDescent="0.25">
      <c r="A1985">
        <v>2417</v>
      </c>
      <c r="B1985" s="7" t="s">
        <v>2418</v>
      </c>
      <c r="C1985" s="7" t="s">
        <v>6527</v>
      </c>
      <c r="D1985" s="4">
        <v>1000</v>
      </c>
      <c r="E1985" s="4">
        <v>0</v>
      </c>
      <c r="F1985" t="s">
        <v>8221</v>
      </c>
      <c r="G1985" t="s">
        <v>8224</v>
      </c>
      <c r="H1985" t="s">
        <v>8246</v>
      </c>
      <c r="I1985">
        <v>1407705187</v>
      </c>
      <c r="J1985" s="11">
        <f>(((I1985/60)/60)/24)+DATE(1970,1,1)</f>
        <v>41861.884108796294</v>
      </c>
      <c r="K1985">
        <v>1405113187</v>
      </c>
      <c r="L1985" s="15">
        <f>(((K1985/60)/60)/24)+DATE(1970,1,1)</f>
        <v>41831.884108796294</v>
      </c>
      <c r="M1985" s="63">
        <f>DATEDIF(L1985,J1985,"D")</f>
        <v>30</v>
      </c>
      <c r="N1985" s="5">
        <v>30</v>
      </c>
      <c r="O1985" t="b">
        <v>0</v>
      </c>
      <c r="P1985">
        <v>0</v>
      </c>
      <c r="Q1985" t="b">
        <v>0</v>
      </c>
      <c r="R1985" t="s">
        <v>8284</v>
      </c>
      <c r="S1985" s="2">
        <f>IF(E1985=0,0,E1985/D1985*100)</f>
        <v>0</v>
      </c>
      <c r="T1985" s="4">
        <f>IF(E1985=0,0,E1985/P1985)</f>
        <v>0</v>
      </c>
      <c r="U1985" t="str">
        <f>PROPER(LEFT(R1985,(SEARCH("/",R1985)-2)+1))</f>
        <v>Food</v>
      </c>
      <c r="V1985" t="str">
        <f>PROPER(RIGHT(R1985,LEN(R1985)-SEARCH("/",R1985)))</f>
        <v>Food Trucks</v>
      </c>
    </row>
    <row r="1986" spans="1:22" x14ac:dyDescent="0.25">
      <c r="A1986">
        <v>2421</v>
      </c>
      <c r="B1986" s="7" t="s">
        <v>2422</v>
      </c>
      <c r="C1986" s="7" t="s">
        <v>6531</v>
      </c>
      <c r="D1986" s="4">
        <v>6000</v>
      </c>
      <c r="E1986" s="4">
        <v>1</v>
      </c>
      <c r="F1986" t="s">
        <v>8221</v>
      </c>
      <c r="G1986" t="s">
        <v>8224</v>
      </c>
      <c r="H1986" t="s">
        <v>8246</v>
      </c>
      <c r="I1986">
        <v>1424536196</v>
      </c>
      <c r="J1986" s="11">
        <f>(((I1986/60)/60)/24)+DATE(1970,1,1)</f>
        <v>42056.687453703707</v>
      </c>
      <c r="K1986">
        <v>1421944196</v>
      </c>
      <c r="L1986" s="15">
        <f>(((K1986/60)/60)/24)+DATE(1970,1,1)</f>
        <v>42026.687453703707</v>
      </c>
      <c r="M1986" s="63">
        <f>DATEDIF(L1986,J1986,"D")</f>
        <v>30</v>
      </c>
      <c r="N1986" s="5">
        <v>30</v>
      </c>
      <c r="O1986" t="b">
        <v>0</v>
      </c>
      <c r="P1986">
        <v>1</v>
      </c>
      <c r="Q1986" t="b">
        <v>0</v>
      </c>
      <c r="R1986" t="s">
        <v>8284</v>
      </c>
      <c r="S1986" s="2">
        <f>IF(E1986=0,0,E1986/D1986*100)</f>
        <v>1.6666666666666666E-2</v>
      </c>
      <c r="T1986" s="4">
        <f>IF(E1986=0,0,E1986/P1986)</f>
        <v>1</v>
      </c>
      <c r="U1986" t="str">
        <f>PROPER(LEFT(R1986,(SEARCH("/",R1986)-2)+1))</f>
        <v>Food</v>
      </c>
      <c r="V1986" t="str">
        <f>PROPER(RIGHT(R1986,LEN(R1986)-SEARCH("/",R1986)))</f>
        <v>Food Trucks</v>
      </c>
    </row>
    <row r="1987" spans="1:22" x14ac:dyDescent="0.25">
      <c r="A1987">
        <v>2422</v>
      </c>
      <c r="B1987" s="7" t="s">
        <v>2423</v>
      </c>
      <c r="C1987" s="7" t="s">
        <v>6532</v>
      </c>
      <c r="D1987" s="4">
        <v>500</v>
      </c>
      <c r="E1987" s="4">
        <v>1</v>
      </c>
      <c r="F1987" t="s">
        <v>8221</v>
      </c>
      <c r="G1987" t="s">
        <v>8224</v>
      </c>
      <c r="H1987" t="s">
        <v>8246</v>
      </c>
      <c r="I1987">
        <v>1426091036</v>
      </c>
      <c r="J1987" s="11">
        <f>(((I1987/60)/60)/24)+DATE(1970,1,1)</f>
        <v>42074.683287037042</v>
      </c>
      <c r="K1987">
        <v>1423502636</v>
      </c>
      <c r="L1987" s="15">
        <f>(((K1987/60)/60)/24)+DATE(1970,1,1)</f>
        <v>42044.724953703699</v>
      </c>
      <c r="M1987" s="63">
        <f>DATEDIF(L1987,J1987,"D")</f>
        <v>30</v>
      </c>
      <c r="N1987" s="5">
        <v>30</v>
      </c>
      <c r="O1987" t="b">
        <v>0</v>
      </c>
      <c r="P1987">
        <v>1</v>
      </c>
      <c r="Q1987" t="b">
        <v>0</v>
      </c>
      <c r="R1987" t="s">
        <v>8284</v>
      </c>
      <c r="S1987" s="2">
        <f>IF(E1987=0,0,E1987/D1987*100)</f>
        <v>0.2</v>
      </c>
      <c r="T1987" s="4">
        <f>IF(E1987=0,0,E1987/P1987)</f>
        <v>1</v>
      </c>
      <c r="U1987" t="str">
        <f>PROPER(LEFT(R1987,(SEARCH("/",R1987)-2)+1))</f>
        <v>Food</v>
      </c>
      <c r="V1987" t="str">
        <f>PROPER(RIGHT(R1987,LEN(R1987)-SEARCH("/",R1987)))</f>
        <v>Food Trucks</v>
      </c>
    </row>
    <row r="1988" spans="1:22" x14ac:dyDescent="0.25">
      <c r="A1988">
        <v>2423</v>
      </c>
      <c r="B1988" s="7" t="s">
        <v>2424</v>
      </c>
      <c r="C1988" s="7" t="s">
        <v>6533</v>
      </c>
      <c r="D1988" s="4">
        <v>60000</v>
      </c>
      <c r="E1988" s="4">
        <v>8</v>
      </c>
      <c r="F1988" t="s">
        <v>8221</v>
      </c>
      <c r="G1988" t="s">
        <v>8224</v>
      </c>
      <c r="H1988" t="s">
        <v>8246</v>
      </c>
      <c r="I1988">
        <v>1420044890</v>
      </c>
      <c r="J1988" s="11">
        <f>(((I1988/60)/60)/24)+DATE(1970,1,1)</f>
        <v>42004.704745370371</v>
      </c>
      <c r="K1988">
        <v>1417452890</v>
      </c>
      <c r="L1988" s="15">
        <f>(((K1988/60)/60)/24)+DATE(1970,1,1)</f>
        <v>41974.704745370371</v>
      </c>
      <c r="M1988" s="63">
        <f>DATEDIF(L1988,J1988,"D")</f>
        <v>30</v>
      </c>
      <c r="N1988" s="5">
        <v>30</v>
      </c>
      <c r="O1988" t="b">
        <v>0</v>
      </c>
      <c r="P1988">
        <v>1</v>
      </c>
      <c r="Q1988" t="b">
        <v>0</v>
      </c>
      <c r="R1988" t="s">
        <v>8284</v>
      </c>
      <c r="S1988" s="2">
        <f>IF(E1988=0,0,E1988/D1988*100)</f>
        <v>1.3333333333333334E-2</v>
      </c>
      <c r="T1988" s="4">
        <f>IF(E1988=0,0,E1988/P1988)</f>
        <v>8</v>
      </c>
      <c r="U1988" t="str">
        <f>PROPER(LEFT(R1988,(SEARCH("/",R1988)-2)+1))</f>
        <v>Food</v>
      </c>
      <c r="V1988" t="str">
        <f>PROPER(RIGHT(R1988,LEN(R1988)-SEARCH("/",R1988)))</f>
        <v>Food Trucks</v>
      </c>
    </row>
    <row r="1989" spans="1:22" x14ac:dyDescent="0.25">
      <c r="A1989">
        <v>2424</v>
      </c>
      <c r="B1989" s="7" t="s">
        <v>2425</v>
      </c>
      <c r="C1989" s="7" t="s">
        <v>6534</v>
      </c>
      <c r="D1989" s="4">
        <v>25000</v>
      </c>
      <c r="E1989" s="4">
        <v>310</v>
      </c>
      <c r="F1989" t="s">
        <v>8221</v>
      </c>
      <c r="G1989" t="s">
        <v>8224</v>
      </c>
      <c r="H1989" t="s">
        <v>8246</v>
      </c>
      <c r="I1989">
        <v>1414445108</v>
      </c>
      <c r="J1989" s="11">
        <f>(((I1989/60)/60)/24)+DATE(1970,1,1)</f>
        <v>41939.892453703702</v>
      </c>
      <c r="K1989">
        <v>1411853108</v>
      </c>
      <c r="L1989" s="15">
        <f>(((K1989/60)/60)/24)+DATE(1970,1,1)</f>
        <v>41909.892453703702</v>
      </c>
      <c r="M1989" s="63">
        <f>DATEDIF(L1989,J1989,"D")</f>
        <v>30</v>
      </c>
      <c r="N1989" s="5">
        <v>30</v>
      </c>
      <c r="O1989" t="b">
        <v>0</v>
      </c>
      <c r="P1989">
        <v>9</v>
      </c>
      <c r="Q1989" t="b">
        <v>0</v>
      </c>
      <c r="R1989" t="s">
        <v>8284</v>
      </c>
      <c r="S1989" s="2">
        <f>IF(E1989=0,0,E1989/D1989*100)</f>
        <v>1.24</v>
      </c>
      <c r="T1989" s="4">
        <f>IF(E1989=0,0,E1989/P1989)</f>
        <v>34.444444444444443</v>
      </c>
      <c r="U1989" t="str">
        <f>PROPER(LEFT(R1989,(SEARCH("/",R1989)-2)+1))</f>
        <v>Food</v>
      </c>
      <c r="V1989" t="str">
        <f>PROPER(RIGHT(R1989,LEN(R1989)-SEARCH("/",R1989)))</f>
        <v>Food Trucks</v>
      </c>
    </row>
    <row r="1990" spans="1:22" x14ac:dyDescent="0.25">
      <c r="A1990">
        <v>2428</v>
      </c>
      <c r="B1990" s="7" t="s">
        <v>2429</v>
      </c>
      <c r="C1990" s="7" t="s">
        <v>6538</v>
      </c>
      <c r="D1990" s="4">
        <v>35000</v>
      </c>
      <c r="E1990" s="4">
        <v>1</v>
      </c>
      <c r="F1990" t="s">
        <v>8221</v>
      </c>
      <c r="G1990" t="s">
        <v>8224</v>
      </c>
      <c r="H1990" t="s">
        <v>8246</v>
      </c>
      <c r="I1990">
        <v>1426182551</v>
      </c>
      <c r="J1990" s="11">
        <f>(((I1990/60)/60)/24)+DATE(1970,1,1)</f>
        <v>42075.742488425924</v>
      </c>
      <c r="K1990">
        <v>1423594151</v>
      </c>
      <c r="L1990" s="15">
        <f>(((K1990/60)/60)/24)+DATE(1970,1,1)</f>
        <v>42045.784155092595</v>
      </c>
      <c r="M1990" s="63">
        <f>DATEDIF(L1990,J1990,"D")</f>
        <v>30</v>
      </c>
      <c r="N1990" s="5">
        <v>30</v>
      </c>
      <c r="O1990" t="b">
        <v>0</v>
      </c>
      <c r="P1990">
        <v>1</v>
      </c>
      <c r="Q1990" t="b">
        <v>0</v>
      </c>
      <c r="R1990" t="s">
        <v>8284</v>
      </c>
      <c r="S1990" s="2">
        <f>IF(E1990=0,0,E1990/D1990*100)</f>
        <v>2.8571428571428571E-3</v>
      </c>
      <c r="T1990" s="4">
        <f>IF(E1990=0,0,E1990/P1990)</f>
        <v>1</v>
      </c>
      <c r="U1990" t="str">
        <f>PROPER(LEFT(R1990,(SEARCH("/",R1990)-2)+1))</f>
        <v>Food</v>
      </c>
      <c r="V1990" t="str">
        <f>PROPER(RIGHT(R1990,LEN(R1990)-SEARCH("/",R1990)))</f>
        <v>Food Trucks</v>
      </c>
    </row>
    <row r="1991" spans="1:22" x14ac:dyDescent="0.25">
      <c r="A1991">
        <v>2430</v>
      </c>
      <c r="B1991" s="7" t="s">
        <v>2431</v>
      </c>
      <c r="C1991" s="7" t="s">
        <v>6540</v>
      </c>
      <c r="D1991" s="4">
        <v>3000</v>
      </c>
      <c r="E1991" s="4">
        <v>21</v>
      </c>
      <c r="F1991" t="s">
        <v>8221</v>
      </c>
      <c r="G1991" t="s">
        <v>8224</v>
      </c>
      <c r="H1991" t="s">
        <v>8246</v>
      </c>
      <c r="I1991">
        <v>1455246504</v>
      </c>
      <c r="J1991" s="11">
        <f>(((I1991/60)/60)/24)+DATE(1970,1,1)</f>
        <v>42412.130833333329</v>
      </c>
      <c r="K1991">
        <v>1452654504</v>
      </c>
      <c r="L1991" s="15">
        <f>(((K1991/60)/60)/24)+DATE(1970,1,1)</f>
        <v>42382.130833333329</v>
      </c>
      <c r="M1991" s="63">
        <f>DATEDIF(L1991,J1991,"D")</f>
        <v>30</v>
      </c>
      <c r="N1991" s="5">
        <v>30</v>
      </c>
      <c r="O1991" t="b">
        <v>0</v>
      </c>
      <c r="P1991">
        <v>2</v>
      </c>
      <c r="Q1991" t="b">
        <v>0</v>
      </c>
      <c r="R1991" t="s">
        <v>8284</v>
      </c>
      <c r="S1991" s="2">
        <f>IF(E1991=0,0,E1991/D1991*100)</f>
        <v>0.70000000000000007</v>
      </c>
      <c r="T1991" s="4">
        <f>IF(E1991=0,0,E1991/P1991)</f>
        <v>10.5</v>
      </c>
      <c r="U1991" t="str">
        <f>PROPER(LEFT(R1991,(SEARCH("/",R1991)-2)+1))</f>
        <v>Food</v>
      </c>
      <c r="V1991" t="str">
        <f>PROPER(RIGHT(R1991,LEN(R1991)-SEARCH("/",R1991)))</f>
        <v>Food Trucks</v>
      </c>
    </row>
    <row r="1992" spans="1:22" x14ac:dyDescent="0.25">
      <c r="A1992">
        <v>2432</v>
      </c>
      <c r="B1992" s="7" t="s">
        <v>2433</v>
      </c>
      <c r="C1992" s="7" t="s">
        <v>6542</v>
      </c>
      <c r="D1992" s="4">
        <v>14000</v>
      </c>
      <c r="E1992" s="4">
        <v>2</v>
      </c>
      <c r="F1992" t="s">
        <v>8221</v>
      </c>
      <c r="G1992" t="s">
        <v>8224</v>
      </c>
      <c r="H1992" t="s">
        <v>8246</v>
      </c>
      <c r="I1992">
        <v>1425791697</v>
      </c>
      <c r="J1992" s="11">
        <f>(((I1992/60)/60)/24)+DATE(1970,1,1)</f>
        <v>42071.218715277777</v>
      </c>
      <c r="K1992">
        <v>1423199697</v>
      </c>
      <c r="L1992" s="15">
        <f>(((K1992/60)/60)/24)+DATE(1970,1,1)</f>
        <v>42041.218715277777</v>
      </c>
      <c r="M1992" s="63">
        <f>DATEDIF(L1992,J1992,"D")</f>
        <v>30</v>
      </c>
      <c r="N1992" s="5">
        <v>30</v>
      </c>
      <c r="O1992" t="b">
        <v>0</v>
      </c>
      <c r="P1992">
        <v>2</v>
      </c>
      <c r="Q1992" t="b">
        <v>0</v>
      </c>
      <c r="R1992" t="s">
        <v>8284</v>
      </c>
      <c r="S1992" s="2">
        <f>IF(E1992=0,0,E1992/D1992*100)</f>
        <v>1.4285714285714287E-2</v>
      </c>
      <c r="T1992" s="4">
        <f>IF(E1992=0,0,E1992/P1992)</f>
        <v>1</v>
      </c>
      <c r="U1992" t="str">
        <f>PROPER(LEFT(R1992,(SEARCH("/",R1992)-2)+1))</f>
        <v>Food</v>
      </c>
      <c r="V1992" t="str">
        <f>PROPER(RIGHT(R1992,LEN(R1992)-SEARCH("/",R1992)))</f>
        <v>Food Trucks</v>
      </c>
    </row>
    <row r="1993" spans="1:22" x14ac:dyDescent="0.25">
      <c r="A1993">
        <v>2433</v>
      </c>
      <c r="B1993" s="7" t="s">
        <v>2434</v>
      </c>
      <c r="C1993" s="7" t="s">
        <v>6543</v>
      </c>
      <c r="D1993" s="4">
        <v>10000</v>
      </c>
      <c r="E1993" s="4">
        <v>0</v>
      </c>
      <c r="F1993" t="s">
        <v>8221</v>
      </c>
      <c r="G1993" t="s">
        <v>8224</v>
      </c>
      <c r="H1993" t="s">
        <v>8246</v>
      </c>
      <c r="I1993">
        <v>1456608943</v>
      </c>
      <c r="J1993" s="11">
        <f>(((I1993/60)/60)/24)+DATE(1970,1,1)</f>
        <v>42427.89980324074</v>
      </c>
      <c r="K1993">
        <v>1454016943</v>
      </c>
      <c r="L1993" s="15">
        <f>(((K1993/60)/60)/24)+DATE(1970,1,1)</f>
        <v>42397.89980324074</v>
      </c>
      <c r="M1993" s="63">
        <f>DATEDIF(L1993,J1993,"D")</f>
        <v>30</v>
      </c>
      <c r="N1993" s="5">
        <v>30</v>
      </c>
      <c r="O1993" t="b">
        <v>0</v>
      </c>
      <c r="P1993">
        <v>0</v>
      </c>
      <c r="Q1993" t="b">
        <v>0</v>
      </c>
      <c r="R1993" t="s">
        <v>8284</v>
      </c>
      <c r="S1993" s="2">
        <f>IF(E1993=0,0,E1993/D1993*100)</f>
        <v>0</v>
      </c>
      <c r="T1993" s="4">
        <f>IF(E1993=0,0,E1993/P1993)</f>
        <v>0</v>
      </c>
      <c r="U1993" t="str">
        <f>PROPER(LEFT(R1993,(SEARCH("/",R1993)-2)+1))</f>
        <v>Food</v>
      </c>
      <c r="V1993" t="str">
        <f>PROPER(RIGHT(R1993,LEN(R1993)-SEARCH("/",R1993)))</f>
        <v>Food Trucks</v>
      </c>
    </row>
    <row r="1994" spans="1:22" x14ac:dyDescent="0.25">
      <c r="A1994">
        <v>2435</v>
      </c>
      <c r="B1994" s="7" t="s">
        <v>2436</v>
      </c>
      <c r="C1994" s="7" t="s">
        <v>6545</v>
      </c>
      <c r="D1994" s="4">
        <v>250000</v>
      </c>
      <c r="E1994" s="4">
        <v>1224</v>
      </c>
      <c r="F1994" t="s">
        <v>8221</v>
      </c>
      <c r="G1994" t="s">
        <v>8235</v>
      </c>
      <c r="H1994" t="s">
        <v>8255</v>
      </c>
      <c r="I1994">
        <v>1444027186</v>
      </c>
      <c r="J1994" s="11">
        <f>(((I1994/60)/60)/24)+DATE(1970,1,1)</f>
        <v>42282.277615740735</v>
      </c>
      <c r="K1994">
        <v>1441435186</v>
      </c>
      <c r="L1994" s="15">
        <f>(((K1994/60)/60)/24)+DATE(1970,1,1)</f>
        <v>42252.277615740735</v>
      </c>
      <c r="M1994" s="63">
        <f>DATEDIF(L1994,J1994,"D")</f>
        <v>30</v>
      </c>
      <c r="N1994" s="5">
        <v>30</v>
      </c>
      <c r="O1994" t="b">
        <v>0</v>
      </c>
      <c r="P1994">
        <v>4</v>
      </c>
      <c r="Q1994" t="b">
        <v>0</v>
      </c>
      <c r="R1994" t="s">
        <v>8284</v>
      </c>
      <c r="S1994" s="2">
        <f>IF(E1994=0,0,E1994/D1994*100)</f>
        <v>0.48960000000000004</v>
      </c>
      <c r="T1994" s="4">
        <f>IF(E1994=0,0,E1994/P1994)</f>
        <v>306</v>
      </c>
      <c r="U1994" t="str">
        <f>PROPER(LEFT(R1994,(SEARCH("/",R1994)-2)+1))</f>
        <v>Food</v>
      </c>
      <c r="V1994" t="str">
        <f>PROPER(RIGHT(R1994,LEN(R1994)-SEARCH("/",R1994)))</f>
        <v>Food Trucks</v>
      </c>
    </row>
    <row r="1995" spans="1:22" x14ac:dyDescent="0.25">
      <c r="A1995">
        <v>2439</v>
      </c>
      <c r="B1995" s="7" t="s">
        <v>2440</v>
      </c>
      <c r="C1995" s="7" t="s">
        <v>6549</v>
      </c>
      <c r="D1995" s="4">
        <v>10000</v>
      </c>
      <c r="E1995" s="4">
        <v>0</v>
      </c>
      <c r="F1995" t="s">
        <v>8221</v>
      </c>
      <c r="G1995" t="s">
        <v>8224</v>
      </c>
      <c r="H1995" t="s">
        <v>8246</v>
      </c>
      <c r="I1995">
        <v>1445197129</v>
      </c>
      <c r="J1995" s="11">
        <f>(((I1995/60)/60)/24)+DATE(1970,1,1)</f>
        <v>42295.818622685183</v>
      </c>
      <c r="K1995">
        <v>1442605129</v>
      </c>
      <c r="L1995" s="15">
        <f>(((K1995/60)/60)/24)+DATE(1970,1,1)</f>
        <v>42265.818622685183</v>
      </c>
      <c r="M1995" s="63">
        <f>DATEDIF(L1995,J1995,"D")</f>
        <v>30</v>
      </c>
      <c r="N1995" s="5">
        <v>30</v>
      </c>
      <c r="O1995" t="b">
        <v>0</v>
      </c>
      <c r="P1995">
        <v>0</v>
      </c>
      <c r="Q1995" t="b">
        <v>0</v>
      </c>
      <c r="R1995" t="s">
        <v>8284</v>
      </c>
      <c r="S1995" s="2">
        <f>IF(E1995=0,0,E1995/D1995*100)</f>
        <v>0</v>
      </c>
      <c r="T1995" s="4">
        <f>IF(E1995=0,0,E1995/P1995)</f>
        <v>0</v>
      </c>
      <c r="U1995" t="str">
        <f>PROPER(LEFT(R1995,(SEARCH("/",R1995)-2)+1))</f>
        <v>Food</v>
      </c>
      <c r="V1995" t="str">
        <f>PROPER(RIGHT(R1995,LEN(R1995)-SEARCH("/",R1995)))</f>
        <v>Food Trucks</v>
      </c>
    </row>
    <row r="1996" spans="1:22" x14ac:dyDescent="0.25">
      <c r="A1996">
        <v>2440</v>
      </c>
      <c r="B1996" s="7" t="s">
        <v>2441</v>
      </c>
      <c r="C1996" s="7" t="s">
        <v>6550</v>
      </c>
      <c r="D1996" s="4">
        <v>5000</v>
      </c>
      <c r="E1996" s="4">
        <v>10</v>
      </c>
      <c r="F1996" t="s">
        <v>8221</v>
      </c>
      <c r="G1996" t="s">
        <v>8242</v>
      </c>
      <c r="H1996" t="s">
        <v>8249</v>
      </c>
      <c r="I1996">
        <v>1455399313</v>
      </c>
      <c r="J1996" s="11">
        <f>(((I1996/60)/60)/24)+DATE(1970,1,1)</f>
        <v>42413.899456018517</v>
      </c>
      <c r="K1996">
        <v>1452807313</v>
      </c>
      <c r="L1996" s="15">
        <f>(((K1996/60)/60)/24)+DATE(1970,1,1)</f>
        <v>42383.899456018517</v>
      </c>
      <c r="M1996" s="63">
        <f>DATEDIF(L1996,J1996,"D")</f>
        <v>30</v>
      </c>
      <c r="N1996" s="5">
        <v>30</v>
      </c>
      <c r="O1996" t="b">
        <v>0</v>
      </c>
      <c r="P1996">
        <v>2</v>
      </c>
      <c r="Q1996" t="b">
        <v>0</v>
      </c>
      <c r="R1996" t="s">
        <v>8284</v>
      </c>
      <c r="S1996" s="2">
        <f>IF(E1996=0,0,E1996/D1996*100)</f>
        <v>0.2</v>
      </c>
      <c r="T1996" s="4">
        <f>IF(E1996=0,0,E1996/P1996)</f>
        <v>5</v>
      </c>
      <c r="U1996" t="str">
        <f>PROPER(LEFT(R1996,(SEARCH("/",R1996)-2)+1))</f>
        <v>Food</v>
      </c>
      <c r="V1996" t="str">
        <f>PROPER(RIGHT(R1996,LEN(R1996)-SEARCH("/",R1996)))</f>
        <v>Food Trucks</v>
      </c>
    </row>
    <row r="1997" spans="1:22" x14ac:dyDescent="0.25">
      <c r="A1997">
        <v>2442</v>
      </c>
      <c r="B1997" s="7" t="s">
        <v>2443</v>
      </c>
      <c r="C1997" s="7" t="s">
        <v>6552</v>
      </c>
      <c r="D1997" s="4">
        <v>24000</v>
      </c>
      <c r="E1997" s="4">
        <v>30226</v>
      </c>
      <c r="F1997" t="s">
        <v>8219</v>
      </c>
      <c r="G1997" t="s">
        <v>8224</v>
      </c>
      <c r="H1997" t="s">
        <v>8246</v>
      </c>
      <c r="I1997">
        <v>1426777228</v>
      </c>
      <c r="J1997" s="11">
        <f>(((I1997/60)/60)/24)+DATE(1970,1,1)</f>
        <v>42082.625324074077</v>
      </c>
      <c r="K1997">
        <v>1424188828</v>
      </c>
      <c r="L1997" s="15">
        <f>(((K1997/60)/60)/24)+DATE(1970,1,1)</f>
        <v>42052.666990740734</v>
      </c>
      <c r="M1997" s="63">
        <f>DATEDIF(L1997,J1997,"D")</f>
        <v>30</v>
      </c>
      <c r="N1997" s="5">
        <v>30</v>
      </c>
      <c r="O1997" t="b">
        <v>0</v>
      </c>
      <c r="P1997">
        <v>372</v>
      </c>
      <c r="Q1997" t="b">
        <v>1</v>
      </c>
      <c r="R1997" t="s">
        <v>8298</v>
      </c>
      <c r="S1997" s="2">
        <f>IF(E1997=0,0,E1997/D1997*100)</f>
        <v>125.94166666666666</v>
      </c>
      <c r="T1997" s="4">
        <f>IF(E1997=0,0,E1997/P1997)</f>
        <v>81.252688172043008</v>
      </c>
      <c r="U1997" t="str">
        <f>PROPER(LEFT(R1997,(SEARCH("/",R1997)-2)+1))</f>
        <v>Food</v>
      </c>
      <c r="V1997" t="str">
        <f>PROPER(RIGHT(R1997,LEN(R1997)-SEARCH("/",R1997)))</f>
        <v>Small Batch</v>
      </c>
    </row>
    <row r="1998" spans="1:22" x14ac:dyDescent="0.25">
      <c r="A1998">
        <v>2443</v>
      </c>
      <c r="B1998" s="7" t="s">
        <v>2444</v>
      </c>
      <c r="C1998" s="7" t="s">
        <v>6553</v>
      </c>
      <c r="D1998" s="4">
        <v>20000</v>
      </c>
      <c r="E1998" s="4">
        <v>40502.99</v>
      </c>
      <c r="F1998" t="s">
        <v>8219</v>
      </c>
      <c r="G1998" t="s">
        <v>8224</v>
      </c>
      <c r="H1998" t="s">
        <v>8246</v>
      </c>
      <c r="I1998">
        <v>1408114822</v>
      </c>
      <c r="J1998" s="11">
        <f>(((I1998/60)/60)/24)+DATE(1970,1,1)</f>
        <v>41866.625254629631</v>
      </c>
      <c r="K1998">
        <v>1405522822</v>
      </c>
      <c r="L1998" s="15">
        <f>(((K1998/60)/60)/24)+DATE(1970,1,1)</f>
        <v>41836.625254629631</v>
      </c>
      <c r="M1998" s="63">
        <f>DATEDIF(L1998,J1998,"D")</f>
        <v>30</v>
      </c>
      <c r="N1998" s="5">
        <v>30</v>
      </c>
      <c r="O1998" t="b">
        <v>0</v>
      </c>
      <c r="P1998">
        <v>311</v>
      </c>
      <c r="Q1998" t="b">
        <v>1</v>
      </c>
      <c r="R1998" t="s">
        <v>8298</v>
      </c>
      <c r="S1998" s="2">
        <f>IF(E1998=0,0,E1998/D1998*100)</f>
        <v>202.51495</v>
      </c>
      <c r="T1998" s="4">
        <f>IF(E1998=0,0,E1998/P1998)</f>
        <v>130.23469453376205</v>
      </c>
      <c r="U1998" t="str">
        <f>PROPER(LEFT(R1998,(SEARCH("/",R1998)-2)+1))</f>
        <v>Food</v>
      </c>
      <c r="V1998" t="str">
        <f>PROPER(RIGHT(R1998,LEN(R1998)-SEARCH("/",R1998)))</f>
        <v>Small Batch</v>
      </c>
    </row>
    <row r="1999" spans="1:22" x14ac:dyDescent="0.25">
      <c r="A1999">
        <v>2444</v>
      </c>
      <c r="B1999" s="7" t="s">
        <v>2445</v>
      </c>
      <c r="C1999" s="7" t="s">
        <v>6554</v>
      </c>
      <c r="D1999" s="4">
        <v>3000</v>
      </c>
      <c r="E1999" s="4">
        <v>3258</v>
      </c>
      <c r="F1999" t="s">
        <v>8219</v>
      </c>
      <c r="G1999" t="s">
        <v>8224</v>
      </c>
      <c r="H1999" t="s">
        <v>8246</v>
      </c>
      <c r="I1999">
        <v>1464199591</v>
      </c>
      <c r="J1999" s="11">
        <f>(((I1999/60)/60)/24)+DATE(1970,1,1)</f>
        <v>42515.754525462966</v>
      </c>
      <c r="K1999">
        <v>1461607591</v>
      </c>
      <c r="L1999" s="15">
        <f>(((K1999/60)/60)/24)+DATE(1970,1,1)</f>
        <v>42485.754525462966</v>
      </c>
      <c r="M1999" s="63">
        <f>DATEDIF(L1999,J1999,"D")</f>
        <v>30</v>
      </c>
      <c r="N1999" s="5">
        <v>30</v>
      </c>
      <c r="O1999" t="b">
        <v>0</v>
      </c>
      <c r="P1999">
        <v>61</v>
      </c>
      <c r="Q1999" t="b">
        <v>1</v>
      </c>
      <c r="R1999" t="s">
        <v>8298</v>
      </c>
      <c r="S1999" s="2">
        <f>IF(E1999=0,0,E1999/D1999*100)</f>
        <v>108.60000000000001</v>
      </c>
      <c r="T1999" s="4">
        <f>IF(E1999=0,0,E1999/P1999)</f>
        <v>53.409836065573771</v>
      </c>
      <c r="U1999" t="str">
        <f>PROPER(LEFT(R1999,(SEARCH("/",R1999)-2)+1))</f>
        <v>Food</v>
      </c>
      <c r="V1999" t="str">
        <f>PROPER(RIGHT(R1999,LEN(R1999)-SEARCH("/",R1999)))</f>
        <v>Small Batch</v>
      </c>
    </row>
    <row r="2000" spans="1:22" x14ac:dyDescent="0.25">
      <c r="A2000">
        <v>2445</v>
      </c>
      <c r="B2000" s="7" t="s">
        <v>2446</v>
      </c>
      <c r="C2000" s="7" t="s">
        <v>6555</v>
      </c>
      <c r="D2000" s="4">
        <v>5000</v>
      </c>
      <c r="E2000" s="4">
        <v>8640</v>
      </c>
      <c r="F2000" t="s">
        <v>8219</v>
      </c>
      <c r="G2000" t="s">
        <v>8224</v>
      </c>
      <c r="H2000" t="s">
        <v>8246</v>
      </c>
      <c r="I2000">
        <v>1443242021</v>
      </c>
      <c r="J2000" s="11">
        <f>(((I2000/60)/60)/24)+DATE(1970,1,1)</f>
        <v>42273.190057870372</v>
      </c>
      <c r="K2000">
        <v>1440650021</v>
      </c>
      <c r="L2000" s="15">
        <f>(((K2000/60)/60)/24)+DATE(1970,1,1)</f>
        <v>42243.190057870372</v>
      </c>
      <c r="M2000" s="63">
        <f>DATEDIF(L2000,J2000,"D")</f>
        <v>30</v>
      </c>
      <c r="N2000" s="5">
        <v>30</v>
      </c>
      <c r="O2000" t="b">
        <v>0</v>
      </c>
      <c r="P2000">
        <v>115</v>
      </c>
      <c r="Q2000" t="b">
        <v>1</v>
      </c>
      <c r="R2000" t="s">
        <v>8298</v>
      </c>
      <c r="S2000" s="2">
        <f>IF(E2000=0,0,E2000/D2000*100)</f>
        <v>172.8</v>
      </c>
      <c r="T2000" s="4">
        <f>IF(E2000=0,0,E2000/P2000)</f>
        <v>75.130434782608702</v>
      </c>
      <c r="U2000" t="str">
        <f>PROPER(LEFT(R2000,(SEARCH("/",R2000)-2)+1))</f>
        <v>Food</v>
      </c>
      <c r="V2000" t="str">
        <f>PROPER(RIGHT(R2000,LEN(R2000)-SEARCH("/",R2000)))</f>
        <v>Small Batch</v>
      </c>
    </row>
    <row r="2001" spans="1:22" x14ac:dyDescent="0.25">
      <c r="A2001">
        <v>2446</v>
      </c>
      <c r="B2001" s="7" t="s">
        <v>2447</v>
      </c>
      <c r="C2001" s="7" t="s">
        <v>6556</v>
      </c>
      <c r="D2001" s="4">
        <v>5000</v>
      </c>
      <c r="E2001" s="4">
        <v>8399</v>
      </c>
      <c r="F2001" t="s">
        <v>8219</v>
      </c>
      <c r="G2001" t="s">
        <v>8224</v>
      </c>
      <c r="H2001" t="s">
        <v>8246</v>
      </c>
      <c r="I2001">
        <v>1480174071</v>
      </c>
      <c r="J2001" s="11">
        <f>(((I2001/60)/60)/24)+DATE(1970,1,1)</f>
        <v>42700.64434027778</v>
      </c>
      <c r="K2001">
        <v>1477578471</v>
      </c>
      <c r="L2001" s="15">
        <f>(((K2001/60)/60)/24)+DATE(1970,1,1)</f>
        <v>42670.602673611109</v>
      </c>
      <c r="M2001" s="63">
        <f>DATEDIF(L2001,J2001,"D")</f>
        <v>30</v>
      </c>
      <c r="N2001" s="5">
        <v>30</v>
      </c>
      <c r="O2001" t="b">
        <v>0</v>
      </c>
      <c r="P2001">
        <v>111</v>
      </c>
      <c r="Q2001" t="b">
        <v>1</v>
      </c>
      <c r="R2001" t="s">
        <v>8298</v>
      </c>
      <c r="S2001" s="2">
        <f>IF(E2001=0,0,E2001/D2001*100)</f>
        <v>167.98</v>
      </c>
      <c r="T2001" s="4">
        <f>IF(E2001=0,0,E2001/P2001)</f>
        <v>75.666666666666671</v>
      </c>
      <c r="U2001" t="str">
        <f>PROPER(LEFT(R2001,(SEARCH("/",R2001)-2)+1))</f>
        <v>Food</v>
      </c>
      <c r="V2001" t="str">
        <f>PROPER(RIGHT(R2001,LEN(R2001)-SEARCH("/",R2001)))</f>
        <v>Small Batch</v>
      </c>
    </row>
    <row r="2002" spans="1:22" x14ac:dyDescent="0.25">
      <c r="A2002">
        <v>2449</v>
      </c>
      <c r="B2002" s="7" t="s">
        <v>2450</v>
      </c>
      <c r="C2002" s="7" t="s">
        <v>6559</v>
      </c>
      <c r="D2002" s="4">
        <v>10000</v>
      </c>
      <c r="E2002" s="4">
        <v>10800</v>
      </c>
      <c r="F2002" t="s">
        <v>8219</v>
      </c>
      <c r="G2002" t="s">
        <v>8224</v>
      </c>
      <c r="H2002" t="s">
        <v>8246</v>
      </c>
      <c r="I2002">
        <v>1417321515</v>
      </c>
      <c r="J2002" s="11">
        <f>(((I2002/60)/60)/24)+DATE(1970,1,1)</f>
        <v>41973.184201388889</v>
      </c>
      <c r="K2002">
        <v>1414725915</v>
      </c>
      <c r="L2002" s="15">
        <f>(((K2002/60)/60)/24)+DATE(1970,1,1)</f>
        <v>41943.142534722225</v>
      </c>
      <c r="M2002" s="63">
        <f>DATEDIF(L2002,J2002,"D")</f>
        <v>30</v>
      </c>
      <c r="N2002" s="5">
        <v>30</v>
      </c>
      <c r="O2002" t="b">
        <v>0</v>
      </c>
      <c r="P2002">
        <v>120</v>
      </c>
      <c r="Q2002" t="b">
        <v>1</v>
      </c>
      <c r="R2002" t="s">
        <v>8298</v>
      </c>
      <c r="S2002" s="2">
        <f>IF(E2002=0,0,E2002/D2002*100)</f>
        <v>108</v>
      </c>
      <c r="T2002" s="4">
        <f>IF(E2002=0,0,E2002/P2002)</f>
        <v>90</v>
      </c>
      <c r="U2002" t="str">
        <f>PROPER(LEFT(R2002,(SEARCH("/",R2002)-2)+1))</f>
        <v>Food</v>
      </c>
      <c r="V2002" t="str">
        <f>PROPER(RIGHT(R2002,LEN(R2002)-SEARCH("/",R2002)))</f>
        <v>Small Batch</v>
      </c>
    </row>
    <row r="2003" spans="1:22" x14ac:dyDescent="0.25">
      <c r="A2003">
        <v>2453</v>
      </c>
      <c r="B2003" s="7" t="s">
        <v>2454</v>
      </c>
      <c r="C2003" s="7" t="s">
        <v>6563</v>
      </c>
      <c r="D2003" s="4">
        <v>3000</v>
      </c>
      <c r="E2003" s="4">
        <v>4641</v>
      </c>
      <c r="F2003" t="s">
        <v>8219</v>
      </c>
      <c r="G2003" t="s">
        <v>8224</v>
      </c>
      <c r="H2003" t="s">
        <v>8246</v>
      </c>
      <c r="I2003">
        <v>1486053409</v>
      </c>
      <c r="J2003" s="11">
        <f>(((I2003/60)/60)/24)+DATE(1970,1,1)</f>
        <v>42768.692233796297</v>
      </c>
      <c r="K2003">
        <v>1483461409</v>
      </c>
      <c r="L2003" s="15">
        <f>(((K2003/60)/60)/24)+DATE(1970,1,1)</f>
        <v>42738.692233796297</v>
      </c>
      <c r="M2003" s="63">
        <f>DATEDIF(L2003,J2003,"D")</f>
        <v>30</v>
      </c>
      <c r="N2003" s="5">
        <v>30</v>
      </c>
      <c r="O2003" t="b">
        <v>0</v>
      </c>
      <c r="P2003">
        <v>67</v>
      </c>
      <c r="Q2003" t="b">
        <v>1</v>
      </c>
      <c r="R2003" t="s">
        <v>8298</v>
      </c>
      <c r="S2003" s="2">
        <f>IF(E2003=0,0,E2003/D2003*100)</f>
        <v>154.69999999999999</v>
      </c>
      <c r="T2003" s="4">
        <f>IF(E2003=0,0,E2003/P2003)</f>
        <v>69.268656716417908</v>
      </c>
      <c r="U2003" t="str">
        <f>PROPER(LEFT(R2003,(SEARCH("/",R2003)-2)+1))</f>
        <v>Food</v>
      </c>
      <c r="V2003" t="str">
        <f>PROPER(RIGHT(R2003,LEN(R2003)-SEARCH("/",R2003)))</f>
        <v>Small Batch</v>
      </c>
    </row>
    <row r="2004" spans="1:22" x14ac:dyDescent="0.25">
      <c r="A2004">
        <v>2456</v>
      </c>
      <c r="B2004" s="7" t="s">
        <v>2457</v>
      </c>
      <c r="C2004" s="7" t="s">
        <v>6566</v>
      </c>
      <c r="D2004" s="4">
        <v>1500</v>
      </c>
      <c r="E2004" s="4">
        <v>2713</v>
      </c>
      <c r="F2004" t="s">
        <v>8219</v>
      </c>
      <c r="G2004" t="s">
        <v>8224</v>
      </c>
      <c r="H2004" t="s">
        <v>8246</v>
      </c>
      <c r="I2004">
        <v>1488063839</v>
      </c>
      <c r="J2004" s="11">
        <f>(((I2004/60)/60)/24)+DATE(1970,1,1)</f>
        <v>42791.961099537039</v>
      </c>
      <c r="K2004">
        <v>1485471839</v>
      </c>
      <c r="L2004" s="15">
        <f>(((K2004/60)/60)/24)+DATE(1970,1,1)</f>
        <v>42761.961099537039</v>
      </c>
      <c r="M2004" s="63">
        <f>DATEDIF(L2004,J2004,"D")</f>
        <v>30</v>
      </c>
      <c r="N2004" s="5">
        <v>30</v>
      </c>
      <c r="O2004" t="b">
        <v>0</v>
      </c>
      <c r="P2004">
        <v>67</v>
      </c>
      <c r="Q2004" t="b">
        <v>1</v>
      </c>
      <c r="R2004" t="s">
        <v>8298</v>
      </c>
      <c r="S2004" s="2">
        <f>IF(E2004=0,0,E2004/D2004*100)</f>
        <v>180.86666666666667</v>
      </c>
      <c r="T2004" s="4">
        <f>IF(E2004=0,0,E2004/P2004)</f>
        <v>40.492537313432834</v>
      </c>
      <c r="U2004" t="str">
        <f>PROPER(LEFT(R2004,(SEARCH("/",R2004)-2)+1))</f>
        <v>Food</v>
      </c>
      <c r="V2004" t="str">
        <f>PROPER(RIGHT(R2004,LEN(R2004)-SEARCH("/",R2004)))</f>
        <v>Small Batch</v>
      </c>
    </row>
    <row r="2005" spans="1:22" x14ac:dyDescent="0.25">
      <c r="A2005">
        <v>2457</v>
      </c>
      <c r="B2005" s="7" t="s">
        <v>2458</v>
      </c>
      <c r="C2005" s="7" t="s">
        <v>6567</v>
      </c>
      <c r="D2005" s="4">
        <v>23000</v>
      </c>
      <c r="E2005" s="4">
        <v>23530</v>
      </c>
      <c r="F2005" t="s">
        <v>8219</v>
      </c>
      <c r="G2005" t="s">
        <v>8224</v>
      </c>
      <c r="H2005" t="s">
        <v>8246</v>
      </c>
      <c r="I2005">
        <v>1458826056</v>
      </c>
      <c r="J2005" s="11">
        <f>(((I2005/60)/60)/24)+DATE(1970,1,1)</f>
        <v>42453.560833333337</v>
      </c>
      <c r="K2005">
        <v>1456237656</v>
      </c>
      <c r="L2005" s="15">
        <f>(((K2005/60)/60)/24)+DATE(1970,1,1)</f>
        <v>42423.602500000001</v>
      </c>
      <c r="M2005" s="63">
        <f>DATEDIF(L2005,J2005,"D")</f>
        <v>30</v>
      </c>
      <c r="N2005" s="5">
        <v>30</v>
      </c>
      <c r="O2005" t="b">
        <v>0</v>
      </c>
      <c r="P2005">
        <v>124</v>
      </c>
      <c r="Q2005" t="b">
        <v>1</v>
      </c>
      <c r="R2005" t="s">
        <v>8298</v>
      </c>
      <c r="S2005" s="2">
        <f>IF(E2005=0,0,E2005/D2005*100)</f>
        <v>102.30434782608695</v>
      </c>
      <c r="T2005" s="4">
        <f>IF(E2005=0,0,E2005/P2005)</f>
        <v>189.75806451612902</v>
      </c>
      <c r="U2005" t="str">
        <f>PROPER(LEFT(R2005,(SEARCH("/",R2005)-2)+1))</f>
        <v>Food</v>
      </c>
      <c r="V2005" t="str">
        <f>PROPER(RIGHT(R2005,LEN(R2005)-SEARCH("/",R2005)))</f>
        <v>Small Batch</v>
      </c>
    </row>
    <row r="2006" spans="1:22" x14ac:dyDescent="0.25">
      <c r="A2006">
        <v>2465</v>
      </c>
      <c r="B2006" s="7" t="s">
        <v>2466</v>
      </c>
      <c r="C2006" s="7" t="s">
        <v>6575</v>
      </c>
      <c r="D2006" s="4">
        <v>700</v>
      </c>
      <c r="E2006" s="4">
        <v>1261</v>
      </c>
      <c r="F2006" t="s">
        <v>8219</v>
      </c>
      <c r="G2006" t="s">
        <v>8224</v>
      </c>
      <c r="H2006" t="s">
        <v>8246</v>
      </c>
      <c r="I2006">
        <v>1348420548</v>
      </c>
      <c r="J2006" s="11">
        <f>(((I2006/60)/60)/24)+DATE(1970,1,1)</f>
        <v>41175.719305555554</v>
      </c>
      <c r="K2006">
        <v>1345828548</v>
      </c>
      <c r="L2006" s="15">
        <f>(((K2006/60)/60)/24)+DATE(1970,1,1)</f>
        <v>41145.719305555554</v>
      </c>
      <c r="M2006" s="63">
        <f>DATEDIF(L2006,J2006,"D")</f>
        <v>30</v>
      </c>
      <c r="N2006" s="5">
        <v>30</v>
      </c>
      <c r="O2006" t="b">
        <v>0</v>
      </c>
      <c r="P2006">
        <v>48</v>
      </c>
      <c r="Q2006" t="b">
        <v>1</v>
      </c>
      <c r="R2006" t="s">
        <v>8279</v>
      </c>
      <c r="S2006" s="2">
        <f>IF(E2006=0,0,E2006/D2006*100)</f>
        <v>180.14285714285714</v>
      </c>
      <c r="T2006" s="4">
        <f>IF(E2006=0,0,E2006/P2006)</f>
        <v>26.270833333333332</v>
      </c>
      <c r="U2006" t="str">
        <f>PROPER(LEFT(R2006,(SEARCH("/",R2006)-2)+1))</f>
        <v>Music</v>
      </c>
      <c r="V2006" t="str">
        <f>PROPER(RIGHT(R2006,LEN(R2006)-SEARCH("/",R2006)))</f>
        <v>Indie Rock</v>
      </c>
    </row>
    <row r="2007" spans="1:22" x14ac:dyDescent="0.25">
      <c r="A2007">
        <v>2466</v>
      </c>
      <c r="B2007" s="7" t="s">
        <v>2467</v>
      </c>
      <c r="C2007" s="7" t="s">
        <v>6576</v>
      </c>
      <c r="D2007" s="4">
        <v>2500</v>
      </c>
      <c r="E2007" s="4">
        <v>2500</v>
      </c>
      <c r="F2007" t="s">
        <v>8219</v>
      </c>
      <c r="G2007" t="s">
        <v>8224</v>
      </c>
      <c r="H2007" t="s">
        <v>8246</v>
      </c>
      <c r="I2007">
        <v>1368066453</v>
      </c>
      <c r="J2007" s="11">
        <f>(((I2007/60)/60)/24)+DATE(1970,1,1)</f>
        <v>41403.102465277778</v>
      </c>
      <c r="K2007">
        <v>1365474453</v>
      </c>
      <c r="L2007" s="15">
        <f>(((K2007/60)/60)/24)+DATE(1970,1,1)</f>
        <v>41373.102465277778</v>
      </c>
      <c r="M2007" s="63">
        <f>DATEDIF(L2007,J2007,"D")</f>
        <v>30</v>
      </c>
      <c r="N2007" s="5">
        <v>30</v>
      </c>
      <c r="O2007" t="b">
        <v>0</v>
      </c>
      <c r="P2007">
        <v>52</v>
      </c>
      <c r="Q2007" t="b">
        <v>1</v>
      </c>
      <c r="R2007" t="s">
        <v>8279</v>
      </c>
      <c r="S2007" s="2">
        <f>IF(E2007=0,0,E2007/D2007*100)</f>
        <v>100</v>
      </c>
      <c r="T2007" s="4">
        <f>IF(E2007=0,0,E2007/P2007)</f>
        <v>48.07692307692308</v>
      </c>
      <c r="U2007" t="str">
        <f>PROPER(LEFT(R2007,(SEARCH("/",R2007)-2)+1))</f>
        <v>Music</v>
      </c>
      <c r="V2007" t="str">
        <f>PROPER(RIGHT(R2007,LEN(R2007)-SEARCH("/",R2007)))</f>
        <v>Indie Rock</v>
      </c>
    </row>
    <row r="2008" spans="1:22" x14ac:dyDescent="0.25">
      <c r="A2008">
        <v>2470</v>
      </c>
      <c r="B2008" s="7" t="s">
        <v>2471</v>
      </c>
      <c r="C2008" s="7" t="s">
        <v>6580</v>
      </c>
      <c r="D2008" s="4">
        <v>1000</v>
      </c>
      <c r="E2008" s="4">
        <v>1031.6400000000001</v>
      </c>
      <c r="F2008" t="s">
        <v>8219</v>
      </c>
      <c r="G2008" t="s">
        <v>8224</v>
      </c>
      <c r="H2008" t="s">
        <v>8246</v>
      </c>
      <c r="I2008">
        <v>1337824055</v>
      </c>
      <c r="J2008" s="11">
        <f>(((I2008/60)/60)/24)+DATE(1970,1,1)</f>
        <v>41053.07471064815</v>
      </c>
      <c r="K2008">
        <v>1335232055</v>
      </c>
      <c r="L2008" s="15">
        <f>(((K2008/60)/60)/24)+DATE(1970,1,1)</f>
        <v>41023.07471064815</v>
      </c>
      <c r="M2008" s="63">
        <f>DATEDIF(L2008,J2008,"D")</f>
        <v>30</v>
      </c>
      <c r="N2008" s="5">
        <v>30</v>
      </c>
      <c r="O2008" t="b">
        <v>0</v>
      </c>
      <c r="P2008">
        <v>36</v>
      </c>
      <c r="Q2008" t="b">
        <v>1</v>
      </c>
      <c r="R2008" t="s">
        <v>8279</v>
      </c>
      <c r="S2008" s="2">
        <f>IF(E2008=0,0,E2008/D2008*100)</f>
        <v>103.16400000000002</v>
      </c>
      <c r="T2008" s="4">
        <f>IF(E2008=0,0,E2008/P2008)</f>
        <v>28.65666666666667</v>
      </c>
      <c r="U2008" t="str">
        <f>PROPER(LEFT(R2008,(SEARCH("/",R2008)-2)+1))</f>
        <v>Music</v>
      </c>
      <c r="V2008" t="str">
        <f>PROPER(RIGHT(R2008,LEN(R2008)-SEARCH("/",R2008)))</f>
        <v>Indie Rock</v>
      </c>
    </row>
    <row r="2009" spans="1:22" x14ac:dyDescent="0.25">
      <c r="A2009">
        <v>2473</v>
      </c>
      <c r="B2009" s="7" t="s">
        <v>2474</v>
      </c>
      <c r="C2009" s="7" t="s">
        <v>6583</v>
      </c>
      <c r="D2009" s="4">
        <v>2000</v>
      </c>
      <c r="E2009" s="4">
        <v>2000</v>
      </c>
      <c r="F2009" t="s">
        <v>8219</v>
      </c>
      <c r="G2009" t="s">
        <v>8224</v>
      </c>
      <c r="H2009" t="s">
        <v>8246</v>
      </c>
      <c r="I2009">
        <v>1352573869</v>
      </c>
      <c r="J2009" s="11">
        <f>(((I2009/60)/60)/24)+DATE(1970,1,1)</f>
        <v>41223.790150462963</v>
      </c>
      <c r="K2009">
        <v>1349978269</v>
      </c>
      <c r="L2009" s="15">
        <f>(((K2009/60)/60)/24)+DATE(1970,1,1)</f>
        <v>41193.748483796298</v>
      </c>
      <c r="M2009" s="63">
        <f>DATEDIF(L2009,J2009,"D")</f>
        <v>30</v>
      </c>
      <c r="N2009" s="5">
        <v>30</v>
      </c>
      <c r="O2009" t="b">
        <v>0</v>
      </c>
      <c r="P2009">
        <v>47</v>
      </c>
      <c r="Q2009" t="b">
        <v>1</v>
      </c>
      <c r="R2009" t="s">
        <v>8279</v>
      </c>
      <c r="S2009" s="2">
        <f>IF(E2009=0,0,E2009/D2009*100)</f>
        <v>100</v>
      </c>
      <c r="T2009" s="4">
        <f>IF(E2009=0,0,E2009/P2009)</f>
        <v>42.553191489361701</v>
      </c>
      <c r="U2009" t="str">
        <f>PROPER(LEFT(R2009,(SEARCH("/",R2009)-2)+1))</f>
        <v>Music</v>
      </c>
      <c r="V2009" t="str">
        <f>PROPER(RIGHT(R2009,LEN(R2009)-SEARCH("/",R2009)))</f>
        <v>Indie Rock</v>
      </c>
    </row>
    <row r="2010" spans="1:22" x14ac:dyDescent="0.25">
      <c r="A2010">
        <v>2478</v>
      </c>
      <c r="B2010" s="7" t="s">
        <v>2478</v>
      </c>
      <c r="C2010" s="7" t="s">
        <v>6588</v>
      </c>
      <c r="D2010" s="4">
        <v>8000</v>
      </c>
      <c r="E2010" s="4">
        <v>10200</v>
      </c>
      <c r="F2010" t="s">
        <v>8219</v>
      </c>
      <c r="G2010" t="s">
        <v>8224</v>
      </c>
      <c r="H2010" t="s">
        <v>8246</v>
      </c>
      <c r="I2010">
        <v>1358117313</v>
      </c>
      <c r="J2010" s="11">
        <f>(((I2010/60)/60)/24)+DATE(1970,1,1)</f>
        <v>41287.950381944444</v>
      </c>
      <c r="K2010">
        <v>1355525313</v>
      </c>
      <c r="L2010" s="15">
        <f>(((K2010/60)/60)/24)+DATE(1970,1,1)</f>
        <v>41257.950381944444</v>
      </c>
      <c r="M2010" s="63">
        <f>DATEDIF(L2010,J2010,"D")</f>
        <v>30</v>
      </c>
      <c r="N2010" s="5">
        <v>30</v>
      </c>
      <c r="O2010" t="b">
        <v>0</v>
      </c>
      <c r="P2010">
        <v>79</v>
      </c>
      <c r="Q2010" t="b">
        <v>1</v>
      </c>
      <c r="R2010" t="s">
        <v>8279</v>
      </c>
      <c r="S2010" s="2">
        <f>IF(E2010=0,0,E2010/D2010*100)</f>
        <v>127.49999999999999</v>
      </c>
      <c r="T2010" s="4">
        <f>IF(E2010=0,0,E2010/P2010)</f>
        <v>129.1139240506329</v>
      </c>
      <c r="U2010" t="str">
        <f>PROPER(LEFT(R2010,(SEARCH("/",R2010)-2)+1))</f>
        <v>Music</v>
      </c>
      <c r="V2010" t="str">
        <f>PROPER(RIGHT(R2010,LEN(R2010)-SEARCH("/",R2010)))</f>
        <v>Indie Rock</v>
      </c>
    </row>
    <row r="2011" spans="1:22" x14ac:dyDescent="0.25">
      <c r="A2011">
        <v>2481</v>
      </c>
      <c r="B2011" s="7" t="s">
        <v>2481</v>
      </c>
      <c r="C2011" s="7" t="s">
        <v>6591</v>
      </c>
      <c r="D2011" s="4">
        <v>4000</v>
      </c>
      <c r="E2011" s="4">
        <v>4516.4399999999996</v>
      </c>
      <c r="F2011" t="s">
        <v>8219</v>
      </c>
      <c r="G2011" t="s">
        <v>8224</v>
      </c>
      <c r="H2011" t="s">
        <v>8246</v>
      </c>
      <c r="I2011">
        <v>1335799808</v>
      </c>
      <c r="J2011" s="11">
        <f>(((I2011/60)/60)/24)+DATE(1970,1,1)</f>
        <v>41029.645925925928</v>
      </c>
      <c r="K2011">
        <v>1333207808</v>
      </c>
      <c r="L2011" s="15">
        <f>(((K2011/60)/60)/24)+DATE(1970,1,1)</f>
        <v>40999.645925925928</v>
      </c>
      <c r="M2011" s="63">
        <f>DATEDIF(L2011,J2011,"D")</f>
        <v>30</v>
      </c>
      <c r="N2011" s="5">
        <v>30</v>
      </c>
      <c r="O2011" t="b">
        <v>0</v>
      </c>
      <c r="P2011">
        <v>95</v>
      </c>
      <c r="Q2011" t="b">
        <v>1</v>
      </c>
      <c r="R2011" t="s">
        <v>8279</v>
      </c>
      <c r="S2011" s="2">
        <f>IF(E2011=0,0,E2011/D2011*100)</f>
        <v>112.91099999999999</v>
      </c>
      <c r="T2011" s="4">
        <f>IF(E2011=0,0,E2011/P2011)</f>
        <v>47.541473684210523</v>
      </c>
      <c r="U2011" t="str">
        <f>PROPER(LEFT(R2011,(SEARCH("/",R2011)-2)+1))</f>
        <v>Music</v>
      </c>
      <c r="V2011" t="str">
        <f>PROPER(RIGHT(R2011,LEN(R2011)-SEARCH("/",R2011)))</f>
        <v>Indie Rock</v>
      </c>
    </row>
    <row r="2012" spans="1:22" x14ac:dyDescent="0.25">
      <c r="A2012">
        <v>2484</v>
      </c>
      <c r="B2012" s="7" t="s">
        <v>2484</v>
      </c>
      <c r="C2012" s="7" t="s">
        <v>6594</v>
      </c>
      <c r="D2012" s="4">
        <v>3500</v>
      </c>
      <c r="E2012" s="4">
        <v>4176.1099999999997</v>
      </c>
      <c r="F2012" t="s">
        <v>8219</v>
      </c>
      <c r="G2012" t="s">
        <v>8224</v>
      </c>
      <c r="H2012" t="s">
        <v>8246</v>
      </c>
      <c r="I2012">
        <v>1316124003</v>
      </c>
      <c r="J2012" s="11">
        <f>(((I2012/60)/60)/24)+DATE(1970,1,1)</f>
        <v>40801.916701388887</v>
      </c>
      <c r="K2012">
        <v>1313532003</v>
      </c>
      <c r="L2012" s="15">
        <f>(((K2012/60)/60)/24)+DATE(1970,1,1)</f>
        <v>40771.916701388887</v>
      </c>
      <c r="M2012" s="63">
        <f>DATEDIF(L2012,J2012,"D")</f>
        <v>30</v>
      </c>
      <c r="N2012" s="5">
        <v>30</v>
      </c>
      <c r="O2012" t="b">
        <v>0</v>
      </c>
      <c r="P2012">
        <v>90</v>
      </c>
      <c r="Q2012" t="b">
        <v>1</v>
      </c>
      <c r="R2012" t="s">
        <v>8279</v>
      </c>
      <c r="S2012" s="2">
        <f>IF(E2012=0,0,E2012/D2012*100)</f>
        <v>119.31742857142855</v>
      </c>
      <c r="T2012" s="4">
        <f>IF(E2012=0,0,E2012/P2012)</f>
        <v>46.401222222222216</v>
      </c>
      <c r="U2012" t="str">
        <f>PROPER(LEFT(R2012,(SEARCH("/",R2012)-2)+1))</f>
        <v>Music</v>
      </c>
      <c r="V2012" t="str">
        <f>PROPER(RIGHT(R2012,LEN(R2012)-SEARCH("/",R2012)))</f>
        <v>Indie Rock</v>
      </c>
    </row>
    <row r="2013" spans="1:22" x14ac:dyDescent="0.25">
      <c r="A2013">
        <v>2486</v>
      </c>
      <c r="B2013" s="7" t="s">
        <v>2486</v>
      </c>
      <c r="C2013" s="7" t="s">
        <v>6596</v>
      </c>
      <c r="D2013" s="4">
        <v>300</v>
      </c>
      <c r="E2013" s="4">
        <v>797</v>
      </c>
      <c r="F2013" t="s">
        <v>8219</v>
      </c>
      <c r="G2013" t="s">
        <v>8224</v>
      </c>
      <c r="H2013" t="s">
        <v>8246</v>
      </c>
      <c r="I2013">
        <v>1335113976</v>
      </c>
      <c r="J2013" s="11">
        <f>(((I2013/60)/60)/24)+DATE(1970,1,1)</f>
        <v>41021.708055555559</v>
      </c>
      <c r="K2013">
        <v>1332521976</v>
      </c>
      <c r="L2013" s="15">
        <f>(((K2013/60)/60)/24)+DATE(1970,1,1)</f>
        <v>40991.708055555559</v>
      </c>
      <c r="M2013" s="63">
        <f>DATEDIF(L2013,J2013,"D")</f>
        <v>30</v>
      </c>
      <c r="N2013" s="5">
        <v>30</v>
      </c>
      <c r="O2013" t="b">
        <v>0</v>
      </c>
      <c r="P2013">
        <v>30</v>
      </c>
      <c r="Q2013" t="b">
        <v>1</v>
      </c>
      <c r="R2013" t="s">
        <v>8279</v>
      </c>
      <c r="S2013" s="2">
        <f>IF(E2013=0,0,E2013/D2013*100)</f>
        <v>265.66666666666669</v>
      </c>
      <c r="T2013" s="4">
        <f>IF(E2013=0,0,E2013/P2013)</f>
        <v>26.566666666666666</v>
      </c>
      <c r="U2013" t="str">
        <f>PROPER(LEFT(R2013,(SEARCH("/",R2013)-2)+1))</f>
        <v>Music</v>
      </c>
      <c r="V2013" t="str">
        <f>PROPER(RIGHT(R2013,LEN(R2013)-SEARCH("/",R2013)))</f>
        <v>Indie Rock</v>
      </c>
    </row>
    <row r="2014" spans="1:22" x14ac:dyDescent="0.25">
      <c r="A2014">
        <v>2487</v>
      </c>
      <c r="B2014" s="7" t="s">
        <v>2487</v>
      </c>
      <c r="C2014" s="7" t="s">
        <v>6597</v>
      </c>
      <c r="D2014" s="4">
        <v>1500</v>
      </c>
      <c r="E2014" s="4">
        <v>1500.76</v>
      </c>
      <c r="F2014" t="s">
        <v>8219</v>
      </c>
      <c r="G2014" t="s">
        <v>8224</v>
      </c>
      <c r="H2014" t="s">
        <v>8246</v>
      </c>
      <c r="I2014">
        <v>1338083997</v>
      </c>
      <c r="J2014" s="11">
        <f>(((I2014/60)/60)/24)+DATE(1970,1,1)</f>
        <v>41056.083298611113</v>
      </c>
      <c r="K2014">
        <v>1335491997</v>
      </c>
      <c r="L2014" s="15">
        <f>(((K2014/60)/60)/24)+DATE(1970,1,1)</f>
        <v>41026.083298611113</v>
      </c>
      <c r="M2014" s="63">
        <f>DATEDIF(L2014,J2014,"D")</f>
        <v>30</v>
      </c>
      <c r="N2014" s="5">
        <v>30</v>
      </c>
      <c r="O2014" t="b">
        <v>0</v>
      </c>
      <c r="P2014">
        <v>38</v>
      </c>
      <c r="Q2014" t="b">
        <v>1</v>
      </c>
      <c r="R2014" t="s">
        <v>8279</v>
      </c>
      <c r="S2014" s="2">
        <f>IF(E2014=0,0,E2014/D2014*100)</f>
        <v>100.05066666666667</v>
      </c>
      <c r="T2014" s="4">
        <f>IF(E2014=0,0,E2014/P2014)</f>
        <v>39.493684210526318</v>
      </c>
      <c r="U2014" t="str">
        <f>PROPER(LEFT(R2014,(SEARCH("/",R2014)-2)+1))</f>
        <v>Music</v>
      </c>
      <c r="V2014" t="str">
        <f>PROPER(RIGHT(R2014,LEN(R2014)-SEARCH("/",R2014)))</f>
        <v>Indie Rock</v>
      </c>
    </row>
    <row r="2015" spans="1:22" x14ac:dyDescent="0.25">
      <c r="A2015">
        <v>2488</v>
      </c>
      <c r="B2015" s="7" t="s">
        <v>2488</v>
      </c>
      <c r="C2015" s="7" t="s">
        <v>6598</v>
      </c>
      <c r="D2015" s="4">
        <v>3000</v>
      </c>
      <c r="E2015" s="4">
        <v>3201</v>
      </c>
      <c r="F2015" t="s">
        <v>8219</v>
      </c>
      <c r="G2015" t="s">
        <v>8224</v>
      </c>
      <c r="H2015" t="s">
        <v>8246</v>
      </c>
      <c r="I2015">
        <v>1321459908</v>
      </c>
      <c r="J2015" s="11">
        <f>(((I2015/60)/60)/24)+DATE(1970,1,1)</f>
        <v>40863.674861111111</v>
      </c>
      <c r="K2015">
        <v>1318864308</v>
      </c>
      <c r="L2015" s="15">
        <f>(((K2015/60)/60)/24)+DATE(1970,1,1)</f>
        <v>40833.633194444446</v>
      </c>
      <c r="M2015" s="63">
        <f>DATEDIF(L2015,J2015,"D")</f>
        <v>30</v>
      </c>
      <c r="N2015" s="5">
        <v>30</v>
      </c>
      <c r="O2015" t="b">
        <v>0</v>
      </c>
      <c r="P2015">
        <v>65</v>
      </c>
      <c r="Q2015" t="b">
        <v>1</v>
      </c>
      <c r="R2015" t="s">
        <v>8279</v>
      </c>
      <c r="S2015" s="2">
        <f>IF(E2015=0,0,E2015/D2015*100)</f>
        <v>106.69999999999999</v>
      </c>
      <c r="T2015" s="4">
        <f>IF(E2015=0,0,E2015/P2015)</f>
        <v>49.246153846153845</v>
      </c>
      <c r="U2015" t="str">
        <f>PROPER(LEFT(R2015,(SEARCH("/",R2015)-2)+1))</f>
        <v>Music</v>
      </c>
      <c r="V2015" t="str">
        <f>PROPER(RIGHT(R2015,LEN(R2015)-SEARCH("/",R2015)))</f>
        <v>Indie Rock</v>
      </c>
    </row>
    <row r="2016" spans="1:22" x14ac:dyDescent="0.25">
      <c r="A2016">
        <v>2489</v>
      </c>
      <c r="B2016" s="7" t="s">
        <v>2489</v>
      </c>
      <c r="C2016" s="7" t="s">
        <v>6599</v>
      </c>
      <c r="D2016" s="4">
        <v>3500</v>
      </c>
      <c r="E2016" s="4">
        <v>4678.5</v>
      </c>
      <c r="F2016" t="s">
        <v>8219</v>
      </c>
      <c r="G2016" t="s">
        <v>8224</v>
      </c>
      <c r="H2016" t="s">
        <v>8246</v>
      </c>
      <c r="I2016">
        <v>1368117239</v>
      </c>
      <c r="J2016" s="11">
        <f>(((I2016/60)/60)/24)+DATE(1970,1,1)</f>
        <v>41403.690266203703</v>
      </c>
      <c r="K2016">
        <v>1365525239</v>
      </c>
      <c r="L2016" s="15">
        <f>(((K2016/60)/60)/24)+DATE(1970,1,1)</f>
        <v>41373.690266203703</v>
      </c>
      <c r="M2016" s="63">
        <f>DATEDIF(L2016,J2016,"D")</f>
        <v>30</v>
      </c>
      <c r="N2016" s="5">
        <v>30</v>
      </c>
      <c r="O2016" t="b">
        <v>0</v>
      </c>
      <c r="P2016">
        <v>75</v>
      </c>
      <c r="Q2016" t="b">
        <v>1</v>
      </c>
      <c r="R2016" t="s">
        <v>8279</v>
      </c>
      <c r="S2016" s="2">
        <f>IF(E2016=0,0,E2016/D2016*100)</f>
        <v>133.67142857142858</v>
      </c>
      <c r="T2016" s="4">
        <f>IF(E2016=0,0,E2016/P2016)</f>
        <v>62.38</v>
      </c>
      <c r="U2016" t="str">
        <f>PROPER(LEFT(R2016,(SEARCH("/",R2016)-2)+1))</f>
        <v>Music</v>
      </c>
      <c r="V2016" t="str">
        <f>PROPER(RIGHT(R2016,LEN(R2016)-SEARCH("/",R2016)))</f>
        <v>Indie Rock</v>
      </c>
    </row>
    <row r="2017" spans="1:22" x14ac:dyDescent="0.25">
      <c r="A2017">
        <v>2494</v>
      </c>
      <c r="B2017" s="7" t="s">
        <v>2494</v>
      </c>
      <c r="C2017" s="7" t="s">
        <v>6604</v>
      </c>
      <c r="D2017" s="4">
        <v>1500</v>
      </c>
      <c r="E2017" s="4">
        <v>1515.08</v>
      </c>
      <c r="F2017" t="s">
        <v>8219</v>
      </c>
      <c r="G2017" t="s">
        <v>8224</v>
      </c>
      <c r="H2017" t="s">
        <v>8246</v>
      </c>
      <c r="I2017">
        <v>1337786944</v>
      </c>
      <c r="J2017" s="11">
        <f>(((I2017/60)/60)/24)+DATE(1970,1,1)</f>
        <v>41052.645185185182</v>
      </c>
      <c r="K2017">
        <v>1335194944</v>
      </c>
      <c r="L2017" s="15">
        <f>(((K2017/60)/60)/24)+DATE(1970,1,1)</f>
        <v>41022.645185185182</v>
      </c>
      <c r="M2017" s="63">
        <f>DATEDIF(L2017,J2017,"D")</f>
        <v>30</v>
      </c>
      <c r="N2017" s="5">
        <v>30</v>
      </c>
      <c r="O2017" t="b">
        <v>0</v>
      </c>
      <c r="P2017">
        <v>39</v>
      </c>
      <c r="Q2017" t="b">
        <v>1</v>
      </c>
      <c r="R2017" t="s">
        <v>8279</v>
      </c>
      <c r="S2017" s="2">
        <f>IF(E2017=0,0,E2017/D2017*100)</f>
        <v>101.00533333333333</v>
      </c>
      <c r="T2017" s="4">
        <f>IF(E2017=0,0,E2017/P2017)</f>
        <v>38.848205128205123</v>
      </c>
      <c r="U2017" t="str">
        <f>PROPER(LEFT(R2017,(SEARCH("/",R2017)-2)+1))</f>
        <v>Music</v>
      </c>
      <c r="V2017" t="str">
        <f>PROPER(RIGHT(R2017,LEN(R2017)-SEARCH("/",R2017)))</f>
        <v>Indie Rock</v>
      </c>
    </row>
    <row r="2018" spans="1:22" x14ac:dyDescent="0.25">
      <c r="A2018">
        <v>2495</v>
      </c>
      <c r="B2018" s="7" t="s">
        <v>2495</v>
      </c>
      <c r="C2018" s="7" t="s">
        <v>6605</v>
      </c>
      <c r="D2018" s="4">
        <v>1500</v>
      </c>
      <c r="E2018" s="4">
        <v>1913.05</v>
      </c>
      <c r="F2018" t="s">
        <v>8219</v>
      </c>
      <c r="G2018" t="s">
        <v>8224</v>
      </c>
      <c r="H2018" t="s">
        <v>8246</v>
      </c>
      <c r="I2018">
        <v>1339022575</v>
      </c>
      <c r="J2018" s="11">
        <f>(((I2018/60)/60)/24)+DATE(1970,1,1)</f>
        <v>41066.946469907409</v>
      </c>
      <c r="K2018">
        <v>1336430575</v>
      </c>
      <c r="L2018" s="15">
        <f>(((K2018/60)/60)/24)+DATE(1970,1,1)</f>
        <v>41036.946469907409</v>
      </c>
      <c r="M2018" s="63">
        <f>DATEDIF(L2018,J2018,"D")</f>
        <v>30</v>
      </c>
      <c r="N2018" s="5">
        <v>30</v>
      </c>
      <c r="O2018" t="b">
        <v>0</v>
      </c>
      <c r="P2018">
        <v>42</v>
      </c>
      <c r="Q2018" t="b">
        <v>1</v>
      </c>
      <c r="R2018" t="s">
        <v>8279</v>
      </c>
      <c r="S2018" s="2">
        <f>IF(E2018=0,0,E2018/D2018*100)</f>
        <v>127.53666666666665</v>
      </c>
      <c r="T2018" s="4">
        <f>IF(E2018=0,0,E2018/P2018)</f>
        <v>45.548809523809524</v>
      </c>
      <c r="U2018" t="str">
        <f>PROPER(LEFT(R2018,(SEARCH("/",R2018)-2)+1))</f>
        <v>Music</v>
      </c>
      <c r="V2018" t="str">
        <f>PROPER(RIGHT(R2018,LEN(R2018)-SEARCH("/",R2018)))</f>
        <v>Indie Rock</v>
      </c>
    </row>
    <row r="2019" spans="1:22" x14ac:dyDescent="0.25">
      <c r="A2019">
        <v>2497</v>
      </c>
      <c r="B2019" s="7" t="s">
        <v>2497</v>
      </c>
      <c r="C2019" s="7" t="s">
        <v>6607</v>
      </c>
      <c r="D2019" s="4">
        <v>4000</v>
      </c>
      <c r="E2019" s="4">
        <v>4510.8599999999997</v>
      </c>
      <c r="F2019" t="s">
        <v>8219</v>
      </c>
      <c r="G2019" t="s">
        <v>8224</v>
      </c>
      <c r="H2019" t="s">
        <v>8246</v>
      </c>
      <c r="I2019">
        <v>1312578338</v>
      </c>
      <c r="J2019" s="11">
        <f>(((I2019/60)/60)/24)+DATE(1970,1,1)</f>
        <v>40760.878912037035</v>
      </c>
      <c r="K2019">
        <v>1309986338</v>
      </c>
      <c r="L2019" s="15">
        <f>(((K2019/60)/60)/24)+DATE(1970,1,1)</f>
        <v>40730.878912037035</v>
      </c>
      <c r="M2019" s="63">
        <f>DATEDIF(L2019,J2019,"D")</f>
        <v>30</v>
      </c>
      <c r="N2019" s="5">
        <v>30</v>
      </c>
      <c r="O2019" t="b">
        <v>0</v>
      </c>
      <c r="P2019">
        <v>56</v>
      </c>
      <c r="Q2019" t="b">
        <v>1</v>
      </c>
      <c r="R2019" t="s">
        <v>8279</v>
      </c>
      <c r="S2019" s="2">
        <f>IF(E2019=0,0,E2019/D2019*100)</f>
        <v>112.7715</v>
      </c>
      <c r="T2019" s="4">
        <f>IF(E2019=0,0,E2019/P2019)</f>
        <v>80.551071428571419</v>
      </c>
      <c r="U2019" t="str">
        <f>PROPER(LEFT(R2019,(SEARCH("/",R2019)-2)+1))</f>
        <v>Music</v>
      </c>
      <c r="V2019" t="str">
        <f>PROPER(RIGHT(R2019,LEN(R2019)-SEARCH("/",R2019)))</f>
        <v>Indie Rock</v>
      </c>
    </row>
    <row r="2020" spans="1:22" x14ac:dyDescent="0.25">
      <c r="A2020">
        <v>2500</v>
      </c>
      <c r="B2020" s="7" t="s">
        <v>2500</v>
      </c>
      <c r="C2020" s="7" t="s">
        <v>6610</v>
      </c>
      <c r="D2020" s="4">
        <v>600</v>
      </c>
      <c r="E2020" s="4">
        <v>680</v>
      </c>
      <c r="F2020" t="s">
        <v>8219</v>
      </c>
      <c r="G2020" t="s">
        <v>8224</v>
      </c>
      <c r="H2020" t="s">
        <v>8246</v>
      </c>
      <c r="I2020">
        <v>1340476375</v>
      </c>
      <c r="J2020" s="11">
        <f>(((I2020/60)/60)/24)+DATE(1970,1,1)</f>
        <v>41083.772858796299</v>
      </c>
      <c r="K2020">
        <v>1337884375</v>
      </c>
      <c r="L2020" s="15">
        <f>(((K2020/60)/60)/24)+DATE(1970,1,1)</f>
        <v>41053.772858796299</v>
      </c>
      <c r="M2020" s="63">
        <f>DATEDIF(L2020,J2020,"D")</f>
        <v>30</v>
      </c>
      <c r="N2020" s="5">
        <v>30</v>
      </c>
      <c r="O2020" t="b">
        <v>0</v>
      </c>
      <c r="P2020">
        <v>29</v>
      </c>
      <c r="Q2020" t="b">
        <v>1</v>
      </c>
      <c r="R2020" t="s">
        <v>8279</v>
      </c>
      <c r="S2020" s="2">
        <f>IF(E2020=0,0,E2020/D2020*100)</f>
        <v>113.33333333333333</v>
      </c>
      <c r="T2020" s="4">
        <f>IF(E2020=0,0,E2020/P2020)</f>
        <v>23.448275862068964</v>
      </c>
      <c r="U2020" t="str">
        <f>PROPER(LEFT(R2020,(SEARCH("/",R2020)-2)+1))</f>
        <v>Music</v>
      </c>
      <c r="V2020" t="str">
        <f>PROPER(RIGHT(R2020,LEN(R2020)-SEARCH("/",R2020)))</f>
        <v>Indie Rock</v>
      </c>
    </row>
    <row r="2021" spans="1:22" x14ac:dyDescent="0.25">
      <c r="A2021">
        <v>2501</v>
      </c>
      <c r="B2021" s="7" t="s">
        <v>2501</v>
      </c>
      <c r="C2021" s="7" t="s">
        <v>6611</v>
      </c>
      <c r="D2021" s="4">
        <v>11000</v>
      </c>
      <c r="E2021" s="4">
        <v>281</v>
      </c>
      <c r="F2021" t="s">
        <v>8221</v>
      </c>
      <c r="G2021" t="s">
        <v>8229</v>
      </c>
      <c r="H2021" t="s">
        <v>8251</v>
      </c>
      <c r="I2021">
        <v>1443379104</v>
      </c>
      <c r="J2021" s="11">
        <f>(((I2021/60)/60)/24)+DATE(1970,1,1)</f>
        <v>42274.776666666665</v>
      </c>
      <c r="K2021">
        <v>1440787104</v>
      </c>
      <c r="L2021" s="15">
        <f>(((K2021/60)/60)/24)+DATE(1970,1,1)</f>
        <v>42244.776666666665</v>
      </c>
      <c r="M2021" s="63">
        <f>DATEDIF(L2021,J2021,"D")</f>
        <v>30</v>
      </c>
      <c r="N2021" s="5">
        <v>30</v>
      </c>
      <c r="O2021" t="b">
        <v>0</v>
      </c>
      <c r="P2021">
        <v>7</v>
      </c>
      <c r="Q2021" t="b">
        <v>0</v>
      </c>
      <c r="R2021" t="s">
        <v>8299</v>
      </c>
      <c r="S2021" s="2">
        <f>IF(E2021=0,0,E2021/D2021*100)</f>
        <v>2.5545454545454547</v>
      </c>
      <c r="T2021" s="4">
        <f>IF(E2021=0,0,E2021/P2021)</f>
        <v>40.142857142857146</v>
      </c>
      <c r="U2021" t="str">
        <f>PROPER(LEFT(R2021,(SEARCH("/",R2021)-2)+1))</f>
        <v>Food</v>
      </c>
      <c r="V2021" t="str">
        <f>PROPER(RIGHT(R2021,LEN(R2021)-SEARCH("/",R2021)))</f>
        <v>Restaurants</v>
      </c>
    </row>
    <row r="2022" spans="1:22" x14ac:dyDescent="0.25">
      <c r="A2022">
        <v>2503</v>
      </c>
      <c r="B2022" s="7" t="s">
        <v>2503</v>
      </c>
      <c r="C2022" s="7" t="s">
        <v>6613</v>
      </c>
      <c r="D2022" s="4">
        <v>10000</v>
      </c>
      <c r="E2022" s="4">
        <v>0</v>
      </c>
      <c r="F2022" t="s">
        <v>8221</v>
      </c>
      <c r="G2022" t="s">
        <v>8224</v>
      </c>
      <c r="H2022" t="s">
        <v>8246</v>
      </c>
      <c r="I2022">
        <v>1465333560</v>
      </c>
      <c r="J2022" s="11">
        <f>(((I2022/60)/60)/24)+DATE(1970,1,1)</f>
        <v>42528.879166666666</v>
      </c>
      <c r="K2022">
        <v>1462743308</v>
      </c>
      <c r="L2022" s="15">
        <f>(((K2022/60)/60)/24)+DATE(1970,1,1)</f>
        <v>42498.899398148147</v>
      </c>
      <c r="M2022" s="63">
        <f>DATEDIF(L2022,J2022,"D")</f>
        <v>30</v>
      </c>
      <c r="N2022" s="5">
        <v>30</v>
      </c>
      <c r="O2022" t="b">
        <v>0</v>
      </c>
      <c r="P2022">
        <v>0</v>
      </c>
      <c r="Q2022" t="b">
        <v>0</v>
      </c>
      <c r="R2022" t="s">
        <v>8299</v>
      </c>
      <c r="S2022" s="2">
        <f>IF(E2022=0,0,E2022/D2022*100)</f>
        <v>0</v>
      </c>
      <c r="T2022" s="4">
        <f>IF(E2022=0,0,E2022/P2022)</f>
        <v>0</v>
      </c>
      <c r="U2022" t="str">
        <f>PROPER(LEFT(R2022,(SEARCH("/",R2022)-2)+1))</f>
        <v>Food</v>
      </c>
      <c r="V2022" t="str">
        <f>PROPER(RIGHT(R2022,LEN(R2022)-SEARCH("/",R2022)))</f>
        <v>Restaurants</v>
      </c>
    </row>
    <row r="2023" spans="1:22" x14ac:dyDescent="0.25">
      <c r="A2023">
        <v>2504</v>
      </c>
      <c r="B2023" s="7" t="s">
        <v>2504</v>
      </c>
      <c r="C2023" s="7" t="s">
        <v>6614</v>
      </c>
      <c r="D2023" s="4">
        <v>35000</v>
      </c>
      <c r="E2023" s="4">
        <v>0</v>
      </c>
      <c r="F2023" t="s">
        <v>8221</v>
      </c>
      <c r="G2023" t="s">
        <v>8224</v>
      </c>
      <c r="H2023" t="s">
        <v>8246</v>
      </c>
      <c r="I2023">
        <v>1416014534</v>
      </c>
      <c r="J2023" s="11">
        <f>(((I2023/60)/60)/24)+DATE(1970,1,1)</f>
        <v>41958.057106481487</v>
      </c>
      <c r="K2023">
        <v>1413418934</v>
      </c>
      <c r="L2023" s="15">
        <f>(((K2023/60)/60)/24)+DATE(1970,1,1)</f>
        <v>41928.015439814815</v>
      </c>
      <c r="M2023" s="63">
        <f>DATEDIF(L2023,J2023,"D")</f>
        <v>30</v>
      </c>
      <c r="N2023" s="5">
        <v>30</v>
      </c>
      <c r="O2023" t="b">
        <v>0</v>
      </c>
      <c r="P2023">
        <v>0</v>
      </c>
      <c r="Q2023" t="b">
        <v>0</v>
      </c>
      <c r="R2023" t="s">
        <v>8299</v>
      </c>
      <c r="S2023" s="2">
        <f>IF(E2023=0,0,E2023/D2023*100)</f>
        <v>0</v>
      </c>
      <c r="T2023" s="4">
        <f>IF(E2023=0,0,E2023/P2023)</f>
        <v>0</v>
      </c>
      <c r="U2023" t="str">
        <f>PROPER(LEFT(R2023,(SEARCH("/",R2023)-2)+1))</f>
        <v>Food</v>
      </c>
      <c r="V2023" t="str">
        <f>PROPER(RIGHT(R2023,LEN(R2023)-SEARCH("/",R2023)))</f>
        <v>Restaurants</v>
      </c>
    </row>
    <row r="2024" spans="1:22" x14ac:dyDescent="0.25">
      <c r="A2024">
        <v>2505</v>
      </c>
      <c r="B2024" s="7" t="s">
        <v>2505</v>
      </c>
      <c r="C2024" s="7" t="s">
        <v>6615</v>
      </c>
      <c r="D2024" s="4">
        <v>7000</v>
      </c>
      <c r="E2024" s="4">
        <v>0</v>
      </c>
      <c r="F2024" t="s">
        <v>8221</v>
      </c>
      <c r="G2024" t="s">
        <v>8224</v>
      </c>
      <c r="H2024" t="s">
        <v>8246</v>
      </c>
      <c r="I2024">
        <v>1426292416</v>
      </c>
      <c r="J2024" s="11">
        <f>(((I2024/60)/60)/24)+DATE(1970,1,1)</f>
        <v>42077.014074074075</v>
      </c>
      <c r="K2024">
        <v>1423704016</v>
      </c>
      <c r="L2024" s="15">
        <f>(((K2024/60)/60)/24)+DATE(1970,1,1)</f>
        <v>42047.05574074074</v>
      </c>
      <c r="M2024" s="63">
        <f>DATEDIF(L2024,J2024,"D")</f>
        <v>30</v>
      </c>
      <c r="N2024" s="5">
        <v>30</v>
      </c>
      <c r="O2024" t="b">
        <v>0</v>
      </c>
      <c r="P2024">
        <v>0</v>
      </c>
      <c r="Q2024" t="b">
        <v>0</v>
      </c>
      <c r="R2024" t="s">
        <v>8299</v>
      </c>
      <c r="S2024" s="2">
        <f>IF(E2024=0,0,E2024/D2024*100)</f>
        <v>0</v>
      </c>
      <c r="T2024" s="4">
        <f>IF(E2024=0,0,E2024/P2024)</f>
        <v>0</v>
      </c>
      <c r="U2024" t="str">
        <f>PROPER(LEFT(R2024,(SEARCH("/",R2024)-2)+1))</f>
        <v>Food</v>
      </c>
      <c r="V2024" t="str">
        <f>PROPER(RIGHT(R2024,LEN(R2024)-SEARCH("/",R2024)))</f>
        <v>Restaurants</v>
      </c>
    </row>
    <row r="2025" spans="1:22" x14ac:dyDescent="0.25">
      <c r="A2025">
        <v>2507</v>
      </c>
      <c r="B2025" s="7" t="s">
        <v>2507</v>
      </c>
      <c r="C2025" s="7" t="s">
        <v>6617</v>
      </c>
      <c r="D2025" s="4">
        <v>42850</v>
      </c>
      <c r="E2025" s="4">
        <v>0</v>
      </c>
      <c r="F2025" t="s">
        <v>8221</v>
      </c>
      <c r="G2025" t="s">
        <v>8224</v>
      </c>
      <c r="H2025" t="s">
        <v>8246</v>
      </c>
      <c r="I2025">
        <v>1431308704</v>
      </c>
      <c r="J2025" s="11">
        <f>(((I2025/60)/60)/24)+DATE(1970,1,1)</f>
        <v>42135.072962962964</v>
      </c>
      <c r="K2025">
        <v>1428716704</v>
      </c>
      <c r="L2025" s="15">
        <f>(((K2025/60)/60)/24)+DATE(1970,1,1)</f>
        <v>42105.072962962964</v>
      </c>
      <c r="M2025" s="63">
        <f>DATEDIF(L2025,J2025,"D")</f>
        <v>30</v>
      </c>
      <c r="N2025" s="5">
        <v>30</v>
      </c>
      <c r="O2025" t="b">
        <v>0</v>
      </c>
      <c r="P2025">
        <v>0</v>
      </c>
      <c r="Q2025" t="b">
        <v>0</v>
      </c>
      <c r="R2025" t="s">
        <v>8299</v>
      </c>
      <c r="S2025" s="2">
        <f>IF(E2025=0,0,E2025/D2025*100)</f>
        <v>0</v>
      </c>
      <c r="T2025" s="4">
        <f>IF(E2025=0,0,E2025/P2025)</f>
        <v>0</v>
      </c>
      <c r="U2025" t="str">
        <f>PROPER(LEFT(R2025,(SEARCH("/",R2025)-2)+1))</f>
        <v>Food</v>
      </c>
      <c r="V2025" t="str">
        <f>PROPER(RIGHT(R2025,LEN(R2025)-SEARCH("/",R2025)))</f>
        <v>Restaurants</v>
      </c>
    </row>
    <row r="2026" spans="1:22" x14ac:dyDescent="0.25">
      <c r="A2026">
        <v>2508</v>
      </c>
      <c r="B2026" s="7" t="s">
        <v>2508</v>
      </c>
      <c r="C2026" s="7" t="s">
        <v>6618</v>
      </c>
      <c r="D2026" s="4">
        <v>20000</v>
      </c>
      <c r="E2026" s="4">
        <v>0</v>
      </c>
      <c r="F2026" t="s">
        <v>8221</v>
      </c>
      <c r="G2026" t="s">
        <v>8224</v>
      </c>
      <c r="H2026" t="s">
        <v>8246</v>
      </c>
      <c r="I2026">
        <v>1408056634</v>
      </c>
      <c r="J2026" s="11">
        <f>(((I2026/60)/60)/24)+DATE(1970,1,1)</f>
        <v>41865.951782407406</v>
      </c>
      <c r="K2026">
        <v>1405464634</v>
      </c>
      <c r="L2026" s="15">
        <f>(((K2026/60)/60)/24)+DATE(1970,1,1)</f>
        <v>41835.951782407406</v>
      </c>
      <c r="M2026" s="63">
        <f>DATEDIF(L2026,J2026,"D")</f>
        <v>30</v>
      </c>
      <c r="N2026" s="5">
        <v>30</v>
      </c>
      <c r="O2026" t="b">
        <v>0</v>
      </c>
      <c r="P2026">
        <v>0</v>
      </c>
      <c r="Q2026" t="b">
        <v>0</v>
      </c>
      <c r="R2026" t="s">
        <v>8299</v>
      </c>
      <c r="S2026" s="2">
        <f>IF(E2026=0,0,E2026/D2026*100)</f>
        <v>0</v>
      </c>
      <c r="T2026" s="4">
        <f>IF(E2026=0,0,E2026/P2026)</f>
        <v>0</v>
      </c>
      <c r="U2026" t="str">
        <f>PROPER(LEFT(R2026,(SEARCH("/",R2026)-2)+1))</f>
        <v>Food</v>
      </c>
      <c r="V2026" t="str">
        <f>PROPER(RIGHT(R2026,LEN(R2026)-SEARCH("/",R2026)))</f>
        <v>Restaurants</v>
      </c>
    </row>
    <row r="2027" spans="1:22" x14ac:dyDescent="0.25">
      <c r="A2027">
        <v>2511</v>
      </c>
      <c r="B2027" s="7" t="s">
        <v>2511</v>
      </c>
      <c r="C2027" s="7" t="s">
        <v>6621</v>
      </c>
      <c r="D2027" s="4">
        <v>100000</v>
      </c>
      <c r="E2027" s="4">
        <v>0</v>
      </c>
      <c r="F2027" t="s">
        <v>8221</v>
      </c>
      <c r="G2027" t="s">
        <v>8225</v>
      </c>
      <c r="H2027" t="s">
        <v>8247</v>
      </c>
      <c r="I2027">
        <v>1454323413</v>
      </c>
      <c r="J2027" s="11">
        <f>(((I2027/60)/60)/24)+DATE(1970,1,1)</f>
        <v>42401.446909722217</v>
      </c>
      <c r="K2027">
        <v>1451731413</v>
      </c>
      <c r="L2027" s="15">
        <f>(((K2027/60)/60)/24)+DATE(1970,1,1)</f>
        <v>42371.446909722217</v>
      </c>
      <c r="M2027" s="63">
        <f>DATEDIF(L2027,J2027,"D")</f>
        <v>30</v>
      </c>
      <c r="N2027" s="5">
        <v>30</v>
      </c>
      <c r="O2027" t="b">
        <v>0</v>
      </c>
      <c r="P2027">
        <v>0</v>
      </c>
      <c r="Q2027" t="b">
        <v>0</v>
      </c>
      <c r="R2027" t="s">
        <v>8299</v>
      </c>
      <c r="S2027" s="2">
        <f>IF(E2027=0,0,E2027/D2027*100)</f>
        <v>0</v>
      </c>
      <c r="T2027" s="4">
        <f>IF(E2027=0,0,E2027/P2027)</f>
        <v>0</v>
      </c>
      <c r="U2027" t="str">
        <f>PROPER(LEFT(R2027,(SEARCH("/",R2027)-2)+1))</f>
        <v>Food</v>
      </c>
      <c r="V2027" t="str">
        <f>PROPER(RIGHT(R2027,LEN(R2027)-SEARCH("/",R2027)))</f>
        <v>Restaurants</v>
      </c>
    </row>
    <row r="2028" spans="1:22" x14ac:dyDescent="0.25">
      <c r="A2028">
        <v>2515</v>
      </c>
      <c r="B2028" s="7" t="s">
        <v>2515</v>
      </c>
      <c r="C2028" s="7" t="s">
        <v>6625</v>
      </c>
      <c r="D2028" s="4">
        <v>5000</v>
      </c>
      <c r="E2028" s="4">
        <v>930</v>
      </c>
      <c r="F2028" t="s">
        <v>8221</v>
      </c>
      <c r="G2028" t="s">
        <v>8224</v>
      </c>
      <c r="H2028" t="s">
        <v>8246</v>
      </c>
      <c r="I2028">
        <v>1424635753</v>
      </c>
      <c r="J2028" s="11">
        <f>(((I2028/60)/60)/24)+DATE(1970,1,1)</f>
        <v>42057.839733796296</v>
      </c>
      <c r="K2028">
        <v>1422043753</v>
      </c>
      <c r="L2028" s="15">
        <f>(((K2028/60)/60)/24)+DATE(1970,1,1)</f>
        <v>42027.839733796296</v>
      </c>
      <c r="M2028" s="63">
        <f>DATEDIF(L2028,J2028,"D")</f>
        <v>30</v>
      </c>
      <c r="N2028" s="5">
        <v>30</v>
      </c>
      <c r="O2028" t="b">
        <v>0</v>
      </c>
      <c r="P2028">
        <v>12</v>
      </c>
      <c r="Q2028" t="b">
        <v>0</v>
      </c>
      <c r="R2028" t="s">
        <v>8299</v>
      </c>
      <c r="S2028" s="2">
        <f>IF(E2028=0,0,E2028/D2028*100)</f>
        <v>18.600000000000001</v>
      </c>
      <c r="T2028" s="4">
        <f>IF(E2028=0,0,E2028/P2028)</f>
        <v>77.5</v>
      </c>
      <c r="U2028" t="str">
        <f>PROPER(LEFT(R2028,(SEARCH("/",R2028)-2)+1))</f>
        <v>Food</v>
      </c>
      <c r="V2028" t="str">
        <f>PROPER(RIGHT(R2028,LEN(R2028)-SEARCH("/",R2028)))</f>
        <v>Restaurants</v>
      </c>
    </row>
    <row r="2029" spans="1:22" x14ac:dyDescent="0.25">
      <c r="A2029">
        <v>2516</v>
      </c>
      <c r="B2029" s="7" t="s">
        <v>2516</v>
      </c>
      <c r="C2029" s="7" t="s">
        <v>6626</v>
      </c>
      <c r="D2029" s="4">
        <v>22000</v>
      </c>
      <c r="E2029" s="4">
        <v>0</v>
      </c>
      <c r="F2029" t="s">
        <v>8221</v>
      </c>
      <c r="G2029" t="s">
        <v>8224</v>
      </c>
      <c r="H2029" t="s">
        <v>8246</v>
      </c>
      <c r="I2029">
        <v>1417279252</v>
      </c>
      <c r="J2029" s="11">
        <f>(((I2029/60)/60)/24)+DATE(1970,1,1)</f>
        <v>41972.6950462963</v>
      </c>
      <c r="K2029">
        <v>1414683652</v>
      </c>
      <c r="L2029" s="15">
        <f>(((K2029/60)/60)/24)+DATE(1970,1,1)</f>
        <v>41942.653379629628</v>
      </c>
      <c r="M2029" s="63">
        <f>DATEDIF(L2029,J2029,"D")</f>
        <v>30</v>
      </c>
      <c r="N2029" s="5">
        <v>30</v>
      </c>
      <c r="O2029" t="b">
        <v>0</v>
      </c>
      <c r="P2029">
        <v>0</v>
      </c>
      <c r="Q2029" t="b">
        <v>0</v>
      </c>
      <c r="R2029" t="s">
        <v>8299</v>
      </c>
      <c r="S2029" s="2">
        <f>IF(E2029=0,0,E2029/D2029*100)</f>
        <v>0</v>
      </c>
      <c r="T2029" s="4">
        <f>IF(E2029=0,0,E2029/P2029)</f>
        <v>0</v>
      </c>
      <c r="U2029" t="str">
        <f>PROPER(LEFT(R2029,(SEARCH("/",R2029)-2)+1))</f>
        <v>Food</v>
      </c>
      <c r="V2029" t="str">
        <f>PROPER(RIGHT(R2029,LEN(R2029)-SEARCH("/",R2029)))</f>
        <v>Restaurants</v>
      </c>
    </row>
    <row r="2030" spans="1:22" x14ac:dyDescent="0.25">
      <c r="A2030">
        <v>2517</v>
      </c>
      <c r="B2030" s="7" t="s">
        <v>2517</v>
      </c>
      <c r="C2030" s="7" t="s">
        <v>6627</v>
      </c>
      <c r="D2030" s="4">
        <v>18000</v>
      </c>
      <c r="E2030" s="4">
        <v>1767</v>
      </c>
      <c r="F2030" t="s">
        <v>8221</v>
      </c>
      <c r="G2030" t="s">
        <v>8229</v>
      </c>
      <c r="H2030" t="s">
        <v>8251</v>
      </c>
      <c r="I2030">
        <v>1426788930</v>
      </c>
      <c r="J2030" s="11">
        <f>(((I2030/60)/60)/24)+DATE(1970,1,1)</f>
        <v>42082.760763888888</v>
      </c>
      <c r="K2030">
        <v>1424200530</v>
      </c>
      <c r="L2030" s="15">
        <f>(((K2030/60)/60)/24)+DATE(1970,1,1)</f>
        <v>42052.802430555559</v>
      </c>
      <c r="M2030" s="63">
        <f>DATEDIF(L2030,J2030,"D")</f>
        <v>30</v>
      </c>
      <c r="N2030" s="5">
        <v>30</v>
      </c>
      <c r="O2030" t="b">
        <v>0</v>
      </c>
      <c r="P2030">
        <v>33</v>
      </c>
      <c r="Q2030" t="b">
        <v>0</v>
      </c>
      <c r="R2030" t="s">
        <v>8299</v>
      </c>
      <c r="S2030" s="2">
        <f>IF(E2030=0,0,E2030/D2030*100)</f>
        <v>9.8166666666666664</v>
      </c>
      <c r="T2030" s="4">
        <f>IF(E2030=0,0,E2030/P2030)</f>
        <v>53.545454545454547</v>
      </c>
      <c r="U2030" t="str">
        <f>PROPER(LEFT(R2030,(SEARCH("/",R2030)-2)+1))</f>
        <v>Food</v>
      </c>
      <c r="V2030" t="str">
        <f>PROPER(RIGHT(R2030,LEN(R2030)-SEARCH("/",R2030)))</f>
        <v>Restaurants</v>
      </c>
    </row>
    <row r="2031" spans="1:22" x14ac:dyDescent="0.25">
      <c r="A2031">
        <v>2518</v>
      </c>
      <c r="B2031" s="7" t="s">
        <v>2518</v>
      </c>
      <c r="C2031" s="7" t="s">
        <v>6628</v>
      </c>
      <c r="D2031" s="4">
        <v>5000</v>
      </c>
      <c r="E2031" s="4">
        <v>0</v>
      </c>
      <c r="F2031" t="s">
        <v>8221</v>
      </c>
      <c r="G2031" t="s">
        <v>8224</v>
      </c>
      <c r="H2031" t="s">
        <v>8246</v>
      </c>
      <c r="I2031">
        <v>1415899228</v>
      </c>
      <c r="J2031" s="11">
        <f>(((I2031/60)/60)/24)+DATE(1970,1,1)</f>
        <v>41956.722546296296</v>
      </c>
      <c r="K2031">
        <v>1413303628</v>
      </c>
      <c r="L2031" s="15">
        <f>(((K2031/60)/60)/24)+DATE(1970,1,1)</f>
        <v>41926.680879629632</v>
      </c>
      <c r="M2031" s="63">
        <f>DATEDIF(L2031,J2031,"D")</f>
        <v>30</v>
      </c>
      <c r="N2031" s="5">
        <v>30</v>
      </c>
      <c r="O2031" t="b">
        <v>0</v>
      </c>
      <c r="P2031">
        <v>0</v>
      </c>
      <c r="Q2031" t="b">
        <v>0</v>
      </c>
      <c r="R2031" t="s">
        <v>8299</v>
      </c>
      <c r="S2031" s="2">
        <f>IF(E2031=0,0,E2031/D2031*100)</f>
        <v>0</v>
      </c>
      <c r="T2031" s="4">
        <f>IF(E2031=0,0,E2031/P2031)</f>
        <v>0</v>
      </c>
      <c r="U2031" t="str">
        <f>PROPER(LEFT(R2031,(SEARCH("/",R2031)-2)+1))</f>
        <v>Food</v>
      </c>
      <c r="V2031" t="str">
        <f>PROPER(RIGHT(R2031,LEN(R2031)-SEARCH("/",R2031)))</f>
        <v>Restaurants</v>
      </c>
    </row>
    <row r="2032" spans="1:22" x14ac:dyDescent="0.25">
      <c r="A2032">
        <v>2519</v>
      </c>
      <c r="B2032" s="7" t="s">
        <v>2519</v>
      </c>
      <c r="C2032" s="7" t="s">
        <v>6629</v>
      </c>
      <c r="D2032" s="4">
        <v>150000</v>
      </c>
      <c r="E2032" s="4">
        <v>65</v>
      </c>
      <c r="F2032" t="s">
        <v>8221</v>
      </c>
      <c r="G2032" t="s">
        <v>8224</v>
      </c>
      <c r="H2032" t="s">
        <v>8246</v>
      </c>
      <c r="I2032">
        <v>1405741404</v>
      </c>
      <c r="J2032" s="11">
        <f>(((I2032/60)/60)/24)+DATE(1970,1,1)</f>
        <v>41839.155138888891</v>
      </c>
      <c r="K2032">
        <v>1403149404</v>
      </c>
      <c r="L2032" s="15">
        <f>(((K2032/60)/60)/24)+DATE(1970,1,1)</f>
        <v>41809.155138888891</v>
      </c>
      <c r="M2032" s="63">
        <f>DATEDIF(L2032,J2032,"D")</f>
        <v>30</v>
      </c>
      <c r="N2032" s="5">
        <v>30</v>
      </c>
      <c r="O2032" t="b">
        <v>0</v>
      </c>
      <c r="P2032">
        <v>4</v>
      </c>
      <c r="Q2032" t="b">
        <v>0</v>
      </c>
      <c r="R2032" t="s">
        <v>8299</v>
      </c>
      <c r="S2032" s="2">
        <f>IF(E2032=0,0,E2032/D2032*100)</f>
        <v>4.3333333333333335E-2</v>
      </c>
      <c r="T2032" s="4">
        <f>IF(E2032=0,0,E2032/P2032)</f>
        <v>16.25</v>
      </c>
      <c r="U2032" t="str">
        <f>PROPER(LEFT(R2032,(SEARCH("/",R2032)-2)+1))</f>
        <v>Food</v>
      </c>
      <c r="V2032" t="str">
        <f>PROPER(RIGHT(R2032,LEN(R2032)-SEARCH("/",R2032)))</f>
        <v>Restaurants</v>
      </c>
    </row>
    <row r="2033" spans="1:22" x14ac:dyDescent="0.25">
      <c r="A2033">
        <v>2525</v>
      </c>
      <c r="B2033" s="7" t="s">
        <v>2525</v>
      </c>
      <c r="C2033" s="7" t="s">
        <v>6635</v>
      </c>
      <c r="D2033" s="4">
        <v>8000</v>
      </c>
      <c r="E2033" s="4">
        <v>8026</v>
      </c>
      <c r="F2033" t="s">
        <v>8219</v>
      </c>
      <c r="G2033" t="s">
        <v>8224</v>
      </c>
      <c r="H2033" t="s">
        <v>8246</v>
      </c>
      <c r="I2033">
        <v>1340914571</v>
      </c>
      <c r="J2033" s="11">
        <f>(((I2033/60)/60)/24)+DATE(1970,1,1)</f>
        <v>41088.844571759262</v>
      </c>
      <c r="K2033">
        <v>1338322571</v>
      </c>
      <c r="L2033" s="15">
        <f>(((K2033/60)/60)/24)+DATE(1970,1,1)</f>
        <v>41058.844571759262</v>
      </c>
      <c r="M2033" s="63">
        <f>DATEDIF(L2033,J2033,"D")</f>
        <v>30</v>
      </c>
      <c r="N2033" s="5">
        <v>30</v>
      </c>
      <c r="O2033" t="b">
        <v>0</v>
      </c>
      <c r="P2033">
        <v>80</v>
      </c>
      <c r="Q2033" t="b">
        <v>1</v>
      </c>
      <c r="R2033" t="s">
        <v>8300</v>
      </c>
      <c r="S2033" s="2">
        <f>IF(E2033=0,0,E2033/D2033*100)</f>
        <v>100.325</v>
      </c>
      <c r="T2033" s="4">
        <f>IF(E2033=0,0,E2033/P2033)</f>
        <v>100.325</v>
      </c>
      <c r="U2033" t="str">
        <f>PROPER(LEFT(R2033,(SEARCH("/",R2033)-2)+1))</f>
        <v>Music</v>
      </c>
      <c r="V2033" t="str">
        <f>PROPER(RIGHT(R2033,LEN(R2033)-SEARCH("/",R2033)))</f>
        <v>Classical Music</v>
      </c>
    </row>
    <row r="2034" spans="1:22" x14ac:dyDescent="0.25">
      <c r="A2034">
        <v>2532</v>
      </c>
      <c r="B2034" s="7" t="s">
        <v>2532</v>
      </c>
      <c r="C2034" s="7" t="s">
        <v>6642</v>
      </c>
      <c r="D2034" s="4">
        <v>4000</v>
      </c>
      <c r="E2034" s="4">
        <v>5045</v>
      </c>
      <c r="F2034" t="s">
        <v>8219</v>
      </c>
      <c r="G2034" t="s">
        <v>8224</v>
      </c>
      <c r="H2034" t="s">
        <v>8246</v>
      </c>
      <c r="I2034">
        <v>1345148566</v>
      </c>
      <c r="J2034" s="11">
        <f>(((I2034/60)/60)/24)+DATE(1970,1,1)</f>
        <v>41137.849143518521</v>
      </c>
      <c r="K2034">
        <v>1342556566</v>
      </c>
      <c r="L2034" s="15">
        <f>(((K2034/60)/60)/24)+DATE(1970,1,1)</f>
        <v>41107.849143518521</v>
      </c>
      <c r="M2034" s="63">
        <f>DATEDIF(L2034,J2034,"D")</f>
        <v>30</v>
      </c>
      <c r="N2034" s="5">
        <v>30</v>
      </c>
      <c r="O2034" t="b">
        <v>0</v>
      </c>
      <c r="P2034">
        <v>60</v>
      </c>
      <c r="Q2034" t="b">
        <v>1</v>
      </c>
      <c r="R2034" t="s">
        <v>8300</v>
      </c>
      <c r="S2034" s="2">
        <f>IF(E2034=0,0,E2034/D2034*100)</f>
        <v>126.125</v>
      </c>
      <c r="T2034" s="4">
        <f>IF(E2034=0,0,E2034/P2034)</f>
        <v>84.083333333333329</v>
      </c>
      <c r="U2034" t="str">
        <f>PROPER(LEFT(R2034,(SEARCH("/",R2034)-2)+1))</f>
        <v>Music</v>
      </c>
      <c r="V2034" t="str">
        <f>PROPER(RIGHT(R2034,LEN(R2034)-SEARCH("/",R2034)))</f>
        <v>Classical Music</v>
      </c>
    </row>
    <row r="2035" spans="1:22" x14ac:dyDescent="0.25">
      <c r="A2035">
        <v>2533</v>
      </c>
      <c r="B2035" s="7" t="s">
        <v>2533</v>
      </c>
      <c r="C2035" s="7" t="s">
        <v>6643</v>
      </c>
      <c r="D2035" s="4">
        <v>7500</v>
      </c>
      <c r="E2035" s="4">
        <v>8300</v>
      </c>
      <c r="F2035" t="s">
        <v>8219</v>
      </c>
      <c r="G2035" t="s">
        <v>8224</v>
      </c>
      <c r="H2035" t="s">
        <v>8246</v>
      </c>
      <c r="I2035">
        <v>1362160868</v>
      </c>
      <c r="J2035" s="11">
        <f>(((I2035/60)/60)/24)+DATE(1970,1,1)</f>
        <v>41334.750787037039</v>
      </c>
      <c r="K2035">
        <v>1359568911</v>
      </c>
      <c r="L2035" s="15">
        <f>(((K2035/60)/60)/24)+DATE(1970,1,1)</f>
        <v>41304.751284722224</v>
      </c>
      <c r="M2035" s="63">
        <f>DATEDIF(L2035,J2035,"D")</f>
        <v>30</v>
      </c>
      <c r="N2035" s="5">
        <v>30</v>
      </c>
      <c r="O2035" t="b">
        <v>0</v>
      </c>
      <c r="P2035">
        <v>136</v>
      </c>
      <c r="Q2035" t="b">
        <v>1</v>
      </c>
      <c r="R2035" t="s">
        <v>8300</v>
      </c>
      <c r="S2035" s="2">
        <f>IF(E2035=0,0,E2035/D2035*100)</f>
        <v>110.66666666666667</v>
      </c>
      <c r="T2035" s="4">
        <f>IF(E2035=0,0,E2035/P2035)</f>
        <v>61.029411764705884</v>
      </c>
      <c r="U2035" t="str">
        <f>PROPER(LEFT(R2035,(SEARCH("/",R2035)-2)+1))</f>
        <v>Music</v>
      </c>
      <c r="V2035" t="str">
        <f>PROPER(RIGHT(R2035,LEN(R2035)-SEARCH("/",R2035)))</f>
        <v>Classical Music</v>
      </c>
    </row>
    <row r="2036" spans="1:22" x14ac:dyDescent="0.25">
      <c r="A2036">
        <v>2544</v>
      </c>
      <c r="B2036" s="7" t="s">
        <v>2544</v>
      </c>
      <c r="C2036" s="7" t="s">
        <v>6654</v>
      </c>
      <c r="D2036" s="4">
        <v>5000</v>
      </c>
      <c r="E2036" s="4">
        <v>5041</v>
      </c>
      <c r="F2036" t="s">
        <v>8219</v>
      </c>
      <c r="G2036" t="s">
        <v>8224</v>
      </c>
      <c r="H2036" t="s">
        <v>8246</v>
      </c>
      <c r="I2036">
        <v>1341750569</v>
      </c>
      <c r="J2036" s="11">
        <f>(((I2036/60)/60)/24)+DATE(1970,1,1)</f>
        <v>41098.520474537036</v>
      </c>
      <c r="K2036">
        <v>1339158569</v>
      </c>
      <c r="L2036" s="15">
        <f>(((K2036/60)/60)/24)+DATE(1970,1,1)</f>
        <v>41068.520474537036</v>
      </c>
      <c r="M2036" s="63">
        <f>DATEDIF(L2036,J2036,"D")</f>
        <v>30</v>
      </c>
      <c r="N2036" s="5">
        <v>30</v>
      </c>
      <c r="O2036" t="b">
        <v>0</v>
      </c>
      <c r="P2036">
        <v>57</v>
      </c>
      <c r="Q2036" t="b">
        <v>1</v>
      </c>
      <c r="R2036" t="s">
        <v>8300</v>
      </c>
      <c r="S2036" s="2">
        <f>IF(E2036=0,0,E2036/D2036*100)</f>
        <v>100.82</v>
      </c>
      <c r="T2036" s="4">
        <f>IF(E2036=0,0,E2036/P2036)</f>
        <v>88.438596491228068</v>
      </c>
      <c r="U2036" t="str">
        <f>PROPER(LEFT(R2036,(SEARCH("/",R2036)-2)+1))</f>
        <v>Music</v>
      </c>
      <c r="V2036" t="str">
        <f>PROPER(RIGHT(R2036,LEN(R2036)-SEARCH("/",R2036)))</f>
        <v>Classical Music</v>
      </c>
    </row>
    <row r="2037" spans="1:22" x14ac:dyDescent="0.25">
      <c r="A2037">
        <v>2547</v>
      </c>
      <c r="B2037" s="7" t="s">
        <v>2547</v>
      </c>
      <c r="C2037" s="7" t="s">
        <v>6657</v>
      </c>
      <c r="D2037" s="4">
        <v>5500</v>
      </c>
      <c r="E2037" s="4">
        <v>6592</v>
      </c>
      <c r="F2037" t="s">
        <v>8219</v>
      </c>
      <c r="G2037" t="s">
        <v>8224</v>
      </c>
      <c r="H2037" t="s">
        <v>8246</v>
      </c>
      <c r="I2037">
        <v>1333560803</v>
      </c>
      <c r="J2037" s="11">
        <f>(((I2037/60)/60)/24)+DATE(1970,1,1)</f>
        <v>41003.731516203705</v>
      </c>
      <c r="K2037">
        <v>1330972403</v>
      </c>
      <c r="L2037" s="15">
        <f>(((K2037/60)/60)/24)+DATE(1970,1,1)</f>
        <v>40973.773182870369</v>
      </c>
      <c r="M2037" s="63">
        <f>DATEDIF(L2037,J2037,"D")</f>
        <v>30</v>
      </c>
      <c r="N2037" s="5">
        <v>30</v>
      </c>
      <c r="O2037" t="b">
        <v>0</v>
      </c>
      <c r="P2037">
        <v>134</v>
      </c>
      <c r="Q2037" t="b">
        <v>1</v>
      </c>
      <c r="R2037" t="s">
        <v>8300</v>
      </c>
      <c r="S2037" s="2">
        <f>IF(E2037=0,0,E2037/D2037*100)</f>
        <v>119.85454545454546</v>
      </c>
      <c r="T2037" s="4">
        <f>IF(E2037=0,0,E2037/P2037)</f>
        <v>49.194029850746269</v>
      </c>
      <c r="U2037" t="str">
        <f>PROPER(LEFT(R2037,(SEARCH("/",R2037)-2)+1))</f>
        <v>Music</v>
      </c>
      <c r="V2037" t="str">
        <f>PROPER(RIGHT(R2037,LEN(R2037)-SEARCH("/",R2037)))</f>
        <v>Classical Music</v>
      </c>
    </row>
    <row r="2038" spans="1:22" x14ac:dyDescent="0.25">
      <c r="A2038">
        <v>2552</v>
      </c>
      <c r="B2038" s="7" t="s">
        <v>2552</v>
      </c>
      <c r="C2038" s="7" t="s">
        <v>6662</v>
      </c>
      <c r="D2038" s="4">
        <v>3000</v>
      </c>
      <c r="E2038" s="4">
        <v>3195</v>
      </c>
      <c r="F2038" t="s">
        <v>8219</v>
      </c>
      <c r="G2038" t="s">
        <v>8224</v>
      </c>
      <c r="H2038" t="s">
        <v>8246</v>
      </c>
      <c r="I2038">
        <v>1488741981</v>
      </c>
      <c r="J2038" s="11">
        <f>(((I2038/60)/60)/24)+DATE(1970,1,1)</f>
        <v>42799.809965277775</v>
      </c>
      <c r="K2038">
        <v>1486149981</v>
      </c>
      <c r="L2038" s="15">
        <f>(((K2038/60)/60)/24)+DATE(1970,1,1)</f>
        <v>42769.809965277775</v>
      </c>
      <c r="M2038" s="63">
        <f>DATEDIF(L2038,J2038,"D")</f>
        <v>30</v>
      </c>
      <c r="N2038" s="5">
        <v>30</v>
      </c>
      <c r="O2038" t="b">
        <v>0</v>
      </c>
      <c r="P2038">
        <v>18</v>
      </c>
      <c r="Q2038" t="b">
        <v>1</v>
      </c>
      <c r="R2038" t="s">
        <v>8300</v>
      </c>
      <c r="S2038" s="2">
        <f>IF(E2038=0,0,E2038/D2038*100)</f>
        <v>106.5</v>
      </c>
      <c r="T2038" s="4">
        <f>IF(E2038=0,0,E2038/P2038)</f>
        <v>177.5</v>
      </c>
      <c r="U2038" t="str">
        <f>PROPER(LEFT(R2038,(SEARCH("/",R2038)-2)+1))</f>
        <v>Music</v>
      </c>
      <c r="V2038" t="str">
        <f>PROPER(RIGHT(R2038,LEN(R2038)-SEARCH("/",R2038)))</f>
        <v>Classical Music</v>
      </c>
    </row>
    <row r="2039" spans="1:22" x14ac:dyDescent="0.25">
      <c r="A2039">
        <v>2557</v>
      </c>
      <c r="B2039" s="7" t="s">
        <v>2557</v>
      </c>
      <c r="C2039" s="7" t="s">
        <v>6667</v>
      </c>
      <c r="D2039" s="4">
        <v>900</v>
      </c>
      <c r="E2039" s="4">
        <v>1066</v>
      </c>
      <c r="F2039" t="s">
        <v>8219</v>
      </c>
      <c r="G2039" t="s">
        <v>8225</v>
      </c>
      <c r="H2039" t="s">
        <v>8247</v>
      </c>
      <c r="I2039">
        <v>1400176386</v>
      </c>
      <c r="J2039" s="11">
        <f>(((I2039/60)/60)/24)+DATE(1970,1,1)</f>
        <v>41774.745208333334</v>
      </c>
      <c r="K2039">
        <v>1397584386</v>
      </c>
      <c r="L2039" s="15">
        <f>(((K2039/60)/60)/24)+DATE(1970,1,1)</f>
        <v>41744.745208333334</v>
      </c>
      <c r="M2039" s="63">
        <f>DATEDIF(L2039,J2039,"D")</f>
        <v>30</v>
      </c>
      <c r="N2039" s="5">
        <v>30</v>
      </c>
      <c r="O2039" t="b">
        <v>0</v>
      </c>
      <c r="P2039">
        <v>36</v>
      </c>
      <c r="Q2039" t="b">
        <v>1</v>
      </c>
      <c r="R2039" t="s">
        <v>8300</v>
      </c>
      <c r="S2039" s="2">
        <f>IF(E2039=0,0,E2039/D2039*100)</f>
        <v>118.44444444444444</v>
      </c>
      <c r="T2039" s="4">
        <f>IF(E2039=0,0,E2039/P2039)</f>
        <v>29.611111111111111</v>
      </c>
      <c r="U2039" t="str">
        <f>PROPER(LEFT(R2039,(SEARCH("/",R2039)-2)+1))</f>
        <v>Music</v>
      </c>
      <c r="V2039" t="str">
        <f>PROPER(RIGHT(R2039,LEN(R2039)-SEARCH("/",R2039)))</f>
        <v>Classical Music</v>
      </c>
    </row>
    <row r="2040" spans="1:22" x14ac:dyDescent="0.25">
      <c r="A2040">
        <v>2560</v>
      </c>
      <c r="B2040" s="7" t="s">
        <v>2560</v>
      </c>
      <c r="C2040" s="7" t="s">
        <v>6670</v>
      </c>
      <c r="D2040" s="4">
        <v>3000</v>
      </c>
      <c r="E2040" s="4">
        <v>3003</v>
      </c>
      <c r="F2040" t="s">
        <v>8219</v>
      </c>
      <c r="G2040" t="s">
        <v>8225</v>
      </c>
      <c r="H2040" t="s">
        <v>8247</v>
      </c>
      <c r="I2040">
        <v>1425682174</v>
      </c>
      <c r="J2040" s="11">
        <f>(((I2040/60)/60)/24)+DATE(1970,1,1)</f>
        <v>42069.951087962967</v>
      </c>
      <c r="K2040">
        <v>1423090174</v>
      </c>
      <c r="L2040" s="15">
        <f>(((K2040/60)/60)/24)+DATE(1970,1,1)</f>
        <v>42039.951087962967</v>
      </c>
      <c r="M2040" s="63">
        <f>DATEDIF(L2040,J2040,"D")</f>
        <v>30</v>
      </c>
      <c r="N2040" s="5">
        <v>30</v>
      </c>
      <c r="O2040" t="b">
        <v>0</v>
      </c>
      <c r="P2040">
        <v>21</v>
      </c>
      <c r="Q2040" t="b">
        <v>1</v>
      </c>
      <c r="R2040" t="s">
        <v>8300</v>
      </c>
      <c r="S2040" s="2">
        <f>IF(E2040=0,0,E2040/D2040*100)</f>
        <v>100.1</v>
      </c>
      <c r="T2040" s="4">
        <f>IF(E2040=0,0,E2040/P2040)</f>
        <v>143</v>
      </c>
      <c r="U2040" t="str">
        <f>PROPER(LEFT(R2040,(SEARCH("/",R2040)-2)+1))</f>
        <v>Music</v>
      </c>
      <c r="V2040" t="str">
        <f>PROPER(RIGHT(R2040,LEN(R2040)-SEARCH("/",R2040)))</f>
        <v>Classical Music</v>
      </c>
    </row>
    <row r="2041" spans="1:22" x14ac:dyDescent="0.25">
      <c r="A2041">
        <v>2561</v>
      </c>
      <c r="B2041" s="7" t="s">
        <v>2561</v>
      </c>
      <c r="C2041" s="7" t="s">
        <v>6671</v>
      </c>
      <c r="D2041" s="4">
        <v>100000</v>
      </c>
      <c r="E2041" s="4">
        <v>0</v>
      </c>
      <c r="F2041" t="s">
        <v>8220</v>
      </c>
      <c r="G2041" t="s">
        <v>8229</v>
      </c>
      <c r="H2041" t="s">
        <v>8251</v>
      </c>
      <c r="I2041">
        <v>1444740089</v>
      </c>
      <c r="J2041" s="11">
        <f>(((I2041/60)/60)/24)+DATE(1970,1,1)</f>
        <v>42290.528807870374</v>
      </c>
      <c r="K2041">
        <v>1442148089</v>
      </c>
      <c r="L2041" s="15">
        <f>(((K2041/60)/60)/24)+DATE(1970,1,1)</f>
        <v>42260.528807870374</v>
      </c>
      <c r="M2041" s="63">
        <f>DATEDIF(L2041,J2041,"D")</f>
        <v>30</v>
      </c>
      <c r="N2041" s="5">
        <v>30</v>
      </c>
      <c r="O2041" t="b">
        <v>0</v>
      </c>
      <c r="P2041">
        <v>0</v>
      </c>
      <c r="Q2041" t="b">
        <v>0</v>
      </c>
      <c r="R2041" t="s">
        <v>8284</v>
      </c>
      <c r="S2041" s="2">
        <f>IF(E2041=0,0,E2041/D2041*100)</f>
        <v>0</v>
      </c>
      <c r="T2041" s="4">
        <f>IF(E2041=0,0,E2041/P2041)</f>
        <v>0</v>
      </c>
      <c r="U2041" t="str">
        <f>PROPER(LEFT(R2041,(SEARCH("/",R2041)-2)+1))</f>
        <v>Food</v>
      </c>
      <c r="V2041" t="str">
        <f>PROPER(RIGHT(R2041,LEN(R2041)-SEARCH("/",R2041)))</f>
        <v>Food Trucks</v>
      </c>
    </row>
    <row r="2042" spans="1:22" x14ac:dyDescent="0.25">
      <c r="A2042">
        <v>2564</v>
      </c>
      <c r="B2042" s="7" t="s">
        <v>2564</v>
      </c>
      <c r="C2042" s="7" t="s">
        <v>6674</v>
      </c>
      <c r="D2042" s="4">
        <v>40000</v>
      </c>
      <c r="E2042" s="4">
        <v>0</v>
      </c>
      <c r="F2042" t="s">
        <v>8220</v>
      </c>
      <c r="G2042" t="s">
        <v>8229</v>
      </c>
      <c r="H2042" t="s">
        <v>8251</v>
      </c>
      <c r="I2042">
        <v>1406854699</v>
      </c>
      <c r="J2042" s="11">
        <f>(((I2042/60)/60)/24)+DATE(1970,1,1)</f>
        <v>41852.040497685186</v>
      </c>
      <c r="K2042">
        <v>1404262699</v>
      </c>
      <c r="L2042" s="15">
        <f>(((K2042/60)/60)/24)+DATE(1970,1,1)</f>
        <v>41822.040497685186</v>
      </c>
      <c r="M2042" s="63">
        <f>DATEDIF(L2042,J2042,"D")</f>
        <v>30</v>
      </c>
      <c r="N2042" s="5">
        <v>30</v>
      </c>
      <c r="O2042" t="b">
        <v>0</v>
      </c>
      <c r="P2042">
        <v>0</v>
      </c>
      <c r="Q2042" t="b">
        <v>0</v>
      </c>
      <c r="R2042" t="s">
        <v>8284</v>
      </c>
      <c r="S2042" s="2">
        <f>IF(E2042=0,0,E2042/D2042*100)</f>
        <v>0</v>
      </c>
      <c r="T2042" s="4">
        <f>IF(E2042=0,0,E2042/P2042)</f>
        <v>0</v>
      </c>
      <c r="U2042" t="str">
        <f>PROPER(LEFT(R2042,(SEARCH("/",R2042)-2)+1))</f>
        <v>Food</v>
      </c>
      <c r="V2042" t="str">
        <f>PROPER(RIGHT(R2042,LEN(R2042)-SEARCH("/",R2042)))</f>
        <v>Food Trucks</v>
      </c>
    </row>
    <row r="2043" spans="1:22" x14ac:dyDescent="0.25">
      <c r="A2043">
        <v>2566</v>
      </c>
      <c r="B2043" s="7" t="s">
        <v>2566</v>
      </c>
      <c r="C2043" s="7" t="s">
        <v>6676</v>
      </c>
      <c r="D2043" s="4">
        <v>35000</v>
      </c>
      <c r="E2043" s="4">
        <v>0</v>
      </c>
      <c r="F2043" t="s">
        <v>8220</v>
      </c>
      <c r="G2043" t="s">
        <v>8224</v>
      </c>
      <c r="H2043" t="s">
        <v>8246</v>
      </c>
      <c r="I2043">
        <v>1408663948</v>
      </c>
      <c r="J2043" s="11">
        <f>(((I2043/60)/60)/24)+DATE(1970,1,1)</f>
        <v>41872.980879629627</v>
      </c>
      <c r="K2043">
        <v>1406071948</v>
      </c>
      <c r="L2043" s="15">
        <f>(((K2043/60)/60)/24)+DATE(1970,1,1)</f>
        <v>41842.980879629627</v>
      </c>
      <c r="M2043" s="63">
        <f>DATEDIF(L2043,J2043,"D")</f>
        <v>30</v>
      </c>
      <c r="N2043" s="5">
        <v>30</v>
      </c>
      <c r="O2043" t="b">
        <v>0</v>
      </c>
      <c r="P2043">
        <v>0</v>
      </c>
      <c r="Q2043" t="b">
        <v>0</v>
      </c>
      <c r="R2043" t="s">
        <v>8284</v>
      </c>
      <c r="S2043" s="2">
        <f>IF(E2043=0,0,E2043/D2043*100)</f>
        <v>0</v>
      </c>
      <c r="T2043" s="4">
        <f>IF(E2043=0,0,E2043/P2043)</f>
        <v>0</v>
      </c>
      <c r="U2043" t="str">
        <f>PROPER(LEFT(R2043,(SEARCH("/",R2043)-2)+1))</f>
        <v>Food</v>
      </c>
      <c r="V2043" t="str">
        <f>PROPER(RIGHT(R2043,LEN(R2043)-SEARCH("/",R2043)))</f>
        <v>Food Trucks</v>
      </c>
    </row>
    <row r="2044" spans="1:22" x14ac:dyDescent="0.25">
      <c r="A2044">
        <v>2567</v>
      </c>
      <c r="B2044" s="7" t="s">
        <v>2567</v>
      </c>
      <c r="C2044" s="7" t="s">
        <v>6677</v>
      </c>
      <c r="D2044" s="4">
        <v>45000</v>
      </c>
      <c r="E2044" s="4">
        <v>120</v>
      </c>
      <c r="F2044" t="s">
        <v>8220</v>
      </c>
      <c r="G2044" t="s">
        <v>8224</v>
      </c>
      <c r="H2044" t="s">
        <v>8246</v>
      </c>
      <c r="I2044">
        <v>1429823138</v>
      </c>
      <c r="J2044" s="11">
        <f>(((I2044/60)/60)/24)+DATE(1970,1,1)</f>
        <v>42117.878912037035</v>
      </c>
      <c r="K2044">
        <v>1427231138</v>
      </c>
      <c r="L2044" s="15">
        <f>(((K2044/60)/60)/24)+DATE(1970,1,1)</f>
        <v>42087.878912037035</v>
      </c>
      <c r="M2044" s="63">
        <f>DATEDIF(L2044,J2044,"D")</f>
        <v>30</v>
      </c>
      <c r="N2044" s="5">
        <v>30</v>
      </c>
      <c r="O2044" t="b">
        <v>0</v>
      </c>
      <c r="P2044">
        <v>2</v>
      </c>
      <c r="Q2044" t="b">
        <v>0</v>
      </c>
      <c r="R2044" t="s">
        <v>8284</v>
      </c>
      <c r="S2044" s="2">
        <f>IF(E2044=0,0,E2044/D2044*100)</f>
        <v>0.26666666666666666</v>
      </c>
      <c r="T2044" s="4">
        <f>IF(E2044=0,0,E2044/P2044)</f>
        <v>60</v>
      </c>
      <c r="U2044" t="str">
        <f>PROPER(LEFT(R2044,(SEARCH("/",R2044)-2)+1))</f>
        <v>Food</v>
      </c>
      <c r="V2044" t="str">
        <f>PROPER(RIGHT(R2044,LEN(R2044)-SEARCH("/",R2044)))</f>
        <v>Food Trucks</v>
      </c>
    </row>
    <row r="2045" spans="1:22" x14ac:dyDescent="0.25">
      <c r="A2045">
        <v>2568</v>
      </c>
      <c r="B2045" s="7" t="s">
        <v>2568</v>
      </c>
      <c r="C2045" s="7" t="s">
        <v>6678</v>
      </c>
      <c r="D2045" s="4">
        <v>10000</v>
      </c>
      <c r="E2045" s="4">
        <v>50</v>
      </c>
      <c r="F2045" t="s">
        <v>8220</v>
      </c>
      <c r="G2045" t="s">
        <v>8225</v>
      </c>
      <c r="H2045" t="s">
        <v>8247</v>
      </c>
      <c r="I2045">
        <v>1472745594</v>
      </c>
      <c r="J2045" s="11">
        <f>(((I2045/60)/60)/24)+DATE(1970,1,1)</f>
        <v>42614.666597222225</v>
      </c>
      <c r="K2045">
        <v>1470153594</v>
      </c>
      <c r="L2045" s="15">
        <f>(((K2045/60)/60)/24)+DATE(1970,1,1)</f>
        <v>42584.666597222225</v>
      </c>
      <c r="M2045" s="63">
        <f>DATEDIF(L2045,J2045,"D")</f>
        <v>30</v>
      </c>
      <c r="N2045" s="5">
        <v>30</v>
      </c>
      <c r="O2045" t="b">
        <v>0</v>
      </c>
      <c r="P2045">
        <v>1</v>
      </c>
      <c r="Q2045" t="b">
        <v>0</v>
      </c>
      <c r="R2045" t="s">
        <v>8284</v>
      </c>
      <c r="S2045" s="2">
        <f>IF(E2045=0,0,E2045/D2045*100)</f>
        <v>0.5</v>
      </c>
      <c r="T2045" s="4">
        <f>IF(E2045=0,0,E2045/P2045)</f>
        <v>50</v>
      </c>
      <c r="U2045" t="str">
        <f>PROPER(LEFT(R2045,(SEARCH("/",R2045)-2)+1))</f>
        <v>Food</v>
      </c>
      <c r="V2045" t="str">
        <f>PROPER(RIGHT(R2045,LEN(R2045)-SEARCH("/",R2045)))</f>
        <v>Food Trucks</v>
      </c>
    </row>
    <row r="2046" spans="1:22" x14ac:dyDescent="0.25">
      <c r="A2046">
        <v>2569</v>
      </c>
      <c r="B2046" s="7" t="s">
        <v>2569</v>
      </c>
      <c r="C2046" s="7" t="s">
        <v>6679</v>
      </c>
      <c r="D2046" s="4">
        <v>6500</v>
      </c>
      <c r="E2046" s="4">
        <v>145</v>
      </c>
      <c r="F2046" t="s">
        <v>8220</v>
      </c>
      <c r="G2046" t="s">
        <v>8224</v>
      </c>
      <c r="H2046" t="s">
        <v>8246</v>
      </c>
      <c r="I2046">
        <v>1442457112</v>
      </c>
      <c r="J2046" s="11">
        <f>(((I2046/60)/60)/24)+DATE(1970,1,1)</f>
        <v>42264.105462962965</v>
      </c>
      <c r="K2046">
        <v>1439865112</v>
      </c>
      <c r="L2046" s="15">
        <f>(((K2046/60)/60)/24)+DATE(1970,1,1)</f>
        <v>42234.105462962965</v>
      </c>
      <c r="M2046" s="63">
        <f>DATEDIF(L2046,J2046,"D")</f>
        <v>30</v>
      </c>
      <c r="N2046" s="5">
        <v>30</v>
      </c>
      <c r="O2046" t="b">
        <v>0</v>
      </c>
      <c r="P2046">
        <v>2</v>
      </c>
      <c r="Q2046" t="b">
        <v>0</v>
      </c>
      <c r="R2046" t="s">
        <v>8284</v>
      </c>
      <c r="S2046" s="2">
        <f>IF(E2046=0,0,E2046/D2046*100)</f>
        <v>2.2307692307692308</v>
      </c>
      <c r="T2046" s="4">
        <f>IF(E2046=0,0,E2046/P2046)</f>
        <v>72.5</v>
      </c>
      <c r="U2046" t="str">
        <f>PROPER(LEFT(R2046,(SEARCH("/",R2046)-2)+1))</f>
        <v>Food</v>
      </c>
      <c r="V2046" t="str">
        <f>PROPER(RIGHT(R2046,LEN(R2046)-SEARCH("/",R2046)))</f>
        <v>Food Trucks</v>
      </c>
    </row>
    <row r="2047" spans="1:22" x14ac:dyDescent="0.25">
      <c r="A2047">
        <v>2570</v>
      </c>
      <c r="B2047" s="7" t="s">
        <v>2570</v>
      </c>
      <c r="C2047" s="7" t="s">
        <v>6680</v>
      </c>
      <c r="D2047" s="4">
        <v>7000</v>
      </c>
      <c r="E2047" s="4">
        <v>59</v>
      </c>
      <c r="F2047" t="s">
        <v>8220</v>
      </c>
      <c r="G2047" t="s">
        <v>8224</v>
      </c>
      <c r="H2047" t="s">
        <v>8246</v>
      </c>
      <c r="I2047">
        <v>1486590035</v>
      </c>
      <c r="J2047" s="11">
        <f>(((I2047/60)/60)/24)+DATE(1970,1,1)</f>
        <v>42774.903182870374</v>
      </c>
      <c r="K2047">
        <v>1483998035</v>
      </c>
      <c r="L2047" s="15">
        <f>(((K2047/60)/60)/24)+DATE(1970,1,1)</f>
        <v>42744.903182870374</v>
      </c>
      <c r="M2047" s="63">
        <f>DATEDIF(L2047,J2047,"D")</f>
        <v>30</v>
      </c>
      <c r="N2047" s="5">
        <v>30</v>
      </c>
      <c r="O2047" t="b">
        <v>0</v>
      </c>
      <c r="P2047">
        <v>2</v>
      </c>
      <c r="Q2047" t="b">
        <v>0</v>
      </c>
      <c r="R2047" t="s">
        <v>8284</v>
      </c>
      <c r="S2047" s="2">
        <f>IF(E2047=0,0,E2047/D2047*100)</f>
        <v>0.84285714285714297</v>
      </c>
      <c r="T2047" s="4">
        <f>IF(E2047=0,0,E2047/P2047)</f>
        <v>29.5</v>
      </c>
      <c r="U2047" t="str">
        <f>PROPER(LEFT(R2047,(SEARCH("/",R2047)-2)+1))</f>
        <v>Food</v>
      </c>
      <c r="V2047" t="str">
        <f>PROPER(RIGHT(R2047,LEN(R2047)-SEARCH("/",R2047)))</f>
        <v>Food Trucks</v>
      </c>
    </row>
    <row r="2048" spans="1:22" x14ac:dyDescent="0.25">
      <c r="A2048">
        <v>2572</v>
      </c>
      <c r="B2048" s="7" t="s">
        <v>2572</v>
      </c>
      <c r="C2048" s="7" t="s">
        <v>6682</v>
      </c>
      <c r="D2048" s="4">
        <v>30000</v>
      </c>
      <c r="E2048" s="4">
        <v>0</v>
      </c>
      <c r="F2048" t="s">
        <v>8220</v>
      </c>
      <c r="G2048" t="s">
        <v>8224</v>
      </c>
      <c r="H2048" t="s">
        <v>8246</v>
      </c>
      <c r="I2048">
        <v>1428893517</v>
      </c>
      <c r="J2048" s="11">
        <f>(((I2048/60)/60)/24)+DATE(1970,1,1)</f>
        <v>42107.119409722218</v>
      </c>
      <c r="K2048">
        <v>1426301517</v>
      </c>
      <c r="L2048" s="15">
        <f>(((K2048/60)/60)/24)+DATE(1970,1,1)</f>
        <v>42077.119409722218</v>
      </c>
      <c r="M2048" s="63">
        <f>DATEDIF(L2048,J2048,"D")</f>
        <v>30</v>
      </c>
      <c r="N2048" s="5">
        <v>30</v>
      </c>
      <c r="O2048" t="b">
        <v>0</v>
      </c>
      <c r="P2048">
        <v>0</v>
      </c>
      <c r="Q2048" t="b">
        <v>0</v>
      </c>
      <c r="R2048" t="s">
        <v>8284</v>
      </c>
      <c r="S2048" s="2">
        <f>IF(E2048=0,0,E2048/D2048*100)</f>
        <v>0</v>
      </c>
      <c r="T2048" s="4">
        <f>IF(E2048=0,0,E2048/P2048)</f>
        <v>0</v>
      </c>
      <c r="U2048" t="str">
        <f>PROPER(LEFT(R2048,(SEARCH("/",R2048)-2)+1))</f>
        <v>Food</v>
      </c>
      <c r="V2048" t="str">
        <f>PROPER(RIGHT(R2048,LEN(R2048)-SEARCH("/",R2048)))</f>
        <v>Food Trucks</v>
      </c>
    </row>
    <row r="2049" spans="1:22" x14ac:dyDescent="0.25">
      <c r="A2049">
        <v>2575</v>
      </c>
      <c r="B2049" s="7" t="s">
        <v>2575</v>
      </c>
      <c r="C2049" s="7" t="s">
        <v>6685</v>
      </c>
      <c r="D2049" s="4">
        <v>85000</v>
      </c>
      <c r="E2049" s="4">
        <v>0</v>
      </c>
      <c r="F2049" t="s">
        <v>8220</v>
      </c>
      <c r="G2049" t="s">
        <v>8224</v>
      </c>
      <c r="H2049" t="s">
        <v>8246</v>
      </c>
      <c r="I2049">
        <v>1421030194</v>
      </c>
      <c r="J2049" s="11">
        <f>(((I2049/60)/60)/24)+DATE(1970,1,1)</f>
        <v>42016.108726851846</v>
      </c>
      <c r="K2049">
        <v>1418438194</v>
      </c>
      <c r="L2049" s="15">
        <f>(((K2049/60)/60)/24)+DATE(1970,1,1)</f>
        <v>41986.108726851846</v>
      </c>
      <c r="M2049" s="63">
        <f>DATEDIF(L2049,J2049,"D")</f>
        <v>30</v>
      </c>
      <c r="N2049" s="5">
        <v>30</v>
      </c>
      <c r="O2049" t="b">
        <v>0</v>
      </c>
      <c r="P2049">
        <v>0</v>
      </c>
      <c r="Q2049" t="b">
        <v>0</v>
      </c>
      <c r="R2049" t="s">
        <v>8284</v>
      </c>
      <c r="S2049" s="2">
        <f>IF(E2049=0,0,E2049/D2049*100)</f>
        <v>0</v>
      </c>
      <c r="T2049" s="4">
        <f>IF(E2049=0,0,E2049/P2049)</f>
        <v>0</v>
      </c>
      <c r="U2049" t="str">
        <f>PROPER(LEFT(R2049,(SEARCH("/",R2049)-2)+1))</f>
        <v>Food</v>
      </c>
      <c r="V2049" t="str">
        <f>PROPER(RIGHT(R2049,LEN(R2049)-SEARCH("/",R2049)))</f>
        <v>Food Trucks</v>
      </c>
    </row>
    <row r="2050" spans="1:22" x14ac:dyDescent="0.25">
      <c r="A2050">
        <v>2580</v>
      </c>
      <c r="B2050" s="7" t="s">
        <v>2580</v>
      </c>
      <c r="C2050" s="7" t="s">
        <v>6690</v>
      </c>
      <c r="D2050" s="4">
        <v>8500</v>
      </c>
      <c r="E2050" s="4">
        <v>51</v>
      </c>
      <c r="F2050" t="s">
        <v>8220</v>
      </c>
      <c r="G2050" t="s">
        <v>8224</v>
      </c>
      <c r="H2050" t="s">
        <v>8246</v>
      </c>
      <c r="I2050">
        <v>1431745200</v>
      </c>
      <c r="J2050" s="11">
        <f>(((I2050/60)/60)/24)+DATE(1970,1,1)</f>
        <v>42140.125</v>
      </c>
      <c r="K2050">
        <v>1429170603</v>
      </c>
      <c r="L2050" s="15">
        <f>(((K2050/60)/60)/24)+DATE(1970,1,1)</f>
        <v>42110.326423611114</v>
      </c>
      <c r="M2050" s="63">
        <f>DATEDIF(L2050,J2050,"D")</f>
        <v>30</v>
      </c>
      <c r="N2050" s="5">
        <v>30</v>
      </c>
      <c r="O2050" t="b">
        <v>0</v>
      </c>
      <c r="P2050">
        <v>2</v>
      </c>
      <c r="Q2050" t="b">
        <v>0</v>
      </c>
      <c r="R2050" t="s">
        <v>8284</v>
      </c>
      <c r="S2050" s="2">
        <f>IF(E2050=0,0,E2050/D2050*100)</f>
        <v>0.6</v>
      </c>
      <c r="T2050" s="4">
        <f>IF(E2050=0,0,E2050/P2050)</f>
        <v>25.5</v>
      </c>
      <c r="U2050" t="str">
        <f>PROPER(LEFT(R2050,(SEARCH("/",R2050)-2)+1))</f>
        <v>Food</v>
      </c>
      <c r="V2050" t="str">
        <f>PROPER(RIGHT(R2050,LEN(R2050)-SEARCH("/",R2050)))</f>
        <v>Food Trucks</v>
      </c>
    </row>
    <row r="2051" spans="1:22" x14ac:dyDescent="0.25">
      <c r="A2051">
        <v>2581</v>
      </c>
      <c r="B2051" s="7" t="s">
        <v>2581</v>
      </c>
      <c r="C2051" s="7" t="s">
        <v>6691</v>
      </c>
      <c r="D2051" s="4">
        <v>5000</v>
      </c>
      <c r="E2051" s="4">
        <v>530</v>
      </c>
      <c r="F2051" t="s">
        <v>8221</v>
      </c>
      <c r="G2051" t="s">
        <v>8224</v>
      </c>
      <c r="H2051" t="s">
        <v>8246</v>
      </c>
      <c r="I2051">
        <v>1447689898</v>
      </c>
      <c r="J2051" s="11">
        <f>(((I2051/60)/60)/24)+DATE(1970,1,1)</f>
        <v>42324.670115740737</v>
      </c>
      <c r="K2051">
        <v>1445094298</v>
      </c>
      <c r="L2051" s="15">
        <f>(((K2051/60)/60)/24)+DATE(1970,1,1)</f>
        <v>42294.628449074073</v>
      </c>
      <c r="M2051" s="63">
        <f>DATEDIF(L2051,J2051,"D")</f>
        <v>30</v>
      </c>
      <c r="N2051" s="5">
        <v>30</v>
      </c>
      <c r="O2051" t="b">
        <v>0</v>
      </c>
      <c r="P2051">
        <v>11</v>
      </c>
      <c r="Q2051" t="b">
        <v>0</v>
      </c>
      <c r="R2051" t="s">
        <v>8284</v>
      </c>
      <c r="S2051" s="2">
        <f>IF(E2051=0,0,E2051/D2051*100)</f>
        <v>10.6</v>
      </c>
      <c r="T2051" s="4">
        <f>IF(E2051=0,0,E2051/P2051)</f>
        <v>48.18181818181818</v>
      </c>
      <c r="U2051" t="str">
        <f>PROPER(LEFT(R2051,(SEARCH("/",R2051)-2)+1))</f>
        <v>Food</v>
      </c>
      <c r="V2051" t="str">
        <f>PROPER(RIGHT(R2051,LEN(R2051)-SEARCH("/",R2051)))</f>
        <v>Food Trucks</v>
      </c>
    </row>
    <row r="2052" spans="1:22" x14ac:dyDescent="0.25">
      <c r="A2052">
        <v>2582</v>
      </c>
      <c r="B2052" s="7" t="s">
        <v>2582</v>
      </c>
      <c r="C2052" s="7" t="s">
        <v>6692</v>
      </c>
      <c r="D2052" s="4">
        <v>90000</v>
      </c>
      <c r="E2052" s="4">
        <v>1</v>
      </c>
      <c r="F2052" t="s">
        <v>8221</v>
      </c>
      <c r="G2052" t="s">
        <v>8224</v>
      </c>
      <c r="H2052" t="s">
        <v>8246</v>
      </c>
      <c r="I2052">
        <v>1477784634</v>
      </c>
      <c r="J2052" s="11">
        <f>(((I2052/60)/60)/24)+DATE(1970,1,1)</f>
        <v>42672.988819444443</v>
      </c>
      <c r="K2052">
        <v>1475192634</v>
      </c>
      <c r="L2052" s="15">
        <f>(((K2052/60)/60)/24)+DATE(1970,1,1)</f>
        <v>42642.988819444443</v>
      </c>
      <c r="M2052" s="63">
        <f>DATEDIF(L2052,J2052,"D")</f>
        <v>30</v>
      </c>
      <c r="N2052" s="5">
        <v>30</v>
      </c>
      <c r="O2052" t="b">
        <v>0</v>
      </c>
      <c r="P2052">
        <v>1</v>
      </c>
      <c r="Q2052" t="b">
        <v>0</v>
      </c>
      <c r="R2052" t="s">
        <v>8284</v>
      </c>
      <c r="S2052" s="2">
        <f>IF(E2052=0,0,E2052/D2052*100)</f>
        <v>1.1111111111111111E-3</v>
      </c>
      <c r="T2052" s="4">
        <f>IF(E2052=0,0,E2052/P2052)</f>
        <v>1</v>
      </c>
      <c r="U2052" t="str">
        <f>PROPER(LEFT(R2052,(SEARCH("/",R2052)-2)+1))</f>
        <v>Food</v>
      </c>
      <c r="V2052" t="str">
        <f>PROPER(RIGHT(R2052,LEN(R2052)-SEARCH("/",R2052)))</f>
        <v>Food Trucks</v>
      </c>
    </row>
    <row r="2053" spans="1:22" x14ac:dyDescent="0.25">
      <c r="A2053">
        <v>2584</v>
      </c>
      <c r="B2053" s="7" t="s">
        <v>2584</v>
      </c>
      <c r="C2053" s="7" t="s">
        <v>6694</v>
      </c>
      <c r="D2053" s="4">
        <v>10000</v>
      </c>
      <c r="E2053" s="4">
        <v>0</v>
      </c>
      <c r="F2053" t="s">
        <v>8221</v>
      </c>
      <c r="G2053" t="s">
        <v>8224</v>
      </c>
      <c r="H2053" t="s">
        <v>8246</v>
      </c>
      <c r="I2053">
        <v>1434341369</v>
      </c>
      <c r="J2053" s="11">
        <f>(((I2053/60)/60)/24)+DATE(1970,1,1)</f>
        <v>42170.173252314817</v>
      </c>
      <c r="K2053">
        <v>1431749369</v>
      </c>
      <c r="L2053" s="15">
        <f>(((K2053/60)/60)/24)+DATE(1970,1,1)</f>
        <v>42140.173252314817</v>
      </c>
      <c r="M2053" s="63">
        <f>DATEDIF(L2053,J2053,"D")</f>
        <v>30</v>
      </c>
      <c r="N2053" s="5">
        <v>30</v>
      </c>
      <c r="O2053" t="b">
        <v>0</v>
      </c>
      <c r="P2053">
        <v>0</v>
      </c>
      <c r="Q2053" t="b">
        <v>0</v>
      </c>
      <c r="R2053" t="s">
        <v>8284</v>
      </c>
      <c r="S2053" s="2">
        <f>IF(E2053=0,0,E2053/D2053*100)</f>
        <v>0</v>
      </c>
      <c r="T2053" s="4">
        <f>IF(E2053=0,0,E2053/P2053)</f>
        <v>0</v>
      </c>
      <c r="U2053" t="str">
        <f>PROPER(LEFT(R2053,(SEARCH("/",R2053)-2)+1))</f>
        <v>Food</v>
      </c>
      <c r="V2053" t="str">
        <f>PROPER(RIGHT(R2053,LEN(R2053)-SEARCH("/",R2053)))</f>
        <v>Food Trucks</v>
      </c>
    </row>
    <row r="2054" spans="1:22" x14ac:dyDescent="0.25">
      <c r="A2054">
        <v>2585</v>
      </c>
      <c r="B2054" s="7" t="s">
        <v>2585</v>
      </c>
      <c r="C2054" s="7" t="s">
        <v>6695</v>
      </c>
      <c r="D2054" s="4">
        <v>30000</v>
      </c>
      <c r="E2054" s="4">
        <v>50</v>
      </c>
      <c r="F2054" t="s">
        <v>8221</v>
      </c>
      <c r="G2054" t="s">
        <v>8224</v>
      </c>
      <c r="H2054" t="s">
        <v>8246</v>
      </c>
      <c r="I2054">
        <v>1404601632</v>
      </c>
      <c r="J2054" s="11">
        <f>(((I2054/60)/60)/24)+DATE(1970,1,1)</f>
        <v>41825.963333333333</v>
      </c>
      <c r="K2054">
        <v>1402009632</v>
      </c>
      <c r="L2054" s="15">
        <f>(((K2054/60)/60)/24)+DATE(1970,1,1)</f>
        <v>41795.963333333333</v>
      </c>
      <c r="M2054" s="63">
        <f>DATEDIF(L2054,J2054,"D")</f>
        <v>30</v>
      </c>
      <c r="N2054" s="5">
        <v>30</v>
      </c>
      <c r="O2054" t="b">
        <v>0</v>
      </c>
      <c r="P2054">
        <v>1</v>
      </c>
      <c r="Q2054" t="b">
        <v>0</v>
      </c>
      <c r="R2054" t="s">
        <v>8284</v>
      </c>
      <c r="S2054" s="2">
        <f>IF(E2054=0,0,E2054/D2054*100)</f>
        <v>0.16666666666666669</v>
      </c>
      <c r="T2054" s="4">
        <f>IF(E2054=0,0,E2054/P2054)</f>
        <v>50</v>
      </c>
      <c r="U2054" t="str">
        <f>PROPER(LEFT(R2054,(SEARCH("/",R2054)-2)+1))</f>
        <v>Food</v>
      </c>
      <c r="V2054" t="str">
        <f>PROPER(RIGHT(R2054,LEN(R2054)-SEARCH("/",R2054)))</f>
        <v>Food Trucks</v>
      </c>
    </row>
    <row r="2055" spans="1:22" x14ac:dyDescent="0.25">
      <c r="A2055">
        <v>2586</v>
      </c>
      <c r="B2055" s="7" t="s">
        <v>2586</v>
      </c>
      <c r="C2055" s="7" t="s">
        <v>6696</v>
      </c>
      <c r="D2055" s="4">
        <v>3000</v>
      </c>
      <c r="E2055" s="4">
        <v>5</v>
      </c>
      <c r="F2055" t="s">
        <v>8221</v>
      </c>
      <c r="G2055" t="s">
        <v>8225</v>
      </c>
      <c r="H2055" t="s">
        <v>8247</v>
      </c>
      <c r="I2055">
        <v>1451030136</v>
      </c>
      <c r="J2055" s="11">
        <f>(((I2055/60)/60)/24)+DATE(1970,1,1)</f>
        <v>42363.330277777779</v>
      </c>
      <c r="K2055">
        <v>1448438136</v>
      </c>
      <c r="L2055" s="15">
        <f>(((K2055/60)/60)/24)+DATE(1970,1,1)</f>
        <v>42333.330277777779</v>
      </c>
      <c r="M2055" s="63">
        <f>DATEDIF(L2055,J2055,"D")</f>
        <v>30</v>
      </c>
      <c r="N2055" s="5">
        <v>30</v>
      </c>
      <c r="O2055" t="b">
        <v>0</v>
      </c>
      <c r="P2055">
        <v>1</v>
      </c>
      <c r="Q2055" t="b">
        <v>0</v>
      </c>
      <c r="R2055" t="s">
        <v>8284</v>
      </c>
      <c r="S2055" s="2">
        <f>IF(E2055=0,0,E2055/D2055*100)</f>
        <v>0.16666666666666669</v>
      </c>
      <c r="T2055" s="4">
        <f>IF(E2055=0,0,E2055/P2055)</f>
        <v>5</v>
      </c>
      <c r="U2055" t="str">
        <f>PROPER(LEFT(R2055,(SEARCH("/",R2055)-2)+1))</f>
        <v>Food</v>
      </c>
      <c r="V2055" t="str">
        <f>PROPER(RIGHT(R2055,LEN(R2055)-SEARCH("/",R2055)))</f>
        <v>Food Trucks</v>
      </c>
    </row>
    <row r="2056" spans="1:22" x14ac:dyDescent="0.25">
      <c r="A2056">
        <v>2587</v>
      </c>
      <c r="B2056" s="7" t="s">
        <v>2587</v>
      </c>
      <c r="C2056" s="7" t="s">
        <v>6697</v>
      </c>
      <c r="D2056" s="4">
        <v>50000</v>
      </c>
      <c r="E2056" s="4">
        <v>1217</v>
      </c>
      <c r="F2056" t="s">
        <v>8221</v>
      </c>
      <c r="G2056" t="s">
        <v>8224</v>
      </c>
      <c r="H2056" t="s">
        <v>8246</v>
      </c>
      <c r="I2056">
        <v>1451491953</v>
      </c>
      <c r="J2056" s="11">
        <f>(((I2056/60)/60)/24)+DATE(1970,1,1)</f>
        <v>42368.675381944442</v>
      </c>
      <c r="K2056">
        <v>1448899953</v>
      </c>
      <c r="L2056" s="15">
        <f>(((K2056/60)/60)/24)+DATE(1970,1,1)</f>
        <v>42338.675381944442</v>
      </c>
      <c r="M2056" s="63">
        <f>DATEDIF(L2056,J2056,"D")</f>
        <v>30</v>
      </c>
      <c r="N2056" s="5">
        <v>30</v>
      </c>
      <c r="O2056" t="b">
        <v>0</v>
      </c>
      <c r="P2056">
        <v>6</v>
      </c>
      <c r="Q2056" t="b">
        <v>0</v>
      </c>
      <c r="R2056" t="s">
        <v>8284</v>
      </c>
      <c r="S2056" s="2">
        <f>IF(E2056=0,0,E2056/D2056*100)</f>
        <v>2.4340000000000002</v>
      </c>
      <c r="T2056" s="4">
        <f>IF(E2056=0,0,E2056/P2056)</f>
        <v>202.83333333333334</v>
      </c>
      <c r="U2056" t="str">
        <f>PROPER(LEFT(R2056,(SEARCH("/",R2056)-2)+1))</f>
        <v>Food</v>
      </c>
      <c r="V2056" t="str">
        <f>PROPER(RIGHT(R2056,LEN(R2056)-SEARCH("/",R2056)))</f>
        <v>Food Trucks</v>
      </c>
    </row>
    <row r="2057" spans="1:22" x14ac:dyDescent="0.25">
      <c r="A2057">
        <v>2589</v>
      </c>
      <c r="B2057" s="7" t="s">
        <v>2589</v>
      </c>
      <c r="C2057" s="7" t="s">
        <v>6699</v>
      </c>
      <c r="D2057" s="4">
        <v>50000</v>
      </c>
      <c r="E2057" s="4">
        <v>5</v>
      </c>
      <c r="F2057" t="s">
        <v>8221</v>
      </c>
      <c r="G2057" t="s">
        <v>8232</v>
      </c>
      <c r="H2057" t="s">
        <v>8253</v>
      </c>
      <c r="I2057">
        <v>1458733927</v>
      </c>
      <c r="J2057" s="11">
        <f>(((I2057/60)/60)/24)+DATE(1970,1,1)</f>
        <v>42452.494525462964</v>
      </c>
      <c r="K2057">
        <v>1456145527</v>
      </c>
      <c r="L2057" s="15">
        <f>(((K2057/60)/60)/24)+DATE(1970,1,1)</f>
        <v>42422.536192129628</v>
      </c>
      <c r="M2057" s="63">
        <f>DATEDIF(L2057,J2057,"D")</f>
        <v>30</v>
      </c>
      <c r="N2057" s="5">
        <v>30</v>
      </c>
      <c r="O2057" t="b">
        <v>0</v>
      </c>
      <c r="P2057">
        <v>1</v>
      </c>
      <c r="Q2057" t="b">
        <v>0</v>
      </c>
      <c r="R2057" t="s">
        <v>8284</v>
      </c>
      <c r="S2057" s="2">
        <f>IF(E2057=0,0,E2057/D2057*100)</f>
        <v>0.01</v>
      </c>
      <c r="T2057" s="4">
        <f>IF(E2057=0,0,E2057/P2057)</f>
        <v>5</v>
      </c>
      <c r="U2057" t="str">
        <f>PROPER(LEFT(R2057,(SEARCH("/",R2057)-2)+1))</f>
        <v>Food</v>
      </c>
      <c r="V2057" t="str">
        <f>PROPER(RIGHT(R2057,LEN(R2057)-SEARCH("/",R2057)))</f>
        <v>Food Trucks</v>
      </c>
    </row>
    <row r="2058" spans="1:22" x14ac:dyDescent="0.25">
      <c r="A2058">
        <v>2592</v>
      </c>
      <c r="B2058" s="7" t="s">
        <v>2592</v>
      </c>
      <c r="C2058" s="7" t="s">
        <v>6702</v>
      </c>
      <c r="D2058" s="4">
        <v>30000</v>
      </c>
      <c r="E2058" s="4">
        <v>50</v>
      </c>
      <c r="F2058" t="s">
        <v>8221</v>
      </c>
      <c r="G2058" t="s">
        <v>8224</v>
      </c>
      <c r="H2058" t="s">
        <v>8246</v>
      </c>
      <c r="I2058">
        <v>1412536421</v>
      </c>
      <c r="J2058" s="11">
        <f>(((I2058/60)/60)/24)+DATE(1970,1,1)</f>
        <v>41917.801168981481</v>
      </c>
      <c r="K2058">
        <v>1409944421</v>
      </c>
      <c r="L2058" s="15">
        <f>(((K2058/60)/60)/24)+DATE(1970,1,1)</f>
        <v>41887.801168981481</v>
      </c>
      <c r="M2058" s="63">
        <f>DATEDIF(L2058,J2058,"D")</f>
        <v>30</v>
      </c>
      <c r="N2058" s="5">
        <v>30</v>
      </c>
      <c r="O2058" t="b">
        <v>0</v>
      </c>
      <c r="P2058">
        <v>1</v>
      </c>
      <c r="Q2058" t="b">
        <v>0</v>
      </c>
      <c r="R2058" t="s">
        <v>8284</v>
      </c>
      <c r="S2058" s="2">
        <f>IF(E2058=0,0,E2058/D2058*100)</f>
        <v>0.16666666666666669</v>
      </c>
      <c r="T2058" s="4">
        <f>IF(E2058=0,0,E2058/P2058)</f>
        <v>50</v>
      </c>
      <c r="U2058" t="str">
        <f>PROPER(LEFT(R2058,(SEARCH("/",R2058)-2)+1))</f>
        <v>Food</v>
      </c>
      <c r="V2058" t="str">
        <f>PROPER(RIGHT(R2058,LEN(R2058)-SEARCH("/",R2058)))</f>
        <v>Food Trucks</v>
      </c>
    </row>
    <row r="2059" spans="1:22" x14ac:dyDescent="0.25">
      <c r="A2059">
        <v>2593</v>
      </c>
      <c r="B2059" s="7" t="s">
        <v>2593</v>
      </c>
      <c r="C2059" s="7" t="s">
        <v>6703</v>
      </c>
      <c r="D2059" s="4">
        <v>10000</v>
      </c>
      <c r="E2059" s="4">
        <v>0</v>
      </c>
      <c r="F2059" t="s">
        <v>8221</v>
      </c>
      <c r="G2059" t="s">
        <v>8224</v>
      </c>
      <c r="H2059" t="s">
        <v>8246</v>
      </c>
      <c r="I2059">
        <v>1429993026</v>
      </c>
      <c r="J2059" s="11">
        <f>(((I2059/60)/60)/24)+DATE(1970,1,1)</f>
        <v>42119.84520833334</v>
      </c>
      <c r="K2059">
        <v>1427401026</v>
      </c>
      <c r="L2059" s="15">
        <f>(((K2059/60)/60)/24)+DATE(1970,1,1)</f>
        <v>42089.84520833334</v>
      </c>
      <c r="M2059" s="63">
        <f>DATEDIF(L2059,J2059,"D")</f>
        <v>30</v>
      </c>
      <c r="N2059" s="5">
        <v>30</v>
      </c>
      <c r="O2059" t="b">
        <v>0</v>
      </c>
      <c r="P2059">
        <v>0</v>
      </c>
      <c r="Q2059" t="b">
        <v>0</v>
      </c>
      <c r="R2059" t="s">
        <v>8284</v>
      </c>
      <c r="S2059" s="2">
        <f>IF(E2059=0,0,E2059/D2059*100)</f>
        <v>0</v>
      </c>
      <c r="T2059" s="4">
        <f>IF(E2059=0,0,E2059/P2059)</f>
        <v>0</v>
      </c>
      <c r="U2059" t="str">
        <f>PROPER(LEFT(R2059,(SEARCH("/",R2059)-2)+1))</f>
        <v>Food</v>
      </c>
      <c r="V2059" t="str">
        <f>PROPER(RIGHT(R2059,LEN(R2059)-SEARCH("/",R2059)))</f>
        <v>Food Trucks</v>
      </c>
    </row>
    <row r="2060" spans="1:22" x14ac:dyDescent="0.25">
      <c r="A2060">
        <v>2594</v>
      </c>
      <c r="B2060" s="7" t="s">
        <v>2594</v>
      </c>
      <c r="C2060" s="7" t="s">
        <v>6704</v>
      </c>
      <c r="D2060" s="4">
        <v>80000</v>
      </c>
      <c r="E2060" s="4">
        <v>1</v>
      </c>
      <c r="F2060" t="s">
        <v>8221</v>
      </c>
      <c r="G2060" t="s">
        <v>8224</v>
      </c>
      <c r="H2060" t="s">
        <v>8246</v>
      </c>
      <c r="I2060">
        <v>1407453228</v>
      </c>
      <c r="J2060" s="11">
        <f>(((I2060/60)/60)/24)+DATE(1970,1,1)</f>
        <v>41858.967916666668</v>
      </c>
      <c r="K2060">
        <v>1404861228</v>
      </c>
      <c r="L2060" s="15">
        <f>(((K2060/60)/60)/24)+DATE(1970,1,1)</f>
        <v>41828.967916666668</v>
      </c>
      <c r="M2060" s="63">
        <f>DATEDIF(L2060,J2060,"D")</f>
        <v>30</v>
      </c>
      <c r="N2060" s="5">
        <v>30</v>
      </c>
      <c r="O2060" t="b">
        <v>0</v>
      </c>
      <c r="P2060">
        <v>1</v>
      </c>
      <c r="Q2060" t="b">
        <v>0</v>
      </c>
      <c r="R2060" t="s">
        <v>8284</v>
      </c>
      <c r="S2060" s="2">
        <f>IF(E2060=0,0,E2060/D2060*100)</f>
        <v>1.25E-3</v>
      </c>
      <c r="T2060" s="4">
        <f>IF(E2060=0,0,E2060/P2060)</f>
        <v>1</v>
      </c>
      <c r="U2060" t="str">
        <f>PROPER(LEFT(R2060,(SEARCH("/",R2060)-2)+1))</f>
        <v>Food</v>
      </c>
      <c r="V2060" t="str">
        <f>PROPER(RIGHT(R2060,LEN(R2060)-SEARCH("/",R2060)))</f>
        <v>Food Trucks</v>
      </c>
    </row>
    <row r="2061" spans="1:22" x14ac:dyDescent="0.25">
      <c r="A2061">
        <v>2595</v>
      </c>
      <c r="B2061" s="7" t="s">
        <v>2595</v>
      </c>
      <c r="C2061" s="7" t="s">
        <v>6705</v>
      </c>
      <c r="D2061" s="4">
        <v>15000</v>
      </c>
      <c r="E2061" s="4">
        <v>1825</v>
      </c>
      <c r="F2061" t="s">
        <v>8221</v>
      </c>
      <c r="G2061" t="s">
        <v>8224</v>
      </c>
      <c r="H2061" t="s">
        <v>8246</v>
      </c>
      <c r="I2061">
        <v>1487915500</v>
      </c>
      <c r="J2061" s="11">
        <f>(((I2061/60)/60)/24)+DATE(1970,1,1)</f>
        <v>42790.244212962964</v>
      </c>
      <c r="K2061">
        <v>1485323500</v>
      </c>
      <c r="L2061" s="15">
        <f>(((K2061/60)/60)/24)+DATE(1970,1,1)</f>
        <v>42760.244212962964</v>
      </c>
      <c r="M2061" s="63">
        <f>DATEDIF(L2061,J2061,"D")</f>
        <v>30</v>
      </c>
      <c r="N2061" s="5">
        <v>30</v>
      </c>
      <c r="O2061" t="b">
        <v>0</v>
      </c>
      <c r="P2061">
        <v>19</v>
      </c>
      <c r="Q2061" t="b">
        <v>0</v>
      </c>
      <c r="R2061" t="s">
        <v>8284</v>
      </c>
      <c r="S2061" s="2">
        <f>IF(E2061=0,0,E2061/D2061*100)</f>
        <v>12.166666666666668</v>
      </c>
      <c r="T2061" s="4">
        <f>IF(E2061=0,0,E2061/P2061)</f>
        <v>96.05263157894737</v>
      </c>
      <c r="U2061" t="str">
        <f>PROPER(LEFT(R2061,(SEARCH("/",R2061)-2)+1))</f>
        <v>Food</v>
      </c>
      <c r="V2061" t="str">
        <f>PROPER(RIGHT(R2061,LEN(R2061)-SEARCH("/",R2061)))</f>
        <v>Food Trucks</v>
      </c>
    </row>
    <row r="2062" spans="1:22" x14ac:dyDescent="0.25">
      <c r="A2062">
        <v>2596</v>
      </c>
      <c r="B2062" s="7" t="s">
        <v>2596</v>
      </c>
      <c r="C2062" s="7" t="s">
        <v>6706</v>
      </c>
      <c r="D2062" s="4">
        <v>35000</v>
      </c>
      <c r="E2062" s="4">
        <v>8256</v>
      </c>
      <c r="F2062" t="s">
        <v>8221</v>
      </c>
      <c r="G2062" t="s">
        <v>8229</v>
      </c>
      <c r="H2062" t="s">
        <v>8251</v>
      </c>
      <c r="I2062">
        <v>1407427009</v>
      </c>
      <c r="J2062" s="11">
        <f>(((I2062/60)/60)/24)+DATE(1970,1,1)</f>
        <v>41858.664456018516</v>
      </c>
      <c r="K2062">
        <v>1404835009</v>
      </c>
      <c r="L2062" s="15">
        <f>(((K2062/60)/60)/24)+DATE(1970,1,1)</f>
        <v>41828.664456018516</v>
      </c>
      <c r="M2062" s="63">
        <f>DATEDIF(L2062,J2062,"D")</f>
        <v>30</v>
      </c>
      <c r="N2062" s="5">
        <v>30</v>
      </c>
      <c r="O2062" t="b">
        <v>0</v>
      </c>
      <c r="P2062">
        <v>27</v>
      </c>
      <c r="Q2062" t="b">
        <v>0</v>
      </c>
      <c r="R2062" t="s">
        <v>8284</v>
      </c>
      <c r="S2062" s="2">
        <f>IF(E2062=0,0,E2062/D2062*100)</f>
        <v>23.588571428571427</v>
      </c>
      <c r="T2062" s="4">
        <f>IF(E2062=0,0,E2062/P2062)</f>
        <v>305.77777777777777</v>
      </c>
      <c r="U2062" t="str">
        <f>PROPER(LEFT(R2062,(SEARCH("/",R2062)-2)+1))</f>
        <v>Food</v>
      </c>
      <c r="V2062" t="str">
        <f>PROPER(RIGHT(R2062,LEN(R2062)-SEARCH("/",R2062)))</f>
        <v>Food Trucks</v>
      </c>
    </row>
    <row r="2063" spans="1:22" x14ac:dyDescent="0.25">
      <c r="A2063">
        <v>2597</v>
      </c>
      <c r="B2063" s="7" t="s">
        <v>2597</v>
      </c>
      <c r="C2063" s="7" t="s">
        <v>6707</v>
      </c>
      <c r="D2063" s="4">
        <v>1500</v>
      </c>
      <c r="E2063" s="4">
        <v>85</v>
      </c>
      <c r="F2063" t="s">
        <v>8221</v>
      </c>
      <c r="G2063" t="s">
        <v>8225</v>
      </c>
      <c r="H2063" t="s">
        <v>8247</v>
      </c>
      <c r="I2063">
        <v>1466323917</v>
      </c>
      <c r="J2063" s="11">
        <f>(((I2063/60)/60)/24)+DATE(1970,1,1)</f>
        <v>42540.341631944444</v>
      </c>
      <c r="K2063">
        <v>1463731917</v>
      </c>
      <c r="L2063" s="15">
        <f>(((K2063/60)/60)/24)+DATE(1970,1,1)</f>
        <v>42510.341631944444</v>
      </c>
      <c r="M2063" s="63">
        <f>DATEDIF(L2063,J2063,"D")</f>
        <v>30</v>
      </c>
      <c r="N2063" s="5">
        <v>30</v>
      </c>
      <c r="O2063" t="b">
        <v>0</v>
      </c>
      <c r="P2063">
        <v>7</v>
      </c>
      <c r="Q2063" t="b">
        <v>0</v>
      </c>
      <c r="R2063" t="s">
        <v>8284</v>
      </c>
      <c r="S2063" s="2">
        <f>IF(E2063=0,0,E2063/D2063*100)</f>
        <v>5.6666666666666661</v>
      </c>
      <c r="T2063" s="4">
        <f>IF(E2063=0,0,E2063/P2063)</f>
        <v>12.142857142857142</v>
      </c>
      <c r="U2063" t="str">
        <f>PROPER(LEFT(R2063,(SEARCH("/",R2063)-2)+1))</f>
        <v>Food</v>
      </c>
      <c r="V2063" t="str">
        <f>PROPER(RIGHT(R2063,LEN(R2063)-SEARCH("/",R2063)))</f>
        <v>Food Trucks</v>
      </c>
    </row>
    <row r="2064" spans="1:22" x14ac:dyDescent="0.25">
      <c r="A2064">
        <v>2598</v>
      </c>
      <c r="B2064" s="7" t="s">
        <v>2598</v>
      </c>
      <c r="C2064" s="7" t="s">
        <v>6708</v>
      </c>
      <c r="D2064" s="4">
        <v>3000</v>
      </c>
      <c r="E2064" s="4">
        <v>1170</v>
      </c>
      <c r="F2064" t="s">
        <v>8221</v>
      </c>
      <c r="G2064" t="s">
        <v>8224</v>
      </c>
      <c r="H2064" t="s">
        <v>8246</v>
      </c>
      <c r="I2064">
        <v>1443039001</v>
      </c>
      <c r="J2064" s="11">
        <f>(((I2064/60)/60)/24)+DATE(1970,1,1)</f>
        <v>42270.840289351851</v>
      </c>
      <c r="K2064">
        <v>1440447001</v>
      </c>
      <c r="L2064" s="15">
        <f>(((K2064/60)/60)/24)+DATE(1970,1,1)</f>
        <v>42240.840289351851</v>
      </c>
      <c r="M2064" s="63">
        <f>DATEDIF(L2064,J2064,"D")</f>
        <v>30</v>
      </c>
      <c r="N2064" s="5">
        <v>30</v>
      </c>
      <c r="O2064" t="b">
        <v>0</v>
      </c>
      <c r="P2064">
        <v>14</v>
      </c>
      <c r="Q2064" t="b">
        <v>0</v>
      </c>
      <c r="R2064" t="s">
        <v>8284</v>
      </c>
      <c r="S2064" s="2">
        <f>IF(E2064=0,0,E2064/D2064*100)</f>
        <v>39</v>
      </c>
      <c r="T2064" s="4">
        <f>IF(E2064=0,0,E2064/P2064)</f>
        <v>83.571428571428569</v>
      </c>
      <c r="U2064" t="str">
        <f>PROPER(LEFT(R2064,(SEARCH("/",R2064)-2)+1))</f>
        <v>Food</v>
      </c>
      <c r="V2064" t="str">
        <f>PROPER(RIGHT(R2064,LEN(R2064)-SEARCH("/",R2064)))</f>
        <v>Food Trucks</v>
      </c>
    </row>
    <row r="2065" spans="1:22" x14ac:dyDescent="0.25">
      <c r="A2065">
        <v>2604</v>
      </c>
      <c r="B2065" s="7" t="s">
        <v>2604</v>
      </c>
      <c r="C2065" s="7" t="s">
        <v>6714</v>
      </c>
      <c r="D2065" s="4">
        <v>20000</v>
      </c>
      <c r="E2065" s="4">
        <v>20843.599999999999</v>
      </c>
      <c r="F2065" t="s">
        <v>8219</v>
      </c>
      <c r="G2065" t="s">
        <v>8224</v>
      </c>
      <c r="H2065" t="s">
        <v>8246</v>
      </c>
      <c r="I2065">
        <v>1335662023</v>
      </c>
      <c r="J2065" s="11">
        <f>(((I2065/60)/60)/24)+DATE(1970,1,1)</f>
        <v>41028.051192129627</v>
      </c>
      <c r="K2065">
        <v>1333070023</v>
      </c>
      <c r="L2065" s="15">
        <f>(((K2065/60)/60)/24)+DATE(1970,1,1)</f>
        <v>40998.051192129627</v>
      </c>
      <c r="M2065" s="63">
        <f>DATEDIF(L2065,J2065,"D")</f>
        <v>30</v>
      </c>
      <c r="N2065" s="5">
        <v>30</v>
      </c>
      <c r="O2065" t="b">
        <v>1</v>
      </c>
      <c r="P2065">
        <v>321</v>
      </c>
      <c r="Q2065" t="b">
        <v>1</v>
      </c>
      <c r="R2065" t="s">
        <v>8301</v>
      </c>
      <c r="S2065" s="2">
        <f>IF(E2065=0,0,E2065/D2065*100)</f>
        <v>104.21799999999999</v>
      </c>
      <c r="T2065" s="4">
        <f>IF(E2065=0,0,E2065/P2065)</f>
        <v>64.933333333333323</v>
      </c>
      <c r="U2065" t="str">
        <f>PROPER(LEFT(R2065,(SEARCH("/",R2065)-2)+1))</f>
        <v>Technology</v>
      </c>
      <c r="V2065" t="str">
        <f>PROPER(RIGHT(R2065,LEN(R2065)-SEARCH("/",R2065)))</f>
        <v>Space Exploration</v>
      </c>
    </row>
    <row r="2066" spans="1:22" x14ac:dyDescent="0.25">
      <c r="A2066">
        <v>2605</v>
      </c>
      <c r="B2066" s="7" t="s">
        <v>2605</v>
      </c>
      <c r="C2066" s="7" t="s">
        <v>6715</v>
      </c>
      <c r="D2066" s="4">
        <v>100000</v>
      </c>
      <c r="E2066" s="4">
        <v>107421.57</v>
      </c>
      <c r="F2066" t="s">
        <v>8219</v>
      </c>
      <c r="G2066" t="s">
        <v>8224</v>
      </c>
      <c r="H2066" t="s">
        <v>8246</v>
      </c>
      <c r="I2066">
        <v>1466168390</v>
      </c>
      <c r="J2066" s="11">
        <f>(((I2066/60)/60)/24)+DATE(1970,1,1)</f>
        <v>42538.541550925926</v>
      </c>
      <c r="K2066">
        <v>1463576390</v>
      </c>
      <c r="L2066" s="15">
        <f>(((K2066/60)/60)/24)+DATE(1970,1,1)</f>
        <v>42508.541550925926</v>
      </c>
      <c r="M2066" s="63">
        <f>DATEDIF(L2066,J2066,"D")</f>
        <v>30</v>
      </c>
      <c r="N2066" s="5">
        <v>30</v>
      </c>
      <c r="O2066" t="b">
        <v>1</v>
      </c>
      <c r="P2066">
        <v>1762</v>
      </c>
      <c r="Q2066" t="b">
        <v>1</v>
      </c>
      <c r="R2066" t="s">
        <v>8301</v>
      </c>
      <c r="S2066" s="2">
        <f>IF(E2066=0,0,E2066/D2066*100)</f>
        <v>107.42157000000002</v>
      </c>
      <c r="T2066" s="4">
        <f>IF(E2066=0,0,E2066/P2066)</f>
        <v>60.965703745743475</v>
      </c>
      <c r="U2066" t="str">
        <f>PROPER(LEFT(R2066,(SEARCH("/",R2066)-2)+1))</f>
        <v>Technology</v>
      </c>
      <c r="V2066" t="str">
        <f>PROPER(RIGHT(R2066,LEN(R2066)-SEARCH("/",R2066)))</f>
        <v>Space Exploration</v>
      </c>
    </row>
    <row r="2067" spans="1:22" x14ac:dyDescent="0.25">
      <c r="A2067">
        <v>2609</v>
      </c>
      <c r="B2067" s="7" t="s">
        <v>2609</v>
      </c>
      <c r="C2067" s="7" t="s">
        <v>6719</v>
      </c>
      <c r="D2067" s="4">
        <v>35000</v>
      </c>
      <c r="E2067" s="4">
        <v>106330.39</v>
      </c>
      <c r="F2067" t="s">
        <v>8219</v>
      </c>
      <c r="G2067" t="s">
        <v>8224</v>
      </c>
      <c r="H2067" t="s">
        <v>8246</v>
      </c>
      <c r="I2067">
        <v>1342330951</v>
      </c>
      <c r="J2067" s="11">
        <f>(((I2067/60)/60)/24)+DATE(1970,1,1)</f>
        <v>41105.237858796296</v>
      </c>
      <c r="K2067">
        <v>1339738951</v>
      </c>
      <c r="L2067" s="15">
        <f>(((K2067/60)/60)/24)+DATE(1970,1,1)</f>
        <v>41075.237858796296</v>
      </c>
      <c r="M2067" s="63">
        <f>DATEDIF(L2067,J2067,"D")</f>
        <v>30</v>
      </c>
      <c r="N2067" s="5">
        <v>30</v>
      </c>
      <c r="O2067" t="b">
        <v>1</v>
      </c>
      <c r="P2067">
        <v>676</v>
      </c>
      <c r="Q2067" t="b">
        <v>1</v>
      </c>
      <c r="R2067" t="s">
        <v>8301</v>
      </c>
      <c r="S2067" s="2">
        <f>IF(E2067=0,0,E2067/D2067*100)</f>
        <v>303.80111428571428</v>
      </c>
      <c r="T2067" s="4">
        <f>IF(E2067=0,0,E2067/P2067)</f>
        <v>157.29347633136095</v>
      </c>
      <c r="U2067" t="str">
        <f>PROPER(LEFT(R2067,(SEARCH("/",R2067)-2)+1))</f>
        <v>Technology</v>
      </c>
      <c r="V2067" t="str">
        <f>PROPER(RIGHT(R2067,LEN(R2067)-SEARCH("/",R2067)))</f>
        <v>Space Exploration</v>
      </c>
    </row>
    <row r="2068" spans="1:22" x14ac:dyDescent="0.25">
      <c r="A2068">
        <v>2613</v>
      </c>
      <c r="B2068" s="7" t="s">
        <v>2613</v>
      </c>
      <c r="C2068" s="7" t="s">
        <v>6723</v>
      </c>
      <c r="D2068" s="4">
        <v>7500</v>
      </c>
      <c r="E2068" s="4">
        <v>7576</v>
      </c>
      <c r="F2068" t="s">
        <v>8219</v>
      </c>
      <c r="G2068" t="s">
        <v>8224</v>
      </c>
      <c r="H2068" t="s">
        <v>8246</v>
      </c>
      <c r="I2068">
        <v>1348256294</v>
      </c>
      <c r="J2068" s="11">
        <f>(((I2068/60)/60)/24)+DATE(1970,1,1)</f>
        <v>41173.81821759259</v>
      </c>
      <c r="K2068">
        <v>1345664294</v>
      </c>
      <c r="L2068" s="15">
        <f>(((K2068/60)/60)/24)+DATE(1970,1,1)</f>
        <v>41143.81821759259</v>
      </c>
      <c r="M2068" s="63">
        <f>DATEDIF(L2068,J2068,"D")</f>
        <v>30</v>
      </c>
      <c r="N2068" s="5">
        <v>30</v>
      </c>
      <c r="O2068" t="b">
        <v>1</v>
      </c>
      <c r="P2068">
        <v>28</v>
      </c>
      <c r="Q2068" t="b">
        <v>1</v>
      </c>
      <c r="R2068" t="s">
        <v>8301</v>
      </c>
      <c r="S2068" s="2">
        <f>IF(E2068=0,0,E2068/D2068*100)</f>
        <v>101.01333333333334</v>
      </c>
      <c r="T2068" s="4">
        <f>IF(E2068=0,0,E2068/P2068)</f>
        <v>270.57142857142856</v>
      </c>
      <c r="U2068" t="str">
        <f>PROPER(LEFT(R2068,(SEARCH("/",R2068)-2)+1))</f>
        <v>Technology</v>
      </c>
      <c r="V2068" t="str">
        <f>PROPER(RIGHT(R2068,LEN(R2068)-SEARCH("/",R2068)))</f>
        <v>Space Exploration</v>
      </c>
    </row>
    <row r="2069" spans="1:22" x14ac:dyDescent="0.25">
      <c r="A2069">
        <v>2616</v>
      </c>
      <c r="B2069" s="7" t="s">
        <v>2616</v>
      </c>
      <c r="C2069" s="7" t="s">
        <v>6726</v>
      </c>
      <c r="D2069" s="4">
        <v>25000</v>
      </c>
      <c r="E2069" s="4">
        <v>28633.5</v>
      </c>
      <c r="F2069" t="s">
        <v>8219</v>
      </c>
      <c r="G2069" t="s">
        <v>8224</v>
      </c>
      <c r="H2069" t="s">
        <v>8246</v>
      </c>
      <c r="I2069">
        <v>1440546729</v>
      </c>
      <c r="J2069" s="11">
        <f>(((I2069/60)/60)/24)+DATE(1970,1,1)</f>
        <v>42241.99454861111</v>
      </c>
      <c r="K2069">
        <v>1437954729</v>
      </c>
      <c r="L2069" s="15">
        <f>(((K2069/60)/60)/24)+DATE(1970,1,1)</f>
        <v>42211.99454861111</v>
      </c>
      <c r="M2069" s="63">
        <f>DATEDIF(L2069,J2069,"D")</f>
        <v>30</v>
      </c>
      <c r="N2069" s="5">
        <v>30</v>
      </c>
      <c r="O2069" t="b">
        <v>1</v>
      </c>
      <c r="P2069">
        <v>238</v>
      </c>
      <c r="Q2069" t="b">
        <v>1</v>
      </c>
      <c r="R2069" t="s">
        <v>8301</v>
      </c>
      <c r="S2069" s="2">
        <f>IF(E2069=0,0,E2069/D2069*100)</f>
        <v>114.53400000000001</v>
      </c>
      <c r="T2069" s="4">
        <f>IF(E2069=0,0,E2069/P2069)</f>
        <v>120.30882352941177</v>
      </c>
      <c r="U2069" t="str">
        <f>PROPER(LEFT(R2069,(SEARCH("/",R2069)-2)+1))</f>
        <v>Technology</v>
      </c>
      <c r="V2069" t="str">
        <f>PROPER(RIGHT(R2069,LEN(R2069)-SEARCH("/",R2069)))</f>
        <v>Space Exploration</v>
      </c>
    </row>
    <row r="2070" spans="1:22" x14ac:dyDescent="0.25">
      <c r="A2070">
        <v>2617</v>
      </c>
      <c r="B2070" s="7" t="s">
        <v>2617</v>
      </c>
      <c r="C2070" s="7" t="s">
        <v>6727</v>
      </c>
      <c r="D2070" s="4">
        <v>500</v>
      </c>
      <c r="E2070" s="4">
        <v>4388</v>
      </c>
      <c r="F2070" t="s">
        <v>8219</v>
      </c>
      <c r="G2070" t="s">
        <v>8224</v>
      </c>
      <c r="H2070" t="s">
        <v>8246</v>
      </c>
      <c r="I2070">
        <v>1413838751</v>
      </c>
      <c r="J2070" s="11">
        <f>(((I2070/60)/60)/24)+DATE(1970,1,1)</f>
        <v>41932.874432870369</v>
      </c>
      <c r="K2070">
        <v>1411246751</v>
      </c>
      <c r="L2070" s="15">
        <f>(((K2070/60)/60)/24)+DATE(1970,1,1)</f>
        <v>41902.874432870369</v>
      </c>
      <c r="M2070" s="63">
        <f>DATEDIF(L2070,J2070,"D")</f>
        <v>30</v>
      </c>
      <c r="N2070" s="5">
        <v>30</v>
      </c>
      <c r="O2070" t="b">
        <v>1</v>
      </c>
      <c r="P2070">
        <v>159</v>
      </c>
      <c r="Q2070" t="b">
        <v>1</v>
      </c>
      <c r="R2070" t="s">
        <v>8301</v>
      </c>
      <c r="S2070" s="2">
        <f>IF(E2070=0,0,E2070/D2070*100)</f>
        <v>877.6</v>
      </c>
      <c r="T2070" s="4">
        <f>IF(E2070=0,0,E2070/P2070)</f>
        <v>27.59748427672956</v>
      </c>
      <c r="U2070" t="str">
        <f>PROPER(LEFT(R2070,(SEARCH("/",R2070)-2)+1))</f>
        <v>Technology</v>
      </c>
      <c r="V2070" t="str">
        <f>PROPER(RIGHT(R2070,LEN(R2070)-SEARCH("/",R2070)))</f>
        <v>Space Exploration</v>
      </c>
    </row>
    <row r="2071" spans="1:22" x14ac:dyDescent="0.25">
      <c r="A2071">
        <v>2621</v>
      </c>
      <c r="B2071" s="7" t="s">
        <v>2621</v>
      </c>
      <c r="C2071" s="7" t="s">
        <v>6731</v>
      </c>
      <c r="D2071" s="4">
        <v>15000</v>
      </c>
      <c r="E2071" s="4">
        <v>21882</v>
      </c>
      <c r="F2071" t="s">
        <v>8219</v>
      </c>
      <c r="G2071" t="s">
        <v>8224</v>
      </c>
      <c r="H2071" t="s">
        <v>8246</v>
      </c>
      <c r="I2071">
        <v>1432230988</v>
      </c>
      <c r="J2071" s="11">
        <f>(((I2071/60)/60)/24)+DATE(1970,1,1)</f>
        <v>42145.74754629629</v>
      </c>
      <c r="K2071">
        <v>1429638988</v>
      </c>
      <c r="L2071" s="15">
        <f>(((K2071/60)/60)/24)+DATE(1970,1,1)</f>
        <v>42115.74754629629</v>
      </c>
      <c r="M2071" s="63">
        <f>DATEDIF(L2071,J2071,"D")</f>
        <v>30</v>
      </c>
      <c r="N2071" s="5">
        <v>30</v>
      </c>
      <c r="O2071" t="b">
        <v>1</v>
      </c>
      <c r="P2071">
        <v>465</v>
      </c>
      <c r="Q2071" t="b">
        <v>1</v>
      </c>
      <c r="R2071" t="s">
        <v>8301</v>
      </c>
      <c r="S2071" s="2">
        <f>IF(E2071=0,0,E2071/D2071*100)</f>
        <v>145.88</v>
      </c>
      <c r="T2071" s="4">
        <f>IF(E2071=0,0,E2071/P2071)</f>
        <v>47.058064516129029</v>
      </c>
      <c r="U2071" t="str">
        <f>PROPER(LEFT(R2071,(SEARCH("/",R2071)-2)+1))</f>
        <v>Technology</v>
      </c>
      <c r="V2071" t="str">
        <f>PROPER(RIGHT(R2071,LEN(R2071)-SEARCH("/",R2071)))</f>
        <v>Space Exploration</v>
      </c>
    </row>
    <row r="2072" spans="1:22" x14ac:dyDescent="0.25">
      <c r="A2072">
        <v>2626</v>
      </c>
      <c r="B2072" s="7" t="s">
        <v>2626</v>
      </c>
      <c r="C2072" s="7" t="s">
        <v>6736</v>
      </c>
      <c r="D2072" s="4">
        <v>2500</v>
      </c>
      <c r="E2072" s="4">
        <v>2800</v>
      </c>
      <c r="F2072" t="s">
        <v>8219</v>
      </c>
      <c r="G2072" t="s">
        <v>8224</v>
      </c>
      <c r="H2072" t="s">
        <v>8246</v>
      </c>
      <c r="I2072">
        <v>1433343869</v>
      </c>
      <c r="J2072" s="11">
        <f>(((I2072/60)/60)/24)+DATE(1970,1,1)</f>
        <v>42158.628113425926</v>
      </c>
      <c r="K2072">
        <v>1430751869</v>
      </c>
      <c r="L2072" s="15">
        <f>(((K2072/60)/60)/24)+DATE(1970,1,1)</f>
        <v>42128.628113425926</v>
      </c>
      <c r="M2072" s="63">
        <f>DATEDIF(L2072,J2072,"D")</f>
        <v>30</v>
      </c>
      <c r="N2072" s="5">
        <v>30</v>
      </c>
      <c r="O2072" t="b">
        <v>0</v>
      </c>
      <c r="P2072">
        <v>50</v>
      </c>
      <c r="Q2072" t="b">
        <v>1</v>
      </c>
      <c r="R2072" t="s">
        <v>8301</v>
      </c>
      <c r="S2072" s="2">
        <f>IF(E2072=0,0,E2072/D2072*100)</f>
        <v>112.00000000000001</v>
      </c>
      <c r="T2072" s="4">
        <f>IF(E2072=0,0,E2072/P2072)</f>
        <v>56</v>
      </c>
      <c r="U2072" t="str">
        <f>PROPER(LEFT(R2072,(SEARCH("/",R2072)-2)+1))</f>
        <v>Technology</v>
      </c>
      <c r="V2072" t="str">
        <f>PROPER(RIGHT(R2072,LEN(R2072)-SEARCH("/",R2072)))</f>
        <v>Space Exploration</v>
      </c>
    </row>
    <row r="2073" spans="1:22" x14ac:dyDescent="0.25">
      <c r="A2073">
        <v>2627</v>
      </c>
      <c r="B2073" s="7" t="s">
        <v>2627</v>
      </c>
      <c r="C2073" s="7" t="s">
        <v>6737</v>
      </c>
      <c r="D2073" s="4">
        <v>150</v>
      </c>
      <c r="E2073" s="4">
        <v>970</v>
      </c>
      <c r="F2073" t="s">
        <v>8219</v>
      </c>
      <c r="G2073" t="s">
        <v>8224</v>
      </c>
      <c r="H2073" t="s">
        <v>8246</v>
      </c>
      <c r="I2073">
        <v>1448571261</v>
      </c>
      <c r="J2073" s="11">
        <f>(((I2073/60)/60)/24)+DATE(1970,1,1)</f>
        <v>42334.871076388896</v>
      </c>
      <c r="K2073">
        <v>1445975661</v>
      </c>
      <c r="L2073" s="15">
        <f>(((K2073/60)/60)/24)+DATE(1970,1,1)</f>
        <v>42304.829409722224</v>
      </c>
      <c r="M2073" s="63">
        <f>DATEDIF(L2073,J2073,"D")</f>
        <v>30</v>
      </c>
      <c r="N2073" s="5">
        <v>30</v>
      </c>
      <c r="O2073" t="b">
        <v>0</v>
      </c>
      <c r="P2073">
        <v>45</v>
      </c>
      <c r="Q2073" t="b">
        <v>1</v>
      </c>
      <c r="R2073" t="s">
        <v>8301</v>
      </c>
      <c r="S2073" s="2">
        <f>IF(E2073=0,0,E2073/D2073*100)</f>
        <v>646.66666666666663</v>
      </c>
      <c r="T2073" s="4">
        <f>IF(E2073=0,0,E2073/P2073)</f>
        <v>21.555555555555557</v>
      </c>
      <c r="U2073" t="str">
        <f>PROPER(LEFT(R2073,(SEARCH("/",R2073)-2)+1))</f>
        <v>Technology</v>
      </c>
      <c r="V2073" t="str">
        <f>PROPER(RIGHT(R2073,LEN(R2073)-SEARCH("/",R2073)))</f>
        <v>Space Exploration</v>
      </c>
    </row>
    <row r="2074" spans="1:22" x14ac:dyDescent="0.25">
      <c r="A2074">
        <v>2629</v>
      </c>
      <c r="B2074" s="7" t="s">
        <v>2629</v>
      </c>
      <c r="C2074" s="7" t="s">
        <v>6739</v>
      </c>
      <c r="D2074" s="4">
        <v>5000</v>
      </c>
      <c r="E2074" s="4">
        <v>6387</v>
      </c>
      <c r="F2074" t="s">
        <v>8219</v>
      </c>
      <c r="G2074" t="s">
        <v>8225</v>
      </c>
      <c r="H2074" t="s">
        <v>8247</v>
      </c>
      <c r="I2074">
        <v>1431608122</v>
      </c>
      <c r="J2074" s="11">
        <f>(((I2074/60)/60)/24)+DATE(1970,1,1)</f>
        <v>42138.538449074069</v>
      </c>
      <c r="K2074">
        <v>1429016122</v>
      </c>
      <c r="L2074" s="15">
        <f>(((K2074/60)/60)/24)+DATE(1970,1,1)</f>
        <v>42108.538449074069</v>
      </c>
      <c r="M2074" s="63">
        <f>DATEDIF(L2074,J2074,"D")</f>
        <v>30</v>
      </c>
      <c r="N2074" s="5">
        <v>30</v>
      </c>
      <c r="O2074" t="b">
        <v>0</v>
      </c>
      <c r="P2074">
        <v>100</v>
      </c>
      <c r="Q2074" t="b">
        <v>1</v>
      </c>
      <c r="R2074" t="s">
        <v>8301</v>
      </c>
      <c r="S2074" s="2">
        <f>IF(E2074=0,0,E2074/D2074*100)</f>
        <v>127.74000000000001</v>
      </c>
      <c r="T2074" s="4">
        <f>IF(E2074=0,0,E2074/P2074)</f>
        <v>63.87</v>
      </c>
      <c r="U2074" t="str">
        <f>PROPER(LEFT(R2074,(SEARCH("/",R2074)-2)+1))</f>
        <v>Technology</v>
      </c>
      <c r="V2074" t="str">
        <f>PROPER(RIGHT(R2074,LEN(R2074)-SEARCH("/",R2074)))</f>
        <v>Space Exploration</v>
      </c>
    </row>
    <row r="2075" spans="1:22" x14ac:dyDescent="0.25">
      <c r="A2075">
        <v>2633</v>
      </c>
      <c r="B2075" s="7" t="s">
        <v>2633</v>
      </c>
      <c r="C2075" s="7" t="s">
        <v>6743</v>
      </c>
      <c r="D2075" s="4">
        <v>5000</v>
      </c>
      <c r="E2075" s="4">
        <v>17731</v>
      </c>
      <c r="F2075" t="s">
        <v>8219</v>
      </c>
      <c r="G2075" t="s">
        <v>8224</v>
      </c>
      <c r="H2075" t="s">
        <v>8246</v>
      </c>
      <c r="I2075">
        <v>1393542000</v>
      </c>
      <c r="J2075" s="11">
        <f>(((I2075/60)/60)/24)+DATE(1970,1,1)</f>
        <v>41697.958333333336</v>
      </c>
      <c r="K2075">
        <v>1390938332</v>
      </c>
      <c r="L2075" s="15">
        <f>(((K2075/60)/60)/24)+DATE(1970,1,1)</f>
        <v>41667.823287037041</v>
      </c>
      <c r="M2075" s="63">
        <f>DATEDIF(L2075,J2075,"D")</f>
        <v>30</v>
      </c>
      <c r="N2075" s="5">
        <v>30</v>
      </c>
      <c r="O2075" t="b">
        <v>0</v>
      </c>
      <c r="P2075">
        <v>199</v>
      </c>
      <c r="Q2075" t="b">
        <v>1</v>
      </c>
      <c r="R2075" t="s">
        <v>8301</v>
      </c>
      <c r="S2075" s="2">
        <f>IF(E2075=0,0,E2075/D2075*100)</f>
        <v>354.62</v>
      </c>
      <c r="T2075" s="4">
        <f>IF(E2075=0,0,E2075/P2075)</f>
        <v>89.100502512562812</v>
      </c>
      <c r="U2075" t="str">
        <f>PROPER(LEFT(R2075,(SEARCH("/",R2075)-2)+1))</f>
        <v>Technology</v>
      </c>
      <c r="V2075" t="str">
        <f>PROPER(RIGHT(R2075,LEN(R2075)-SEARCH("/",R2075)))</f>
        <v>Space Exploration</v>
      </c>
    </row>
    <row r="2076" spans="1:22" x14ac:dyDescent="0.25">
      <c r="A2076">
        <v>2634</v>
      </c>
      <c r="B2076" s="7" t="s">
        <v>2634</v>
      </c>
      <c r="C2076" s="7" t="s">
        <v>6744</v>
      </c>
      <c r="D2076" s="4">
        <v>930</v>
      </c>
      <c r="E2076" s="4">
        <v>986</v>
      </c>
      <c r="F2076" t="s">
        <v>8219</v>
      </c>
      <c r="G2076" t="s">
        <v>8224</v>
      </c>
      <c r="H2076" t="s">
        <v>8246</v>
      </c>
      <c r="I2076">
        <v>1475163921</v>
      </c>
      <c r="J2076" s="11">
        <f>(((I2076/60)/60)/24)+DATE(1970,1,1)</f>
        <v>42642.656493055561</v>
      </c>
      <c r="K2076">
        <v>1472571921</v>
      </c>
      <c r="L2076" s="15">
        <f>(((K2076/60)/60)/24)+DATE(1970,1,1)</f>
        <v>42612.656493055561</v>
      </c>
      <c r="M2076" s="63">
        <f>DATEDIF(L2076,J2076,"D")</f>
        <v>30</v>
      </c>
      <c r="N2076" s="5">
        <v>30</v>
      </c>
      <c r="O2076" t="b">
        <v>0</v>
      </c>
      <c r="P2076">
        <v>25</v>
      </c>
      <c r="Q2076" t="b">
        <v>1</v>
      </c>
      <c r="R2076" t="s">
        <v>8301</v>
      </c>
      <c r="S2076" s="2">
        <f>IF(E2076=0,0,E2076/D2076*100)</f>
        <v>106.02150537634409</v>
      </c>
      <c r="T2076" s="4">
        <f>IF(E2076=0,0,E2076/P2076)</f>
        <v>39.44</v>
      </c>
      <c r="U2076" t="str">
        <f>PROPER(LEFT(R2076,(SEARCH("/",R2076)-2)+1))</f>
        <v>Technology</v>
      </c>
      <c r="V2076" t="str">
        <f>PROPER(RIGHT(R2076,LEN(R2076)-SEARCH("/",R2076)))</f>
        <v>Space Exploration</v>
      </c>
    </row>
    <row r="2077" spans="1:22" x14ac:dyDescent="0.25">
      <c r="A2077">
        <v>2638</v>
      </c>
      <c r="B2077" s="7" t="s">
        <v>2638</v>
      </c>
      <c r="C2077" s="7" t="s">
        <v>6748</v>
      </c>
      <c r="D2077" s="4">
        <v>347</v>
      </c>
      <c r="E2077" s="4">
        <v>353</v>
      </c>
      <c r="F2077" t="s">
        <v>8219</v>
      </c>
      <c r="G2077" t="s">
        <v>8224</v>
      </c>
      <c r="H2077" t="s">
        <v>8246</v>
      </c>
      <c r="I2077">
        <v>1421358895</v>
      </c>
      <c r="J2077" s="11">
        <f>(((I2077/60)/60)/24)+DATE(1970,1,1)</f>
        <v>42019.913136574076</v>
      </c>
      <c r="K2077">
        <v>1418766895</v>
      </c>
      <c r="L2077" s="15">
        <f>(((K2077/60)/60)/24)+DATE(1970,1,1)</f>
        <v>41989.913136574076</v>
      </c>
      <c r="M2077" s="63">
        <f>DATEDIF(L2077,J2077,"D")</f>
        <v>30</v>
      </c>
      <c r="N2077" s="5">
        <v>30</v>
      </c>
      <c r="O2077" t="b">
        <v>0</v>
      </c>
      <c r="P2077">
        <v>14</v>
      </c>
      <c r="Q2077" t="b">
        <v>1</v>
      </c>
      <c r="R2077" t="s">
        <v>8301</v>
      </c>
      <c r="S2077" s="2">
        <f>IF(E2077=0,0,E2077/D2077*100)</f>
        <v>101.72910662824208</v>
      </c>
      <c r="T2077" s="4">
        <f>IF(E2077=0,0,E2077/P2077)</f>
        <v>25.214285714285715</v>
      </c>
      <c r="U2077" t="str">
        <f>PROPER(LEFT(R2077,(SEARCH("/",R2077)-2)+1))</f>
        <v>Technology</v>
      </c>
      <c r="V2077" t="str">
        <f>PROPER(RIGHT(R2077,LEN(R2077)-SEARCH("/",R2077)))</f>
        <v>Space Exploration</v>
      </c>
    </row>
    <row r="2078" spans="1:22" x14ac:dyDescent="0.25">
      <c r="A2078">
        <v>2639</v>
      </c>
      <c r="B2078" s="7" t="s">
        <v>2639</v>
      </c>
      <c r="C2078" s="7" t="s">
        <v>6749</v>
      </c>
      <c r="D2078" s="4">
        <v>300</v>
      </c>
      <c r="E2078" s="4">
        <v>492</v>
      </c>
      <c r="F2078" t="s">
        <v>8219</v>
      </c>
      <c r="G2078" t="s">
        <v>8225</v>
      </c>
      <c r="H2078" t="s">
        <v>8247</v>
      </c>
      <c r="I2078">
        <v>1424378748</v>
      </c>
      <c r="J2078" s="11">
        <f>(((I2078/60)/60)/24)+DATE(1970,1,1)</f>
        <v>42054.86513888889</v>
      </c>
      <c r="K2078">
        <v>1421786748</v>
      </c>
      <c r="L2078" s="15">
        <f>(((K2078/60)/60)/24)+DATE(1970,1,1)</f>
        <v>42024.86513888889</v>
      </c>
      <c r="M2078" s="63">
        <f>DATEDIF(L2078,J2078,"D")</f>
        <v>30</v>
      </c>
      <c r="N2078" s="5">
        <v>30</v>
      </c>
      <c r="O2078" t="b">
        <v>0</v>
      </c>
      <c r="P2078">
        <v>49</v>
      </c>
      <c r="Q2078" t="b">
        <v>1</v>
      </c>
      <c r="R2078" t="s">
        <v>8301</v>
      </c>
      <c r="S2078" s="2">
        <f>IF(E2078=0,0,E2078/D2078*100)</f>
        <v>164</v>
      </c>
      <c r="T2078" s="4">
        <f>IF(E2078=0,0,E2078/P2078)</f>
        <v>10.040816326530612</v>
      </c>
      <c r="U2078" t="str">
        <f>PROPER(LEFT(R2078,(SEARCH("/",R2078)-2)+1))</f>
        <v>Technology</v>
      </c>
      <c r="V2078" t="str">
        <f>PROPER(RIGHT(R2078,LEN(R2078)-SEARCH("/",R2078)))</f>
        <v>Space Exploration</v>
      </c>
    </row>
    <row r="2079" spans="1:22" x14ac:dyDescent="0.25">
      <c r="A2079">
        <v>2642</v>
      </c>
      <c r="B2079" s="7" t="s">
        <v>2642</v>
      </c>
      <c r="C2079" s="7" t="s">
        <v>6752</v>
      </c>
      <c r="D2079" s="4">
        <v>500000</v>
      </c>
      <c r="E2079" s="4">
        <v>0</v>
      </c>
      <c r="F2079" t="s">
        <v>8221</v>
      </c>
      <c r="G2079" t="s">
        <v>8236</v>
      </c>
      <c r="H2079" t="s">
        <v>8249</v>
      </c>
      <c r="I2079">
        <v>1468565820</v>
      </c>
      <c r="J2079" s="11">
        <f>(((I2079/60)/60)/24)+DATE(1970,1,1)</f>
        <v>42566.289583333331</v>
      </c>
      <c r="K2079">
        <v>1465970108</v>
      </c>
      <c r="L2079" s="15">
        <f>(((K2079/60)/60)/24)+DATE(1970,1,1)</f>
        <v>42536.246620370366</v>
      </c>
      <c r="M2079" s="63">
        <f>DATEDIF(L2079,J2079,"D")</f>
        <v>30</v>
      </c>
      <c r="N2079" s="5">
        <v>30</v>
      </c>
      <c r="O2079" t="b">
        <v>0</v>
      </c>
      <c r="P2079">
        <v>0</v>
      </c>
      <c r="Q2079" t="b">
        <v>0</v>
      </c>
      <c r="R2079" t="s">
        <v>8301</v>
      </c>
      <c r="S2079" s="2">
        <f>IF(E2079=0,0,E2079/D2079*100)</f>
        <v>0</v>
      </c>
      <c r="T2079" s="4">
        <f>IF(E2079=0,0,E2079/P2079)</f>
        <v>0</v>
      </c>
      <c r="U2079" t="str">
        <f>PROPER(LEFT(R2079,(SEARCH("/",R2079)-2)+1))</f>
        <v>Technology</v>
      </c>
      <c r="V2079" t="str">
        <f>PROPER(RIGHT(R2079,LEN(R2079)-SEARCH("/",R2079)))</f>
        <v>Space Exploration</v>
      </c>
    </row>
    <row r="2080" spans="1:22" x14ac:dyDescent="0.25">
      <c r="A2080">
        <v>2644</v>
      </c>
      <c r="B2080" s="7" t="s">
        <v>2644</v>
      </c>
      <c r="C2080" s="7" t="s">
        <v>6754</v>
      </c>
      <c r="D2080" s="4">
        <v>100000</v>
      </c>
      <c r="E2080" s="4">
        <v>2053</v>
      </c>
      <c r="F2080" t="s">
        <v>8220</v>
      </c>
      <c r="G2080" t="s">
        <v>8224</v>
      </c>
      <c r="H2080" t="s">
        <v>8246</v>
      </c>
      <c r="I2080">
        <v>1489172435</v>
      </c>
      <c r="J2080" s="11">
        <f>(((I2080/60)/60)/24)+DATE(1970,1,1)</f>
        <v>42804.792071759264</v>
      </c>
      <c r="K2080">
        <v>1486580435</v>
      </c>
      <c r="L2080" s="15">
        <f>(((K2080/60)/60)/24)+DATE(1970,1,1)</f>
        <v>42774.792071759264</v>
      </c>
      <c r="M2080" s="63">
        <f>DATEDIF(L2080,J2080,"D")</f>
        <v>30</v>
      </c>
      <c r="N2080" s="5">
        <v>30</v>
      </c>
      <c r="O2080" t="b">
        <v>1</v>
      </c>
      <c r="P2080">
        <v>52</v>
      </c>
      <c r="Q2080" t="b">
        <v>0</v>
      </c>
      <c r="R2080" t="s">
        <v>8301</v>
      </c>
      <c r="S2080" s="2">
        <f>IF(E2080=0,0,E2080/D2080*100)</f>
        <v>2.0529999999999999</v>
      </c>
      <c r="T2080" s="4">
        <f>IF(E2080=0,0,E2080/P2080)</f>
        <v>39.480769230769234</v>
      </c>
      <c r="U2080" t="str">
        <f>PROPER(LEFT(R2080,(SEARCH("/",R2080)-2)+1))</f>
        <v>Technology</v>
      </c>
      <c r="V2080" t="str">
        <f>PROPER(RIGHT(R2080,LEN(R2080)-SEARCH("/",R2080)))</f>
        <v>Space Exploration</v>
      </c>
    </row>
    <row r="2081" spans="1:22" x14ac:dyDescent="0.25">
      <c r="A2081">
        <v>2645</v>
      </c>
      <c r="B2081" s="7" t="s">
        <v>2645</v>
      </c>
      <c r="C2081" s="7" t="s">
        <v>6755</v>
      </c>
      <c r="D2081" s="4">
        <v>20000</v>
      </c>
      <c r="E2081" s="4">
        <v>2100</v>
      </c>
      <c r="F2081" t="s">
        <v>8220</v>
      </c>
      <c r="G2081" t="s">
        <v>8226</v>
      </c>
      <c r="H2081" t="s">
        <v>8248</v>
      </c>
      <c r="I2081">
        <v>1415481203</v>
      </c>
      <c r="J2081" s="11">
        <f>(((I2081/60)/60)/24)+DATE(1970,1,1)</f>
        <v>41951.884293981479</v>
      </c>
      <c r="K2081">
        <v>1412885603</v>
      </c>
      <c r="L2081" s="15">
        <f>(((K2081/60)/60)/24)+DATE(1970,1,1)</f>
        <v>41921.842627314814</v>
      </c>
      <c r="M2081" s="63">
        <f>DATEDIF(L2081,J2081,"D")</f>
        <v>30</v>
      </c>
      <c r="N2081" s="5">
        <v>30</v>
      </c>
      <c r="O2081" t="b">
        <v>1</v>
      </c>
      <c r="P2081">
        <v>23</v>
      </c>
      <c r="Q2081" t="b">
        <v>0</v>
      </c>
      <c r="R2081" t="s">
        <v>8301</v>
      </c>
      <c r="S2081" s="2">
        <f>IF(E2081=0,0,E2081/D2081*100)</f>
        <v>10.5</v>
      </c>
      <c r="T2081" s="4">
        <f>IF(E2081=0,0,E2081/P2081)</f>
        <v>91.304347826086953</v>
      </c>
      <c r="U2081" t="str">
        <f>PROPER(LEFT(R2081,(SEARCH("/",R2081)-2)+1))</f>
        <v>Technology</v>
      </c>
      <c r="V2081" t="str">
        <f>PROPER(RIGHT(R2081,LEN(R2081)-SEARCH("/",R2081)))</f>
        <v>Space Exploration</v>
      </c>
    </row>
    <row r="2082" spans="1:22" x14ac:dyDescent="0.25">
      <c r="A2082">
        <v>2646</v>
      </c>
      <c r="B2082" s="7" t="s">
        <v>2646</v>
      </c>
      <c r="C2082" s="7" t="s">
        <v>6756</v>
      </c>
      <c r="D2082" s="4">
        <v>500000</v>
      </c>
      <c r="E2082" s="4">
        <v>42086.42</v>
      </c>
      <c r="F2082" t="s">
        <v>8220</v>
      </c>
      <c r="G2082" t="s">
        <v>8224</v>
      </c>
      <c r="H2082" t="s">
        <v>8246</v>
      </c>
      <c r="I2082">
        <v>1441783869</v>
      </c>
      <c r="J2082" s="11">
        <f>(((I2082/60)/60)/24)+DATE(1970,1,1)</f>
        <v>42256.313298611116</v>
      </c>
      <c r="K2082">
        <v>1439191869</v>
      </c>
      <c r="L2082" s="15">
        <f>(((K2082/60)/60)/24)+DATE(1970,1,1)</f>
        <v>42226.313298611116</v>
      </c>
      <c r="M2082" s="63">
        <f>DATEDIF(L2082,J2082,"D")</f>
        <v>30</v>
      </c>
      <c r="N2082" s="5">
        <v>30</v>
      </c>
      <c r="O2082" t="b">
        <v>1</v>
      </c>
      <c r="P2082">
        <v>535</v>
      </c>
      <c r="Q2082" t="b">
        <v>0</v>
      </c>
      <c r="R2082" t="s">
        <v>8301</v>
      </c>
      <c r="S2082" s="2">
        <f>IF(E2082=0,0,E2082/D2082*100)</f>
        <v>8.4172840000000004</v>
      </c>
      <c r="T2082" s="4">
        <f>IF(E2082=0,0,E2082/P2082)</f>
        <v>78.666205607476627</v>
      </c>
      <c r="U2082" t="str">
        <f>PROPER(LEFT(R2082,(SEARCH("/",R2082)-2)+1))</f>
        <v>Technology</v>
      </c>
      <c r="V2082" t="str">
        <f>PROPER(RIGHT(R2082,LEN(R2082)-SEARCH("/",R2082)))</f>
        <v>Space Exploration</v>
      </c>
    </row>
    <row r="2083" spans="1:22" x14ac:dyDescent="0.25">
      <c r="A2083">
        <v>2647</v>
      </c>
      <c r="B2083" s="7" t="s">
        <v>2647</v>
      </c>
      <c r="C2083" s="7" t="s">
        <v>6757</v>
      </c>
      <c r="D2083" s="4">
        <v>2500</v>
      </c>
      <c r="E2083" s="4">
        <v>36</v>
      </c>
      <c r="F2083" t="s">
        <v>8220</v>
      </c>
      <c r="G2083" t="s">
        <v>8229</v>
      </c>
      <c r="H2083" t="s">
        <v>8251</v>
      </c>
      <c r="I2083">
        <v>1439533019</v>
      </c>
      <c r="J2083" s="11">
        <f>(((I2083/60)/60)/24)+DATE(1970,1,1)</f>
        <v>42230.261793981481</v>
      </c>
      <c r="K2083">
        <v>1436941019</v>
      </c>
      <c r="L2083" s="15">
        <f>(((K2083/60)/60)/24)+DATE(1970,1,1)</f>
        <v>42200.261793981481</v>
      </c>
      <c r="M2083" s="63">
        <f>DATEDIF(L2083,J2083,"D")</f>
        <v>30</v>
      </c>
      <c r="N2083" s="5">
        <v>30</v>
      </c>
      <c r="O2083" t="b">
        <v>0</v>
      </c>
      <c r="P2083">
        <v>3</v>
      </c>
      <c r="Q2083" t="b">
        <v>0</v>
      </c>
      <c r="R2083" t="s">
        <v>8301</v>
      </c>
      <c r="S2083" s="2">
        <f>IF(E2083=0,0,E2083/D2083*100)</f>
        <v>1.44</v>
      </c>
      <c r="T2083" s="4">
        <f>IF(E2083=0,0,E2083/P2083)</f>
        <v>12</v>
      </c>
      <c r="U2083" t="str">
        <f>PROPER(LEFT(R2083,(SEARCH("/",R2083)-2)+1))</f>
        <v>Technology</v>
      </c>
      <c r="V2083" t="str">
        <f>PROPER(RIGHT(R2083,LEN(R2083)-SEARCH("/",R2083)))</f>
        <v>Space Exploration</v>
      </c>
    </row>
    <row r="2084" spans="1:22" x14ac:dyDescent="0.25">
      <c r="A2084">
        <v>2648</v>
      </c>
      <c r="B2084" s="7" t="s">
        <v>2648</v>
      </c>
      <c r="C2084" s="7" t="s">
        <v>6758</v>
      </c>
      <c r="D2084" s="4">
        <v>12000</v>
      </c>
      <c r="E2084" s="4">
        <v>106</v>
      </c>
      <c r="F2084" t="s">
        <v>8220</v>
      </c>
      <c r="G2084" t="s">
        <v>8224</v>
      </c>
      <c r="H2084" t="s">
        <v>8246</v>
      </c>
      <c r="I2084">
        <v>1457543360</v>
      </c>
      <c r="J2084" s="11">
        <f>(((I2084/60)/60)/24)+DATE(1970,1,1)</f>
        <v>42438.714814814812</v>
      </c>
      <c r="K2084">
        <v>1454951360</v>
      </c>
      <c r="L2084" s="15">
        <f>(((K2084/60)/60)/24)+DATE(1970,1,1)</f>
        <v>42408.714814814812</v>
      </c>
      <c r="M2084" s="63">
        <f>DATEDIF(L2084,J2084,"D")</f>
        <v>30</v>
      </c>
      <c r="N2084" s="5">
        <v>30</v>
      </c>
      <c r="O2084" t="b">
        <v>0</v>
      </c>
      <c r="P2084">
        <v>6</v>
      </c>
      <c r="Q2084" t="b">
        <v>0</v>
      </c>
      <c r="R2084" t="s">
        <v>8301</v>
      </c>
      <c r="S2084" s="2">
        <f>IF(E2084=0,0,E2084/D2084*100)</f>
        <v>0.88333333333333341</v>
      </c>
      <c r="T2084" s="4">
        <f>IF(E2084=0,0,E2084/P2084)</f>
        <v>17.666666666666668</v>
      </c>
      <c r="U2084" t="str">
        <f>PROPER(LEFT(R2084,(SEARCH("/",R2084)-2)+1))</f>
        <v>Technology</v>
      </c>
      <c r="V2084" t="str">
        <f>PROPER(RIGHT(R2084,LEN(R2084)-SEARCH("/",R2084)))</f>
        <v>Space Exploration</v>
      </c>
    </row>
    <row r="2085" spans="1:22" x14ac:dyDescent="0.25">
      <c r="A2085">
        <v>2650</v>
      </c>
      <c r="B2085" s="7" t="s">
        <v>2650</v>
      </c>
      <c r="C2085" s="7" t="s">
        <v>6760</v>
      </c>
      <c r="D2085" s="4">
        <v>60000</v>
      </c>
      <c r="E2085" s="4">
        <v>358</v>
      </c>
      <c r="F2085" t="s">
        <v>8220</v>
      </c>
      <c r="G2085" t="s">
        <v>8224</v>
      </c>
      <c r="H2085" t="s">
        <v>8246</v>
      </c>
      <c r="I2085">
        <v>1482332343</v>
      </c>
      <c r="J2085" s="11">
        <f>(((I2085/60)/60)/24)+DATE(1970,1,1)</f>
        <v>42725.624340277776</v>
      </c>
      <c r="K2085">
        <v>1479740343</v>
      </c>
      <c r="L2085" s="15">
        <f>(((K2085/60)/60)/24)+DATE(1970,1,1)</f>
        <v>42695.624340277776</v>
      </c>
      <c r="M2085" s="63">
        <f>DATEDIF(L2085,J2085,"D")</f>
        <v>30</v>
      </c>
      <c r="N2085" s="5">
        <v>30</v>
      </c>
      <c r="O2085" t="b">
        <v>0</v>
      </c>
      <c r="P2085">
        <v>5</v>
      </c>
      <c r="Q2085" t="b">
        <v>0</v>
      </c>
      <c r="R2085" t="s">
        <v>8301</v>
      </c>
      <c r="S2085" s="2">
        <f>IF(E2085=0,0,E2085/D2085*100)</f>
        <v>0.59666666666666668</v>
      </c>
      <c r="T2085" s="4">
        <f>IF(E2085=0,0,E2085/P2085)</f>
        <v>71.599999999999994</v>
      </c>
      <c r="U2085" t="str">
        <f>PROPER(LEFT(R2085,(SEARCH("/",R2085)-2)+1))</f>
        <v>Technology</v>
      </c>
      <c r="V2085" t="str">
        <f>PROPER(RIGHT(R2085,LEN(R2085)-SEARCH("/",R2085)))</f>
        <v>Space Exploration</v>
      </c>
    </row>
    <row r="2086" spans="1:22" x14ac:dyDescent="0.25">
      <c r="A2086">
        <v>2652</v>
      </c>
      <c r="B2086" s="7" t="s">
        <v>2652</v>
      </c>
      <c r="C2086" s="7" t="s">
        <v>6762</v>
      </c>
      <c r="D2086" s="4">
        <v>100000</v>
      </c>
      <c r="E2086" s="4">
        <v>885</v>
      </c>
      <c r="F2086" t="s">
        <v>8220</v>
      </c>
      <c r="G2086" t="s">
        <v>8226</v>
      </c>
      <c r="H2086" t="s">
        <v>8248</v>
      </c>
      <c r="I2086">
        <v>1418183325</v>
      </c>
      <c r="J2086" s="11">
        <f>(((I2086/60)/60)/24)+DATE(1970,1,1)</f>
        <v>41983.158854166672</v>
      </c>
      <c r="K2086">
        <v>1415591325</v>
      </c>
      <c r="L2086" s="15">
        <f>(((K2086/60)/60)/24)+DATE(1970,1,1)</f>
        <v>41953.158854166672</v>
      </c>
      <c r="M2086" s="63">
        <f>DATEDIF(L2086,J2086,"D")</f>
        <v>30</v>
      </c>
      <c r="N2086" s="5">
        <v>30</v>
      </c>
      <c r="O2086" t="b">
        <v>0</v>
      </c>
      <c r="P2086">
        <v>11</v>
      </c>
      <c r="Q2086" t="b">
        <v>0</v>
      </c>
      <c r="R2086" t="s">
        <v>8301</v>
      </c>
      <c r="S2086" s="2">
        <f>IF(E2086=0,0,E2086/D2086*100)</f>
        <v>0.88500000000000001</v>
      </c>
      <c r="T2086" s="4">
        <f>IF(E2086=0,0,E2086/P2086)</f>
        <v>80.454545454545453</v>
      </c>
      <c r="U2086" t="str">
        <f>PROPER(LEFT(R2086,(SEARCH("/",R2086)-2)+1))</f>
        <v>Technology</v>
      </c>
      <c r="V2086" t="str">
        <f>PROPER(RIGHT(R2086,LEN(R2086)-SEARCH("/",R2086)))</f>
        <v>Space Exploration</v>
      </c>
    </row>
    <row r="2087" spans="1:22" x14ac:dyDescent="0.25">
      <c r="A2087">
        <v>2658</v>
      </c>
      <c r="B2087" s="7" t="s">
        <v>2658</v>
      </c>
      <c r="C2087" s="7" t="s">
        <v>6768</v>
      </c>
      <c r="D2087" s="4">
        <v>98000</v>
      </c>
      <c r="E2087" s="4">
        <v>91</v>
      </c>
      <c r="F2087" t="s">
        <v>8220</v>
      </c>
      <c r="G2087" t="s">
        <v>8224</v>
      </c>
      <c r="H2087" t="s">
        <v>8246</v>
      </c>
      <c r="I2087">
        <v>1469913194</v>
      </c>
      <c r="J2087" s="11">
        <f>(((I2087/60)/60)/24)+DATE(1970,1,1)</f>
        <v>42581.884189814817</v>
      </c>
      <c r="K2087">
        <v>1467321194</v>
      </c>
      <c r="L2087" s="15">
        <f>(((K2087/60)/60)/24)+DATE(1970,1,1)</f>
        <v>42551.884189814817</v>
      </c>
      <c r="M2087" s="63">
        <f>DATEDIF(L2087,J2087,"D")</f>
        <v>30</v>
      </c>
      <c r="N2087" s="5">
        <v>30</v>
      </c>
      <c r="O2087" t="b">
        <v>0</v>
      </c>
      <c r="P2087">
        <v>4</v>
      </c>
      <c r="Q2087" t="b">
        <v>0</v>
      </c>
      <c r="R2087" t="s">
        <v>8301</v>
      </c>
      <c r="S2087" s="2">
        <f>IF(E2087=0,0,E2087/D2087*100)</f>
        <v>9.285714285714286E-2</v>
      </c>
      <c r="T2087" s="4">
        <f>IF(E2087=0,0,E2087/P2087)</f>
        <v>22.75</v>
      </c>
      <c r="U2087" t="str">
        <f>PROPER(LEFT(R2087,(SEARCH("/",R2087)-2)+1))</f>
        <v>Technology</v>
      </c>
      <c r="V2087" t="str">
        <f>PROPER(RIGHT(R2087,LEN(R2087)-SEARCH("/",R2087)))</f>
        <v>Space Exploration</v>
      </c>
    </row>
    <row r="2088" spans="1:22" x14ac:dyDescent="0.25">
      <c r="A2088">
        <v>2659</v>
      </c>
      <c r="B2088" s="7" t="s">
        <v>2659</v>
      </c>
      <c r="C2088" s="7" t="s">
        <v>6769</v>
      </c>
      <c r="D2088" s="4">
        <v>49000</v>
      </c>
      <c r="E2088" s="4">
        <v>1333</v>
      </c>
      <c r="F2088" t="s">
        <v>8220</v>
      </c>
      <c r="G2088" t="s">
        <v>8224</v>
      </c>
      <c r="H2088" t="s">
        <v>8246</v>
      </c>
      <c r="I2088">
        <v>1429321210</v>
      </c>
      <c r="J2088" s="11">
        <f>(((I2088/60)/60)/24)+DATE(1970,1,1)</f>
        <v>42112.069560185191</v>
      </c>
      <c r="K2088">
        <v>1426729210</v>
      </c>
      <c r="L2088" s="15">
        <f>(((K2088/60)/60)/24)+DATE(1970,1,1)</f>
        <v>42082.069560185191</v>
      </c>
      <c r="M2088" s="63">
        <f>DATEDIF(L2088,J2088,"D")</f>
        <v>30</v>
      </c>
      <c r="N2088" s="5">
        <v>30</v>
      </c>
      <c r="O2088" t="b">
        <v>0</v>
      </c>
      <c r="P2088">
        <v>10</v>
      </c>
      <c r="Q2088" t="b">
        <v>0</v>
      </c>
      <c r="R2088" t="s">
        <v>8301</v>
      </c>
      <c r="S2088" s="2">
        <f>IF(E2088=0,0,E2088/D2088*100)</f>
        <v>2.7204081632653061</v>
      </c>
      <c r="T2088" s="4">
        <f>IF(E2088=0,0,E2088/P2088)</f>
        <v>133.30000000000001</v>
      </c>
      <c r="U2088" t="str">
        <f>PROPER(LEFT(R2088,(SEARCH("/",R2088)-2)+1))</f>
        <v>Technology</v>
      </c>
      <c r="V2088" t="str">
        <f>PROPER(RIGHT(R2088,LEN(R2088)-SEARCH("/",R2088)))</f>
        <v>Space Exploration</v>
      </c>
    </row>
    <row r="2089" spans="1:22" x14ac:dyDescent="0.25">
      <c r="A2089">
        <v>2661</v>
      </c>
      <c r="B2089" s="7" t="s">
        <v>2661</v>
      </c>
      <c r="C2089" s="7" t="s">
        <v>6771</v>
      </c>
      <c r="D2089" s="4">
        <v>5000</v>
      </c>
      <c r="E2089" s="4">
        <v>5145</v>
      </c>
      <c r="F2089" t="s">
        <v>8219</v>
      </c>
      <c r="G2089" t="s">
        <v>8224</v>
      </c>
      <c r="H2089" t="s">
        <v>8246</v>
      </c>
      <c r="I2089">
        <v>1382742010</v>
      </c>
      <c r="J2089" s="11">
        <f>(((I2089/60)/60)/24)+DATE(1970,1,1)</f>
        <v>41572.958449074074</v>
      </c>
      <c r="K2089">
        <v>1380150010</v>
      </c>
      <c r="L2089" s="15">
        <f>(((K2089/60)/60)/24)+DATE(1970,1,1)</f>
        <v>41542.958449074074</v>
      </c>
      <c r="M2089" s="63">
        <f>DATEDIF(L2089,J2089,"D")</f>
        <v>30</v>
      </c>
      <c r="N2089" s="5">
        <v>30</v>
      </c>
      <c r="O2089" t="b">
        <v>0</v>
      </c>
      <c r="P2089">
        <v>60</v>
      </c>
      <c r="Q2089" t="b">
        <v>1</v>
      </c>
      <c r="R2089" t="s">
        <v>8302</v>
      </c>
      <c r="S2089" s="2">
        <f>IF(E2089=0,0,E2089/D2089*100)</f>
        <v>102.89999999999999</v>
      </c>
      <c r="T2089" s="4">
        <f>IF(E2089=0,0,E2089/P2089)</f>
        <v>85.75</v>
      </c>
      <c r="U2089" t="str">
        <f>PROPER(LEFT(R2089,(SEARCH("/",R2089)-2)+1))</f>
        <v>Technology</v>
      </c>
      <c r="V2089" t="str">
        <f>PROPER(RIGHT(R2089,LEN(R2089)-SEARCH("/",R2089)))</f>
        <v>Makerspaces</v>
      </c>
    </row>
    <row r="2090" spans="1:22" x14ac:dyDescent="0.25">
      <c r="A2090">
        <v>2662</v>
      </c>
      <c r="B2090" s="7" t="s">
        <v>2662</v>
      </c>
      <c r="C2090" s="7" t="s">
        <v>6772</v>
      </c>
      <c r="D2090" s="4">
        <v>20000</v>
      </c>
      <c r="E2090" s="4">
        <v>21360</v>
      </c>
      <c r="F2090" t="s">
        <v>8219</v>
      </c>
      <c r="G2090" t="s">
        <v>8224</v>
      </c>
      <c r="H2090" t="s">
        <v>8246</v>
      </c>
      <c r="I2090">
        <v>1440179713</v>
      </c>
      <c r="J2090" s="11">
        <f>(((I2090/60)/60)/24)+DATE(1970,1,1)</f>
        <v>42237.746678240743</v>
      </c>
      <c r="K2090">
        <v>1437587713</v>
      </c>
      <c r="L2090" s="15">
        <f>(((K2090/60)/60)/24)+DATE(1970,1,1)</f>
        <v>42207.746678240743</v>
      </c>
      <c r="M2090" s="63">
        <f>DATEDIF(L2090,J2090,"D")</f>
        <v>30</v>
      </c>
      <c r="N2090" s="5">
        <v>30</v>
      </c>
      <c r="O2090" t="b">
        <v>0</v>
      </c>
      <c r="P2090">
        <v>80</v>
      </c>
      <c r="Q2090" t="b">
        <v>1</v>
      </c>
      <c r="R2090" t="s">
        <v>8302</v>
      </c>
      <c r="S2090" s="2">
        <f>IF(E2090=0,0,E2090/D2090*100)</f>
        <v>106.80000000000001</v>
      </c>
      <c r="T2090" s="4">
        <f>IF(E2090=0,0,E2090/P2090)</f>
        <v>267</v>
      </c>
      <c r="U2090" t="str">
        <f>PROPER(LEFT(R2090,(SEARCH("/",R2090)-2)+1))</f>
        <v>Technology</v>
      </c>
      <c r="V2090" t="str">
        <f>PROPER(RIGHT(R2090,LEN(R2090)-SEARCH("/",R2090)))</f>
        <v>Makerspaces</v>
      </c>
    </row>
    <row r="2091" spans="1:22" x14ac:dyDescent="0.25">
      <c r="A2091">
        <v>2667</v>
      </c>
      <c r="B2091" s="7" t="s">
        <v>2667</v>
      </c>
      <c r="C2091" s="7" t="s">
        <v>6777</v>
      </c>
      <c r="D2091" s="4">
        <v>1500</v>
      </c>
      <c r="E2091" s="4">
        <v>1660</v>
      </c>
      <c r="F2091" t="s">
        <v>8219</v>
      </c>
      <c r="G2091" t="s">
        <v>8224</v>
      </c>
      <c r="H2091" t="s">
        <v>8246</v>
      </c>
      <c r="I2091">
        <v>1455142416</v>
      </c>
      <c r="J2091" s="11">
        <f>(((I2091/60)/60)/24)+DATE(1970,1,1)</f>
        <v>42410.926111111112</v>
      </c>
      <c r="K2091">
        <v>1452550416</v>
      </c>
      <c r="L2091" s="15">
        <f>(((K2091/60)/60)/24)+DATE(1970,1,1)</f>
        <v>42380.926111111112</v>
      </c>
      <c r="M2091" s="63">
        <f>DATEDIF(L2091,J2091,"D")</f>
        <v>30</v>
      </c>
      <c r="N2091" s="5">
        <v>30</v>
      </c>
      <c r="O2091" t="b">
        <v>0</v>
      </c>
      <c r="P2091">
        <v>18</v>
      </c>
      <c r="Q2091" t="b">
        <v>1</v>
      </c>
      <c r="R2091" t="s">
        <v>8302</v>
      </c>
      <c r="S2091" s="2">
        <f>IF(E2091=0,0,E2091/D2091*100)</f>
        <v>110.66666666666667</v>
      </c>
      <c r="T2091" s="4">
        <f>IF(E2091=0,0,E2091/P2091)</f>
        <v>92.222222222222229</v>
      </c>
      <c r="U2091" t="str">
        <f>PROPER(LEFT(R2091,(SEARCH("/",R2091)-2)+1))</f>
        <v>Technology</v>
      </c>
      <c r="V2091" t="str">
        <f>PROPER(RIGHT(R2091,LEN(R2091)-SEARCH("/",R2091)))</f>
        <v>Makerspaces</v>
      </c>
    </row>
    <row r="2092" spans="1:22" x14ac:dyDescent="0.25">
      <c r="A2092">
        <v>2671</v>
      </c>
      <c r="B2092" s="7" t="s">
        <v>2671</v>
      </c>
      <c r="C2092" s="7" t="s">
        <v>6781</v>
      </c>
      <c r="D2092" s="4">
        <v>25000</v>
      </c>
      <c r="E2092" s="4">
        <v>2836</v>
      </c>
      <c r="F2092" t="s">
        <v>8221</v>
      </c>
      <c r="G2092" t="s">
        <v>8224</v>
      </c>
      <c r="H2092" t="s">
        <v>8246</v>
      </c>
      <c r="I2092">
        <v>1419017880</v>
      </c>
      <c r="J2092" s="11">
        <f>(((I2092/60)/60)/24)+DATE(1970,1,1)</f>
        <v>41992.818055555559</v>
      </c>
      <c r="K2092">
        <v>1416419916</v>
      </c>
      <c r="L2092" s="15">
        <f>(((K2092/60)/60)/24)+DATE(1970,1,1)</f>
        <v>41962.749027777783</v>
      </c>
      <c r="M2092" s="63">
        <f>DATEDIF(L2092,J2092,"D")</f>
        <v>30</v>
      </c>
      <c r="N2092" s="5">
        <v>30</v>
      </c>
      <c r="O2092" t="b">
        <v>1</v>
      </c>
      <c r="P2092">
        <v>84</v>
      </c>
      <c r="Q2092" t="b">
        <v>0</v>
      </c>
      <c r="R2092" t="s">
        <v>8302</v>
      </c>
      <c r="S2092" s="2">
        <f>IF(E2092=0,0,E2092/D2092*100)</f>
        <v>11.343999999999999</v>
      </c>
      <c r="T2092" s="4">
        <f>IF(E2092=0,0,E2092/P2092)</f>
        <v>33.761904761904759</v>
      </c>
      <c r="U2092" t="str">
        <f>PROPER(LEFT(R2092,(SEARCH("/",R2092)-2)+1))</f>
        <v>Technology</v>
      </c>
      <c r="V2092" t="str">
        <f>PROPER(RIGHT(R2092,LEN(R2092)-SEARCH("/",R2092)))</f>
        <v>Makerspaces</v>
      </c>
    </row>
    <row r="2093" spans="1:22" x14ac:dyDescent="0.25">
      <c r="A2093">
        <v>2675</v>
      </c>
      <c r="B2093" s="7" t="s">
        <v>2675</v>
      </c>
      <c r="C2093" s="7" t="s">
        <v>6785</v>
      </c>
      <c r="D2093" s="4">
        <v>25000</v>
      </c>
      <c r="E2093" s="4">
        <v>1897</v>
      </c>
      <c r="F2093" t="s">
        <v>8221</v>
      </c>
      <c r="G2093" t="s">
        <v>8224</v>
      </c>
      <c r="H2093" t="s">
        <v>8246</v>
      </c>
      <c r="I2093">
        <v>1415655289</v>
      </c>
      <c r="J2093" s="11">
        <f>(((I2093/60)/60)/24)+DATE(1970,1,1)</f>
        <v>41953.899178240739</v>
      </c>
      <c r="K2093">
        <v>1413059689</v>
      </c>
      <c r="L2093" s="15">
        <f>(((K2093/60)/60)/24)+DATE(1970,1,1)</f>
        <v>41923.857511574075</v>
      </c>
      <c r="M2093" s="63">
        <f>DATEDIF(L2093,J2093,"D")</f>
        <v>30</v>
      </c>
      <c r="N2093" s="5">
        <v>30</v>
      </c>
      <c r="O2093" t="b">
        <v>1</v>
      </c>
      <c r="P2093">
        <v>29</v>
      </c>
      <c r="Q2093" t="b">
        <v>0</v>
      </c>
      <c r="R2093" t="s">
        <v>8302</v>
      </c>
      <c r="S2093" s="2">
        <f>IF(E2093=0,0,E2093/D2093*100)</f>
        <v>7.5880000000000001</v>
      </c>
      <c r="T2093" s="4">
        <f>IF(E2093=0,0,E2093/P2093)</f>
        <v>65.41379310344827</v>
      </c>
      <c r="U2093" t="str">
        <f>PROPER(LEFT(R2093,(SEARCH("/",R2093)-2)+1))</f>
        <v>Technology</v>
      </c>
      <c r="V2093" t="str">
        <f>PROPER(RIGHT(R2093,LEN(R2093)-SEARCH("/",R2093)))</f>
        <v>Makerspaces</v>
      </c>
    </row>
    <row r="2094" spans="1:22" x14ac:dyDescent="0.25">
      <c r="A2094">
        <v>2676</v>
      </c>
      <c r="B2094" s="7" t="s">
        <v>2676</v>
      </c>
      <c r="C2094" s="7" t="s">
        <v>6786</v>
      </c>
      <c r="D2094" s="4">
        <v>2100</v>
      </c>
      <c r="E2094" s="4">
        <v>1058</v>
      </c>
      <c r="F2094" t="s">
        <v>8221</v>
      </c>
      <c r="G2094" t="s">
        <v>8229</v>
      </c>
      <c r="H2094" t="s">
        <v>8251</v>
      </c>
      <c r="I2094">
        <v>1463929174</v>
      </c>
      <c r="J2094" s="11">
        <f>(((I2094/60)/60)/24)+DATE(1970,1,1)</f>
        <v>42512.624699074076</v>
      </c>
      <c r="K2094">
        <v>1461337174</v>
      </c>
      <c r="L2094" s="15">
        <f>(((K2094/60)/60)/24)+DATE(1970,1,1)</f>
        <v>42482.624699074076</v>
      </c>
      <c r="M2094" s="63">
        <f>DATEDIF(L2094,J2094,"D")</f>
        <v>30</v>
      </c>
      <c r="N2094" s="5">
        <v>30</v>
      </c>
      <c r="O2094" t="b">
        <v>0</v>
      </c>
      <c r="P2094">
        <v>9</v>
      </c>
      <c r="Q2094" t="b">
        <v>0</v>
      </c>
      <c r="R2094" t="s">
        <v>8302</v>
      </c>
      <c r="S2094" s="2">
        <f>IF(E2094=0,0,E2094/D2094*100)</f>
        <v>50.38095238095238</v>
      </c>
      <c r="T2094" s="4">
        <f>IF(E2094=0,0,E2094/P2094)</f>
        <v>117.55555555555556</v>
      </c>
      <c r="U2094" t="str">
        <f>PROPER(LEFT(R2094,(SEARCH("/",R2094)-2)+1))</f>
        <v>Technology</v>
      </c>
      <c r="V2094" t="str">
        <f>PROPER(RIGHT(R2094,LEN(R2094)-SEARCH("/",R2094)))</f>
        <v>Makerspaces</v>
      </c>
    </row>
    <row r="2095" spans="1:22" x14ac:dyDescent="0.25">
      <c r="A2095">
        <v>2677</v>
      </c>
      <c r="B2095" s="7" t="s">
        <v>2677</v>
      </c>
      <c r="C2095" s="7" t="s">
        <v>6787</v>
      </c>
      <c r="D2095" s="4">
        <v>19500</v>
      </c>
      <c r="E2095" s="4">
        <v>3415</v>
      </c>
      <c r="F2095" t="s">
        <v>8221</v>
      </c>
      <c r="G2095" t="s">
        <v>8224</v>
      </c>
      <c r="H2095" t="s">
        <v>8246</v>
      </c>
      <c r="I2095">
        <v>1404348143</v>
      </c>
      <c r="J2095" s="11">
        <f>(((I2095/60)/60)/24)+DATE(1970,1,1)</f>
        <v>41823.029432870368</v>
      </c>
      <c r="K2095">
        <v>1401756143</v>
      </c>
      <c r="L2095" s="15">
        <f>(((K2095/60)/60)/24)+DATE(1970,1,1)</f>
        <v>41793.029432870368</v>
      </c>
      <c r="M2095" s="63">
        <f>DATEDIF(L2095,J2095,"D")</f>
        <v>30</v>
      </c>
      <c r="N2095" s="5">
        <v>30</v>
      </c>
      <c r="O2095" t="b">
        <v>0</v>
      </c>
      <c r="P2095">
        <v>27</v>
      </c>
      <c r="Q2095" t="b">
        <v>0</v>
      </c>
      <c r="R2095" t="s">
        <v>8302</v>
      </c>
      <c r="S2095" s="2">
        <f>IF(E2095=0,0,E2095/D2095*100)</f>
        <v>17.512820512820511</v>
      </c>
      <c r="T2095" s="4">
        <f>IF(E2095=0,0,E2095/P2095)</f>
        <v>126.48148148148148</v>
      </c>
      <c r="U2095" t="str">
        <f>PROPER(LEFT(R2095,(SEARCH("/",R2095)-2)+1))</f>
        <v>Technology</v>
      </c>
      <c r="V2095" t="str">
        <f>PROPER(RIGHT(R2095,LEN(R2095)-SEARCH("/",R2095)))</f>
        <v>Makerspaces</v>
      </c>
    </row>
    <row r="2096" spans="1:22" x14ac:dyDescent="0.25">
      <c r="A2096">
        <v>2678</v>
      </c>
      <c r="B2096" s="7" t="s">
        <v>2678</v>
      </c>
      <c r="C2096" s="7" t="s">
        <v>6788</v>
      </c>
      <c r="D2096" s="4">
        <v>8000000</v>
      </c>
      <c r="E2096" s="4">
        <v>1100</v>
      </c>
      <c r="F2096" t="s">
        <v>8221</v>
      </c>
      <c r="G2096" t="s">
        <v>8227</v>
      </c>
      <c r="H2096" t="s">
        <v>8249</v>
      </c>
      <c r="I2096">
        <v>1443121765</v>
      </c>
      <c r="J2096" s="11">
        <f>(((I2096/60)/60)/24)+DATE(1970,1,1)</f>
        <v>42271.798206018517</v>
      </c>
      <c r="K2096">
        <v>1440529765</v>
      </c>
      <c r="L2096" s="15">
        <f>(((K2096/60)/60)/24)+DATE(1970,1,1)</f>
        <v>42241.798206018517</v>
      </c>
      <c r="M2096" s="63">
        <f>DATEDIF(L2096,J2096,"D")</f>
        <v>30</v>
      </c>
      <c r="N2096" s="5">
        <v>30</v>
      </c>
      <c r="O2096" t="b">
        <v>0</v>
      </c>
      <c r="P2096">
        <v>2</v>
      </c>
      <c r="Q2096" t="b">
        <v>0</v>
      </c>
      <c r="R2096" t="s">
        <v>8302</v>
      </c>
      <c r="S2096" s="2">
        <f>IF(E2096=0,0,E2096/D2096*100)</f>
        <v>1.375E-2</v>
      </c>
      <c r="T2096" s="4">
        <f>IF(E2096=0,0,E2096/P2096)</f>
        <v>550</v>
      </c>
      <c r="U2096" t="str">
        <f>PROPER(LEFT(R2096,(SEARCH("/",R2096)-2)+1))</f>
        <v>Technology</v>
      </c>
      <c r="V2096" t="str">
        <f>PROPER(RIGHT(R2096,LEN(R2096)-SEARCH("/",R2096)))</f>
        <v>Makerspaces</v>
      </c>
    </row>
    <row r="2097" spans="1:22" x14ac:dyDescent="0.25">
      <c r="A2097">
        <v>2679</v>
      </c>
      <c r="B2097" s="7" t="s">
        <v>2679</v>
      </c>
      <c r="C2097" s="7" t="s">
        <v>6789</v>
      </c>
      <c r="D2097" s="4">
        <v>40000</v>
      </c>
      <c r="E2097" s="4">
        <v>132</v>
      </c>
      <c r="F2097" t="s">
        <v>8221</v>
      </c>
      <c r="G2097" t="s">
        <v>8224</v>
      </c>
      <c r="H2097" t="s">
        <v>8246</v>
      </c>
      <c r="I2097">
        <v>1425081694</v>
      </c>
      <c r="J2097" s="11">
        <f>(((I2097/60)/60)/24)+DATE(1970,1,1)</f>
        <v>42063.001087962963</v>
      </c>
      <c r="K2097">
        <v>1422489694</v>
      </c>
      <c r="L2097" s="15">
        <f>(((K2097/60)/60)/24)+DATE(1970,1,1)</f>
        <v>42033.001087962963</v>
      </c>
      <c r="M2097" s="63">
        <f>DATEDIF(L2097,J2097,"D")</f>
        <v>30</v>
      </c>
      <c r="N2097" s="5">
        <v>30</v>
      </c>
      <c r="O2097" t="b">
        <v>0</v>
      </c>
      <c r="P2097">
        <v>3</v>
      </c>
      <c r="Q2097" t="b">
        <v>0</v>
      </c>
      <c r="R2097" t="s">
        <v>8302</v>
      </c>
      <c r="S2097" s="2">
        <f>IF(E2097=0,0,E2097/D2097*100)</f>
        <v>0.33</v>
      </c>
      <c r="T2097" s="4">
        <f>IF(E2097=0,0,E2097/P2097)</f>
        <v>44</v>
      </c>
      <c r="U2097" t="str">
        <f>PROPER(LEFT(R2097,(SEARCH("/",R2097)-2)+1))</f>
        <v>Technology</v>
      </c>
      <c r="V2097" t="str">
        <f>PROPER(RIGHT(R2097,LEN(R2097)-SEARCH("/",R2097)))</f>
        <v>Makerspaces</v>
      </c>
    </row>
    <row r="2098" spans="1:22" x14ac:dyDescent="0.25">
      <c r="A2098">
        <v>2680</v>
      </c>
      <c r="B2098" s="7" t="s">
        <v>2680</v>
      </c>
      <c r="C2098" s="7" t="s">
        <v>6790</v>
      </c>
      <c r="D2098" s="4">
        <v>32000</v>
      </c>
      <c r="E2098" s="4">
        <v>276</v>
      </c>
      <c r="F2098" t="s">
        <v>8221</v>
      </c>
      <c r="G2098" t="s">
        <v>8227</v>
      </c>
      <c r="H2098" t="s">
        <v>8249</v>
      </c>
      <c r="I2098">
        <v>1459915491</v>
      </c>
      <c r="J2098" s="11">
        <f>(((I2098/60)/60)/24)+DATE(1970,1,1)</f>
        <v>42466.170034722221</v>
      </c>
      <c r="K2098">
        <v>1457327091</v>
      </c>
      <c r="L2098" s="15">
        <f>(((K2098/60)/60)/24)+DATE(1970,1,1)</f>
        <v>42436.211701388893</v>
      </c>
      <c r="M2098" s="63">
        <f>DATEDIF(L2098,J2098,"D")</f>
        <v>30</v>
      </c>
      <c r="N2098" s="5">
        <v>30</v>
      </c>
      <c r="O2098" t="b">
        <v>0</v>
      </c>
      <c r="P2098">
        <v>4</v>
      </c>
      <c r="Q2098" t="b">
        <v>0</v>
      </c>
      <c r="R2098" t="s">
        <v>8302</v>
      </c>
      <c r="S2098" s="2">
        <f>IF(E2098=0,0,E2098/D2098*100)</f>
        <v>0.86250000000000004</v>
      </c>
      <c r="T2098" s="4">
        <f>IF(E2098=0,0,E2098/P2098)</f>
        <v>69</v>
      </c>
      <c r="U2098" t="str">
        <f>PROPER(LEFT(R2098,(SEARCH("/",R2098)-2)+1))</f>
        <v>Technology</v>
      </c>
      <c r="V2098" t="str">
        <f>PROPER(RIGHT(R2098,LEN(R2098)-SEARCH("/",R2098)))</f>
        <v>Makerspaces</v>
      </c>
    </row>
    <row r="2099" spans="1:22" x14ac:dyDescent="0.25">
      <c r="A2099">
        <v>2683</v>
      </c>
      <c r="B2099" s="7" t="s">
        <v>2683</v>
      </c>
      <c r="C2099" s="7" t="s">
        <v>6793</v>
      </c>
      <c r="D2099" s="4">
        <v>15000</v>
      </c>
      <c r="E2099" s="4">
        <v>36</v>
      </c>
      <c r="F2099" t="s">
        <v>8221</v>
      </c>
      <c r="G2099" t="s">
        <v>8224</v>
      </c>
      <c r="H2099" t="s">
        <v>8246</v>
      </c>
      <c r="I2099">
        <v>1425233240</v>
      </c>
      <c r="J2099" s="11">
        <f>(((I2099/60)/60)/24)+DATE(1970,1,1)</f>
        <v>42064.75509259259</v>
      </c>
      <c r="K2099">
        <v>1422641240</v>
      </c>
      <c r="L2099" s="15">
        <f>(((K2099/60)/60)/24)+DATE(1970,1,1)</f>
        <v>42034.75509259259</v>
      </c>
      <c r="M2099" s="63">
        <f>DATEDIF(L2099,J2099,"D")</f>
        <v>30</v>
      </c>
      <c r="N2099" s="5">
        <v>30</v>
      </c>
      <c r="O2099" t="b">
        <v>0</v>
      </c>
      <c r="P2099">
        <v>3</v>
      </c>
      <c r="Q2099" t="b">
        <v>0</v>
      </c>
      <c r="R2099" t="s">
        <v>8284</v>
      </c>
      <c r="S2099" s="2">
        <f>IF(E2099=0,0,E2099/D2099*100)</f>
        <v>0.24</v>
      </c>
      <c r="T2099" s="4">
        <f>IF(E2099=0,0,E2099/P2099)</f>
        <v>12</v>
      </c>
      <c r="U2099" t="str">
        <f>PROPER(LEFT(R2099,(SEARCH("/",R2099)-2)+1))</f>
        <v>Food</v>
      </c>
      <c r="V2099" t="str">
        <f>PROPER(RIGHT(R2099,LEN(R2099)-SEARCH("/",R2099)))</f>
        <v>Food Trucks</v>
      </c>
    </row>
    <row r="2100" spans="1:22" x14ac:dyDescent="0.25">
      <c r="A2100">
        <v>2687</v>
      </c>
      <c r="B2100" s="7" t="s">
        <v>2687</v>
      </c>
      <c r="C2100" s="7" t="s">
        <v>6797</v>
      </c>
      <c r="D2100" s="4">
        <v>15000</v>
      </c>
      <c r="E2100" s="4">
        <v>0</v>
      </c>
      <c r="F2100" t="s">
        <v>8221</v>
      </c>
      <c r="G2100" t="s">
        <v>8224</v>
      </c>
      <c r="H2100" t="s">
        <v>8246</v>
      </c>
      <c r="I2100">
        <v>1435591318</v>
      </c>
      <c r="J2100" s="11">
        <f>(((I2100/60)/60)/24)+DATE(1970,1,1)</f>
        <v>42184.64025462963</v>
      </c>
      <c r="K2100">
        <v>1432999318</v>
      </c>
      <c r="L2100" s="15">
        <f>(((K2100/60)/60)/24)+DATE(1970,1,1)</f>
        <v>42154.64025462963</v>
      </c>
      <c r="M2100" s="63">
        <f>DATEDIF(L2100,J2100,"D")</f>
        <v>30</v>
      </c>
      <c r="N2100" s="5">
        <v>30</v>
      </c>
      <c r="O2100" t="b">
        <v>0</v>
      </c>
      <c r="P2100">
        <v>0</v>
      </c>
      <c r="Q2100" t="b">
        <v>0</v>
      </c>
      <c r="R2100" t="s">
        <v>8284</v>
      </c>
      <c r="S2100" s="2">
        <f>IF(E2100=0,0,E2100/D2100*100)</f>
        <v>0</v>
      </c>
      <c r="T2100" s="4">
        <f>IF(E2100=0,0,E2100/P2100)</f>
        <v>0</v>
      </c>
      <c r="U2100" t="str">
        <f>PROPER(LEFT(R2100,(SEARCH("/",R2100)-2)+1))</f>
        <v>Food</v>
      </c>
      <c r="V2100" t="str">
        <f>PROPER(RIGHT(R2100,LEN(R2100)-SEARCH("/",R2100)))</f>
        <v>Food Trucks</v>
      </c>
    </row>
    <row r="2101" spans="1:22" x14ac:dyDescent="0.25">
      <c r="A2101">
        <v>2689</v>
      </c>
      <c r="B2101" s="7" t="s">
        <v>2689</v>
      </c>
      <c r="C2101" s="7" t="s">
        <v>6799</v>
      </c>
      <c r="D2101" s="4">
        <v>35000</v>
      </c>
      <c r="E2101" s="4">
        <v>1</v>
      </c>
      <c r="F2101" t="s">
        <v>8221</v>
      </c>
      <c r="G2101" t="s">
        <v>8224</v>
      </c>
      <c r="H2101" t="s">
        <v>8246</v>
      </c>
      <c r="I2101">
        <v>1469919890</v>
      </c>
      <c r="J2101" s="11">
        <f>(((I2101/60)/60)/24)+DATE(1970,1,1)</f>
        <v>42581.961689814809</v>
      </c>
      <c r="K2101">
        <v>1467327890</v>
      </c>
      <c r="L2101" s="15">
        <f>(((K2101/60)/60)/24)+DATE(1970,1,1)</f>
        <v>42551.961689814809</v>
      </c>
      <c r="M2101" s="63">
        <f>DATEDIF(L2101,J2101,"D")</f>
        <v>30</v>
      </c>
      <c r="N2101" s="5">
        <v>30</v>
      </c>
      <c r="O2101" t="b">
        <v>0</v>
      </c>
      <c r="P2101">
        <v>1</v>
      </c>
      <c r="Q2101" t="b">
        <v>0</v>
      </c>
      <c r="R2101" t="s">
        <v>8284</v>
      </c>
      <c r="S2101" s="2">
        <f>IF(E2101=0,0,E2101/D2101*100)</f>
        <v>2.8571428571428571E-3</v>
      </c>
      <c r="T2101" s="4">
        <f>IF(E2101=0,0,E2101/P2101)</f>
        <v>1</v>
      </c>
      <c r="U2101" t="str">
        <f>PROPER(LEFT(R2101,(SEARCH("/",R2101)-2)+1))</f>
        <v>Food</v>
      </c>
      <c r="V2101" t="str">
        <f>PROPER(RIGHT(R2101,LEN(R2101)-SEARCH("/",R2101)))</f>
        <v>Food Trucks</v>
      </c>
    </row>
    <row r="2102" spans="1:22" x14ac:dyDescent="0.25">
      <c r="A2102">
        <v>2692</v>
      </c>
      <c r="B2102" s="7" t="s">
        <v>2692</v>
      </c>
      <c r="C2102" s="7" t="s">
        <v>6802</v>
      </c>
      <c r="D2102" s="4">
        <v>3500</v>
      </c>
      <c r="E2102" s="4">
        <v>25</v>
      </c>
      <c r="F2102" t="s">
        <v>8221</v>
      </c>
      <c r="G2102" t="s">
        <v>8224</v>
      </c>
      <c r="H2102" t="s">
        <v>8246</v>
      </c>
      <c r="I2102">
        <v>1427266860</v>
      </c>
      <c r="J2102" s="11">
        <f>(((I2102/60)/60)/24)+DATE(1970,1,1)</f>
        <v>42088.292361111111</v>
      </c>
      <c r="K2102">
        <v>1424678460</v>
      </c>
      <c r="L2102" s="15">
        <f>(((K2102/60)/60)/24)+DATE(1970,1,1)</f>
        <v>42058.334027777775</v>
      </c>
      <c r="M2102" s="63">
        <f>DATEDIF(L2102,J2102,"D")</f>
        <v>30</v>
      </c>
      <c r="N2102" s="5">
        <v>30</v>
      </c>
      <c r="O2102" t="b">
        <v>0</v>
      </c>
      <c r="P2102">
        <v>1</v>
      </c>
      <c r="Q2102" t="b">
        <v>0</v>
      </c>
      <c r="R2102" t="s">
        <v>8284</v>
      </c>
      <c r="S2102" s="2">
        <f>IF(E2102=0,0,E2102/D2102*100)</f>
        <v>0.7142857142857143</v>
      </c>
      <c r="T2102" s="4">
        <f>IF(E2102=0,0,E2102/P2102)</f>
        <v>25</v>
      </c>
      <c r="U2102" t="str">
        <f>PROPER(LEFT(R2102,(SEARCH("/",R2102)-2)+1))</f>
        <v>Food</v>
      </c>
      <c r="V2102" t="str">
        <f>PROPER(RIGHT(R2102,LEN(R2102)-SEARCH("/",R2102)))</f>
        <v>Food Trucks</v>
      </c>
    </row>
    <row r="2103" spans="1:22" x14ac:dyDescent="0.25">
      <c r="A2103">
        <v>2693</v>
      </c>
      <c r="B2103" s="7" t="s">
        <v>2693</v>
      </c>
      <c r="C2103" s="7" t="s">
        <v>6803</v>
      </c>
      <c r="D2103" s="4">
        <v>5000</v>
      </c>
      <c r="E2103" s="4">
        <v>40</v>
      </c>
      <c r="F2103" t="s">
        <v>8221</v>
      </c>
      <c r="G2103" t="s">
        <v>8224</v>
      </c>
      <c r="H2103" t="s">
        <v>8246</v>
      </c>
      <c r="I2103">
        <v>1407899966</v>
      </c>
      <c r="J2103" s="11">
        <f>(((I2103/60)/60)/24)+DATE(1970,1,1)</f>
        <v>41864.138495370367</v>
      </c>
      <c r="K2103">
        <v>1405307966</v>
      </c>
      <c r="L2103" s="15">
        <f>(((K2103/60)/60)/24)+DATE(1970,1,1)</f>
        <v>41834.138495370367</v>
      </c>
      <c r="M2103" s="63">
        <f>DATEDIF(L2103,J2103,"D")</f>
        <v>30</v>
      </c>
      <c r="N2103" s="5">
        <v>30</v>
      </c>
      <c r="O2103" t="b">
        <v>0</v>
      </c>
      <c r="P2103">
        <v>3</v>
      </c>
      <c r="Q2103" t="b">
        <v>0</v>
      </c>
      <c r="R2103" t="s">
        <v>8284</v>
      </c>
      <c r="S2103" s="2">
        <f>IF(E2103=0,0,E2103/D2103*100)</f>
        <v>0.8</v>
      </c>
      <c r="T2103" s="4">
        <f>IF(E2103=0,0,E2103/P2103)</f>
        <v>13.333333333333334</v>
      </c>
      <c r="U2103" t="str">
        <f>PROPER(LEFT(R2103,(SEARCH("/",R2103)-2)+1))</f>
        <v>Food</v>
      </c>
      <c r="V2103" t="str">
        <f>PROPER(RIGHT(R2103,LEN(R2103)-SEARCH("/",R2103)))</f>
        <v>Food Trucks</v>
      </c>
    </row>
    <row r="2104" spans="1:22" x14ac:dyDescent="0.25">
      <c r="A2104">
        <v>2694</v>
      </c>
      <c r="B2104" s="7" t="s">
        <v>2694</v>
      </c>
      <c r="C2104" s="7" t="s">
        <v>6804</v>
      </c>
      <c r="D2104" s="4">
        <v>30000</v>
      </c>
      <c r="E2104" s="4">
        <v>1</v>
      </c>
      <c r="F2104" t="s">
        <v>8221</v>
      </c>
      <c r="G2104" t="s">
        <v>8224</v>
      </c>
      <c r="H2104" t="s">
        <v>8246</v>
      </c>
      <c r="I2104">
        <v>1411701739</v>
      </c>
      <c r="J2104" s="11">
        <f>(((I2104/60)/60)/24)+DATE(1970,1,1)</f>
        <v>41908.140497685185</v>
      </c>
      <c r="K2104">
        <v>1409109739</v>
      </c>
      <c r="L2104" s="15">
        <f>(((K2104/60)/60)/24)+DATE(1970,1,1)</f>
        <v>41878.140497685185</v>
      </c>
      <c r="M2104" s="63">
        <f>DATEDIF(L2104,J2104,"D")</f>
        <v>30</v>
      </c>
      <c r="N2104" s="5">
        <v>30</v>
      </c>
      <c r="O2104" t="b">
        <v>0</v>
      </c>
      <c r="P2104">
        <v>1</v>
      </c>
      <c r="Q2104" t="b">
        <v>0</v>
      </c>
      <c r="R2104" t="s">
        <v>8284</v>
      </c>
      <c r="S2104" s="2">
        <f>IF(E2104=0,0,E2104/D2104*100)</f>
        <v>3.3333333333333335E-3</v>
      </c>
      <c r="T2104" s="4">
        <f>IF(E2104=0,0,E2104/P2104)</f>
        <v>1</v>
      </c>
      <c r="U2104" t="str">
        <f>PROPER(LEFT(R2104,(SEARCH("/",R2104)-2)+1))</f>
        <v>Food</v>
      </c>
      <c r="V2104" t="str">
        <f>PROPER(RIGHT(R2104,LEN(R2104)-SEARCH("/",R2104)))</f>
        <v>Food Trucks</v>
      </c>
    </row>
    <row r="2105" spans="1:22" x14ac:dyDescent="0.25">
      <c r="A2105">
        <v>2698</v>
      </c>
      <c r="B2105" s="7" t="s">
        <v>2698</v>
      </c>
      <c r="C2105" s="7" t="s">
        <v>6808</v>
      </c>
      <c r="D2105" s="4">
        <v>8000</v>
      </c>
      <c r="E2105" s="4">
        <v>26.01</v>
      </c>
      <c r="F2105" t="s">
        <v>8221</v>
      </c>
      <c r="G2105" t="s">
        <v>8224</v>
      </c>
      <c r="H2105" t="s">
        <v>8246</v>
      </c>
      <c r="I2105">
        <v>1403904808</v>
      </c>
      <c r="J2105" s="11">
        <f>(((I2105/60)/60)/24)+DATE(1970,1,1)</f>
        <v>41817.898240740738</v>
      </c>
      <c r="K2105">
        <v>1401312808</v>
      </c>
      <c r="L2105" s="15">
        <f>(((K2105/60)/60)/24)+DATE(1970,1,1)</f>
        <v>41787.898240740738</v>
      </c>
      <c r="M2105" s="63">
        <f>DATEDIF(L2105,J2105,"D")</f>
        <v>30</v>
      </c>
      <c r="N2105" s="5">
        <v>30</v>
      </c>
      <c r="O2105" t="b">
        <v>0</v>
      </c>
      <c r="P2105">
        <v>2</v>
      </c>
      <c r="Q2105" t="b">
        <v>0</v>
      </c>
      <c r="R2105" t="s">
        <v>8284</v>
      </c>
      <c r="S2105" s="2">
        <f>IF(E2105=0,0,E2105/D2105*100)</f>
        <v>0.325125</v>
      </c>
      <c r="T2105" s="4">
        <f>IF(E2105=0,0,E2105/P2105)</f>
        <v>13.005000000000001</v>
      </c>
      <c r="U2105" t="str">
        <f>PROPER(LEFT(R2105,(SEARCH("/",R2105)-2)+1))</f>
        <v>Food</v>
      </c>
      <c r="V2105" t="str">
        <f>PROPER(RIGHT(R2105,LEN(R2105)-SEARCH("/",R2105)))</f>
        <v>Food Trucks</v>
      </c>
    </row>
    <row r="2106" spans="1:22" x14ac:dyDescent="0.25">
      <c r="A2106">
        <v>2699</v>
      </c>
      <c r="B2106" s="7" t="s">
        <v>2699</v>
      </c>
      <c r="C2106" s="7" t="s">
        <v>6809</v>
      </c>
      <c r="D2106" s="4">
        <v>2</v>
      </c>
      <c r="E2106" s="4">
        <v>0</v>
      </c>
      <c r="F2106" t="s">
        <v>8221</v>
      </c>
      <c r="G2106" t="s">
        <v>8229</v>
      </c>
      <c r="H2106" t="s">
        <v>8251</v>
      </c>
      <c r="I2106">
        <v>1407533463</v>
      </c>
      <c r="J2106" s="11">
        <f>(((I2106/60)/60)/24)+DATE(1970,1,1)</f>
        <v>41859.896562499998</v>
      </c>
      <c r="K2106">
        <v>1404941463</v>
      </c>
      <c r="L2106" s="15">
        <f>(((K2106/60)/60)/24)+DATE(1970,1,1)</f>
        <v>41829.896562499998</v>
      </c>
      <c r="M2106" s="63">
        <f>DATEDIF(L2106,J2106,"D")</f>
        <v>30</v>
      </c>
      <c r="N2106" s="5">
        <v>30</v>
      </c>
      <c r="O2106" t="b">
        <v>0</v>
      </c>
      <c r="P2106">
        <v>0</v>
      </c>
      <c r="Q2106" t="b">
        <v>0</v>
      </c>
      <c r="R2106" t="s">
        <v>8284</v>
      </c>
      <c r="S2106" s="2">
        <f>IF(E2106=0,0,E2106/D2106*100)</f>
        <v>0</v>
      </c>
      <c r="T2106" s="4">
        <f>IF(E2106=0,0,E2106/P2106)</f>
        <v>0</v>
      </c>
      <c r="U2106" t="str">
        <f>PROPER(LEFT(R2106,(SEARCH("/",R2106)-2)+1))</f>
        <v>Food</v>
      </c>
      <c r="V2106" t="str">
        <f>PROPER(RIGHT(R2106,LEN(R2106)-SEARCH("/",R2106)))</f>
        <v>Food Trucks</v>
      </c>
    </row>
    <row r="2107" spans="1:22" x14ac:dyDescent="0.25">
      <c r="A2107">
        <v>2700</v>
      </c>
      <c r="B2107" s="7" t="s">
        <v>2700</v>
      </c>
      <c r="C2107" s="7" t="s">
        <v>6810</v>
      </c>
      <c r="D2107" s="4">
        <v>9999</v>
      </c>
      <c r="E2107" s="4">
        <v>70</v>
      </c>
      <c r="F2107" t="s">
        <v>8221</v>
      </c>
      <c r="G2107" t="s">
        <v>8224</v>
      </c>
      <c r="H2107" t="s">
        <v>8246</v>
      </c>
      <c r="I2107">
        <v>1411073972</v>
      </c>
      <c r="J2107" s="11">
        <f>(((I2107/60)/60)/24)+DATE(1970,1,1)</f>
        <v>41900.87467592593</v>
      </c>
      <c r="K2107">
        <v>1408481972</v>
      </c>
      <c r="L2107" s="15">
        <f>(((K2107/60)/60)/24)+DATE(1970,1,1)</f>
        <v>41870.87467592593</v>
      </c>
      <c r="M2107" s="63">
        <f>DATEDIF(L2107,J2107,"D")</f>
        <v>30</v>
      </c>
      <c r="N2107" s="5">
        <v>30</v>
      </c>
      <c r="O2107" t="b">
        <v>0</v>
      </c>
      <c r="P2107">
        <v>4</v>
      </c>
      <c r="Q2107" t="b">
        <v>0</v>
      </c>
      <c r="R2107" t="s">
        <v>8284</v>
      </c>
      <c r="S2107" s="2">
        <f>IF(E2107=0,0,E2107/D2107*100)</f>
        <v>0.7000700070007001</v>
      </c>
      <c r="T2107" s="4">
        <f>IF(E2107=0,0,E2107/P2107)</f>
        <v>17.5</v>
      </c>
      <c r="U2107" t="str">
        <f>PROPER(LEFT(R2107,(SEARCH("/",R2107)-2)+1))</f>
        <v>Food</v>
      </c>
      <c r="V2107" t="str">
        <f>PROPER(RIGHT(R2107,LEN(R2107)-SEARCH("/",R2107)))</f>
        <v>Food Trucks</v>
      </c>
    </row>
    <row r="2108" spans="1:22" x14ac:dyDescent="0.25">
      <c r="A2108">
        <v>2702</v>
      </c>
      <c r="B2108" s="7" t="s">
        <v>2702</v>
      </c>
      <c r="C2108" s="7" t="s">
        <v>6812</v>
      </c>
      <c r="D2108" s="4">
        <v>10000</v>
      </c>
      <c r="E2108" s="4">
        <v>3441</v>
      </c>
      <c r="F2108" t="s">
        <v>8222</v>
      </c>
      <c r="G2108" t="s">
        <v>8224</v>
      </c>
      <c r="H2108" t="s">
        <v>8246</v>
      </c>
      <c r="I2108">
        <v>1491416077</v>
      </c>
      <c r="J2108" s="11">
        <f>(((I2108/60)/60)/24)+DATE(1970,1,1)</f>
        <v>42830.760150462964</v>
      </c>
      <c r="K2108">
        <v>1488827677</v>
      </c>
      <c r="L2108" s="15">
        <f>(((K2108/60)/60)/24)+DATE(1970,1,1)</f>
        <v>42800.801817129628</v>
      </c>
      <c r="M2108" s="63">
        <f>DATEDIF(L2108,J2108,"D")</f>
        <v>30</v>
      </c>
      <c r="N2108" s="5">
        <v>30</v>
      </c>
      <c r="O2108" t="b">
        <v>1</v>
      </c>
      <c r="P2108">
        <v>26</v>
      </c>
      <c r="Q2108" t="b">
        <v>0</v>
      </c>
      <c r="R2108" t="s">
        <v>8303</v>
      </c>
      <c r="S2108" s="2">
        <f>IF(E2108=0,0,E2108/D2108*100)</f>
        <v>34.410000000000004</v>
      </c>
      <c r="T2108" s="4">
        <f>IF(E2108=0,0,E2108/P2108)</f>
        <v>132.34615384615384</v>
      </c>
      <c r="U2108" t="str">
        <f>PROPER(LEFT(R2108,(SEARCH("/",R2108)-2)+1))</f>
        <v>Theater</v>
      </c>
      <c r="V2108" t="str">
        <f>PROPER(RIGHT(R2108,LEN(R2108)-SEARCH("/",R2108)))</f>
        <v>Spaces</v>
      </c>
    </row>
    <row r="2109" spans="1:22" x14ac:dyDescent="0.25">
      <c r="A2109">
        <v>2707</v>
      </c>
      <c r="B2109" s="7" t="s">
        <v>2707</v>
      </c>
      <c r="C2109" s="7" t="s">
        <v>6817</v>
      </c>
      <c r="D2109" s="4">
        <v>8000</v>
      </c>
      <c r="E2109" s="4">
        <v>28067.57</v>
      </c>
      <c r="F2109" t="s">
        <v>8219</v>
      </c>
      <c r="G2109" t="s">
        <v>8224</v>
      </c>
      <c r="H2109" t="s">
        <v>8246</v>
      </c>
      <c r="I2109">
        <v>1369637940</v>
      </c>
      <c r="J2109" s="11">
        <f>(((I2109/60)/60)/24)+DATE(1970,1,1)</f>
        <v>41421.290972222225</v>
      </c>
      <c r="K2109">
        <v>1367088443</v>
      </c>
      <c r="L2109" s="15">
        <f>(((K2109/60)/60)/24)+DATE(1970,1,1)</f>
        <v>41391.782905092594</v>
      </c>
      <c r="M2109" s="63">
        <f>DATEDIF(L2109,J2109,"D")</f>
        <v>30</v>
      </c>
      <c r="N2109" s="5">
        <v>30</v>
      </c>
      <c r="O2109" t="b">
        <v>1</v>
      </c>
      <c r="P2109">
        <v>394</v>
      </c>
      <c r="Q2109" t="b">
        <v>1</v>
      </c>
      <c r="R2109" t="s">
        <v>8303</v>
      </c>
      <c r="S2109" s="2">
        <f>IF(E2109=0,0,E2109/D2109*100)</f>
        <v>350.84462500000001</v>
      </c>
      <c r="T2109" s="4">
        <f>IF(E2109=0,0,E2109/P2109)</f>
        <v>71.237487309644663</v>
      </c>
      <c r="U2109" t="str">
        <f>PROPER(LEFT(R2109,(SEARCH("/",R2109)-2)+1))</f>
        <v>Theater</v>
      </c>
      <c r="V2109" t="str">
        <f>PROPER(RIGHT(R2109,LEN(R2109)-SEARCH("/",R2109)))</f>
        <v>Spaces</v>
      </c>
    </row>
    <row r="2110" spans="1:22" x14ac:dyDescent="0.25">
      <c r="A2110">
        <v>2711</v>
      </c>
      <c r="B2110" s="7" t="s">
        <v>2711</v>
      </c>
      <c r="C2110" s="7" t="s">
        <v>6821</v>
      </c>
      <c r="D2110" s="4">
        <v>3910</v>
      </c>
      <c r="E2110" s="4">
        <v>3938</v>
      </c>
      <c r="F2110" t="s">
        <v>8219</v>
      </c>
      <c r="G2110" t="s">
        <v>8225</v>
      </c>
      <c r="H2110" t="s">
        <v>8247</v>
      </c>
      <c r="I2110">
        <v>1403301660</v>
      </c>
      <c r="J2110" s="11">
        <f>(((I2110/60)/60)/24)+DATE(1970,1,1)</f>
        <v>41810.917361111111</v>
      </c>
      <c r="K2110">
        <v>1400694790</v>
      </c>
      <c r="L2110" s="15">
        <f>(((K2110/60)/60)/24)+DATE(1970,1,1)</f>
        <v>41780.745254629634</v>
      </c>
      <c r="M2110" s="63">
        <f>DATEDIF(L2110,J2110,"D")</f>
        <v>30</v>
      </c>
      <c r="N2110" s="5">
        <v>30</v>
      </c>
      <c r="O2110" t="b">
        <v>1</v>
      </c>
      <c r="P2110">
        <v>73</v>
      </c>
      <c r="Q2110" t="b">
        <v>1</v>
      </c>
      <c r="R2110" t="s">
        <v>8303</v>
      </c>
      <c r="S2110" s="2">
        <f>IF(E2110=0,0,E2110/D2110*100)</f>
        <v>100.7161125319693</v>
      </c>
      <c r="T2110" s="4">
        <f>IF(E2110=0,0,E2110/P2110)</f>
        <v>53.945205479452056</v>
      </c>
      <c r="U2110" t="str">
        <f>PROPER(LEFT(R2110,(SEARCH("/",R2110)-2)+1))</f>
        <v>Theater</v>
      </c>
      <c r="V2110" t="str">
        <f>PROPER(RIGHT(R2110,LEN(R2110)-SEARCH("/",R2110)))</f>
        <v>Spaces</v>
      </c>
    </row>
    <row r="2111" spans="1:22" x14ac:dyDescent="0.25">
      <c r="A2111">
        <v>2716</v>
      </c>
      <c r="B2111" s="7" t="s">
        <v>2716</v>
      </c>
      <c r="C2111" s="7" t="s">
        <v>6826</v>
      </c>
      <c r="D2111" s="4">
        <v>10000</v>
      </c>
      <c r="E2111" s="4">
        <v>11998.01</v>
      </c>
      <c r="F2111" t="s">
        <v>8219</v>
      </c>
      <c r="G2111" t="s">
        <v>8236</v>
      </c>
      <c r="H2111" t="s">
        <v>8249</v>
      </c>
      <c r="I2111">
        <v>1444291193</v>
      </c>
      <c r="J2111" s="11">
        <f>(((I2111/60)/60)/24)+DATE(1970,1,1)</f>
        <v>42285.333252314813</v>
      </c>
      <c r="K2111">
        <v>1441699193</v>
      </c>
      <c r="L2111" s="15">
        <f>(((K2111/60)/60)/24)+DATE(1970,1,1)</f>
        <v>42255.333252314813</v>
      </c>
      <c r="M2111" s="63">
        <f>DATEDIF(L2111,J2111,"D")</f>
        <v>30</v>
      </c>
      <c r="N2111" s="5">
        <v>30</v>
      </c>
      <c r="O2111" t="b">
        <v>1</v>
      </c>
      <c r="P2111">
        <v>187</v>
      </c>
      <c r="Q2111" t="b">
        <v>1</v>
      </c>
      <c r="R2111" t="s">
        <v>8303</v>
      </c>
      <c r="S2111" s="2">
        <f>IF(E2111=0,0,E2111/D2111*100)</f>
        <v>119.98010000000001</v>
      </c>
      <c r="T2111" s="4">
        <f>IF(E2111=0,0,E2111/P2111)</f>
        <v>64.160481283422456</v>
      </c>
      <c r="U2111" t="str">
        <f>PROPER(LEFT(R2111,(SEARCH("/",R2111)-2)+1))</f>
        <v>Theater</v>
      </c>
      <c r="V2111" t="str">
        <f>PROPER(RIGHT(R2111,LEN(R2111)-SEARCH("/",R2111)))</f>
        <v>Spaces</v>
      </c>
    </row>
    <row r="2112" spans="1:22" x14ac:dyDescent="0.25">
      <c r="A2112">
        <v>2720</v>
      </c>
      <c r="B2112" s="7" t="s">
        <v>2720</v>
      </c>
      <c r="C2112" s="7" t="s">
        <v>6830</v>
      </c>
      <c r="D2112" s="4">
        <v>25000</v>
      </c>
      <c r="E2112" s="4">
        <v>29531</v>
      </c>
      <c r="F2112" t="s">
        <v>8219</v>
      </c>
      <c r="G2112" t="s">
        <v>8224</v>
      </c>
      <c r="H2112" t="s">
        <v>8246</v>
      </c>
      <c r="I2112">
        <v>1478866253</v>
      </c>
      <c r="J2112" s="11">
        <f>(((I2112/60)/60)/24)+DATE(1970,1,1)</f>
        <v>42685.507557870369</v>
      </c>
      <c r="K2112">
        <v>1476270653</v>
      </c>
      <c r="L2112" s="15">
        <f>(((K2112/60)/60)/24)+DATE(1970,1,1)</f>
        <v>42655.465891203698</v>
      </c>
      <c r="M2112" s="63">
        <f>DATEDIF(L2112,J2112,"D")</f>
        <v>30</v>
      </c>
      <c r="N2112" s="5">
        <v>30</v>
      </c>
      <c r="O2112" t="b">
        <v>0</v>
      </c>
      <c r="P2112">
        <v>173</v>
      </c>
      <c r="Q2112" t="b">
        <v>1</v>
      </c>
      <c r="R2112" t="s">
        <v>8303</v>
      </c>
      <c r="S2112" s="2">
        <f>IF(E2112=0,0,E2112/D2112*100)</f>
        <v>118.12400000000001</v>
      </c>
      <c r="T2112" s="4">
        <f>IF(E2112=0,0,E2112/P2112)</f>
        <v>170.69942196531792</v>
      </c>
      <c r="U2112" t="str">
        <f>PROPER(LEFT(R2112,(SEARCH("/",R2112)-2)+1))</f>
        <v>Theater</v>
      </c>
      <c r="V2112" t="str">
        <f>PROPER(RIGHT(R2112,LEN(R2112)-SEARCH("/",R2112)))</f>
        <v>Spaces</v>
      </c>
    </row>
    <row r="2113" spans="1:22" x14ac:dyDescent="0.25">
      <c r="A2113">
        <v>2721</v>
      </c>
      <c r="B2113" s="7" t="s">
        <v>2721</v>
      </c>
      <c r="C2113" s="7" t="s">
        <v>6831</v>
      </c>
      <c r="D2113" s="4">
        <v>750</v>
      </c>
      <c r="E2113" s="4">
        <v>10965</v>
      </c>
      <c r="F2113" t="s">
        <v>8219</v>
      </c>
      <c r="G2113" t="s">
        <v>8225</v>
      </c>
      <c r="H2113" t="s">
        <v>8247</v>
      </c>
      <c r="I2113">
        <v>1378494000</v>
      </c>
      <c r="J2113" s="11">
        <f>(((I2113/60)/60)/24)+DATE(1970,1,1)</f>
        <v>41523.791666666664</v>
      </c>
      <c r="K2113">
        <v>1375880598</v>
      </c>
      <c r="L2113" s="15">
        <f>(((K2113/60)/60)/24)+DATE(1970,1,1)</f>
        <v>41493.543958333335</v>
      </c>
      <c r="M2113" s="63">
        <f>DATEDIF(L2113,J2113,"D")</f>
        <v>30</v>
      </c>
      <c r="N2113" s="5">
        <v>30</v>
      </c>
      <c r="O2113" t="b">
        <v>0</v>
      </c>
      <c r="P2113">
        <v>269</v>
      </c>
      <c r="Q2113" t="b">
        <v>1</v>
      </c>
      <c r="R2113" t="s">
        <v>8295</v>
      </c>
      <c r="S2113" s="2">
        <f>IF(E2113=0,0,E2113/D2113*100)</f>
        <v>1462</v>
      </c>
      <c r="T2113" s="4">
        <f>IF(E2113=0,0,E2113/P2113)</f>
        <v>40.762081784386616</v>
      </c>
      <c r="U2113" t="str">
        <f>PROPER(LEFT(R2113,(SEARCH("/",R2113)-2)+1))</f>
        <v>Technology</v>
      </c>
      <c r="V2113" t="str">
        <f>PROPER(RIGHT(R2113,LEN(R2113)-SEARCH("/",R2113)))</f>
        <v>Hardware</v>
      </c>
    </row>
    <row r="2114" spans="1:22" x14ac:dyDescent="0.25">
      <c r="A2114">
        <v>2726</v>
      </c>
      <c r="B2114" s="7" t="s">
        <v>2726</v>
      </c>
      <c r="C2114" s="7" t="s">
        <v>6836</v>
      </c>
      <c r="D2114" s="4">
        <v>100000</v>
      </c>
      <c r="E2114" s="4">
        <v>105745</v>
      </c>
      <c r="F2114" t="s">
        <v>8219</v>
      </c>
      <c r="G2114" t="s">
        <v>8224</v>
      </c>
      <c r="H2114" t="s">
        <v>8246</v>
      </c>
      <c r="I2114">
        <v>1461333311</v>
      </c>
      <c r="J2114" s="11">
        <f>(((I2114/60)/60)/24)+DATE(1970,1,1)</f>
        <v>42482.579988425925</v>
      </c>
      <c r="K2114">
        <v>1458741311</v>
      </c>
      <c r="L2114" s="15">
        <f>(((K2114/60)/60)/24)+DATE(1970,1,1)</f>
        <v>42452.579988425925</v>
      </c>
      <c r="M2114" s="63">
        <f>DATEDIF(L2114,J2114,"D")</f>
        <v>30</v>
      </c>
      <c r="N2114" s="5">
        <v>30</v>
      </c>
      <c r="O2114" t="b">
        <v>0</v>
      </c>
      <c r="P2114">
        <v>404</v>
      </c>
      <c r="Q2114" t="b">
        <v>1</v>
      </c>
      <c r="R2114" t="s">
        <v>8295</v>
      </c>
      <c r="S2114" s="2">
        <f>IF(E2114=0,0,E2114/D2114*100)</f>
        <v>105.745</v>
      </c>
      <c r="T2114" s="4">
        <f>IF(E2114=0,0,E2114/P2114)</f>
        <v>261.74504950495049</v>
      </c>
      <c r="U2114" t="str">
        <f>PROPER(LEFT(R2114,(SEARCH("/",R2114)-2)+1))</f>
        <v>Technology</v>
      </c>
      <c r="V2114" t="str">
        <f>PROPER(RIGHT(R2114,LEN(R2114)-SEARCH("/",R2114)))</f>
        <v>Hardware</v>
      </c>
    </row>
    <row r="2115" spans="1:22" x14ac:dyDescent="0.25">
      <c r="A2115">
        <v>2729</v>
      </c>
      <c r="B2115" s="7" t="s">
        <v>2729</v>
      </c>
      <c r="C2115" s="7" t="s">
        <v>6839</v>
      </c>
      <c r="D2115" s="4">
        <v>7500</v>
      </c>
      <c r="E2115" s="4">
        <v>7833</v>
      </c>
      <c r="F2115" t="s">
        <v>8219</v>
      </c>
      <c r="G2115" t="s">
        <v>8224</v>
      </c>
      <c r="H2115" t="s">
        <v>8246</v>
      </c>
      <c r="I2115">
        <v>1430459197</v>
      </c>
      <c r="J2115" s="11">
        <f>(((I2115/60)/60)/24)+DATE(1970,1,1)</f>
        <v>42125.240706018521</v>
      </c>
      <c r="K2115">
        <v>1427867197</v>
      </c>
      <c r="L2115" s="15">
        <f>(((K2115/60)/60)/24)+DATE(1970,1,1)</f>
        <v>42095.240706018521</v>
      </c>
      <c r="M2115" s="63">
        <f>DATEDIF(L2115,J2115,"D")</f>
        <v>30</v>
      </c>
      <c r="N2115" s="5">
        <v>30</v>
      </c>
      <c r="O2115" t="b">
        <v>0</v>
      </c>
      <c r="P2115">
        <v>23</v>
      </c>
      <c r="Q2115" t="b">
        <v>1</v>
      </c>
      <c r="R2115" t="s">
        <v>8295</v>
      </c>
      <c r="S2115" s="2">
        <f>IF(E2115=0,0,E2115/D2115*100)</f>
        <v>104.44</v>
      </c>
      <c r="T2115" s="4">
        <f>IF(E2115=0,0,E2115/P2115)</f>
        <v>340.56521739130437</v>
      </c>
      <c r="U2115" t="str">
        <f>PROPER(LEFT(R2115,(SEARCH("/",R2115)-2)+1))</f>
        <v>Technology</v>
      </c>
      <c r="V2115" t="str">
        <f>PROPER(RIGHT(R2115,LEN(R2115)-SEARCH("/",R2115)))</f>
        <v>Hardware</v>
      </c>
    </row>
    <row r="2116" spans="1:22" x14ac:dyDescent="0.25">
      <c r="A2116">
        <v>2734</v>
      </c>
      <c r="B2116" s="7" t="s">
        <v>2734</v>
      </c>
      <c r="C2116" s="7" t="s">
        <v>6844</v>
      </c>
      <c r="D2116" s="4">
        <v>1</v>
      </c>
      <c r="E2116" s="4">
        <v>22603</v>
      </c>
      <c r="F2116" t="s">
        <v>8219</v>
      </c>
      <c r="G2116" t="s">
        <v>8224</v>
      </c>
      <c r="H2116" t="s">
        <v>8246</v>
      </c>
      <c r="I2116">
        <v>1476395940</v>
      </c>
      <c r="J2116" s="11">
        <f>(((I2116/60)/60)/24)+DATE(1970,1,1)</f>
        <v>42656.915972222225</v>
      </c>
      <c r="K2116">
        <v>1473782592</v>
      </c>
      <c r="L2116" s="15">
        <f>(((K2116/60)/60)/24)+DATE(1970,1,1)</f>
        <v>42626.668888888889</v>
      </c>
      <c r="M2116" s="63">
        <f>DATEDIF(L2116,J2116,"D")</f>
        <v>30</v>
      </c>
      <c r="N2116" s="5">
        <v>30</v>
      </c>
      <c r="O2116" t="b">
        <v>0</v>
      </c>
      <c r="P2116">
        <v>163</v>
      </c>
      <c r="Q2116" t="b">
        <v>1</v>
      </c>
      <c r="R2116" t="s">
        <v>8295</v>
      </c>
      <c r="S2116" s="2">
        <f>IF(E2116=0,0,E2116/D2116*100)</f>
        <v>2260300</v>
      </c>
      <c r="T2116" s="4">
        <f>IF(E2116=0,0,E2116/P2116)</f>
        <v>138.66871165644173</v>
      </c>
      <c r="U2116" t="str">
        <f>PROPER(LEFT(R2116,(SEARCH("/",R2116)-2)+1))</f>
        <v>Technology</v>
      </c>
      <c r="V2116" t="str">
        <f>PROPER(RIGHT(R2116,LEN(R2116)-SEARCH("/",R2116)))</f>
        <v>Hardware</v>
      </c>
    </row>
    <row r="2117" spans="1:22" x14ac:dyDescent="0.25">
      <c r="A2117">
        <v>2735</v>
      </c>
      <c r="B2117" s="7" t="s">
        <v>2735</v>
      </c>
      <c r="C2117" s="7" t="s">
        <v>6845</v>
      </c>
      <c r="D2117" s="4">
        <v>750</v>
      </c>
      <c r="E2117" s="4">
        <v>7336.01</v>
      </c>
      <c r="F2117" t="s">
        <v>8219</v>
      </c>
      <c r="G2117" t="s">
        <v>8225</v>
      </c>
      <c r="H2117" t="s">
        <v>8247</v>
      </c>
      <c r="I2117">
        <v>1363204800</v>
      </c>
      <c r="J2117" s="11">
        <f>(((I2117/60)/60)/24)+DATE(1970,1,1)</f>
        <v>41346.833333333336</v>
      </c>
      <c r="K2117">
        <v>1360551250</v>
      </c>
      <c r="L2117" s="15">
        <f>(((K2117/60)/60)/24)+DATE(1970,1,1)</f>
        <v>41316.120949074073</v>
      </c>
      <c r="M2117" s="63">
        <f>DATEDIF(L2117,J2117,"D")</f>
        <v>30</v>
      </c>
      <c r="N2117" s="5">
        <v>30</v>
      </c>
      <c r="O2117" t="b">
        <v>0</v>
      </c>
      <c r="P2117">
        <v>339</v>
      </c>
      <c r="Q2117" t="b">
        <v>1</v>
      </c>
      <c r="R2117" t="s">
        <v>8295</v>
      </c>
      <c r="S2117" s="2">
        <f>IF(E2117=0,0,E2117/D2117*100)</f>
        <v>978.13466666666682</v>
      </c>
      <c r="T2117" s="4">
        <f>IF(E2117=0,0,E2117/P2117)</f>
        <v>21.640147492625371</v>
      </c>
      <c r="U2117" t="str">
        <f>PROPER(LEFT(R2117,(SEARCH("/",R2117)-2)+1))</f>
        <v>Technology</v>
      </c>
      <c r="V2117" t="str">
        <f>PROPER(RIGHT(R2117,LEN(R2117)-SEARCH("/",R2117)))</f>
        <v>Hardware</v>
      </c>
    </row>
    <row r="2118" spans="1:22" x14ac:dyDescent="0.25">
      <c r="A2118">
        <v>2736</v>
      </c>
      <c r="B2118" s="7" t="s">
        <v>2736</v>
      </c>
      <c r="C2118" s="7" t="s">
        <v>6846</v>
      </c>
      <c r="D2118" s="4">
        <v>8000</v>
      </c>
      <c r="E2118" s="4">
        <v>9832</v>
      </c>
      <c r="F2118" t="s">
        <v>8219</v>
      </c>
      <c r="G2118" t="s">
        <v>8229</v>
      </c>
      <c r="H2118" t="s">
        <v>8251</v>
      </c>
      <c r="I2118">
        <v>1398268773</v>
      </c>
      <c r="J2118" s="11">
        <f>(((I2118/60)/60)/24)+DATE(1970,1,1)</f>
        <v>41752.666354166664</v>
      </c>
      <c r="K2118">
        <v>1395676773</v>
      </c>
      <c r="L2118" s="15">
        <f>(((K2118/60)/60)/24)+DATE(1970,1,1)</f>
        <v>41722.666354166664</v>
      </c>
      <c r="M2118" s="63">
        <f>DATEDIF(L2118,J2118,"D")</f>
        <v>30</v>
      </c>
      <c r="N2118" s="5">
        <v>30</v>
      </c>
      <c r="O2118" t="b">
        <v>0</v>
      </c>
      <c r="P2118">
        <v>58</v>
      </c>
      <c r="Q2118" t="b">
        <v>1</v>
      </c>
      <c r="R2118" t="s">
        <v>8295</v>
      </c>
      <c r="S2118" s="2">
        <f>IF(E2118=0,0,E2118/D2118*100)</f>
        <v>122.9</v>
      </c>
      <c r="T2118" s="4">
        <f>IF(E2118=0,0,E2118/P2118)</f>
        <v>169.51724137931035</v>
      </c>
      <c r="U2118" t="str">
        <f>PROPER(LEFT(R2118,(SEARCH("/",R2118)-2)+1))</f>
        <v>Technology</v>
      </c>
      <c r="V2118" t="str">
        <f>PROPER(RIGHT(R2118,LEN(R2118)-SEARCH("/",R2118)))</f>
        <v>Hardware</v>
      </c>
    </row>
    <row r="2119" spans="1:22" x14ac:dyDescent="0.25">
      <c r="A2119">
        <v>2743</v>
      </c>
      <c r="B2119" s="7" t="s">
        <v>2743</v>
      </c>
      <c r="C2119" s="7" t="s">
        <v>6853</v>
      </c>
      <c r="D2119" s="4">
        <v>5999</v>
      </c>
      <c r="E2119" s="4">
        <v>0</v>
      </c>
      <c r="F2119" t="s">
        <v>8221</v>
      </c>
      <c r="G2119" t="s">
        <v>8224</v>
      </c>
      <c r="H2119" t="s">
        <v>8246</v>
      </c>
      <c r="I2119">
        <v>1476863607</v>
      </c>
      <c r="J2119" s="11">
        <f>(((I2119/60)/60)/24)+DATE(1970,1,1)</f>
        <v>42662.328784722224</v>
      </c>
      <c r="K2119">
        <v>1474271607</v>
      </c>
      <c r="L2119" s="15">
        <f>(((K2119/60)/60)/24)+DATE(1970,1,1)</f>
        <v>42632.328784722224</v>
      </c>
      <c r="M2119" s="63">
        <f>DATEDIF(L2119,J2119,"D")</f>
        <v>30</v>
      </c>
      <c r="N2119" s="5">
        <v>30</v>
      </c>
      <c r="O2119" t="b">
        <v>0</v>
      </c>
      <c r="P2119">
        <v>0</v>
      </c>
      <c r="Q2119" t="b">
        <v>0</v>
      </c>
      <c r="R2119" t="s">
        <v>8304</v>
      </c>
      <c r="S2119" s="2">
        <f>IF(E2119=0,0,E2119/D2119*100)</f>
        <v>0</v>
      </c>
      <c r="T2119" s="4">
        <f>IF(E2119=0,0,E2119/P2119)</f>
        <v>0</v>
      </c>
      <c r="U2119" t="str">
        <f>PROPER(LEFT(R2119,(SEARCH("/",R2119)-2)+1))</f>
        <v>Publishing</v>
      </c>
      <c r="V2119" t="str">
        <f>PROPER(RIGHT(R2119,LEN(R2119)-SEARCH("/",R2119)))</f>
        <v>Children'S Books</v>
      </c>
    </row>
    <row r="2120" spans="1:22" x14ac:dyDescent="0.25">
      <c r="A2120">
        <v>2744</v>
      </c>
      <c r="B2120" s="7" t="s">
        <v>2744</v>
      </c>
      <c r="C2120" s="7" t="s">
        <v>6854</v>
      </c>
      <c r="D2120" s="4">
        <v>16000</v>
      </c>
      <c r="E2120" s="4">
        <v>835</v>
      </c>
      <c r="F2120" t="s">
        <v>8221</v>
      </c>
      <c r="G2120" t="s">
        <v>8224</v>
      </c>
      <c r="H2120" t="s">
        <v>8246</v>
      </c>
      <c r="I2120">
        <v>1330478998</v>
      </c>
      <c r="J2120" s="11">
        <f>(((I2120/60)/60)/24)+DATE(1970,1,1)</f>
        <v>40968.062476851854</v>
      </c>
      <c r="K2120">
        <v>1327886998</v>
      </c>
      <c r="L2120" s="15">
        <f>(((K2120/60)/60)/24)+DATE(1970,1,1)</f>
        <v>40938.062476851854</v>
      </c>
      <c r="M2120" s="63">
        <f>DATEDIF(L2120,J2120,"D")</f>
        <v>30</v>
      </c>
      <c r="N2120" s="5">
        <v>30</v>
      </c>
      <c r="O2120" t="b">
        <v>0</v>
      </c>
      <c r="P2120">
        <v>22</v>
      </c>
      <c r="Q2120" t="b">
        <v>0</v>
      </c>
      <c r="R2120" t="s">
        <v>8304</v>
      </c>
      <c r="S2120" s="2">
        <f>IF(E2120=0,0,E2120/D2120*100)</f>
        <v>5.21875</v>
      </c>
      <c r="T2120" s="4">
        <f>IF(E2120=0,0,E2120/P2120)</f>
        <v>37.954545454545453</v>
      </c>
      <c r="U2120" t="str">
        <f>PROPER(LEFT(R2120,(SEARCH("/",R2120)-2)+1))</f>
        <v>Publishing</v>
      </c>
      <c r="V2120" t="str">
        <f>PROPER(RIGHT(R2120,LEN(R2120)-SEARCH("/",R2120)))</f>
        <v>Children'S Books</v>
      </c>
    </row>
    <row r="2121" spans="1:22" x14ac:dyDescent="0.25">
      <c r="A2121">
        <v>2746</v>
      </c>
      <c r="B2121" s="7" t="s">
        <v>2746</v>
      </c>
      <c r="C2121" s="7" t="s">
        <v>6856</v>
      </c>
      <c r="D2121" s="4">
        <v>3000</v>
      </c>
      <c r="E2121" s="4">
        <v>801</v>
      </c>
      <c r="F2121" t="s">
        <v>8221</v>
      </c>
      <c r="G2121" t="s">
        <v>8224</v>
      </c>
      <c r="H2121" t="s">
        <v>8246</v>
      </c>
      <c r="I2121">
        <v>1409337911</v>
      </c>
      <c r="J2121" s="11">
        <f>(((I2121/60)/60)/24)+DATE(1970,1,1)</f>
        <v>41880.781377314815</v>
      </c>
      <c r="K2121">
        <v>1406745911</v>
      </c>
      <c r="L2121" s="15">
        <f>(((K2121/60)/60)/24)+DATE(1970,1,1)</f>
        <v>41850.781377314815</v>
      </c>
      <c r="M2121" s="63">
        <f>DATEDIF(L2121,J2121,"D")</f>
        <v>30</v>
      </c>
      <c r="N2121" s="5">
        <v>30</v>
      </c>
      <c r="O2121" t="b">
        <v>0</v>
      </c>
      <c r="P2121">
        <v>19</v>
      </c>
      <c r="Q2121" t="b">
        <v>0</v>
      </c>
      <c r="R2121" t="s">
        <v>8304</v>
      </c>
      <c r="S2121" s="2">
        <f>IF(E2121=0,0,E2121/D2121*100)</f>
        <v>26.700000000000003</v>
      </c>
      <c r="T2121" s="4">
        <f>IF(E2121=0,0,E2121/P2121)</f>
        <v>42.157894736842103</v>
      </c>
      <c r="U2121" t="str">
        <f>PROPER(LEFT(R2121,(SEARCH("/",R2121)-2)+1))</f>
        <v>Publishing</v>
      </c>
      <c r="V2121" t="str">
        <f>PROPER(RIGHT(R2121,LEN(R2121)-SEARCH("/",R2121)))</f>
        <v>Children'S Books</v>
      </c>
    </row>
    <row r="2122" spans="1:22" x14ac:dyDescent="0.25">
      <c r="A2122">
        <v>2748</v>
      </c>
      <c r="B2122" s="7" t="s">
        <v>2748</v>
      </c>
      <c r="C2122" s="7" t="s">
        <v>6858</v>
      </c>
      <c r="D2122" s="4">
        <v>5000</v>
      </c>
      <c r="E2122" s="4">
        <v>53</v>
      </c>
      <c r="F2122" t="s">
        <v>8221</v>
      </c>
      <c r="G2122" t="s">
        <v>8224</v>
      </c>
      <c r="H2122" t="s">
        <v>8246</v>
      </c>
      <c r="I2122">
        <v>1472835802</v>
      </c>
      <c r="J2122" s="11">
        <f>(((I2122/60)/60)/24)+DATE(1970,1,1)</f>
        <v>42615.7106712963</v>
      </c>
      <c r="K2122">
        <v>1470243802</v>
      </c>
      <c r="L2122" s="15">
        <f>(((K2122/60)/60)/24)+DATE(1970,1,1)</f>
        <v>42585.7106712963</v>
      </c>
      <c r="M2122" s="63">
        <f>DATEDIF(L2122,J2122,"D")</f>
        <v>30</v>
      </c>
      <c r="N2122" s="5">
        <v>30</v>
      </c>
      <c r="O2122" t="b">
        <v>0</v>
      </c>
      <c r="P2122">
        <v>4</v>
      </c>
      <c r="Q2122" t="b">
        <v>0</v>
      </c>
      <c r="R2122" t="s">
        <v>8304</v>
      </c>
      <c r="S2122" s="2">
        <f>IF(E2122=0,0,E2122/D2122*100)</f>
        <v>1.06</v>
      </c>
      <c r="T2122" s="4">
        <f>IF(E2122=0,0,E2122/P2122)</f>
        <v>13.25</v>
      </c>
      <c r="U2122" t="str">
        <f>PROPER(LEFT(R2122,(SEARCH("/",R2122)-2)+1))</f>
        <v>Publishing</v>
      </c>
      <c r="V2122" t="str">
        <f>PROPER(RIGHT(R2122,LEN(R2122)-SEARCH("/",R2122)))</f>
        <v>Children'S Books</v>
      </c>
    </row>
    <row r="2123" spans="1:22" x14ac:dyDescent="0.25">
      <c r="A2123">
        <v>2749</v>
      </c>
      <c r="B2123" s="7" t="s">
        <v>2749</v>
      </c>
      <c r="C2123" s="7" t="s">
        <v>6859</v>
      </c>
      <c r="D2123" s="4">
        <v>10000</v>
      </c>
      <c r="E2123" s="4">
        <v>110</v>
      </c>
      <c r="F2123" t="s">
        <v>8221</v>
      </c>
      <c r="G2123" t="s">
        <v>8224</v>
      </c>
      <c r="H2123" t="s">
        <v>8246</v>
      </c>
      <c r="I2123">
        <v>1428171037</v>
      </c>
      <c r="J2123" s="11">
        <f>(((I2123/60)/60)/24)+DATE(1970,1,1)</f>
        <v>42098.757372685184</v>
      </c>
      <c r="K2123">
        <v>1425582637</v>
      </c>
      <c r="L2123" s="15">
        <f>(((K2123/60)/60)/24)+DATE(1970,1,1)</f>
        <v>42068.799039351856</v>
      </c>
      <c r="M2123" s="63">
        <f>DATEDIF(L2123,J2123,"D")</f>
        <v>30</v>
      </c>
      <c r="N2123" s="5">
        <v>30</v>
      </c>
      <c r="O2123" t="b">
        <v>0</v>
      </c>
      <c r="P2123">
        <v>2</v>
      </c>
      <c r="Q2123" t="b">
        <v>0</v>
      </c>
      <c r="R2123" t="s">
        <v>8304</v>
      </c>
      <c r="S2123" s="2">
        <f>IF(E2123=0,0,E2123/D2123*100)</f>
        <v>1.0999999999999999</v>
      </c>
      <c r="T2123" s="4">
        <f>IF(E2123=0,0,E2123/P2123)</f>
        <v>55</v>
      </c>
      <c r="U2123" t="str">
        <f>PROPER(LEFT(R2123,(SEARCH("/",R2123)-2)+1))</f>
        <v>Publishing</v>
      </c>
      <c r="V2123" t="str">
        <f>PROPER(RIGHT(R2123,LEN(R2123)-SEARCH("/",R2123)))</f>
        <v>Children'S Books</v>
      </c>
    </row>
    <row r="2124" spans="1:22" x14ac:dyDescent="0.25">
      <c r="A2124">
        <v>2753</v>
      </c>
      <c r="B2124" s="7" t="s">
        <v>2753</v>
      </c>
      <c r="C2124" s="7" t="s">
        <v>6863</v>
      </c>
      <c r="D2124" s="4">
        <v>2000</v>
      </c>
      <c r="E2124" s="4">
        <v>380</v>
      </c>
      <c r="F2124" t="s">
        <v>8221</v>
      </c>
      <c r="G2124" t="s">
        <v>8224</v>
      </c>
      <c r="H2124" t="s">
        <v>8246</v>
      </c>
      <c r="I2124">
        <v>1346017023</v>
      </c>
      <c r="J2124" s="11">
        <f>(((I2124/60)/60)/24)+DATE(1970,1,1)</f>
        <v>41147.900729166664</v>
      </c>
      <c r="K2124">
        <v>1343425023</v>
      </c>
      <c r="L2124" s="15">
        <f>(((K2124/60)/60)/24)+DATE(1970,1,1)</f>
        <v>41117.900729166664</v>
      </c>
      <c r="M2124" s="63">
        <f>DATEDIF(L2124,J2124,"D")</f>
        <v>30</v>
      </c>
      <c r="N2124" s="5">
        <v>30</v>
      </c>
      <c r="O2124" t="b">
        <v>0</v>
      </c>
      <c r="P2124">
        <v>8</v>
      </c>
      <c r="Q2124" t="b">
        <v>0</v>
      </c>
      <c r="R2124" t="s">
        <v>8304</v>
      </c>
      <c r="S2124" s="2">
        <f>IF(E2124=0,0,E2124/D2124*100)</f>
        <v>19</v>
      </c>
      <c r="T2124" s="4">
        <f>IF(E2124=0,0,E2124/P2124)</f>
        <v>47.5</v>
      </c>
      <c r="U2124" t="str">
        <f>PROPER(LEFT(R2124,(SEARCH("/",R2124)-2)+1))</f>
        <v>Publishing</v>
      </c>
      <c r="V2124" t="str">
        <f>PROPER(RIGHT(R2124,LEN(R2124)-SEARCH("/",R2124)))</f>
        <v>Children'S Books</v>
      </c>
    </row>
    <row r="2125" spans="1:22" x14ac:dyDescent="0.25">
      <c r="A2125">
        <v>2754</v>
      </c>
      <c r="B2125" s="7" t="s">
        <v>2754</v>
      </c>
      <c r="C2125" s="7" t="s">
        <v>6864</v>
      </c>
      <c r="D2125" s="4">
        <v>10000</v>
      </c>
      <c r="E2125" s="4">
        <v>0</v>
      </c>
      <c r="F2125" t="s">
        <v>8221</v>
      </c>
      <c r="G2125" t="s">
        <v>8224</v>
      </c>
      <c r="H2125" t="s">
        <v>8246</v>
      </c>
      <c r="I2125">
        <v>1410448551</v>
      </c>
      <c r="J2125" s="11">
        <f>(((I2125/60)/60)/24)+DATE(1970,1,1)</f>
        <v>41893.636006944449</v>
      </c>
      <c r="K2125">
        <v>1407856551</v>
      </c>
      <c r="L2125" s="15">
        <f>(((K2125/60)/60)/24)+DATE(1970,1,1)</f>
        <v>41863.636006944449</v>
      </c>
      <c r="M2125" s="63">
        <f>DATEDIF(L2125,J2125,"D")</f>
        <v>30</v>
      </c>
      <c r="N2125" s="5">
        <v>30</v>
      </c>
      <c r="O2125" t="b">
        <v>0</v>
      </c>
      <c r="P2125">
        <v>0</v>
      </c>
      <c r="Q2125" t="b">
        <v>0</v>
      </c>
      <c r="R2125" t="s">
        <v>8304</v>
      </c>
      <c r="S2125" s="2">
        <f>IF(E2125=0,0,E2125/D2125*100)</f>
        <v>0</v>
      </c>
      <c r="T2125" s="4">
        <f>IF(E2125=0,0,E2125/P2125)</f>
        <v>0</v>
      </c>
      <c r="U2125" t="str">
        <f>PROPER(LEFT(R2125,(SEARCH("/",R2125)-2)+1))</f>
        <v>Publishing</v>
      </c>
      <c r="V2125" t="str">
        <f>PROPER(RIGHT(R2125,LEN(R2125)-SEARCH("/",R2125)))</f>
        <v>Children'S Books</v>
      </c>
    </row>
    <row r="2126" spans="1:22" x14ac:dyDescent="0.25">
      <c r="A2126">
        <v>2755</v>
      </c>
      <c r="B2126" s="7" t="s">
        <v>2755</v>
      </c>
      <c r="C2126" s="7" t="s">
        <v>6865</v>
      </c>
      <c r="D2126" s="4">
        <v>500</v>
      </c>
      <c r="E2126" s="4">
        <v>260</v>
      </c>
      <c r="F2126" t="s">
        <v>8221</v>
      </c>
      <c r="G2126" t="s">
        <v>8241</v>
      </c>
      <c r="H2126" t="s">
        <v>8249</v>
      </c>
      <c r="I2126">
        <v>1428519527</v>
      </c>
      <c r="J2126" s="11">
        <f>(((I2126/60)/60)/24)+DATE(1970,1,1)</f>
        <v>42102.790821759263</v>
      </c>
      <c r="K2126">
        <v>1425927527</v>
      </c>
      <c r="L2126" s="15">
        <f>(((K2126/60)/60)/24)+DATE(1970,1,1)</f>
        <v>42072.790821759263</v>
      </c>
      <c r="M2126" s="63">
        <f>DATEDIF(L2126,J2126,"D")</f>
        <v>30</v>
      </c>
      <c r="N2126" s="5">
        <v>30</v>
      </c>
      <c r="O2126" t="b">
        <v>0</v>
      </c>
      <c r="P2126">
        <v>15</v>
      </c>
      <c r="Q2126" t="b">
        <v>0</v>
      </c>
      <c r="R2126" t="s">
        <v>8304</v>
      </c>
      <c r="S2126" s="2">
        <f>IF(E2126=0,0,E2126/D2126*100)</f>
        <v>52</v>
      </c>
      <c r="T2126" s="4">
        <f>IF(E2126=0,0,E2126/P2126)</f>
        <v>17.333333333333332</v>
      </c>
      <c r="U2126" t="str">
        <f>PROPER(LEFT(R2126,(SEARCH("/",R2126)-2)+1))</f>
        <v>Publishing</v>
      </c>
      <c r="V2126" t="str">
        <f>PROPER(RIGHT(R2126,LEN(R2126)-SEARCH("/",R2126)))</f>
        <v>Children'S Books</v>
      </c>
    </row>
    <row r="2127" spans="1:22" x14ac:dyDescent="0.25">
      <c r="A2127">
        <v>2756</v>
      </c>
      <c r="B2127" s="7" t="s">
        <v>2756</v>
      </c>
      <c r="C2127" s="7" t="s">
        <v>6866</v>
      </c>
      <c r="D2127" s="4">
        <v>10000</v>
      </c>
      <c r="E2127" s="4">
        <v>1048</v>
      </c>
      <c r="F2127" t="s">
        <v>8221</v>
      </c>
      <c r="G2127" t="s">
        <v>8224</v>
      </c>
      <c r="H2127" t="s">
        <v>8246</v>
      </c>
      <c r="I2127">
        <v>1389476201</v>
      </c>
      <c r="J2127" s="11">
        <f>(((I2127/60)/60)/24)+DATE(1970,1,1)</f>
        <v>41650.90047453704</v>
      </c>
      <c r="K2127">
        <v>1386884201</v>
      </c>
      <c r="L2127" s="15">
        <f>(((K2127/60)/60)/24)+DATE(1970,1,1)</f>
        <v>41620.90047453704</v>
      </c>
      <c r="M2127" s="63">
        <f>DATEDIF(L2127,J2127,"D")</f>
        <v>30</v>
      </c>
      <c r="N2127" s="5">
        <v>30</v>
      </c>
      <c r="O2127" t="b">
        <v>0</v>
      </c>
      <c r="P2127">
        <v>33</v>
      </c>
      <c r="Q2127" t="b">
        <v>0</v>
      </c>
      <c r="R2127" t="s">
        <v>8304</v>
      </c>
      <c r="S2127" s="2">
        <f>IF(E2127=0,0,E2127/D2127*100)</f>
        <v>10.48</v>
      </c>
      <c r="T2127" s="4">
        <f>IF(E2127=0,0,E2127/P2127)</f>
        <v>31.757575757575758</v>
      </c>
      <c r="U2127" t="str">
        <f>PROPER(LEFT(R2127,(SEARCH("/",R2127)-2)+1))</f>
        <v>Publishing</v>
      </c>
      <c r="V2127" t="str">
        <f>PROPER(RIGHT(R2127,LEN(R2127)-SEARCH("/",R2127)))</f>
        <v>Children'S Books</v>
      </c>
    </row>
    <row r="2128" spans="1:22" x14ac:dyDescent="0.25">
      <c r="A2128">
        <v>2760</v>
      </c>
      <c r="B2128" s="7" t="s">
        <v>2760</v>
      </c>
      <c r="C2128" s="7" t="s">
        <v>6870</v>
      </c>
      <c r="D2128" s="4">
        <v>5000</v>
      </c>
      <c r="E2128" s="4">
        <v>0</v>
      </c>
      <c r="F2128" t="s">
        <v>8221</v>
      </c>
      <c r="G2128" t="s">
        <v>8225</v>
      </c>
      <c r="H2128" t="s">
        <v>8247</v>
      </c>
      <c r="I2128">
        <v>1371726258</v>
      </c>
      <c r="J2128" s="11">
        <f>(((I2128/60)/60)/24)+DATE(1970,1,1)</f>
        <v>41445.461319444446</v>
      </c>
      <c r="K2128">
        <v>1369134258</v>
      </c>
      <c r="L2128" s="15">
        <f>(((K2128/60)/60)/24)+DATE(1970,1,1)</f>
        <v>41415.461319444446</v>
      </c>
      <c r="M2128" s="63">
        <f>DATEDIF(L2128,J2128,"D")</f>
        <v>30</v>
      </c>
      <c r="N2128" s="5">
        <v>30</v>
      </c>
      <c r="O2128" t="b">
        <v>0</v>
      </c>
      <c r="P2128">
        <v>0</v>
      </c>
      <c r="Q2128" t="b">
        <v>0</v>
      </c>
      <c r="R2128" t="s">
        <v>8304</v>
      </c>
      <c r="S2128" s="2">
        <f>IF(E2128=0,0,E2128/D2128*100)</f>
        <v>0</v>
      </c>
      <c r="T2128" s="4">
        <f>IF(E2128=0,0,E2128/P2128)</f>
        <v>0</v>
      </c>
      <c r="U2128" t="str">
        <f>PROPER(LEFT(R2128,(SEARCH("/",R2128)-2)+1))</f>
        <v>Publishing</v>
      </c>
      <c r="V2128" t="str">
        <f>PROPER(RIGHT(R2128,LEN(R2128)-SEARCH("/",R2128)))</f>
        <v>Children'S Books</v>
      </c>
    </row>
    <row r="2129" spans="1:22" x14ac:dyDescent="0.25">
      <c r="A2129">
        <v>2761</v>
      </c>
      <c r="B2129" s="7" t="s">
        <v>2761</v>
      </c>
      <c r="C2129" s="7" t="s">
        <v>6871</v>
      </c>
      <c r="D2129" s="4">
        <v>5000</v>
      </c>
      <c r="E2129" s="4">
        <v>36</v>
      </c>
      <c r="F2129" t="s">
        <v>8221</v>
      </c>
      <c r="G2129" t="s">
        <v>8224</v>
      </c>
      <c r="H2129" t="s">
        <v>8246</v>
      </c>
      <c r="I2129">
        <v>1357176693</v>
      </c>
      <c r="J2129" s="11">
        <f>(((I2129/60)/60)/24)+DATE(1970,1,1)</f>
        <v>41277.063576388886</v>
      </c>
      <c r="K2129">
        <v>1354584693</v>
      </c>
      <c r="L2129" s="15">
        <f>(((K2129/60)/60)/24)+DATE(1970,1,1)</f>
        <v>41247.063576388886</v>
      </c>
      <c r="M2129" s="63">
        <f>DATEDIF(L2129,J2129,"D")</f>
        <v>30</v>
      </c>
      <c r="N2129" s="5">
        <v>30</v>
      </c>
      <c r="O2129" t="b">
        <v>0</v>
      </c>
      <c r="P2129">
        <v>4</v>
      </c>
      <c r="Q2129" t="b">
        <v>0</v>
      </c>
      <c r="R2129" t="s">
        <v>8304</v>
      </c>
      <c r="S2129" s="2">
        <f>IF(E2129=0,0,E2129/D2129*100)</f>
        <v>0.72</v>
      </c>
      <c r="T2129" s="4">
        <f>IF(E2129=0,0,E2129/P2129)</f>
        <v>9</v>
      </c>
      <c r="U2129" t="str">
        <f>PROPER(LEFT(R2129,(SEARCH("/",R2129)-2)+1))</f>
        <v>Publishing</v>
      </c>
      <c r="V2129" t="str">
        <f>PROPER(RIGHT(R2129,LEN(R2129)-SEARCH("/",R2129)))</f>
        <v>Children'S Books</v>
      </c>
    </row>
    <row r="2130" spans="1:22" x14ac:dyDescent="0.25">
      <c r="A2130">
        <v>2766</v>
      </c>
      <c r="B2130" s="7" t="s">
        <v>2766</v>
      </c>
      <c r="C2130" s="7" t="s">
        <v>6876</v>
      </c>
      <c r="D2130" s="4">
        <v>5000</v>
      </c>
      <c r="E2130" s="4">
        <v>100</v>
      </c>
      <c r="F2130" t="s">
        <v>8221</v>
      </c>
      <c r="G2130" t="s">
        <v>8224</v>
      </c>
      <c r="H2130" t="s">
        <v>8246</v>
      </c>
      <c r="I2130">
        <v>1313078518</v>
      </c>
      <c r="J2130" s="11">
        <f>(((I2130/60)/60)/24)+DATE(1970,1,1)</f>
        <v>40766.668032407404</v>
      </c>
      <c r="K2130">
        <v>1310486518</v>
      </c>
      <c r="L2130" s="15">
        <f>(((K2130/60)/60)/24)+DATE(1970,1,1)</f>
        <v>40736.668032407404</v>
      </c>
      <c r="M2130" s="63">
        <f>DATEDIF(L2130,J2130,"D")</f>
        <v>30</v>
      </c>
      <c r="N2130" s="5">
        <v>30</v>
      </c>
      <c r="O2130" t="b">
        <v>0</v>
      </c>
      <c r="P2130">
        <v>4</v>
      </c>
      <c r="Q2130" t="b">
        <v>0</v>
      </c>
      <c r="R2130" t="s">
        <v>8304</v>
      </c>
      <c r="S2130" s="2">
        <f>IF(E2130=0,0,E2130/D2130*100)</f>
        <v>2</v>
      </c>
      <c r="T2130" s="4">
        <f>IF(E2130=0,0,E2130/P2130)</f>
        <v>25</v>
      </c>
      <c r="U2130" t="str">
        <f>PROPER(LEFT(R2130,(SEARCH("/",R2130)-2)+1))</f>
        <v>Publishing</v>
      </c>
      <c r="V2130" t="str">
        <f>PROPER(RIGHT(R2130,LEN(R2130)-SEARCH("/",R2130)))</f>
        <v>Children'S Books</v>
      </c>
    </row>
    <row r="2131" spans="1:22" x14ac:dyDescent="0.25">
      <c r="A2131">
        <v>2768</v>
      </c>
      <c r="B2131" s="7" t="s">
        <v>2768</v>
      </c>
      <c r="C2131" s="7" t="s">
        <v>6878</v>
      </c>
      <c r="D2131" s="4">
        <v>7000</v>
      </c>
      <c r="E2131" s="4">
        <v>1002</v>
      </c>
      <c r="F2131" t="s">
        <v>8221</v>
      </c>
      <c r="G2131" t="s">
        <v>8224</v>
      </c>
      <c r="H2131" t="s">
        <v>8246</v>
      </c>
      <c r="I2131">
        <v>1333028723</v>
      </c>
      <c r="J2131" s="11">
        <f>(((I2131/60)/60)/24)+DATE(1970,1,1)</f>
        <v>40997.573182870372</v>
      </c>
      <c r="K2131">
        <v>1330440323</v>
      </c>
      <c r="L2131" s="15">
        <f>(((K2131/60)/60)/24)+DATE(1970,1,1)</f>
        <v>40967.614849537036</v>
      </c>
      <c r="M2131" s="63">
        <f>DATEDIF(L2131,J2131,"D")</f>
        <v>30</v>
      </c>
      <c r="N2131" s="5">
        <v>30</v>
      </c>
      <c r="O2131" t="b">
        <v>0</v>
      </c>
      <c r="P2131">
        <v>34</v>
      </c>
      <c r="Q2131" t="b">
        <v>0</v>
      </c>
      <c r="R2131" t="s">
        <v>8304</v>
      </c>
      <c r="S2131" s="2">
        <f>IF(E2131=0,0,E2131/D2131*100)</f>
        <v>14.314285714285715</v>
      </c>
      <c r="T2131" s="4">
        <f>IF(E2131=0,0,E2131/P2131)</f>
        <v>29.470588235294116</v>
      </c>
      <c r="U2131" t="str">
        <f>PROPER(LEFT(R2131,(SEARCH("/",R2131)-2)+1))</f>
        <v>Publishing</v>
      </c>
      <c r="V2131" t="str">
        <f>PROPER(RIGHT(R2131,LEN(R2131)-SEARCH("/",R2131)))</f>
        <v>Children'S Books</v>
      </c>
    </row>
    <row r="2132" spans="1:22" x14ac:dyDescent="0.25">
      <c r="A2132">
        <v>2770</v>
      </c>
      <c r="B2132" s="7" t="s">
        <v>2770</v>
      </c>
      <c r="C2132" s="7" t="s">
        <v>6880</v>
      </c>
      <c r="D2132" s="4">
        <v>20000</v>
      </c>
      <c r="E2132" s="4">
        <v>2082.25</v>
      </c>
      <c r="F2132" t="s">
        <v>8221</v>
      </c>
      <c r="G2132" t="s">
        <v>8224</v>
      </c>
      <c r="H2132" t="s">
        <v>8246</v>
      </c>
      <c r="I2132">
        <v>1395158130</v>
      </c>
      <c r="J2132" s="11">
        <f>(((I2132/60)/60)/24)+DATE(1970,1,1)</f>
        <v>41716.663541666669</v>
      </c>
      <c r="K2132">
        <v>1392569730</v>
      </c>
      <c r="L2132" s="15">
        <f>(((K2132/60)/60)/24)+DATE(1970,1,1)</f>
        <v>41686.705208333333</v>
      </c>
      <c r="M2132" s="63">
        <f>DATEDIF(L2132,J2132,"D")</f>
        <v>30</v>
      </c>
      <c r="N2132" s="5">
        <v>30</v>
      </c>
      <c r="O2132" t="b">
        <v>0</v>
      </c>
      <c r="P2132">
        <v>33</v>
      </c>
      <c r="Q2132" t="b">
        <v>0</v>
      </c>
      <c r="R2132" t="s">
        <v>8304</v>
      </c>
      <c r="S2132" s="2">
        <f>IF(E2132=0,0,E2132/D2132*100)</f>
        <v>10.411249999999999</v>
      </c>
      <c r="T2132" s="4">
        <f>IF(E2132=0,0,E2132/P2132)</f>
        <v>63.098484848484851</v>
      </c>
      <c r="U2132" t="str">
        <f>PROPER(LEFT(R2132,(SEARCH("/",R2132)-2)+1))</f>
        <v>Publishing</v>
      </c>
      <c r="V2132" t="str">
        <f>PROPER(RIGHT(R2132,LEN(R2132)-SEARCH("/",R2132)))</f>
        <v>Children'S Books</v>
      </c>
    </row>
    <row r="2133" spans="1:22" x14ac:dyDescent="0.25">
      <c r="A2133">
        <v>2774</v>
      </c>
      <c r="B2133" s="7" t="s">
        <v>2774</v>
      </c>
      <c r="C2133" s="7" t="s">
        <v>6884</v>
      </c>
      <c r="D2133" s="4">
        <v>4000</v>
      </c>
      <c r="E2133" s="4">
        <v>570</v>
      </c>
      <c r="F2133" t="s">
        <v>8221</v>
      </c>
      <c r="G2133" t="s">
        <v>8224</v>
      </c>
      <c r="H2133" t="s">
        <v>8246</v>
      </c>
      <c r="I2133">
        <v>1362711728</v>
      </c>
      <c r="J2133" s="11">
        <f>(((I2133/60)/60)/24)+DATE(1970,1,1)</f>
        <v>41341.126481481479</v>
      </c>
      <c r="K2133">
        <v>1360119728</v>
      </c>
      <c r="L2133" s="15">
        <f>(((K2133/60)/60)/24)+DATE(1970,1,1)</f>
        <v>41311.126481481479</v>
      </c>
      <c r="M2133" s="63">
        <f>DATEDIF(L2133,J2133,"D")</f>
        <v>30</v>
      </c>
      <c r="N2133" s="5">
        <v>30</v>
      </c>
      <c r="O2133" t="b">
        <v>0</v>
      </c>
      <c r="P2133">
        <v>13</v>
      </c>
      <c r="Q2133" t="b">
        <v>0</v>
      </c>
      <c r="R2133" t="s">
        <v>8304</v>
      </c>
      <c r="S2133" s="2">
        <f>IF(E2133=0,0,E2133/D2133*100)</f>
        <v>14.249999999999998</v>
      </c>
      <c r="T2133" s="4">
        <f>IF(E2133=0,0,E2133/P2133)</f>
        <v>43.846153846153847</v>
      </c>
      <c r="U2133" t="str">
        <f>PROPER(LEFT(R2133,(SEARCH("/",R2133)-2)+1))</f>
        <v>Publishing</v>
      </c>
      <c r="V2133" t="str">
        <f>PROPER(RIGHT(R2133,LEN(R2133)-SEARCH("/",R2133)))</f>
        <v>Children'S Books</v>
      </c>
    </row>
    <row r="2134" spans="1:22" x14ac:dyDescent="0.25">
      <c r="A2134">
        <v>2775</v>
      </c>
      <c r="B2134" s="7" t="s">
        <v>2775</v>
      </c>
      <c r="C2134" s="7" t="s">
        <v>6885</v>
      </c>
      <c r="D2134" s="4">
        <v>5000</v>
      </c>
      <c r="E2134" s="4">
        <v>150</v>
      </c>
      <c r="F2134" t="s">
        <v>8221</v>
      </c>
      <c r="G2134" t="s">
        <v>8224</v>
      </c>
      <c r="H2134" t="s">
        <v>8246</v>
      </c>
      <c r="I2134">
        <v>1323994754</v>
      </c>
      <c r="J2134" s="11">
        <f>(((I2134/60)/60)/24)+DATE(1970,1,1)</f>
        <v>40893.013356481482</v>
      </c>
      <c r="K2134">
        <v>1321402754</v>
      </c>
      <c r="L2134" s="15">
        <f>(((K2134/60)/60)/24)+DATE(1970,1,1)</f>
        <v>40863.013356481482</v>
      </c>
      <c r="M2134" s="63">
        <f>DATEDIF(L2134,J2134,"D")</f>
        <v>30</v>
      </c>
      <c r="N2134" s="5">
        <v>30</v>
      </c>
      <c r="O2134" t="b">
        <v>0</v>
      </c>
      <c r="P2134">
        <v>2</v>
      </c>
      <c r="Q2134" t="b">
        <v>0</v>
      </c>
      <c r="R2134" t="s">
        <v>8304</v>
      </c>
      <c r="S2134" s="2">
        <f>IF(E2134=0,0,E2134/D2134*100)</f>
        <v>3</v>
      </c>
      <c r="T2134" s="4">
        <f>IF(E2134=0,0,E2134/P2134)</f>
        <v>75</v>
      </c>
      <c r="U2134" t="str">
        <f>PROPER(LEFT(R2134,(SEARCH("/",R2134)-2)+1))</f>
        <v>Publishing</v>
      </c>
      <c r="V2134" t="str">
        <f>PROPER(RIGHT(R2134,LEN(R2134)-SEARCH("/",R2134)))</f>
        <v>Children'S Books</v>
      </c>
    </row>
    <row r="2135" spans="1:22" x14ac:dyDescent="0.25">
      <c r="A2135">
        <v>2777</v>
      </c>
      <c r="B2135" s="7" t="s">
        <v>2777</v>
      </c>
      <c r="C2135" s="7" t="s">
        <v>6887</v>
      </c>
      <c r="D2135" s="4">
        <v>3000</v>
      </c>
      <c r="E2135" s="4">
        <v>10</v>
      </c>
      <c r="F2135" t="s">
        <v>8221</v>
      </c>
      <c r="G2135" t="s">
        <v>8224</v>
      </c>
      <c r="H2135" t="s">
        <v>8246</v>
      </c>
      <c r="I2135">
        <v>1437149004</v>
      </c>
      <c r="J2135" s="11">
        <f>(((I2135/60)/60)/24)+DATE(1970,1,1)</f>
        <v>42202.669027777782</v>
      </c>
      <c r="K2135">
        <v>1434557004</v>
      </c>
      <c r="L2135" s="15">
        <f>(((K2135/60)/60)/24)+DATE(1970,1,1)</f>
        <v>42172.669027777782</v>
      </c>
      <c r="M2135" s="63">
        <f>DATEDIF(L2135,J2135,"D")</f>
        <v>30</v>
      </c>
      <c r="N2135" s="5">
        <v>30</v>
      </c>
      <c r="O2135" t="b">
        <v>0</v>
      </c>
      <c r="P2135">
        <v>1</v>
      </c>
      <c r="Q2135" t="b">
        <v>0</v>
      </c>
      <c r="R2135" t="s">
        <v>8304</v>
      </c>
      <c r="S2135" s="2">
        <f>IF(E2135=0,0,E2135/D2135*100)</f>
        <v>0.33333333333333337</v>
      </c>
      <c r="T2135" s="4">
        <f>IF(E2135=0,0,E2135/P2135)</f>
        <v>10</v>
      </c>
      <c r="U2135" t="str">
        <f>PROPER(LEFT(R2135,(SEARCH("/",R2135)-2)+1))</f>
        <v>Publishing</v>
      </c>
      <c r="V2135" t="str">
        <f>PROPER(RIGHT(R2135,LEN(R2135)-SEARCH("/",R2135)))</f>
        <v>Children'S Books</v>
      </c>
    </row>
    <row r="2136" spans="1:22" x14ac:dyDescent="0.25">
      <c r="A2136">
        <v>2778</v>
      </c>
      <c r="B2136" s="7" t="s">
        <v>2778</v>
      </c>
      <c r="C2136" s="7" t="s">
        <v>6888</v>
      </c>
      <c r="D2136" s="4">
        <v>5500</v>
      </c>
      <c r="E2136" s="4">
        <v>1405</v>
      </c>
      <c r="F2136" t="s">
        <v>8221</v>
      </c>
      <c r="G2136" t="s">
        <v>8224</v>
      </c>
      <c r="H2136" t="s">
        <v>8246</v>
      </c>
      <c r="I2136">
        <v>1409009306</v>
      </c>
      <c r="J2136" s="11">
        <f>(((I2136/60)/60)/24)+DATE(1970,1,1)</f>
        <v>41876.978078703702</v>
      </c>
      <c r="K2136">
        <v>1406417306</v>
      </c>
      <c r="L2136" s="15">
        <f>(((K2136/60)/60)/24)+DATE(1970,1,1)</f>
        <v>41846.978078703702</v>
      </c>
      <c r="M2136" s="63">
        <f>DATEDIF(L2136,J2136,"D")</f>
        <v>30</v>
      </c>
      <c r="N2136" s="5">
        <v>30</v>
      </c>
      <c r="O2136" t="b">
        <v>0</v>
      </c>
      <c r="P2136">
        <v>15</v>
      </c>
      <c r="Q2136" t="b">
        <v>0</v>
      </c>
      <c r="R2136" t="s">
        <v>8304</v>
      </c>
      <c r="S2136" s="2">
        <f>IF(E2136=0,0,E2136/D2136*100)</f>
        <v>25.545454545454543</v>
      </c>
      <c r="T2136" s="4">
        <f>IF(E2136=0,0,E2136/P2136)</f>
        <v>93.666666666666671</v>
      </c>
      <c r="U2136" t="str">
        <f>PROPER(LEFT(R2136,(SEARCH("/",R2136)-2)+1))</f>
        <v>Publishing</v>
      </c>
      <c r="V2136" t="str">
        <f>PROPER(RIGHT(R2136,LEN(R2136)-SEARCH("/",R2136)))</f>
        <v>Children'S Books</v>
      </c>
    </row>
    <row r="2137" spans="1:22" x14ac:dyDescent="0.25">
      <c r="A2137">
        <v>2779</v>
      </c>
      <c r="B2137" s="7" t="s">
        <v>2779</v>
      </c>
      <c r="C2137" s="7" t="s">
        <v>6889</v>
      </c>
      <c r="D2137" s="4">
        <v>2500</v>
      </c>
      <c r="E2137" s="4">
        <v>53</v>
      </c>
      <c r="F2137" t="s">
        <v>8221</v>
      </c>
      <c r="G2137" t="s">
        <v>8224</v>
      </c>
      <c r="H2137" t="s">
        <v>8246</v>
      </c>
      <c r="I2137">
        <v>1448204621</v>
      </c>
      <c r="J2137" s="11">
        <f>(((I2137/60)/60)/24)+DATE(1970,1,1)</f>
        <v>42330.627557870372</v>
      </c>
      <c r="K2137">
        <v>1445609021</v>
      </c>
      <c r="L2137" s="15">
        <f>(((K2137/60)/60)/24)+DATE(1970,1,1)</f>
        <v>42300.585891203707</v>
      </c>
      <c r="M2137" s="63">
        <f>DATEDIF(L2137,J2137,"D")</f>
        <v>30</v>
      </c>
      <c r="N2137" s="5">
        <v>30</v>
      </c>
      <c r="O2137" t="b">
        <v>0</v>
      </c>
      <c r="P2137">
        <v>1</v>
      </c>
      <c r="Q2137" t="b">
        <v>0</v>
      </c>
      <c r="R2137" t="s">
        <v>8304</v>
      </c>
      <c r="S2137" s="2">
        <f>IF(E2137=0,0,E2137/D2137*100)</f>
        <v>2.12</v>
      </c>
      <c r="T2137" s="4">
        <f>IF(E2137=0,0,E2137/P2137)</f>
        <v>53</v>
      </c>
      <c r="U2137" t="str">
        <f>PROPER(LEFT(R2137,(SEARCH("/",R2137)-2)+1))</f>
        <v>Publishing</v>
      </c>
      <c r="V2137" t="str">
        <f>PROPER(RIGHT(R2137,LEN(R2137)-SEARCH("/",R2137)))</f>
        <v>Children'S Books</v>
      </c>
    </row>
    <row r="2138" spans="1:22" x14ac:dyDescent="0.25">
      <c r="A2138">
        <v>2780</v>
      </c>
      <c r="B2138" s="7" t="s">
        <v>2780</v>
      </c>
      <c r="C2138" s="7" t="s">
        <v>6890</v>
      </c>
      <c r="D2138" s="4">
        <v>100000</v>
      </c>
      <c r="E2138" s="4">
        <v>0</v>
      </c>
      <c r="F2138" t="s">
        <v>8221</v>
      </c>
      <c r="G2138" t="s">
        <v>8237</v>
      </c>
      <c r="H2138" t="s">
        <v>8249</v>
      </c>
      <c r="I2138">
        <v>1489142688</v>
      </c>
      <c r="J2138" s="11">
        <f>(((I2138/60)/60)/24)+DATE(1970,1,1)</f>
        <v>42804.447777777779</v>
      </c>
      <c r="K2138">
        <v>1486550688</v>
      </c>
      <c r="L2138" s="15">
        <f>(((K2138/60)/60)/24)+DATE(1970,1,1)</f>
        <v>42774.447777777779</v>
      </c>
      <c r="M2138" s="63">
        <f>DATEDIF(L2138,J2138,"D")</f>
        <v>30</v>
      </c>
      <c r="N2138" s="5">
        <v>30</v>
      </c>
      <c r="O2138" t="b">
        <v>0</v>
      </c>
      <c r="P2138">
        <v>0</v>
      </c>
      <c r="Q2138" t="b">
        <v>0</v>
      </c>
      <c r="R2138" t="s">
        <v>8304</v>
      </c>
      <c r="S2138" s="2">
        <f>IF(E2138=0,0,E2138/D2138*100)</f>
        <v>0</v>
      </c>
      <c r="T2138" s="4">
        <f>IF(E2138=0,0,E2138/P2138)</f>
        <v>0</v>
      </c>
      <c r="U2138" t="str">
        <f>PROPER(LEFT(R2138,(SEARCH("/",R2138)-2)+1))</f>
        <v>Publishing</v>
      </c>
      <c r="V2138" t="str">
        <f>PROPER(RIGHT(R2138,LEN(R2138)-SEARCH("/",R2138)))</f>
        <v>Children'S Books</v>
      </c>
    </row>
    <row r="2139" spans="1:22" x14ac:dyDescent="0.25">
      <c r="A2139">
        <v>2787</v>
      </c>
      <c r="B2139" s="7" t="s">
        <v>2787</v>
      </c>
      <c r="C2139" s="7" t="s">
        <v>6897</v>
      </c>
      <c r="D2139" s="4">
        <v>1000</v>
      </c>
      <c r="E2139" s="4">
        <v>1197</v>
      </c>
      <c r="F2139" t="s">
        <v>8219</v>
      </c>
      <c r="G2139" t="s">
        <v>8224</v>
      </c>
      <c r="H2139" t="s">
        <v>8246</v>
      </c>
      <c r="I2139">
        <v>1405658752</v>
      </c>
      <c r="J2139" s="11">
        <f>(((I2139/60)/60)/24)+DATE(1970,1,1)</f>
        <v>41838.198518518519</v>
      </c>
      <c r="K2139">
        <v>1403066752</v>
      </c>
      <c r="L2139" s="15">
        <f>(((K2139/60)/60)/24)+DATE(1970,1,1)</f>
        <v>41808.198518518519</v>
      </c>
      <c r="M2139" s="63">
        <f>DATEDIF(L2139,J2139,"D")</f>
        <v>30</v>
      </c>
      <c r="N2139" s="5">
        <v>30</v>
      </c>
      <c r="O2139" t="b">
        <v>0</v>
      </c>
      <c r="P2139">
        <v>38</v>
      </c>
      <c r="Q2139" t="b">
        <v>1</v>
      </c>
      <c r="R2139" t="s">
        <v>8271</v>
      </c>
      <c r="S2139" s="2">
        <f>IF(E2139=0,0,E2139/D2139*100)</f>
        <v>119.7</v>
      </c>
      <c r="T2139" s="4">
        <f>IF(E2139=0,0,E2139/P2139)</f>
        <v>31.5</v>
      </c>
      <c r="U2139" t="str">
        <f>PROPER(LEFT(R2139,(SEARCH("/",R2139)-2)+1))</f>
        <v>Theater</v>
      </c>
      <c r="V2139" t="str">
        <f>PROPER(RIGHT(R2139,LEN(R2139)-SEARCH("/",R2139)))</f>
        <v>Plays</v>
      </c>
    </row>
    <row r="2140" spans="1:22" x14ac:dyDescent="0.25">
      <c r="A2140">
        <v>2788</v>
      </c>
      <c r="B2140" s="7" t="s">
        <v>2788</v>
      </c>
      <c r="C2140" s="7" t="s">
        <v>6898</v>
      </c>
      <c r="D2140" s="4">
        <v>2000</v>
      </c>
      <c r="E2140" s="4">
        <v>2050</v>
      </c>
      <c r="F2140" t="s">
        <v>8219</v>
      </c>
      <c r="G2140" t="s">
        <v>8224</v>
      </c>
      <c r="H2140" t="s">
        <v>8246</v>
      </c>
      <c r="I2140">
        <v>1469811043</v>
      </c>
      <c r="J2140" s="11">
        <f>(((I2140/60)/60)/24)+DATE(1970,1,1)</f>
        <v>42580.701886574068</v>
      </c>
      <c r="K2140">
        <v>1467219043</v>
      </c>
      <c r="L2140" s="15">
        <f>(((K2140/60)/60)/24)+DATE(1970,1,1)</f>
        <v>42550.701886574068</v>
      </c>
      <c r="M2140" s="63">
        <f>DATEDIF(L2140,J2140,"D")</f>
        <v>30</v>
      </c>
      <c r="N2140" s="5">
        <v>30</v>
      </c>
      <c r="O2140" t="b">
        <v>0</v>
      </c>
      <c r="P2140">
        <v>20</v>
      </c>
      <c r="Q2140" t="b">
        <v>1</v>
      </c>
      <c r="R2140" t="s">
        <v>8271</v>
      </c>
      <c r="S2140" s="2">
        <f>IF(E2140=0,0,E2140/D2140*100)</f>
        <v>102.49999999999999</v>
      </c>
      <c r="T2140" s="4">
        <f>IF(E2140=0,0,E2140/P2140)</f>
        <v>102.5</v>
      </c>
      <c r="U2140" t="str">
        <f>PROPER(LEFT(R2140,(SEARCH("/",R2140)-2)+1))</f>
        <v>Theater</v>
      </c>
      <c r="V2140" t="str">
        <f>PROPER(RIGHT(R2140,LEN(R2140)-SEARCH("/",R2140)))</f>
        <v>Plays</v>
      </c>
    </row>
    <row r="2141" spans="1:22" x14ac:dyDescent="0.25">
      <c r="A2141">
        <v>2790</v>
      </c>
      <c r="B2141" s="7" t="s">
        <v>2790</v>
      </c>
      <c r="C2141" s="7" t="s">
        <v>6900</v>
      </c>
      <c r="D2141" s="4">
        <v>3000</v>
      </c>
      <c r="E2141" s="4">
        <v>3160</v>
      </c>
      <c r="F2141" t="s">
        <v>8219</v>
      </c>
      <c r="G2141" t="s">
        <v>8224</v>
      </c>
      <c r="H2141" t="s">
        <v>8246</v>
      </c>
      <c r="I2141">
        <v>1423693903</v>
      </c>
      <c r="J2141" s="11">
        <f>(((I2141/60)/60)/24)+DATE(1970,1,1)</f>
        <v>42046.938692129625</v>
      </c>
      <c r="K2141">
        <v>1421101903</v>
      </c>
      <c r="L2141" s="15">
        <f>(((K2141/60)/60)/24)+DATE(1970,1,1)</f>
        <v>42016.938692129625</v>
      </c>
      <c r="M2141" s="63">
        <f>DATEDIF(L2141,J2141,"D")</f>
        <v>30</v>
      </c>
      <c r="N2141" s="5">
        <v>30</v>
      </c>
      <c r="O2141" t="b">
        <v>0</v>
      </c>
      <c r="P2141">
        <v>66</v>
      </c>
      <c r="Q2141" t="b">
        <v>1</v>
      </c>
      <c r="R2141" t="s">
        <v>8271</v>
      </c>
      <c r="S2141" s="2">
        <f>IF(E2141=0,0,E2141/D2141*100)</f>
        <v>105.33333333333333</v>
      </c>
      <c r="T2141" s="4">
        <f>IF(E2141=0,0,E2141/P2141)</f>
        <v>47.878787878787875</v>
      </c>
      <c r="U2141" t="str">
        <f>PROPER(LEFT(R2141,(SEARCH("/",R2141)-2)+1))</f>
        <v>Theater</v>
      </c>
      <c r="V2141" t="str">
        <f>PROPER(RIGHT(R2141,LEN(R2141)-SEARCH("/",R2141)))</f>
        <v>Plays</v>
      </c>
    </row>
    <row r="2142" spans="1:22" x14ac:dyDescent="0.25">
      <c r="A2142">
        <v>2793</v>
      </c>
      <c r="B2142" s="7" t="s">
        <v>2793</v>
      </c>
      <c r="C2142" s="7" t="s">
        <v>6903</v>
      </c>
      <c r="D2142" s="4">
        <v>10000</v>
      </c>
      <c r="E2142" s="4">
        <v>11056.75</v>
      </c>
      <c r="F2142" t="s">
        <v>8219</v>
      </c>
      <c r="G2142" t="s">
        <v>8226</v>
      </c>
      <c r="H2142" t="s">
        <v>8248</v>
      </c>
      <c r="I2142">
        <v>1437473005</v>
      </c>
      <c r="J2142" s="11">
        <f>(((I2142/60)/60)/24)+DATE(1970,1,1)</f>
        <v>42206.419039351851</v>
      </c>
      <c r="K2142">
        <v>1434881005</v>
      </c>
      <c r="L2142" s="15">
        <f>(((K2142/60)/60)/24)+DATE(1970,1,1)</f>
        <v>42176.419039351851</v>
      </c>
      <c r="M2142" s="63">
        <f>DATEDIF(L2142,J2142,"D")</f>
        <v>30</v>
      </c>
      <c r="N2142" s="5">
        <v>30</v>
      </c>
      <c r="O2142" t="b">
        <v>0</v>
      </c>
      <c r="P2142">
        <v>73</v>
      </c>
      <c r="Q2142" t="b">
        <v>1</v>
      </c>
      <c r="R2142" t="s">
        <v>8271</v>
      </c>
      <c r="S2142" s="2">
        <f>IF(E2142=0,0,E2142/D2142*100)</f>
        <v>110.5675</v>
      </c>
      <c r="T2142" s="4">
        <f>IF(E2142=0,0,E2142/P2142)</f>
        <v>151.4623287671233</v>
      </c>
      <c r="U2142" t="str">
        <f>PROPER(LEFT(R2142,(SEARCH("/",R2142)-2)+1))</f>
        <v>Theater</v>
      </c>
      <c r="V2142" t="str">
        <f>PROPER(RIGHT(R2142,LEN(R2142)-SEARCH("/",R2142)))</f>
        <v>Plays</v>
      </c>
    </row>
    <row r="2143" spans="1:22" x14ac:dyDescent="0.25">
      <c r="A2143">
        <v>2796</v>
      </c>
      <c r="B2143" s="7" t="s">
        <v>2796</v>
      </c>
      <c r="C2143" s="7" t="s">
        <v>6906</v>
      </c>
      <c r="D2143" s="4">
        <v>800</v>
      </c>
      <c r="E2143" s="4">
        <v>924</v>
      </c>
      <c r="F2143" t="s">
        <v>8219</v>
      </c>
      <c r="G2143" t="s">
        <v>8225</v>
      </c>
      <c r="H2143" t="s">
        <v>8247</v>
      </c>
      <c r="I2143">
        <v>1404564028</v>
      </c>
      <c r="J2143" s="11">
        <f>(((I2143/60)/60)/24)+DATE(1970,1,1)</f>
        <v>41825.528101851851</v>
      </c>
      <c r="K2143">
        <v>1401972028</v>
      </c>
      <c r="L2143" s="15">
        <f>(((K2143/60)/60)/24)+DATE(1970,1,1)</f>
        <v>41795.528101851851</v>
      </c>
      <c r="M2143" s="63">
        <f>DATEDIF(L2143,J2143,"D")</f>
        <v>30</v>
      </c>
      <c r="N2143" s="5">
        <v>30</v>
      </c>
      <c r="O2143" t="b">
        <v>0</v>
      </c>
      <c r="P2143">
        <v>21</v>
      </c>
      <c r="Q2143" t="b">
        <v>1</v>
      </c>
      <c r="R2143" t="s">
        <v>8271</v>
      </c>
      <c r="S2143" s="2">
        <f>IF(E2143=0,0,E2143/D2143*100)</f>
        <v>115.5</v>
      </c>
      <c r="T2143" s="4">
        <f>IF(E2143=0,0,E2143/P2143)</f>
        <v>44</v>
      </c>
      <c r="U2143" t="str">
        <f>PROPER(LEFT(R2143,(SEARCH("/",R2143)-2)+1))</f>
        <v>Theater</v>
      </c>
      <c r="V2143" t="str">
        <f>PROPER(RIGHT(R2143,LEN(R2143)-SEARCH("/",R2143)))</f>
        <v>Plays</v>
      </c>
    </row>
    <row r="2144" spans="1:22" x14ac:dyDescent="0.25">
      <c r="A2144">
        <v>2797</v>
      </c>
      <c r="B2144" s="7" t="s">
        <v>2797</v>
      </c>
      <c r="C2144" s="7" t="s">
        <v>6907</v>
      </c>
      <c r="D2144" s="4">
        <v>8000</v>
      </c>
      <c r="E2144" s="4">
        <v>8211.61</v>
      </c>
      <c r="F2144" t="s">
        <v>8219</v>
      </c>
      <c r="G2144" t="s">
        <v>8225</v>
      </c>
      <c r="H2144" t="s">
        <v>8247</v>
      </c>
      <c r="I2144">
        <v>1404858840</v>
      </c>
      <c r="J2144" s="11">
        <f>(((I2144/60)/60)/24)+DATE(1970,1,1)</f>
        <v>41828.94027777778</v>
      </c>
      <c r="K2144">
        <v>1402266840</v>
      </c>
      <c r="L2144" s="15">
        <f>(((K2144/60)/60)/24)+DATE(1970,1,1)</f>
        <v>41798.94027777778</v>
      </c>
      <c r="M2144" s="63">
        <f>DATEDIF(L2144,J2144,"D")</f>
        <v>30</v>
      </c>
      <c r="N2144" s="5">
        <v>30</v>
      </c>
      <c r="O2144" t="b">
        <v>0</v>
      </c>
      <c r="P2144">
        <v>94</v>
      </c>
      <c r="Q2144" t="b">
        <v>1</v>
      </c>
      <c r="R2144" t="s">
        <v>8271</v>
      </c>
      <c r="S2144" s="2">
        <f>IF(E2144=0,0,E2144/D2144*100)</f>
        <v>102.64512500000001</v>
      </c>
      <c r="T2144" s="4">
        <f>IF(E2144=0,0,E2144/P2144)</f>
        <v>87.357553191489373</v>
      </c>
      <c r="U2144" t="str">
        <f>PROPER(LEFT(R2144,(SEARCH("/",R2144)-2)+1))</f>
        <v>Theater</v>
      </c>
      <c r="V2144" t="str">
        <f>PROPER(RIGHT(R2144,LEN(R2144)-SEARCH("/",R2144)))</f>
        <v>Plays</v>
      </c>
    </row>
    <row r="2145" spans="1:22" x14ac:dyDescent="0.25">
      <c r="A2145">
        <v>2802</v>
      </c>
      <c r="B2145" s="7" t="s">
        <v>2802</v>
      </c>
      <c r="C2145" s="7" t="s">
        <v>6912</v>
      </c>
      <c r="D2145" s="4">
        <v>3000</v>
      </c>
      <c r="E2145" s="4">
        <v>3055</v>
      </c>
      <c r="F2145" t="s">
        <v>8219</v>
      </c>
      <c r="G2145" t="s">
        <v>8225</v>
      </c>
      <c r="H2145" t="s">
        <v>8247</v>
      </c>
      <c r="I2145">
        <v>1438875107</v>
      </c>
      <c r="J2145" s="11">
        <f>(((I2145/60)/60)/24)+DATE(1970,1,1)</f>
        <v>42222.64707175926</v>
      </c>
      <c r="K2145">
        <v>1436283107</v>
      </c>
      <c r="L2145" s="15">
        <f>(((K2145/60)/60)/24)+DATE(1970,1,1)</f>
        <v>42192.64707175926</v>
      </c>
      <c r="M2145" s="63">
        <f>DATEDIF(L2145,J2145,"D")</f>
        <v>30</v>
      </c>
      <c r="N2145" s="5">
        <v>30</v>
      </c>
      <c r="O2145" t="b">
        <v>0</v>
      </c>
      <c r="P2145">
        <v>90</v>
      </c>
      <c r="Q2145" t="b">
        <v>1</v>
      </c>
      <c r="R2145" t="s">
        <v>8271</v>
      </c>
      <c r="S2145" s="2">
        <f>IF(E2145=0,0,E2145/D2145*100)</f>
        <v>101.83333333333333</v>
      </c>
      <c r="T2145" s="4">
        <f>IF(E2145=0,0,E2145/P2145)</f>
        <v>33.944444444444443</v>
      </c>
      <c r="U2145" t="str">
        <f>PROPER(LEFT(R2145,(SEARCH("/",R2145)-2)+1))</f>
        <v>Theater</v>
      </c>
      <c r="V2145" t="str">
        <f>PROPER(RIGHT(R2145,LEN(R2145)-SEARCH("/",R2145)))</f>
        <v>Plays</v>
      </c>
    </row>
    <row r="2146" spans="1:22" x14ac:dyDescent="0.25">
      <c r="A2146">
        <v>2804</v>
      </c>
      <c r="B2146" s="7" t="s">
        <v>2804</v>
      </c>
      <c r="C2146" s="7" t="s">
        <v>6914</v>
      </c>
      <c r="D2146" s="4">
        <v>1000</v>
      </c>
      <c r="E2146" s="4">
        <v>1150</v>
      </c>
      <c r="F2146" t="s">
        <v>8219</v>
      </c>
      <c r="G2146" t="s">
        <v>8225</v>
      </c>
      <c r="H2146" t="s">
        <v>8247</v>
      </c>
      <c r="I2146">
        <v>1411987990</v>
      </c>
      <c r="J2146" s="11">
        <f>(((I2146/60)/60)/24)+DATE(1970,1,1)</f>
        <v>41911.453587962962</v>
      </c>
      <c r="K2146">
        <v>1409395990</v>
      </c>
      <c r="L2146" s="15">
        <f>(((K2146/60)/60)/24)+DATE(1970,1,1)</f>
        <v>41881.453587962962</v>
      </c>
      <c r="M2146" s="63">
        <f>DATEDIF(L2146,J2146,"D")</f>
        <v>30</v>
      </c>
      <c r="N2146" s="5">
        <v>30</v>
      </c>
      <c r="O2146" t="b">
        <v>0</v>
      </c>
      <c r="P2146">
        <v>23</v>
      </c>
      <c r="Q2146" t="b">
        <v>1</v>
      </c>
      <c r="R2146" t="s">
        <v>8271</v>
      </c>
      <c r="S2146" s="2">
        <f>IF(E2146=0,0,E2146/D2146*100)</f>
        <v>114.99999999999999</v>
      </c>
      <c r="T2146" s="4">
        <f>IF(E2146=0,0,E2146/P2146)</f>
        <v>50</v>
      </c>
      <c r="U2146" t="str">
        <f>PROPER(LEFT(R2146,(SEARCH("/",R2146)-2)+1))</f>
        <v>Theater</v>
      </c>
      <c r="V2146" t="str">
        <f>PROPER(RIGHT(R2146,LEN(R2146)-SEARCH("/",R2146)))</f>
        <v>Plays</v>
      </c>
    </row>
    <row r="2147" spans="1:22" x14ac:dyDescent="0.25">
      <c r="A2147">
        <v>2807</v>
      </c>
      <c r="B2147" s="7" t="s">
        <v>2807</v>
      </c>
      <c r="C2147" s="7" t="s">
        <v>6917</v>
      </c>
      <c r="D2147" s="4">
        <v>5000</v>
      </c>
      <c r="E2147" s="4">
        <v>6300</v>
      </c>
      <c r="F2147" t="s">
        <v>8219</v>
      </c>
      <c r="G2147" t="s">
        <v>8224</v>
      </c>
      <c r="H2147" t="s">
        <v>8246</v>
      </c>
      <c r="I2147">
        <v>1435611438</v>
      </c>
      <c r="J2147" s="11">
        <f>(((I2147/60)/60)/24)+DATE(1970,1,1)</f>
        <v>42184.873124999998</v>
      </c>
      <c r="K2147">
        <v>1433019438</v>
      </c>
      <c r="L2147" s="15">
        <f>(((K2147/60)/60)/24)+DATE(1970,1,1)</f>
        <v>42154.873124999998</v>
      </c>
      <c r="M2147" s="63">
        <f>DATEDIF(L2147,J2147,"D")</f>
        <v>30</v>
      </c>
      <c r="N2147" s="5">
        <v>30</v>
      </c>
      <c r="O2147" t="b">
        <v>0</v>
      </c>
      <c r="P2147">
        <v>93</v>
      </c>
      <c r="Q2147" t="b">
        <v>1</v>
      </c>
      <c r="R2147" t="s">
        <v>8271</v>
      </c>
      <c r="S2147" s="2">
        <f>IF(E2147=0,0,E2147/D2147*100)</f>
        <v>126</v>
      </c>
      <c r="T2147" s="4">
        <f>IF(E2147=0,0,E2147/P2147)</f>
        <v>67.741935483870961</v>
      </c>
      <c r="U2147" t="str">
        <f>PROPER(LEFT(R2147,(SEARCH("/",R2147)-2)+1))</f>
        <v>Theater</v>
      </c>
      <c r="V2147" t="str">
        <f>PROPER(RIGHT(R2147,LEN(R2147)-SEARCH("/",R2147)))</f>
        <v>Plays</v>
      </c>
    </row>
    <row r="2148" spans="1:22" x14ac:dyDescent="0.25">
      <c r="A2148">
        <v>2808</v>
      </c>
      <c r="B2148" s="7" t="s">
        <v>2808</v>
      </c>
      <c r="C2148" s="7" t="s">
        <v>6918</v>
      </c>
      <c r="D2148" s="4">
        <v>4500</v>
      </c>
      <c r="E2148" s="4">
        <v>4511</v>
      </c>
      <c r="F2148" t="s">
        <v>8219</v>
      </c>
      <c r="G2148" t="s">
        <v>8224</v>
      </c>
      <c r="H2148" t="s">
        <v>8246</v>
      </c>
      <c r="I2148">
        <v>1440274735</v>
      </c>
      <c r="J2148" s="11">
        <f>(((I2148/60)/60)/24)+DATE(1970,1,1)</f>
        <v>42238.84646990741</v>
      </c>
      <c r="K2148">
        <v>1437682735</v>
      </c>
      <c r="L2148" s="15">
        <f>(((K2148/60)/60)/24)+DATE(1970,1,1)</f>
        <v>42208.84646990741</v>
      </c>
      <c r="M2148" s="63">
        <f>DATEDIF(L2148,J2148,"D")</f>
        <v>30</v>
      </c>
      <c r="N2148" s="5">
        <v>30</v>
      </c>
      <c r="O2148" t="b">
        <v>0</v>
      </c>
      <c r="P2148">
        <v>69</v>
      </c>
      <c r="Q2148" t="b">
        <v>1</v>
      </c>
      <c r="R2148" t="s">
        <v>8271</v>
      </c>
      <c r="S2148" s="2">
        <f>IF(E2148=0,0,E2148/D2148*100)</f>
        <v>100.24444444444444</v>
      </c>
      <c r="T2148" s="4">
        <f>IF(E2148=0,0,E2148/P2148)</f>
        <v>65.376811594202906</v>
      </c>
      <c r="U2148" t="str">
        <f>PROPER(LEFT(R2148,(SEARCH("/",R2148)-2)+1))</f>
        <v>Theater</v>
      </c>
      <c r="V2148" t="str">
        <f>PROPER(RIGHT(R2148,LEN(R2148)-SEARCH("/",R2148)))</f>
        <v>Plays</v>
      </c>
    </row>
    <row r="2149" spans="1:22" x14ac:dyDescent="0.25">
      <c r="A2149">
        <v>2811</v>
      </c>
      <c r="B2149" s="7" t="s">
        <v>2811</v>
      </c>
      <c r="C2149" s="7" t="s">
        <v>6921</v>
      </c>
      <c r="D2149" s="4">
        <v>10000</v>
      </c>
      <c r="E2149" s="4">
        <v>10027</v>
      </c>
      <c r="F2149" t="s">
        <v>8219</v>
      </c>
      <c r="G2149" t="s">
        <v>8225</v>
      </c>
      <c r="H2149" t="s">
        <v>8247</v>
      </c>
      <c r="I2149">
        <v>1424692503</v>
      </c>
      <c r="J2149" s="11">
        <f>(((I2149/60)/60)/24)+DATE(1970,1,1)</f>
        <v>42058.496562500004</v>
      </c>
      <c r="K2149">
        <v>1422100503</v>
      </c>
      <c r="L2149" s="15">
        <f>(((K2149/60)/60)/24)+DATE(1970,1,1)</f>
        <v>42028.496562500004</v>
      </c>
      <c r="M2149" s="63">
        <f>DATEDIF(L2149,J2149,"D")</f>
        <v>30</v>
      </c>
      <c r="N2149" s="5">
        <v>30</v>
      </c>
      <c r="O2149" t="b">
        <v>0</v>
      </c>
      <c r="P2149">
        <v>108</v>
      </c>
      <c r="Q2149" t="b">
        <v>1</v>
      </c>
      <c r="R2149" t="s">
        <v>8271</v>
      </c>
      <c r="S2149" s="2">
        <f>IF(E2149=0,0,E2149/D2149*100)</f>
        <v>100.27</v>
      </c>
      <c r="T2149" s="4">
        <f>IF(E2149=0,0,E2149/P2149)</f>
        <v>92.842592592592595</v>
      </c>
      <c r="U2149" t="str">
        <f>PROPER(LEFT(R2149,(SEARCH("/",R2149)-2)+1))</f>
        <v>Theater</v>
      </c>
      <c r="V2149" t="str">
        <f>PROPER(RIGHT(R2149,LEN(R2149)-SEARCH("/",R2149)))</f>
        <v>Plays</v>
      </c>
    </row>
    <row r="2150" spans="1:22" x14ac:dyDescent="0.25">
      <c r="A2150">
        <v>2814</v>
      </c>
      <c r="B2150" s="7" t="s">
        <v>2814</v>
      </c>
      <c r="C2150" s="7" t="s">
        <v>6924</v>
      </c>
      <c r="D2150" s="4">
        <v>1500</v>
      </c>
      <c r="E2150" s="4">
        <v>1616</v>
      </c>
      <c r="F2150" t="s">
        <v>8219</v>
      </c>
      <c r="G2150" t="s">
        <v>8225</v>
      </c>
      <c r="H2150" t="s">
        <v>8247</v>
      </c>
      <c r="I2150">
        <v>1431164115</v>
      </c>
      <c r="J2150" s="11">
        <f>(((I2150/60)/60)/24)+DATE(1970,1,1)</f>
        <v>42133.399479166663</v>
      </c>
      <c r="K2150">
        <v>1428572115</v>
      </c>
      <c r="L2150" s="15">
        <f>(((K2150/60)/60)/24)+DATE(1970,1,1)</f>
        <v>42103.399479166663</v>
      </c>
      <c r="M2150" s="63">
        <f>DATEDIF(L2150,J2150,"D")</f>
        <v>30</v>
      </c>
      <c r="N2150" s="5">
        <v>30</v>
      </c>
      <c r="O2150" t="b">
        <v>0</v>
      </c>
      <c r="P2150">
        <v>64</v>
      </c>
      <c r="Q2150" t="b">
        <v>1</v>
      </c>
      <c r="R2150" t="s">
        <v>8271</v>
      </c>
      <c r="S2150" s="2">
        <f>IF(E2150=0,0,E2150/D2150*100)</f>
        <v>107.73333333333332</v>
      </c>
      <c r="T2150" s="4">
        <f>IF(E2150=0,0,E2150/P2150)</f>
        <v>25.25</v>
      </c>
      <c r="U2150" t="str">
        <f>PROPER(LEFT(R2150,(SEARCH("/",R2150)-2)+1))</f>
        <v>Theater</v>
      </c>
      <c r="V2150" t="str">
        <f>PROPER(RIGHT(R2150,LEN(R2150)-SEARCH("/",R2150)))</f>
        <v>Plays</v>
      </c>
    </row>
    <row r="2151" spans="1:22" x14ac:dyDescent="0.25">
      <c r="A2151">
        <v>2815</v>
      </c>
      <c r="B2151" s="7" t="s">
        <v>2815</v>
      </c>
      <c r="C2151" s="7" t="s">
        <v>6925</v>
      </c>
      <c r="D2151" s="4">
        <v>250</v>
      </c>
      <c r="E2151" s="4">
        <v>605</v>
      </c>
      <c r="F2151" t="s">
        <v>8219</v>
      </c>
      <c r="G2151" t="s">
        <v>8229</v>
      </c>
      <c r="H2151" t="s">
        <v>8251</v>
      </c>
      <c r="I2151">
        <v>1470595109</v>
      </c>
      <c r="J2151" s="11">
        <f>(((I2151/60)/60)/24)+DATE(1970,1,1)</f>
        <v>42589.776724537034</v>
      </c>
      <c r="K2151">
        <v>1468003109</v>
      </c>
      <c r="L2151" s="15">
        <f>(((K2151/60)/60)/24)+DATE(1970,1,1)</f>
        <v>42559.776724537034</v>
      </c>
      <c r="M2151" s="63">
        <f>DATEDIF(L2151,J2151,"D")</f>
        <v>30</v>
      </c>
      <c r="N2151" s="5">
        <v>30</v>
      </c>
      <c r="O2151" t="b">
        <v>0</v>
      </c>
      <c r="P2151">
        <v>14</v>
      </c>
      <c r="Q2151" t="b">
        <v>1</v>
      </c>
      <c r="R2151" t="s">
        <v>8271</v>
      </c>
      <c r="S2151" s="2">
        <f>IF(E2151=0,0,E2151/D2151*100)</f>
        <v>242</v>
      </c>
      <c r="T2151" s="4">
        <f>IF(E2151=0,0,E2151/P2151)</f>
        <v>43.214285714285715</v>
      </c>
      <c r="U2151" t="str">
        <f>PROPER(LEFT(R2151,(SEARCH("/",R2151)-2)+1))</f>
        <v>Theater</v>
      </c>
      <c r="V2151" t="str">
        <f>PROPER(RIGHT(R2151,LEN(R2151)-SEARCH("/",R2151)))</f>
        <v>Plays</v>
      </c>
    </row>
    <row r="2152" spans="1:22" x14ac:dyDescent="0.25">
      <c r="A2152">
        <v>2816</v>
      </c>
      <c r="B2152" s="7" t="s">
        <v>2816</v>
      </c>
      <c r="C2152" s="7" t="s">
        <v>6926</v>
      </c>
      <c r="D2152" s="4">
        <v>3000</v>
      </c>
      <c r="E2152" s="4">
        <v>4247</v>
      </c>
      <c r="F2152" t="s">
        <v>8219</v>
      </c>
      <c r="G2152" t="s">
        <v>8225</v>
      </c>
      <c r="H2152" t="s">
        <v>8247</v>
      </c>
      <c r="I2152">
        <v>1438531200</v>
      </c>
      <c r="J2152" s="11">
        <f>(((I2152/60)/60)/24)+DATE(1970,1,1)</f>
        <v>42218.666666666672</v>
      </c>
      <c r="K2152">
        <v>1435921992</v>
      </c>
      <c r="L2152" s="15">
        <f>(((K2152/60)/60)/24)+DATE(1970,1,1)</f>
        <v>42188.467499999999</v>
      </c>
      <c r="M2152" s="63">
        <f>DATEDIF(L2152,J2152,"D")</f>
        <v>30</v>
      </c>
      <c r="N2152" s="5">
        <v>30</v>
      </c>
      <c r="O2152" t="b">
        <v>0</v>
      </c>
      <c r="P2152">
        <v>169</v>
      </c>
      <c r="Q2152" t="b">
        <v>1</v>
      </c>
      <c r="R2152" t="s">
        <v>8271</v>
      </c>
      <c r="S2152" s="2">
        <f>IF(E2152=0,0,E2152/D2152*100)</f>
        <v>141.56666666666666</v>
      </c>
      <c r="T2152" s="4">
        <f>IF(E2152=0,0,E2152/P2152)</f>
        <v>25.130177514792898</v>
      </c>
      <c r="U2152" t="str">
        <f>PROPER(LEFT(R2152,(SEARCH("/",R2152)-2)+1))</f>
        <v>Theater</v>
      </c>
      <c r="V2152" t="str">
        <f>PROPER(RIGHT(R2152,LEN(R2152)-SEARCH("/",R2152)))</f>
        <v>Plays</v>
      </c>
    </row>
    <row r="2153" spans="1:22" x14ac:dyDescent="0.25">
      <c r="A2153">
        <v>2819</v>
      </c>
      <c r="B2153" s="7" t="s">
        <v>2819</v>
      </c>
      <c r="C2153" s="7" t="s">
        <v>6929</v>
      </c>
      <c r="D2153" s="4">
        <v>5000</v>
      </c>
      <c r="E2153" s="4">
        <v>5240</v>
      </c>
      <c r="F2153" t="s">
        <v>8219</v>
      </c>
      <c r="G2153" t="s">
        <v>8225</v>
      </c>
      <c r="H2153" t="s">
        <v>8247</v>
      </c>
      <c r="I2153">
        <v>1434285409</v>
      </c>
      <c r="J2153" s="11">
        <f>(((I2153/60)/60)/24)+DATE(1970,1,1)</f>
        <v>42169.525567129633</v>
      </c>
      <c r="K2153">
        <v>1431693409</v>
      </c>
      <c r="L2153" s="15">
        <f>(((K2153/60)/60)/24)+DATE(1970,1,1)</f>
        <v>42139.525567129633</v>
      </c>
      <c r="M2153" s="63">
        <f>DATEDIF(L2153,J2153,"D")</f>
        <v>30</v>
      </c>
      <c r="N2153" s="5">
        <v>30</v>
      </c>
      <c r="O2153" t="b">
        <v>0</v>
      </c>
      <c r="P2153">
        <v>104</v>
      </c>
      <c r="Q2153" t="b">
        <v>1</v>
      </c>
      <c r="R2153" t="s">
        <v>8271</v>
      </c>
      <c r="S2153" s="2">
        <f>IF(E2153=0,0,E2153/D2153*100)</f>
        <v>104.80000000000001</v>
      </c>
      <c r="T2153" s="4">
        <f>IF(E2153=0,0,E2153/P2153)</f>
        <v>50.384615384615387</v>
      </c>
      <c r="U2153" t="str">
        <f>PROPER(LEFT(R2153,(SEARCH("/",R2153)-2)+1))</f>
        <v>Theater</v>
      </c>
      <c r="V2153" t="str">
        <f>PROPER(RIGHT(R2153,LEN(R2153)-SEARCH("/",R2153)))</f>
        <v>Plays</v>
      </c>
    </row>
    <row r="2154" spans="1:22" x14ac:dyDescent="0.25">
      <c r="A2154">
        <v>2821</v>
      </c>
      <c r="B2154" s="7" t="s">
        <v>2821</v>
      </c>
      <c r="C2154" s="7" t="s">
        <v>6931</v>
      </c>
      <c r="D2154" s="4">
        <v>1000</v>
      </c>
      <c r="E2154" s="4">
        <v>1000</v>
      </c>
      <c r="F2154" t="s">
        <v>8219</v>
      </c>
      <c r="G2154" t="s">
        <v>8225</v>
      </c>
      <c r="H2154" t="s">
        <v>8247</v>
      </c>
      <c r="I2154">
        <v>1411510135</v>
      </c>
      <c r="J2154" s="11">
        <f>(((I2154/60)/60)/24)+DATE(1970,1,1)</f>
        <v>41905.922858796301</v>
      </c>
      <c r="K2154">
        <v>1408918135</v>
      </c>
      <c r="L2154" s="15">
        <f>(((K2154/60)/60)/24)+DATE(1970,1,1)</f>
        <v>41875.922858796301</v>
      </c>
      <c r="M2154" s="63">
        <f>DATEDIF(L2154,J2154,"D")</f>
        <v>30</v>
      </c>
      <c r="N2154" s="5">
        <v>30</v>
      </c>
      <c r="O2154" t="b">
        <v>0</v>
      </c>
      <c r="P2154">
        <v>35</v>
      </c>
      <c r="Q2154" t="b">
        <v>1</v>
      </c>
      <c r="R2154" t="s">
        <v>8271</v>
      </c>
      <c r="S2154" s="2">
        <f>IF(E2154=0,0,E2154/D2154*100)</f>
        <v>100</v>
      </c>
      <c r="T2154" s="4">
        <f>IF(E2154=0,0,E2154/P2154)</f>
        <v>28.571428571428573</v>
      </c>
      <c r="U2154" t="str">
        <f>PROPER(LEFT(R2154,(SEARCH("/",R2154)-2)+1))</f>
        <v>Theater</v>
      </c>
      <c r="V2154" t="str">
        <f>PROPER(RIGHT(R2154,LEN(R2154)-SEARCH("/",R2154)))</f>
        <v>Plays</v>
      </c>
    </row>
    <row r="2155" spans="1:22" x14ac:dyDescent="0.25">
      <c r="A2155">
        <v>2822</v>
      </c>
      <c r="B2155" s="7" t="s">
        <v>2822</v>
      </c>
      <c r="C2155" s="7" t="s">
        <v>6932</v>
      </c>
      <c r="D2155" s="4">
        <v>6000</v>
      </c>
      <c r="E2155" s="4">
        <v>6000</v>
      </c>
      <c r="F2155" t="s">
        <v>8219</v>
      </c>
      <c r="G2155" t="s">
        <v>8224</v>
      </c>
      <c r="H2155" t="s">
        <v>8246</v>
      </c>
      <c r="I2155">
        <v>1427469892</v>
      </c>
      <c r="J2155" s="11">
        <f>(((I2155/60)/60)/24)+DATE(1970,1,1)</f>
        <v>42090.642268518524</v>
      </c>
      <c r="K2155">
        <v>1424881492</v>
      </c>
      <c r="L2155" s="15">
        <f>(((K2155/60)/60)/24)+DATE(1970,1,1)</f>
        <v>42060.683935185181</v>
      </c>
      <c r="M2155" s="63">
        <f>DATEDIF(L2155,J2155,"D")</f>
        <v>30</v>
      </c>
      <c r="N2155" s="5">
        <v>30</v>
      </c>
      <c r="O2155" t="b">
        <v>0</v>
      </c>
      <c r="P2155">
        <v>94</v>
      </c>
      <c r="Q2155" t="b">
        <v>1</v>
      </c>
      <c r="R2155" t="s">
        <v>8271</v>
      </c>
      <c r="S2155" s="2">
        <f>IF(E2155=0,0,E2155/D2155*100)</f>
        <v>100</v>
      </c>
      <c r="T2155" s="4">
        <f>IF(E2155=0,0,E2155/P2155)</f>
        <v>63.829787234042556</v>
      </c>
      <c r="U2155" t="str">
        <f>PROPER(LEFT(R2155,(SEARCH("/",R2155)-2)+1))</f>
        <v>Theater</v>
      </c>
      <c r="V2155" t="str">
        <f>PROPER(RIGHT(R2155,LEN(R2155)-SEARCH("/",R2155)))</f>
        <v>Plays</v>
      </c>
    </row>
    <row r="2156" spans="1:22" x14ac:dyDescent="0.25">
      <c r="A2156">
        <v>2825</v>
      </c>
      <c r="B2156" s="7" t="s">
        <v>2825</v>
      </c>
      <c r="C2156" s="7" t="s">
        <v>6935</v>
      </c>
      <c r="D2156" s="4">
        <v>3000</v>
      </c>
      <c r="E2156" s="4">
        <v>3100</v>
      </c>
      <c r="F2156" t="s">
        <v>8219</v>
      </c>
      <c r="G2156" t="s">
        <v>8225</v>
      </c>
      <c r="H2156" t="s">
        <v>8247</v>
      </c>
      <c r="I2156">
        <v>1449255686</v>
      </c>
      <c r="J2156" s="11">
        <f>(((I2156/60)/60)/24)+DATE(1970,1,1)</f>
        <v>42342.792662037042</v>
      </c>
      <c r="K2156">
        <v>1446663686</v>
      </c>
      <c r="L2156" s="15">
        <f>(((K2156/60)/60)/24)+DATE(1970,1,1)</f>
        <v>42312.792662037042</v>
      </c>
      <c r="M2156" s="63">
        <f>DATEDIF(L2156,J2156,"D")</f>
        <v>30</v>
      </c>
      <c r="N2156" s="5">
        <v>30</v>
      </c>
      <c r="O2156" t="b">
        <v>0</v>
      </c>
      <c r="P2156">
        <v>51</v>
      </c>
      <c r="Q2156" t="b">
        <v>1</v>
      </c>
      <c r="R2156" t="s">
        <v>8271</v>
      </c>
      <c r="S2156" s="2">
        <f>IF(E2156=0,0,E2156/D2156*100)</f>
        <v>103.33333333333334</v>
      </c>
      <c r="T2156" s="4">
        <f>IF(E2156=0,0,E2156/P2156)</f>
        <v>60.784313725490193</v>
      </c>
      <c r="U2156" t="str">
        <f>PROPER(LEFT(R2156,(SEARCH("/",R2156)-2)+1))</f>
        <v>Theater</v>
      </c>
      <c r="V2156" t="str">
        <f>PROPER(RIGHT(R2156,LEN(R2156)-SEARCH("/",R2156)))</f>
        <v>Plays</v>
      </c>
    </row>
    <row r="2157" spans="1:22" x14ac:dyDescent="0.25">
      <c r="A2157">
        <v>2827</v>
      </c>
      <c r="B2157" s="7" t="s">
        <v>2827</v>
      </c>
      <c r="C2157" s="7" t="s">
        <v>6937</v>
      </c>
      <c r="D2157" s="4">
        <v>2000</v>
      </c>
      <c r="E2157" s="4">
        <v>2405</v>
      </c>
      <c r="F2157" t="s">
        <v>8219</v>
      </c>
      <c r="G2157" t="s">
        <v>8224</v>
      </c>
      <c r="H2157" t="s">
        <v>8246</v>
      </c>
      <c r="I2157">
        <v>1464971400</v>
      </c>
      <c r="J2157" s="11">
        <f>(((I2157/60)/60)/24)+DATE(1970,1,1)</f>
        <v>42524.6875</v>
      </c>
      <c r="K2157">
        <v>1462379066</v>
      </c>
      <c r="L2157" s="15">
        <f>(((K2157/60)/60)/24)+DATE(1970,1,1)</f>
        <v>42494.683634259258</v>
      </c>
      <c r="M2157" s="63">
        <f>DATEDIF(L2157,J2157,"D")</f>
        <v>30</v>
      </c>
      <c r="N2157" s="5">
        <v>30</v>
      </c>
      <c r="O2157" t="b">
        <v>0</v>
      </c>
      <c r="P2157">
        <v>23</v>
      </c>
      <c r="Q2157" t="b">
        <v>1</v>
      </c>
      <c r="R2157" t="s">
        <v>8271</v>
      </c>
      <c r="S2157" s="2">
        <f>IF(E2157=0,0,E2157/D2157*100)</f>
        <v>120.24999999999999</v>
      </c>
      <c r="T2157" s="4">
        <f>IF(E2157=0,0,E2157/P2157)</f>
        <v>104.56521739130434</v>
      </c>
      <c r="U2157" t="str">
        <f>PROPER(LEFT(R2157,(SEARCH("/",R2157)-2)+1))</f>
        <v>Theater</v>
      </c>
      <c r="V2157" t="str">
        <f>PROPER(RIGHT(R2157,LEN(R2157)-SEARCH("/",R2157)))</f>
        <v>Plays</v>
      </c>
    </row>
    <row r="2158" spans="1:22" x14ac:dyDescent="0.25">
      <c r="A2158">
        <v>2831</v>
      </c>
      <c r="B2158" s="7" t="s">
        <v>2831</v>
      </c>
      <c r="C2158" s="7" t="s">
        <v>6941</v>
      </c>
      <c r="D2158" s="4">
        <v>3000</v>
      </c>
      <c r="E2158" s="4">
        <v>3320</v>
      </c>
      <c r="F2158" t="s">
        <v>8219</v>
      </c>
      <c r="G2158" t="s">
        <v>8224</v>
      </c>
      <c r="H2158" t="s">
        <v>8246</v>
      </c>
      <c r="I2158">
        <v>1437076070</v>
      </c>
      <c r="J2158" s="11">
        <f>(((I2158/60)/60)/24)+DATE(1970,1,1)</f>
        <v>42201.824884259258</v>
      </c>
      <c r="K2158">
        <v>1434484070</v>
      </c>
      <c r="L2158" s="15">
        <f>(((K2158/60)/60)/24)+DATE(1970,1,1)</f>
        <v>42171.824884259258</v>
      </c>
      <c r="M2158" s="63">
        <f>DATEDIF(L2158,J2158,"D")</f>
        <v>30</v>
      </c>
      <c r="N2158" s="5">
        <v>30</v>
      </c>
      <c r="O2158" t="b">
        <v>0</v>
      </c>
      <c r="P2158">
        <v>52</v>
      </c>
      <c r="Q2158" t="b">
        <v>1</v>
      </c>
      <c r="R2158" t="s">
        <v>8271</v>
      </c>
      <c r="S2158" s="2">
        <f>IF(E2158=0,0,E2158/D2158*100)</f>
        <v>110.66666666666667</v>
      </c>
      <c r="T2158" s="4">
        <f>IF(E2158=0,0,E2158/P2158)</f>
        <v>63.846153846153847</v>
      </c>
      <c r="U2158" t="str">
        <f>PROPER(LEFT(R2158,(SEARCH("/",R2158)-2)+1))</f>
        <v>Theater</v>
      </c>
      <c r="V2158" t="str">
        <f>PROPER(RIGHT(R2158,LEN(R2158)-SEARCH("/",R2158)))</f>
        <v>Plays</v>
      </c>
    </row>
    <row r="2159" spans="1:22" x14ac:dyDescent="0.25">
      <c r="A2159">
        <v>2835</v>
      </c>
      <c r="B2159" s="7" t="s">
        <v>2835</v>
      </c>
      <c r="C2159" s="7" t="s">
        <v>6945</v>
      </c>
      <c r="D2159" s="4">
        <v>1000</v>
      </c>
      <c r="E2159" s="4">
        <v>1870.99</v>
      </c>
      <c r="F2159" t="s">
        <v>8219</v>
      </c>
      <c r="G2159" t="s">
        <v>8225</v>
      </c>
      <c r="H2159" t="s">
        <v>8247</v>
      </c>
      <c r="I2159">
        <v>1449273600</v>
      </c>
      <c r="J2159" s="11">
        <f>(((I2159/60)/60)/24)+DATE(1970,1,1)</f>
        <v>42343</v>
      </c>
      <c r="K2159">
        <v>1446742417</v>
      </c>
      <c r="L2159" s="15">
        <f>(((K2159/60)/60)/24)+DATE(1970,1,1)</f>
        <v>42313.703900462962</v>
      </c>
      <c r="M2159" s="63">
        <f>DATEDIF(L2159,J2159,"D")</f>
        <v>30</v>
      </c>
      <c r="N2159" s="5">
        <v>30</v>
      </c>
      <c r="O2159" t="b">
        <v>0</v>
      </c>
      <c r="P2159">
        <v>93</v>
      </c>
      <c r="Q2159" t="b">
        <v>1</v>
      </c>
      <c r="R2159" t="s">
        <v>8271</v>
      </c>
      <c r="S2159" s="2">
        <f>IF(E2159=0,0,E2159/D2159*100)</f>
        <v>187.09899999999999</v>
      </c>
      <c r="T2159" s="4">
        <f>IF(E2159=0,0,E2159/P2159)</f>
        <v>20.118172043010752</v>
      </c>
      <c r="U2159" t="str">
        <f>PROPER(LEFT(R2159,(SEARCH("/",R2159)-2)+1))</f>
        <v>Theater</v>
      </c>
      <c r="V2159" t="str">
        <f>PROPER(RIGHT(R2159,LEN(R2159)-SEARCH("/",R2159)))</f>
        <v>Plays</v>
      </c>
    </row>
    <row r="2160" spans="1:22" x14ac:dyDescent="0.25">
      <c r="A2160">
        <v>2844</v>
      </c>
      <c r="B2160" s="7" t="s">
        <v>2844</v>
      </c>
      <c r="C2160" s="7" t="s">
        <v>6954</v>
      </c>
      <c r="D2160" s="4">
        <v>550</v>
      </c>
      <c r="E2160" s="4">
        <v>30</v>
      </c>
      <c r="F2160" t="s">
        <v>8221</v>
      </c>
      <c r="G2160" t="s">
        <v>8239</v>
      </c>
      <c r="H2160" t="s">
        <v>8249</v>
      </c>
      <c r="I2160">
        <v>1483535180</v>
      </c>
      <c r="J2160" s="11">
        <f>(((I2160/60)/60)/24)+DATE(1970,1,1)</f>
        <v>42739.546064814815</v>
      </c>
      <c r="K2160">
        <v>1480943180</v>
      </c>
      <c r="L2160" s="15">
        <f>(((K2160/60)/60)/24)+DATE(1970,1,1)</f>
        <v>42709.546064814815</v>
      </c>
      <c r="M2160" s="63">
        <f>DATEDIF(L2160,J2160,"D")</f>
        <v>30</v>
      </c>
      <c r="N2160" s="5">
        <v>30</v>
      </c>
      <c r="O2160" t="b">
        <v>0</v>
      </c>
      <c r="P2160">
        <v>1</v>
      </c>
      <c r="Q2160" t="b">
        <v>0</v>
      </c>
      <c r="R2160" t="s">
        <v>8271</v>
      </c>
      <c r="S2160" s="2">
        <f>IF(E2160=0,0,E2160/D2160*100)</f>
        <v>5.4545454545454541</v>
      </c>
      <c r="T2160" s="4">
        <f>IF(E2160=0,0,E2160/P2160)</f>
        <v>30</v>
      </c>
      <c r="U2160" t="str">
        <f>PROPER(LEFT(R2160,(SEARCH("/",R2160)-2)+1))</f>
        <v>Theater</v>
      </c>
      <c r="V2160" t="str">
        <f>PROPER(RIGHT(R2160,LEN(R2160)-SEARCH("/",R2160)))</f>
        <v>Plays</v>
      </c>
    </row>
    <row r="2161" spans="1:22" x14ac:dyDescent="0.25">
      <c r="A2161">
        <v>2848</v>
      </c>
      <c r="B2161" s="7" t="s">
        <v>2848</v>
      </c>
      <c r="C2161" s="7" t="s">
        <v>6958</v>
      </c>
      <c r="D2161" s="4">
        <v>35000</v>
      </c>
      <c r="E2161" s="4">
        <v>70</v>
      </c>
      <c r="F2161" t="s">
        <v>8221</v>
      </c>
      <c r="G2161" t="s">
        <v>8224</v>
      </c>
      <c r="H2161" t="s">
        <v>8246</v>
      </c>
      <c r="I2161">
        <v>1432913659</v>
      </c>
      <c r="J2161" s="11">
        <f>(((I2161/60)/60)/24)+DATE(1970,1,1)</f>
        <v>42153.648831018523</v>
      </c>
      <c r="K2161">
        <v>1430321659</v>
      </c>
      <c r="L2161" s="15">
        <f>(((K2161/60)/60)/24)+DATE(1970,1,1)</f>
        <v>42123.648831018523</v>
      </c>
      <c r="M2161" s="63">
        <f>DATEDIF(L2161,J2161,"D")</f>
        <v>30</v>
      </c>
      <c r="N2161" s="5">
        <v>30</v>
      </c>
      <c r="O2161" t="b">
        <v>0</v>
      </c>
      <c r="P2161">
        <v>3</v>
      </c>
      <c r="Q2161" t="b">
        <v>0</v>
      </c>
      <c r="R2161" t="s">
        <v>8271</v>
      </c>
      <c r="S2161" s="2">
        <f>IF(E2161=0,0,E2161/D2161*100)</f>
        <v>0.2</v>
      </c>
      <c r="T2161" s="4">
        <f>IF(E2161=0,0,E2161/P2161)</f>
        <v>23.333333333333332</v>
      </c>
      <c r="U2161" t="str">
        <f>PROPER(LEFT(R2161,(SEARCH("/",R2161)-2)+1))</f>
        <v>Theater</v>
      </c>
      <c r="V2161" t="str">
        <f>PROPER(RIGHT(R2161,LEN(R2161)-SEARCH("/",R2161)))</f>
        <v>Plays</v>
      </c>
    </row>
    <row r="2162" spans="1:22" x14ac:dyDescent="0.25">
      <c r="A2162">
        <v>2849</v>
      </c>
      <c r="B2162" s="7" t="s">
        <v>2849</v>
      </c>
      <c r="C2162" s="7" t="s">
        <v>6959</v>
      </c>
      <c r="D2162" s="4">
        <v>500</v>
      </c>
      <c r="E2162" s="4">
        <v>5</v>
      </c>
      <c r="F2162" t="s">
        <v>8221</v>
      </c>
      <c r="G2162" t="s">
        <v>8225</v>
      </c>
      <c r="H2162" t="s">
        <v>8247</v>
      </c>
      <c r="I2162">
        <v>1461406600</v>
      </c>
      <c r="J2162" s="11">
        <f>(((I2162/60)/60)/24)+DATE(1970,1,1)</f>
        <v>42483.428240740745</v>
      </c>
      <c r="K2162">
        <v>1458814600</v>
      </c>
      <c r="L2162" s="15">
        <f>(((K2162/60)/60)/24)+DATE(1970,1,1)</f>
        <v>42453.428240740745</v>
      </c>
      <c r="M2162" s="63">
        <f>DATEDIF(L2162,J2162,"D")</f>
        <v>30</v>
      </c>
      <c r="N2162" s="5">
        <v>30</v>
      </c>
      <c r="O2162" t="b">
        <v>0</v>
      </c>
      <c r="P2162">
        <v>1</v>
      </c>
      <c r="Q2162" t="b">
        <v>0</v>
      </c>
      <c r="R2162" t="s">
        <v>8271</v>
      </c>
      <c r="S2162" s="2">
        <f>IF(E2162=0,0,E2162/D2162*100)</f>
        <v>1</v>
      </c>
      <c r="T2162" s="4">
        <f>IF(E2162=0,0,E2162/P2162)</f>
        <v>5</v>
      </c>
      <c r="U2162" t="str">
        <f>PROPER(LEFT(R2162,(SEARCH("/",R2162)-2)+1))</f>
        <v>Theater</v>
      </c>
      <c r="V2162" t="str">
        <f>PROPER(RIGHT(R2162,LEN(R2162)-SEARCH("/",R2162)))</f>
        <v>Plays</v>
      </c>
    </row>
    <row r="2163" spans="1:22" x14ac:dyDescent="0.25">
      <c r="A2163">
        <v>2850</v>
      </c>
      <c r="B2163" s="7" t="s">
        <v>2850</v>
      </c>
      <c r="C2163" s="7" t="s">
        <v>6960</v>
      </c>
      <c r="D2163" s="4">
        <v>8000</v>
      </c>
      <c r="E2163" s="4">
        <v>311</v>
      </c>
      <c r="F2163" t="s">
        <v>8221</v>
      </c>
      <c r="G2163" t="s">
        <v>8224</v>
      </c>
      <c r="H2163" t="s">
        <v>8246</v>
      </c>
      <c r="I2163">
        <v>1409962211</v>
      </c>
      <c r="J2163" s="11">
        <f>(((I2163/60)/60)/24)+DATE(1970,1,1)</f>
        <v>41888.007071759261</v>
      </c>
      <c r="K2163">
        <v>1407370211</v>
      </c>
      <c r="L2163" s="15">
        <f>(((K2163/60)/60)/24)+DATE(1970,1,1)</f>
        <v>41858.007071759261</v>
      </c>
      <c r="M2163" s="63">
        <f>DATEDIF(L2163,J2163,"D")</f>
        <v>30</v>
      </c>
      <c r="N2163" s="5">
        <v>30</v>
      </c>
      <c r="O2163" t="b">
        <v>0</v>
      </c>
      <c r="P2163">
        <v>13</v>
      </c>
      <c r="Q2163" t="b">
        <v>0</v>
      </c>
      <c r="R2163" t="s">
        <v>8271</v>
      </c>
      <c r="S2163" s="2">
        <f>IF(E2163=0,0,E2163/D2163*100)</f>
        <v>3.8875000000000002</v>
      </c>
      <c r="T2163" s="4">
        <f>IF(E2163=0,0,E2163/P2163)</f>
        <v>23.923076923076923</v>
      </c>
      <c r="U2163" t="str">
        <f>PROPER(LEFT(R2163,(SEARCH("/",R2163)-2)+1))</f>
        <v>Theater</v>
      </c>
      <c r="V2163" t="str">
        <f>PROPER(RIGHT(R2163,LEN(R2163)-SEARCH("/",R2163)))</f>
        <v>Plays</v>
      </c>
    </row>
    <row r="2164" spans="1:22" x14ac:dyDescent="0.25">
      <c r="A2164">
        <v>2852</v>
      </c>
      <c r="B2164" s="7" t="s">
        <v>2852</v>
      </c>
      <c r="C2164" s="7" t="s">
        <v>6962</v>
      </c>
      <c r="D2164" s="4">
        <v>5000</v>
      </c>
      <c r="E2164" s="4">
        <v>95</v>
      </c>
      <c r="F2164" t="s">
        <v>8221</v>
      </c>
      <c r="G2164" t="s">
        <v>8224</v>
      </c>
      <c r="H2164" t="s">
        <v>8246</v>
      </c>
      <c r="I2164">
        <v>1403312703</v>
      </c>
      <c r="J2164" s="11">
        <f>(((I2164/60)/60)/24)+DATE(1970,1,1)</f>
        <v>41811.045173611114</v>
      </c>
      <c r="K2164">
        <v>1400720703</v>
      </c>
      <c r="L2164" s="15">
        <f>(((K2164/60)/60)/24)+DATE(1970,1,1)</f>
        <v>41781.045173611114</v>
      </c>
      <c r="M2164" s="63">
        <f>DATEDIF(L2164,J2164,"D")</f>
        <v>30</v>
      </c>
      <c r="N2164" s="5">
        <v>30</v>
      </c>
      <c r="O2164" t="b">
        <v>0</v>
      </c>
      <c r="P2164">
        <v>6</v>
      </c>
      <c r="Q2164" t="b">
        <v>0</v>
      </c>
      <c r="R2164" t="s">
        <v>8271</v>
      </c>
      <c r="S2164" s="2">
        <f>IF(E2164=0,0,E2164/D2164*100)</f>
        <v>1.9</v>
      </c>
      <c r="T2164" s="4">
        <f>IF(E2164=0,0,E2164/P2164)</f>
        <v>15.833333333333334</v>
      </c>
      <c r="U2164" t="str">
        <f>PROPER(LEFT(R2164,(SEARCH("/",R2164)-2)+1))</f>
        <v>Theater</v>
      </c>
      <c r="V2164" t="str">
        <f>PROPER(RIGHT(R2164,LEN(R2164)-SEARCH("/",R2164)))</f>
        <v>Plays</v>
      </c>
    </row>
    <row r="2165" spans="1:22" x14ac:dyDescent="0.25">
      <c r="A2165">
        <v>2862</v>
      </c>
      <c r="B2165" s="7" t="s">
        <v>2862</v>
      </c>
      <c r="C2165" s="7" t="s">
        <v>6972</v>
      </c>
      <c r="D2165" s="4">
        <v>12700</v>
      </c>
      <c r="E2165" s="4">
        <v>55</v>
      </c>
      <c r="F2165" t="s">
        <v>8221</v>
      </c>
      <c r="G2165" t="s">
        <v>8224</v>
      </c>
      <c r="H2165" t="s">
        <v>8246</v>
      </c>
      <c r="I2165">
        <v>1403636229</v>
      </c>
      <c r="J2165" s="11">
        <f>(((I2165/60)/60)/24)+DATE(1970,1,1)</f>
        <v>41814.789687500001</v>
      </c>
      <c r="K2165">
        <v>1401044229</v>
      </c>
      <c r="L2165" s="15">
        <f>(((K2165/60)/60)/24)+DATE(1970,1,1)</f>
        <v>41784.789687500001</v>
      </c>
      <c r="M2165" s="63">
        <f>DATEDIF(L2165,J2165,"D")</f>
        <v>30</v>
      </c>
      <c r="N2165" s="5">
        <v>30</v>
      </c>
      <c r="O2165" t="b">
        <v>0</v>
      </c>
      <c r="P2165">
        <v>3</v>
      </c>
      <c r="Q2165" t="b">
        <v>0</v>
      </c>
      <c r="R2165" t="s">
        <v>8271</v>
      </c>
      <c r="S2165" s="2">
        <f>IF(E2165=0,0,E2165/D2165*100)</f>
        <v>0.43307086614173229</v>
      </c>
      <c r="T2165" s="4">
        <f>IF(E2165=0,0,E2165/P2165)</f>
        <v>18.333333333333332</v>
      </c>
      <c r="U2165" t="str">
        <f>PROPER(LEFT(R2165,(SEARCH("/",R2165)-2)+1))</f>
        <v>Theater</v>
      </c>
      <c r="V2165" t="str">
        <f>PROPER(RIGHT(R2165,LEN(R2165)-SEARCH("/",R2165)))</f>
        <v>Plays</v>
      </c>
    </row>
    <row r="2166" spans="1:22" x14ac:dyDescent="0.25">
      <c r="A2166">
        <v>2864</v>
      </c>
      <c r="B2166" s="7" t="s">
        <v>2864</v>
      </c>
      <c r="C2166" s="7" t="s">
        <v>6974</v>
      </c>
      <c r="D2166" s="4">
        <v>2500</v>
      </c>
      <c r="E2166" s="4">
        <v>40</v>
      </c>
      <c r="F2166" t="s">
        <v>8221</v>
      </c>
      <c r="G2166" t="s">
        <v>8225</v>
      </c>
      <c r="H2166" t="s">
        <v>8247</v>
      </c>
      <c r="I2166">
        <v>1437139080</v>
      </c>
      <c r="J2166" s="11">
        <f>(((I2166/60)/60)/24)+DATE(1970,1,1)</f>
        <v>42202.554166666669</v>
      </c>
      <c r="K2166">
        <v>1434552207</v>
      </c>
      <c r="L2166" s="15">
        <f>(((K2166/60)/60)/24)+DATE(1970,1,1)</f>
        <v>42172.613506944443</v>
      </c>
      <c r="M2166" s="63">
        <f>DATEDIF(L2166,J2166,"D")</f>
        <v>30</v>
      </c>
      <c r="N2166" s="5">
        <v>30</v>
      </c>
      <c r="O2166" t="b">
        <v>0</v>
      </c>
      <c r="P2166">
        <v>3</v>
      </c>
      <c r="Q2166" t="b">
        <v>0</v>
      </c>
      <c r="R2166" t="s">
        <v>8271</v>
      </c>
      <c r="S2166" s="2">
        <f>IF(E2166=0,0,E2166/D2166*100)</f>
        <v>1.6</v>
      </c>
      <c r="T2166" s="4">
        <f>IF(E2166=0,0,E2166/P2166)</f>
        <v>13.333333333333334</v>
      </c>
      <c r="U2166" t="str">
        <f>PROPER(LEFT(R2166,(SEARCH("/",R2166)-2)+1))</f>
        <v>Theater</v>
      </c>
      <c r="V2166" t="str">
        <f>PROPER(RIGHT(R2166,LEN(R2166)-SEARCH("/",R2166)))</f>
        <v>Plays</v>
      </c>
    </row>
    <row r="2167" spans="1:22" x14ac:dyDescent="0.25">
      <c r="A2167">
        <v>2866</v>
      </c>
      <c r="B2167" s="7" t="s">
        <v>2866</v>
      </c>
      <c r="C2167" s="7" t="s">
        <v>6976</v>
      </c>
      <c r="D2167" s="4">
        <v>5000</v>
      </c>
      <c r="E2167" s="4">
        <v>45</v>
      </c>
      <c r="F2167" t="s">
        <v>8221</v>
      </c>
      <c r="G2167" t="s">
        <v>8224</v>
      </c>
      <c r="H2167" t="s">
        <v>8246</v>
      </c>
      <c r="I2167">
        <v>1476482400</v>
      </c>
      <c r="J2167" s="11">
        <f>(((I2167/60)/60)/24)+DATE(1970,1,1)</f>
        <v>42657.916666666672</v>
      </c>
      <c r="K2167">
        <v>1473893721</v>
      </c>
      <c r="L2167" s="15">
        <f>(((K2167/60)/60)/24)+DATE(1970,1,1)</f>
        <v>42627.955104166671</v>
      </c>
      <c r="M2167" s="63">
        <f>DATEDIF(L2167,J2167,"D")</f>
        <v>30</v>
      </c>
      <c r="N2167" s="5">
        <v>30</v>
      </c>
      <c r="O2167" t="b">
        <v>0</v>
      </c>
      <c r="P2167">
        <v>2</v>
      </c>
      <c r="Q2167" t="b">
        <v>0</v>
      </c>
      <c r="R2167" t="s">
        <v>8271</v>
      </c>
      <c r="S2167" s="2">
        <f>IF(E2167=0,0,E2167/D2167*100)</f>
        <v>0.89999999999999991</v>
      </c>
      <c r="T2167" s="4">
        <f>IF(E2167=0,0,E2167/P2167)</f>
        <v>22.5</v>
      </c>
      <c r="U2167" t="str">
        <f>PROPER(LEFT(R2167,(SEARCH("/",R2167)-2)+1))</f>
        <v>Theater</v>
      </c>
      <c r="V2167" t="str">
        <f>PROPER(RIGHT(R2167,LEN(R2167)-SEARCH("/",R2167)))</f>
        <v>Plays</v>
      </c>
    </row>
    <row r="2168" spans="1:22" x14ac:dyDescent="0.25">
      <c r="A2168">
        <v>2868</v>
      </c>
      <c r="B2168" s="7" t="s">
        <v>2868</v>
      </c>
      <c r="C2168" s="7" t="s">
        <v>6978</v>
      </c>
      <c r="D2168" s="4">
        <v>15000</v>
      </c>
      <c r="E2168" s="4">
        <v>6301.76</v>
      </c>
      <c r="F2168" t="s">
        <v>8221</v>
      </c>
      <c r="G2168" t="s">
        <v>8224</v>
      </c>
      <c r="H2168" t="s">
        <v>8246</v>
      </c>
      <c r="I2168">
        <v>1475697054</v>
      </c>
      <c r="J2168" s="11">
        <f>(((I2168/60)/60)/24)+DATE(1970,1,1)</f>
        <v>42648.827013888891</v>
      </c>
      <c r="K2168">
        <v>1473105054</v>
      </c>
      <c r="L2168" s="15">
        <f>(((K2168/60)/60)/24)+DATE(1970,1,1)</f>
        <v>42618.827013888891</v>
      </c>
      <c r="M2168" s="63">
        <f>DATEDIF(L2168,J2168,"D")</f>
        <v>30</v>
      </c>
      <c r="N2168" s="5">
        <v>30</v>
      </c>
      <c r="O2168" t="b">
        <v>0</v>
      </c>
      <c r="P2168">
        <v>60</v>
      </c>
      <c r="Q2168" t="b">
        <v>0</v>
      </c>
      <c r="R2168" t="s">
        <v>8271</v>
      </c>
      <c r="S2168" s="2">
        <f>IF(E2168=0,0,E2168/D2168*100)</f>
        <v>42.011733333333332</v>
      </c>
      <c r="T2168" s="4">
        <f>IF(E2168=0,0,E2168/P2168)</f>
        <v>105.02933333333334</v>
      </c>
      <c r="U2168" t="str">
        <f>PROPER(LEFT(R2168,(SEARCH("/",R2168)-2)+1))</f>
        <v>Theater</v>
      </c>
      <c r="V2168" t="str">
        <f>PROPER(RIGHT(R2168,LEN(R2168)-SEARCH("/",R2168)))</f>
        <v>Plays</v>
      </c>
    </row>
    <row r="2169" spans="1:22" x14ac:dyDescent="0.25">
      <c r="A2169">
        <v>2869</v>
      </c>
      <c r="B2169" s="7" t="s">
        <v>2869</v>
      </c>
      <c r="C2169" s="7" t="s">
        <v>6979</v>
      </c>
      <c r="D2169" s="4">
        <v>20000</v>
      </c>
      <c r="E2169" s="4">
        <v>177</v>
      </c>
      <c r="F2169" t="s">
        <v>8221</v>
      </c>
      <c r="G2169" t="s">
        <v>8224</v>
      </c>
      <c r="H2169" t="s">
        <v>8246</v>
      </c>
      <c r="I2169">
        <v>1468937681</v>
      </c>
      <c r="J2169" s="11">
        <f>(((I2169/60)/60)/24)+DATE(1970,1,1)</f>
        <v>42570.593530092592</v>
      </c>
      <c r="K2169">
        <v>1466345681</v>
      </c>
      <c r="L2169" s="15">
        <f>(((K2169/60)/60)/24)+DATE(1970,1,1)</f>
        <v>42540.593530092592</v>
      </c>
      <c r="M2169" s="63">
        <f>DATEDIF(L2169,J2169,"D")</f>
        <v>30</v>
      </c>
      <c r="N2169" s="5">
        <v>30</v>
      </c>
      <c r="O2169" t="b">
        <v>0</v>
      </c>
      <c r="P2169">
        <v>5</v>
      </c>
      <c r="Q2169" t="b">
        <v>0</v>
      </c>
      <c r="R2169" t="s">
        <v>8271</v>
      </c>
      <c r="S2169" s="2">
        <f>IF(E2169=0,0,E2169/D2169*100)</f>
        <v>0.88500000000000001</v>
      </c>
      <c r="T2169" s="4">
        <f>IF(E2169=0,0,E2169/P2169)</f>
        <v>35.4</v>
      </c>
      <c r="U2169" t="str">
        <f>PROPER(LEFT(R2169,(SEARCH("/",R2169)-2)+1))</f>
        <v>Theater</v>
      </c>
      <c r="V2169" t="str">
        <f>PROPER(RIGHT(R2169,LEN(R2169)-SEARCH("/",R2169)))</f>
        <v>Plays</v>
      </c>
    </row>
    <row r="2170" spans="1:22" x14ac:dyDescent="0.25">
      <c r="A2170">
        <v>2870</v>
      </c>
      <c r="B2170" s="7" t="s">
        <v>2870</v>
      </c>
      <c r="C2170" s="7" t="s">
        <v>6980</v>
      </c>
      <c r="D2170" s="4">
        <v>5000</v>
      </c>
      <c r="E2170" s="4">
        <v>750</v>
      </c>
      <c r="F2170" t="s">
        <v>8221</v>
      </c>
      <c r="G2170" t="s">
        <v>8224</v>
      </c>
      <c r="H2170" t="s">
        <v>8246</v>
      </c>
      <c r="I2170">
        <v>1400301165</v>
      </c>
      <c r="J2170" s="11">
        <f>(((I2170/60)/60)/24)+DATE(1970,1,1)</f>
        <v>41776.189409722225</v>
      </c>
      <c r="K2170">
        <v>1397709165</v>
      </c>
      <c r="L2170" s="15">
        <f>(((K2170/60)/60)/24)+DATE(1970,1,1)</f>
        <v>41746.189409722225</v>
      </c>
      <c r="M2170" s="63">
        <f>DATEDIF(L2170,J2170,"D")</f>
        <v>30</v>
      </c>
      <c r="N2170" s="5">
        <v>30</v>
      </c>
      <c r="O2170" t="b">
        <v>0</v>
      </c>
      <c r="P2170">
        <v>9</v>
      </c>
      <c r="Q2170" t="b">
        <v>0</v>
      </c>
      <c r="R2170" t="s">
        <v>8271</v>
      </c>
      <c r="S2170" s="2">
        <f>IF(E2170=0,0,E2170/D2170*100)</f>
        <v>15</v>
      </c>
      <c r="T2170" s="4">
        <f>IF(E2170=0,0,E2170/P2170)</f>
        <v>83.333333333333329</v>
      </c>
      <c r="U2170" t="str">
        <f>PROPER(LEFT(R2170,(SEARCH("/",R2170)-2)+1))</f>
        <v>Theater</v>
      </c>
      <c r="V2170" t="str">
        <f>PROPER(RIGHT(R2170,LEN(R2170)-SEARCH("/",R2170)))</f>
        <v>Plays</v>
      </c>
    </row>
    <row r="2171" spans="1:22" x14ac:dyDescent="0.25">
      <c r="A2171">
        <v>2873</v>
      </c>
      <c r="B2171" s="7" t="s">
        <v>2873</v>
      </c>
      <c r="C2171" s="7" t="s">
        <v>6983</v>
      </c>
      <c r="D2171" s="4">
        <v>2500</v>
      </c>
      <c r="E2171" s="4">
        <v>953</v>
      </c>
      <c r="F2171" t="s">
        <v>8221</v>
      </c>
      <c r="G2171" t="s">
        <v>8224</v>
      </c>
      <c r="H2171" t="s">
        <v>8246</v>
      </c>
      <c r="I2171">
        <v>1422473831</v>
      </c>
      <c r="J2171" s="11">
        <f>(((I2171/60)/60)/24)+DATE(1970,1,1)</f>
        <v>42032.817488425921</v>
      </c>
      <c r="K2171">
        <v>1419881831</v>
      </c>
      <c r="L2171" s="15">
        <f>(((K2171/60)/60)/24)+DATE(1970,1,1)</f>
        <v>42002.817488425921</v>
      </c>
      <c r="M2171" s="63">
        <f>DATEDIF(L2171,J2171,"D")</f>
        <v>30</v>
      </c>
      <c r="N2171" s="5">
        <v>30</v>
      </c>
      <c r="O2171" t="b">
        <v>0</v>
      </c>
      <c r="P2171">
        <v>8</v>
      </c>
      <c r="Q2171" t="b">
        <v>0</v>
      </c>
      <c r="R2171" t="s">
        <v>8271</v>
      </c>
      <c r="S2171" s="2">
        <f>IF(E2171=0,0,E2171/D2171*100)</f>
        <v>38.119999999999997</v>
      </c>
      <c r="T2171" s="4">
        <f>IF(E2171=0,0,E2171/P2171)</f>
        <v>119.125</v>
      </c>
      <c r="U2171" t="str">
        <f>PROPER(LEFT(R2171,(SEARCH("/",R2171)-2)+1))</f>
        <v>Theater</v>
      </c>
      <c r="V2171" t="str">
        <f>PROPER(RIGHT(R2171,LEN(R2171)-SEARCH("/",R2171)))</f>
        <v>Plays</v>
      </c>
    </row>
    <row r="2172" spans="1:22" x14ac:dyDescent="0.25">
      <c r="A2172">
        <v>2874</v>
      </c>
      <c r="B2172" s="7" t="s">
        <v>2874</v>
      </c>
      <c r="C2172" s="7" t="s">
        <v>6984</v>
      </c>
      <c r="D2172" s="4">
        <v>5000</v>
      </c>
      <c r="E2172" s="4">
        <v>271</v>
      </c>
      <c r="F2172" t="s">
        <v>8221</v>
      </c>
      <c r="G2172" t="s">
        <v>8224</v>
      </c>
      <c r="H2172" t="s">
        <v>8246</v>
      </c>
      <c r="I2172">
        <v>1484684186</v>
      </c>
      <c r="J2172" s="11">
        <f>(((I2172/60)/60)/24)+DATE(1970,1,1)</f>
        <v>42752.84474537037</v>
      </c>
      <c r="K2172">
        <v>1482092186</v>
      </c>
      <c r="L2172" s="15">
        <f>(((K2172/60)/60)/24)+DATE(1970,1,1)</f>
        <v>42722.84474537037</v>
      </c>
      <c r="M2172" s="63">
        <f>DATEDIF(L2172,J2172,"D")</f>
        <v>30</v>
      </c>
      <c r="N2172" s="5">
        <v>30</v>
      </c>
      <c r="O2172" t="b">
        <v>0</v>
      </c>
      <c r="P2172">
        <v>3</v>
      </c>
      <c r="Q2172" t="b">
        <v>0</v>
      </c>
      <c r="R2172" t="s">
        <v>8271</v>
      </c>
      <c r="S2172" s="2">
        <f>IF(E2172=0,0,E2172/D2172*100)</f>
        <v>5.42</v>
      </c>
      <c r="T2172" s="4">
        <f>IF(E2172=0,0,E2172/P2172)</f>
        <v>90.333333333333329</v>
      </c>
      <c r="U2172" t="str">
        <f>PROPER(LEFT(R2172,(SEARCH("/",R2172)-2)+1))</f>
        <v>Theater</v>
      </c>
      <c r="V2172" t="str">
        <f>PROPER(RIGHT(R2172,LEN(R2172)-SEARCH("/",R2172)))</f>
        <v>Plays</v>
      </c>
    </row>
    <row r="2173" spans="1:22" x14ac:dyDescent="0.25">
      <c r="A2173">
        <v>2875</v>
      </c>
      <c r="B2173" s="7" t="s">
        <v>2875</v>
      </c>
      <c r="C2173" s="7" t="s">
        <v>6985</v>
      </c>
      <c r="D2173" s="4">
        <v>20000</v>
      </c>
      <c r="E2173" s="4">
        <v>7</v>
      </c>
      <c r="F2173" t="s">
        <v>8221</v>
      </c>
      <c r="G2173" t="s">
        <v>8224</v>
      </c>
      <c r="H2173" t="s">
        <v>8246</v>
      </c>
      <c r="I2173">
        <v>1462417493</v>
      </c>
      <c r="J2173" s="11">
        <f>(((I2173/60)/60)/24)+DATE(1970,1,1)</f>
        <v>42495.128391203703</v>
      </c>
      <c r="K2173">
        <v>1459825493</v>
      </c>
      <c r="L2173" s="15">
        <f>(((K2173/60)/60)/24)+DATE(1970,1,1)</f>
        <v>42465.128391203703</v>
      </c>
      <c r="M2173" s="63">
        <f>DATEDIF(L2173,J2173,"D")</f>
        <v>30</v>
      </c>
      <c r="N2173" s="5">
        <v>30</v>
      </c>
      <c r="O2173" t="b">
        <v>0</v>
      </c>
      <c r="P2173">
        <v>3</v>
      </c>
      <c r="Q2173" t="b">
        <v>0</v>
      </c>
      <c r="R2173" t="s">
        <v>8271</v>
      </c>
      <c r="S2173" s="2">
        <f>IF(E2173=0,0,E2173/D2173*100)</f>
        <v>3.4999999999999996E-2</v>
      </c>
      <c r="T2173" s="4">
        <f>IF(E2173=0,0,E2173/P2173)</f>
        <v>2.3333333333333335</v>
      </c>
      <c r="U2173" t="str">
        <f>PROPER(LEFT(R2173,(SEARCH("/",R2173)-2)+1))</f>
        <v>Theater</v>
      </c>
      <c r="V2173" t="str">
        <f>PROPER(RIGHT(R2173,LEN(R2173)-SEARCH("/",R2173)))</f>
        <v>Plays</v>
      </c>
    </row>
    <row r="2174" spans="1:22" x14ac:dyDescent="0.25">
      <c r="A2174">
        <v>2876</v>
      </c>
      <c r="B2174" s="7" t="s">
        <v>2876</v>
      </c>
      <c r="C2174" s="7" t="s">
        <v>6986</v>
      </c>
      <c r="D2174" s="4">
        <v>150000</v>
      </c>
      <c r="E2174" s="4">
        <v>0</v>
      </c>
      <c r="F2174" t="s">
        <v>8221</v>
      </c>
      <c r="G2174" t="s">
        <v>8224</v>
      </c>
      <c r="H2174" t="s">
        <v>8246</v>
      </c>
      <c r="I2174">
        <v>1437069079</v>
      </c>
      <c r="J2174" s="11">
        <f>(((I2174/60)/60)/24)+DATE(1970,1,1)</f>
        <v>42201.743969907402</v>
      </c>
      <c r="K2174">
        <v>1434477079</v>
      </c>
      <c r="L2174" s="15">
        <f>(((K2174/60)/60)/24)+DATE(1970,1,1)</f>
        <v>42171.743969907402</v>
      </c>
      <c r="M2174" s="63">
        <f>DATEDIF(L2174,J2174,"D")</f>
        <v>30</v>
      </c>
      <c r="N2174" s="5">
        <v>30</v>
      </c>
      <c r="O2174" t="b">
        <v>0</v>
      </c>
      <c r="P2174">
        <v>0</v>
      </c>
      <c r="Q2174" t="b">
        <v>0</v>
      </c>
      <c r="R2174" t="s">
        <v>8271</v>
      </c>
      <c r="S2174" s="2">
        <f>IF(E2174=0,0,E2174/D2174*100)</f>
        <v>0</v>
      </c>
      <c r="T2174" s="4">
        <f>IF(E2174=0,0,E2174/P2174)</f>
        <v>0</v>
      </c>
      <c r="U2174" t="str">
        <f>PROPER(LEFT(R2174,(SEARCH("/",R2174)-2)+1))</f>
        <v>Theater</v>
      </c>
      <c r="V2174" t="str">
        <f>PROPER(RIGHT(R2174,LEN(R2174)-SEARCH("/",R2174)))</f>
        <v>Plays</v>
      </c>
    </row>
    <row r="2175" spans="1:22" x14ac:dyDescent="0.25">
      <c r="A2175">
        <v>2879</v>
      </c>
      <c r="B2175" s="7" t="s">
        <v>2879</v>
      </c>
      <c r="C2175" s="7" t="s">
        <v>6989</v>
      </c>
      <c r="D2175" s="4">
        <v>11200</v>
      </c>
      <c r="E2175" s="4">
        <v>29</v>
      </c>
      <c r="F2175" t="s">
        <v>8221</v>
      </c>
      <c r="G2175" t="s">
        <v>8224</v>
      </c>
      <c r="H2175" t="s">
        <v>8246</v>
      </c>
      <c r="I2175">
        <v>1453310661</v>
      </c>
      <c r="J2175" s="11">
        <f>(((I2175/60)/60)/24)+DATE(1970,1,1)</f>
        <v>42389.725243055553</v>
      </c>
      <c r="K2175">
        <v>1450718661</v>
      </c>
      <c r="L2175" s="15">
        <f>(((K2175/60)/60)/24)+DATE(1970,1,1)</f>
        <v>42359.725243055553</v>
      </c>
      <c r="M2175" s="63">
        <f>DATEDIF(L2175,J2175,"D")</f>
        <v>30</v>
      </c>
      <c r="N2175" s="5">
        <v>30</v>
      </c>
      <c r="O2175" t="b">
        <v>0</v>
      </c>
      <c r="P2175">
        <v>1</v>
      </c>
      <c r="Q2175" t="b">
        <v>0</v>
      </c>
      <c r="R2175" t="s">
        <v>8271</v>
      </c>
      <c r="S2175" s="2">
        <f>IF(E2175=0,0,E2175/D2175*100)</f>
        <v>0.2589285714285714</v>
      </c>
      <c r="T2175" s="4">
        <f>IF(E2175=0,0,E2175/P2175)</f>
        <v>29</v>
      </c>
      <c r="U2175" t="str">
        <f>PROPER(LEFT(R2175,(SEARCH("/",R2175)-2)+1))</f>
        <v>Theater</v>
      </c>
      <c r="V2175" t="str">
        <f>PROPER(RIGHT(R2175,LEN(R2175)-SEARCH("/",R2175)))</f>
        <v>Plays</v>
      </c>
    </row>
    <row r="2176" spans="1:22" x14ac:dyDescent="0.25">
      <c r="A2176">
        <v>2882</v>
      </c>
      <c r="B2176" s="7" t="s">
        <v>2882</v>
      </c>
      <c r="C2176" s="7" t="s">
        <v>6992</v>
      </c>
      <c r="D2176" s="4">
        <v>750</v>
      </c>
      <c r="E2176" s="4">
        <v>252</v>
      </c>
      <c r="F2176" t="s">
        <v>8221</v>
      </c>
      <c r="G2176" t="s">
        <v>8224</v>
      </c>
      <c r="H2176" t="s">
        <v>8246</v>
      </c>
      <c r="I2176">
        <v>1462112318</v>
      </c>
      <c r="J2176" s="11">
        <f>(((I2176/60)/60)/24)+DATE(1970,1,1)</f>
        <v>42491.596273148149</v>
      </c>
      <c r="K2176">
        <v>1459520318</v>
      </c>
      <c r="L2176" s="15">
        <f>(((K2176/60)/60)/24)+DATE(1970,1,1)</f>
        <v>42461.596273148149</v>
      </c>
      <c r="M2176" s="63">
        <f>DATEDIF(L2176,J2176,"D")</f>
        <v>30</v>
      </c>
      <c r="N2176" s="5">
        <v>30</v>
      </c>
      <c r="O2176" t="b">
        <v>0</v>
      </c>
      <c r="P2176">
        <v>4</v>
      </c>
      <c r="Q2176" t="b">
        <v>0</v>
      </c>
      <c r="R2176" t="s">
        <v>8271</v>
      </c>
      <c r="S2176" s="2">
        <f>IF(E2176=0,0,E2176/D2176*100)</f>
        <v>33.6</v>
      </c>
      <c r="T2176" s="4">
        <f>IF(E2176=0,0,E2176/P2176)</f>
        <v>63</v>
      </c>
      <c r="U2176" t="str">
        <f>PROPER(LEFT(R2176,(SEARCH("/",R2176)-2)+1))</f>
        <v>Theater</v>
      </c>
      <c r="V2176" t="str">
        <f>PROPER(RIGHT(R2176,LEN(R2176)-SEARCH("/",R2176)))</f>
        <v>Plays</v>
      </c>
    </row>
    <row r="2177" spans="1:22" x14ac:dyDescent="0.25">
      <c r="A2177">
        <v>2884</v>
      </c>
      <c r="B2177" s="7" t="s">
        <v>2884</v>
      </c>
      <c r="C2177" s="7" t="s">
        <v>6994</v>
      </c>
      <c r="D2177" s="4">
        <v>45000</v>
      </c>
      <c r="E2177" s="4">
        <v>185</v>
      </c>
      <c r="F2177" t="s">
        <v>8221</v>
      </c>
      <c r="G2177" t="s">
        <v>8224</v>
      </c>
      <c r="H2177" t="s">
        <v>8246</v>
      </c>
      <c r="I2177">
        <v>1417800435</v>
      </c>
      <c r="J2177" s="11">
        <f>(((I2177/60)/60)/24)+DATE(1970,1,1)</f>
        <v>41978.727256944447</v>
      </c>
      <c r="K2177">
        <v>1415208435</v>
      </c>
      <c r="L2177" s="15">
        <f>(((K2177/60)/60)/24)+DATE(1970,1,1)</f>
        <v>41948.727256944447</v>
      </c>
      <c r="M2177" s="63">
        <f>DATEDIF(L2177,J2177,"D")</f>
        <v>30</v>
      </c>
      <c r="N2177" s="5">
        <v>30</v>
      </c>
      <c r="O2177" t="b">
        <v>0</v>
      </c>
      <c r="P2177">
        <v>4</v>
      </c>
      <c r="Q2177" t="b">
        <v>0</v>
      </c>
      <c r="R2177" t="s">
        <v>8271</v>
      </c>
      <c r="S2177" s="2">
        <f>IF(E2177=0,0,E2177/D2177*100)</f>
        <v>0.41111111111111115</v>
      </c>
      <c r="T2177" s="4">
        <f>IF(E2177=0,0,E2177/P2177)</f>
        <v>46.25</v>
      </c>
      <c r="U2177" t="str">
        <f>PROPER(LEFT(R2177,(SEARCH("/",R2177)-2)+1))</f>
        <v>Theater</v>
      </c>
      <c r="V2177" t="str">
        <f>PROPER(RIGHT(R2177,LEN(R2177)-SEARCH("/",R2177)))</f>
        <v>Plays</v>
      </c>
    </row>
    <row r="2178" spans="1:22" x14ac:dyDescent="0.25">
      <c r="A2178">
        <v>2885</v>
      </c>
      <c r="B2178" s="7" t="s">
        <v>2885</v>
      </c>
      <c r="C2178" s="7" t="s">
        <v>6995</v>
      </c>
      <c r="D2178" s="4">
        <v>400</v>
      </c>
      <c r="E2178" s="4">
        <v>130</v>
      </c>
      <c r="F2178" t="s">
        <v>8221</v>
      </c>
      <c r="G2178" t="s">
        <v>8224</v>
      </c>
      <c r="H2178" t="s">
        <v>8246</v>
      </c>
      <c r="I2178">
        <v>1426294201</v>
      </c>
      <c r="J2178" s="11">
        <f>(((I2178/60)/60)/24)+DATE(1970,1,1)</f>
        <v>42077.034733796296</v>
      </c>
      <c r="K2178">
        <v>1423705801</v>
      </c>
      <c r="L2178" s="15">
        <f>(((K2178/60)/60)/24)+DATE(1970,1,1)</f>
        <v>42047.07640046296</v>
      </c>
      <c r="M2178" s="63">
        <f>DATEDIF(L2178,J2178,"D")</f>
        <v>30</v>
      </c>
      <c r="N2178" s="5">
        <v>30</v>
      </c>
      <c r="O2178" t="b">
        <v>0</v>
      </c>
      <c r="P2178">
        <v>5</v>
      </c>
      <c r="Q2178" t="b">
        <v>0</v>
      </c>
      <c r="R2178" t="s">
        <v>8271</v>
      </c>
      <c r="S2178" s="2">
        <f>IF(E2178=0,0,E2178/D2178*100)</f>
        <v>32.5</v>
      </c>
      <c r="T2178" s="4">
        <f>IF(E2178=0,0,E2178/P2178)</f>
        <v>26</v>
      </c>
      <c r="U2178" t="str">
        <f>PROPER(LEFT(R2178,(SEARCH("/",R2178)-2)+1))</f>
        <v>Theater</v>
      </c>
      <c r="V2178" t="str">
        <f>PROPER(RIGHT(R2178,LEN(R2178)-SEARCH("/",R2178)))</f>
        <v>Plays</v>
      </c>
    </row>
    <row r="2179" spans="1:22" x14ac:dyDescent="0.25">
      <c r="A2179">
        <v>2887</v>
      </c>
      <c r="B2179" s="7" t="s">
        <v>2887</v>
      </c>
      <c r="C2179" s="7" t="s">
        <v>6997</v>
      </c>
      <c r="D2179" s="4">
        <v>3000</v>
      </c>
      <c r="E2179" s="4">
        <v>5</v>
      </c>
      <c r="F2179" t="s">
        <v>8221</v>
      </c>
      <c r="G2179" t="s">
        <v>8224</v>
      </c>
      <c r="H2179" t="s">
        <v>8246</v>
      </c>
      <c r="I2179">
        <v>1420971324</v>
      </c>
      <c r="J2179" s="11">
        <f>(((I2179/60)/60)/24)+DATE(1970,1,1)</f>
        <v>42015.427361111113</v>
      </c>
      <c r="K2179">
        <v>1418379324</v>
      </c>
      <c r="L2179" s="15">
        <f>(((K2179/60)/60)/24)+DATE(1970,1,1)</f>
        <v>41985.427361111113</v>
      </c>
      <c r="M2179" s="63">
        <f>DATEDIF(L2179,J2179,"D")</f>
        <v>30</v>
      </c>
      <c r="N2179" s="5">
        <v>30</v>
      </c>
      <c r="O2179" t="b">
        <v>0</v>
      </c>
      <c r="P2179">
        <v>1</v>
      </c>
      <c r="Q2179" t="b">
        <v>0</v>
      </c>
      <c r="R2179" t="s">
        <v>8271</v>
      </c>
      <c r="S2179" s="2">
        <f>IF(E2179=0,0,E2179/D2179*100)</f>
        <v>0.16666666666666669</v>
      </c>
      <c r="T2179" s="4">
        <f>IF(E2179=0,0,E2179/P2179)</f>
        <v>5</v>
      </c>
      <c r="U2179" t="str">
        <f>PROPER(LEFT(R2179,(SEARCH("/",R2179)-2)+1))</f>
        <v>Theater</v>
      </c>
      <c r="V2179" t="str">
        <f>PROPER(RIGHT(R2179,LEN(R2179)-SEARCH("/",R2179)))</f>
        <v>Plays</v>
      </c>
    </row>
    <row r="2180" spans="1:22" x14ac:dyDescent="0.25">
      <c r="A2180">
        <v>2889</v>
      </c>
      <c r="B2180" s="7" t="s">
        <v>2889</v>
      </c>
      <c r="C2180" s="7" t="s">
        <v>6999</v>
      </c>
      <c r="D2180" s="4">
        <v>3000</v>
      </c>
      <c r="E2180" s="4">
        <v>1142</v>
      </c>
      <c r="F2180" t="s">
        <v>8221</v>
      </c>
      <c r="G2180" t="s">
        <v>8224</v>
      </c>
      <c r="H2180" t="s">
        <v>8246</v>
      </c>
      <c r="I2180">
        <v>1409344985</v>
      </c>
      <c r="J2180" s="11">
        <f>(((I2180/60)/60)/24)+DATE(1970,1,1)</f>
        <v>41880.863252314812</v>
      </c>
      <c r="K2180">
        <v>1406752985</v>
      </c>
      <c r="L2180" s="15">
        <f>(((K2180/60)/60)/24)+DATE(1970,1,1)</f>
        <v>41850.863252314812</v>
      </c>
      <c r="M2180" s="63">
        <f>DATEDIF(L2180,J2180,"D")</f>
        <v>30</v>
      </c>
      <c r="N2180" s="5">
        <v>30</v>
      </c>
      <c r="O2180" t="b">
        <v>0</v>
      </c>
      <c r="P2180">
        <v>14</v>
      </c>
      <c r="Q2180" t="b">
        <v>0</v>
      </c>
      <c r="R2180" t="s">
        <v>8271</v>
      </c>
      <c r="S2180" s="2">
        <f>IF(E2180=0,0,E2180/D2180*100)</f>
        <v>38.066666666666663</v>
      </c>
      <c r="T2180" s="4">
        <f>IF(E2180=0,0,E2180/P2180)</f>
        <v>81.571428571428569</v>
      </c>
      <c r="U2180" t="str">
        <f>PROPER(LEFT(R2180,(SEARCH("/",R2180)-2)+1))</f>
        <v>Theater</v>
      </c>
      <c r="V2180" t="str">
        <f>PROPER(RIGHT(R2180,LEN(R2180)-SEARCH("/",R2180)))</f>
        <v>Plays</v>
      </c>
    </row>
    <row r="2181" spans="1:22" x14ac:dyDescent="0.25">
      <c r="A2181">
        <v>2897</v>
      </c>
      <c r="B2181" s="7" t="s">
        <v>2897</v>
      </c>
      <c r="C2181" s="7" t="s">
        <v>7007</v>
      </c>
      <c r="D2181" s="4">
        <v>12000</v>
      </c>
      <c r="E2181" s="4">
        <v>550</v>
      </c>
      <c r="F2181" t="s">
        <v>8221</v>
      </c>
      <c r="G2181" t="s">
        <v>8224</v>
      </c>
      <c r="H2181" t="s">
        <v>8246</v>
      </c>
      <c r="I2181">
        <v>1444577345</v>
      </c>
      <c r="J2181" s="11">
        <f>(((I2181/60)/60)/24)+DATE(1970,1,1)</f>
        <v>42288.645196759258</v>
      </c>
      <c r="K2181">
        <v>1441985458</v>
      </c>
      <c r="L2181" s="15">
        <f>(((K2181/60)/60)/24)+DATE(1970,1,1)</f>
        <v>42258.646504629629</v>
      </c>
      <c r="M2181" s="63">
        <f>DATEDIF(L2181,J2181,"D")</f>
        <v>30</v>
      </c>
      <c r="N2181" s="5">
        <v>30</v>
      </c>
      <c r="O2181" t="b">
        <v>0</v>
      </c>
      <c r="P2181">
        <v>3</v>
      </c>
      <c r="Q2181" t="b">
        <v>0</v>
      </c>
      <c r="R2181" t="s">
        <v>8271</v>
      </c>
      <c r="S2181" s="2">
        <f>IF(E2181=0,0,E2181/D2181*100)</f>
        <v>4.583333333333333</v>
      </c>
      <c r="T2181" s="4">
        <f>IF(E2181=0,0,E2181/P2181)</f>
        <v>183.33333333333334</v>
      </c>
      <c r="U2181" t="str">
        <f>PROPER(LEFT(R2181,(SEARCH("/",R2181)-2)+1))</f>
        <v>Theater</v>
      </c>
      <c r="V2181" t="str">
        <f>PROPER(RIGHT(R2181,LEN(R2181)-SEARCH("/",R2181)))</f>
        <v>Plays</v>
      </c>
    </row>
    <row r="2182" spans="1:22" x14ac:dyDescent="0.25">
      <c r="A2182">
        <v>2898</v>
      </c>
      <c r="B2182" s="7" t="s">
        <v>2898</v>
      </c>
      <c r="C2182" s="7" t="s">
        <v>7008</v>
      </c>
      <c r="D2182" s="4">
        <v>7500</v>
      </c>
      <c r="E2182" s="4">
        <v>316</v>
      </c>
      <c r="F2182" t="s">
        <v>8221</v>
      </c>
      <c r="G2182" t="s">
        <v>8224</v>
      </c>
      <c r="H2182" t="s">
        <v>8246</v>
      </c>
      <c r="I2182">
        <v>1446307053</v>
      </c>
      <c r="J2182" s="11">
        <f>(((I2182/60)/60)/24)+DATE(1970,1,1)</f>
        <v>42308.664965277778</v>
      </c>
      <c r="K2182">
        <v>1443715053</v>
      </c>
      <c r="L2182" s="15">
        <f>(((K2182/60)/60)/24)+DATE(1970,1,1)</f>
        <v>42278.664965277778</v>
      </c>
      <c r="M2182" s="63">
        <f>DATEDIF(L2182,J2182,"D")</f>
        <v>30</v>
      </c>
      <c r="N2182" s="5">
        <v>30</v>
      </c>
      <c r="O2182" t="b">
        <v>0</v>
      </c>
      <c r="P2182">
        <v>12</v>
      </c>
      <c r="Q2182" t="b">
        <v>0</v>
      </c>
      <c r="R2182" t="s">
        <v>8271</v>
      </c>
      <c r="S2182" s="2">
        <f>IF(E2182=0,0,E2182/D2182*100)</f>
        <v>4.2133333333333338</v>
      </c>
      <c r="T2182" s="4">
        <f>IF(E2182=0,0,E2182/P2182)</f>
        <v>26.333333333333332</v>
      </c>
      <c r="U2182" t="str">
        <f>PROPER(LEFT(R2182,(SEARCH("/",R2182)-2)+1))</f>
        <v>Theater</v>
      </c>
      <c r="V2182" t="str">
        <f>PROPER(RIGHT(R2182,LEN(R2182)-SEARCH("/",R2182)))</f>
        <v>Plays</v>
      </c>
    </row>
    <row r="2183" spans="1:22" x14ac:dyDescent="0.25">
      <c r="A2183">
        <v>2900</v>
      </c>
      <c r="B2183" s="7" t="s">
        <v>2900</v>
      </c>
      <c r="C2183" s="7" t="s">
        <v>7010</v>
      </c>
      <c r="D2183" s="4">
        <v>5500</v>
      </c>
      <c r="E2183" s="4">
        <v>3405</v>
      </c>
      <c r="F2183" t="s">
        <v>8221</v>
      </c>
      <c r="G2183" t="s">
        <v>8224</v>
      </c>
      <c r="H2183" t="s">
        <v>8246</v>
      </c>
      <c r="I2183">
        <v>1407562632</v>
      </c>
      <c r="J2183" s="11">
        <f>(((I2183/60)/60)/24)+DATE(1970,1,1)</f>
        <v>41860.234166666669</v>
      </c>
      <c r="K2183">
        <v>1404970632</v>
      </c>
      <c r="L2183" s="15">
        <f>(((K2183/60)/60)/24)+DATE(1970,1,1)</f>
        <v>41830.234166666669</v>
      </c>
      <c r="M2183" s="63">
        <f>DATEDIF(L2183,J2183,"D")</f>
        <v>30</v>
      </c>
      <c r="N2183" s="5">
        <v>30</v>
      </c>
      <c r="O2183" t="b">
        <v>0</v>
      </c>
      <c r="P2183">
        <v>7</v>
      </c>
      <c r="Q2183" t="b">
        <v>0</v>
      </c>
      <c r="R2183" t="s">
        <v>8271</v>
      </c>
      <c r="S2183" s="2">
        <f>IF(E2183=0,0,E2183/D2183*100)</f>
        <v>61.909090909090914</v>
      </c>
      <c r="T2183" s="4">
        <f>IF(E2183=0,0,E2183/P2183)</f>
        <v>486.42857142857144</v>
      </c>
      <c r="U2183" t="str">
        <f>PROPER(LEFT(R2183,(SEARCH("/",R2183)-2)+1))</f>
        <v>Theater</v>
      </c>
      <c r="V2183" t="str">
        <f>PROPER(RIGHT(R2183,LEN(R2183)-SEARCH("/",R2183)))</f>
        <v>Plays</v>
      </c>
    </row>
    <row r="2184" spans="1:22" x14ac:dyDescent="0.25">
      <c r="A2184">
        <v>2902</v>
      </c>
      <c r="B2184" s="7" t="s">
        <v>2902</v>
      </c>
      <c r="C2184" s="7" t="s">
        <v>7012</v>
      </c>
      <c r="D2184" s="4">
        <v>150000</v>
      </c>
      <c r="E2184" s="4">
        <v>25</v>
      </c>
      <c r="F2184" t="s">
        <v>8221</v>
      </c>
      <c r="G2184" t="s">
        <v>8224</v>
      </c>
      <c r="H2184" t="s">
        <v>8246</v>
      </c>
      <c r="I2184">
        <v>1440412396</v>
      </c>
      <c r="J2184" s="11">
        <f>(((I2184/60)/60)/24)+DATE(1970,1,1)</f>
        <v>42240.439768518518</v>
      </c>
      <c r="K2184">
        <v>1437820396</v>
      </c>
      <c r="L2184" s="15">
        <f>(((K2184/60)/60)/24)+DATE(1970,1,1)</f>
        <v>42210.439768518518</v>
      </c>
      <c r="M2184" s="63">
        <f>DATEDIF(L2184,J2184,"D")</f>
        <v>30</v>
      </c>
      <c r="N2184" s="5">
        <v>30</v>
      </c>
      <c r="O2184" t="b">
        <v>0</v>
      </c>
      <c r="P2184">
        <v>1</v>
      </c>
      <c r="Q2184" t="b">
        <v>0</v>
      </c>
      <c r="R2184" t="s">
        <v>8271</v>
      </c>
      <c r="S2184" s="2">
        <f>IF(E2184=0,0,E2184/D2184*100)</f>
        <v>1.6666666666666666E-2</v>
      </c>
      <c r="T2184" s="4">
        <f>IF(E2184=0,0,E2184/P2184)</f>
        <v>25</v>
      </c>
      <c r="U2184" t="str">
        <f>PROPER(LEFT(R2184,(SEARCH("/",R2184)-2)+1))</f>
        <v>Theater</v>
      </c>
      <c r="V2184" t="str">
        <f>PROPER(RIGHT(R2184,LEN(R2184)-SEARCH("/",R2184)))</f>
        <v>Plays</v>
      </c>
    </row>
    <row r="2185" spans="1:22" x14ac:dyDescent="0.25">
      <c r="A2185">
        <v>2908</v>
      </c>
      <c r="B2185" s="7" t="s">
        <v>2908</v>
      </c>
      <c r="C2185" s="7" t="s">
        <v>7018</v>
      </c>
      <c r="D2185" s="4">
        <v>9600</v>
      </c>
      <c r="E2185" s="4">
        <v>264</v>
      </c>
      <c r="F2185" t="s">
        <v>8221</v>
      </c>
      <c r="G2185" t="s">
        <v>8224</v>
      </c>
      <c r="H2185" t="s">
        <v>8246</v>
      </c>
      <c r="I2185">
        <v>1465407219</v>
      </c>
      <c r="J2185" s="11">
        <f>(((I2185/60)/60)/24)+DATE(1970,1,1)</f>
        <v>42529.731701388882</v>
      </c>
      <c r="K2185">
        <v>1462815219</v>
      </c>
      <c r="L2185" s="15">
        <f>(((K2185/60)/60)/24)+DATE(1970,1,1)</f>
        <v>42499.731701388882</v>
      </c>
      <c r="M2185" s="63">
        <f>DATEDIF(L2185,J2185,"D")</f>
        <v>30</v>
      </c>
      <c r="N2185" s="5">
        <v>30</v>
      </c>
      <c r="O2185" t="b">
        <v>0</v>
      </c>
      <c r="P2185">
        <v>5</v>
      </c>
      <c r="Q2185" t="b">
        <v>0</v>
      </c>
      <c r="R2185" t="s">
        <v>8271</v>
      </c>
      <c r="S2185" s="2">
        <f>IF(E2185=0,0,E2185/D2185*100)</f>
        <v>2.75</v>
      </c>
      <c r="T2185" s="4">
        <f>IF(E2185=0,0,E2185/P2185)</f>
        <v>52.8</v>
      </c>
      <c r="U2185" t="str">
        <f>PROPER(LEFT(R2185,(SEARCH("/",R2185)-2)+1))</f>
        <v>Theater</v>
      </c>
      <c r="V2185" t="str">
        <f>PROPER(RIGHT(R2185,LEN(R2185)-SEARCH("/",R2185)))</f>
        <v>Plays</v>
      </c>
    </row>
    <row r="2186" spans="1:22" x14ac:dyDescent="0.25">
      <c r="A2186">
        <v>2912</v>
      </c>
      <c r="B2186" s="7" t="s">
        <v>2912</v>
      </c>
      <c r="C2186" s="7" t="s">
        <v>7022</v>
      </c>
      <c r="D2186" s="4">
        <v>14440</v>
      </c>
      <c r="E2186" s="4">
        <v>2030</v>
      </c>
      <c r="F2186" t="s">
        <v>8221</v>
      </c>
      <c r="G2186" t="s">
        <v>8224</v>
      </c>
      <c r="H2186" t="s">
        <v>8246</v>
      </c>
      <c r="I2186">
        <v>1452827374</v>
      </c>
      <c r="J2186" s="11">
        <f>(((I2186/60)/60)/24)+DATE(1970,1,1)</f>
        <v>42384.131643518514</v>
      </c>
      <c r="K2186">
        <v>1450235374</v>
      </c>
      <c r="L2186" s="15">
        <f>(((K2186/60)/60)/24)+DATE(1970,1,1)</f>
        <v>42354.131643518514</v>
      </c>
      <c r="M2186" s="63">
        <f>DATEDIF(L2186,J2186,"D")</f>
        <v>30</v>
      </c>
      <c r="N2186" s="5">
        <v>30</v>
      </c>
      <c r="O2186" t="b">
        <v>0</v>
      </c>
      <c r="P2186">
        <v>26</v>
      </c>
      <c r="Q2186" t="b">
        <v>0</v>
      </c>
      <c r="R2186" t="s">
        <v>8271</v>
      </c>
      <c r="S2186" s="2">
        <f>IF(E2186=0,0,E2186/D2186*100)</f>
        <v>14.058171745152354</v>
      </c>
      <c r="T2186" s="4">
        <f>IF(E2186=0,0,E2186/P2186)</f>
        <v>78.07692307692308</v>
      </c>
      <c r="U2186" t="str">
        <f>PROPER(LEFT(R2186,(SEARCH("/",R2186)-2)+1))</f>
        <v>Theater</v>
      </c>
      <c r="V2186" t="str">
        <f>PROPER(RIGHT(R2186,LEN(R2186)-SEARCH("/",R2186)))</f>
        <v>Plays</v>
      </c>
    </row>
    <row r="2187" spans="1:22" x14ac:dyDescent="0.25">
      <c r="A2187">
        <v>2915</v>
      </c>
      <c r="B2187" s="7" t="s">
        <v>2915</v>
      </c>
      <c r="C2187" s="7" t="s">
        <v>7025</v>
      </c>
      <c r="D2187" s="4">
        <v>1000</v>
      </c>
      <c r="E2187" s="4">
        <v>611</v>
      </c>
      <c r="F2187" t="s">
        <v>8221</v>
      </c>
      <c r="G2187" t="s">
        <v>8225</v>
      </c>
      <c r="H2187" t="s">
        <v>8247</v>
      </c>
      <c r="I2187">
        <v>1458117190</v>
      </c>
      <c r="J2187" s="11">
        <f>(((I2187/60)/60)/24)+DATE(1970,1,1)</f>
        <v>42445.356365740736</v>
      </c>
      <c r="K2187">
        <v>1455528790</v>
      </c>
      <c r="L2187" s="15">
        <f>(((K2187/60)/60)/24)+DATE(1970,1,1)</f>
        <v>42415.398032407407</v>
      </c>
      <c r="M2187" s="63">
        <f>DATEDIF(L2187,J2187,"D")</f>
        <v>30</v>
      </c>
      <c r="N2187" s="5">
        <v>30</v>
      </c>
      <c r="O2187" t="b">
        <v>0</v>
      </c>
      <c r="P2187">
        <v>3</v>
      </c>
      <c r="Q2187" t="b">
        <v>0</v>
      </c>
      <c r="R2187" t="s">
        <v>8271</v>
      </c>
      <c r="S2187" s="2">
        <f>IF(E2187=0,0,E2187/D2187*100)</f>
        <v>61.1</v>
      </c>
      <c r="T2187" s="4">
        <f>IF(E2187=0,0,E2187/P2187)</f>
        <v>203.66666666666666</v>
      </c>
      <c r="U2187" t="str">
        <f>PROPER(LEFT(R2187,(SEARCH("/",R2187)-2)+1))</f>
        <v>Theater</v>
      </c>
      <c r="V2187" t="str">
        <f>PROPER(RIGHT(R2187,LEN(R2187)-SEARCH("/",R2187)))</f>
        <v>Plays</v>
      </c>
    </row>
    <row r="2188" spans="1:22" x14ac:dyDescent="0.25">
      <c r="A2188">
        <v>2919</v>
      </c>
      <c r="B2188" s="7" t="s">
        <v>2919</v>
      </c>
      <c r="C2188" s="7" t="s">
        <v>7029</v>
      </c>
      <c r="D2188" s="4">
        <v>600</v>
      </c>
      <c r="E2188" s="4">
        <v>51</v>
      </c>
      <c r="F2188" t="s">
        <v>8221</v>
      </c>
      <c r="G2188" t="s">
        <v>8224</v>
      </c>
      <c r="H2188" t="s">
        <v>8246</v>
      </c>
      <c r="I2188">
        <v>1407250329</v>
      </c>
      <c r="J2188" s="11">
        <f>(((I2188/60)/60)/24)+DATE(1970,1,1)</f>
        <v>41856.61954861111</v>
      </c>
      <c r="K2188">
        <v>1404658329</v>
      </c>
      <c r="L2188" s="15">
        <f>(((K2188/60)/60)/24)+DATE(1970,1,1)</f>
        <v>41826.61954861111</v>
      </c>
      <c r="M2188" s="63">
        <f>DATEDIF(L2188,J2188,"D")</f>
        <v>30</v>
      </c>
      <c r="N2188" s="5">
        <v>30</v>
      </c>
      <c r="O2188" t="b">
        <v>0</v>
      </c>
      <c r="P2188">
        <v>6</v>
      </c>
      <c r="Q2188" t="b">
        <v>0</v>
      </c>
      <c r="R2188" t="s">
        <v>8271</v>
      </c>
      <c r="S2188" s="2">
        <f>IF(E2188=0,0,E2188/D2188*100)</f>
        <v>8.5</v>
      </c>
      <c r="T2188" s="4">
        <f>IF(E2188=0,0,E2188/P2188)</f>
        <v>8.5</v>
      </c>
      <c r="U2188" t="str">
        <f>PROPER(LEFT(R2188,(SEARCH("/",R2188)-2)+1))</f>
        <v>Theater</v>
      </c>
      <c r="V2188" t="str">
        <f>PROPER(RIGHT(R2188,LEN(R2188)-SEARCH("/",R2188)))</f>
        <v>Plays</v>
      </c>
    </row>
    <row r="2189" spans="1:22" x14ac:dyDescent="0.25">
      <c r="A2189">
        <v>2920</v>
      </c>
      <c r="B2189" s="7" t="s">
        <v>2920</v>
      </c>
      <c r="C2189" s="7" t="s">
        <v>7030</v>
      </c>
      <c r="D2189" s="4">
        <v>2500</v>
      </c>
      <c r="E2189" s="4">
        <v>671</v>
      </c>
      <c r="F2189" t="s">
        <v>8221</v>
      </c>
      <c r="G2189" t="s">
        <v>8229</v>
      </c>
      <c r="H2189" t="s">
        <v>8251</v>
      </c>
      <c r="I2189">
        <v>1427306470</v>
      </c>
      <c r="J2189" s="11">
        <f>(((I2189/60)/60)/24)+DATE(1970,1,1)</f>
        <v>42088.750810185185</v>
      </c>
      <c r="K2189">
        <v>1424718070</v>
      </c>
      <c r="L2189" s="15">
        <f>(((K2189/60)/60)/24)+DATE(1970,1,1)</f>
        <v>42058.792476851857</v>
      </c>
      <c r="M2189" s="63">
        <f>DATEDIF(L2189,J2189,"D")</f>
        <v>30</v>
      </c>
      <c r="N2189" s="5">
        <v>30</v>
      </c>
      <c r="O2189" t="b">
        <v>0</v>
      </c>
      <c r="P2189">
        <v>13</v>
      </c>
      <c r="Q2189" t="b">
        <v>0</v>
      </c>
      <c r="R2189" t="s">
        <v>8271</v>
      </c>
      <c r="S2189" s="2">
        <f>IF(E2189=0,0,E2189/D2189*100)</f>
        <v>26.840000000000003</v>
      </c>
      <c r="T2189" s="4">
        <f>IF(E2189=0,0,E2189/P2189)</f>
        <v>51.615384615384613</v>
      </c>
      <c r="U2189" t="str">
        <f>PROPER(LEFT(R2189,(SEARCH("/",R2189)-2)+1))</f>
        <v>Theater</v>
      </c>
      <c r="V2189" t="str">
        <f>PROPER(RIGHT(R2189,LEN(R2189)-SEARCH("/",R2189)))</f>
        <v>Plays</v>
      </c>
    </row>
    <row r="2190" spans="1:22" x14ac:dyDescent="0.25">
      <c r="A2190">
        <v>2921</v>
      </c>
      <c r="B2190" s="7" t="s">
        <v>2921</v>
      </c>
      <c r="C2190" s="7" t="s">
        <v>7031</v>
      </c>
      <c r="D2190" s="4">
        <v>100</v>
      </c>
      <c r="E2190" s="4">
        <v>129</v>
      </c>
      <c r="F2190" t="s">
        <v>8219</v>
      </c>
      <c r="G2190" t="s">
        <v>8224</v>
      </c>
      <c r="H2190" t="s">
        <v>8246</v>
      </c>
      <c r="I2190">
        <v>1411679804</v>
      </c>
      <c r="J2190" s="11">
        <f>(((I2190/60)/60)/24)+DATE(1970,1,1)</f>
        <v>41907.886620370373</v>
      </c>
      <c r="K2190">
        <v>1409087804</v>
      </c>
      <c r="L2190" s="15">
        <f>(((K2190/60)/60)/24)+DATE(1970,1,1)</f>
        <v>41877.886620370373</v>
      </c>
      <c r="M2190" s="63">
        <f>DATEDIF(L2190,J2190,"D")</f>
        <v>30</v>
      </c>
      <c r="N2190" s="5">
        <v>30</v>
      </c>
      <c r="O2190" t="b">
        <v>0</v>
      </c>
      <c r="P2190">
        <v>3</v>
      </c>
      <c r="Q2190" t="b">
        <v>1</v>
      </c>
      <c r="R2190" t="s">
        <v>8305</v>
      </c>
      <c r="S2190" s="2">
        <f>IF(E2190=0,0,E2190/D2190*100)</f>
        <v>129</v>
      </c>
      <c r="T2190" s="4">
        <f>IF(E2190=0,0,E2190/P2190)</f>
        <v>43</v>
      </c>
      <c r="U2190" t="str">
        <f>PROPER(LEFT(R2190,(SEARCH("/",R2190)-2)+1))</f>
        <v>Theater</v>
      </c>
      <c r="V2190" t="str">
        <f>PROPER(RIGHT(R2190,LEN(R2190)-SEARCH("/",R2190)))</f>
        <v>Musical</v>
      </c>
    </row>
    <row r="2191" spans="1:22" x14ac:dyDescent="0.25">
      <c r="A2191">
        <v>2924</v>
      </c>
      <c r="B2191" s="7" t="s">
        <v>2924</v>
      </c>
      <c r="C2191" s="7" t="s">
        <v>7034</v>
      </c>
      <c r="D2191" s="4">
        <v>25000</v>
      </c>
      <c r="E2191" s="4">
        <v>25800</v>
      </c>
      <c r="F2191" t="s">
        <v>8219</v>
      </c>
      <c r="G2191" t="s">
        <v>8224</v>
      </c>
      <c r="H2191" t="s">
        <v>8246</v>
      </c>
      <c r="I2191">
        <v>1431143940</v>
      </c>
      <c r="J2191" s="11">
        <f>(((I2191/60)/60)/24)+DATE(1970,1,1)</f>
        <v>42133.165972222225</v>
      </c>
      <c r="K2191">
        <v>1428585710</v>
      </c>
      <c r="L2191" s="15">
        <f>(((K2191/60)/60)/24)+DATE(1970,1,1)</f>
        <v>42103.556828703702</v>
      </c>
      <c r="M2191" s="63">
        <f>DATEDIF(L2191,J2191,"D")</f>
        <v>30</v>
      </c>
      <c r="N2191" s="5">
        <v>30</v>
      </c>
      <c r="O2191" t="b">
        <v>0</v>
      </c>
      <c r="P2191">
        <v>147</v>
      </c>
      <c r="Q2191" t="b">
        <v>1</v>
      </c>
      <c r="R2191" t="s">
        <v>8305</v>
      </c>
      <c r="S2191" s="2">
        <f>IF(E2191=0,0,E2191/D2191*100)</f>
        <v>103.2</v>
      </c>
      <c r="T2191" s="4">
        <f>IF(E2191=0,0,E2191/P2191)</f>
        <v>175.51020408163265</v>
      </c>
      <c r="U2191" t="str">
        <f>PROPER(LEFT(R2191,(SEARCH("/",R2191)-2)+1))</f>
        <v>Theater</v>
      </c>
      <c r="V2191" t="str">
        <f>PROPER(RIGHT(R2191,LEN(R2191)-SEARCH("/",R2191)))</f>
        <v>Musical</v>
      </c>
    </row>
    <row r="2192" spans="1:22" x14ac:dyDescent="0.25">
      <c r="A2192">
        <v>2925</v>
      </c>
      <c r="B2192" s="7" t="s">
        <v>2925</v>
      </c>
      <c r="C2192" s="7" t="s">
        <v>7035</v>
      </c>
      <c r="D2192" s="4">
        <v>45000</v>
      </c>
      <c r="E2192" s="4">
        <v>46100.69</v>
      </c>
      <c r="F2192" t="s">
        <v>8219</v>
      </c>
      <c r="G2192" t="s">
        <v>8224</v>
      </c>
      <c r="H2192" t="s">
        <v>8246</v>
      </c>
      <c r="I2192">
        <v>1410444068</v>
      </c>
      <c r="J2192" s="11">
        <f>(((I2192/60)/60)/24)+DATE(1970,1,1)</f>
        <v>41893.584120370368</v>
      </c>
      <c r="K2192">
        <v>1407852068</v>
      </c>
      <c r="L2192" s="15">
        <f>(((K2192/60)/60)/24)+DATE(1970,1,1)</f>
        <v>41863.584120370368</v>
      </c>
      <c r="M2192" s="63">
        <f>DATEDIF(L2192,J2192,"D")</f>
        <v>30</v>
      </c>
      <c r="N2192" s="5">
        <v>30</v>
      </c>
      <c r="O2192" t="b">
        <v>0</v>
      </c>
      <c r="P2192">
        <v>199</v>
      </c>
      <c r="Q2192" t="b">
        <v>1</v>
      </c>
      <c r="R2192" t="s">
        <v>8305</v>
      </c>
      <c r="S2192" s="2">
        <f>IF(E2192=0,0,E2192/D2192*100)</f>
        <v>102.44597777777777</v>
      </c>
      <c r="T2192" s="4">
        <f>IF(E2192=0,0,E2192/P2192)</f>
        <v>231.66175879396985</v>
      </c>
      <c r="U2192" t="str">
        <f>PROPER(LEFT(R2192,(SEARCH("/",R2192)-2)+1))</f>
        <v>Theater</v>
      </c>
      <c r="V2192" t="str">
        <f>PROPER(RIGHT(R2192,LEN(R2192)-SEARCH("/",R2192)))</f>
        <v>Musical</v>
      </c>
    </row>
    <row r="2193" spans="1:22" x14ac:dyDescent="0.25">
      <c r="A2193">
        <v>2928</v>
      </c>
      <c r="B2193" s="7" t="s">
        <v>2928</v>
      </c>
      <c r="C2193" s="7" t="s">
        <v>7038</v>
      </c>
      <c r="D2193" s="4">
        <v>1000</v>
      </c>
      <c r="E2193" s="4">
        <v>1000</v>
      </c>
      <c r="F2193" t="s">
        <v>8219</v>
      </c>
      <c r="G2193" t="s">
        <v>8224</v>
      </c>
      <c r="H2193" t="s">
        <v>8246</v>
      </c>
      <c r="I2193">
        <v>1457135846</v>
      </c>
      <c r="J2193" s="11">
        <f>(((I2193/60)/60)/24)+DATE(1970,1,1)</f>
        <v>42433.998217592598</v>
      </c>
      <c r="K2193">
        <v>1454543846</v>
      </c>
      <c r="L2193" s="15">
        <f>(((K2193/60)/60)/24)+DATE(1970,1,1)</f>
        <v>42403.998217592598</v>
      </c>
      <c r="M2193" s="63">
        <f>DATEDIF(L2193,J2193,"D")</f>
        <v>30</v>
      </c>
      <c r="N2193" s="5">
        <v>30</v>
      </c>
      <c r="O2193" t="b">
        <v>0</v>
      </c>
      <c r="P2193">
        <v>24</v>
      </c>
      <c r="Q2193" t="b">
        <v>1</v>
      </c>
      <c r="R2193" t="s">
        <v>8305</v>
      </c>
      <c r="S2193" s="2">
        <f>IF(E2193=0,0,E2193/D2193*100)</f>
        <v>100</v>
      </c>
      <c r="T2193" s="4">
        <f>IF(E2193=0,0,E2193/P2193)</f>
        <v>41.666666666666664</v>
      </c>
      <c r="U2193" t="str">
        <f>PROPER(LEFT(R2193,(SEARCH("/",R2193)-2)+1))</f>
        <v>Theater</v>
      </c>
      <c r="V2193" t="str">
        <f>PROPER(RIGHT(R2193,LEN(R2193)-SEARCH("/",R2193)))</f>
        <v>Musical</v>
      </c>
    </row>
    <row r="2194" spans="1:22" x14ac:dyDescent="0.25">
      <c r="A2194">
        <v>2929</v>
      </c>
      <c r="B2194" s="7" t="s">
        <v>2929</v>
      </c>
      <c r="C2194" s="7" t="s">
        <v>7039</v>
      </c>
      <c r="D2194" s="4">
        <v>8000</v>
      </c>
      <c r="E2194" s="4">
        <v>8165.55</v>
      </c>
      <c r="F2194" t="s">
        <v>8219</v>
      </c>
      <c r="G2194" t="s">
        <v>8224</v>
      </c>
      <c r="H2194" t="s">
        <v>8246</v>
      </c>
      <c r="I2194">
        <v>1401024758</v>
      </c>
      <c r="J2194" s="11">
        <f>(((I2194/60)/60)/24)+DATE(1970,1,1)</f>
        <v>41784.564328703702</v>
      </c>
      <c r="K2194">
        <v>1398432758</v>
      </c>
      <c r="L2194" s="15">
        <f>(((K2194/60)/60)/24)+DATE(1970,1,1)</f>
        <v>41754.564328703702</v>
      </c>
      <c r="M2194" s="63">
        <f>DATEDIF(L2194,J2194,"D")</f>
        <v>30</v>
      </c>
      <c r="N2194" s="5">
        <v>30</v>
      </c>
      <c r="O2194" t="b">
        <v>0</v>
      </c>
      <c r="P2194">
        <v>32</v>
      </c>
      <c r="Q2194" t="b">
        <v>1</v>
      </c>
      <c r="R2194" t="s">
        <v>8305</v>
      </c>
      <c r="S2194" s="2">
        <f>IF(E2194=0,0,E2194/D2194*100)</f>
        <v>102.06937499999999</v>
      </c>
      <c r="T2194" s="4">
        <f>IF(E2194=0,0,E2194/P2194)</f>
        <v>255.17343750000001</v>
      </c>
      <c r="U2194" t="str">
        <f>PROPER(LEFT(R2194,(SEARCH("/",R2194)-2)+1))</f>
        <v>Theater</v>
      </c>
      <c r="V2194" t="str">
        <f>PROPER(RIGHT(R2194,LEN(R2194)-SEARCH("/",R2194)))</f>
        <v>Musical</v>
      </c>
    </row>
    <row r="2195" spans="1:22" x14ac:dyDescent="0.25">
      <c r="A2195">
        <v>2930</v>
      </c>
      <c r="B2195" s="7" t="s">
        <v>2930</v>
      </c>
      <c r="C2195" s="7" t="s">
        <v>7040</v>
      </c>
      <c r="D2195" s="4">
        <v>10000</v>
      </c>
      <c r="E2195" s="4">
        <v>10092</v>
      </c>
      <c r="F2195" t="s">
        <v>8219</v>
      </c>
      <c r="G2195" t="s">
        <v>8225</v>
      </c>
      <c r="H2195" t="s">
        <v>8247</v>
      </c>
      <c r="I2195">
        <v>1431007264</v>
      </c>
      <c r="J2195" s="11">
        <f>(((I2195/60)/60)/24)+DATE(1970,1,1)</f>
        <v>42131.584074074075</v>
      </c>
      <c r="K2195">
        <v>1428415264</v>
      </c>
      <c r="L2195" s="15">
        <f>(((K2195/60)/60)/24)+DATE(1970,1,1)</f>
        <v>42101.584074074075</v>
      </c>
      <c r="M2195" s="63">
        <f>DATEDIF(L2195,J2195,"D")</f>
        <v>30</v>
      </c>
      <c r="N2195" s="5">
        <v>30</v>
      </c>
      <c r="O2195" t="b">
        <v>0</v>
      </c>
      <c r="P2195">
        <v>62</v>
      </c>
      <c r="Q2195" t="b">
        <v>1</v>
      </c>
      <c r="R2195" t="s">
        <v>8305</v>
      </c>
      <c r="S2195" s="2">
        <f>IF(E2195=0,0,E2195/D2195*100)</f>
        <v>100.92000000000002</v>
      </c>
      <c r="T2195" s="4">
        <f>IF(E2195=0,0,E2195/P2195)</f>
        <v>162.7741935483871</v>
      </c>
      <c r="U2195" t="str">
        <f>PROPER(LEFT(R2195,(SEARCH("/",R2195)-2)+1))</f>
        <v>Theater</v>
      </c>
      <c r="V2195" t="str">
        <f>PROPER(RIGHT(R2195,LEN(R2195)-SEARCH("/",R2195)))</f>
        <v>Musical</v>
      </c>
    </row>
    <row r="2196" spans="1:22" x14ac:dyDescent="0.25">
      <c r="A2196">
        <v>2933</v>
      </c>
      <c r="B2196" s="7" t="s">
        <v>2933</v>
      </c>
      <c r="C2196" s="7" t="s">
        <v>7043</v>
      </c>
      <c r="D2196" s="4">
        <v>2500</v>
      </c>
      <c r="E2196" s="4">
        <v>2569</v>
      </c>
      <c r="F2196" t="s">
        <v>8219</v>
      </c>
      <c r="G2196" t="s">
        <v>8224</v>
      </c>
      <c r="H2196" t="s">
        <v>8246</v>
      </c>
      <c r="I2196">
        <v>1465081053</v>
      </c>
      <c r="J2196" s="11">
        <f>(((I2196/60)/60)/24)+DATE(1970,1,1)</f>
        <v>42525.956631944442</v>
      </c>
      <c r="K2196">
        <v>1462489053</v>
      </c>
      <c r="L2196" s="15">
        <f>(((K2196/60)/60)/24)+DATE(1970,1,1)</f>
        <v>42495.956631944442</v>
      </c>
      <c r="M2196" s="63">
        <f>DATEDIF(L2196,J2196,"D")</f>
        <v>30</v>
      </c>
      <c r="N2196" s="5">
        <v>30</v>
      </c>
      <c r="O2196" t="b">
        <v>0</v>
      </c>
      <c r="P2196">
        <v>54</v>
      </c>
      <c r="Q2196" t="b">
        <v>1</v>
      </c>
      <c r="R2196" t="s">
        <v>8305</v>
      </c>
      <c r="S2196" s="2">
        <f>IF(E2196=0,0,E2196/D2196*100)</f>
        <v>102.76</v>
      </c>
      <c r="T2196" s="4">
        <f>IF(E2196=0,0,E2196/P2196)</f>
        <v>47.574074074074076</v>
      </c>
      <c r="U2196" t="str">
        <f>PROPER(LEFT(R2196,(SEARCH("/",R2196)-2)+1))</f>
        <v>Theater</v>
      </c>
      <c r="V2196" t="str">
        <f>PROPER(RIGHT(R2196,LEN(R2196)-SEARCH("/",R2196)))</f>
        <v>Musical</v>
      </c>
    </row>
    <row r="2197" spans="1:22" x14ac:dyDescent="0.25">
      <c r="A2197">
        <v>2934</v>
      </c>
      <c r="B2197" s="7" t="s">
        <v>2934</v>
      </c>
      <c r="C2197" s="7" t="s">
        <v>7044</v>
      </c>
      <c r="D2197" s="4">
        <v>2500</v>
      </c>
      <c r="E2197" s="4">
        <v>2700</v>
      </c>
      <c r="F2197" t="s">
        <v>8219</v>
      </c>
      <c r="G2197" t="s">
        <v>8229</v>
      </c>
      <c r="H2197" t="s">
        <v>8251</v>
      </c>
      <c r="I2197">
        <v>1402845364</v>
      </c>
      <c r="J2197" s="11">
        <f>(((I2197/60)/60)/24)+DATE(1970,1,1)</f>
        <v>41805.636157407411</v>
      </c>
      <c r="K2197">
        <v>1400253364</v>
      </c>
      <c r="L2197" s="15">
        <f>(((K2197/60)/60)/24)+DATE(1970,1,1)</f>
        <v>41775.636157407411</v>
      </c>
      <c r="M2197" s="63">
        <f>DATEDIF(L2197,J2197,"D")</f>
        <v>30</v>
      </c>
      <c r="N2197" s="5">
        <v>30</v>
      </c>
      <c r="O2197" t="b">
        <v>0</v>
      </c>
      <c r="P2197">
        <v>37</v>
      </c>
      <c r="Q2197" t="b">
        <v>1</v>
      </c>
      <c r="R2197" t="s">
        <v>8305</v>
      </c>
      <c r="S2197" s="2">
        <f>IF(E2197=0,0,E2197/D2197*100)</f>
        <v>108</v>
      </c>
      <c r="T2197" s="4">
        <f>IF(E2197=0,0,E2197/P2197)</f>
        <v>72.972972972972968</v>
      </c>
      <c r="U2197" t="str">
        <f>PROPER(LEFT(R2197,(SEARCH("/",R2197)-2)+1))</f>
        <v>Theater</v>
      </c>
      <c r="V2197" t="str">
        <f>PROPER(RIGHT(R2197,LEN(R2197)-SEARCH("/",R2197)))</f>
        <v>Musical</v>
      </c>
    </row>
    <row r="2198" spans="1:22" x14ac:dyDescent="0.25">
      <c r="A2198">
        <v>2937</v>
      </c>
      <c r="B2198" s="7" t="s">
        <v>2937</v>
      </c>
      <c r="C2198" s="7" t="s">
        <v>7047</v>
      </c>
      <c r="D2198" s="4">
        <v>1500</v>
      </c>
      <c r="E2198" s="4">
        <v>2000</v>
      </c>
      <c r="F2198" t="s">
        <v>8219</v>
      </c>
      <c r="G2198" t="s">
        <v>8225</v>
      </c>
      <c r="H2198" t="s">
        <v>8247</v>
      </c>
      <c r="I2198">
        <v>1405249113</v>
      </c>
      <c r="J2198" s="11">
        <f>(((I2198/60)/60)/24)+DATE(1970,1,1)</f>
        <v>41833.457326388889</v>
      </c>
      <c r="K2198">
        <v>1402657113</v>
      </c>
      <c r="L2198" s="15">
        <f>(((K2198/60)/60)/24)+DATE(1970,1,1)</f>
        <v>41803.457326388889</v>
      </c>
      <c r="M2198" s="63">
        <f>DATEDIF(L2198,J2198,"D")</f>
        <v>30</v>
      </c>
      <c r="N2198" s="5">
        <v>30</v>
      </c>
      <c r="O2198" t="b">
        <v>0</v>
      </c>
      <c r="P2198">
        <v>55</v>
      </c>
      <c r="Q2198" t="b">
        <v>1</v>
      </c>
      <c r="R2198" t="s">
        <v>8305</v>
      </c>
      <c r="S2198" s="2">
        <f>IF(E2198=0,0,E2198/D2198*100)</f>
        <v>133.33333333333331</v>
      </c>
      <c r="T2198" s="4">
        <f>IF(E2198=0,0,E2198/P2198)</f>
        <v>36.363636363636367</v>
      </c>
      <c r="U2198" t="str">
        <f>PROPER(LEFT(R2198,(SEARCH("/",R2198)-2)+1))</f>
        <v>Theater</v>
      </c>
      <c r="V2198" t="str">
        <f>PROPER(RIGHT(R2198,LEN(R2198)-SEARCH("/",R2198)))</f>
        <v>Musical</v>
      </c>
    </row>
    <row r="2199" spans="1:22" x14ac:dyDescent="0.25">
      <c r="A2199">
        <v>2938</v>
      </c>
      <c r="B2199" s="7" t="s">
        <v>2938</v>
      </c>
      <c r="C2199" s="7" t="s">
        <v>7048</v>
      </c>
      <c r="D2199" s="4">
        <v>4000</v>
      </c>
      <c r="E2199" s="4">
        <v>4055</v>
      </c>
      <c r="F2199" t="s">
        <v>8219</v>
      </c>
      <c r="G2199" t="s">
        <v>8224</v>
      </c>
      <c r="H2199" t="s">
        <v>8246</v>
      </c>
      <c r="I2199">
        <v>1422636814</v>
      </c>
      <c r="J2199" s="11">
        <f>(((I2199/60)/60)/24)+DATE(1970,1,1)</f>
        <v>42034.703865740739</v>
      </c>
      <c r="K2199">
        <v>1420044814</v>
      </c>
      <c r="L2199" s="15">
        <f>(((K2199/60)/60)/24)+DATE(1970,1,1)</f>
        <v>42004.703865740739</v>
      </c>
      <c r="M2199" s="63">
        <f>DATEDIF(L2199,J2199,"D")</f>
        <v>30</v>
      </c>
      <c r="N2199" s="5">
        <v>30</v>
      </c>
      <c r="O2199" t="b">
        <v>0</v>
      </c>
      <c r="P2199">
        <v>32</v>
      </c>
      <c r="Q2199" t="b">
        <v>1</v>
      </c>
      <c r="R2199" t="s">
        <v>8305</v>
      </c>
      <c r="S2199" s="2">
        <f>IF(E2199=0,0,E2199/D2199*100)</f>
        <v>101.375</v>
      </c>
      <c r="T2199" s="4">
        <f>IF(E2199=0,0,E2199/P2199)</f>
        <v>126.71875</v>
      </c>
      <c r="U2199" t="str">
        <f>PROPER(LEFT(R2199,(SEARCH("/",R2199)-2)+1))</f>
        <v>Theater</v>
      </c>
      <c r="V2199" t="str">
        <f>PROPER(RIGHT(R2199,LEN(R2199)-SEARCH("/",R2199)))</f>
        <v>Musical</v>
      </c>
    </row>
    <row r="2200" spans="1:22" x14ac:dyDescent="0.25">
      <c r="A2200">
        <v>2941</v>
      </c>
      <c r="B2200" s="7" t="s">
        <v>2941</v>
      </c>
      <c r="C2200" s="7" t="s">
        <v>7051</v>
      </c>
      <c r="D2200" s="4">
        <v>25000</v>
      </c>
      <c r="E2200" s="4">
        <v>1</v>
      </c>
      <c r="F2200" t="s">
        <v>8221</v>
      </c>
      <c r="G2200" t="s">
        <v>8224</v>
      </c>
      <c r="H2200" t="s">
        <v>8246</v>
      </c>
      <c r="I2200">
        <v>1425250955</v>
      </c>
      <c r="J2200" s="11">
        <f>(((I2200/60)/60)/24)+DATE(1970,1,1)</f>
        <v>42064.960127314815</v>
      </c>
      <c r="K2200">
        <v>1422658955</v>
      </c>
      <c r="L2200" s="15">
        <f>(((K2200/60)/60)/24)+DATE(1970,1,1)</f>
        <v>42034.960127314815</v>
      </c>
      <c r="M2200" s="63">
        <f>DATEDIF(L2200,J2200,"D")</f>
        <v>30</v>
      </c>
      <c r="N2200" s="5">
        <v>30</v>
      </c>
      <c r="O2200" t="b">
        <v>0</v>
      </c>
      <c r="P2200">
        <v>1</v>
      </c>
      <c r="Q2200" t="b">
        <v>0</v>
      </c>
      <c r="R2200" t="s">
        <v>8303</v>
      </c>
      <c r="S2200" s="2">
        <f>IF(E2200=0,0,E2200/D2200*100)</f>
        <v>4.0000000000000001E-3</v>
      </c>
      <c r="T2200" s="4">
        <f>IF(E2200=0,0,E2200/P2200)</f>
        <v>1</v>
      </c>
      <c r="U2200" t="str">
        <f>PROPER(LEFT(R2200,(SEARCH("/",R2200)-2)+1))</f>
        <v>Theater</v>
      </c>
      <c r="V2200" t="str">
        <f>PROPER(RIGHT(R2200,LEN(R2200)-SEARCH("/",R2200)))</f>
        <v>Spaces</v>
      </c>
    </row>
    <row r="2201" spans="1:22" x14ac:dyDescent="0.25">
      <c r="A2201">
        <v>2943</v>
      </c>
      <c r="B2201" s="7" t="s">
        <v>2943</v>
      </c>
      <c r="C2201" s="7" t="s">
        <v>7053</v>
      </c>
      <c r="D2201" s="4">
        <v>3000</v>
      </c>
      <c r="E2201" s="4">
        <v>0</v>
      </c>
      <c r="F2201" t="s">
        <v>8221</v>
      </c>
      <c r="G2201" t="s">
        <v>8224</v>
      </c>
      <c r="H2201" t="s">
        <v>8246</v>
      </c>
      <c r="I2201">
        <v>1428894380</v>
      </c>
      <c r="J2201" s="11">
        <f>(((I2201/60)/60)/24)+DATE(1970,1,1)</f>
        <v>42107.129398148143</v>
      </c>
      <c r="K2201">
        <v>1426302380</v>
      </c>
      <c r="L2201" s="15">
        <f>(((K2201/60)/60)/24)+DATE(1970,1,1)</f>
        <v>42077.129398148143</v>
      </c>
      <c r="M2201" s="63">
        <f>DATEDIF(L2201,J2201,"D")</f>
        <v>30</v>
      </c>
      <c r="N2201" s="5">
        <v>30</v>
      </c>
      <c r="O2201" t="b">
        <v>0</v>
      </c>
      <c r="P2201">
        <v>0</v>
      </c>
      <c r="Q2201" t="b">
        <v>0</v>
      </c>
      <c r="R2201" t="s">
        <v>8303</v>
      </c>
      <c r="S2201" s="2">
        <f>IF(E2201=0,0,E2201/D2201*100)</f>
        <v>0</v>
      </c>
      <c r="T2201" s="4">
        <f>IF(E2201=0,0,E2201/P2201)</f>
        <v>0</v>
      </c>
      <c r="U2201" t="str">
        <f>PROPER(LEFT(R2201,(SEARCH("/",R2201)-2)+1))</f>
        <v>Theater</v>
      </c>
      <c r="V2201" t="str">
        <f>PROPER(RIGHT(R2201,LEN(R2201)-SEARCH("/",R2201)))</f>
        <v>Spaces</v>
      </c>
    </row>
    <row r="2202" spans="1:22" x14ac:dyDescent="0.25">
      <c r="A2202">
        <v>2944</v>
      </c>
      <c r="B2202" s="7" t="s">
        <v>2944</v>
      </c>
      <c r="C2202" s="7" t="s">
        <v>7054</v>
      </c>
      <c r="D2202" s="4">
        <v>10000</v>
      </c>
      <c r="E2202" s="4">
        <v>100</v>
      </c>
      <c r="F2202" t="s">
        <v>8221</v>
      </c>
      <c r="G2202" t="s">
        <v>8224</v>
      </c>
      <c r="H2202" t="s">
        <v>8246</v>
      </c>
      <c r="I2202">
        <v>1433714198</v>
      </c>
      <c r="J2202" s="11">
        <f>(((I2202/60)/60)/24)+DATE(1970,1,1)</f>
        <v>42162.9143287037</v>
      </c>
      <c r="K2202">
        <v>1431122198</v>
      </c>
      <c r="L2202" s="15">
        <f>(((K2202/60)/60)/24)+DATE(1970,1,1)</f>
        <v>42132.9143287037</v>
      </c>
      <c r="M2202" s="63">
        <f>DATEDIF(L2202,J2202,"D")</f>
        <v>30</v>
      </c>
      <c r="N2202" s="5">
        <v>30</v>
      </c>
      <c r="O2202" t="b">
        <v>0</v>
      </c>
      <c r="P2202">
        <v>1</v>
      </c>
      <c r="Q2202" t="b">
        <v>0</v>
      </c>
      <c r="R2202" t="s">
        <v>8303</v>
      </c>
      <c r="S2202" s="2">
        <f>IF(E2202=0,0,E2202/D2202*100)</f>
        <v>1</v>
      </c>
      <c r="T2202" s="4">
        <f>IF(E2202=0,0,E2202/P2202)</f>
        <v>100</v>
      </c>
      <c r="U2202" t="str">
        <f>PROPER(LEFT(R2202,(SEARCH("/",R2202)-2)+1))</f>
        <v>Theater</v>
      </c>
      <c r="V2202" t="str">
        <f>PROPER(RIGHT(R2202,LEN(R2202)-SEARCH("/",R2202)))</f>
        <v>Spaces</v>
      </c>
    </row>
    <row r="2203" spans="1:22" x14ac:dyDescent="0.25">
      <c r="A2203">
        <v>2945</v>
      </c>
      <c r="B2203" s="7" t="s">
        <v>2945</v>
      </c>
      <c r="C2203" s="7" t="s">
        <v>7055</v>
      </c>
      <c r="D2203" s="4">
        <v>50000</v>
      </c>
      <c r="E2203" s="4">
        <v>0</v>
      </c>
      <c r="F2203" t="s">
        <v>8221</v>
      </c>
      <c r="G2203" t="s">
        <v>8224</v>
      </c>
      <c r="H2203" t="s">
        <v>8246</v>
      </c>
      <c r="I2203">
        <v>1432437660</v>
      </c>
      <c r="J2203" s="11">
        <f>(((I2203/60)/60)/24)+DATE(1970,1,1)</f>
        <v>42148.139583333337</v>
      </c>
      <c r="K2203">
        <v>1429845660</v>
      </c>
      <c r="L2203" s="15">
        <f>(((K2203/60)/60)/24)+DATE(1970,1,1)</f>
        <v>42118.139583333337</v>
      </c>
      <c r="M2203" s="63">
        <f>DATEDIF(L2203,J2203,"D")</f>
        <v>30</v>
      </c>
      <c r="N2203" s="5">
        <v>30</v>
      </c>
      <c r="O2203" t="b">
        <v>0</v>
      </c>
      <c r="P2203">
        <v>0</v>
      </c>
      <c r="Q2203" t="b">
        <v>0</v>
      </c>
      <c r="R2203" t="s">
        <v>8303</v>
      </c>
      <c r="S2203" s="2">
        <f>IF(E2203=0,0,E2203/D2203*100)</f>
        <v>0</v>
      </c>
      <c r="T2203" s="4">
        <f>IF(E2203=0,0,E2203/P2203)</f>
        <v>0</v>
      </c>
      <c r="U2203" t="str">
        <f>PROPER(LEFT(R2203,(SEARCH("/",R2203)-2)+1))</f>
        <v>Theater</v>
      </c>
      <c r="V2203" t="str">
        <f>PROPER(RIGHT(R2203,LEN(R2203)-SEARCH("/",R2203)))</f>
        <v>Spaces</v>
      </c>
    </row>
    <row r="2204" spans="1:22" x14ac:dyDescent="0.25">
      <c r="A2204">
        <v>2946</v>
      </c>
      <c r="B2204" s="7" t="s">
        <v>2946</v>
      </c>
      <c r="C2204" s="7" t="s">
        <v>7056</v>
      </c>
      <c r="D2204" s="4">
        <v>2000</v>
      </c>
      <c r="E2204" s="4">
        <v>2</v>
      </c>
      <c r="F2204" t="s">
        <v>8221</v>
      </c>
      <c r="G2204" t="s">
        <v>8225</v>
      </c>
      <c r="H2204" t="s">
        <v>8247</v>
      </c>
      <c r="I2204">
        <v>1471265092</v>
      </c>
      <c r="J2204" s="11">
        <f>(((I2204/60)/60)/24)+DATE(1970,1,1)</f>
        <v>42597.531157407408</v>
      </c>
      <c r="K2204">
        <v>1468673092</v>
      </c>
      <c r="L2204" s="15">
        <f>(((K2204/60)/60)/24)+DATE(1970,1,1)</f>
        <v>42567.531157407408</v>
      </c>
      <c r="M2204" s="63">
        <f>DATEDIF(L2204,J2204,"D")</f>
        <v>30</v>
      </c>
      <c r="N2204" s="5">
        <v>30</v>
      </c>
      <c r="O2204" t="b">
        <v>0</v>
      </c>
      <c r="P2204">
        <v>2</v>
      </c>
      <c r="Q2204" t="b">
        <v>0</v>
      </c>
      <c r="R2204" t="s">
        <v>8303</v>
      </c>
      <c r="S2204" s="2">
        <f>IF(E2204=0,0,E2204/D2204*100)</f>
        <v>0.1</v>
      </c>
      <c r="T2204" s="4">
        <f>IF(E2204=0,0,E2204/P2204)</f>
        <v>1</v>
      </c>
      <c r="U2204" t="str">
        <f>PROPER(LEFT(R2204,(SEARCH("/",R2204)-2)+1))</f>
        <v>Theater</v>
      </c>
      <c r="V2204" t="str">
        <f>PROPER(RIGHT(R2204,LEN(R2204)-SEARCH("/",R2204)))</f>
        <v>Spaces</v>
      </c>
    </row>
    <row r="2205" spans="1:22" x14ac:dyDescent="0.25">
      <c r="A2205">
        <v>2949</v>
      </c>
      <c r="B2205" s="7" t="s">
        <v>2949</v>
      </c>
      <c r="C2205" s="7" t="s">
        <v>7059</v>
      </c>
      <c r="D2205" s="4">
        <v>1000</v>
      </c>
      <c r="E2205" s="4">
        <v>25</v>
      </c>
      <c r="F2205" t="s">
        <v>8221</v>
      </c>
      <c r="G2205" t="s">
        <v>8224</v>
      </c>
      <c r="H2205" t="s">
        <v>8246</v>
      </c>
      <c r="I2205">
        <v>1447965917</v>
      </c>
      <c r="J2205" s="11">
        <f>(((I2205/60)/60)/24)+DATE(1970,1,1)</f>
        <v>42327.864780092597</v>
      </c>
      <c r="K2205">
        <v>1445370317</v>
      </c>
      <c r="L2205" s="15">
        <f>(((K2205/60)/60)/24)+DATE(1970,1,1)</f>
        <v>42297.823113425926</v>
      </c>
      <c r="M2205" s="63">
        <f>DATEDIF(L2205,J2205,"D")</f>
        <v>30</v>
      </c>
      <c r="N2205" s="5">
        <v>30</v>
      </c>
      <c r="O2205" t="b">
        <v>0</v>
      </c>
      <c r="P2205">
        <v>2</v>
      </c>
      <c r="Q2205" t="b">
        <v>0</v>
      </c>
      <c r="R2205" t="s">
        <v>8303</v>
      </c>
      <c r="S2205" s="2">
        <f>IF(E2205=0,0,E2205/D2205*100)</f>
        <v>2.5</v>
      </c>
      <c r="T2205" s="4">
        <f>IF(E2205=0,0,E2205/P2205)</f>
        <v>12.5</v>
      </c>
      <c r="U2205" t="str">
        <f>PROPER(LEFT(R2205,(SEARCH("/",R2205)-2)+1))</f>
        <v>Theater</v>
      </c>
      <c r="V2205" t="str">
        <f>PROPER(RIGHT(R2205,LEN(R2205)-SEARCH("/",R2205)))</f>
        <v>Spaces</v>
      </c>
    </row>
    <row r="2206" spans="1:22" x14ac:dyDescent="0.25">
      <c r="A2206">
        <v>2950</v>
      </c>
      <c r="B2206" s="7" t="s">
        <v>2950</v>
      </c>
      <c r="C2206" s="7" t="s">
        <v>7060</v>
      </c>
      <c r="D2206" s="4">
        <v>5000000</v>
      </c>
      <c r="E2206" s="4">
        <v>0</v>
      </c>
      <c r="F2206" t="s">
        <v>8221</v>
      </c>
      <c r="G2206" t="s">
        <v>8224</v>
      </c>
      <c r="H2206" t="s">
        <v>8246</v>
      </c>
      <c r="I2206">
        <v>1453538752</v>
      </c>
      <c r="J2206" s="11">
        <f>(((I2206/60)/60)/24)+DATE(1970,1,1)</f>
        <v>42392.36518518519</v>
      </c>
      <c r="K2206">
        <v>1450946752</v>
      </c>
      <c r="L2206" s="15">
        <f>(((K2206/60)/60)/24)+DATE(1970,1,1)</f>
        <v>42362.36518518519</v>
      </c>
      <c r="M2206" s="63">
        <f>DATEDIF(L2206,J2206,"D")</f>
        <v>30</v>
      </c>
      <c r="N2206" s="5">
        <v>30</v>
      </c>
      <c r="O2206" t="b">
        <v>0</v>
      </c>
      <c r="P2206">
        <v>0</v>
      </c>
      <c r="Q2206" t="b">
        <v>0</v>
      </c>
      <c r="R2206" t="s">
        <v>8303</v>
      </c>
      <c r="S2206" s="2">
        <f>IF(E2206=0,0,E2206/D2206*100)</f>
        <v>0</v>
      </c>
      <c r="T2206" s="4">
        <f>IF(E2206=0,0,E2206/P2206)</f>
        <v>0</v>
      </c>
      <c r="U2206" t="str">
        <f>PROPER(LEFT(R2206,(SEARCH("/",R2206)-2)+1))</f>
        <v>Theater</v>
      </c>
      <c r="V2206" t="str">
        <f>PROPER(RIGHT(R2206,LEN(R2206)-SEARCH("/",R2206)))</f>
        <v>Spaces</v>
      </c>
    </row>
    <row r="2207" spans="1:22" x14ac:dyDescent="0.25">
      <c r="A2207">
        <v>2953</v>
      </c>
      <c r="B2207" s="7" t="s">
        <v>2953</v>
      </c>
      <c r="C2207" s="7" t="s">
        <v>7063</v>
      </c>
      <c r="D2207" s="4">
        <v>400000</v>
      </c>
      <c r="E2207" s="4">
        <v>605</v>
      </c>
      <c r="F2207" t="s">
        <v>8220</v>
      </c>
      <c r="G2207" t="s">
        <v>8224</v>
      </c>
      <c r="H2207" t="s">
        <v>8246</v>
      </c>
      <c r="I2207">
        <v>1444330821</v>
      </c>
      <c r="J2207" s="11">
        <f>(((I2207/60)/60)/24)+DATE(1970,1,1)</f>
        <v>42285.791909722218</v>
      </c>
      <c r="K2207">
        <v>1441738821</v>
      </c>
      <c r="L2207" s="15">
        <f>(((K2207/60)/60)/24)+DATE(1970,1,1)</f>
        <v>42255.791909722218</v>
      </c>
      <c r="M2207" s="63">
        <f>DATEDIF(L2207,J2207,"D")</f>
        <v>30</v>
      </c>
      <c r="N2207" s="5">
        <v>30</v>
      </c>
      <c r="O2207" t="b">
        <v>0</v>
      </c>
      <c r="P2207">
        <v>3</v>
      </c>
      <c r="Q2207" t="b">
        <v>0</v>
      </c>
      <c r="R2207" t="s">
        <v>8303</v>
      </c>
      <c r="S2207" s="2">
        <f>IF(E2207=0,0,E2207/D2207*100)</f>
        <v>0.15125</v>
      </c>
      <c r="T2207" s="4">
        <f>IF(E2207=0,0,E2207/P2207)</f>
        <v>201.66666666666666</v>
      </c>
      <c r="U2207" t="str">
        <f>PROPER(LEFT(R2207,(SEARCH("/",R2207)-2)+1))</f>
        <v>Theater</v>
      </c>
      <c r="V2207" t="str">
        <f>PROPER(RIGHT(R2207,LEN(R2207)-SEARCH("/",R2207)))</f>
        <v>Spaces</v>
      </c>
    </row>
    <row r="2208" spans="1:22" x14ac:dyDescent="0.25">
      <c r="A2208">
        <v>2955</v>
      </c>
      <c r="B2208" s="7" t="s">
        <v>2955</v>
      </c>
      <c r="C2208" s="7" t="s">
        <v>7065</v>
      </c>
      <c r="D2208" s="4">
        <v>1200</v>
      </c>
      <c r="E2208" s="4">
        <v>715</v>
      </c>
      <c r="F2208" t="s">
        <v>8220</v>
      </c>
      <c r="G2208" t="s">
        <v>8224</v>
      </c>
      <c r="H2208" t="s">
        <v>8246</v>
      </c>
      <c r="I2208">
        <v>1434476849</v>
      </c>
      <c r="J2208" s="11">
        <f>(((I2208/60)/60)/24)+DATE(1970,1,1)</f>
        <v>42171.741307870368</v>
      </c>
      <c r="K2208">
        <v>1431884849</v>
      </c>
      <c r="L2208" s="15">
        <f>(((K2208/60)/60)/24)+DATE(1970,1,1)</f>
        <v>42141.741307870368</v>
      </c>
      <c r="M2208" s="63">
        <f>DATEDIF(L2208,J2208,"D")</f>
        <v>30</v>
      </c>
      <c r="N2208" s="5">
        <v>30</v>
      </c>
      <c r="O2208" t="b">
        <v>0</v>
      </c>
      <c r="P2208">
        <v>11</v>
      </c>
      <c r="Q2208" t="b">
        <v>0</v>
      </c>
      <c r="R2208" t="s">
        <v>8303</v>
      </c>
      <c r="S2208" s="2">
        <f>IF(E2208=0,0,E2208/D2208*100)</f>
        <v>59.583333333333336</v>
      </c>
      <c r="T2208" s="4">
        <f>IF(E2208=0,0,E2208/P2208)</f>
        <v>65</v>
      </c>
      <c r="U2208" t="str">
        <f>PROPER(LEFT(R2208,(SEARCH("/",R2208)-2)+1))</f>
        <v>Theater</v>
      </c>
      <c r="V2208" t="str">
        <f>PROPER(RIGHT(R2208,LEN(R2208)-SEARCH("/",R2208)))</f>
        <v>Spaces</v>
      </c>
    </row>
    <row r="2209" spans="1:22" x14ac:dyDescent="0.25">
      <c r="A2209">
        <v>2956</v>
      </c>
      <c r="B2209" s="7" t="s">
        <v>2956</v>
      </c>
      <c r="C2209" s="7" t="s">
        <v>7066</v>
      </c>
      <c r="D2209" s="4">
        <v>7900</v>
      </c>
      <c r="E2209" s="4">
        <v>1322</v>
      </c>
      <c r="F2209" t="s">
        <v>8220</v>
      </c>
      <c r="G2209" t="s">
        <v>8224</v>
      </c>
      <c r="H2209" t="s">
        <v>8246</v>
      </c>
      <c r="I2209">
        <v>1462402850</v>
      </c>
      <c r="J2209" s="11">
        <f>(((I2209/60)/60)/24)+DATE(1970,1,1)</f>
        <v>42494.958912037036</v>
      </c>
      <c r="K2209">
        <v>1459810850</v>
      </c>
      <c r="L2209" s="15">
        <f>(((K2209/60)/60)/24)+DATE(1970,1,1)</f>
        <v>42464.958912037036</v>
      </c>
      <c r="M2209" s="63">
        <f>DATEDIF(L2209,J2209,"D")</f>
        <v>30</v>
      </c>
      <c r="N2209" s="5">
        <v>30</v>
      </c>
      <c r="O2209" t="b">
        <v>0</v>
      </c>
      <c r="P2209">
        <v>20</v>
      </c>
      <c r="Q2209" t="b">
        <v>0</v>
      </c>
      <c r="R2209" t="s">
        <v>8303</v>
      </c>
      <c r="S2209" s="2">
        <f>IF(E2209=0,0,E2209/D2209*100)</f>
        <v>16.734177215189874</v>
      </c>
      <c r="T2209" s="4">
        <f>IF(E2209=0,0,E2209/P2209)</f>
        <v>66.099999999999994</v>
      </c>
      <c r="U2209" t="str">
        <f>PROPER(LEFT(R2209,(SEARCH("/",R2209)-2)+1))</f>
        <v>Theater</v>
      </c>
      <c r="V2209" t="str">
        <f>PROPER(RIGHT(R2209,LEN(R2209)-SEARCH("/",R2209)))</f>
        <v>Spaces</v>
      </c>
    </row>
    <row r="2210" spans="1:22" x14ac:dyDescent="0.25">
      <c r="A2210">
        <v>2959</v>
      </c>
      <c r="B2210" s="7" t="s">
        <v>2959</v>
      </c>
      <c r="C2210" s="7" t="s">
        <v>7069</v>
      </c>
      <c r="D2210" s="4">
        <v>10000</v>
      </c>
      <c r="E2210" s="4">
        <v>0</v>
      </c>
      <c r="F2210" t="s">
        <v>8220</v>
      </c>
      <c r="G2210" t="s">
        <v>8225</v>
      </c>
      <c r="H2210" t="s">
        <v>8247</v>
      </c>
      <c r="I2210">
        <v>1465258325</v>
      </c>
      <c r="J2210" s="11">
        <f>(((I2210/60)/60)/24)+DATE(1970,1,1)</f>
        <v>42528.008391203708</v>
      </c>
      <c r="K2210">
        <v>1462666325</v>
      </c>
      <c r="L2210" s="15">
        <f>(((K2210/60)/60)/24)+DATE(1970,1,1)</f>
        <v>42498.008391203708</v>
      </c>
      <c r="M2210" s="63">
        <f>DATEDIF(L2210,J2210,"D")</f>
        <v>30</v>
      </c>
      <c r="N2210" s="5">
        <v>30</v>
      </c>
      <c r="O2210" t="b">
        <v>0</v>
      </c>
      <c r="P2210">
        <v>0</v>
      </c>
      <c r="Q2210" t="b">
        <v>0</v>
      </c>
      <c r="R2210" t="s">
        <v>8303</v>
      </c>
      <c r="S2210" s="2">
        <f>IF(E2210=0,0,E2210/D2210*100)</f>
        <v>0</v>
      </c>
      <c r="T2210" s="4">
        <f>IF(E2210=0,0,E2210/P2210)</f>
        <v>0</v>
      </c>
      <c r="U2210" t="str">
        <f>PROPER(LEFT(R2210,(SEARCH("/",R2210)-2)+1))</f>
        <v>Theater</v>
      </c>
      <c r="V2210" t="str">
        <f>PROPER(RIGHT(R2210,LEN(R2210)-SEARCH("/",R2210)))</f>
        <v>Spaces</v>
      </c>
    </row>
    <row r="2211" spans="1:22" x14ac:dyDescent="0.25">
      <c r="A2211">
        <v>2960</v>
      </c>
      <c r="B2211" s="7" t="s">
        <v>2960</v>
      </c>
      <c r="C2211" s="7" t="s">
        <v>7070</v>
      </c>
      <c r="D2211" s="4">
        <v>30000000</v>
      </c>
      <c r="E2211" s="4">
        <v>0</v>
      </c>
      <c r="F2211" t="s">
        <v>8220</v>
      </c>
      <c r="G2211" t="s">
        <v>8224</v>
      </c>
      <c r="H2211" t="s">
        <v>8246</v>
      </c>
      <c r="I2211">
        <v>1410459023</v>
      </c>
      <c r="J2211" s="11">
        <f>(((I2211/60)/60)/24)+DATE(1970,1,1)</f>
        <v>41893.757210648146</v>
      </c>
      <c r="K2211">
        <v>1407867023</v>
      </c>
      <c r="L2211" s="15">
        <f>(((K2211/60)/60)/24)+DATE(1970,1,1)</f>
        <v>41863.757210648146</v>
      </c>
      <c r="M2211" s="63">
        <f>DATEDIF(L2211,J2211,"D")</f>
        <v>30</v>
      </c>
      <c r="N2211" s="5">
        <v>30</v>
      </c>
      <c r="O2211" t="b">
        <v>0</v>
      </c>
      <c r="P2211">
        <v>0</v>
      </c>
      <c r="Q2211" t="b">
        <v>0</v>
      </c>
      <c r="R2211" t="s">
        <v>8303</v>
      </c>
      <c r="S2211" s="2">
        <f>IF(E2211=0,0,E2211/D2211*100)</f>
        <v>0</v>
      </c>
      <c r="T2211" s="4">
        <f>IF(E2211=0,0,E2211/P2211)</f>
        <v>0</v>
      </c>
      <c r="U2211" t="str">
        <f>PROPER(LEFT(R2211,(SEARCH("/",R2211)-2)+1))</f>
        <v>Theater</v>
      </c>
      <c r="V2211" t="str">
        <f>PROPER(RIGHT(R2211,LEN(R2211)-SEARCH("/",R2211)))</f>
        <v>Spaces</v>
      </c>
    </row>
    <row r="2212" spans="1:22" x14ac:dyDescent="0.25">
      <c r="A2212">
        <v>2963</v>
      </c>
      <c r="B2212" s="7" t="s">
        <v>2963</v>
      </c>
      <c r="C2212" s="7" t="s">
        <v>7073</v>
      </c>
      <c r="D2212" s="4">
        <v>10000</v>
      </c>
      <c r="E2212" s="4">
        <v>10685</v>
      </c>
      <c r="F2212" t="s">
        <v>8219</v>
      </c>
      <c r="G2212" t="s">
        <v>8224</v>
      </c>
      <c r="H2212" t="s">
        <v>8246</v>
      </c>
      <c r="I2212">
        <v>1435835824</v>
      </c>
      <c r="J2212" s="11">
        <f>(((I2212/60)/60)/24)+DATE(1970,1,1)</f>
        <v>42187.470185185186</v>
      </c>
      <c r="K2212">
        <v>1433243824</v>
      </c>
      <c r="L2212" s="15">
        <f>(((K2212/60)/60)/24)+DATE(1970,1,1)</f>
        <v>42157.470185185186</v>
      </c>
      <c r="M2212" s="63">
        <f>DATEDIF(L2212,J2212,"D")</f>
        <v>30</v>
      </c>
      <c r="N2212" s="5">
        <v>30</v>
      </c>
      <c r="O2212" t="b">
        <v>0</v>
      </c>
      <c r="P2212">
        <v>98</v>
      </c>
      <c r="Q2212" t="b">
        <v>1</v>
      </c>
      <c r="R2212" t="s">
        <v>8271</v>
      </c>
      <c r="S2212" s="2">
        <f>IF(E2212=0,0,E2212/D2212*100)</f>
        <v>106.85</v>
      </c>
      <c r="T2212" s="4">
        <f>IF(E2212=0,0,E2212/P2212)</f>
        <v>109.03061224489795</v>
      </c>
      <c r="U2212" t="str">
        <f>PROPER(LEFT(R2212,(SEARCH("/",R2212)-2)+1))</f>
        <v>Theater</v>
      </c>
      <c r="V2212" t="str">
        <f>PROPER(RIGHT(R2212,LEN(R2212)-SEARCH("/",R2212)))</f>
        <v>Plays</v>
      </c>
    </row>
    <row r="2213" spans="1:22" x14ac:dyDescent="0.25">
      <c r="A2213">
        <v>2964</v>
      </c>
      <c r="B2213" s="7" t="s">
        <v>2964</v>
      </c>
      <c r="C2213" s="7" t="s">
        <v>7074</v>
      </c>
      <c r="D2213" s="4">
        <v>5000</v>
      </c>
      <c r="E2213" s="4">
        <v>5035.6899999999996</v>
      </c>
      <c r="F2213" t="s">
        <v>8219</v>
      </c>
      <c r="G2213" t="s">
        <v>8224</v>
      </c>
      <c r="H2213" t="s">
        <v>8246</v>
      </c>
      <c r="I2213">
        <v>1407360720</v>
      </c>
      <c r="J2213" s="11">
        <f>(((I2213/60)/60)/24)+DATE(1970,1,1)</f>
        <v>41857.897222222222</v>
      </c>
      <c r="K2213">
        <v>1404769819</v>
      </c>
      <c r="L2213" s="15">
        <f>(((K2213/60)/60)/24)+DATE(1970,1,1)</f>
        <v>41827.909942129627</v>
      </c>
      <c r="M2213" s="63">
        <f>DATEDIF(L2213,J2213,"D")</f>
        <v>30</v>
      </c>
      <c r="N2213" s="5">
        <v>30</v>
      </c>
      <c r="O2213" t="b">
        <v>0</v>
      </c>
      <c r="P2213">
        <v>196</v>
      </c>
      <c r="Q2213" t="b">
        <v>1</v>
      </c>
      <c r="R2213" t="s">
        <v>8271</v>
      </c>
      <c r="S2213" s="2">
        <f>IF(E2213=0,0,E2213/D2213*100)</f>
        <v>100.71379999999999</v>
      </c>
      <c r="T2213" s="4">
        <f>IF(E2213=0,0,E2213/P2213)</f>
        <v>25.692295918367346</v>
      </c>
      <c r="U2213" t="str">
        <f>PROPER(LEFT(R2213,(SEARCH("/",R2213)-2)+1))</f>
        <v>Theater</v>
      </c>
      <c r="V2213" t="str">
        <f>PROPER(RIGHT(R2213,LEN(R2213)-SEARCH("/",R2213)))</f>
        <v>Plays</v>
      </c>
    </row>
    <row r="2214" spans="1:22" x14ac:dyDescent="0.25">
      <c r="A2214">
        <v>2965</v>
      </c>
      <c r="B2214" s="7" t="s">
        <v>2965</v>
      </c>
      <c r="C2214" s="7" t="s">
        <v>7075</v>
      </c>
      <c r="D2214" s="4">
        <v>1500</v>
      </c>
      <c r="E2214" s="4">
        <v>1635</v>
      </c>
      <c r="F2214" t="s">
        <v>8219</v>
      </c>
      <c r="G2214" t="s">
        <v>8224</v>
      </c>
      <c r="H2214" t="s">
        <v>8246</v>
      </c>
      <c r="I2214">
        <v>1436290233</v>
      </c>
      <c r="J2214" s="11">
        <f>(((I2214/60)/60)/24)+DATE(1970,1,1)</f>
        <v>42192.729548611111</v>
      </c>
      <c r="K2214">
        <v>1433698233</v>
      </c>
      <c r="L2214" s="15">
        <f>(((K2214/60)/60)/24)+DATE(1970,1,1)</f>
        <v>42162.729548611111</v>
      </c>
      <c r="M2214" s="63">
        <f>DATEDIF(L2214,J2214,"D")</f>
        <v>30</v>
      </c>
      <c r="N2214" s="5">
        <v>30</v>
      </c>
      <c r="O2214" t="b">
        <v>0</v>
      </c>
      <c r="P2214">
        <v>39</v>
      </c>
      <c r="Q2214" t="b">
        <v>1</v>
      </c>
      <c r="R2214" t="s">
        <v>8271</v>
      </c>
      <c r="S2214" s="2">
        <f>IF(E2214=0,0,E2214/D2214*100)</f>
        <v>109.00000000000001</v>
      </c>
      <c r="T2214" s="4">
        <f>IF(E2214=0,0,E2214/P2214)</f>
        <v>41.92307692307692</v>
      </c>
      <c r="U2214" t="str">
        <f>PROPER(LEFT(R2214,(SEARCH("/",R2214)-2)+1))</f>
        <v>Theater</v>
      </c>
      <c r="V2214" t="str">
        <f>PROPER(RIGHT(R2214,LEN(R2214)-SEARCH("/",R2214)))</f>
        <v>Plays</v>
      </c>
    </row>
    <row r="2215" spans="1:22" x14ac:dyDescent="0.25">
      <c r="A2215">
        <v>2966</v>
      </c>
      <c r="B2215" s="7" t="s">
        <v>2966</v>
      </c>
      <c r="C2215" s="7" t="s">
        <v>7076</v>
      </c>
      <c r="D2215" s="4">
        <v>10000</v>
      </c>
      <c r="E2215" s="4">
        <v>11363</v>
      </c>
      <c r="F2215" t="s">
        <v>8219</v>
      </c>
      <c r="G2215" t="s">
        <v>8224</v>
      </c>
      <c r="H2215" t="s">
        <v>8246</v>
      </c>
      <c r="I2215">
        <v>1442425412</v>
      </c>
      <c r="J2215" s="11">
        <f>(((I2215/60)/60)/24)+DATE(1970,1,1)</f>
        <v>42263.738564814819</v>
      </c>
      <c r="K2215">
        <v>1439833412</v>
      </c>
      <c r="L2215" s="15">
        <f>(((K2215/60)/60)/24)+DATE(1970,1,1)</f>
        <v>42233.738564814819</v>
      </c>
      <c r="M2215" s="63">
        <f>DATEDIF(L2215,J2215,"D")</f>
        <v>30</v>
      </c>
      <c r="N2215" s="5">
        <v>30</v>
      </c>
      <c r="O2215" t="b">
        <v>0</v>
      </c>
      <c r="P2215">
        <v>128</v>
      </c>
      <c r="Q2215" t="b">
        <v>1</v>
      </c>
      <c r="R2215" t="s">
        <v>8271</v>
      </c>
      <c r="S2215" s="2">
        <f>IF(E2215=0,0,E2215/D2215*100)</f>
        <v>113.63000000000001</v>
      </c>
      <c r="T2215" s="4">
        <f>IF(E2215=0,0,E2215/P2215)</f>
        <v>88.7734375</v>
      </c>
      <c r="U2215" t="str">
        <f>PROPER(LEFT(R2215,(SEARCH("/",R2215)-2)+1))</f>
        <v>Theater</v>
      </c>
      <c r="V2215" t="str">
        <f>PROPER(RIGHT(R2215,LEN(R2215)-SEARCH("/",R2215)))</f>
        <v>Plays</v>
      </c>
    </row>
    <row r="2216" spans="1:22" x14ac:dyDescent="0.25">
      <c r="A2216">
        <v>2967</v>
      </c>
      <c r="B2216" s="7" t="s">
        <v>2967</v>
      </c>
      <c r="C2216" s="7" t="s">
        <v>7077</v>
      </c>
      <c r="D2216" s="4">
        <v>5000</v>
      </c>
      <c r="E2216" s="4">
        <v>5696</v>
      </c>
      <c r="F2216" t="s">
        <v>8219</v>
      </c>
      <c r="G2216" t="s">
        <v>8224</v>
      </c>
      <c r="H2216" t="s">
        <v>8246</v>
      </c>
      <c r="I2216">
        <v>1425872692</v>
      </c>
      <c r="J2216" s="11">
        <f>(((I2216/60)/60)/24)+DATE(1970,1,1)</f>
        <v>42072.156157407408</v>
      </c>
      <c r="K2216">
        <v>1423284292</v>
      </c>
      <c r="L2216" s="15">
        <f>(((K2216/60)/60)/24)+DATE(1970,1,1)</f>
        <v>42042.197824074072</v>
      </c>
      <c r="M2216" s="63">
        <f>DATEDIF(L2216,J2216,"D")</f>
        <v>30</v>
      </c>
      <c r="N2216" s="5">
        <v>30</v>
      </c>
      <c r="O2216" t="b">
        <v>0</v>
      </c>
      <c r="P2216">
        <v>71</v>
      </c>
      <c r="Q2216" t="b">
        <v>1</v>
      </c>
      <c r="R2216" t="s">
        <v>8271</v>
      </c>
      <c r="S2216" s="2">
        <f>IF(E2216=0,0,E2216/D2216*100)</f>
        <v>113.92</v>
      </c>
      <c r="T2216" s="4">
        <f>IF(E2216=0,0,E2216/P2216)</f>
        <v>80.225352112676063</v>
      </c>
      <c r="U2216" t="str">
        <f>PROPER(LEFT(R2216,(SEARCH("/",R2216)-2)+1))</f>
        <v>Theater</v>
      </c>
      <c r="V2216" t="str">
        <f>PROPER(RIGHT(R2216,LEN(R2216)-SEARCH("/",R2216)))</f>
        <v>Plays</v>
      </c>
    </row>
    <row r="2217" spans="1:22" x14ac:dyDescent="0.25">
      <c r="A2217">
        <v>2969</v>
      </c>
      <c r="B2217" s="7" t="s">
        <v>2969</v>
      </c>
      <c r="C2217" s="7" t="s">
        <v>7079</v>
      </c>
      <c r="D2217" s="4">
        <v>1000</v>
      </c>
      <c r="E2217" s="4">
        <v>1625</v>
      </c>
      <c r="F2217" t="s">
        <v>8219</v>
      </c>
      <c r="G2217" t="s">
        <v>8229</v>
      </c>
      <c r="H2217" t="s">
        <v>8251</v>
      </c>
      <c r="I2217">
        <v>1430693460</v>
      </c>
      <c r="J2217" s="11">
        <f>(((I2217/60)/60)/24)+DATE(1970,1,1)</f>
        <v>42127.952083333337</v>
      </c>
      <c r="K2217">
        <v>1428087153</v>
      </c>
      <c r="L2217" s="15">
        <f>(((K2217/60)/60)/24)+DATE(1970,1,1)</f>
        <v>42097.786493055552</v>
      </c>
      <c r="M2217" s="63">
        <f>DATEDIF(L2217,J2217,"D")</f>
        <v>30</v>
      </c>
      <c r="N2217" s="5">
        <v>30</v>
      </c>
      <c r="O2217" t="b">
        <v>0</v>
      </c>
      <c r="P2217">
        <v>17</v>
      </c>
      <c r="Q2217" t="b">
        <v>1</v>
      </c>
      <c r="R2217" t="s">
        <v>8271</v>
      </c>
      <c r="S2217" s="2">
        <f>IF(E2217=0,0,E2217/D2217*100)</f>
        <v>162.5</v>
      </c>
      <c r="T2217" s="4">
        <f>IF(E2217=0,0,E2217/P2217)</f>
        <v>95.588235294117652</v>
      </c>
      <c r="U2217" t="str">
        <f>PROPER(LEFT(R2217,(SEARCH("/",R2217)-2)+1))</f>
        <v>Theater</v>
      </c>
      <c r="V2217" t="str">
        <f>PROPER(RIGHT(R2217,LEN(R2217)-SEARCH("/",R2217)))</f>
        <v>Plays</v>
      </c>
    </row>
    <row r="2218" spans="1:22" x14ac:dyDescent="0.25">
      <c r="A2218">
        <v>2970</v>
      </c>
      <c r="B2218" s="7" t="s">
        <v>2970</v>
      </c>
      <c r="C2218" s="7" t="s">
        <v>7080</v>
      </c>
      <c r="D2218" s="4">
        <v>6000</v>
      </c>
      <c r="E2218" s="4">
        <v>6360</v>
      </c>
      <c r="F2218" t="s">
        <v>8219</v>
      </c>
      <c r="G2218" t="s">
        <v>8224</v>
      </c>
      <c r="H2218" t="s">
        <v>8246</v>
      </c>
      <c r="I2218">
        <v>1405699451</v>
      </c>
      <c r="J2218" s="11">
        <f>(((I2218/60)/60)/24)+DATE(1970,1,1)</f>
        <v>41838.669571759259</v>
      </c>
      <c r="K2218">
        <v>1403107451</v>
      </c>
      <c r="L2218" s="15">
        <f>(((K2218/60)/60)/24)+DATE(1970,1,1)</f>
        <v>41808.669571759259</v>
      </c>
      <c r="M2218" s="63">
        <f>DATEDIF(L2218,J2218,"D")</f>
        <v>30</v>
      </c>
      <c r="N2218" s="5">
        <v>30</v>
      </c>
      <c r="O2218" t="b">
        <v>0</v>
      </c>
      <c r="P2218">
        <v>91</v>
      </c>
      <c r="Q2218" t="b">
        <v>1</v>
      </c>
      <c r="R2218" t="s">
        <v>8271</v>
      </c>
      <c r="S2218" s="2">
        <f>IF(E2218=0,0,E2218/D2218*100)</f>
        <v>106</v>
      </c>
      <c r="T2218" s="4">
        <f>IF(E2218=0,0,E2218/P2218)</f>
        <v>69.890109890109883</v>
      </c>
      <c r="U2218" t="str">
        <f>PROPER(LEFT(R2218,(SEARCH("/",R2218)-2)+1))</f>
        <v>Theater</v>
      </c>
      <c r="V2218" t="str">
        <f>PROPER(RIGHT(R2218,LEN(R2218)-SEARCH("/",R2218)))</f>
        <v>Plays</v>
      </c>
    </row>
    <row r="2219" spans="1:22" x14ac:dyDescent="0.25">
      <c r="A2219">
        <v>2971</v>
      </c>
      <c r="B2219" s="7" t="s">
        <v>2971</v>
      </c>
      <c r="C2219" s="7" t="s">
        <v>7081</v>
      </c>
      <c r="D2219" s="4">
        <v>3200</v>
      </c>
      <c r="E2219" s="4">
        <v>3205</v>
      </c>
      <c r="F2219" t="s">
        <v>8219</v>
      </c>
      <c r="G2219" t="s">
        <v>8224</v>
      </c>
      <c r="H2219" t="s">
        <v>8246</v>
      </c>
      <c r="I2219">
        <v>1409500078</v>
      </c>
      <c r="J2219" s="11">
        <f>(((I2219/60)/60)/24)+DATE(1970,1,1)</f>
        <v>41882.658310185187</v>
      </c>
      <c r="K2219">
        <v>1406908078</v>
      </c>
      <c r="L2219" s="15">
        <f>(((K2219/60)/60)/24)+DATE(1970,1,1)</f>
        <v>41852.658310185187</v>
      </c>
      <c r="M2219" s="63">
        <f>DATEDIF(L2219,J2219,"D")</f>
        <v>30</v>
      </c>
      <c r="N2219" s="5">
        <v>30</v>
      </c>
      <c r="O2219" t="b">
        <v>0</v>
      </c>
      <c r="P2219">
        <v>43</v>
      </c>
      <c r="Q2219" t="b">
        <v>1</v>
      </c>
      <c r="R2219" t="s">
        <v>8271</v>
      </c>
      <c r="S2219" s="2">
        <f>IF(E2219=0,0,E2219/D2219*100)</f>
        <v>100.15624999999999</v>
      </c>
      <c r="T2219" s="4">
        <f>IF(E2219=0,0,E2219/P2219)</f>
        <v>74.534883720930239</v>
      </c>
      <c r="U2219" t="str">
        <f>PROPER(LEFT(R2219,(SEARCH("/",R2219)-2)+1))</f>
        <v>Theater</v>
      </c>
      <c r="V2219" t="str">
        <f>PROPER(RIGHT(R2219,LEN(R2219)-SEARCH("/",R2219)))</f>
        <v>Plays</v>
      </c>
    </row>
    <row r="2220" spans="1:22" x14ac:dyDescent="0.25">
      <c r="A2220">
        <v>2982</v>
      </c>
      <c r="B2220" s="7" t="s">
        <v>2982</v>
      </c>
      <c r="C2220" s="7" t="s">
        <v>7092</v>
      </c>
      <c r="D2220" s="4">
        <v>5000</v>
      </c>
      <c r="E2220" s="4">
        <v>5103</v>
      </c>
      <c r="F2220" t="s">
        <v>8219</v>
      </c>
      <c r="G2220" t="s">
        <v>8225</v>
      </c>
      <c r="H2220" t="s">
        <v>8247</v>
      </c>
      <c r="I2220">
        <v>1455208143</v>
      </c>
      <c r="J2220" s="11">
        <f>(((I2220/60)/60)/24)+DATE(1970,1,1)</f>
        <v>42411.686840277776</v>
      </c>
      <c r="K2220">
        <v>1452616143</v>
      </c>
      <c r="L2220" s="15">
        <f>(((K2220/60)/60)/24)+DATE(1970,1,1)</f>
        <v>42381.686840277776</v>
      </c>
      <c r="M2220" s="63">
        <f>DATEDIF(L2220,J2220,"D")</f>
        <v>30</v>
      </c>
      <c r="N2220" s="5">
        <v>30</v>
      </c>
      <c r="O2220" t="b">
        <v>1</v>
      </c>
      <c r="P2220">
        <v>59</v>
      </c>
      <c r="Q2220" t="b">
        <v>1</v>
      </c>
      <c r="R2220" t="s">
        <v>8303</v>
      </c>
      <c r="S2220" s="2">
        <f>IF(E2220=0,0,E2220/D2220*100)</f>
        <v>102.06</v>
      </c>
      <c r="T2220" s="4">
        <f>IF(E2220=0,0,E2220/P2220)</f>
        <v>86.491525423728817</v>
      </c>
      <c r="U2220" t="str">
        <f>PROPER(LEFT(R2220,(SEARCH("/",R2220)-2)+1))</f>
        <v>Theater</v>
      </c>
      <c r="V2220" t="str">
        <f>PROPER(RIGHT(R2220,LEN(R2220)-SEARCH("/",R2220)))</f>
        <v>Spaces</v>
      </c>
    </row>
    <row r="2221" spans="1:22" x14ac:dyDescent="0.25">
      <c r="A2221">
        <v>2984</v>
      </c>
      <c r="B2221" s="7" t="s">
        <v>2984</v>
      </c>
      <c r="C2221" s="7" t="s">
        <v>7094</v>
      </c>
      <c r="D2221" s="4">
        <v>25000</v>
      </c>
      <c r="E2221" s="4">
        <v>25088</v>
      </c>
      <c r="F2221" t="s">
        <v>8219</v>
      </c>
      <c r="G2221" t="s">
        <v>8224</v>
      </c>
      <c r="H2221" t="s">
        <v>8246</v>
      </c>
      <c r="I2221">
        <v>1472020881</v>
      </c>
      <c r="J2221" s="11">
        <f>(((I2221/60)/60)/24)+DATE(1970,1,1)</f>
        <v>42606.278715277775</v>
      </c>
      <c r="K2221">
        <v>1469428881</v>
      </c>
      <c r="L2221" s="15">
        <f>(((K2221/60)/60)/24)+DATE(1970,1,1)</f>
        <v>42576.278715277775</v>
      </c>
      <c r="M2221" s="63">
        <f>DATEDIF(L2221,J2221,"D")</f>
        <v>30</v>
      </c>
      <c r="N2221" s="5">
        <v>30</v>
      </c>
      <c r="O2221" t="b">
        <v>1</v>
      </c>
      <c r="P2221">
        <v>218</v>
      </c>
      <c r="Q2221" t="b">
        <v>1</v>
      </c>
      <c r="R2221" t="s">
        <v>8303</v>
      </c>
      <c r="S2221" s="2">
        <f>IF(E2221=0,0,E2221/D2221*100)</f>
        <v>100.352</v>
      </c>
      <c r="T2221" s="4">
        <f>IF(E2221=0,0,E2221/P2221)</f>
        <v>115.08256880733946</v>
      </c>
      <c r="U2221" t="str">
        <f>PROPER(LEFT(R2221,(SEARCH("/",R2221)-2)+1))</f>
        <v>Theater</v>
      </c>
      <c r="V2221" t="str">
        <f>PROPER(RIGHT(R2221,LEN(R2221)-SEARCH("/",R2221)))</f>
        <v>Spaces</v>
      </c>
    </row>
    <row r="2222" spans="1:22" x14ac:dyDescent="0.25">
      <c r="A2222">
        <v>2988</v>
      </c>
      <c r="B2222" s="7" t="s">
        <v>2988</v>
      </c>
      <c r="C2222" s="7" t="s">
        <v>7098</v>
      </c>
      <c r="D2222" s="4">
        <v>1000</v>
      </c>
      <c r="E2222" s="4">
        <v>1000</v>
      </c>
      <c r="F2222" t="s">
        <v>8219</v>
      </c>
      <c r="G2222" t="s">
        <v>8225</v>
      </c>
      <c r="H2222" t="s">
        <v>8247</v>
      </c>
      <c r="I2222">
        <v>1466412081</v>
      </c>
      <c r="J2222" s="11">
        <f>(((I2222/60)/60)/24)+DATE(1970,1,1)</f>
        <v>42541.362048611118</v>
      </c>
      <c r="K2222">
        <v>1463820081</v>
      </c>
      <c r="L2222" s="15">
        <f>(((K2222/60)/60)/24)+DATE(1970,1,1)</f>
        <v>42511.362048611118</v>
      </c>
      <c r="M2222" s="63">
        <f>DATEDIF(L2222,J2222,"D")</f>
        <v>30</v>
      </c>
      <c r="N2222" s="5">
        <v>30</v>
      </c>
      <c r="O2222" t="b">
        <v>0</v>
      </c>
      <c r="P2222">
        <v>28</v>
      </c>
      <c r="Q2222" t="b">
        <v>1</v>
      </c>
      <c r="R2222" t="s">
        <v>8303</v>
      </c>
      <c r="S2222" s="2">
        <f>IF(E2222=0,0,E2222/D2222*100)</f>
        <v>100</v>
      </c>
      <c r="T2222" s="4">
        <f>IF(E2222=0,0,E2222/P2222)</f>
        <v>35.714285714285715</v>
      </c>
      <c r="U2222" t="str">
        <f>PROPER(LEFT(R2222,(SEARCH("/",R2222)-2)+1))</f>
        <v>Theater</v>
      </c>
      <c r="V2222" t="str">
        <f>PROPER(RIGHT(R2222,LEN(R2222)-SEARCH("/",R2222)))</f>
        <v>Spaces</v>
      </c>
    </row>
    <row r="2223" spans="1:22" x14ac:dyDescent="0.25">
      <c r="A2223">
        <v>2992</v>
      </c>
      <c r="B2223" s="7" t="s">
        <v>2992</v>
      </c>
      <c r="C2223" s="7" t="s">
        <v>7102</v>
      </c>
      <c r="D2223" s="4">
        <v>3000</v>
      </c>
      <c r="E2223" s="4">
        <v>3135</v>
      </c>
      <c r="F2223" t="s">
        <v>8219</v>
      </c>
      <c r="G2223" t="s">
        <v>8224</v>
      </c>
      <c r="H2223" t="s">
        <v>8246</v>
      </c>
      <c r="I2223">
        <v>1476037510</v>
      </c>
      <c r="J2223" s="11">
        <f>(((I2223/60)/60)/24)+DATE(1970,1,1)</f>
        <v>42652.767476851848</v>
      </c>
      <c r="K2223">
        <v>1473445510</v>
      </c>
      <c r="L2223" s="15">
        <f>(((K2223/60)/60)/24)+DATE(1970,1,1)</f>
        <v>42622.767476851848</v>
      </c>
      <c r="M2223" s="63">
        <f>DATEDIF(L2223,J2223,"D")</f>
        <v>30</v>
      </c>
      <c r="N2223" s="5">
        <v>30</v>
      </c>
      <c r="O2223" t="b">
        <v>0</v>
      </c>
      <c r="P2223">
        <v>64</v>
      </c>
      <c r="Q2223" t="b">
        <v>1</v>
      </c>
      <c r="R2223" t="s">
        <v>8303</v>
      </c>
      <c r="S2223" s="2">
        <f>IF(E2223=0,0,E2223/D2223*100)</f>
        <v>104.5</v>
      </c>
      <c r="T2223" s="4">
        <f>IF(E2223=0,0,E2223/P2223)</f>
        <v>48.984375</v>
      </c>
      <c r="U2223" t="str">
        <f>PROPER(LEFT(R2223,(SEARCH("/",R2223)-2)+1))</f>
        <v>Theater</v>
      </c>
      <c r="V2223" t="str">
        <f>PROPER(RIGHT(R2223,LEN(R2223)-SEARCH("/",R2223)))</f>
        <v>Spaces</v>
      </c>
    </row>
    <row r="2224" spans="1:22" x14ac:dyDescent="0.25">
      <c r="A2224">
        <v>2993</v>
      </c>
      <c r="B2224" s="7" t="s">
        <v>2993</v>
      </c>
      <c r="C2224" s="7" t="s">
        <v>7103</v>
      </c>
      <c r="D2224" s="4">
        <v>1000</v>
      </c>
      <c r="E2224" s="4">
        <v>1003</v>
      </c>
      <c r="F2224" t="s">
        <v>8219</v>
      </c>
      <c r="G2224" t="s">
        <v>8224</v>
      </c>
      <c r="H2224" t="s">
        <v>8246</v>
      </c>
      <c r="I2224">
        <v>1455998867</v>
      </c>
      <c r="J2224" s="11">
        <f>(((I2224/60)/60)/24)+DATE(1970,1,1)</f>
        <v>42420.838738425926</v>
      </c>
      <c r="K2224">
        <v>1453406867</v>
      </c>
      <c r="L2224" s="15">
        <f>(((K2224/60)/60)/24)+DATE(1970,1,1)</f>
        <v>42390.838738425926</v>
      </c>
      <c r="M2224" s="63">
        <f>DATEDIF(L2224,J2224,"D")</f>
        <v>30</v>
      </c>
      <c r="N2224" s="5">
        <v>30</v>
      </c>
      <c r="O2224" t="b">
        <v>0</v>
      </c>
      <c r="P2224">
        <v>22</v>
      </c>
      <c r="Q2224" t="b">
        <v>1</v>
      </c>
      <c r="R2224" t="s">
        <v>8303</v>
      </c>
      <c r="S2224" s="2">
        <f>IF(E2224=0,0,E2224/D2224*100)</f>
        <v>100.29999999999998</v>
      </c>
      <c r="T2224" s="4">
        <f>IF(E2224=0,0,E2224/P2224)</f>
        <v>45.590909090909093</v>
      </c>
      <c r="U2224" t="str">
        <f>PROPER(LEFT(R2224,(SEARCH("/",R2224)-2)+1))</f>
        <v>Theater</v>
      </c>
      <c r="V2224" t="str">
        <f>PROPER(RIGHT(R2224,LEN(R2224)-SEARCH("/",R2224)))</f>
        <v>Spaces</v>
      </c>
    </row>
    <row r="2225" spans="1:22" x14ac:dyDescent="0.25">
      <c r="A2225">
        <v>2994</v>
      </c>
      <c r="B2225" s="7" t="s">
        <v>2994</v>
      </c>
      <c r="C2225" s="7" t="s">
        <v>7104</v>
      </c>
      <c r="D2225" s="4">
        <v>300</v>
      </c>
      <c r="E2225" s="4">
        <v>1373.24</v>
      </c>
      <c r="F2225" t="s">
        <v>8219</v>
      </c>
      <c r="G2225" t="s">
        <v>8225</v>
      </c>
      <c r="H2225" t="s">
        <v>8247</v>
      </c>
      <c r="I2225">
        <v>1412335772</v>
      </c>
      <c r="J2225" s="11">
        <f>(((I2225/60)/60)/24)+DATE(1970,1,1)</f>
        <v>41915.478842592594</v>
      </c>
      <c r="K2225">
        <v>1409743772</v>
      </c>
      <c r="L2225" s="15">
        <f>(((K2225/60)/60)/24)+DATE(1970,1,1)</f>
        <v>41885.478842592594</v>
      </c>
      <c r="M2225" s="63">
        <f>DATEDIF(L2225,J2225,"D")</f>
        <v>30</v>
      </c>
      <c r="N2225" s="5">
        <v>30</v>
      </c>
      <c r="O2225" t="b">
        <v>0</v>
      </c>
      <c r="P2225">
        <v>59</v>
      </c>
      <c r="Q2225" t="b">
        <v>1</v>
      </c>
      <c r="R2225" t="s">
        <v>8303</v>
      </c>
      <c r="S2225" s="2">
        <f>IF(E2225=0,0,E2225/D2225*100)</f>
        <v>457.74666666666673</v>
      </c>
      <c r="T2225" s="4">
        <f>IF(E2225=0,0,E2225/P2225)</f>
        <v>23.275254237288134</v>
      </c>
      <c r="U2225" t="str">
        <f>PROPER(LEFT(R2225,(SEARCH("/",R2225)-2)+1))</f>
        <v>Theater</v>
      </c>
      <c r="V2225" t="str">
        <f>PROPER(RIGHT(R2225,LEN(R2225)-SEARCH("/",R2225)))</f>
        <v>Spaces</v>
      </c>
    </row>
    <row r="2226" spans="1:22" x14ac:dyDescent="0.25">
      <c r="A2226">
        <v>2995</v>
      </c>
      <c r="B2226" s="7" t="s">
        <v>2995</v>
      </c>
      <c r="C2226" s="7" t="s">
        <v>7105</v>
      </c>
      <c r="D2226" s="4">
        <v>15000</v>
      </c>
      <c r="E2226" s="4">
        <v>15744</v>
      </c>
      <c r="F2226" t="s">
        <v>8219</v>
      </c>
      <c r="G2226" t="s">
        <v>8224</v>
      </c>
      <c r="H2226" t="s">
        <v>8246</v>
      </c>
      <c r="I2226">
        <v>1484841471</v>
      </c>
      <c r="J2226" s="11">
        <f>(((I2226/60)/60)/24)+DATE(1970,1,1)</f>
        <v>42754.665173611109</v>
      </c>
      <c r="K2226">
        <v>1482249471</v>
      </c>
      <c r="L2226" s="15">
        <f>(((K2226/60)/60)/24)+DATE(1970,1,1)</f>
        <v>42724.665173611109</v>
      </c>
      <c r="M2226" s="63">
        <f>DATEDIF(L2226,J2226,"D")</f>
        <v>30</v>
      </c>
      <c r="N2226" s="5">
        <v>30</v>
      </c>
      <c r="O2226" t="b">
        <v>0</v>
      </c>
      <c r="P2226">
        <v>249</v>
      </c>
      <c r="Q2226" t="b">
        <v>1</v>
      </c>
      <c r="R2226" t="s">
        <v>8303</v>
      </c>
      <c r="S2226" s="2">
        <f>IF(E2226=0,0,E2226/D2226*100)</f>
        <v>104.96000000000001</v>
      </c>
      <c r="T2226" s="4">
        <f>IF(E2226=0,0,E2226/P2226)</f>
        <v>63.2289156626506</v>
      </c>
      <c r="U2226" t="str">
        <f>PROPER(LEFT(R2226,(SEARCH("/",R2226)-2)+1))</f>
        <v>Theater</v>
      </c>
      <c r="V2226" t="str">
        <f>PROPER(RIGHT(R2226,LEN(R2226)-SEARCH("/",R2226)))</f>
        <v>Spaces</v>
      </c>
    </row>
    <row r="2227" spans="1:22" x14ac:dyDescent="0.25">
      <c r="A2227">
        <v>3001</v>
      </c>
      <c r="B2227" s="7" t="s">
        <v>3001</v>
      </c>
      <c r="C2227" s="7" t="s">
        <v>7111</v>
      </c>
      <c r="D2227" s="4">
        <v>7214</v>
      </c>
      <c r="E2227" s="4">
        <v>22991.01</v>
      </c>
      <c r="F2227" t="s">
        <v>8219</v>
      </c>
      <c r="G2227" t="s">
        <v>8224</v>
      </c>
      <c r="H2227" t="s">
        <v>8246</v>
      </c>
      <c r="I2227">
        <v>1468445382</v>
      </c>
      <c r="J2227" s="11">
        <f>(((I2227/60)/60)/24)+DATE(1970,1,1)</f>
        <v>42564.895625000005</v>
      </c>
      <c r="K2227">
        <v>1465853382</v>
      </c>
      <c r="L2227" s="15">
        <f>(((K2227/60)/60)/24)+DATE(1970,1,1)</f>
        <v>42534.895625000005</v>
      </c>
      <c r="M2227" s="63">
        <f>DATEDIF(L2227,J2227,"D")</f>
        <v>30</v>
      </c>
      <c r="N2227" s="5">
        <v>30</v>
      </c>
      <c r="O2227" t="b">
        <v>0</v>
      </c>
      <c r="P2227">
        <v>175</v>
      </c>
      <c r="Q2227" t="b">
        <v>1</v>
      </c>
      <c r="R2227" t="s">
        <v>8303</v>
      </c>
      <c r="S2227" s="2">
        <f>IF(E2227=0,0,E2227/D2227*100)</f>
        <v>318.69988910451895</v>
      </c>
      <c r="T2227" s="4">
        <f>IF(E2227=0,0,E2227/P2227)</f>
        <v>131.37719999999999</v>
      </c>
      <c r="U2227" t="str">
        <f>PROPER(LEFT(R2227,(SEARCH("/",R2227)-2)+1))</f>
        <v>Theater</v>
      </c>
      <c r="V2227" t="str">
        <f>PROPER(RIGHT(R2227,LEN(R2227)-SEARCH("/",R2227)))</f>
        <v>Spaces</v>
      </c>
    </row>
    <row r="2228" spans="1:22" x14ac:dyDescent="0.25">
      <c r="A2228">
        <v>3002</v>
      </c>
      <c r="B2228" s="7" t="s">
        <v>3002</v>
      </c>
      <c r="C2228" s="7" t="s">
        <v>7112</v>
      </c>
      <c r="D2228" s="4">
        <v>7000</v>
      </c>
      <c r="E2228" s="4">
        <v>7595.43</v>
      </c>
      <c r="F2228" t="s">
        <v>8219</v>
      </c>
      <c r="G2228" t="s">
        <v>8224</v>
      </c>
      <c r="H2228" t="s">
        <v>8246</v>
      </c>
      <c r="I2228">
        <v>1356552252</v>
      </c>
      <c r="J2228" s="11">
        <f>(((I2228/60)/60)/24)+DATE(1970,1,1)</f>
        <v>41269.83625</v>
      </c>
      <c r="K2228">
        <v>1353960252</v>
      </c>
      <c r="L2228" s="15">
        <f>(((K2228/60)/60)/24)+DATE(1970,1,1)</f>
        <v>41239.83625</v>
      </c>
      <c r="M2228" s="63">
        <f>DATEDIF(L2228,J2228,"D")</f>
        <v>30</v>
      </c>
      <c r="N2228" s="5">
        <v>30</v>
      </c>
      <c r="O2228" t="b">
        <v>0</v>
      </c>
      <c r="P2228">
        <v>104</v>
      </c>
      <c r="Q2228" t="b">
        <v>1</v>
      </c>
      <c r="R2228" t="s">
        <v>8303</v>
      </c>
      <c r="S2228" s="2">
        <f>IF(E2228=0,0,E2228/D2228*100)</f>
        <v>108.50614285714286</v>
      </c>
      <c r="T2228" s="4">
        <f>IF(E2228=0,0,E2228/P2228)</f>
        <v>73.032980769230775</v>
      </c>
      <c r="U2228" t="str">
        <f>PROPER(LEFT(R2228,(SEARCH("/",R2228)-2)+1))</f>
        <v>Theater</v>
      </c>
      <c r="V2228" t="str">
        <f>PROPER(RIGHT(R2228,LEN(R2228)-SEARCH("/",R2228)))</f>
        <v>Spaces</v>
      </c>
    </row>
    <row r="2229" spans="1:22" x14ac:dyDescent="0.25">
      <c r="A2229">
        <v>3004</v>
      </c>
      <c r="B2229" s="7" t="s">
        <v>3004</v>
      </c>
      <c r="C2229" s="7" t="s">
        <v>7114</v>
      </c>
      <c r="D2229" s="4">
        <v>40000</v>
      </c>
      <c r="E2229" s="4">
        <v>45126</v>
      </c>
      <c r="F2229" t="s">
        <v>8219</v>
      </c>
      <c r="G2229" t="s">
        <v>8224</v>
      </c>
      <c r="H2229" t="s">
        <v>8246</v>
      </c>
      <c r="I2229">
        <v>1416089324</v>
      </c>
      <c r="J2229" s="11">
        <f>(((I2229/60)/60)/24)+DATE(1970,1,1)</f>
        <v>41958.922731481478</v>
      </c>
      <c r="K2229">
        <v>1413493724</v>
      </c>
      <c r="L2229" s="15">
        <f>(((K2229/60)/60)/24)+DATE(1970,1,1)</f>
        <v>41928.881064814814</v>
      </c>
      <c r="M2229" s="63">
        <f>DATEDIF(L2229,J2229,"D")</f>
        <v>30</v>
      </c>
      <c r="N2229" s="5">
        <v>30</v>
      </c>
      <c r="O2229" t="b">
        <v>0</v>
      </c>
      <c r="P2229">
        <v>277</v>
      </c>
      <c r="Q2229" t="b">
        <v>1</v>
      </c>
      <c r="R2229" t="s">
        <v>8303</v>
      </c>
      <c r="S2229" s="2">
        <f>IF(E2229=0,0,E2229/D2229*100)</f>
        <v>112.815</v>
      </c>
      <c r="T2229" s="4">
        <f>IF(E2229=0,0,E2229/P2229)</f>
        <v>162.90974729241879</v>
      </c>
      <c r="U2229" t="str">
        <f>PROPER(LEFT(R2229,(SEARCH("/",R2229)-2)+1))</f>
        <v>Theater</v>
      </c>
      <c r="V2229" t="str">
        <f>PROPER(RIGHT(R2229,LEN(R2229)-SEARCH("/",R2229)))</f>
        <v>Spaces</v>
      </c>
    </row>
    <row r="2230" spans="1:22" x14ac:dyDescent="0.25">
      <c r="A2230">
        <v>3005</v>
      </c>
      <c r="B2230" s="7" t="s">
        <v>3005</v>
      </c>
      <c r="C2230" s="7" t="s">
        <v>7115</v>
      </c>
      <c r="D2230" s="4">
        <v>10600</v>
      </c>
      <c r="E2230" s="4">
        <v>12772.6</v>
      </c>
      <c r="F2230" t="s">
        <v>8219</v>
      </c>
      <c r="G2230" t="s">
        <v>8224</v>
      </c>
      <c r="H2230" t="s">
        <v>8246</v>
      </c>
      <c r="I2230">
        <v>1412611905</v>
      </c>
      <c r="J2230" s="11">
        <f>(((I2230/60)/60)/24)+DATE(1970,1,1)</f>
        <v>41918.674826388888</v>
      </c>
      <c r="K2230">
        <v>1410019905</v>
      </c>
      <c r="L2230" s="15">
        <f>(((K2230/60)/60)/24)+DATE(1970,1,1)</f>
        <v>41888.674826388888</v>
      </c>
      <c r="M2230" s="63">
        <f>DATEDIF(L2230,J2230,"D")</f>
        <v>30</v>
      </c>
      <c r="N2230" s="5">
        <v>30</v>
      </c>
      <c r="O2230" t="b">
        <v>0</v>
      </c>
      <c r="P2230">
        <v>118</v>
      </c>
      <c r="Q2230" t="b">
        <v>1</v>
      </c>
      <c r="R2230" t="s">
        <v>8303</v>
      </c>
      <c r="S2230" s="2">
        <f>IF(E2230=0,0,E2230/D2230*100)</f>
        <v>120.49622641509434</v>
      </c>
      <c r="T2230" s="4">
        <f>IF(E2230=0,0,E2230/P2230)</f>
        <v>108.24237288135593</v>
      </c>
      <c r="U2230" t="str">
        <f>PROPER(LEFT(R2230,(SEARCH("/",R2230)-2)+1))</f>
        <v>Theater</v>
      </c>
      <c r="V2230" t="str">
        <f>PROPER(RIGHT(R2230,LEN(R2230)-SEARCH("/",R2230)))</f>
        <v>Spaces</v>
      </c>
    </row>
    <row r="2231" spans="1:22" x14ac:dyDescent="0.25">
      <c r="A2231">
        <v>3006</v>
      </c>
      <c r="B2231" s="7" t="s">
        <v>3006</v>
      </c>
      <c r="C2231" s="7" t="s">
        <v>7116</v>
      </c>
      <c r="D2231" s="4">
        <v>8000</v>
      </c>
      <c r="E2231" s="4">
        <v>8620</v>
      </c>
      <c r="F2231" t="s">
        <v>8219</v>
      </c>
      <c r="G2231" t="s">
        <v>8229</v>
      </c>
      <c r="H2231" t="s">
        <v>8251</v>
      </c>
      <c r="I2231">
        <v>1418580591</v>
      </c>
      <c r="J2231" s="11">
        <f>(((I2231/60)/60)/24)+DATE(1970,1,1)</f>
        <v>41987.756840277783</v>
      </c>
      <c r="K2231">
        <v>1415988591</v>
      </c>
      <c r="L2231" s="15">
        <f>(((K2231/60)/60)/24)+DATE(1970,1,1)</f>
        <v>41957.756840277783</v>
      </c>
      <c r="M2231" s="63">
        <f>DATEDIF(L2231,J2231,"D")</f>
        <v>30</v>
      </c>
      <c r="N2231" s="5">
        <v>30</v>
      </c>
      <c r="O2231" t="b">
        <v>0</v>
      </c>
      <c r="P2231">
        <v>97</v>
      </c>
      <c r="Q2231" t="b">
        <v>1</v>
      </c>
      <c r="R2231" t="s">
        <v>8303</v>
      </c>
      <c r="S2231" s="2">
        <f>IF(E2231=0,0,E2231/D2231*100)</f>
        <v>107.74999999999999</v>
      </c>
      <c r="T2231" s="4">
        <f>IF(E2231=0,0,E2231/P2231)</f>
        <v>88.865979381443296</v>
      </c>
      <c r="U2231" t="str">
        <f>PROPER(LEFT(R2231,(SEARCH("/",R2231)-2)+1))</f>
        <v>Theater</v>
      </c>
      <c r="V2231" t="str">
        <f>PROPER(RIGHT(R2231,LEN(R2231)-SEARCH("/",R2231)))</f>
        <v>Spaces</v>
      </c>
    </row>
    <row r="2232" spans="1:22" x14ac:dyDescent="0.25">
      <c r="A2232">
        <v>3008</v>
      </c>
      <c r="B2232" s="7" t="s">
        <v>3008</v>
      </c>
      <c r="C2232" s="7" t="s">
        <v>7118</v>
      </c>
      <c r="D2232" s="4">
        <v>3000</v>
      </c>
      <c r="E2232" s="4">
        <v>3035</v>
      </c>
      <c r="F2232" t="s">
        <v>8219</v>
      </c>
      <c r="G2232" t="s">
        <v>8224</v>
      </c>
      <c r="H2232" t="s">
        <v>8246</v>
      </c>
      <c r="I2232">
        <v>1453352719</v>
      </c>
      <c r="J2232" s="11">
        <f>(((I2232/60)/60)/24)+DATE(1970,1,1)</f>
        <v>42390.212025462963</v>
      </c>
      <c r="K2232">
        <v>1450760719</v>
      </c>
      <c r="L2232" s="15">
        <f>(((K2232/60)/60)/24)+DATE(1970,1,1)</f>
        <v>42360.212025462963</v>
      </c>
      <c r="M2232" s="63">
        <f>DATEDIF(L2232,J2232,"D")</f>
        <v>30</v>
      </c>
      <c r="N2232" s="5">
        <v>30</v>
      </c>
      <c r="O2232" t="b">
        <v>0</v>
      </c>
      <c r="P2232">
        <v>26</v>
      </c>
      <c r="Q2232" t="b">
        <v>1</v>
      </c>
      <c r="R2232" t="s">
        <v>8303</v>
      </c>
      <c r="S2232" s="2">
        <f>IF(E2232=0,0,E2232/D2232*100)</f>
        <v>101.16666666666667</v>
      </c>
      <c r="T2232" s="4">
        <f>IF(E2232=0,0,E2232/P2232)</f>
        <v>116.73076923076923</v>
      </c>
      <c r="U2232" t="str">
        <f>PROPER(LEFT(R2232,(SEARCH("/",R2232)-2)+1))</f>
        <v>Theater</v>
      </c>
      <c r="V2232" t="str">
        <f>PROPER(RIGHT(R2232,LEN(R2232)-SEARCH("/",R2232)))</f>
        <v>Spaces</v>
      </c>
    </row>
    <row r="2233" spans="1:22" x14ac:dyDescent="0.25">
      <c r="A2233">
        <v>3009</v>
      </c>
      <c r="B2233" s="7" t="s">
        <v>3009</v>
      </c>
      <c r="C2233" s="7" t="s">
        <v>7119</v>
      </c>
      <c r="D2233" s="4">
        <v>25000</v>
      </c>
      <c r="E2233" s="4">
        <v>29939</v>
      </c>
      <c r="F2233" t="s">
        <v>8219</v>
      </c>
      <c r="G2233" t="s">
        <v>8224</v>
      </c>
      <c r="H2233" t="s">
        <v>8246</v>
      </c>
      <c r="I2233">
        <v>1417012840</v>
      </c>
      <c r="J2233" s="11">
        <f>(((I2233/60)/60)/24)+DATE(1970,1,1)</f>
        <v>41969.611574074079</v>
      </c>
      <c r="K2233">
        <v>1414417240</v>
      </c>
      <c r="L2233" s="15">
        <f>(((K2233/60)/60)/24)+DATE(1970,1,1)</f>
        <v>41939.569907407407</v>
      </c>
      <c r="M2233" s="63">
        <f>DATEDIF(L2233,J2233,"D")</f>
        <v>30</v>
      </c>
      <c r="N2233" s="5">
        <v>30</v>
      </c>
      <c r="O2233" t="b">
        <v>0</v>
      </c>
      <c r="P2233">
        <v>128</v>
      </c>
      <c r="Q2233" t="b">
        <v>1</v>
      </c>
      <c r="R2233" t="s">
        <v>8303</v>
      </c>
      <c r="S2233" s="2">
        <f>IF(E2233=0,0,E2233/D2233*100)</f>
        <v>119.756</v>
      </c>
      <c r="T2233" s="4">
        <f>IF(E2233=0,0,E2233/P2233)</f>
        <v>233.8984375</v>
      </c>
      <c r="U2233" t="str">
        <f>PROPER(LEFT(R2233,(SEARCH("/",R2233)-2)+1))</f>
        <v>Theater</v>
      </c>
      <c r="V2233" t="str">
        <f>PROPER(RIGHT(R2233,LEN(R2233)-SEARCH("/",R2233)))</f>
        <v>Spaces</v>
      </c>
    </row>
    <row r="2234" spans="1:22" x14ac:dyDescent="0.25">
      <c r="A2234">
        <v>3013</v>
      </c>
      <c r="B2234" s="7" t="s">
        <v>3013</v>
      </c>
      <c r="C2234" s="7" t="s">
        <v>7123</v>
      </c>
      <c r="D2234" s="4">
        <v>10000</v>
      </c>
      <c r="E2234" s="4">
        <v>15696</v>
      </c>
      <c r="F2234" t="s">
        <v>8219</v>
      </c>
      <c r="G2234" t="s">
        <v>8224</v>
      </c>
      <c r="H2234" t="s">
        <v>8246</v>
      </c>
      <c r="I2234">
        <v>1434917049</v>
      </c>
      <c r="J2234" s="11">
        <f>(((I2234/60)/60)/24)+DATE(1970,1,1)</f>
        <v>42176.836215277777</v>
      </c>
      <c r="K2234">
        <v>1432325049</v>
      </c>
      <c r="L2234" s="15">
        <f>(((K2234/60)/60)/24)+DATE(1970,1,1)</f>
        <v>42146.836215277777</v>
      </c>
      <c r="M2234" s="63">
        <f>DATEDIF(L2234,J2234,"D")</f>
        <v>30</v>
      </c>
      <c r="N2234" s="5">
        <v>30</v>
      </c>
      <c r="O2234" t="b">
        <v>0</v>
      </c>
      <c r="P2234">
        <v>107</v>
      </c>
      <c r="Q2234" t="b">
        <v>1</v>
      </c>
      <c r="R2234" t="s">
        <v>8303</v>
      </c>
      <c r="S2234" s="2">
        <f>IF(E2234=0,0,E2234/D2234*100)</f>
        <v>156.96</v>
      </c>
      <c r="T2234" s="4">
        <f>IF(E2234=0,0,E2234/P2234)</f>
        <v>146.69158878504672</v>
      </c>
      <c r="U2234" t="str">
        <f>PROPER(LEFT(R2234,(SEARCH("/",R2234)-2)+1))</f>
        <v>Theater</v>
      </c>
      <c r="V2234" t="str">
        <f>PROPER(RIGHT(R2234,LEN(R2234)-SEARCH("/",R2234)))</f>
        <v>Spaces</v>
      </c>
    </row>
    <row r="2235" spans="1:22" x14ac:dyDescent="0.25">
      <c r="A2235">
        <v>3017</v>
      </c>
      <c r="B2235" s="7" t="s">
        <v>3017</v>
      </c>
      <c r="C2235" s="7" t="s">
        <v>7127</v>
      </c>
      <c r="D2235" s="4">
        <v>22000</v>
      </c>
      <c r="E2235" s="4">
        <v>23285</v>
      </c>
      <c r="F2235" t="s">
        <v>8219</v>
      </c>
      <c r="G2235" t="s">
        <v>8224</v>
      </c>
      <c r="H2235" t="s">
        <v>8246</v>
      </c>
      <c r="I2235">
        <v>1408566243</v>
      </c>
      <c r="J2235" s="11">
        <f>(((I2235/60)/60)/24)+DATE(1970,1,1)</f>
        <v>41871.850034722222</v>
      </c>
      <c r="K2235">
        <v>1405974243</v>
      </c>
      <c r="L2235" s="15">
        <f>(((K2235/60)/60)/24)+DATE(1970,1,1)</f>
        <v>41841.850034722222</v>
      </c>
      <c r="M2235" s="63">
        <f>DATEDIF(L2235,J2235,"D")</f>
        <v>30</v>
      </c>
      <c r="N2235" s="5">
        <v>30</v>
      </c>
      <c r="O2235" t="b">
        <v>0</v>
      </c>
      <c r="P2235">
        <v>159</v>
      </c>
      <c r="Q2235" t="b">
        <v>1</v>
      </c>
      <c r="R2235" t="s">
        <v>8303</v>
      </c>
      <c r="S2235" s="2">
        <f>IF(E2235=0,0,E2235/D2235*100)</f>
        <v>105.84090909090908</v>
      </c>
      <c r="T2235" s="4">
        <f>IF(E2235=0,0,E2235/P2235)</f>
        <v>146.44654088050314</v>
      </c>
      <c r="U2235" t="str">
        <f>PROPER(LEFT(R2235,(SEARCH("/",R2235)-2)+1))</f>
        <v>Theater</v>
      </c>
      <c r="V2235" t="str">
        <f>PROPER(RIGHT(R2235,LEN(R2235)-SEARCH("/",R2235)))</f>
        <v>Spaces</v>
      </c>
    </row>
    <row r="2236" spans="1:22" x14ac:dyDescent="0.25">
      <c r="A2236">
        <v>3024</v>
      </c>
      <c r="B2236" s="7" t="s">
        <v>3024</v>
      </c>
      <c r="C2236" s="7" t="s">
        <v>7134</v>
      </c>
      <c r="D2236" s="4">
        <v>5000</v>
      </c>
      <c r="E2236" s="4">
        <v>12321</v>
      </c>
      <c r="F2236" t="s">
        <v>8219</v>
      </c>
      <c r="G2236" t="s">
        <v>8224</v>
      </c>
      <c r="H2236" t="s">
        <v>8246</v>
      </c>
      <c r="I2236">
        <v>1349567475</v>
      </c>
      <c r="J2236" s="11">
        <f>(((I2236/60)/60)/24)+DATE(1970,1,1)</f>
        <v>41188.993923611109</v>
      </c>
      <c r="K2236">
        <v>1346975475</v>
      </c>
      <c r="L2236" s="15">
        <f>(((K2236/60)/60)/24)+DATE(1970,1,1)</f>
        <v>41158.993923611109</v>
      </c>
      <c r="M2236" s="63">
        <f>DATEDIF(L2236,J2236,"D")</f>
        <v>30</v>
      </c>
      <c r="N2236" s="5">
        <v>30</v>
      </c>
      <c r="O2236" t="b">
        <v>0</v>
      </c>
      <c r="P2236">
        <v>182</v>
      </c>
      <c r="Q2236" t="b">
        <v>1</v>
      </c>
      <c r="R2236" t="s">
        <v>8303</v>
      </c>
      <c r="S2236" s="2">
        <f>IF(E2236=0,0,E2236/D2236*100)</f>
        <v>246.42</v>
      </c>
      <c r="T2236" s="4">
        <f>IF(E2236=0,0,E2236/P2236)</f>
        <v>67.697802197802204</v>
      </c>
      <c r="U2236" t="str">
        <f>PROPER(LEFT(R2236,(SEARCH("/",R2236)-2)+1))</f>
        <v>Theater</v>
      </c>
      <c r="V2236" t="str">
        <f>PROPER(RIGHT(R2236,LEN(R2236)-SEARCH("/",R2236)))</f>
        <v>Spaces</v>
      </c>
    </row>
    <row r="2237" spans="1:22" x14ac:dyDescent="0.25">
      <c r="A2237">
        <v>3027</v>
      </c>
      <c r="B2237" s="7" t="s">
        <v>3027</v>
      </c>
      <c r="C2237" s="7" t="s">
        <v>7137</v>
      </c>
      <c r="D2237" s="4">
        <v>40000</v>
      </c>
      <c r="E2237" s="4">
        <v>52576</v>
      </c>
      <c r="F2237" t="s">
        <v>8219</v>
      </c>
      <c r="G2237" t="s">
        <v>8224</v>
      </c>
      <c r="H2237" t="s">
        <v>8246</v>
      </c>
      <c r="I2237">
        <v>1426866851</v>
      </c>
      <c r="J2237" s="11">
        <f>(((I2237/60)/60)/24)+DATE(1970,1,1)</f>
        <v>42083.662627314814</v>
      </c>
      <c r="K2237">
        <v>1424278451</v>
      </c>
      <c r="L2237" s="15">
        <f>(((K2237/60)/60)/24)+DATE(1970,1,1)</f>
        <v>42053.704293981486</v>
      </c>
      <c r="M2237" s="63">
        <f>DATEDIF(L2237,J2237,"D")</f>
        <v>30</v>
      </c>
      <c r="N2237" s="5">
        <v>30</v>
      </c>
      <c r="O2237" t="b">
        <v>0</v>
      </c>
      <c r="P2237">
        <v>320</v>
      </c>
      <c r="Q2237" t="b">
        <v>1</v>
      </c>
      <c r="R2237" t="s">
        <v>8303</v>
      </c>
      <c r="S2237" s="2">
        <f>IF(E2237=0,0,E2237/D2237*100)</f>
        <v>131.44</v>
      </c>
      <c r="T2237" s="4">
        <f>IF(E2237=0,0,E2237/P2237)</f>
        <v>164.3</v>
      </c>
      <c r="U2237" t="str">
        <f>PROPER(LEFT(R2237,(SEARCH("/",R2237)-2)+1))</f>
        <v>Theater</v>
      </c>
      <c r="V2237" t="str">
        <f>PROPER(RIGHT(R2237,LEN(R2237)-SEARCH("/",R2237)))</f>
        <v>Spaces</v>
      </c>
    </row>
    <row r="2238" spans="1:22" x14ac:dyDescent="0.25">
      <c r="A2238">
        <v>3028</v>
      </c>
      <c r="B2238" s="7" t="s">
        <v>3028</v>
      </c>
      <c r="C2238" s="7" t="s">
        <v>7138</v>
      </c>
      <c r="D2238" s="4">
        <v>5000</v>
      </c>
      <c r="E2238" s="4">
        <v>8401</v>
      </c>
      <c r="F2238" t="s">
        <v>8219</v>
      </c>
      <c r="G2238" t="s">
        <v>8224</v>
      </c>
      <c r="H2238" t="s">
        <v>8246</v>
      </c>
      <c r="I2238">
        <v>1471242025</v>
      </c>
      <c r="J2238" s="11">
        <f>(((I2238/60)/60)/24)+DATE(1970,1,1)</f>
        <v>42597.264178240745</v>
      </c>
      <c r="K2238">
        <v>1468650025</v>
      </c>
      <c r="L2238" s="15">
        <f>(((K2238/60)/60)/24)+DATE(1970,1,1)</f>
        <v>42567.264178240745</v>
      </c>
      <c r="M2238" s="63">
        <f>DATEDIF(L2238,J2238,"D")</f>
        <v>30</v>
      </c>
      <c r="N2238" s="5">
        <v>30</v>
      </c>
      <c r="O2238" t="b">
        <v>0</v>
      </c>
      <c r="P2238">
        <v>99</v>
      </c>
      <c r="Q2238" t="b">
        <v>1</v>
      </c>
      <c r="R2238" t="s">
        <v>8303</v>
      </c>
      <c r="S2238" s="2">
        <f>IF(E2238=0,0,E2238/D2238*100)</f>
        <v>168.01999999999998</v>
      </c>
      <c r="T2238" s="4">
        <f>IF(E2238=0,0,E2238/P2238)</f>
        <v>84.858585858585855</v>
      </c>
      <c r="U2238" t="str">
        <f>PROPER(LEFT(R2238,(SEARCH("/",R2238)-2)+1))</f>
        <v>Theater</v>
      </c>
      <c r="V2238" t="str">
        <f>PROPER(RIGHT(R2238,LEN(R2238)-SEARCH("/",R2238)))</f>
        <v>Spaces</v>
      </c>
    </row>
    <row r="2239" spans="1:22" x14ac:dyDescent="0.25">
      <c r="A2239">
        <v>3030</v>
      </c>
      <c r="B2239" s="7" t="s">
        <v>3030</v>
      </c>
      <c r="C2239" s="7" t="s">
        <v>7140</v>
      </c>
      <c r="D2239" s="4">
        <v>1750</v>
      </c>
      <c r="E2239" s="4">
        <v>1867</v>
      </c>
      <c r="F2239" t="s">
        <v>8219</v>
      </c>
      <c r="G2239" t="s">
        <v>8224</v>
      </c>
      <c r="H2239" t="s">
        <v>8246</v>
      </c>
      <c r="I2239">
        <v>1442426171</v>
      </c>
      <c r="J2239" s="11">
        <f>(((I2239/60)/60)/24)+DATE(1970,1,1)</f>
        <v>42263.747349537036</v>
      </c>
      <c r="K2239">
        <v>1439834171</v>
      </c>
      <c r="L2239" s="15">
        <f>(((K2239/60)/60)/24)+DATE(1970,1,1)</f>
        <v>42233.747349537036</v>
      </c>
      <c r="M2239" s="63">
        <f>DATEDIF(L2239,J2239,"D")</f>
        <v>30</v>
      </c>
      <c r="N2239" s="5">
        <v>30</v>
      </c>
      <c r="O2239" t="b">
        <v>0</v>
      </c>
      <c r="P2239">
        <v>41</v>
      </c>
      <c r="Q2239" t="b">
        <v>1</v>
      </c>
      <c r="R2239" t="s">
        <v>8303</v>
      </c>
      <c r="S2239" s="2">
        <f>IF(E2239=0,0,E2239/D2239*100)</f>
        <v>106.6857142857143</v>
      </c>
      <c r="T2239" s="4">
        <f>IF(E2239=0,0,E2239/P2239)</f>
        <v>45.536585365853661</v>
      </c>
      <c r="U2239" t="str">
        <f>PROPER(LEFT(R2239,(SEARCH("/",R2239)-2)+1))</f>
        <v>Theater</v>
      </c>
      <c r="V2239" t="str">
        <f>PROPER(RIGHT(R2239,LEN(R2239)-SEARCH("/",R2239)))</f>
        <v>Spaces</v>
      </c>
    </row>
    <row r="2240" spans="1:22" x14ac:dyDescent="0.25">
      <c r="A2240">
        <v>3032</v>
      </c>
      <c r="B2240" s="7" t="s">
        <v>3032</v>
      </c>
      <c r="C2240" s="7" t="s">
        <v>7142</v>
      </c>
      <c r="D2240" s="4">
        <v>1000</v>
      </c>
      <c r="E2240" s="4">
        <v>1272</v>
      </c>
      <c r="F2240" t="s">
        <v>8219</v>
      </c>
      <c r="G2240" t="s">
        <v>8224</v>
      </c>
      <c r="H2240" t="s">
        <v>8246</v>
      </c>
      <c r="I2240">
        <v>1441933459</v>
      </c>
      <c r="J2240" s="11">
        <f>(((I2240/60)/60)/24)+DATE(1970,1,1)</f>
        <v>42258.044664351852</v>
      </c>
      <c r="K2240">
        <v>1439341459</v>
      </c>
      <c r="L2240" s="15">
        <f>(((K2240/60)/60)/24)+DATE(1970,1,1)</f>
        <v>42228.044664351852</v>
      </c>
      <c r="M2240" s="63">
        <f>DATEDIF(L2240,J2240,"D")</f>
        <v>30</v>
      </c>
      <c r="N2240" s="5">
        <v>30</v>
      </c>
      <c r="O2240" t="b">
        <v>0</v>
      </c>
      <c r="P2240">
        <v>25</v>
      </c>
      <c r="Q2240" t="b">
        <v>1</v>
      </c>
      <c r="R2240" t="s">
        <v>8303</v>
      </c>
      <c r="S2240" s="2">
        <f>IF(E2240=0,0,E2240/D2240*100)</f>
        <v>127.2</v>
      </c>
      <c r="T2240" s="4">
        <f>IF(E2240=0,0,E2240/P2240)</f>
        <v>50.88</v>
      </c>
      <c r="U2240" t="str">
        <f>PROPER(LEFT(R2240,(SEARCH("/",R2240)-2)+1))</f>
        <v>Theater</v>
      </c>
      <c r="V2240" t="str">
        <f>PROPER(RIGHT(R2240,LEN(R2240)-SEARCH("/",R2240)))</f>
        <v>Spaces</v>
      </c>
    </row>
    <row r="2241" spans="1:22" x14ac:dyDescent="0.25">
      <c r="A2241">
        <v>3033</v>
      </c>
      <c r="B2241" s="7" t="s">
        <v>3033</v>
      </c>
      <c r="C2241" s="7" t="s">
        <v>7143</v>
      </c>
      <c r="D2241" s="4">
        <v>3000</v>
      </c>
      <c r="E2241" s="4">
        <v>4396</v>
      </c>
      <c r="F2241" t="s">
        <v>8219</v>
      </c>
      <c r="G2241" t="s">
        <v>8224</v>
      </c>
      <c r="H2241" t="s">
        <v>8246</v>
      </c>
      <c r="I2241">
        <v>1471487925</v>
      </c>
      <c r="J2241" s="11">
        <f>(((I2241/60)/60)/24)+DATE(1970,1,1)</f>
        <v>42600.110243055555</v>
      </c>
      <c r="K2241">
        <v>1468895925</v>
      </c>
      <c r="L2241" s="15">
        <f>(((K2241/60)/60)/24)+DATE(1970,1,1)</f>
        <v>42570.110243055555</v>
      </c>
      <c r="M2241" s="63">
        <f>DATEDIF(L2241,J2241,"D")</f>
        <v>30</v>
      </c>
      <c r="N2241" s="5">
        <v>30</v>
      </c>
      <c r="O2241" t="b">
        <v>0</v>
      </c>
      <c r="P2241">
        <v>23</v>
      </c>
      <c r="Q2241" t="b">
        <v>1</v>
      </c>
      <c r="R2241" t="s">
        <v>8303</v>
      </c>
      <c r="S2241" s="2">
        <f>IF(E2241=0,0,E2241/D2241*100)</f>
        <v>146.53333333333333</v>
      </c>
      <c r="T2241" s="4">
        <f>IF(E2241=0,0,E2241/P2241)</f>
        <v>191.13043478260869</v>
      </c>
      <c r="U2241" t="str">
        <f>PROPER(LEFT(R2241,(SEARCH("/",R2241)-2)+1))</f>
        <v>Theater</v>
      </c>
      <c r="V2241" t="str">
        <f>PROPER(RIGHT(R2241,LEN(R2241)-SEARCH("/",R2241)))</f>
        <v>Spaces</v>
      </c>
    </row>
    <row r="2242" spans="1:22" x14ac:dyDescent="0.25">
      <c r="A2242">
        <v>3035</v>
      </c>
      <c r="B2242" s="7" t="s">
        <v>3035</v>
      </c>
      <c r="C2242" s="7" t="s">
        <v>7145</v>
      </c>
      <c r="D2242" s="4">
        <v>25000</v>
      </c>
      <c r="E2242" s="4">
        <v>27196.71</v>
      </c>
      <c r="F2242" t="s">
        <v>8219</v>
      </c>
      <c r="G2242" t="s">
        <v>8224</v>
      </c>
      <c r="H2242" t="s">
        <v>8246</v>
      </c>
      <c r="I2242">
        <v>1367674009</v>
      </c>
      <c r="J2242" s="11">
        <f>(((I2242/60)/60)/24)+DATE(1970,1,1)</f>
        <v>41398.560289351852</v>
      </c>
      <c r="K2242">
        <v>1365082009</v>
      </c>
      <c r="L2242" s="15">
        <f>(((K2242/60)/60)/24)+DATE(1970,1,1)</f>
        <v>41368.560289351852</v>
      </c>
      <c r="M2242" s="63">
        <f>DATEDIF(L2242,J2242,"D")</f>
        <v>30</v>
      </c>
      <c r="N2242" s="5">
        <v>30</v>
      </c>
      <c r="O2242" t="b">
        <v>0</v>
      </c>
      <c r="P2242">
        <v>307</v>
      </c>
      <c r="Q2242" t="b">
        <v>1</v>
      </c>
      <c r="R2242" t="s">
        <v>8303</v>
      </c>
      <c r="S2242" s="2">
        <f>IF(E2242=0,0,E2242/D2242*100)</f>
        <v>108.78684000000001</v>
      </c>
      <c r="T2242" s="4">
        <f>IF(E2242=0,0,E2242/P2242)</f>
        <v>88.588631921824103</v>
      </c>
      <c r="U2242" t="str">
        <f>PROPER(LEFT(R2242,(SEARCH("/",R2242)-2)+1))</f>
        <v>Theater</v>
      </c>
      <c r="V2242" t="str">
        <f>PROPER(RIGHT(R2242,LEN(R2242)-SEARCH("/",R2242)))</f>
        <v>Spaces</v>
      </c>
    </row>
    <row r="2243" spans="1:22" x14ac:dyDescent="0.25">
      <c r="A2243">
        <v>3041</v>
      </c>
      <c r="B2243" s="7" t="s">
        <v>3041</v>
      </c>
      <c r="C2243" s="7" t="s">
        <v>7151</v>
      </c>
      <c r="D2243" s="4">
        <v>8300</v>
      </c>
      <c r="E2243" s="4">
        <v>9170</v>
      </c>
      <c r="F2243" t="s">
        <v>8219</v>
      </c>
      <c r="G2243" t="s">
        <v>8224</v>
      </c>
      <c r="H2243" t="s">
        <v>8246</v>
      </c>
      <c r="I2243">
        <v>1453323048</v>
      </c>
      <c r="J2243" s="11">
        <f>(((I2243/60)/60)/24)+DATE(1970,1,1)</f>
        <v>42389.868611111116</v>
      </c>
      <c r="K2243">
        <v>1450731048</v>
      </c>
      <c r="L2243" s="15">
        <f>(((K2243/60)/60)/24)+DATE(1970,1,1)</f>
        <v>42359.868611111116</v>
      </c>
      <c r="M2243" s="63">
        <f>DATEDIF(L2243,J2243,"D")</f>
        <v>30</v>
      </c>
      <c r="N2243" s="5">
        <v>30</v>
      </c>
      <c r="O2243" t="b">
        <v>0</v>
      </c>
      <c r="P2243">
        <v>95</v>
      </c>
      <c r="Q2243" t="b">
        <v>1</v>
      </c>
      <c r="R2243" t="s">
        <v>8303</v>
      </c>
      <c r="S2243" s="2">
        <f>IF(E2243=0,0,E2243/D2243*100)</f>
        <v>110.48192771084338</v>
      </c>
      <c r="T2243" s="4">
        <f>IF(E2243=0,0,E2243/P2243)</f>
        <v>96.526315789473685</v>
      </c>
      <c r="U2243" t="str">
        <f>PROPER(LEFT(R2243,(SEARCH("/",R2243)-2)+1))</f>
        <v>Theater</v>
      </c>
      <c r="V2243" t="str">
        <f>PROPER(RIGHT(R2243,LEN(R2243)-SEARCH("/",R2243)))</f>
        <v>Spaces</v>
      </c>
    </row>
    <row r="2244" spans="1:22" x14ac:dyDescent="0.25">
      <c r="A2244">
        <v>3042</v>
      </c>
      <c r="B2244" s="7" t="s">
        <v>3042</v>
      </c>
      <c r="C2244" s="7" t="s">
        <v>7152</v>
      </c>
      <c r="D2244" s="4">
        <v>1500</v>
      </c>
      <c r="E2244" s="4">
        <v>1920</v>
      </c>
      <c r="F2244" t="s">
        <v>8219</v>
      </c>
      <c r="G2244" t="s">
        <v>8225</v>
      </c>
      <c r="H2244" t="s">
        <v>8247</v>
      </c>
      <c r="I2244">
        <v>1444149047</v>
      </c>
      <c r="J2244" s="11">
        <f>(((I2244/60)/60)/24)+DATE(1970,1,1)</f>
        <v>42283.688043981485</v>
      </c>
      <c r="K2244">
        <v>1441557047</v>
      </c>
      <c r="L2244" s="15">
        <f>(((K2244/60)/60)/24)+DATE(1970,1,1)</f>
        <v>42253.688043981485</v>
      </c>
      <c r="M2244" s="63">
        <f>DATEDIF(L2244,J2244,"D")</f>
        <v>30</v>
      </c>
      <c r="N2244" s="5">
        <v>30</v>
      </c>
      <c r="O2244" t="b">
        <v>0</v>
      </c>
      <c r="P2244">
        <v>37</v>
      </c>
      <c r="Q2244" t="b">
        <v>1</v>
      </c>
      <c r="R2244" t="s">
        <v>8303</v>
      </c>
      <c r="S2244" s="2">
        <f>IF(E2244=0,0,E2244/D2244*100)</f>
        <v>128</v>
      </c>
      <c r="T2244" s="4">
        <f>IF(E2244=0,0,E2244/P2244)</f>
        <v>51.891891891891895</v>
      </c>
      <c r="U2244" t="str">
        <f>PROPER(LEFT(R2244,(SEARCH("/",R2244)-2)+1))</f>
        <v>Theater</v>
      </c>
      <c r="V2244" t="str">
        <f>PROPER(RIGHT(R2244,LEN(R2244)-SEARCH("/",R2244)))</f>
        <v>Spaces</v>
      </c>
    </row>
    <row r="2245" spans="1:22" x14ac:dyDescent="0.25">
      <c r="A2245">
        <v>3045</v>
      </c>
      <c r="B2245" s="7" t="s">
        <v>3045</v>
      </c>
      <c r="C2245" s="7" t="s">
        <v>7155</v>
      </c>
      <c r="D2245" s="4">
        <v>4000</v>
      </c>
      <c r="E2245" s="4">
        <v>5308.26</v>
      </c>
      <c r="F2245" t="s">
        <v>8219</v>
      </c>
      <c r="G2245" t="s">
        <v>8224</v>
      </c>
      <c r="H2245" t="s">
        <v>8246</v>
      </c>
      <c r="I2245">
        <v>1408679055</v>
      </c>
      <c r="J2245" s="11">
        <f>(((I2245/60)/60)/24)+DATE(1970,1,1)</f>
        <v>41873.155729166669</v>
      </c>
      <c r="K2245">
        <v>1406087055</v>
      </c>
      <c r="L2245" s="15">
        <f>(((K2245/60)/60)/24)+DATE(1970,1,1)</f>
        <v>41843.155729166669</v>
      </c>
      <c r="M2245" s="63">
        <f>DATEDIF(L2245,J2245,"D")</f>
        <v>30</v>
      </c>
      <c r="N2245" s="5">
        <v>30</v>
      </c>
      <c r="O2245" t="b">
        <v>0</v>
      </c>
      <c r="P2245">
        <v>64</v>
      </c>
      <c r="Q2245" t="b">
        <v>1</v>
      </c>
      <c r="R2245" t="s">
        <v>8303</v>
      </c>
      <c r="S2245" s="2">
        <f>IF(E2245=0,0,E2245/D2245*100)</f>
        <v>132.70650000000001</v>
      </c>
      <c r="T2245" s="4">
        <f>IF(E2245=0,0,E2245/P2245)</f>
        <v>82.941562500000003</v>
      </c>
      <c r="U2245" t="str">
        <f>PROPER(LEFT(R2245,(SEARCH("/",R2245)-2)+1))</f>
        <v>Theater</v>
      </c>
      <c r="V2245" t="str">
        <f>PROPER(RIGHT(R2245,LEN(R2245)-SEARCH("/",R2245)))</f>
        <v>Spaces</v>
      </c>
    </row>
    <row r="2246" spans="1:22" x14ac:dyDescent="0.25">
      <c r="A2246">
        <v>3046</v>
      </c>
      <c r="B2246" s="7" t="s">
        <v>3046</v>
      </c>
      <c r="C2246" s="7" t="s">
        <v>7156</v>
      </c>
      <c r="D2246" s="4">
        <v>7900</v>
      </c>
      <c r="E2246" s="4">
        <v>15077</v>
      </c>
      <c r="F2246" t="s">
        <v>8219</v>
      </c>
      <c r="G2246" t="s">
        <v>8224</v>
      </c>
      <c r="H2246" t="s">
        <v>8246</v>
      </c>
      <c r="I2246">
        <v>1410324720</v>
      </c>
      <c r="J2246" s="11">
        <f>(((I2246/60)/60)/24)+DATE(1970,1,1)</f>
        <v>41892.202777777777</v>
      </c>
      <c r="K2246">
        <v>1407784586</v>
      </c>
      <c r="L2246" s="15">
        <f>(((K2246/60)/60)/24)+DATE(1970,1,1)</f>
        <v>41862.803078703706</v>
      </c>
      <c r="M2246" s="63">
        <f>DATEDIF(L2246,J2246,"D")</f>
        <v>30</v>
      </c>
      <c r="N2246" s="5">
        <v>30</v>
      </c>
      <c r="O2246" t="b">
        <v>0</v>
      </c>
      <c r="P2246">
        <v>58</v>
      </c>
      <c r="Q2246" t="b">
        <v>1</v>
      </c>
      <c r="R2246" t="s">
        <v>8303</v>
      </c>
      <c r="S2246" s="2">
        <f>IF(E2246=0,0,E2246/D2246*100)</f>
        <v>190.84810126582278</v>
      </c>
      <c r="T2246" s="4">
        <f>IF(E2246=0,0,E2246/P2246)</f>
        <v>259.94827586206895</v>
      </c>
      <c r="U2246" t="str">
        <f>PROPER(LEFT(R2246,(SEARCH("/",R2246)-2)+1))</f>
        <v>Theater</v>
      </c>
      <c r="V2246" t="str">
        <f>PROPER(RIGHT(R2246,LEN(R2246)-SEARCH("/",R2246)))</f>
        <v>Spaces</v>
      </c>
    </row>
    <row r="2247" spans="1:22" x14ac:dyDescent="0.25">
      <c r="A2247">
        <v>3049</v>
      </c>
      <c r="B2247" s="7" t="s">
        <v>3049</v>
      </c>
      <c r="C2247" s="7" t="s">
        <v>7159</v>
      </c>
      <c r="D2247" s="4">
        <v>3750</v>
      </c>
      <c r="E2247" s="4">
        <v>4000</v>
      </c>
      <c r="F2247" t="s">
        <v>8219</v>
      </c>
      <c r="G2247" t="s">
        <v>8224</v>
      </c>
      <c r="H2247" t="s">
        <v>8246</v>
      </c>
      <c r="I2247">
        <v>1434241255</v>
      </c>
      <c r="J2247" s="11">
        <f>(((I2247/60)/60)/24)+DATE(1970,1,1)</f>
        <v>42169.014525462961</v>
      </c>
      <c r="K2247">
        <v>1431649255</v>
      </c>
      <c r="L2247" s="15">
        <f>(((K2247/60)/60)/24)+DATE(1970,1,1)</f>
        <v>42139.014525462961</v>
      </c>
      <c r="M2247" s="63">
        <f>DATEDIF(L2247,J2247,"D")</f>
        <v>30</v>
      </c>
      <c r="N2247" s="5">
        <v>30</v>
      </c>
      <c r="O2247" t="b">
        <v>0</v>
      </c>
      <c r="P2247">
        <v>54</v>
      </c>
      <c r="Q2247" t="b">
        <v>1</v>
      </c>
      <c r="R2247" t="s">
        <v>8303</v>
      </c>
      <c r="S2247" s="2">
        <f>IF(E2247=0,0,E2247/D2247*100)</f>
        <v>106.66666666666667</v>
      </c>
      <c r="T2247" s="4">
        <f>IF(E2247=0,0,E2247/P2247)</f>
        <v>74.074074074074076</v>
      </c>
      <c r="U2247" t="str">
        <f>PROPER(LEFT(R2247,(SEARCH("/",R2247)-2)+1))</f>
        <v>Theater</v>
      </c>
      <c r="V2247" t="str">
        <f>PROPER(RIGHT(R2247,LEN(R2247)-SEARCH("/",R2247)))</f>
        <v>Spaces</v>
      </c>
    </row>
    <row r="2248" spans="1:22" x14ac:dyDescent="0.25">
      <c r="A2248">
        <v>3050</v>
      </c>
      <c r="B2248" s="7" t="s">
        <v>3050</v>
      </c>
      <c r="C2248" s="7" t="s">
        <v>7160</v>
      </c>
      <c r="D2248" s="4">
        <v>600</v>
      </c>
      <c r="E2248" s="4">
        <v>636</v>
      </c>
      <c r="F2248" t="s">
        <v>8219</v>
      </c>
      <c r="G2248" t="s">
        <v>8224</v>
      </c>
      <c r="H2248" t="s">
        <v>8246</v>
      </c>
      <c r="I2248">
        <v>1462420960</v>
      </c>
      <c r="J2248" s="11">
        <f>(((I2248/60)/60)/24)+DATE(1970,1,1)</f>
        <v>42495.16851851852</v>
      </c>
      <c r="K2248">
        <v>1459828960</v>
      </c>
      <c r="L2248" s="15">
        <f>(((K2248/60)/60)/24)+DATE(1970,1,1)</f>
        <v>42465.16851851852</v>
      </c>
      <c r="M2248" s="63">
        <f>DATEDIF(L2248,J2248,"D")</f>
        <v>30</v>
      </c>
      <c r="N2248" s="5">
        <v>30</v>
      </c>
      <c r="O2248" t="b">
        <v>0</v>
      </c>
      <c r="P2248">
        <v>9</v>
      </c>
      <c r="Q2248" t="b">
        <v>1</v>
      </c>
      <c r="R2248" t="s">
        <v>8303</v>
      </c>
      <c r="S2248" s="2">
        <f>IF(E2248=0,0,E2248/D2248*100)</f>
        <v>106</v>
      </c>
      <c r="T2248" s="4">
        <f>IF(E2248=0,0,E2248/P2248)</f>
        <v>70.666666666666671</v>
      </c>
      <c r="U2248" t="str">
        <f>PROPER(LEFT(R2248,(SEARCH("/",R2248)-2)+1))</f>
        <v>Theater</v>
      </c>
      <c r="V2248" t="str">
        <f>PROPER(RIGHT(R2248,LEN(R2248)-SEARCH("/",R2248)))</f>
        <v>Spaces</v>
      </c>
    </row>
    <row r="2249" spans="1:22" x14ac:dyDescent="0.25">
      <c r="A2249">
        <v>3051</v>
      </c>
      <c r="B2249" s="7" t="s">
        <v>3051</v>
      </c>
      <c r="C2249" s="7" t="s">
        <v>7161</v>
      </c>
      <c r="D2249" s="4">
        <v>3500</v>
      </c>
      <c r="E2249" s="4">
        <v>827</v>
      </c>
      <c r="F2249" t="s">
        <v>8221</v>
      </c>
      <c r="G2249" t="s">
        <v>8225</v>
      </c>
      <c r="H2249" t="s">
        <v>8247</v>
      </c>
      <c r="I2249">
        <v>1486547945</v>
      </c>
      <c r="J2249" s="11">
        <f>(((I2249/60)/60)/24)+DATE(1970,1,1)</f>
        <v>42774.416030092587</v>
      </c>
      <c r="K2249">
        <v>1483955945</v>
      </c>
      <c r="L2249" s="15">
        <f>(((K2249/60)/60)/24)+DATE(1970,1,1)</f>
        <v>42744.416030092587</v>
      </c>
      <c r="M2249" s="63">
        <f>DATEDIF(L2249,J2249,"D")</f>
        <v>30</v>
      </c>
      <c r="N2249" s="5">
        <v>30</v>
      </c>
      <c r="O2249" t="b">
        <v>1</v>
      </c>
      <c r="P2249">
        <v>35</v>
      </c>
      <c r="Q2249" t="b">
        <v>0</v>
      </c>
      <c r="R2249" t="s">
        <v>8303</v>
      </c>
      <c r="S2249" s="2">
        <f>IF(E2249=0,0,E2249/D2249*100)</f>
        <v>23.62857142857143</v>
      </c>
      <c r="T2249" s="4">
        <f>IF(E2249=0,0,E2249/P2249)</f>
        <v>23.62857142857143</v>
      </c>
      <c r="U2249" t="str">
        <f>PROPER(LEFT(R2249,(SEARCH("/",R2249)-2)+1))</f>
        <v>Theater</v>
      </c>
      <c r="V2249" t="str">
        <f>PROPER(RIGHT(R2249,LEN(R2249)-SEARCH("/",R2249)))</f>
        <v>Spaces</v>
      </c>
    </row>
    <row r="2250" spans="1:22" x14ac:dyDescent="0.25">
      <c r="A2250">
        <v>3052</v>
      </c>
      <c r="B2250" s="7" t="s">
        <v>3052</v>
      </c>
      <c r="C2250" s="7" t="s">
        <v>7162</v>
      </c>
      <c r="D2250" s="4">
        <v>50000</v>
      </c>
      <c r="E2250" s="4">
        <v>75</v>
      </c>
      <c r="F2250" t="s">
        <v>8221</v>
      </c>
      <c r="G2250" t="s">
        <v>8224</v>
      </c>
      <c r="H2250" t="s">
        <v>8246</v>
      </c>
      <c r="I2250">
        <v>1432828740</v>
      </c>
      <c r="J2250" s="11">
        <f>(((I2250/60)/60)/24)+DATE(1970,1,1)</f>
        <v>42152.665972222225</v>
      </c>
      <c r="K2250">
        <v>1430237094</v>
      </c>
      <c r="L2250" s="15">
        <f>(((K2250/60)/60)/24)+DATE(1970,1,1)</f>
        <v>42122.670069444444</v>
      </c>
      <c r="M2250" s="63">
        <f>DATEDIF(L2250,J2250,"D")</f>
        <v>30</v>
      </c>
      <c r="N2250" s="5">
        <v>30</v>
      </c>
      <c r="O2250" t="b">
        <v>0</v>
      </c>
      <c r="P2250">
        <v>2</v>
      </c>
      <c r="Q2250" t="b">
        <v>0</v>
      </c>
      <c r="R2250" t="s">
        <v>8303</v>
      </c>
      <c r="S2250" s="2">
        <f>IF(E2250=0,0,E2250/D2250*100)</f>
        <v>0.15</v>
      </c>
      <c r="T2250" s="4">
        <f>IF(E2250=0,0,E2250/P2250)</f>
        <v>37.5</v>
      </c>
      <c r="U2250" t="str">
        <f>PROPER(LEFT(R2250,(SEARCH("/",R2250)-2)+1))</f>
        <v>Theater</v>
      </c>
      <c r="V2250" t="str">
        <f>PROPER(RIGHT(R2250,LEN(R2250)-SEARCH("/",R2250)))</f>
        <v>Spaces</v>
      </c>
    </row>
    <row r="2251" spans="1:22" x14ac:dyDescent="0.25">
      <c r="A2251">
        <v>3057</v>
      </c>
      <c r="B2251" s="7" t="s">
        <v>3057</v>
      </c>
      <c r="C2251" s="7" t="s">
        <v>7167</v>
      </c>
      <c r="D2251" s="4">
        <v>50000</v>
      </c>
      <c r="E2251" s="4">
        <v>0</v>
      </c>
      <c r="F2251" t="s">
        <v>8221</v>
      </c>
      <c r="G2251" t="s">
        <v>8225</v>
      </c>
      <c r="H2251" t="s">
        <v>8247</v>
      </c>
      <c r="I2251">
        <v>1459694211</v>
      </c>
      <c r="J2251" s="11">
        <f>(((I2251/60)/60)/24)+DATE(1970,1,1)</f>
        <v>42463.608923611115</v>
      </c>
      <c r="K2251">
        <v>1457105811</v>
      </c>
      <c r="L2251" s="15">
        <f>(((K2251/60)/60)/24)+DATE(1970,1,1)</f>
        <v>42433.650590277779</v>
      </c>
      <c r="M2251" s="63">
        <f>DATEDIF(L2251,J2251,"D")</f>
        <v>30</v>
      </c>
      <c r="N2251" s="5">
        <v>30</v>
      </c>
      <c r="O2251" t="b">
        <v>0</v>
      </c>
      <c r="P2251">
        <v>0</v>
      </c>
      <c r="Q2251" t="b">
        <v>0</v>
      </c>
      <c r="R2251" t="s">
        <v>8303</v>
      </c>
      <c r="S2251" s="2">
        <f>IF(E2251=0,0,E2251/D2251*100)</f>
        <v>0</v>
      </c>
      <c r="T2251" s="4">
        <f>IF(E2251=0,0,E2251/P2251)</f>
        <v>0</v>
      </c>
      <c r="U2251" t="str">
        <f>PROPER(LEFT(R2251,(SEARCH("/",R2251)-2)+1))</f>
        <v>Theater</v>
      </c>
      <c r="V2251" t="str">
        <f>PROPER(RIGHT(R2251,LEN(R2251)-SEARCH("/",R2251)))</f>
        <v>Spaces</v>
      </c>
    </row>
    <row r="2252" spans="1:22" x14ac:dyDescent="0.25">
      <c r="A2252">
        <v>3059</v>
      </c>
      <c r="B2252" s="7" t="s">
        <v>3059</v>
      </c>
      <c r="C2252" s="7" t="s">
        <v>7169</v>
      </c>
      <c r="D2252" s="4">
        <v>15000</v>
      </c>
      <c r="E2252" s="4">
        <v>451</v>
      </c>
      <c r="F2252" t="s">
        <v>8221</v>
      </c>
      <c r="G2252" t="s">
        <v>8224</v>
      </c>
      <c r="H2252" t="s">
        <v>8246</v>
      </c>
      <c r="I2252">
        <v>1407536846</v>
      </c>
      <c r="J2252" s="11">
        <f>(((I2252/60)/60)/24)+DATE(1970,1,1)</f>
        <v>41859.935717592591</v>
      </c>
      <c r="K2252">
        <v>1404944846</v>
      </c>
      <c r="L2252" s="15">
        <f>(((K2252/60)/60)/24)+DATE(1970,1,1)</f>
        <v>41829.935717592591</v>
      </c>
      <c r="M2252" s="63">
        <f>DATEDIF(L2252,J2252,"D")</f>
        <v>30</v>
      </c>
      <c r="N2252" s="5">
        <v>30</v>
      </c>
      <c r="O2252" t="b">
        <v>0</v>
      </c>
      <c r="P2252">
        <v>11</v>
      </c>
      <c r="Q2252" t="b">
        <v>0</v>
      </c>
      <c r="R2252" t="s">
        <v>8303</v>
      </c>
      <c r="S2252" s="2">
        <f>IF(E2252=0,0,E2252/D2252*100)</f>
        <v>3.0066666666666664</v>
      </c>
      <c r="T2252" s="4">
        <f>IF(E2252=0,0,E2252/P2252)</f>
        <v>41</v>
      </c>
      <c r="U2252" t="str">
        <f>PROPER(LEFT(R2252,(SEARCH("/",R2252)-2)+1))</f>
        <v>Theater</v>
      </c>
      <c r="V2252" t="str">
        <f>PROPER(RIGHT(R2252,LEN(R2252)-SEARCH("/",R2252)))</f>
        <v>Spaces</v>
      </c>
    </row>
    <row r="2253" spans="1:22" x14ac:dyDescent="0.25">
      <c r="A2253">
        <v>3060</v>
      </c>
      <c r="B2253" s="7" t="s">
        <v>3060</v>
      </c>
      <c r="C2253" s="7" t="s">
        <v>7170</v>
      </c>
      <c r="D2253" s="4">
        <v>220000</v>
      </c>
      <c r="E2253" s="4">
        <v>335</v>
      </c>
      <c r="F2253" t="s">
        <v>8221</v>
      </c>
      <c r="G2253" t="s">
        <v>8224</v>
      </c>
      <c r="H2253" t="s">
        <v>8246</v>
      </c>
      <c r="I2253">
        <v>1443422134</v>
      </c>
      <c r="J2253" s="11">
        <f>(((I2253/60)/60)/24)+DATE(1970,1,1)</f>
        <v>42275.274699074071</v>
      </c>
      <c r="K2253">
        <v>1440830134</v>
      </c>
      <c r="L2253" s="15">
        <f>(((K2253/60)/60)/24)+DATE(1970,1,1)</f>
        <v>42245.274699074071</v>
      </c>
      <c r="M2253" s="63">
        <f>DATEDIF(L2253,J2253,"D")</f>
        <v>30</v>
      </c>
      <c r="N2253" s="5">
        <v>30</v>
      </c>
      <c r="O2253" t="b">
        <v>0</v>
      </c>
      <c r="P2253">
        <v>6</v>
      </c>
      <c r="Q2253" t="b">
        <v>0</v>
      </c>
      <c r="R2253" t="s">
        <v>8303</v>
      </c>
      <c r="S2253" s="2">
        <f>IF(E2253=0,0,E2253/D2253*100)</f>
        <v>0.15227272727272728</v>
      </c>
      <c r="T2253" s="4">
        <f>IF(E2253=0,0,E2253/P2253)</f>
        <v>55.833333333333336</v>
      </c>
      <c r="U2253" t="str">
        <f>PROPER(LEFT(R2253,(SEARCH("/",R2253)-2)+1))</f>
        <v>Theater</v>
      </c>
      <c r="V2253" t="str">
        <f>PROPER(RIGHT(R2253,LEN(R2253)-SEARCH("/",R2253)))</f>
        <v>Spaces</v>
      </c>
    </row>
    <row r="2254" spans="1:22" x14ac:dyDescent="0.25">
      <c r="A2254">
        <v>3061</v>
      </c>
      <c r="B2254" s="7" t="s">
        <v>3061</v>
      </c>
      <c r="C2254" s="7" t="s">
        <v>7171</v>
      </c>
      <c r="D2254" s="4">
        <v>1000000</v>
      </c>
      <c r="E2254" s="4">
        <v>0</v>
      </c>
      <c r="F2254" t="s">
        <v>8221</v>
      </c>
      <c r="G2254" t="s">
        <v>8224</v>
      </c>
      <c r="H2254" t="s">
        <v>8246</v>
      </c>
      <c r="I2254">
        <v>1407955748</v>
      </c>
      <c r="J2254" s="11">
        <f>(((I2254/60)/60)/24)+DATE(1970,1,1)</f>
        <v>41864.784120370372</v>
      </c>
      <c r="K2254">
        <v>1405363748</v>
      </c>
      <c r="L2254" s="15">
        <f>(((K2254/60)/60)/24)+DATE(1970,1,1)</f>
        <v>41834.784120370372</v>
      </c>
      <c r="M2254" s="63">
        <f>DATEDIF(L2254,J2254,"D")</f>
        <v>30</v>
      </c>
      <c r="N2254" s="5">
        <v>30</v>
      </c>
      <c r="O2254" t="b">
        <v>0</v>
      </c>
      <c r="P2254">
        <v>0</v>
      </c>
      <c r="Q2254" t="b">
        <v>0</v>
      </c>
      <c r="R2254" t="s">
        <v>8303</v>
      </c>
      <c r="S2254" s="2">
        <f>IF(E2254=0,0,E2254/D2254*100)</f>
        <v>0</v>
      </c>
      <c r="T2254" s="4">
        <f>IF(E2254=0,0,E2254/P2254)</f>
        <v>0</v>
      </c>
      <c r="U2254" t="str">
        <f>PROPER(LEFT(R2254,(SEARCH("/",R2254)-2)+1))</f>
        <v>Theater</v>
      </c>
      <c r="V2254" t="str">
        <f>PROPER(RIGHT(R2254,LEN(R2254)-SEARCH("/",R2254)))</f>
        <v>Spaces</v>
      </c>
    </row>
    <row r="2255" spans="1:22" x14ac:dyDescent="0.25">
      <c r="A2255">
        <v>3066</v>
      </c>
      <c r="B2255" s="7" t="s">
        <v>3066</v>
      </c>
      <c r="C2255" s="7" t="s">
        <v>7176</v>
      </c>
      <c r="D2255" s="4">
        <v>350000</v>
      </c>
      <c r="E2255" s="4">
        <v>41950</v>
      </c>
      <c r="F2255" t="s">
        <v>8221</v>
      </c>
      <c r="G2255" t="s">
        <v>8226</v>
      </c>
      <c r="H2255" t="s">
        <v>8248</v>
      </c>
      <c r="I2255">
        <v>1468128537</v>
      </c>
      <c r="J2255" s="11">
        <f>(((I2255/60)/60)/24)+DATE(1970,1,1)</f>
        <v>42561.228437500002</v>
      </c>
      <c r="K2255">
        <v>1465536537</v>
      </c>
      <c r="L2255" s="15">
        <f>(((K2255/60)/60)/24)+DATE(1970,1,1)</f>
        <v>42531.228437500002</v>
      </c>
      <c r="M2255" s="63">
        <f>DATEDIF(L2255,J2255,"D")</f>
        <v>30</v>
      </c>
      <c r="N2255" s="5">
        <v>30</v>
      </c>
      <c r="O2255" t="b">
        <v>0</v>
      </c>
      <c r="P2255">
        <v>15</v>
      </c>
      <c r="Q2255" t="b">
        <v>0</v>
      </c>
      <c r="R2255" t="s">
        <v>8303</v>
      </c>
      <c r="S2255" s="2">
        <f>IF(E2255=0,0,E2255/D2255*100)</f>
        <v>11.985714285714286</v>
      </c>
      <c r="T2255" s="4">
        <f>IF(E2255=0,0,E2255/P2255)</f>
        <v>2796.6666666666665</v>
      </c>
      <c r="U2255" t="str">
        <f>PROPER(LEFT(R2255,(SEARCH("/",R2255)-2)+1))</f>
        <v>Theater</v>
      </c>
      <c r="V2255" t="str">
        <f>PROPER(RIGHT(R2255,LEN(R2255)-SEARCH("/",R2255)))</f>
        <v>Spaces</v>
      </c>
    </row>
    <row r="2256" spans="1:22" x14ac:dyDescent="0.25">
      <c r="A2256">
        <v>3067</v>
      </c>
      <c r="B2256" s="7" t="s">
        <v>3067</v>
      </c>
      <c r="C2256" s="7" t="s">
        <v>7177</v>
      </c>
      <c r="D2256" s="4">
        <v>8000</v>
      </c>
      <c r="E2256" s="4">
        <v>200</v>
      </c>
      <c r="F2256" t="s">
        <v>8221</v>
      </c>
      <c r="G2256" t="s">
        <v>8228</v>
      </c>
      <c r="H2256" t="s">
        <v>8250</v>
      </c>
      <c r="I2256">
        <v>1441837879</v>
      </c>
      <c r="J2256" s="11">
        <f>(((I2256/60)/60)/24)+DATE(1970,1,1)</f>
        <v>42256.938414351855</v>
      </c>
      <c r="K2256">
        <v>1439245879</v>
      </c>
      <c r="L2256" s="15">
        <f>(((K2256/60)/60)/24)+DATE(1970,1,1)</f>
        <v>42226.938414351855</v>
      </c>
      <c r="M2256" s="63">
        <f>DATEDIF(L2256,J2256,"D")</f>
        <v>30</v>
      </c>
      <c r="N2256" s="5">
        <v>30</v>
      </c>
      <c r="O2256" t="b">
        <v>0</v>
      </c>
      <c r="P2256">
        <v>1</v>
      </c>
      <c r="Q2256" t="b">
        <v>0</v>
      </c>
      <c r="R2256" t="s">
        <v>8303</v>
      </c>
      <c r="S2256" s="2">
        <f>IF(E2256=0,0,E2256/D2256*100)</f>
        <v>2.5</v>
      </c>
      <c r="T2256" s="4">
        <f>IF(E2256=0,0,E2256/P2256)</f>
        <v>200</v>
      </c>
      <c r="U2256" t="str">
        <f>PROPER(LEFT(R2256,(SEARCH("/",R2256)-2)+1))</f>
        <v>Theater</v>
      </c>
      <c r="V2256" t="str">
        <f>PROPER(RIGHT(R2256,LEN(R2256)-SEARCH("/",R2256)))</f>
        <v>Spaces</v>
      </c>
    </row>
    <row r="2257" spans="1:22" x14ac:dyDescent="0.25">
      <c r="A2257">
        <v>3068</v>
      </c>
      <c r="B2257" s="7" t="s">
        <v>3068</v>
      </c>
      <c r="C2257" s="7" t="s">
        <v>7178</v>
      </c>
      <c r="D2257" s="4">
        <v>250000</v>
      </c>
      <c r="E2257" s="4">
        <v>175</v>
      </c>
      <c r="F2257" t="s">
        <v>8221</v>
      </c>
      <c r="G2257" t="s">
        <v>8224</v>
      </c>
      <c r="H2257" t="s">
        <v>8246</v>
      </c>
      <c r="I2257">
        <v>1445013352</v>
      </c>
      <c r="J2257" s="11">
        <f>(((I2257/60)/60)/24)+DATE(1970,1,1)</f>
        <v>42293.691574074073</v>
      </c>
      <c r="K2257">
        <v>1442421352</v>
      </c>
      <c r="L2257" s="15">
        <f>(((K2257/60)/60)/24)+DATE(1970,1,1)</f>
        <v>42263.691574074073</v>
      </c>
      <c r="M2257" s="63">
        <f>DATEDIF(L2257,J2257,"D")</f>
        <v>30</v>
      </c>
      <c r="N2257" s="5">
        <v>30</v>
      </c>
      <c r="O2257" t="b">
        <v>0</v>
      </c>
      <c r="P2257">
        <v>2</v>
      </c>
      <c r="Q2257" t="b">
        <v>0</v>
      </c>
      <c r="R2257" t="s">
        <v>8303</v>
      </c>
      <c r="S2257" s="2">
        <f>IF(E2257=0,0,E2257/D2257*100)</f>
        <v>6.9999999999999993E-2</v>
      </c>
      <c r="T2257" s="4">
        <f>IF(E2257=0,0,E2257/P2257)</f>
        <v>87.5</v>
      </c>
      <c r="U2257" t="str">
        <f>PROPER(LEFT(R2257,(SEARCH("/",R2257)-2)+1))</f>
        <v>Theater</v>
      </c>
      <c r="V2257" t="str">
        <f>PROPER(RIGHT(R2257,LEN(R2257)-SEARCH("/",R2257)))</f>
        <v>Spaces</v>
      </c>
    </row>
    <row r="2258" spans="1:22" x14ac:dyDescent="0.25">
      <c r="A2258">
        <v>3069</v>
      </c>
      <c r="B2258" s="7" t="s">
        <v>3069</v>
      </c>
      <c r="C2258" s="7" t="s">
        <v>7179</v>
      </c>
      <c r="D2258" s="4">
        <v>1000</v>
      </c>
      <c r="E2258" s="4">
        <v>141</v>
      </c>
      <c r="F2258" t="s">
        <v>8221</v>
      </c>
      <c r="G2258" t="s">
        <v>8224</v>
      </c>
      <c r="H2258" t="s">
        <v>8246</v>
      </c>
      <c r="I2258">
        <v>1418587234</v>
      </c>
      <c r="J2258" s="11">
        <f>(((I2258/60)/60)/24)+DATE(1970,1,1)</f>
        <v>41987.833726851852</v>
      </c>
      <c r="K2258">
        <v>1415995234</v>
      </c>
      <c r="L2258" s="15">
        <f>(((K2258/60)/60)/24)+DATE(1970,1,1)</f>
        <v>41957.833726851852</v>
      </c>
      <c r="M2258" s="63">
        <f>DATEDIF(L2258,J2258,"D")</f>
        <v>30</v>
      </c>
      <c r="N2258" s="5">
        <v>30</v>
      </c>
      <c r="O2258" t="b">
        <v>0</v>
      </c>
      <c r="P2258">
        <v>7</v>
      </c>
      <c r="Q2258" t="b">
        <v>0</v>
      </c>
      <c r="R2258" t="s">
        <v>8303</v>
      </c>
      <c r="S2258" s="2">
        <f>IF(E2258=0,0,E2258/D2258*100)</f>
        <v>14.099999999999998</v>
      </c>
      <c r="T2258" s="4">
        <f>IF(E2258=0,0,E2258/P2258)</f>
        <v>20.142857142857142</v>
      </c>
      <c r="U2258" t="str">
        <f>PROPER(LEFT(R2258,(SEARCH("/",R2258)-2)+1))</f>
        <v>Theater</v>
      </c>
      <c r="V2258" t="str">
        <f>PROPER(RIGHT(R2258,LEN(R2258)-SEARCH("/",R2258)))</f>
        <v>Spaces</v>
      </c>
    </row>
    <row r="2259" spans="1:22" x14ac:dyDescent="0.25">
      <c r="A2259">
        <v>3074</v>
      </c>
      <c r="B2259" s="7" t="s">
        <v>3074</v>
      </c>
      <c r="C2259" s="7" t="s">
        <v>7184</v>
      </c>
      <c r="D2259" s="4">
        <v>25000</v>
      </c>
      <c r="E2259" s="4">
        <v>22</v>
      </c>
      <c r="F2259" t="s">
        <v>8221</v>
      </c>
      <c r="G2259" t="s">
        <v>8230</v>
      </c>
      <c r="H2259" t="s">
        <v>8249</v>
      </c>
      <c r="I2259">
        <v>1457617359</v>
      </c>
      <c r="J2259" s="11">
        <f>(((I2259/60)/60)/24)+DATE(1970,1,1)</f>
        <v>42439.571284722217</v>
      </c>
      <c r="K2259">
        <v>1455025359</v>
      </c>
      <c r="L2259" s="15">
        <f>(((K2259/60)/60)/24)+DATE(1970,1,1)</f>
        <v>42409.571284722217</v>
      </c>
      <c r="M2259" s="63">
        <f>DATEDIF(L2259,J2259,"D")</f>
        <v>30</v>
      </c>
      <c r="N2259" s="5">
        <v>30</v>
      </c>
      <c r="O2259" t="b">
        <v>0</v>
      </c>
      <c r="P2259">
        <v>3</v>
      </c>
      <c r="Q2259" t="b">
        <v>0</v>
      </c>
      <c r="R2259" t="s">
        <v>8303</v>
      </c>
      <c r="S2259" s="2">
        <f>IF(E2259=0,0,E2259/D2259*100)</f>
        <v>8.8000000000000009E-2</v>
      </c>
      <c r="T2259" s="4">
        <f>IF(E2259=0,0,E2259/P2259)</f>
        <v>7.333333333333333</v>
      </c>
      <c r="U2259" t="str">
        <f>PROPER(LEFT(R2259,(SEARCH("/",R2259)-2)+1))</f>
        <v>Theater</v>
      </c>
      <c r="V2259" t="str">
        <f>PROPER(RIGHT(R2259,LEN(R2259)-SEARCH("/",R2259)))</f>
        <v>Spaces</v>
      </c>
    </row>
    <row r="2260" spans="1:22" x14ac:dyDescent="0.25">
      <c r="A2260">
        <v>3077</v>
      </c>
      <c r="B2260" s="7" t="s">
        <v>3077</v>
      </c>
      <c r="C2260" s="7" t="s">
        <v>7187</v>
      </c>
      <c r="D2260" s="4">
        <v>22000</v>
      </c>
      <c r="E2260" s="4">
        <v>105</v>
      </c>
      <c r="F2260" t="s">
        <v>8221</v>
      </c>
      <c r="G2260" t="s">
        <v>8229</v>
      </c>
      <c r="H2260" t="s">
        <v>8251</v>
      </c>
      <c r="I2260">
        <v>1488495478</v>
      </c>
      <c r="J2260" s="11">
        <f>(((I2260/60)/60)/24)+DATE(1970,1,1)</f>
        <v>42796.956921296296</v>
      </c>
      <c r="K2260">
        <v>1485903478</v>
      </c>
      <c r="L2260" s="15">
        <f>(((K2260/60)/60)/24)+DATE(1970,1,1)</f>
        <v>42766.956921296296</v>
      </c>
      <c r="M2260" s="63">
        <f>DATEDIF(L2260,J2260,"D")</f>
        <v>30</v>
      </c>
      <c r="N2260" s="5">
        <v>30</v>
      </c>
      <c r="O2260" t="b">
        <v>0</v>
      </c>
      <c r="P2260">
        <v>2</v>
      </c>
      <c r="Q2260" t="b">
        <v>0</v>
      </c>
      <c r="R2260" t="s">
        <v>8303</v>
      </c>
      <c r="S2260" s="2">
        <f>IF(E2260=0,0,E2260/D2260*100)</f>
        <v>0.47727272727272729</v>
      </c>
      <c r="T2260" s="4">
        <f>IF(E2260=0,0,E2260/P2260)</f>
        <v>52.5</v>
      </c>
      <c r="U2260" t="str">
        <f>PROPER(LEFT(R2260,(SEARCH("/",R2260)-2)+1))</f>
        <v>Theater</v>
      </c>
      <c r="V2260" t="str">
        <f>PROPER(RIGHT(R2260,LEN(R2260)-SEARCH("/",R2260)))</f>
        <v>Spaces</v>
      </c>
    </row>
    <row r="2261" spans="1:22" x14ac:dyDescent="0.25">
      <c r="A2261">
        <v>3078</v>
      </c>
      <c r="B2261" s="7" t="s">
        <v>3078</v>
      </c>
      <c r="C2261" s="7" t="s">
        <v>7188</v>
      </c>
      <c r="D2261" s="4">
        <v>60000</v>
      </c>
      <c r="E2261" s="4">
        <v>71</v>
      </c>
      <c r="F2261" t="s">
        <v>8221</v>
      </c>
      <c r="G2261" t="s">
        <v>8224</v>
      </c>
      <c r="H2261" t="s">
        <v>8246</v>
      </c>
      <c r="I2261">
        <v>1424920795</v>
      </c>
      <c r="J2261" s="11">
        <f>(((I2261/60)/60)/24)+DATE(1970,1,1)</f>
        <v>42061.138831018514</v>
      </c>
      <c r="K2261">
        <v>1422328795</v>
      </c>
      <c r="L2261" s="15">
        <f>(((K2261/60)/60)/24)+DATE(1970,1,1)</f>
        <v>42031.138831018514</v>
      </c>
      <c r="M2261" s="63">
        <f>DATEDIF(L2261,J2261,"D")</f>
        <v>30</v>
      </c>
      <c r="N2261" s="5">
        <v>30</v>
      </c>
      <c r="O2261" t="b">
        <v>0</v>
      </c>
      <c r="P2261">
        <v>3</v>
      </c>
      <c r="Q2261" t="b">
        <v>0</v>
      </c>
      <c r="R2261" t="s">
        <v>8303</v>
      </c>
      <c r="S2261" s="2">
        <f>IF(E2261=0,0,E2261/D2261*100)</f>
        <v>0.11833333333333333</v>
      </c>
      <c r="T2261" s="4">
        <f>IF(E2261=0,0,E2261/P2261)</f>
        <v>23.666666666666668</v>
      </c>
      <c r="U2261" t="str">
        <f>PROPER(LEFT(R2261,(SEARCH("/",R2261)-2)+1))</f>
        <v>Theater</v>
      </c>
      <c r="V2261" t="str">
        <f>PROPER(RIGHT(R2261,LEN(R2261)-SEARCH("/",R2261)))</f>
        <v>Spaces</v>
      </c>
    </row>
    <row r="2262" spans="1:22" x14ac:dyDescent="0.25">
      <c r="A2262">
        <v>3079</v>
      </c>
      <c r="B2262" s="7" t="s">
        <v>3079</v>
      </c>
      <c r="C2262" s="7" t="s">
        <v>7189</v>
      </c>
      <c r="D2262" s="4">
        <v>1333666</v>
      </c>
      <c r="E2262" s="4">
        <v>11226</v>
      </c>
      <c r="F2262" t="s">
        <v>8221</v>
      </c>
      <c r="G2262" t="s">
        <v>8224</v>
      </c>
      <c r="H2262" t="s">
        <v>8246</v>
      </c>
      <c r="I2262">
        <v>1427040435</v>
      </c>
      <c r="J2262" s="11">
        <f>(((I2262/60)/60)/24)+DATE(1970,1,1)</f>
        <v>42085.671701388885</v>
      </c>
      <c r="K2262">
        <v>1424452035</v>
      </c>
      <c r="L2262" s="15">
        <f>(((K2262/60)/60)/24)+DATE(1970,1,1)</f>
        <v>42055.713368055556</v>
      </c>
      <c r="M2262" s="63">
        <f>DATEDIF(L2262,J2262,"D")</f>
        <v>30</v>
      </c>
      <c r="N2262" s="5">
        <v>30</v>
      </c>
      <c r="O2262" t="b">
        <v>0</v>
      </c>
      <c r="P2262">
        <v>27</v>
      </c>
      <c r="Q2262" t="b">
        <v>0</v>
      </c>
      <c r="R2262" t="s">
        <v>8303</v>
      </c>
      <c r="S2262" s="2">
        <f>IF(E2262=0,0,E2262/D2262*100)</f>
        <v>0.8417399858735245</v>
      </c>
      <c r="T2262" s="4">
        <f>IF(E2262=0,0,E2262/P2262)</f>
        <v>415.77777777777777</v>
      </c>
      <c r="U2262" t="str">
        <f>PROPER(LEFT(R2262,(SEARCH("/",R2262)-2)+1))</f>
        <v>Theater</v>
      </c>
      <c r="V2262" t="str">
        <f>PROPER(RIGHT(R2262,LEN(R2262)-SEARCH("/",R2262)))</f>
        <v>Spaces</v>
      </c>
    </row>
    <row r="2263" spans="1:22" x14ac:dyDescent="0.25">
      <c r="A2263">
        <v>3081</v>
      </c>
      <c r="B2263" s="7" t="s">
        <v>3081</v>
      </c>
      <c r="C2263" s="7" t="s">
        <v>7191</v>
      </c>
      <c r="D2263" s="4">
        <v>1000000</v>
      </c>
      <c r="E2263" s="4">
        <v>2103</v>
      </c>
      <c r="F2263" t="s">
        <v>8221</v>
      </c>
      <c r="G2263" t="s">
        <v>8224</v>
      </c>
      <c r="H2263" t="s">
        <v>8246</v>
      </c>
      <c r="I2263">
        <v>1442722891</v>
      </c>
      <c r="J2263" s="11">
        <f>(((I2263/60)/60)/24)+DATE(1970,1,1)</f>
        <v>42267.181608796294</v>
      </c>
      <c r="K2263">
        <v>1440130891</v>
      </c>
      <c r="L2263" s="15">
        <f>(((K2263/60)/60)/24)+DATE(1970,1,1)</f>
        <v>42237.181608796294</v>
      </c>
      <c r="M2263" s="63">
        <f>DATEDIF(L2263,J2263,"D")</f>
        <v>30</v>
      </c>
      <c r="N2263" s="5">
        <v>30</v>
      </c>
      <c r="O2263" t="b">
        <v>0</v>
      </c>
      <c r="P2263">
        <v>5</v>
      </c>
      <c r="Q2263" t="b">
        <v>0</v>
      </c>
      <c r="R2263" t="s">
        <v>8303</v>
      </c>
      <c r="S2263" s="2">
        <f>IF(E2263=0,0,E2263/D2263*100)</f>
        <v>0.21029999999999999</v>
      </c>
      <c r="T2263" s="4">
        <f>IF(E2263=0,0,E2263/P2263)</f>
        <v>420.6</v>
      </c>
      <c r="U2263" t="str">
        <f>PROPER(LEFT(R2263,(SEARCH("/",R2263)-2)+1))</f>
        <v>Theater</v>
      </c>
      <c r="V2263" t="str">
        <f>PROPER(RIGHT(R2263,LEN(R2263)-SEARCH("/",R2263)))</f>
        <v>Spaces</v>
      </c>
    </row>
    <row r="2264" spans="1:22" x14ac:dyDescent="0.25">
      <c r="A2264">
        <v>3082</v>
      </c>
      <c r="B2264" s="7" t="s">
        <v>3082</v>
      </c>
      <c r="C2264" s="7" t="s">
        <v>7192</v>
      </c>
      <c r="D2264" s="4">
        <v>9000</v>
      </c>
      <c r="E2264" s="4">
        <v>0</v>
      </c>
      <c r="F2264" t="s">
        <v>8221</v>
      </c>
      <c r="G2264" t="s">
        <v>8224</v>
      </c>
      <c r="H2264" t="s">
        <v>8246</v>
      </c>
      <c r="I2264">
        <v>1447628946</v>
      </c>
      <c r="J2264" s="11">
        <f>(((I2264/60)/60)/24)+DATE(1970,1,1)</f>
        <v>42323.96465277778</v>
      </c>
      <c r="K2264">
        <v>1445033346</v>
      </c>
      <c r="L2264" s="15">
        <f>(((K2264/60)/60)/24)+DATE(1970,1,1)</f>
        <v>42293.922986111109</v>
      </c>
      <c r="M2264" s="63">
        <f>DATEDIF(L2264,J2264,"D")</f>
        <v>30</v>
      </c>
      <c r="N2264" s="5">
        <v>30</v>
      </c>
      <c r="O2264" t="b">
        <v>0</v>
      </c>
      <c r="P2264">
        <v>0</v>
      </c>
      <c r="Q2264" t="b">
        <v>0</v>
      </c>
      <c r="R2264" t="s">
        <v>8303</v>
      </c>
      <c r="S2264" s="2">
        <f>IF(E2264=0,0,E2264/D2264*100)</f>
        <v>0</v>
      </c>
      <c r="T2264" s="4">
        <f>IF(E2264=0,0,E2264/P2264)</f>
        <v>0</v>
      </c>
      <c r="U2264" t="str">
        <f>PROPER(LEFT(R2264,(SEARCH("/",R2264)-2)+1))</f>
        <v>Theater</v>
      </c>
      <c r="V2264" t="str">
        <f>PROPER(RIGHT(R2264,LEN(R2264)-SEARCH("/",R2264)))</f>
        <v>Spaces</v>
      </c>
    </row>
    <row r="2265" spans="1:22" x14ac:dyDescent="0.25">
      <c r="A2265">
        <v>3083</v>
      </c>
      <c r="B2265" s="7" t="s">
        <v>3083</v>
      </c>
      <c r="C2265" s="7" t="s">
        <v>7193</v>
      </c>
      <c r="D2265" s="4">
        <v>20000</v>
      </c>
      <c r="E2265" s="4">
        <v>56</v>
      </c>
      <c r="F2265" t="s">
        <v>8221</v>
      </c>
      <c r="G2265" t="s">
        <v>8224</v>
      </c>
      <c r="H2265" t="s">
        <v>8246</v>
      </c>
      <c r="I2265">
        <v>1409547600</v>
      </c>
      <c r="J2265" s="11">
        <f>(((I2265/60)/60)/24)+DATE(1970,1,1)</f>
        <v>41883.208333333336</v>
      </c>
      <c r="K2265">
        <v>1406986278</v>
      </c>
      <c r="L2265" s="15">
        <f>(((K2265/60)/60)/24)+DATE(1970,1,1)</f>
        <v>41853.563402777778</v>
      </c>
      <c r="M2265" s="63">
        <f>DATEDIF(L2265,J2265,"D")</f>
        <v>30</v>
      </c>
      <c r="N2265" s="5">
        <v>30</v>
      </c>
      <c r="O2265" t="b">
        <v>0</v>
      </c>
      <c r="P2265">
        <v>3</v>
      </c>
      <c r="Q2265" t="b">
        <v>0</v>
      </c>
      <c r="R2265" t="s">
        <v>8303</v>
      </c>
      <c r="S2265" s="2">
        <f>IF(E2265=0,0,E2265/D2265*100)</f>
        <v>0.27999999999999997</v>
      </c>
      <c r="T2265" s="4">
        <f>IF(E2265=0,0,E2265/P2265)</f>
        <v>18.666666666666668</v>
      </c>
      <c r="U2265" t="str">
        <f>PROPER(LEFT(R2265,(SEARCH("/",R2265)-2)+1))</f>
        <v>Theater</v>
      </c>
      <c r="V2265" t="str">
        <f>PROPER(RIGHT(R2265,LEN(R2265)-SEARCH("/",R2265)))</f>
        <v>Spaces</v>
      </c>
    </row>
    <row r="2266" spans="1:22" x14ac:dyDescent="0.25">
      <c r="A2266">
        <v>3085</v>
      </c>
      <c r="B2266" s="7" t="s">
        <v>3085</v>
      </c>
      <c r="C2266" s="7" t="s">
        <v>7195</v>
      </c>
      <c r="D2266" s="4">
        <v>25000</v>
      </c>
      <c r="E2266" s="4">
        <v>610</v>
      </c>
      <c r="F2266" t="s">
        <v>8221</v>
      </c>
      <c r="G2266" t="s">
        <v>8224</v>
      </c>
      <c r="H2266" t="s">
        <v>8246</v>
      </c>
      <c r="I2266">
        <v>1443561159</v>
      </c>
      <c r="J2266" s="11">
        <f>(((I2266/60)/60)/24)+DATE(1970,1,1)</f>
        <v>42276.883784722217</v>
      </c>
      <c r="K2266">
        <v>1440969159</v>
      </c>
      <c r="L2266" s="15">
        <f>(((K2266/60)/60)/24)+DATE(1970,1,1)</f>
        <v>42246.883784722217</v>
      </c>
      <c r="M2266" s="63">
        <f>DATEDIF(L2266,J2266,"D")</f>
        <v>30</v>
      </c>
      <c r="N2266" s="5">
        <v>30</v>
      </c>
      <c r="O2266" t="b">
        <v>0</v>
      </c>
      <c r="P2266">
        <v>9</v>
      </c>
      <c r="Q2266" t="b">
        <v>0</v>
      </c>
      <c r="R2266" t="s">
        <v>8303</v>
      </c>
      <c r="S2266" s="2">
        <f>IF(E2266=0,0,E2266/D2266*100)</f>
        <v>2.44</v>
      </c>
      <c r="T2266" s="4">
        <f>IF(E2266=0,0,E2266/P2266)</f>
        <v>67.777777777777771</v>
      </c>
      <c r="U2266" t="str">
        <f>PROPER(LEFT(R2266,(SEARCH("/",R2266)-2)+1))</f>
        <v>Theater</v>
      </c>
      <c r="V2266" t="str">
        <f>PROPER(RIGHT(R2266,LEN(R2266)-SEARCH("/",R2266)))</f>
        <v>Spaces</v>
      </c>
    </row>
    <row r="2267" spans="1:22" x14ac:dyDescent="0.25">
      <c r="A2267">
        <v>3091</v>
      </c>
      <c r="B2267" s="7" t="s">
        <v>3091</v>
      </c>
      <c r="C2267" s="7" t="s">
        <v>7201</v>
      </c>
      <c r="D2267" s="4">
        <v>5000</v>
      </c>
      <c r="E2267" s="4">
        <v>796</v>
      </c>
      <c r="F2267" t="s">
        <v>8221</v>
      </c>
      <c r="G2267" t="s">
        <v>8224</v>
      </c>
      <c r="H2267" t="s">
        <v>8246</v>
      </c>
      <c r="I2267">
        <v>1471214743</v>
      </c>
      <c r="J2267" s="11">
        <f>(((I2267/60)/60)/24)+DATE(1970,1,1)</f>
        <v>42596.948414351849</v>
      </c>
      <c r="K2267">
        <v>1468622743</v>
      </c>
      <c r="L2267" s="15">
        <f>(((K2267/60)/60)/24)+DATE(1970,1,1)</f>
        <v>42566.948414351849</v>
      </c>
      <c r="M2267" s="63">
        <f>DATEDIF(L2267,J2267,"D")</f>
        <v>30</v>
      </c>
      <c r="N2267" s="5">
        <v>30</v>
      </c>
      <c r="O2267" t="b">
        <v>0</v>
      </c>
      <c r="P2267">
        <v>9</v>
      </c>
      <c r="Q2267" t="b">
        <v>0</v>
      </c>
      <c r="R2267" t="s">
        <v>8303</v>
      </c>
      <c r="S2267" s="2">
        <f>IF(E2267=0,0,E2267/D2267*100)</f>
        <v>15.920000000000002</v>
      </c>
      <c r="T2267" s="4">
        <f>IF(E2267=0,0,E2267/P2267)</f>
        <v>88.444444444444443</v>
      </c>
      <c r="U2267" t="str">
        <f>PROPER(LEFT(R2267,(SEARCH("/",R2267)-2)+1))</f>
        <v>Theater</v>
      </c>
      <c r="V2267" t="str">
        <f>PROPER(RIGHT(R2267,LEN(R2267)-SEARCH("/",R2267)))</f>
        <v>Spaces</v>
      </c>
    </row>
    <row r="2268" spans="1:22" x14ac:dyDescent="0.25">
      <c r="A2268">
        <v>3096</v>
      </c>
      <c r="B2268" s="7" t="s">
        <v>3096</v>
      </c>
      <c r="C2268" s="7" t="s">
        <v>7206</v>
      </c>
      <c r="D2268" s="4">
        <v>20000</v>
      </c>
      <c r="E2268" s="4">
        <v>795</v>
      </c>
      <c r="F2268" t="s">
        <v>8221</v>
      </c>
      <c r="G2268" t="s">
        <v>8224</v>
      </c>
      <c r="H2268" t="s">
        <v>8246</v>
      </c>
      <c r="I2268">
        <v>1432151326</v>
      </c>
      <c r="J2268" s="11">
        <f>(((I2268/60)/60)/24)+DATE(1970,1,1)</f>
        <v>42144.825532407413</v>
      </c>
      <c r="K2268">
        <v>1429559326</v>
      </c>
      <c r="L2268" s="15">
        <f>(((K2268/60)/60)/24)+DATE(1970,1,1)</f>
        <v>42114.825532407413</v>
      </c>
      <c r="M2268" s="63">
        <f>DATEDIF(L2268,J2268,"D")</f>
        <v>30</v>
      </c>
      <c r="N2268" s="5">
        <v>30</v>
      </c>
      <c r="O2268" t="b">
        <v>0</v>
      </c>
      <c r="P2268">
        <v>14</v>
      </c>
      <c r="Q2268" t="b">
        <v>0</v>
      </c>
      <c r="R2268" t="s">
        <v>8303</v>
      </c>
      <c r="S2268" s="2">
        <f>IF(E2268=0,0,E2268/D2268*100)</f>
        <v>3.9750000000000001</v>
      </c>
      <c r="T2268" s="4">
        <f>IF(E2268=0,0,E2268/P2268)</f>
        <v>56.785714285714285</v>
      </c>
      <c r="U2268" t="str">
        <f>PROPER(LEFT(R2268,(SEARCH("/",R2268)-2)+1))</f>
        <v>Theater</v>
      </c>
      <c r="V2268" t="str">
        <f>PROPER(RIGHT(R2268,LEN(R2268)-SEARCH("/",R2268)))</f>
        <v>Spaces</v>
      </c>
    </row>
    <row r="2269" spans="1:22" x14ac:dyDescent="0.25">
      <c r="A2269">
        <v>3099</v>
      </c>
      <c r="B2269" s="7" t="s">
        <v>3099</v>
      </c>
      <c r="C2269" s="7" t="s">
        <v>7209</v>
      </c>
      <c r="D2269" s="4">
        <v>2000</v>
      </c>
      <c r="E2269" s="4">
        <v>278</v>
      </c>
      <c r="F2269" t="s">
        <v>8221</v>
      </c>
      <c r="G2269" t="s">
        <v>8224</v>
      </c>
      <c r="H2269" t="s">
        <v>8246</v>
      </c>
      <c r="I2269">
        <v>1455251591</v>
      </c>
      <c r="J2269" s="11">
        <f>(((I2269/60)/60)/24)+DATE(1970,1,1)</f>
        <v>42412.189710648148</v>
      </c>
      <c r="K2269">
        <v>1452659591</v>
      </c>
      <c r="L2269" s="15">
        <f>(((K2269/60)/60)/24)+DATE(1970,1,1)</f>
        <v>42382.189710648148</v>
      </c>
      <c r="M2269" s="63">
        <f>DATEDIF(L2269,J2269,"D")</f>
        <v>30</v>
      </c>
      <c r="N2269" s="5">
        <v>30</v>
      </c>
      <c r="O2269" t="b">
        <v>0</v>
      </c>
      <c r="P2269">
        <v>5</v>
      </c>
      <c r="Q2269" t="b">
        <v>0</v>
      </c>
      <c r="R2269" t="s">
        <v>8303</v>
      </c>
      <c r="S2269" s="2">
        <f>IF(E2269=0,0,E2269/D2269*100)</f>
        <v>13.900000000000002</v>
      </c>
      <c r="T2269" s="4">
        <f>IF(E2269=0,0,E2269/P2269)</f>
        <v>55.6</v>
      </c>
      <c r="U2269" t="str">
        <f>PROPER(LEFT(R2269,(SEARCH("/",R2269)-2)+1))</f>
        <v>Theater</v>
      </c>
      <c r="V2269" t="str">
        <f>PROPER(RIGHT(R2269,LEN(R2269)-SEARCH("/",R2269)))</f>
        <v>Spaces</v>
      </c>
    </row>
    <row r="2270" spans="1:22" x14ac:dyDescent="0.25">
      <c r="A2270">
        <v>3100</v>
      </c>
      <c r="B2270" s="7" t="s">
        <v>3100</v>
      </c>
      <c r="C2270" s="7" t="s">
        <v>7210</v>
      </c>
      <c r="D2270" s="4">
        <v>12000</v>
      </c>
      <c r="E2270" s="4">
        <v>1827</v>
      </c>
      <c r="F2270" t="s">
        <v>8221</v>
      </c>
      <c r="G2270" t="s">
        <v>8224</v>
      </c>
      <c r="H2270" t="s">
        <v>8246</v>
      </c>
      <c r="I2270">
        <v>1413816975</v>
      </c>
      <c r="J2270" s="11">
        <f>(((I2270/60)/60)/24)+DATE(1970,1,1)</f>
        <v>41932.622395833336</v>
      </c>
      <c r="K2270">
        <v>1411224975</v>
      </c>
      <c r="L2270" s="15">
        <f>(((K2270/60)/60)/24)+DATE(1970,1,1)</f>
        <v>41902.622395833336</v>
      </c>
      <c r="M2270" s="63">
        <f>DATEDIF(L2270,J2270,"D")</f>
        <v>30</v>
      </c>
      <c r="N2270" s="5">
        <v>30</v>
      </c>
      <c r="O2270" t="b">
        <v>0</v>
      </c>
      <c r="P2270">
        <v>13</v>
      </c>
      <c r="Q2270" t="b">
        <v>0</v>
      </c>
      <c r="R2270" t="s">
        <v>8303</v>
      </c>
      <c r="S2270" s="2">
        <f>IF(E2270=0,0,E2270/D2270*100)</f>
        <v>15.225</v>
      </c>
      <c r="T2270" s="4">
        <f>IF(E2270=0,0,E2270/P2270)</f>
        <v>140.53846153846155</v>
      </c>
      <c r="U2270" t="str">
        <f>PROPER(LEFT(R2270,(SEARCH("/",R2270)-2)+1))</f>
        <v>Theater</v>
      </c>
      <c r="V2270" t="str">
        <f>PROPER(RIGHT(R2270,LEN(R2270)-SEARCH("/",R2270)))</f>
        <v>Spaces</v>
      </c>
    </row>
    <row r="2271" spans="1:22" x14ac:dyDescent="0.25">
      <c r="A2271">
        <v>3101</v>
      </c>
      <c r="B2271" s="7" t="s">
        <v>3101</v>
      </c>
      <c r="C2271" s="7" t="s">
        <v>7211</v>
      </c>
      <c r="D2271" s="4">
        <v>2500</v>
      </c>
      <c r="E2271" s="4">
        <v>300</v>
      </c>
      <c r="F2271" t="s">
        <v>8221</v>
      </c>
      <c r="G2271" t="s">
        <v>8230</v>
      </c>
      <c r="H2271" t="s">
        <v>8249</v>
      </c>
      <c r="I2271">
        <v>1437033360</v>
      </c>
      <c r="J2271" s="11">
        <f>(((I2271/60)/60)/24)+DATE(1970,1,1)</f>
        <v>42201.330555555556</v>
      </c>
      <c r="K2271">
        <v>1434445937</v>
      </c>
      <c r="L2271" s="15">
        <f>(((K2271/60)/60)/24)+DATE(1970,1,1)</f>
        <v>42171.383530092593</v>
      </c>
      <c r="M2271" s="63">
        <f>DATEDIF(L2271,J2271,"D")</f>
        <v>30</v>
      </c>
      <c r="N2271" s="5">
        <v>30</v>
      </c>
      <c r="O2271" t="b">
        <v>0</v>
      </c>
      <c r="P2271">
        <v>12</v>
      </c>
      <c r="Q2271" t="b">
        <v>0</v>
      </c>
      <c r="R2271" t="s">
        <v>8303</v>
      </c>
      <c r="S2271" s="2">
        <f>IF(E2271=0,0,E2271/D2271*100)</f>
        <v>12</v>
      </c>
      <c r="T2271" s="4">
        <f>IF(E2271=0,0,E2271/P2271)</f>
        <v>25</v>
      </c>
      <c r="U2271" t="str">
        <f>PROPER(LEFT(R2271,(SEARCH("/",R2271)-2)+1))</f>
        <v>Theater</v>
      </c>
      <c r="V2271" t="str">
        <f>PROPER(RIGHT(R2271,LEN(R2271)-SEARCH("/",R2271)))</f>
        <v>Spaces</v>
      </c>
    </row>
    <row r="2272" spans="1:22" x14ac:dyDescent="0.25">
      <c r="A2272">
        <v>3113</v>
      </c>
      <c r="B2272" s="7" t="s">
        <v>3113</v>
      </c>
      <c r="C2272" s="7" t="s">
        <v>7223</v>
      </c>
      <c r="D2272" s="4">
        <v>109225</v>
      </c>
      <c r="E2272" s="4">
        <v>4635</v>
      </c>
      <c r="F2272" t="s">
        <v>8221</v>
      </c>
      <c r="G2272" t="s">
        <v>8224</v>
      </c>
      <c r="H2272" t="s">
        <v>8246</v>
      </c>
      <c r="I2272">
        <v>1429291982</v>
      </c>
      <c r="J2272" s="11">
        <f>(((I2272/60)/60)/24)+DATE(1970,1,1)</f>
        <v>42111.731273148151</v>
      </c>
      <c r="K2272">
        <v>1426699982</v>
      </c>
      <c r="L2272" s="15">
        <f>(((K2272/60)/60)/24)+DATE(1970,1,1)</f>
        <v>42081.731273148151</v>
      </c>
      <c r="M2272" s="63">
        <f>DATEDIF(L2272,J2272,"D")</f>
        <v>30</v>
      </c>
      <c r="N2272" s="5">
        <v>30</v>
      </c>
      <c r="O2272" t="b">
        <v>0</v>
      </c>
      <c r="P2272">
        <v>37</v>
      </c>
      <c r="Q2272" t="b">
        <v>0</v>
      </c>
      <c r="R2272" t="s">
        <v>8303</v>
      </c>
      <c r="S2272" s="2">
        <f>IF(E2272=0,0,E2272/D2272*100)</f>
        <v>4.2435339894712749</v>
      </c>
      <c r="T2272" s="4">
        <f>IF(E2272=0,0,E2272/P2272)</f>
        <v>125.27027027027027</v>
      </c>
      <c r="U2272" t="str">
        <f>PROPER(LEFT(R2272,(SEARCH("/",R2272)-2)+1))</f>
        <v>Theater</v>
      </c>
      <c r="V2272" t="str">
        <f>PROPER(RIGHT(R2272,LEN(R2272)-SEARCH("/",R2272)))</f>
        <v>Spaces</v>
      </c>
    </row>
    <row r="2273" spans="1:22" x14ac:dyDescent="0.25">
      <c r="A2273">
        <v>3115</v>
      </c>
      <c r="B2273" s="7" t="s">
        <v>3115</v>
      </c>
      <c r="C2273" s="7" t="s">
        <v>7225</v>
      </c>
      <c r="D2273" s="4">
        <v>10000</v>
      </c>
      <c r="E2273" s="4">
        <v>300</v>
      </c>
      <c r="F2273" t="s">
        <v>8221</v>
      </c>
      <c r="G2273" t="s">
        <v>8235</v>
      </c>
      <c r="H2273" t="s">
        <v>8255</v>
      </c>
      <c r="I2273">
        <v>1465123427</v>
      </c>
      <c r="J2273" s="11">
        <f>(((I2273/60)/60)/24)+DATE(1970,1,1)</f>
        <v>42526.447071759263</v>
      </c>
      <c r="K2273">
        <v>1462531427</v>
      </c>
      <c r="L2273" s="15">
        <f>(((K2273/60)/60)/24)+DATE(1970,1,1)</f>
        <v>42496.447071759263</v>
      </c>
      <c r="M2273" s="63">
        <f>DATEDIF(L2273,J2273,"D")</f>
        <v>30</v>
      </c>
      <c r="N2273" s="5">
        <v>30</v>
      </c>
      <c r="O2273" t="b">
        <v>0</v>
      </c>
      <c r="P2273">
        <v>1</v>
      </c>
      <c r="Q2273" t="b">
        <v>0</v>
      </c>
      <c r="R2273" t="s">
        <v>8303</v>
      </c>
      <c r="S2273" s="2">
        <f>IF(E2273=0,0,E2273/D2273*100)</f>
        <v>3</v>
      </c>
      <c r="T2273" s="4">
        <f>IF(E2273=0,0,E2273/P2273)</f>
        <v>300</v>
      </c>
      <c r="U2273" t="str">
        <f>PROPER(LEFT(R2273,(SEARCH("/",R2273)-2)+1))</f>
        <v>Theater</v>
      </c>
      <c r="V2273" t="str">
        <f>PROPER(RIGHT(R2273,LEN(R2273)-SEARCH("/",R2273)))</f>
        <v>Spaces</v>
      </c>
    </row>
    <row r="2274" spans="1:22" x14ac:dyDescent="0.25">
      <c r="A2274">
        <v>3119</v>
      </c>
      <c r="B2274" s="7" t="s">
        <v>3119</v>
      </c>
      <c r="C2274" s="7" t="s">
        <v>7229</v>
      </c>
      <c r="D2274" s="4">
        <v>10000</v>
      </c>
      <c r="E2274" s="4">
        <v>5</v>
      </c>
      <c r="F2274" t="s">
        <v>8221</v>
      </c>
      <c r="G2274" t="s">
        <v>8224</v>
      </c>
      <c r="H2274" t="s">
        <v>8246</v>
      </c>
      <c r="I2274">
        <v>1427414732</v>
      </c>
      <c r="J2274" s="11">
        <f>(((I2274/60)/60)/24)+DATE(1970,1,1)</f>
        <v>42090.003842592589</v>
      </c>
      <c r="K2274">
        <v>1424826332</v>
      </c>
      <c r="L2274" s="15">
        <f>(((K2274/60)/60)/24)+DATE(1970,1,1)</f>
        <v>42060.04550925926</v>
      </c>
      <c r="M2274" s="63">
        <f>DATEDIF(L2274,J2274,"D")</f>
        <v>30</v>
      </c>
      <c r="N2274" s="5">
        <v>30</v>
      </c>
      <c r="O2274" t="b">
        <v>0</v>
      </c>
      <c r="P2274">
        <v>1</v>
      </c>
      <c r="Q2274" t="b">
        <v>0</v>
      </c>
      <c r="R2274" t="s">
        <v>8303</v>
      </c>
      <c r="S2274" s="2">
        <f>IF(E2274=0,0,E2274/D2274*100)</f>
        <v>0.05</v>
      </c>
      <c r="T2274" s="4">
        <f>IF(E2274=0,0,E2274/P2274)</f>
        <v>5</v>
      </c>
      <c r="U2274" t="str">
        <f>PROPER(LEFT(R2274,(SEARCH("/",R2274)-2)+1))</f>
        <v>Theater</v>
      </c>
      <c r="V2274" t="str">
        <f>PROPER(RIGHT(R2274,LEN(R2274)-SEARCH("/",R2274)))</f>
        <v>Spaces</v>
      </c>
    </row>
    <row r="2275" spans="1:22" x14ac:dyDescent="0.25">
      <c r="A2275">
        <v>3123</v>
      </c>
      <c r="B2275" s="7" t="s">
        <v>3123</v>
      </c>
      <c r="C2275" s="7" t="s">
        <v>7233</v>
      </c>
      <c r="D2275" s="4">
        <v>125000</v>
      </c>
      <c r="E2275" s="4">
        <v>85192</v>
      </c>
      <c r="F2275" t="s">
        <v>8220</v>
      </c>
      <c r="G2275" t="s">
        <v>8224</v>
      </c>
      <c r="H2275" t="s">
        <v>8246</v>
      </c>
      <c r="I2275">
        <v>1468108198</v>
      </c>
      <c r="J2275" s="11">
        <f>(((I2275/60)/60)/24)+DATE(1970,1,1)</f>
        <v>42560.993032407408</v>
      </c>
      <c r="K2275">
        <v>1465516198</v>
      </c>
      <c r="L2275" s="15">
        <f>(((K2275/60)/60)/24)+DATE(1970,1,1)</f>
        <v>42530.993032407408</v>
      </c>
      <c r="M2275" s="63">
        <f>DATEDIF(L2275,J2275,"D")</f>
        <v>30</v>
      </c>
      <c r="N2275" s="5">
        <v>30</v>
      </c>
      <c r="O2275" t="b">
        <v>0</v>
      </c>
      <c r="P2275">
        <v>348</v>
      </c>
      <c r="Q2275" t="b">
        <v>0</v>
      </c>
      <c r="R2275" t="s">
        <v>8303</v>
      </c>
      <c r="S2275" s="2">
        <f>IF(E2275=0,0,E2275/D2275*100)</f>
        <v>68.153599999999997</v>
      </c>
      <c r="T2275" s="4">
        <f>IF(E2275=0,0,E2275/P2275)</f>
        <v>244.80459770114942</v>
      </c>
      <c r="U2275" t="str">
        <f>PROPER(LEFT(R2275,(SEARCH("/",R2275)-2)+1))</f>
        <v>Theater</v>
      </c>
      <c r="V2275" t="str">
        <f>PROPER(RIGHT(R2275,LEN(R2275)-SEARCH("/",R2275)))</f>
        <v>Spaces</v>
      </c>
    </row>
    <row r="2276" spans="1:22" x14ac:dyDescent="0.25">
      <c r="A2276">
        <v>3125</v>
      </c>
      <c r="B2276" s="7" t="s">
        <v>3125</v>
      </c>
      <c r="C2276" s="7" t="s">
        <v>7235</v>
      </c>
      <c r="D2276" s="4">
        <v>1500000</v>
      </c>
      <c r="E2276" s="4">
        <v>0</v>
      </c>
      <c r="F2276" t="s">
        <v>8220</v>
      </c>
      <c r="G2276" t="s">
        <v>8224</v>
      </c>
      <c r="H2276" t="s">
        <v>8246</v>
      </c>
      <c r="I2276">
        <v>1452142672</v>
      </c>
      <c r="J2276" s="11">
        <f>(((I2276/60)/60)/24)+DATE(1970,1,1)</f>
        <v>42376.20685185185</v>
      </c>
      <c r="K2276">
        <v>1449550672</v>
      </c>
      <c r="L2276" s="15">
        <f>(((K2276/60)/60)/24)+DATE(1970,1,1)</f>
        <v>42346.20685185185</v>
      </c>
      <c r="M2276" s="63">
        <f>DATEDIF(L2276,J2276,"D")</f>
        <v>30</v>
      </c>
      <c r="N2276" s="5">
        <v>30</v>
      </c>
      <c r="O2276" t="b">
        <v>0</v>
      </c>
      <c r="P2276">
        <v>0</v>
      </c>
      <c r="Q2276" t="b">
        <v>0</v>
      </c>
      <c r="R2276" t="s">
        <v>8303</v>
      </c>
      <c r="S2276" s="2">
        <f>IF(E2276=0,0,E2276/D2276*100)</f>
        <v>0</v>
      </c>
      <c r="T2276" s="4">
        <f>IF(E2276=0,0,E2276/P2276)</f>
        <v>0</v>
      </c>
      <c r="U2276" t="str">
        <f>PROPER(LEFT(R2276,(SEARCH("/",R2276)-2)+1))</f>
        <v>Theater</v>
      </c>
      <c r="V2276" t="str">
        <f>PROPER(RIGHT(R2276,LEN(R2276)-SEARCH("/",R2276)))</f>
        <v>Spaces</v>
      </c>
    </row>
    <row r="2277" spans="1:22" x14ac:dyDescent="0.25">
      <c r="A2277">
        <v>3127</v>
      </c>
      <c r="B2277" s="7" t="s">
        <v>3127</v>
      </c>
      <c r="C2277" s="7" t="s">
        <v>7237</v>
      </c>
      <c r="D2277" s="4">
        <v>100000</v>
      </c>
      <c r="E2277" s="4">
        <v>0</v>
      </c>
      <c r="F2277" t="s">
        <v>8220</v>
      </c>
      <c r="G2277" t="s">
        <v>8224</v>
      </c>
      <c r="H2277" t="s">
        <v>8246</v>
      </c>
      <c r="I2277">
        <v>1425242029</v>
      </c>
      <c r="J2277" s="11">
        <f>(((I2277/60)/60)/24)+DATE(1970,1,1)</f>
        <v>42064.856817129628</v>
      </c>
      <c r="K2277">
        <v>1422650029</v>
      </c>
      <c r="L2277" s="15">
        <f>(((K2277/60)/60)/24)+DATE(1970,1,1)</f>
        <v>42034.856817129628</v>
      </c>
      <c r="M2277" s="63">
        <f>DATEDIF(L2277,J2277,"D")</f>
        <v>30</v>
      </c>
      <c r="N2277" s="5">
        <v>30</v>
      </c>
      <c r="O2277" t="b">
        <v>0</v>
      </c>
      <c r="P2277">
        <v>0</v>
      </c>
      <c r="Q2277" t="b">
        <v>0</v>
      </c>
      <c r="R2277" t="s">
        <v>8303</v>
      </c>
      <c r="S2277" s="2">
        <f>IF(E2277=0,0,E2277/D2277*100)</f>
        <v>0</v>
      </c>
      <c r="T2277" s="4">
        <f>IF(E2277=0,0,E2277/P2277)</f>
        <v>0</v>
      </c>
      <c r="U2277" t="str">
        <f>PROPER(LEFT(R2277,(SEARCH("/",R2277)-2)+1))</f>
        <v>Theater</v>
      </c>
      <c r="V2277" t="str">
        <f>PROPER(RIGHT(R2277,LEN(R2277)-SEARCH("/",R2277)))</f>
        <v>Spaces</v>
      </c>
    </row>
    <row r="2278" spans="1:22" x14ac:dyDescent="0.25">
      <c r="A2278">
        <v>3128</v>
      </c>
      <c r="B2278" s="7" t="s">
        <v>3128</v>
      </c>
      <c r="C2278" s="7" t="s">
        <v>7238</v>
      </c>
      <c r="D2278" s="4">
        <v>15000</v>
      </c>
      <c r="E2278" s="4">
        <v>16291</v>
      </c>
      <c r="F2278" t="s">
        <v>8222</v>
      </c>
      <c r="G2278" t="s">
        <v>8224</v>
      </c>
      <c r="H2278" t="s">
        <v>8246</v>
      </c>
      <c r="I2278">
        <v>1489690141</v>
      </c>
      <c r="J2278" s="11">
        <f>(((I2278/60)/60)/24)+DATE(1970,1,1)</f>
        <v>42810.784039351856</v>
      </c>
      <c r="K2278">
        <v>1487101741</v>
      </c>
      <c r="L2278" s="15">
        <f>(((K2278/60)/60)/24)+DATE(1970,1,1)</f>
        <v>42780.825706018513</v>
      </c>
      <c r="M2278" s="63">
        <f>DATEDIF(L2278,J2278,"D")</f>
        <v>30</v>
      </c>
      <c r="N2278" s="5">
        <v>30</v>
      </c>
      <c r="O2278" t="b">
        <v>0</v>
      </c>
      <c r="P2278">
        <v>117</v>
      </c>
      <c r="Q2278" t="b">
        <v>0</v>
      </c>
      <c r="R2278" t="s">
        <v>8271</v>
      </c>
      <c r="S2278" s="2">
        <f>IF(E2278=0,0,E2278/D2278*100)</f>
        <v>108.60666666666667</v>
      </c>
      <c r="T2278" s="4">
        <f>IF(E2278=0,0,E2278/P2278)</f>
        <v>139.23931623931625</v>
      </c>
      <c r="U2278" t="str">
        <f>PROPER(LEFT(R2278,(SEARCH("/",R2278)-2)+1))</f>
        <v>Theater</v>
      </c>
      <c r="V2278" t="str">
        <f>PROPER(RIGHT(R2278,LEN(R2278)-SEARCH("/",R2278)))</f>
        <v>Plays</v>
      </c>
    </row>
    <row r="2279" spans="1:22" x14ac:dyDescent="0.25">
      <c r="A2279">
        <v>3131</v>
      </c>
      <c r="B2279" s="7" t="s">
        <v>3131</v>
      </c>
      <c r="C2279" s="7" t="s">
        <v>7241</v>
      </c>
      <c r="D2279" s="4">
        <v>4100</v>
      </c>
      <c r="E2279" s="4">
        <v>645</v>
      </c>
      <c r="F2279" t="s">
        <v>8222</v>
      </c>
      <c r="G2279" t="s">
        <v>8224</v>
      </c>
      <c r="H2279" t="s">
        <v>8246</v>
      </c>
      <c r="I2279">
        <v>1491656045</v>
      </c>
      <c r="J2279" s="11">
        <f>(((I2279/60)/60)/24)+DATE(1970,1,1)</f>
        <v>42833.537557870368</v>
      </c>
      <c r="K2279">
        <v>1489067645</v>
      </c>
      <c r="L2279" s="15">
        <f>(((K2279/60)/60)/24)+DATE(1970,1,1)</f>
        <v>42803.579224537039</v>
      </c>
      <c r="M2279" s="63">
        <f>DATEDIF(L2279,J2279,"D")</f>
        <v>30</v>
      </c>
      <c r="N2279" s="5">
        <v>30</v>
      </c>
      <c r="O2279" t="b">
        <v>0</v>
      </c>
      <c r="P2279">
        <v>12</v>
      </c>
      <c r="Q2279" t="b">
        <v>0</v>
      </c>
      <c r="R2279" t="s">
        <v>8271</v>
      </c>
      <c r="S2279" s="2">
        <f>IF(E2279=0,0,E2279/D2279*100)</f>
        <v>15.731707317073171</v>
      </c>
      <c r="T2279" s="4">
        <f>IF(E2279=0,0,E2279/P2279)</f>
        <v>53.75</v>
      </c>
      <c r="U2279" t="str">
        <f>PROPER(LEFT(R2279,(SEARCH("/",R2279)-2)+1))</f>
        <v>Theater</v>
      </c>
      <c r="V2279" t="str">
        <f>PROPER(RIGHT(R2279,LEN(R2279)-SEARCH("/",R2279)))</f>
        <v>Plays</v>
      </c>
    </row>
    <row r="2280" spans="1:22" x14ac:dyDescent="0.25">
      <c r="A2280">
        <v>3133</v>
      </c>
      <c r="B2280" s="7" t="s">
        <v>3133</v>
      </c>
      <c r="C2280" s="7" t="s">
        <v>7243</v>
      </c>
      <c r="D2280" s="4">
        <v>500</v>
      </c>
      <c r="E2280" s="4">
        <v>540</v>
      </c>
      <c r="F2280" t="s">
        <v>8222</v>
      </c>
      <c r="G2280" t="s">
        <v>8225</v>
      </c>
      <c r="H2280" t="s">
        <v>8247</v>
      </c>
      <c r="I2280">
        <v>1490358834</v>
      </c>
      <c r="J2280" s="11">
        <f>(((I2280/60)/60)/24)+DATE(1970,1,1)</f>
        <v>42818.523541666669</v>
      </c>
      <c r="K2280">
        <v>1487770434</v>
      </c>
      <c r="L2280" s="15">
        <f>(((K2280/60)/60)/24)+DATE(1970,1,1)</f>
        <v>42788.565208333333</v>
      </c>
      <c r="M2280" s="63">
        <f>DATEDIF(L2280,J2280,"D")</f>
        <v>30</v>
      </c>
      <c r="N2280" s="5">
        <v>30</v>
      </c>
      <c r="O2280" t="b">
        <v>0</v>
      </c>
      <c r="P2280">
        <v>16</v>
      </c>
      <c r="Q2280" t="b">
        <v>0</v>
      </c>
      <c r="R2280" t="s">
        <v>8271</v>
      </c>
      <c r="S2280" s="2">
        <f>IF(E2280=0,0,E2280/D2280*100)</f>
        <v>108</v>
      </c>
      <c r="T2280" s="4">
        <f>IF(E2280=0,0,E2280/P2280)</f>
        <v>33.75</v>
      </c>
      <c r="U2280" t="str">
        <f>PROPER(LEFT(R2280,(SEARCH("/",R2280)-2)+1))</f>
        <v>Theater</v>
      </c>
      <c r="V2280" t="str">
        <f>PROPER(RIGHT(R2280,LEN(R2280)-SEARCH("/",R2280)))</f>
        <v>Plays</v>
      </c>
    </row>
    <row r="2281" spans="1:22" x14ac:dyDescent="0.25">
      <c r="A2281">
        <v>3140</v>
      </c>
      <c r="B2281" s="7" t="s">
        <v>3140</v>
      </c>
      <c r="C2281" s="7" t="s">
        <v>7250</v>
      </c>
      <c r="D2281" s="4">
        <v>10000</v>
      </c>
      <c r="E2281" s="4">
        <v>96</v>
      </c>
      <c r="F2281" t="s">
        <v>8222</v>
      </c>
      <c r="G2281" t="s">
        <v>8230</v>
      </c>
      <c r="H2281" t="s">
        <v>8249</v>
      </c>
      <c r="I2281">
        <v>1491581703</v>
      </c>
      <c r="J2281" s="11">
        <f>(((I2281/60)/60)/24)+DATE(1970,1,1)</f>
        <v>42832.677118055552</v>
      </c>
      <c r="K2281">
        <v>1488993303</v>
      </c>
      <c r="L2281" s="15">
        <f>(((K2281/60)/60)/24)+DATE(1970,1,1)</f>
        <v>42802.718784722223</v>
      </c>
      <c r="M2281" s="63">
        <f>DATEDIF(L2281,J2281,"D")</f>
        <v>30</v>
      </c>
      <c r="N2281" s="5">
        <v>30</v>
      </c>
      <c r="O2281" t="b">
        <v>0</v>
      </c>
      <c r="P2281">
        <v>4</v>
      </c>
      <c r="Q2281" t="b">
        <v>0</v>
      </c>
      <c r="R2281" t="s">
        <v>8271</v>
      </c>
      <c r="S2281" s="2">
        <f>IF(E2281=0,0,E2281/D2281*100)</f>
        <v>0.96</v>
      </c>
      <c r="T2281" s="4">
        <f>IF(E2281=0,0,E2281/P2281)</f>
        <v>24</v>
      </c>
      <c r="U2281" t="str">
        <f>PROPER(LEFT(R2281,(SEARCH("/",R2281)-2)+1))</f>
        <v>Theater</v>
      </c>
      <c r="V2281" t="str">
        <f>PROPER(RIGHT(R2281,LEN(R2281)-SEARCH("/",R2281)))</f>
        <v>Plays</v>
      </c>
    </row>
    <row r="2282" spans="1:22" x14ac:dyDescent="0.25">
      <c r="A2282">
        <v>3142</v>
      </c>
      <c r="B2282" s="7" t="s">
        <v>3142</v>
      </c>
      <c r="C2282" s="7" t="s">
        <v>7252</v>
      </c>
      <c r="D2282" s="4">
        <v>2750</v>
      </c>
      <c r="E2282" s="4">
        <v>45</v>
      </c>
      <c r="F2282" t="s">
        <v>8222</v>
      </c>
      <c r="G2282" t="s">
        <v>8225</v>
      </c>
      <c r="H2282" t="s">
        <v>8247</v>
      </c>
      <c r="I2282">
        <v>1489922339</v>
      </c>
      <c r="J2282" s="11">
        <f>(((I2282/60)/60)/24)+DATE(1970,1,1)</f>
        <v>42813.471516203703</v>
      </c>
      <c r="K2282">
        <v>1487333939</v>
      </c>
      <c r="L2282" s="15">
        <f>(((K2282/60)/60)/24)+DATE(1970,1,1)</f>
        <v>42783.513182870374</v>
      </c>
      <c r="M2282" s="63">
        <f>DATEDIF(L2282,J2282,"D")</f>
        <v>30</v>
      </c>
      <c r="N2282" s="5">
        <v>30</v>
      </c>
      <c r="O2282" t="b">
        <v>0</v>
      </c>
      <c r="P2282">
        <v>3</v>
      </c>
      <c r="Q2282" t="b">
        <v>0</v>
      </c>
      <c r="R2282" t="s">
        <v>8271</v>
      </c>
      <c r="S2282" s="2">
        <f>IF(E2282=0,0,E2282/D2282*100)</f>
        <v>1.6363636363636365</v>
      </c>
      <c r="T2282" s="4">
        <f>IF(E2282=0,0,E2282/P2282)</f>
        <v>15</v>
      </c>
      <c r="U2282" t="str">
        <f>PROPER(LEFT(R2282,(SEARCH("/",R2282)-2)+1))</f>
        <v>Theater</v>
      </c>
      <c r="V2282" t="str">
        <f>PROPER(RIGHT(R2282,LEN(R2282)-SEARCH("/",R2282)))</f>
        <v>Plays</v>
      </c>
    </row>
    <row r="2283" spans="1:22" x14ac:dyDescent="0.25">
      <c r="A2283">
        <v>3151</v>
      </c>
      <c r="B2283" s="7" t="s">
        <v>3151</v>
      </c>
      <c r="C2283" s="7" t="s">
        <v>7261</v>
      </c>
      <c r="D2283" s="4">
        <v>3500</v>
      </c>
      <c r="E2283" s="4">
        <v>3514</v>
      </c>
      <c r="F2283" t="s">
        <v>8219</v>
      </c>
      <c r="G2283" t="s">
        <v>8224</v>
      </c>
      <c r="H2283" t="s">
        <v>8246</v>
      </c>
      <c r="I2283">
        <v>1410379774</v>
      </c>
      <c r="J2283" s="11">
        <f>(((I2283/60)/60)/24)+DATE(1970,1,1)</f>
        <v>41892.83997685185</v>
      </c>
      <c r="K2283">
        <v>1407787774</v>
      </c>
      <c r="L2283" s="15">
        <f>(((K2283/60)/60)/24)+DATE(1970,1,1)</f>
        <v>41862.83997685185</v>
      </c>
      <c r="M2283" s="63">
        <f>DATEDIF(L2283,J2283,"D")</f>
        <v>30</v>
      </c>
      <c r="N2283" s="5">
        <v>30</v>
      </c>
      <c r="O2283" t="b">
        <v>1</v>
      </c>
      <c r="P2283">
        <v>34</v>
      </c>
      <c r="Q2283" t="b">
        <v>1</v>
      </c>
      <c r="R2283" t="s">
        <v>8271</v>
      </c>
      <c r="S2283" s="2">
        <f>IF(E2283=0,0,E2283/D2283*100)</f>
        <v>100.4</v>
      </c>
      <c r="T2283" s="4">
        <f>IF(E2283=0,0,E2283/P2283)</f>
        <v>103.35294117647059</v>
      </c>
      <c r="U2283" t="str">
        <f>PROPER(LEFT(R2283,(SEARCH("/",R2283)-2)+1))</f>
        <v>Theater</v>
      </c>
      <c r="V2283" t="str">
        <f>PROPER(RIGHT(R2283,LEN(R2283)-SEARCH("/",R2283)))</f>
        <v>Plays</v>
      </c>
    </row>
    <row r="2284" spans="1:22" x14ac:dyDescent="0.25">
      <c r="A2284">
        <v>3152</v>
      </c>
      <c r="B2284" s="7" t="s">
        <v>3152</v>
      </c>
      <c r="C2284" s="7" t="s">
        <v>7262</v>
      </c>
      <c r="D2284" s="4">
        <v>2200</v>
      </c>
      <c r="E2284" s="4">
        <v>2331</v>
      </c>
      <c r="F2284" t="s">
        <v>8219</v>
      </c>
      <c r="G2284" t="s">
        <v>8225</v>
      </c>
      <c r="H2284" t="s">
        <v>8247</v>
      </c>
      <c r="I2284">
        <v>1383425367</v>
      </c>
      <c r="J2284" s="11">
        <f>(((I2284/60)/60)/24)+DATE(1970,1,1)</f>
        <v>41580.867673611108</v>
      </c>
      <c r="K2284">
        <v>1380833367</v>
      </c>
      <c r="L2284" s="15">
        <f>(((K2284/60)/60)/24)+DATE(1970,1,1)</f>
        <v>41550.867673611108</v>
      </c>
      <c r="M2284" s="63">
        <f>DATEDIF(L2284,J2284,"D")</f>
        <v>30</v>
      </c>
      <c r="N2284" s="5">
        <v>30</v>
      </c>
      <c r="O2284" t="b">
        <v>1</v>
      </c>
      <c r="P2284">
        <v>67</v>
      </c>
      <c r="Q2284" t="b">
        <v>1</v>
      </c>
      <c r="R2284" t="s">
        <v>8271</v>
      </c>
      <c r="S2284" s="2">
        <f>IF(E2284=0,0,E2284/D2284*100)</f>
        <v>105.95454545454545</v>
      </c>
      <c r="T2284" s="4">
        <f>IF(E2284=0,0,E2284/P2284)</f>
        <v>34.791044776119406</v>
      </c>
      <c r="U2284" t="str">
        <f>PROPER(LEFT(R2284,(SEARCH("/",R2284)-2)+1))</f>
        <v>Theater</v>
      </c>
      <c r="V2284" t="str">
        <f>PROPER(RIGHT(R2284,LEN(R2284)-SEARCH("/",R2284)))</f>
        <v>Plays</v>
      </c>
    </row>
    <row r="2285" spans="1:22" x14ac:dyDescent="0.25">
      <c r="A2285">
        <v>3154</v>
      </c>
      <c r="B2285" s="7" t="s">
        <v>3154</v>
      </c>
      <c r="C2285" s="7" t="s">
        <v>7264</v>
      </c>
      <c r="D2285" s="4">
        <v>7000</v>
      </c>
      <c r="E2285" s="4">
        <v>7905</v>
      </c>
      <c r="F2285" t="s">
        <v>8219</v>
      </c>
      <c r="G2285" t="s">
        <v>8224</v>
      </c>
      <c r="H2285" t="s">
        <v>8246</v>
      </c>
      <c r="I2285">
        <v>1333310458</v>
      </c>
      <c r="J2285" s="11">
        <f>(((I2285/60)/60)/24)+DATE(1970,1,1)</f>
        <v>41000.834004629629</v>
      </c>
      <c r="K2285">
        <v>1330722058</v>
      </c>
      <c r="L2285" s="15">
        <f>(((K2285/60)/60)/24)+DATE(1970,1,1)</f>
        <v>40970.875671296293</v>
      </c>
      <c r="M2285" s="63">
        <f>DATEDIF(L2285,J2285,"D")</f>
        <v>30</v>
      </c>
      <c r="N2285" s="5">
        <v>30</v>
      </c>
      <c r="O2285" t="b">
        <v>1</v>
      </c>
      <c r="P2285">
        <v>123</v>
      </c>
      <c r="Q2285" t="b">
        <v>1</v>
      </c>
      <c r="R2285" t="s">
        <v>8271</v>
      </c>
      <c r="S2285" s="2">
        <f>IF(E2285=0,0,E2285/D2285*100)</f>
        <v>112.92857142857142</v>
      </c>
      <c r="T2285" s="4">
        <f>IF(E2285=0,0,E2285/P2285)</f>
        <v>64.268292682926827</v>
      </c>
      <c r="U2285" t="str">
        <f>PROPER(LEFT(R2285,(SEARCH("/",R2285)-2)+1))</f>
        <v>Theater</v>
      </c>
      <c r="V2285" t="str">
        <f>PROPER(RIGHT(R2285,LEN(R2285)-SEARCH("/",R2285)))</f>
        <v>Plays</v>
      </c>
    </row>
    <row r="2286" spans="1:22" x14ac:dyDescent="0.25">
      <c r="A2286">
        <v>3155</v>
      </c>
      <c r="B2286" s="7" t="s">
        <v>3155</v>
      </c>
      <c r="C2286" s="7" t="s">
        <v>7265</v>
      </c>
      <c r="D2286" s="4">
        <v>5000</v>
      </c>
      <c r="E2286" s="4">
        <v>9425.23</v>
      </c>
      <c r="F2286" t="s">
        <v>8219</v>
      </c>
      <c r="G2286" t="s">
        <v>8225</v>
      </c>
      <c r="H2286" t="s">
        <v>8247</v>
      </c>
      <c r="I2286">
        <v>1356004725</v>
      </c>
      <c r="J2286" s="11">
        <f>(((I2286/60)/60)/24)+DATE(1970,1,1)</f>
        <v>41263.499131944445</v>
      </c>
      <c r="K2286">
        <v>1353412725</v>
      </c>
      <c r="L2286" s="15">
        <f>(((K2286/60)/60)/24)+DATE(1970,1,1)</f>
        <v>41233.499131944445</v>
      </c>
      <c r="M2286" s="63">
        <f>DATEDIF(L2286,J2286,"D")</f>
        <v>30</v>
      </c>
      <c r="N2286" s="5">
        <v>30</v>
      </c>
      <c r="O2286" t="b">
        <v>1</v>
      </c>
      <c r="P2286">
        <v>302</v>
      </c>
      <c r="Q2286" t="b">
        <v>1</v>
      </c>
      <c r="R2286" t="s">
        <v>8271</v>
      </c>
      <c r="S2286" s="2">
        <f>IF(E2286=0,0,E2286/D2286*100)</f>
        <v>188.50460000000001</v>
      </c>
      <c r="T2286" s="4">
        <f>IF(E2286=0,0,E2286/P2286)</f>
        <v>31.209370860927152</v>
      </c>
      <c r="U2286" t="str">
        <f>PROPER(LEFT(R2286,(SEARCH("/",R2286)-2)+1))</f>
        <v>Theater</v>
      </c>
      <c r="V2286" t="str">
        <f>PROPER(RIGHT(R2286,LEN(R2286)-SEARCH("/",R2286)))</f>
        <v>Plays</v>
      </c>
    </row>
    <row r="2287" spans="1:22" x14ac:dyDescent="0.25">
      <c r="A2287">
        <v>3158</v>
      </c>
      <c r="B2287" s="7" t="s">
        <v>3158</v>
      </c>
      <c r="C2287" s="7" t="s">
        <v>7268</v>
      </c>
      <c r="D2287" s="4">
        <v>5000</v>
      </c>
      <c r="E2287" s="4">
        <v>5700</v>
      </c>
      <c r="F2287" t="s">
        <v>8219</v>
      </c>
      <c r="G2287" t="s">
        <v>8224</v>
      </c>
      <c r="H2287" t="s">
        <v>8246</v>
      </c>
      <c r="I2287">
        <v>1374523752</v>
      </c>
      <c r="J2287" s="11">
        <f>(((I2287/60)/60)/24)+DATE(1970,1,1)</f>
        <v>41477.839722222219</v>
      </c>
      <c r="K2287">
        <v>1371931752</v>
      </c>
      <c r="L2287" s="15">
        <f>(((K2287/60)/60)/24)+DATE(1970,1,1)</f>
        <v>41447.839722222219</v>
      </c>
      <c r="M2287" s="63">
        <f>DATEDIF(L2287,J2287,"D")</f>
        <v>30</v>
      </c>
      <c r="N2287" s="5">
        <v>30</v>
      </c>
      <c r="O2287" t="b">
        <v>1</v>
      </c>
      <c r="P2287">
        <v>69</v>
      </c>
      <c r="Q2287" t="b">
        <v>1</v>
      </c>
      <c r="R2287" t="s">
        <v>8271</v>
      </c>
      <c r="S2287" s="2">
        <f>IF(E2287=0,0,E2287/D2287*100)</f>
        <v>113.99999999999999</v>
      </c>
      <c r="T2287" s="4">
        <f>IF(E2287=0,0,E2287/P2287)</f>
        <v>82.608695652173907</v>
      </c>
      <c r="U2287" t="str">
        <f>PROPER(LEFT(R2287,(SEARCH("/",R2287)-2)+1))</f>
        <v>Theater</v>
      </c>
      <c r="V2287" t="str">
        <f>PROPER(RIGHT(R2287,LEN(R2287)-SEARCH("/",R2287)))</f>
        <v>Plays</v>
      </c>
    </row>
    <row r="2288" spans="1:22" x14ac:dyDescent="0.25">
      <c r="A2288">
        <v>3161</v>
      </c>
      <c r="B2288" s="7" t="s">
        <v>3161</v>
      </c>
      <c r="C2288" s="7" t="s">
        <v>7271</v>
      </c>
      <c r="D2288" s="4">
        <v>2000</v>
      </c>
      <c r="E2288" s="4">
        <v>2102</v>
      </c>
      <c r="F2288" t="s">
        <v>8219</v>
      </c>
      <c r="G2288" t="s">
        <v>8225</v>
      </c>
      <c r="H2288" t="s">
        <v>8247</v>
      </c>
      <c r="I2288">
        <v>1413377522</v>
      </c>
      <c r="J2288" s="11">
        <f>(((I2288/60)/60)/24)+DATE(1970,1,1)</f>
        <v>41927.536134259259</v>
      </c>
      <c r="K2288">
        <v>1410785522</v>
      </c>
      <c r="L2288" s="15">
        <f>(((K2288/60)/60)/24)+DATE(1970,1,1)</f>
        <v>41897.536134259259</v>
      </c>
      <c r="M2288" s="63">
        <f>DATEDIF(L2288,J2288,"D")</f>
        <v>30</v>
      </c>
      <c r="N2288" s="5">
        <v>30</v>
      </c>
      <c r="O2288" t="b">
        <v>1</v>
      </c>
      <c r="P2288">
        <v>74</v>
      </c>
      <c r="Q2288" t="b">
        <v>1</v>
      </c>
      <c r="R2288" t="s">
        <v>8271</v>
      </c>
      <c r="S2288" s="2">
        <f>IF(E2288=0,0,E2288/D2288*100)</f>
        <v>105.1</v>
      </c>
      <c r="T2288" s="4">
        <f>IF(E2288=0,0,E2288/P2288)</f>
        <v>28.405405405405407</v>
      </c>
      <c r="U2288" t="str">
        <f>PROPER(LEFT(R2288,(SEARCH("/",R2288)-2)+1))</f>
        <v>Theater</v>
      </c>
      <c r="V2288" t="str">
        <f>PROPER(RIGHT(R2288,LEN(R2288)-SEARCH("/",R2288)))</f>
        <v>Plays</v>
      </c>
    </row>
    <row r="2289" spans="1:22" x14ac:dyDescent="0.25">
      <c r="A2289">
        <v>3163</v>
      </c>
      <c r="B2289" s="7" t="s">
        <v>3163</v>
      </c>
      <c r="C2289" s="7" t="s">
        <v>7273</v>
      </c>
      <c r="D2289" s="4">
        <v>13000</v>
      </c>
      <c r="E2289" s="4">
        <v>14450</v>
      </c>
      <c r="F2289" t="s">
        <v>8219</v>
      </c>
      <c r="G2289" t="s">
        <v>8224</v>
      </c>
      <c r="H2289" t="s">
        <v>8246</v>
      </c>
      <c r="I2289">
        <v>1402855525</v>
      </c>
      <c r="J2289" s="11">
        <f>(((I2289/60)/60)/24)+DATE(1970,1,1)</f>
        <v>41805.753761574073</v>
      </c>
      <c r="K2289">
        <v>1400263525</v>
      </c>
      <c r="L2289" s="15">
        <f>(((K2289/60)/60)/24)+DATE(1970,1,1)</f>
        <v>41775.753761574073</v>
      </c>
      <c r="M2289" s="63">
        <f>DATEDIF(L2289,J2289,"D")</f>
        <v>30</v>
      </c>
      <c r="N2289" s="5">
        <v>30</v>
      </c>
      <c r="O2289" t="b">
        <v>1</v>
      </c>
      <c r="P2289">
        <v>72</v>
      </c>
      <c r="Q2289" t="b">
        <v>1</v>
      </c>
      <c r="R2289" t="s">
        <v>8271</v>
      </c>
      <c r="S2289" s="2">
        <f>IF(E2289=0,0,E2289/D2289*100)</f>
        <v>111.15384615384616</v>
      </c>
      <c r="T2289" s="4">
        <f>IF(E2289=0,0,E2289/P2289)</f>
        <v>200.69444444444446</v>
      </c>
      <c r="U2289" t="str">
        <f>PROPER(LEFT(R2289,(SEARCH("/",R2289)-2)+1))</f>
        <v>Theater</v>
      </c>
      <c r="V2289" t="str">
        <f>PROPER(RIGHT(R2289,LEN(R2289)-SEARCH("/",R2289)))</f>
        <v>Plays</v>
      </c>
    </row>
    <row r="2290" spans="1:22" x14ac:dyDescent="0.25">
      <c r="A2290">
        <v>3169</v>
      </c>
      <c r="B2290" s="7" t="s">
        <v>3169</v>
      </c>
      <c r="C2290" s="7" t="s">
        <v>7279</v>
      </c>
      <c r="D2290" s="4">
        <v>8000</v>
      </c>
      <c r="E2290" s="4">
        <v>8241</v>
      </c>
      <c r="F2290" t="s">
        <v>8219</v>
      </c>
      <c r="G2290" t="s">
        <v>8224</v>
      </c>
      <c r="H2290" t="s">
        <v>8246</v>
      </c>
      <c r="I2290">
        <v>1386910740</v>
      </c>
      <c r="J2290" s="11">
        <f>(((I2290/60)/60)/24)+DATE(1970,1,1)</f>
        <v>41621.207638888889</v>
      </c>
      <c r="K2290">
        <v>1384364561</v>
      </c>
      <c r="L2290" s="15">
        <f>(((K2290/60)/60)/24)+DATE(1970,1,1)</f>
        <v>41591.737974537034</v>
      </c>
      <c r="M2290" s="63">
        <f>DATEDIF(L2290,J2290,"D")</f>
        <v>30</v>
      </c>
      <c r="N2290" s="5">
        <v>30</v>
      </c>
      <c r="O2290" t="b">
        <v>1</v>
      </c>
      <c r="P2290">
        <v>82</v>
      </c>
      <c r="Q2290" t="b">
        <v>1</v>
      </c>
      <c r="R2290" t="s">
        <v>8271</v>
      </c>
      <c r="S2290" s="2">
        <f>IF(E2290=0,0,E2290/D2290*100)</f>
        <v>103.01249999999999</v>
      </c>
      <c r="T2290" s="4">
        <f>IF(E2290=0,0,E2290/P2290)</f>
        <v>100.5</v>
      </c>
      <c r="U2290" t="str">
        <f>PROPER(LEFT(R2290,(SEARCH("/",R2290)-2)+1))</f>
        <v>Theater</v>
      </c>
      <c r="V2290" t="str">
        <f>PROPER(RIGHT(R2290,LEN(R2290)-SEARCH("/",R2290)))</f>
        <v>Plays</v>
      </c>
    </row>
    <row r="2291" spans="1:22" x14ac:dyDescent="0.25">
      <c r="A2291">
        <v>3171</v>
      </c>
      <c r="B2291" s="7" t="s">
        <v>3171</v>
      </c>
      <c r="C2291" s="7" t="s">
        <v>7281</v>
      </c>
      <c r="D2291" s="4">
        <v>7000</v>
      </c>
      <c r="E2291" s="4">
        <v>7617</v>
      </c>
      <c r="F2291" t="s">
        <v>8219</v>
      </c>
      <c r="G2291" t="s">
        <v>8225</v>
      </c>
      <c r="H2291" t="s">
        <v>8247</v>
      </c>
      <c r="I2291">
        <v>1462545358</v>
      </c>
      <c r="J2291" s="11">
        <f>(((I2291/60)/60)/24)+DATE(1970,1,1)</f>
        <v>42496.608310185184</v>
      </c>
      <c r="K2291">
        <v>1459953358</v>
      </c>
      <c r="L2291" s="15">
        <f>(((K2291/60)/60)/24)+DATE(1970,1,1)</f>
        <v>42466.608310185184</v>
      </c>
      <c r="M2291" s="63">
        <f>DATEDIF(L2291,J2291,"D")</f>
        <v>30</v>
      </c>
      <c r="N2291" s="5">
        <v>30</v>
      </c>
      <c r="O2291" t="b">
        <v>1</v>
      </c>
      <c r="P2291">
        <v>117</v>
      </c>
      <c r="Q2291" t="b">
        <v>1</v>
      </c>
      <c r="R2291" t="s">
        <v>8271</v>
      </c>
      <c r="S2291" s="2">
        <f>IF(E2291=0,0,E2291/D2291*100)</f>
        <v>108.8142857142857</v>
      </c>
      <c r="T2291" s="4">
        <f>IF(E2291=0,0,E2291/P2291)</f>
        <v>65.102564102564102</v>
      </c>
      <c r="U2291" t="str">
        <f>PROPER(LEFT(R2291,(SEARCH("/",R2291)-2)+1))</f>
        <v>Theater</v>
      </c>
      <c r="V2291" t="str">
        <f>PROPER(RIGHT(R2291,LEN(R2291)-SEARCH("/",R2291)))</f>
        <v>Plays</v>
      </c>
    </row>
    <row r="2292" spans="1:22" x14ac:dyDescent="0.25">
      <c r="A2292">
        <v>3172</v>
      </c>
      <c r="B2292" s="7" t="s">
        <v>3172</v>
      </c>
      <c r="C2292" s="7" t="s">
        <v>7282</v>
      </c>
      <c r="D2292" s="4">
        <v>2000</v>
      </c>
      <c r="E2292" s="4">
        <v>2300</v>
      </c>
      <c r="F2292" t="s">
        <v>8219</v>
      </c>
      <c r="G2292" t="s">
        <v>8224</v>
      </c>
      <c r="H2292" t="s">
        <v>8246</v>
      </c>
      <c r="I2292">
        <v>1329240668</v>
      </c>
      <c r="J2292" s="11">
        <f>(((I2292/60)/60)/24)+DATE(1970,1,1)</f>
        <v>40953.729953703703</v>
      </c>
      <c r="K2292">
        <v>1326648668</v>
      </c>
      <c r="L2292" s="15">
        <f>(((K2292/60)/60)/24)+DATE(1970,1,1)</f>
        <v>40923.729953703703</v>
      </c>
      <c r="M2292" s="63">
        <f>DATEDIF(L2292,J2292,"D")</f>
        <v>30</v>
      </c>
      <c r="N2292" s="5">
        <v>30</v>
      </c>
      <c r="O2292" t="b">
        <v>1</v>
      </c>
      <c r="P2292">
        <v>29</v>
      </c>
      <c r="Q2292" t="b">
        <v>1</v>
      </c>
      <c r="R2292" t="s">
        <v>8271</v>
      </c>
      <c r="S2292" s="2">
        <f>IF(E2292=0,0,E2292/D2292*100)</f>
        <v>114.99999999999999</v>
      </c>
      <c r="T2292" s="4">
        <f>IF(E2292=0,0,E2292/P2292)</f>
        <v>79.310344827586206</v>
      </c>
      <c r="U2292" t="str">
        <f>PROPER(LEFT(R2292,(SEARCH("/",R2292)-2)+1))</f>
        <v>Theater</v>
      </c>
      <c r="V2292" t="str">
        <f>PROPER(RIGHT(R2292,LEN(R2292)-SEARCH("/",R2292)))</f>
        <v>Plays</v>
      </c>
    </row>
    <row r="2293" spans="1:22" x14ac:dyDescent="0.25">
      <c r="A2293">
        <v>3173</v>
      </c>
      <c r="B2293" s="7" t="s">
        <v>3173</v>
      </c>
      <c r="C2293" s="7" t="s">
        <v>7283</v>
      </c>
      <c r="D2293" s="4">
        <v>10000</v>
      </c>
      <c r="E2293" s="4">
        <v>10300</v>
      </c>
      <c r="F2293" t="s">
        <v>8219</v>
      </c>
      <c r="G2293" t="s">
        <v>8224</v>
      </c>
      <c r="H2293" t="s">
        <v>8246</v>
      </c>
      <c r="I2293">
        <v>1411765492</v>
      </c>
      <c r="J2293" s="11">
        <f>(((I2293/60)/60)/24)+DATE(1970,1,1)</f>
        <v>41908.878379629627</v>
      </c>
      <c r="K2293">
        <v>1409173492</v>
      </c>
      <c r="L2293" s="15">
        <f>(((K2293/60)/60)/24)+DATE(1970,1,1)</f>
        <v>41878.878379629627</v>
      </c>
      <c r="M2293" s="63">
        <f>DATEDIF(L2293,J2293,"D")</f>
        <v>30</v>
      </c>
      <c r="N2293" s="5">
        <v>30</v>
      </c>
      <c r="O2293" t="b">
        <v>1</v>
      </c>
      <c r="P2293">
        <v>74</v>
      </c>
      <c r="Q2293" t="b">
        <v>1</v>
      </c>
      <c r="R2293" t="s">
        <v>8271</v>
      </c>
      <c r="S2293" s="2">
        <f>IF(E2293=0,0,E2293/D2293*100)</f>
        <v>103</v>
      </c>
      <c r="T2293" s="4">
        <f>IF(E2293=0,0,E2293/P2293)</f>
        <v>139.18918918918919</v>
      </c>
      <c r="U2293" t="str">
        <f>PROPER(LEFT(R2293,(SEARCH("/",R2293)-2)+1))</f>
        <v>Theater</v>
      </c>
      <c r="V2293" t="str">
        <f>PROPER(RIGHT(R2293,LEN(R2293)-SEARCH("/",R2293)))</f>
        <v>Plays</v>
      </c>
    </row>
    <row r="2294" spans="1:22" x14ac:dyDescent="0.25">
      <c r="A2294">
        <v>3177</v>
      </c>
      <c r="B2294" s="7" t="s">
        <v>3177</v>
      </c>
      <c r="C2294" s="7" t="s">
        <v>7287</v>
      </c>
      <c r="D2294" s="4">
        <v>2500</v>
      </c>
      <c r="E2294" s="4">
        <v>2935</v>
      </c>
      <c r="F2294" t="s">
        <v>8219</v>
      </c>
      <c r="G2294" t="s">
        <v>8224</v>
      </c>
      <c r="H2294" t="s">
        <v>8246</v>
      </c>
      <c r="I2294">
        <v>1403366409</v>
      </c>
      <c r="J2294" s="11">
        <f>(((I2294/60)/60)/24)+DATE(1970,1,1)</f>
        <v>41811.666770833333</v>
      </c>
      <c r="K2294">
        <v>1400774409</v>
      </c>
      <c r="L2294" s="15">
        <f>(((K2294/60)/60)/24)+DATE(1970,1,1)</f>
        <v>41781.666770833333</v>
      </c>
      <c r="M2294" s="63">
        <f>DATEDIF(L2294,J2294,"D")</f>
        <v>30</v>
      </c>
      <c r="N2294" s="5">
        <v>30</v>
      </c>
      <c r="O2294" t="b">
        <v>1</v>
      </c>
      <c r="P2294">
        <v>51</v>
      </c>
      <c r="Q2294" t="b">
        <v>1</v>
      </c>
      <c r="R2294" t="s">
        <v>8271</v>
      </c>
      <c r="S2294" s="2">
        <f>IF(E2294=0,0,E2294/D2294*100)</f>
        <v>117.39999999999999</v>
      </c>
      <c r="T2294" s="4">
        <f>IF(E2294=0,0,E2294/P2294)</f>
        <v>57.549019607843135</v>
      </c>
      <c r="U2294" t="str">
        <f>PROPER(LEFT(R2294,(SEARCH("/",R2294)-2)+1))</f>
        <v>Theater</v>
      </c>
      <c r="V2294" t="str">
        <f>PROPER(RIGHT(R2294,LEN(R2294)-SEARCH("/",R2294)))</f>
        <v>Plays</v>
      </c>
    </row>
    <row r="2295" spans="1:22" x14ac:dyDescent="0.25">
      <c r="A2295">
        <v>3178</v>
      </c>
      <c r="B2295" s="7" t="s">
        <v>3178</v>
      </c>
      <c r="C2295" s="7" t="s">
        <v>7288</v>
      </c>
      <c r="D2295" s="4">
        <v>1500</v>
      </c>
      <c r="E2295" s="4">
        <v>2576</v>
      </c>
      <c r="F2295" t="s">
        <v>8219</v>
      </c>
      <c r="G2295" t="s">
        <v>8225</v>
      </c>
      <c r="H2295" t="s">
        <v>8247</v>
      </c>
      <c r="I2295">
        <v>1405521075</v>
      </c>
      <c r="J2295" s="11">
        <f>(((I2295/60)/60)/24)+DATE(1970,1,1)</f>
        <v>41836.605034722219</v>
      </c>
      <c r="K2295">
        <v>1402929075</v>
      </c>
      <c r="L2295" s="15">
        <f>(((K2295/60)/60)/24)+DATE(1970,1,1)</f>
        <v>41806.605034722219</v>
      </c>
      <c r="M2295" s="63">
        <f>DATEDIF(L2295,J2295,"D")</f>
        <v>30</v>
      </c>
      <c r="N2295" s="5">
        <v>30</v>
      </c>
      <c r="O2295" t="b">
        <v>1</v>
      </c>
      <c r="P2295">
        <v>78</v>
      </c>
      <c r="Q2295" t="b">
        <v>1</v>
      </c>
      <c r="R2295" t="s">
        <v>8271</v>
      </c>
      <c r="S2295" s="2">
        <f>IF(E2295=0,0,E2295/D2295*100)</f>
        <v>171.73333333333335</v>
      </c>
      <c r="T2295" s="4">
        <f>IF(E2295=0,0,E2295/P2295)</f>
        <v>33.025641025641029</v>
      </c>
      <c r="U2295" t="str">
        <f>PROPER(LEFT(R2295,(SEARCH("/",R2295)-2)+1))</f>
        <v>Theater</v>
      </c>
      <c r="V2295" t="str">
        <f>PROPER(RIGHT(R2295,LEN(R2295)-SEARCH("/",R2295)))</f>
        <v>Plays</v>
      </c>
    </row>
    <row r="2296" spans="1:22" x14ac:dyDescent="0.25">
      <c r="A2296">
        <v>3180</v>
      </c>
      <c r="B2296" s="7" t="s">
        <v>3180</v>
      </c>
      <c r="C2296" s="7" t="s">
        <v>7290</v>
      </c>
      <c r="D2296" s="4">
        <v>1200</v>
      </c>
      <c r="E2296" s="4">
        <v>1437</v>
      </c>
      <c r="F2296" t="s">
        <v>8219</v>
      </c>
      <c r="G2296" t="s">
        <v>8225</v>
      </c>
      <c r="H2296" t="s">
        <v>8247</v>
      </c>
      <c r="I2296">
        <v>1403258049</v>
      </c>
      <c r="J2296" s="11">
        <f>(((I2296/60)/60)/24)+DATE(1970,1,1)</f>
        <v>41810.412604166668</v>
      </c>
      <c r="K2296">
        <v>1400666049</v>
      </c>
      <c r="L2296" s="15">
        <f>(((K2296/60)/60)/24)+DATE(1970,1,1)</f>
        <v>41780.412604166668</v>
      </c>
      <c r="M2296" s="63">
        <f>DATEDIF(L2296,J2296,"D")</f>
        <v>30</v>
      </c>
      <c r="N2296" s="5">
        <v>30</v>
      </c>
      <c r="O2296" t="b">
        <v>1</v>
      </c>
      <c r="P2296">
        <v>45</v>
      </c>
      <c r="Q2296" t="b">
        <v>1</v>
      </c>
      <c r="R2296" t="s">
        <v>8271</v>
      </c>
      <c r="S2296" s="2">
        <f>IF(E2296=0,0,E2296/D2296*100)</f>
        <v>119.75</v>
      </c>
      <c r="T2296" s="4">
        <f>IF(E2296=0,0,E2296/P2296)</f>
        <v>31.933333333333334</v>
      </c>
      <c r="U2296" t="str">
        <f>PROPER(LEFT(R2296,(SEARCH("/",R2296)-2)+1))</f>
        <v>Theater</v>
      </c>
      <c r="V2296" t="str">
        <f>PROPER(RIGHT(R2296,LEN(R2296)-SEARCH("/",R2296)))</f>
        <v>Plays</v>
      </c>
    </row>
    <row r="2297" spans="1:22" x14ac:dyDescent="0.25">
      <c r="A2297">
        <v>3184</v>
      </c>
      <c r="B2297" s="7" t="s">
        <v>3184</v>
      </c>
      <c r="C2297" s="7" t="s">
        <v>7294</v>
      </c>
      <c r="D2297" s="4">
        <v>4300</v>
      </c>
      <c r="E2297" s="4">
        <v>4610</v>
      </c>
      <c r="F2297" t="s">
        <v>8219</v>
      </c>
      <c r="G2297" t="s">
        <v>8224</v>
      </c>
      <c r="H2297" t="s">
        <v>8246</v>
      </c>
      <c r="I2297">
        <v>1404258631</v>
      </c>
      <c r="J2297" s="11">
        <f>(((I2297/60)/60)/24)+DATE(1970,1,1)</f>
        <v>41821.993414351848</v>
      </c>
      <c r="K2297">
        <v>1401666631</v>
      </c>
      <c r="L2297" s="15">
        <f>(((K2297/60)/60)/24)+DATE(1970,1,1)</f>
        <v>41791.993414351848</v>
      </c>
      <c r="M2297" s="63">
        <f>DATEDIF(L2297,J2297,"D")</f>
        <v>30</v>
      </c>
      <c r="N2297" s="5">
        <v>30</v>
      </c>
      <c r="O2297" t="b">
        <v>1</v>
      </c>
      <c r="P2297">
        <v>46</v>
      </c>
      <c r="Q2297" t="b">
        <v>1</v>
      </c>
      <c r="R2297" t="s">
        <v>8271</v>
      </c>
      <c r="S2297" s="2">
        <f>IF(E2297=0,0,E2297/D2297*100)</f>
        <v>107.20930232558139</v>
      </c>
      <c r="T2297" s="4">
        <f>IF(E2297=0,0,E2297/P2297)</f>
        <v>100.21739130434783</v>
      </c>
      <c r="U2297" t="str">
        <f>PROPER(LEFT(R2297,(SEARCH("/",R2297)-2)+1))</f>
        <v>Theater</v>
      </c>
      <c r="V2297" t="str">
        <f>PROPER(RIGHT(R2297,LEN(R2297)-SEARCH("/",R2297)))</f>
        <v>Plays</v>
      </c>
    </row>
    <row r="2298" spans="1:22" x14ac:dyDescent="0.25">
      <c r="A2298">
        <v>3186</v>
      </c>
      <c r="B2298" s="7" t="s">
        <v>3186</v>
      </c>
      <c r="C2298" s="7" t="s">
        <v>7296</v>
      </c>
      <c r="D2298" s="4">
        <v>3200</v>
      </c>
      <c r="E2298" s="4">
        <v>3270</v>
      </c>
      <c r="F2298" t="s">
        <v>8219</v>
      </c>
      <c r="G2298" t="s">
        <v>8225</v>
      </c>
      <c r="H2298" t="s">
        <v>8247</v>
      </c>
      <c r="I2298">
        <v>1410901200</v>
      </c>
      <c r="J2298" s="11">
        <f>(((I2298/60)/60)/24)+DATE(1970,1,1)</f>
        <v>41898.875</v>
      </c>
      <c r="K2298">
        <v>1408313438</v>
      </c>
      <c r="L2298" s="15">
        <f>(((K2298/60)/60)/24)+DATE(1970,1,1)</f>
        <v>41868.924050925925</v>
      </c>
      <c r="M2298" s="63">
        <f>DATEDIF(L2298,J2298,"D")</f>
        <v>30</v>
      </c>
      <c r="N2298" s="5">
        <v>30</v>
      </c>
      <c r="O2298" t="b">
        <v>1</v>
      </c>
      <c r="P2298">
        <v>70</v>
      </c>
      <c r="Q2298" t="b">
        <v>1</v>
      </c>
      <c r="R2298" t="s">
        <v>8271</v>
      </c>
      <c r="S2298" s="2">
        <f>IF(E2298=0,0,E2298/D2298*100)</f>
        <v>102.18750000000001</v>
      </c>
      <c r="T2298" s="4">
        <f>IF(E2298=0,0,E2298/P2298)</f>
        <v>46.714285714285715</v>
      </c>
      <c r="U2298" t="str">
        <f>PROPER(LEFT(R2298,(SEARCH("/",R2298)-2)+1))</f>
        <v>Theater</v>
      </c>
      <c r="V2298" t="str">
        <f>PROPER(RIGHT(R2298,LEN(R2298)-SEARCH("/",R2298)))</f>
        <v>Plays</v>
      </c>
    </row>
    <row r="2299" spans="1:22" x14ac:dyDescent="0.25">
      <c r="A2299">
        <v>3189</v>
      </c>
      <c r="B2299" s="7" t="s">
        <v>3189</v>
      </c>
      <c r="C2299" s="7" t="s">
        <v>7299</v>
      </c>
      <c r="D2299" s="4">
        <v>55000</v>
      </c>
      <c r="E2299" s="4">
        <v>6780</v>
      </c>
      <c r="F2299" t="s">
        <v>8221</v>
      </c>
      <c r="G2299" t="s">
        <v>8235</v>
      </c>
      <c r="H2299" t="s">
        <v>8255</v>
      </c>
      <c r="I2299">
        <v>1432455532</v>
      </c>
      <c r="J2299" s="11">
        <f>(((I2299/60)/60)/24)+DATE(1970,1,1)</f>
        <v>42148.346435185187</v>
      </c>
      <c r="K2299">
        <v>1429863532</v>
      </c>
      <c r="L2299" s="15">
        <f>(((K2299/60)/60)/24)+DATE(1970,1,1)</f>
        <v>42118.346435185187</v>
      </c>
      <c r="M2299" s="63">
        <f>DATEDIF(L2299,J2299,"D")</f>
        <v>30</v>
      </c>
      <c r="N2299" s="5">
        <v>30</v>
      </c>
      <c r="O2299" t="b">
        <v>0</v>
      </c>
      <c r="P2299">
        <v>19</v>
      </c>
      <c r="Q2299" t="b">
        <v>0</v>
      </c>
      <c r="R2299" t="s">
        <v>8305</v>
      </c>
      <c r="S2299" s="2">
        <f>IF(E2299=0,0,E2299/D2299*100)</f>
        <v>12.327272727272726</v>
      </c>
      <c r="T2299" s="4">
        <f>IF(E2299=0,0,E2299/P2299)</f>
        <v>356.84210526315792</v>
      </c>
      <c r="U2299" t="str">
        <f>PROPER(LEFT(R2299,(SEARCH("/",R2299)-2)+1))</f>
        <v>Theater</v>
      </c>
      <c r="V2299" t="str">
        <f>PROPER(RIGHT(R2299,LEN(R2299)-SEARCH("/",R2299)))</f>
        <v>Musical</v>
      </c>
    </row>
    <row r="2300" spans="1:22" x14ac:dyDescent="0.25">
      <c r="A2300">
        <v>3190</v>
      </c>
      <c r="B2300" s="7" t="s">
        <v>3190</v>
      </c>
      <c r="C2300" s="7" t="s">
        <v>7300</v>
      </c>
      <c r="D2300" s="4">
        <v>4000</v>
      </c>
      <c r="E2300" s="4">
        <v>0</v>
      </c>
      <c r="F2300" t="s">
        <v>8221</v>
      </c>
      <c r="G2300" t="s">
        <v>8229</v>
      </c>
      <c r="H2300" t="s">
        <v>8251</v>
      </c>
      <c r="I2300">
        <v>1481258275</v>
      </c>
      <c r="J2300" s="11">
        <f>(((I2300/60)/60)/24)+DATE(1970,1,1)</f>
        <v>42713.192997685182</v>
      </c>
      <c r="K2300">
        <v>1478662675</v>
      </c>
      <c r="L2300" s="15">
        <f>(((K2300/60)/60)/24)+DATE(1970,1,1)</f>
        <v>42683.151331018518</v>
      </c>
      <c r="M2300" s="63">
        <f>DATEDIF(L2300,J2300,"D")</f>
        <v>30</v>
      </c>
      <c r="N2300" s="5">
        <v>30</v>
      </c>
      <c r="O2300" t="b">
        <v>0</v>
      </c>
      <c r="P2300">
        <v>0</v>
      </c>
      <c r="Q2300" t="b">
        <v>0</v>
      </c>
      <c r="R2300" t="s">
        <v>8305</v>
      </c>
      <c r="S2300" s="2">
        <f>IF(E2300=0,0,E2300/D2300*100)</f>
        <v>0</v>
      </c>
      <c r="T2300" s="4">
        <f>IF(E2300=0,0,E2300/P2300)</f>
        <v>0</v>
      </c>
      <c r="U2300" t="str">
        <f>PROPER(LEFT(R2300,(SEARCH("/",R2300)-2)+1))</f>
        <v>Theater</v>
      </c>
      <c r="V2300" t="str">
        <f>PROPER(RIGHT(R2300,LEN(R2300)-SEARCH("/",R2300)))</f>
        <v>Musical</v>
      </c>
    </row>
    <row r="2301" spans="1:22" x14ac:dyDescent="0.25">
      <c r="A2301">
        <v>3194</v>
      </c>
      <c r="B2301" s="7" t="s">
        <v>3194</v>
      </c>
      <c r="C2301" s="7" t="s">
        <v>7304</v>
      </c>
      <c r="D2301" s="4">
        <v>11000</v>
      </c>
      <c r="E2301" s="4">
        <v>0</v>
      </c>
      <c r="F2301" t="s">
        <v>8221</v>
      </c>
      <c r="G2301" t="s">
        <v>8224</v>
      </c>
      <c r="H2301" t="s">
        <v>8246</v>
      </c>
      <c r="I2301">
        <v>1437960598</v>
      </c>
      <c r="J2301" s="11">
        <f>(((I2301/60)/60)/24)+DATE(1970,1,1)</f>
        <v>42212.062476851846</v>
      </c>
      <c r="K2301">
        <v>1435368598</v>
      </c>
      <c r="L2301" s="15">
        <f>(((K2301/60)/60)/24)+DATE(1970,1,1)</f>
        <v>42182.062476851846</v>
      </c>
      <c r="M2301" s="63">
        <f>DATEDIF(L2301,J2301,"D")</f>
        <v>30</v>
      </c>
      <c r="N2301" s="5">
        <v>30</v>
      </c>
      <c r="O2301" t="b">
        <v>0</v>
      </c>
      <c r="P2301">
        <v>0</v>
      </c>
      <c r="Q2301" t="b">
        <v>0</v>
      </c>
      <c r="R2301" t="s">
        <v>8305</v>
      </c>
      <c r="S2301" s="2">
        <f>IF(E2301=0,0,E2301/D2301*100)</f>
        <v>0</v>
      </c>
      <c r="T2301" s="4">
        <f>IF(E2301=0,0,E2301/P2301)</f>
        <v>0</v>
      </c>
      <c r="U2301" t="str">
        <f>PROPER(LEFT(R2301,(SEARCH("/",R2301)-2)+1))</f>
        <v>Theater</v>
      </c>
      <c r="V2301" t="str">
        <f>PROPER(RIGHT(R2301,LEN(R2301)-SEARCH("/",R2301)))</f>
        <v>Musical</v>
      </c>
    </row>
    <row r="2302" spans="1:22" x14ac:dyDescent="0.25">
      <c r="A2302">
        <v>3195</v>
      </c>
      <c r="B2302" s="7" t="s">
        <v>3195</v>
      </c>
      <c r="C2302" s="7" t="s">
        <v>7305</v>
      </c>
      <c r="D2302" s="4">
        <v>3500</v>
      </c>
      <c r="E2302" s="4">
        <v>2070</v>
      </c>
      <c r="F2302" t="s">
        <v>8221</v>
      </c>
      <c r="G2302" t="s">
        <v>8224</v>
      </c>
      <c r="H2302" t="s">
        <v>8246</v>
      </c>
      <c r="I2302">
        <v>1423750542</v>
      </c>
      <c r="J2302" s="11">
        <f>(((I2302/60)/60)/24)+DATE(1970,1,1)</f>
        <v>42047.594236111108</v>
      </c>
      <c r="K2302">
        <v>1421158542</v>
      </c>
      <c r="L2302" s="15">
        <f>(((K2302/60)/60)/24)+DATE(1970,1,1)</f>
        <v>42017.594236111108</v>
      </c>
      <c r="M2302" s="63">
        <f>DATEDIF(L2302,J2302,"D")</f>
        <v>30</v>
      </c>
      <c r="N2302" s="5">
        <v>30</v>
      </c>
      <c r="O2302" t="b">
        <v>0</v>
      </c>
      <c r="P2302">
        <v>39</v>
      </c>
      <c r="Q2302" t="b">
        <v>0</v>
      </c>
      <c r="R2302" t="s">
        <v>8305</v>
      </c>
      <c r="S2302" s="2">
        <f>IF(E2302=0,0,E2302/D2302*100)</f>
        <v>59.142857142857139</v>
      </c>
      <c r="T2302" s="4">
        <f>IF(E2302=0,0,E2302/P2302)</f>
        <v>53.07692307692308</v>
      </c>
      <c r="U2302" t="str">
        <f>PROPER(LEFT(R2302,(SEARCH("/",R2302)-2)+1))</f>
        <v>Theater</v>
      </c>
      <c r="V2302" t="str">
        <f>PROPER(RIGHT(R2302,LEN(R2302)-SEARCH("/",R2302)))</f>
        <v>Musical</v>
      </c>
    </row>
    <row r="2303" spans="1:22" x14ac:dyDescent="0.25">
      <c r="A2303">
        <v>3197</v>
      </c>
      <c r="B2303" s="7" t="s">
        <v>3197</v>
      </c>
      <c r="C2303" s="7" t="s">
        <v>7307</v>
      </c>
      <c r="D2303" s="4">
        <v>10000</v>
      </c>
      <c r="E2303" s="4">
        <v>1145</v>
      </c>
      <c r="F2303" t="s">
        <v>8221</v>
      </c>
      <c r="G2303" t="s">
        <v>8234</v>
      </c>
      <c r="H2303" t="s">
        <v>8254</v>
      </c>
      <c r="I2303">
        <v>1423050618</v>
      </c>
      <c r="J2303" s="11">
        <f>(((I2303/60)/60)/24)+DATE(1970,1,1)</f>
        <v>42039.493263888886</v>
      </c>
      <c r="K2303">
        <v>1420458618</v>
      </c>
      <c r="L2303" s="15">
        <f>(((K2303/60)/60)/24)+DATE(1970,1,1)</f>
        <v>42009.493263888886</v>
      </c>
      <c r="M2303" s="63">
        <f>DATEDIF(L2303,J2303,"D")</f>
        <v>30</v>
      </c>
      <c r="N2303" s="5">
        <v>30</v>
      </c>
      <c r="O2303" t="b">
        <v>0</v>
      </c>
      <c r="P2303">
        <v>4</v>
      </c>
      <c r="Q2303" t="b">
        <v>0</v>
      </c>
      <c r="R2303" t="s">
        <v>8305</v>
      </c>
      <c r="S2303" s="2">
        <f>IF(E2303=0,0,E2303/D2303*100)</f>
        <v>11.450000000000001</v>
      </c>
      <c r="T2303" s="4">
        <f>IF(E2303=0,0,E2303/P2303)</f>
        <v>286.25</v>
      </c>
      <c r="U2303" t="str">
        <f>PROPER(LEFT(R2303,(SEARCH("/",R2303)-2)+1))</f>
        <v>Theater</v>
      </c>
      <c r="V2303" t="str">
        <f>PROPER(RIGHT(R2303,LEN(R2303)-SEARCH("/",R2303)))</f>
        <v>Musical</v>
      </c>
    </row>
    <row r="2304" spans="1:22" x14ac:dyDescent="0.25">
      <c r="A2304">
        <v>3199</v>
      </c>
      <c r="B2304" s="7" t="s">
        <v>3199</v>
      </c>
      <c r="C2304" s="7" t="s">
        <v>7309</v>
      </c>
      <c r="D2304" s="4">
        <v>5000</v>
      </c>
      <c r="E2304" s="4">
        <v>2608</v>
      </c>
      <c r="F2304" t="s">
        <v>8221</v>
      </c>
      <c r="G2304" t="s">
        <v>8224</v>
      </c>
      <c r="H2304" t="s">
        <v>8246</v>
      </c>
      <c r="I2304">
        <v>1410037200</v>
      </c>
      <c r="J2304" s="11">
        <f>(((I2304/60)/60)/24)+DATE(1970,1,1)</f>
        <v>41888.875</v>
      </c>
      <c r="K2304">
        <v>1407435418</v>
      </c>
      <c r="L2304" s="15">
        <f>(((K2304/60)/60)/24)+DATE(1970,1,1)</f>
        <v>41858.761782407404</v>
      </c>
      <c r="M2304" s="63">
        <f>DATEDIF(L2304,J2304,"D")</f>
        <v>30</v>
      </c>
      <c r="N2304" s="5">
        <v>30</v>
      </c>
      <c r="O2304" t="b">
        <v>0</v>
      </c>
      <c r="P2304">
        <v>53</v>
      </c>
      <c r="Q2304" t="b">
        <v>0</v>
      </c>
      <c r="R2304" t="s">
        <v>8305</v>
      </c>
      <c r="S2304" s="2">
        <f>IF(E2304=0,0,E2304/D2304*100)</f>
        <v>52.16</v>
      </c>
      <c r="T2304" s="4">
        <f>IF(E2304=0,0,E2304/P2304)</f>
        <v>49.20754716981132</v>
      </c>
      <c r="U2304" t="str">
        <f>PROPER(LEFT(R2304,(SEARCH("/",R2304)-2)+1))</f>
        <v>Theater</v>
      </c>
      <c r="V2304" t="str">
        <f>PROPER(RIGHT(R2304,LEN(R2304)-SEARCH("/",R2304)))</f>
        <v>Musical</v>
      </c>
    </row>
    <row r="2305" spans="1:22" x14ac:dyDescent="0.25">
      <c r="A2305">
        <v>3200</v>
      </c>
      <c r="B2305" s="7" t="s">
        <v>3200</v>
      </c>
      <c r="C2305" s="7" t="s">
        <v>7310</v>
      </c>
      <c r="D2305" s="4">
        <v>50000</v>
      </c>
      <c r="E2305" s="4">
        <v>1</v>
      </c>
      <c r="F2305" t="s">
        <v>8221</v>
      </c>
      <c r="G2305" t="s">
        <v>8224</v>
      </c>
      <c r="H2305" t="s">
        <v>8246</v>
      </c>
      <c r="I2305">
        <v>1461994440</v>
      </c>
      <c r="J2305" s="11">
        <f>(((I2305/60)/60)/24)+DATE(1970,1,1)</f>
        <v>42490.231944444444</v>
      </c>
      <c r="K2305">
        <v>1459410101</v>
      </c>
      <c r="L2305" s="15">
        <f>(((K2305/60)/60)/24)+DATE(1970,1,1)</f>
        <v>42460.320613425924</v>
      </c>
      <c r="M2305" s="63">
        <f>DATEDIF(L2305,J2305,"D")</f>
        <v>30</v>
      </c>
      <c r="N2305" s="5">
        <v>30</v>
      </c>
      <c r="O2305" t="b">
        <v>0</v>
      </c>
      <c r="P2305">
        <v>1</v>
      </c>
      <c r="Q2305" t="b">
        <v>0</v>
      </c>
      <c r="R2305" t="s">
        <v>8305</v>
      </c>
      <c r="S2305" s="2">
        <f>IF(E2305=0,0,E2305/D2305*100)</f>
        <v>2E-3</v>
      </c>
      <c r="T2305" s="4">
        <f>IF(E2305=0,0,E2305/P2305)</f>
        <v>1</v>
      </c>
      <c r="U2305" t="str">
        <f>PROPER(LEFT(R2305,(SEARCH("/",R2305)-2)+1))</f>
        <v>Theater</v>
      </c>
      <c r="V2305" t="str">
        <f>PROPER(RIGHT(R2305,LEN(R2305)-SEARCH("/",R2305)))</f>
        <v>Musical</v>
      </c>
    </row>
    <row r="2306" spans="1:22" x14ac:dyDescent="0.25">
      <c r="A2306">
        <v>3203</v>
      </c>
      <c r="B2306" s="7" t="s">
        <v>3203</v>
      </c>
      <c r="C2306" s="7" t="s">
        <v>7313</v>
      </c>
      <c r="D2306" s="4">
        <v>1000</v>
      </c>
      <c r="E2306" s="4">
        <v>250</v>
      </c>
      <c r="F2306" t="s">
        <v>8221</v>
      </c>
      <c r="G2306" t="s">
        <v>8224</v>
      </c>
      <c r="H2306" t="s">
        <v>8246</v>
      </c>
      <c r="I2306">
        <v>1443224622</v>
      </c>
      <c r="J2306" s="11">
        <f>(((I2306/60)/60)/24)+DATE(1970,1,1)</f>
        <v>42272.988680555558</v>
      </c>
      <c r="K2306">
        <v>1440632622</v>
      </c>
      <c r="L2306" s="15">
        <f>(((K2306/60)/60)/24)+DATE(1970,1,1)</f>
        <v>42242.988680555558</v>
      </c>
      <c r="M2306" s="63">
        <f>DATEDIF(L2306,J2306,"D")</f>
        <v>30</v>
      </c>
      <c r="N2306" s="5">
        <v>30</v>
      </c>
      <c r="O2306" t="b">
        <v>0</v>
      </c>
      <c r="P2306">
        <v>6</v>
      </c>
      <c r="Q2306" t="b">
        <v>0</v>
      </c>
      <c r="R2306" t="s">
        <v>8305</v>
      </c>
      <c r="S2306" s="2">
        <f>IF(E2306=0,0,E2306/D2306*100)</f>
        <v>25</v>
      </c>
      <c r="T2306" s="4">
        <f>IF(E2306=0,0,E2306/P2306)</f>
        <v>41.666666666666664</v>
      </c>
      <c r="U2306" t="str">
        <f>PROPER(LEFT(R2306,(SEARCH("/",R2306)-2)+1))</f>
        <v>Theater</v>
      </c>
      <c r="V2306" t="str">
        <f>PROPER(RIGHT(R2306,LEN(R2306)-SEARCH("/",R2306)))</f>
        <v>Musical</v>
      </c>
    </row>
    <row r="2307" spans="1:22" x14ac:dyDescent="0.25">
      <c r="A2307">
        <v>3204</v>
      </c>
      <c r="B2307" s="7" t="s">
        <v>3204</v>
      </c>
      <c r="C2307" s="7" t="s">
        <v>7314</v>
      </c>
      <c r="D2307" s="4">
        <v>500</v>
      </c>
      <c r="E2307" s="4">
        <v>0</v>
      </c>
      <c r="F2307" t="s">
        <v>8221</v>
      </c>
      <c r="G2307" t="s">
        <v>8224</v>
      </c>
      <c r="H2307" t="s">
        <v>8246</v>
      </c>
      <c r="I2307">
        <v>1437149640</v>
      </c>
      <c r="J2307" s="11">
        <f>(((I2307/60)/60)/24)+DATE(1970,1,1)</f>
        <v>42202.676388888889</v>
      </c>
      <c r="K2307">
        <v>1434558479</v>
      </c>
      <c r="L2307" s="15">
        <f>(((K2307/60)/60)/24)+DATE(1970,1,1)</f>
        <v>42172.686099537037</v>
      </c>
      <c r="M2307" s="63">
        <f>DATEDIF(L2307,J2307,"D")</f>
        <v>30</v>
      </c>
      <c r="N2307" s="5">
        <v>30</v>
      </c>
      <c r="O2307" t="b">
        <v>0</v>
      </c>
      <c r="P2307">
        <v>0</v>
      </c>
      <c r="Q2307" t="b">
        <v>0</v>
      </c>
      <c r="R2307" t="s">
        <v>8305</v>
      </c>
      <c r="S2307" s="2">
        <f>IF(E2307=0,0,E2307/D2307*100)</f>
        <v>0</v>
      </c>
      <c r="T2307" s="4">
        <f>IF(E2307=0,0,E2307/P2307)</f>
        <v>0</v>
      </c>
      <c r="U2307" t="str">
        <f>PROPER(LEFT(R2307,(SEARCH("/",R2307)-2)+1))</f>
        <v>Theater</v>
      </c>
      <c r="V2307" t="str">
        <f>PROPER(RIGHT(R2307,LEN(R2307)-SEARCH("/",R2307)))</f>
        <v>Musical</v>
      </c>
    </row>
    <row r="2308" spans="1:22" x14ac:dyDescent="0.25">
      <c r="A2308">
        <v>3205</v>
      </c>
      <c r="B2308" s="7" t="s">
        <v>3205</v>
      </c>
      <c r="C2308" s="7" t="s">
        <v>7315</v>
      </c>
      <c r="D2308" s="4">
        <v>8000</v>
      </c>
      <c r="E2308" s="4">
        <v>273</v>
      </c>
      <c r="F2308" t="s">
        <v>8221</v>
      </c>
      <c r="G2308" t="s">
        <v>8225</v>
      </c>
      <c r="H2308" t="s">
        <v>8247</v>
      </c>
      <c r="I2308">
        <v>1430470772</v>
      </c>
      <c r="J2308" s="11">
        <f>(((I2308/60)/60)/24)+DATE(1970,1,1)</f>
        <v>42125.374675925923</v>
      </c>
      <c r="K2308">
        <v>1427878772</v>
      </c>
      <c r="L2308" s="15">
        <f>(((K2308/60)/60)/24)+DATE(1970,1,1)</f>
        <v>42095.374675925923</v>
      </c>
      <c r="M2308" s="63">
        <f>DATEDIF(L2308,J2308,"D")</f>
        <v>30</v>
      </c>
      <c r="N2308" s="5">
        <v>30</v>
      </c>
      <c r="O2308" t="b">
        <v>0</v>
      </c>
      <c r="P2308">
        <v>12</v>
      </c>
      <c r="Q2308" t="b">
        <v>0</v>
      </c>
      <c r="R2308" t="s">
        <v>8305</v>
      </c>
      <c r="S2308" s="2">
        <f>IF(E2308=0,0,E2308/D2308*100)</f>
        <v>3.4125000000000001</v>
      </c>
      <c r="T2308" s="4">
        <f>IF(E2308=0,0,E2308/P2308)</f>
        <v>22.75</v>
      </c>
      <c r="U2308" t="str">
        <f>PROPER(LEFT(R2308,(SEARCH("/",R2308)-2)+1))</f>
        <v>Theater</v>
      </c>
      <c r="V2308" t="str">
        <f>PROPER(RIGHT(R2308,LEN(R2308)-SEARCH("/",R2308)))</f>
        <v>Musical</v>
      </c>
    </row>
    <row r="2309" spans="1:22" x14ac:dyDescent="0.25">
      <c r="A2309">
        <v>3206</v>
      </c>
      <c r="B2309" s="7" t="s">
        <v>3206</v>
      </c>
      <c r="C2309" s="7" t="s">
        <v>7316</v>
      </c>
      <c r="D2309" s="4">
        <v>5000</v>
      </c>
      <c r="E2309" s="4">
        <v>0</v>
      </c>
      <c r="F2309" t="s">
        <v>8221</v>
      </c>
      <c r="G2309" t="s">
        <v>8224</v>
      </c>
      <c r="H2309" t="s">
        <v>8246</v>
      </c>
      <c r="I2309">
        <v>1442644651</v>
      </c>
      <c r="J2309" s="11">
        <f>(((I2309/60)/60)/24)+DATE(1970,1,1)</f>
        <v>42266.276053240741</v>
      </c>
      <c r="K2309">
        <v>1440052651</v>
      </c>
      <c r="L2309" s="15">
        <f>(((K2309/60)/60)/24)+DATE(1970,1,1)</f>
        <v>42236.276053240741</v>
      </c>
      <c r="M2309" s="63">
        <f>DATEDIF(L2309,J2309,"D")</f>
        <v>30</v>
      </c>
      <c r="N2309" s="5">
        <v>30</v>
      </c>
      <c r="O2309" t="b">
        <v>0</v>
      </c>
      <c r="P2309">
        <v>0</v>
      </c>
      <c r="Q2309" t="b">
        <v>0</v>
      </c>
      <c r="R2309" t="s">
        <v>8305</v>
      </c>
      <c r="S2309" s="2">
        <f>IF(E2309=0,0,E2309/D2309*100)</f>
        <v>0</v>
      </c>
      <c r="T2309" s="4">
        <f>IF(E2309=0,0,E2309/P2309)</f>
        <v>0</v>
      </c>
      <c r="U2309" t="str">
        <f>PROPER(LEFT(R2309,(SEARCH("/",R2309)-2)+1))</f>
        <v>Theater</v>
      </c>
      <c r="V2309" t="str">
        <f>PROPER(RIGHT(R2309,LEN(R2309)-SEARCH("/",R2309)))</f>
        <v>Musical</v>
      </c>
    </row>
    <row r="2310" spans="1:22" x14ac:dyDescent="0.25">
      <c r="A2310">
        <v>3212</v>
      </c>
      <c r="B2310" s="7" t="s">
        <v>3212</v>
      </c>
      <c r="C2310" s="7" t="s">
        <v>7322</v>
      </c>
      <c r="D2310" s="4">
        <v>4000</v>
      </c>
      <c r="E2310" s="4">
        <v>5050</v>
      </c>
      <c r="F2310" t="s">
        <v>8219</v>
      </c>
      <c r="G2310" t="s">
        <v>8224</v>
      </c>
      <c r="H2310" t="s">
        <v>8246</v>
      </c>
      <c r="I2310">
        <v>1407524751</v>
      </c>
      <c r="J2310" s="11">
        <f>(((I2310/60)/60)/24)+DATE(1970,1,1)</f>
        <v>41859.795729166668</v>
      </c>
      <c r="K2310">
        <v>1404932751</v>
      </c>
      <c r="L2310" s="15">
        <f>(((K2310/60)/60)/24)+DATE(1970,1,1)</f>
        <v>41829.795729166668</v>
      </c>
      <c r="M2310" s="63">
        <f>DATEDIF(L2310,J2310,"D")</f>
        <v>30</v>
      </c>
      <c r="N2310" s="5">
        <v>30</v>
      </c>
      <c r="O2310" t="b">
        <v>1</v>
      </c>
      <c r="P2310">
        <v>94</v>
      </c>
      <c r="Q2310" t="b">
        <v>1</v>
      </c>
      <c r="R2310" t="s">
        <v>8271</v>
      </c>
      <c r="S2310" s="2">
        <f>IF(E2310=0,0,E2310/D2310*100)</f>
        <v>126.25</v>
      </c>
      <c r="T2310" s="4">
        <f>IF(E2310=0,0,E2310/P2310)</f>
        <v>53.723404255319146</v>
      </c>
      <c r="U2310" t="str">
        <f>PROPER(LEFT(R2310,(SEARCH("/",R2310)-2)+1))</f>
        <v>Theater</v>
      </c>
      <c r="V2310" t="str">
        <f>PROPER(RIGHT(R2310,LEN(R2310)-SEARCH("/",R2310)))</f>
        <v>Plays</v>
      </c>
    </row>
    <row r="2311" spans="1:22" x14ac:dyDescent="0.25">
      <c r="A2311">
        <v>3217</v>
      </c>
      <c r="B2311" s="7" t="s">
        <v>3217</v>
      </c>
      <c r="C2311" s="7" t="s">
        <v>7327</v>
      </c>
      <c r="D2311" s="4">
        <v>4500</v>
      </c>
      <c r="E2311" s="4">
        <v>5221</v>
      </c>
      <c r="F2311" t="s">
        <v>8219</v>
      </c>
      <c r="G2311" t="s">
        <v>8224</v>
      </c>
      <c r="H2311" t="s">
        <v>8246</v>
      </c>
      <c r="I2311">
        <v>1478264784</v>
      </c>
      <c r="J2311" s="11">
        <f>(((I2311/60)/60)/24)+DATE(1970,1,1)</f>
        <v>42678.546111111107</v>
      </c>
      <c r="K2311">
        <v>1475672784</v>
      </c>
      <c r="L2311" s="15">
        <f>(((K2311/60)/60)/24)+DATE(1970,1,1)</f>
        <v>42648.546111111107</v>
      </c>
      <c r="M2311" s="63">
        <f>DATEDIF(L2311,J2311,"D")</f>
        <v>30</v>
      </c>
      <c r="N2311" s="5">
        <v>30</v>
      </c>
      <c r="O2311" t="b">
        <v>1</v>
      </c>
      <c r="P2311">
        <v>104</v>
      </c>
      <c r="Q2311" t="b">
        <v>1</v>
      </c>
      <c r="R2311" t="s">
        <v>8271</v>
      </c>
      <c r="S2311" s="2">
        <f>IF(E2311=0,0,E2311/D2311*100)</f>
        <v>116.02222222222223</v>
      </c>
      <c r="T2311" s="4">
        <f>IF(E2311=0,0,E2311/P2311)</f>
        <v>50.20192307692308</v>
      </c>
      <c r="U2311" t="str">
        <f>PROPER(LEFT(R2311,(SEARCH("/",R2311)-2)+1))</f>
        <v>Theater</v>
      </c>
      <c r="V2311" t="str">
        <f>PROPER(RIGHT(R2311,LEN(R2311)-SEARCH("/",R2311)))</f>
        <v>Plays</v>
      </c>
    </row>
    <row r="2312" spans="1:22" x14ac:dyDescent="0.25">
      <c r="A2312">
        <v>3223</v>
      </c>
      <c r="B2312" s="7" t="s">
        <v>3223</v>
      </c>
      <c r="C2312" s="7" t="s">
        <v>7333</v>
      </c>
      <c r="D2312" s="4">
        <v>3100</v>
      </c>
      <c r="E2312" s="4">
        <v>3395</v>
      </c>
      <c r="F2312" t="s">
        <v>8219</v>
      </c>
      <c r="G2312" t="s">
        <v>8224</v>
      </c>
      <c r="H2312" t="s">
        <v>8246</v>
      </c>
      <c r="I2312">
        <v>1440100976</v>
      </c>
      <c r="J2312" s="11">
        <f>(((I2312/60)/60)/24)+DATE(1970,1,1)</f>
        <v>42236.835370370376</v>
      </c>
      <c r="K2312">
        <v>1437508976</v>
      </c>
      <c r="L2312" s="15">
        <f>(((K2312/60)/60)/24)+DATE(1970,1,1)</f>
        <v>42206.835370370376</v>
      </c>
      <c r="M2312" s="63">
        <f>DATEDIF(L2312,J2312,"D")</f>
        <v>30</v>
      </c>
      <c r="N2312" s="5">
        <v>30</v>
      </c>
      <c r="O2312" t="b">
        <v>1</v>
      </c>
      <c r="P2312">
        <v>74</v>
      </c>
      <c r="Q2312" t="b">
        <v>1</v>
      </c>
      <c r="R2312" t="s">
        <v>8271</v>
      </c>
      <c r="S2312" s="2">
        <f>IF(E2312=0,0,E2312/D2312*100)</f>
        <v>109.51612903225806</v>
      </c>
      <c r="T2312" s="4">
        <f>IF(E2312=0,0,E2312/P2312)</f>
        <v>45.878378378378379</v>
      </c>
      <c r="U2312" t="str">
        <f>PROPER(LEFT(R2312,(SEARCH("/",R2312)-2)+1))</f>
        <v>Theater</v>
      </c>
      <c r="V2312" t="str">
        <f>PROPER(RIGHT(R2312,LEN(R2312)-SEARCH("/",R2312)))</f>
        <v>Plays</v>
      </c>
    </row>
    <row r="2313" spans="1:22" x14ac:dyDescent="0.25">
      <c r="A2313">
        <v>3226</v>
      </c>
      <c r="B2313" s="7" t="s">
        <v>3226</v>
      </c>
      <c r="C2313" s="7" t="s">
        <v>7336</v>
      </c>
      <c r="D2313" s="4">
        <v>1200</v>
      </c>
      <c r="E2313" s="4">
        <v>1250</v>
      </c>
      <c r="F2313" t="s">
        <v>8219</v>
      </c>
      <c r="G2313" t="s">
        <v>8225</v>
      </c>
      <c r="H2313" t="s">
        <v>8247</v>
      </c>
      <c r="I2313">
        <v>1446213612</v>
      </c>
      <c r="J2313" s="11">
        <f>(((I2313/60)/60)/24)+DATE(1970,1,1)</f>
        <v>42307.583472222221</v>
      </c>
      <c r="K2313">
        <v>1443621612</v>
      </c>
      <c r="L2313" s="15">
        <f>(((K2313/60)/60)/24)+DATE(1970,1,1)</f>
        <v>42277.583472222221</v>
      </c>
      <c r="M2313" s="63">
        <f>DATEDIF(L2313,J2313,"D")</f>
        <v>30</v>
      </c>
      <c r="N2313" s="5">
        <v>30</v>
      </c>
      <c r="O2313" t="b">
        <v>1</v>
      </c>
      <c r="P2313">
        <v>21</v>
      </c>
      <c r="Q2313" t="b">
        <v>1</v>
      </c>
      <c r="R2313" t="s">
        <v>8271</v>
      </c>
      <c r="S2313" s="2">
        <f>IF(E2313=0,0,E2313/D2313*100)</f>
        <v>104.16666666666667</v>
      </c>
      <c r="T2313" s="4">
        <f>IF(E2313=0,0,E2313/P2313)</f>
        <v>59.523809523809526</v>
      </c>
      <c r="U2313" t="str">
        <f>PROPER(LEFT(R2313,(SEARCH("/",R2313)-2)+1))</f>
        <v>Theater</v>
      </c>
      <c r="V2313" t="str">
        <f>PROPER(RIGHT(R2313,LEN(R2313)-SEARCH("/",R2313)))</f>
        <v>Plays</v>
      </c>
    </row>
    <row r="2314" spans="1:22" x14ac:dyDescent="0.25">
      <c r="A2314">
        <v>3227</v>
      </c>
      <c r="B2314" s="7" t="s">
        <v>3227</v>
      </c>
      <c r="C2314" s="7" t="s">
        <v>7337</v>
      </c>
      <c r="D2314" s="4">
        <v>1200</v>
      </c>
      <c r="E2314" s="4">
        <v>1500</v>
      </c>
      <c r="F2314" t="s">
        <v>8219</v>
      </c>
      <c r="G2314" t="s">
        <v>8225</v>
      </c>
      <c r="H2314" t="s">
        <v>8247</v>
      </c>
      <c r="I2314">
        <v>1484687436</v>
      </c>
      <c r="J2314" s="11">
        <f>(((I2314/60)/60)/24)+DATE(1970,1,1)</f>
        <v>42752.882361111115</v>
      </c>
      <c r="K2314">
        <v>1482095436</v>
      </c>
      <c r="L2314" s="15">
        <f>(((K2314/60)/60)/24)+DATE(1970,1,1)</f>
        <v>42722.882361111115</v>
      </c>
      <c r="M2314" s="63">
        <f>DATEDIF(L2314,J2314,"D")</f>
        <v>30</v>
      </c>
      <c r="N2314" s="5">
        <v>30</v>
      </c>
      <c r="O2314" t="b">
        <v>0</v>
      </c>
      <c r="P2314">
        <v>30</v>
      </c>
      <c r="Q2314" t="b">
        <v>1</v>
      </c>
      <c r="R2314" t="s">
        <v>8271</v>
      </c>
      <c r="S2314" s="2">
        <f>IF(E2314=0,0,E2314/D2314*100)</f>
        <v>125</v>
      </c>
      <c r="T2314" s="4">
        <f>IF(E2314=0,0,E2314/P2314)</f>
        <v>50</v>
      </c>
      <c r="U2314" t="str">
        <f>PROPER(LEFT(R2314,(SEARCH("/",R2314)-2)+1))</f>
        <v>Theater</v>
      </c>
      <c r="V2314" t="str">
        <f>PROPER(RIGHT(R2314,LEN(R2314)-SEARCH("/",R2314)))</f>
        <v>Plays</v>
      </c>
    </row>
    <row r="2315" spans="1:22" x14ac:dyDescent="0.25">
      <c r="A2315">
        <v>3229</v>
      </c>
      <c r="B2315" s="7" t="s">
        <v>3229</v>
      </c>
      <c r="C2315" s="7" t="s">
        <v>7339</v>
      </c>
      <c r="D2315" s="4">
        <v>20000</v>
      </c>
      <c r="E2315" s="4">
        <v>21573</v>
      </c>
      <c r="F2315" t="s">
        <v>8219</v>
      </c>
      <c r="G2315" t="s">
        <v>8224</v>
      </c>
      <c r="H2315" t="s">
        <v>8246</v>
      </c>
      <c r="I2315">
        <v>1416470398</v>
      </c>
      <c r="J2315" s="11">
        <f>(((I2315/60)/60)/24)+DATE(1970,1,1)</f>
        <v>41963.333310185189</v>
      </c>
      <c r="K2315">
        <v>1413874798</v>
      </c>
      <c r="L2315" s="15">
        <f>(((K2315/60)/60)/24)+DATE(1970,1,1)</f>
        <v>41933.291643518518</v>
      </c>
      <c r="M2315" s="63">
        <f>DATEDIF(L2315,J2315,"D")</f>
        <v>30</v>
      </c>
      <c r="N2315" s="5">
        <v>30</v>
      </c>
      <c r="O2315" t="b">
        <v>1</v>
      </c>
      <c r="P2315">
        <v>202</v>
      </c>
      <c r="Q2315" t="b">
        <v>1</v>
      </c>
      <c r="R2315" t="s">
        <v>8271</v>
      </c>
      <c r="S2315" s="2">
        <f>IF(E2315=0,0,E2315/D2315*100)</f>
        <v>107.86500000000001</v>
      </c>
      <c r="T2315" s="4">
        <f>IF(E2315=0,0,E2315/P2315)</f>
        <v>106.79702970297029</v>
      </c>
      <c r="U2315" t="str">
        <f>PROPER(LEFT(R2315,(SEARCH("/",R2315)-2)+1))</f>
        <v>Theater</v>
      </c>
      <c r="V2315" t="str">
        <f>PROPER(RIGHT(R2315,LEN(R2315)-SEARCH("/",R2315)))</f>
        <v>Plays</v>
      </c>
    </row>
    <row r="2316" spans="1:22" x14ac:dyDescent="0.25">
      <c r="A2316">
        <v>3231</v>
      </c>
      <c r="B2316" s="7" t="s">
        <v>3231</v>
      </c>
      <c r="C2316" s="7" t="s">
        <v>7341</v>
      </c>
      <c r="D2316" s="4">
        <v>1000</v>
      </c>
      <c r="E2316" s="4">
        <v>1610</v>
      </c>
      <c r="F2316" t="s">
        <v>8219</v>
      </c>
      <c r="G2316" t="s">
        <v>8224</v>
      </c>
      <c r="H2316" t="s">
        <v>8246</v>
      </c>
      <c r="I2316">
        <v>1460846347</v>
      </c>
      <c r="J2316" s="11">
        <f>(((I2316/60)/60)/24)+DATE(1970,1,1)</f>
        <v>42476.943831018521</v>
      </c>
      <c r="K2316">
        <v>1458254347</v>
      </c>
      <c r="L2316" s="15">
        <f>(((K2316/60)/60)/24)+DATE(1970,1,1)</f>
        <v>42446.943831018521</v>
      </c>
      <c r="M2316" s="63">
        <f>DATEDIF(L2316,J2316,"D")</f>
        <v>30</v>
      </c>
      <c r="N2316" s="5">
        <v>30</v>
      </c>
      <c r="O2316" t="b">
        <v>0</v>
      </c>
      <c r="P2316">
        <v>28</v>
      </c>
      <c r="Q2316" t="b">
        <v>1</v>
      </c>
      <c r="R2316" t="s">
        <v>8271</v>
      </c>
      <c r="S2316" s="2">
        <f>IF(E2316=0,0,E2316/D2316*100)</f>
        <v>161</v>
      </c>
      <c r="T2316" s="4">
        <f>IF(E2316=0,0,E2316/P2316)</f>
        <v>57.5</v>
      </c>
      <c r="U2316" t="str">
        <f>PROPER(LEFT(R2316,(SEARCH("/",R2316)-2)+1))</f>
        <v>Theater</v>
      </c>
      <c r="V2316" t="str">
        <f>PROPER(RIGHT(R2316,LEN(R2316)-SEARCH("/",R2316)))</f>
        <v>Plays</v>
      </c>
    </row>
    <row r="2317" spans="1:22" x14ac:dyDescent="0.25">
      <c r="A2317">
        <v>3233</v>
      </c>
      <c r="B2317" s="7" t="s">
        <v>3233</v>
      </c>
      <c r="C2317" s="7" t="s">
        <v>7343</v>
      </c>
      <c r="D2317" s="4">
        <v>5000</v>
      </c>
      <c r="E2317" s="4">
        <v>5940</v>
      </c>
      <c r="F2317" t="s">
        <v>8219</v>
      </c>
      <c r="G2317" t="s">
        <v>8224</v>
      </c>
      <c r="H2317" t="s">
        <v>8246</v>
      </c>
      <c r="I2317">
        <v>1488482355</v>
      </c>
      <c r="J2317" s="11">
        <f>(((I2317/60)/60)/24)+DATE(1970,1,1)</f>
        <v>42796.805034722223</v>
      </c>
      <c r="K2317">
        <v>1485890355</v>
      </c>
      <c r="L2317" s="15">
        <f>(((K2317/60)/60)/24)+DATE(1970,1,1)</f>
        <v>42766.805034722223</v>
      </c>
      <c r="M2317" s="63">
        <f>DATEDIF(L2317,J2317,"D")</f>
        <v>30</v>
      </c>
      <c r="N2317" s="5">
        <v>30</v>
      </c>
      <c r="O2317" t="b">
        <v>0</v>
      </c>
      <c r="P2317">
        <v>61</v>
      </c>
      <c r="Q2317" t="b">
        <v>1</v>
      </c>
      <c r="R2317" t="s">
        <v>8271</v>
      </c>
      <c r="S2317" s="2">
        <f>IF(E2317=0,0,E2317/D2317*100)</f>
        <v>118.8</v>
      </c>
      <c r="T2317" s="4">
        <f>IF(E2317=0,0,E2317/P2317)</f>
        <v>97.377049180327873</v>
      </c>
      <c r="U2317" t="str">
        <f>PROPER(LEFT(R2317,(SEARCH("/",R2317)-2)+1))</f>
        <v>Theater</v>
      </c>
      <c r="V2317" t="str">
        <f>PROPER(RIGHT(R2317,LEN(R2317)-SEARCH("/",R2317)))</f>
        <v>Plays</v>
      </c>
    </row>
    <row r="2318" spans="1:22" x14ac:dyDescent="0.25">
      <c r="A2318">
        <v>3235</v>
      </c>
      <c r="B2318" s="7" t="s">
        <v>3235</v>
      </c>
      <c r="C2318" s="7" t="s">
        <v>7345</v>
      </c>
      <c r="D2318" s="4">
        <v>15000</v>
      </c>
      <c r="E2318" s="4">
        <v>15481</v>
      </c>
      <c r="F2318" t="s">
        <v>8219</v>
      </c>
      <c r="G2318" t="s">
        <v>8224</v>
      </c>
      <c r="H2318" t="s">
        <v>8246</v>
      </c>
      <c r="I2318">
        <v>1467361251</v>
      </c>
      <c r="J2318" s="11">
        <f>(((I2318/60)/60)/24)+DATE(1970,1,1)</f>
        <v>42552.347812499997</v>
      </c>
      <c r="K2318">
        <v>1464769251</v>
      </c>
      <c r="L2318" s="15">
        <f>(((K2318/60)/60)/24)+DATE(1970,1,1)</f>
        <v>42522.347812499997</v>
      </c>
      <c r="M2318" s="63">
        <f>DATEDIF(L2318,J2318,"D")</f>
        <v>30</v>
      </c>
      <c r="N2318" s="5">
        <v>30</v>
      </c>
      <c r="O2318" t="b">
        <v>1</v>
      </c>
      <c r="P2318">
        <v>181</v>
      </c>
      <c r="Q2318" t="b">
        <v>1</v>
      </c>
      <c r="R2318" t="s">
        <v>8271</v>
      </c>
      <c r="S2318" s="2">
        <f>IF(E2318=0,0,E2318/D2318*100)</f>
        <v>103.20666666666666</v>
      </c>
      <c r="T2318" s="4">
        <f>IF(E2318=0,0,E2318/P2318)</f>
        <v>85.530386740331494</v>
      </c>
      <c r="U2318" t="str">
        <f>PROPER(LEFT(R2318,(SEARCH("/",R2318)-2)+1))</f>
        <v>Theater</v>
      </c>
      <c r="V2318" t="str">
        <f>PROPER(RIGHT(R2318,LEN(R2318)-SEARCH("/",R2318)))</f>
        <v>Plays</v>
      </c>
    </row>
    <row r="2319" spans="1:22" x14ac:dyDescent="0.25">
      <c r="A2319">
        <v>3236</v>
      </c>
      <c r="B2319" s="7" t="s">
        <v>3236</v>
      </c>
      <c r="C2319" s="7" t="s">
        <v>7346</v>
      </c>
      <c r="D2319" s="4">
        <v>20000</v>
      </c>
      <c r="E2319" s="4">
        <v>20120</v>
      </c>
      <c r="F2319" t="s">
        <v>8219</v>
      </c>
      <c r="G2319" t="s">
        <v>8224</v>
      </c>
      <c r="H2319" t="s">
        <v>8246</v>
      </c>
      <c r="I2319">
        <v>1482962433</v>
      </c>
      <c r="J2319" s="11">
        <f>(((I2319/60)/60)/24)+DATE(1970,1,1)</f>
        <v>42732.917048611111</v>
      </c>
      <c r="K2319">
        <v>1480370433</v>
      </c>
      <c r="L2319" s="15">
        <f>(((K2319/60)/60)/24)+DATE(1970,1,1)</f>
        <v>42702.917048611111</v>
      </c>
      <c r="M2319" s="63">
        <f>DATEDIF(L2319,J2319,"D")</f>
        <v>30</v>
      </c>
      <c r="N2319" s="5">
        <v>30</v>
      </c>
      <c r="O2319" t="b">
        <v>0</v>
      </c>
      <c r="P2319">
        <v>110</v>
      </c>
      <c r="Q2319" t="b">
        <v>1</v>
      </c>
      <c r="R2319" t="s">
        <v>8271</v>
      </c>
      <c r="S2319" s="2">
        <f>IF(E2319=0,0,E2319/D2319*100)</f>
        <v>100.6</v>
      </c>
      <c r="T2319" s="4">
        <f>IF(E2319=0,0,E2319/P2319)</f>
        <v>182.90909090909091</v>
      </c>
      <c r="U2319" t="str">
        <f>PROPER(LEFT(R2319,(SEARCH("/",R2319)-2)+1))</f>
        <v>Theater</v>
      </c>
      <c r="V2319" t="str">
        <f>PROPER(RIGHT(R2319,LEN(R2319)-SEARCH("/",R2319)))</f>
        <v>Plays</v>
      </c>
    </row>
    <row r="2320" spans="1:22" x14ac:dyDescent="0.25">
      <c r="A2320">
        <v>3238</v>
      </c>
      <c r="B2320" s="7" t="s">
        <v>3238</v>
      </c>
      <c r="C2320" s="7" t="s">
        <v>7348</v>
      </c>
      <c r="D2320" s="4">
        <v>2800</v>
      </c>
      <c r="E2320" s="4">
        <v>3145</v>
      </c>
      <c r="F2320" t="s">
        <v>8219</v>
      </c>
      <c r="G2320" t="s">
        <v>8225</v>
      </c>
      <c r="H2320" t="s">
        <v>8247</v>
      </c>
      <c r="I2320">
        <v>1435752898</v>
      </c>
      <c r="J2320" s="11">
        <f>(((I2320/60)/60)/24)+DATE(1970,1,1)</f>
        <v>42186.510393518518</v>
      </c>
      <c r="K2320">
        <v>1433160898</v>
      </c>
      <c r="L2320" s="15">
        <f>(((K2320/60)/60)/24)+DATE(1970,1,1)</f>
        <v>42156.510393518518</v>
      </c>
      <c r="M2320" s="63">
        <f>DATEDIF(L2320,J2320,"D")</f>
        <v>30</v>
      </c>
      <c r="N2320" s="5">
        <v>30</v>
      </c>
      <c r="O2320" t="b">
        <v>1</v>
      </c>
      <c r="P2320">
        <v>79</v>
      </c>
      <c r="Q2320" t="b">
        <v>1</v>
      </c>
      <c r="R2320" t="s">
        <v>8271</v>
      </c>
      <c r="S2320" s="2">
        <f>IF(E2320=0,0,E2320/D2320*100)</f>
        <v>112.32142857142857</v>
      </c>
      <c r="T2320" s="4">
        <f>IF(E2320=0,0,E2320/P2320)</f>
        <v>39.810126582278478</v>
      </c>
      <c r="U2320" t="str">
        <f>PROPER(LEFT(R2320,(SEARCH("/",R2320)-2)+1))</f>
        <v>Theater</v>
      </c>
      <c r="V2320" t="str">
        <f>PROPER(RIGHT(R2320,LEN(R2320)-SEARCH("/",R2320)))</f>
        <v>Plays</v>
      </c>
    </row>
    <row r="2321" spans="1:22" x14ac:dyDescent="0.25">
      <c r="A2321">
        <v>3242</v>
      </c>
      <c r="B2321" s="7" t="s">
        <v>3242</v>
      </c>
      <c r="C2321" s="7" t="s">
        <v>7352</v>
      </c>
      <c r="D2321" s="4">
        <v>10000</v>
      </c>
      <c r="E2321" s="4">
        <v>12730.42</v>
      </c>
      <c r="F2321" t="s">
        <v>8219</v>
      </c>
      <c r="G2321" t="s">
        <v>8224</v>
      </c>
      <c r="H2321" t="s">
        <v>8246</v>
      </c>
      <c r="I2321">
        <v>1411150092</v>
      </c>
      <c r="J2321" s="11">
        <f>(((I2321/60)/60)/24)+DATE(1970,1,1)</f>
        <v>41901.755694444444</v>
      </c>
      <c r="K2321">
        <v>1408558092</v>
      </c>
      <c r="L2321" s="15">
        <f>(((K2321/60)/60)/24)+DATE(1970,1,1)</f>
        <v>41871.755694444444</v>
      </c>
      <c r="M2321" s="63">
        <f>DATEDIF(L2321,J2321,"D")</f>
        <v>30</v>
      </c>
      <c r="N2321" s="5">
        <v>30</v>
      </c>
      <c r="O2321" t="b">
        <v>1</v>
      </c>
      <c r="P2321">
        <v>183</v>
      </c>
      <c r="Q2321" t="b">
        <v>1</v>
      </c>
      <c r="R2321" t="s">
        <v>8271</v>
      </c>
      <c r="S2321" s="2">
        <f>IF(E2321=0,0,E2321/D2321*100)</f>
        <v>127.30419999999999</v>
      </c>
      <c r="T2321" s="4">
        <f>IF(E2321=0,0,E2321/P2321)</f>
        <v>69.56513661202186</v>
      </c>
      <c r="U2321" t="str">
        <f>PROPER(LEFT(R2321,(SEARCH("/",R2321)-2)+1))</f>
        <v>Theater</v>
      </c>
      <c r="V2321" t="str">
        <f>PROPER(RIGHT(R2321,LEN(R2321)-SEARCH("/",R2321)))</f>
        <v>Plays</v>
      </c>
    </row>
    <row r="2322" spans="1:22" x14ac:dyDescent="0.25">
      <c r="A2322">
        <v>3244</v>
      </c>
      <c r="B2322" s="7" t="s">
        <v>3244</v>
      </c>
      <c r="C2322" s="7" t="s">
        <v>7354</v>
      </c>
      <c r="D2322" s="4">
        <v>1600</v>
      </c>
      <c r="E2322" s="4">
        <v>1647</v>
      </c>
      <c r="F2322" t="s">
        <v>8219</v>
      </c>
      <c r="G2322" t="s">
        <v>8225</v>
      </c>
      <c r="H2322" t="s">
        <v>8247</v>
      </c>
      <c r="I2322">
        <v>1480613982</v>
      </c>
      <c r="J2322" s="11">
        <f>(((I2322/60)/60)/24)+DATE(1970,1,1)</f>
        <v>42705.735902777778</v>
      </c>
      <c r="K2322">
        <v>1478018382</v>
      </c>
      <c r="L2322" s="15">
        <f>(((K2322/60)/60)/24)+DATE(1970,1,1)</f>
        <v>42675.694236111114</v>
      </c>
      <c r="M2322" s="63">
        <f>DATEDIF(L2322,J2322,"D")</f>
        <v>30</v>
      </c>
      <c r="N2322" s="5">
        <v>30</v>
      </c>
      <c r="O2322" t="b">
        <v>0</v>
      </c>
      <c r="P2322">
        <v>69</v>
      </c>
      <c r="Q2322" t="b">
        <v>1</v>
      </c>
      <c r="R2322" t="s">
        <v>8271</v>
      </c>
      <c r="S2322" s="2">
        <f>IF(E2322=0,0,E2322/D2322*100)</f>
        <v>102.9375</v>
      </c>
      <c r="T2322" s="4">
        <f>IF(E2322=0,0,E2322/P2322)</f>
        <v>23.869565217391305</v>
      </c>
      <c r="U2322" t="str">
        <f>PROPER(LEFT(R2322,(SEARCH("/",R2322)-2)+1))</f>
        <v>Theater</v>
      </c>
      <c r="V2322" t="str">
        <f>PROPER(RIGHT(R2322,LEN(R2322)-SEARCH("/",R2322)))</f>
        <v>Plays</v>
      </c>
    </row>
    <row r="2323" spans="1:22" x14ac:dyDescent="0.25">
      <c r="A2323">
        <v>3247</v>
      </c>
      <c r="B2323" s="7" t="s">
        <v>3247</v>
      </c>
      <c r="C2323" s="7" t="s">
        <v>7357</v>
      </c>
      <c r="D2323" s="4">
        <v>2500</v>
      </c>
      <c r="E2323" s="4">
        <v>2646.5</v>
      </c>
      <c r="F2323" t="s">
        <v>8219</v>
      </c>
      <c r="G2323" t="s">
        <v>8225</v>
      </c>
      <c r="H2323" t="s">
        <v>8247</v>
      </c>
      <c r="I2323">
        <v>1436696712</v>
      </c>
      <c r="J2323" s="11">
        <f>(((I2323/60)/60)/24)+DATE(1970,1,1)</f>
        <v>42197.434166666666</v>
      </c>
      <c r="K2323">
        <v>1434104712</v>
      </c>
      <c r="L2323" s="15">
        <f>(((K2323/60)/60)/24)+DATE(1970,1,1)</f>
        <v>42167.434166666666</v>
      </c>
      <c r="M2323" s="63">
        <f>DATEDIF(L2323,J2323,"D")</f>
        <v>30</v>
      </c>
      <c r="N2323" s="5">
        <v>30</v>
      </c>
      <c r="O2323" t="b">
        <v>1</v>
      </c>
      <c r="P2323">
        <v>57</v>
      </c>
      <c r="Q2323" t="b">
        <v>1</v>
      </c>
      <c r="R2323" t="s">
        <v>8271</v>
      </c>
      <c r="S2323" s="2">
        <f>IF(E2323=0,0,E2323/D2323*100)</f>
        <v>105.86</v>
      </c>
      <c r="T2323" s="4">
        <f>IF(E2323=0,0,E2323/P2323)</f>
        <v>46.429824561403507</v>
      </c>
      <c r="U2323" t="str">
        <f>PROPER(LEFT(R2323,(SEARCH("/",R2323)-2)+1))</f>
        <v>Theater</v>
      </c>
      <c r="V2323" t="str">
        <f>PROPER(RIGHT(R2323,LEN(R2323)-SEARCH("/",R2323)))</f>
        <v>Plays</v>
      </c>
    </row>
    <row r="2324" spans="1:22" x14ac:dyDescent="0.25">
      <c r="A2324">
        <v>3248</v>
      </c>
      <c r="B2324" s="7" t="s">
        <v>3248</v>
      </c>
      <c r="C2324" s="7" t="s">
        <v>7358</v>
      </c>
      <c r="D2324" s="4">
        <v>12000</v>
      </c>
      <c r="E2324" s="4">
        <v>12095</v>
      </c>
      <c r="F2324" t="s">
        <v>8219</v>
      </c>
      <c r="G2324" t="s">
        <v>8224</v>
      </c>
      <c r="H2324" t="s">
        <v>8246</v>
      </c>
      <c r="I2324">
        <v>1428178757</v>
      </c>
      <c r="J2324" s="11">
        <f>(((I2324/60)/60)/24)+DATE(1970,1,1)</f>
        <v>42098.846724537041</v>
      </c>
      <c r="K2324">
        <v>1425590357</v>
      </c>
      <c r="L2324" s="15">
        <f>(((K2324/60)/60)/24)+DATE(1970,1,1)</f>
        <v>42068.888391203705</v>
      </c>
      <c r="M2324" s="63">
        <f>DATEDIF(L2324,J2324,"D")</f>
        <v>30</v>
      </c>
      <c r="N2324" s="5">
        <v>30</v>
      </c>
      <c r="O2324" t="b">
        <v>1</v>
      </c>
      <c r="P2324">
        <v>200</v>
      </c>
      <c r="Q2324" t="b">
        <v>1</v>
      </c>
      <c r="R2324" t="s">
        <v>8271</v>
      </c>
      <c r="S2324" s="2">
        <f>IF(E2324=0,0,E2324/D2324*100)</f>
        <v>100.79166666666666</v>
      </c>
      <c r="T2324" s="4">
        <f>IF(E2324=0,0,E2324/P2324)</f>
        <v>60.475000000000001</v>
      </c>
      <c r="U2324" t="str">
        <f>PROPER(LEFT(R2324,(SEARCH("/",R2324)-2)+1))</f>
        <v>Theater</v>
      </c>
      <c r="V2324" t="str">
        <f>PROPER(RIGHT(R2324,LEN(R2324)-SEARCH("/",R2324)))</f>
        <v>Plays</v>
      </c>
    </row>
    <row r="2325" spans="1:22" x14ac:dyDescent="0.25">
      <c r="A2325">
        <v>3249</v>
      </c>
      <c r="B2325" s="7" t="s">
        <v>3249</v>
      </c>
      <c r="C2325" s="7" t="s">
        <v>7359</v>
      </c>
      <c r="D2325" s="4">
        <v>5500</v>
      </c>
      <c r="E2325" s="4">
        <v>5771</v>
      </c>
      <c r="F2325" t="s">
        <v>8219</v>
      </c>
      <c r="G2325" t="s">
        <v>8224</v>
      </c>
      <c r="H2325" t="s">
        <v>8246</v>
      </c>
      <c r="I2325">
        <v>1434822914</v>
      </c>
      <c r="J2325" s="11">
        <f>(((I2325/60)/60)/24)+DATE(1970,1,1)</f>
        <v>42175.746689814812</v>
      </c>
      <c r="K2325">
        <v>1432230914</v>
      </c>
      <c r="L2325" s="15">
        <f>(((K2325/60)/60)/24)+DATE(1970,1,1)</f>
        <v>42145.746689814812</v>
      </c>
      <c r="M2325" s="63">
        <f>DATEDIF(L2325,J2325,"D")</f>
        <v>30</v>
      </c>
      <c r="N2325" s="5">
        <v>30</v>
      </c>
      <c r="O2325" t="b">
        <v>1</v>
      </c>
      <c r="P2325">
        <v>88</v>
      </c>
      <c r="Q2325" t="b">
        <v>1</v>
      </c>
      <c r="R2325" t="s">
        <v>8271</v>
      </c>
      <c r="S2325" s="2">
        <f>IF(E2325=0,0,E2325/D2325*100)</f>
        <v>104.92727272727274</v>
      </c>
      <c r="T2325" s="4">
        <f>IF(E2325=0,0,E2325/P2325)</f>
        <v>65.579545454545453</v>
      </c>
      <c r="U2325" t="str">
        <f>PROPER(LEFT(R2325,(SEARCH("/",R2325)-2)+1))</f>
        <v>Theater</v>
      </c>
      <c r="V2325" t="str">
        <f>PROPER(RIGHT(R2325,LEN(R2325)-SEARCH("/",R2325)))</f>
        <v>Plays</v>
      </c>
    </row>
    <row r="2326" spans="1:22" x14ac:dyDescent="0.25">
      <c r="A2326">
        <v>3250</v>
      </c>
      <c r="B2326" s="7" t="s">
        <v>3250</v>
      </c>
      <c r="C2326" s="7" t="s">
        <v>7360</v>
      </c>
      <c r="D2326" s="4">
        <v>25000</v>
      </c>
      <c r="E2326" s="4">
        <v>25388</v>
      </c>
      <c r="F2326" t="s">
        <v>8219</v>
      </c>
      <c r="G2326" t="s">
        <v>8224</v>
      </c>
      <c r="H2326" t="s">
        <v>8246</v>
      </c>
      <c r="I2326">
        <v>1415213324</v>
      </c>
      <c r="J2326" s="11">
        <f>(((I2326/60)/60)/24)+DATE(1970,1,1)</f>
        <v>41948.783842592595</v>
      </c>
      <c r="K2326">
        <v>1412617724</v>
      </c>
      <c r="L2326" s="15">
        <f>(((K2326/60)/60)/24)+DATE(1970,1,1)</f>
        <v>41918.742175925923</v>
      </c>
      <c r="M2326" s="63">
        <f>DATEDIF(L2326,J2326,"D")</f>
        <v>30</v>
      </c>
      <c r="N2326" s="5">
        <v>30</v>
      </c>
      <c r="O2326" t="b">
        <v>1</v>
      </c>
      <c r="P2326">
        <v>213</v>
      </c>
      <c r="Q2326" t="b">
        <v>1</v>
      </c>
      <c r="R2326" t="s">
        <v>8271</v>
      </c>
      <c r="S2326" s="2">
        <f>IF(E2326=0,0,E2326/D2326*100)</f>
        <v>101.55199999999999</v>
      </c>
      <c r="T2326" s="4">
        <f>IF(E2326=0,0,E2326/P2326)</f>
        <v>119.1924882629108</v>
      </c>
      <c r="U2326" t="str">
        <f>PROPER(LEFT(R2326,(SEARCH("/",R2326)-2)+1))</f>
        <v>Theater</v>
      </c>
      <c r="V2326" t="str">
        <f>PROPER(RIGHT(R2326,LEN(R2326)-SEARCH("/",R2326)))</f>
        <v>Plays</v>
      </c>
    </row>
    <row r="2327" spans="1:22" x14ac:dyDescent="0.25">
      <c r="A2327">
        <v>3251</v>
      </c>
      <c r="B2327" s="7" t="s">
        <v>3251</v>
      </c>
      <c r="C2327" s="7" t="s">
        <v>7361</v>
      </c>
      <c r="D2327" s="4">
        <v>1500</v>
      </c>
      <c r="E2327" s="4">
        <v>1661</v>
      </c>
      <c r="F2327" t="s">
        <v>8219</v>
      </c>
      <c r="G2327" t="s">
        <v>8224</v>
      </c>
      <c r="H2327" t="s">
        <v>8246</v>
      </c>
      <c r="I2327">
        <v>1434907966</v>
      </c>
      <c r="J2327" s="11">
        <f>(((I2327/60)/60)/24)+DATE(1970,1,1)</f>
        <v>42176.731087962966</v>
      </c>
      <c r="K2327">
        <v>1432315966</v>
      </c>
      <c r="L2327" s="15">
        <f>(((K2327/60)/60)/24)+DATE(1970,1,1)</f>
        <v>42146.731087962966</v>
      </c>
      <c r="M2327" s="63">
        <f>DATEDIF(L2327,J2327,"D")</f>
        <v>30</v>
      </c>
      <c r="N2327" s="5">
        <v>30</v>
      </c>
      <c r="O2327" t="b">
        <v>1</v>
      </c>
      <c r="P2327">
        <v>20</v>
      </c>
      <c r="Q2327" t="b">
        <v>1</v>
      </c>
      <c r="R2327" t="s">
        <v>8271</v>
      </c>
      <c r="S2327" s="2">
        <f>IF(E2327=0,0,E2327/D2327*100)</f>
        <v>110.73333333333333</v>
      </c>
      <c r="T2327" s="4">
        <f>IF(E2327=0,0,E2327/P2327)</f>
        <v>83.05</v>
      </c>
      <c r="U2327" t="str">
        <f>PROPER(LEFT(R2327,(SEARCH("/",R2327)-2)+1))</f>
        <v>Theater</v>
      </c>
      <c r="V2327" t="str">
        <f>PROPER(RIGHT(R2327,LEN(R2327)-SEARCH("/",R2327)))</f>
        <v>Plays</v>
      </c>
    </row>
    <row r="2328" spans="1:22" x14ac:dyDescent="0.25">
      <c r="A2328">
        <v>3252</v>
      </c>
      <c r="B2328" s="7" t="s">
        <v>3252</v>
      </c>
      <c r="C2328" s="7" t="s">
        <v>7362</v>
      </c>
      <c r="D2328" s="4">
        <v>2250</v>
      </c>
      <c r="E2328" s="4">
        <v>2876</v>
      </c>
      <c r="F2328" t="s">
        <v>8219</v>
      </c>
      <c r="G2328" t="s">
        <v>8225</v>
      </c>
      <c r="H2328" t="s">
        <v>8247</v>
      </c>
      <c r="I2328">
        <v>1473247240</v>
      </c>
      <c r="J2328" s="11">
        <f>(((I2328/60)/60)/24)+DATE(1970,1,1)</f>
        <v>42620.472685185188</v>
      </c>
      <c r="K2328">
        <v>1470655240</v>
      </c>
      <c r="L2328" s="15">
        <f>(((K2328/60)/60)/24)+DATE(1970,1,1)</f>
        <v>42590.472685185188</v>
      </c>
      <c r="M2328" s="63">
        <f>DATEDIF(L2328,J2328,"D")</f>
        <v>30</v>
      </c>
      <c r="N2328" s="5">
        <v>30</v>
      </c>
      <c r="O2328" t="b">
        <v>1</v>
      </c>
      <c r="P2328">
        <v>50</v>
      </c>
      <c r="Q2328" t="b">
        <v>1</v>
      </c>
      <c r="R2328" t="s">
        <v>8271</v>
      </c>
      <c r="S2328" s="2">
        <f>IF(E2328=0,0,E2328/D2328*100)</f>
        <v>127.82222222222221</v>
      </c>
      <c r="T2328" s="4">
        <f>IF(E2328=0,0,E2328/P2328)</f>
        <v>57.52</v>
      </c>
      <c r="U2328" t="str">
        <f>PROPER(LEFT(R2328,(SEARCH("/",R2328)-2)+1))</f>
        <v>Theater</v>
      </c>
      <c r="V2328" t="str">
        <f>PROPER(RIGHT(R2328,LEN(R2328)-SEARCH("/",R2328)))</f>
        <v>Plays</v>
      </c>
    </row>
    <row r="2329" spans="1:22" x14ac:dyDescent="0.25">
      <c r="A2329">
        <v>3254</v>
      </c>
      <c r="B2329" s="7" t="s">
        <v>3254</v>
      </c>
      <c r="C2329" s="7" t="s">
        <v>7364</v>
      </c>
      <c r="D2329" s="4">
        <v>13000</v>
      </c>
      <c r="E2329" s="4">
        <v>13163.5</v>
      </c>
      <c r="F2329" t="s">
        <v>8219</v>
      </c>
      <c r="G2329" t="s">
        <v>8225</v>
      </c>
      <c r="H2329" t="s">
        <v>8247</v>
      </c>
      <c r="I2329">
        <v>1427331809</v>
      </c>
      <c r="J2329" s="11">
        <f>(((I2329/60)/60)/24)+DATE(1970,1,1)</f>
        <v>42089.044085648144</v>
      </c>
      <c r="K2329">
        <v>1424743409</v>
      </c>
      <c r="L2329" s="15">
        <f>(((K2329/60)/60)/24)+DATE(1970,1,1)</f>
        <v>42059.085752314815</v>
      </c>
      <c r="M2329" s="63">
        <f>DATEDIF(L2329,J2329,"D")</f>
        <v>30</v>
      </c>
      <c r="N2329" s="5">
        <v>30</v>
      </c>
      <c r="O2329" t="b">
        <v>1</v>
      </c>
      <c r="P2329">
        <v>186</v>
      </c>
      <c r="Q2329" t="b">
        <v>1</v>
      </c>
      <c r="R2329" t="s">
        <v>8271</v>
      </c>
      <c r="S2329" s="2">
        <f>IF(E2329=0,0,E2329/D2329*100)</f>
        <v>101.25769230769231</v>
      </c>
      <c r="T2329" s="4">
        <f>IF(E2329=0,0,E2329/P2329)</f>
        <v>70.771505376344081</v>
      </c>
      <c r="U2329" t="str">
        <f>PROPER(LEFT(R2329,(SEARCH("/",R2329)-2)+1))</f>
        <v>Theater</v>
      </c>
      <c r="V2329" t="str">
        <f>PROPER(RIGHT(R2329,LEN(R2329)-SEARCH("/",R2329)))</f>
        <v>Plays</v>
      </c>
    </row>
    <row r="2330" spans="1:22" x14ac:dyDescent="0.25">
      <c r="A2330">
        <v>3255</v>
      </c>
      <c r="B2330" s="7" t="s">
        <v>3255</v>
      </c>
      <c r="C2330" s="7" t="s">
        <v>7365</v>
      </c>
      <c r="D2330" s="4">
        <v>300</v>
      </c>
      <c r="E2330" s="4">
        <v>525</v>
      </c>
      <c r="F2330" t="s">
        <v>8219</v>
      </c>
      <c r="G2330" t="s">
        <v>8225</v>
      </c>
      <c r="H2330" t="s">
        <v>8247</v>
      </c>
      <c r="I2330">
        <v>1412706375</v>
      </c>
      <c r="J2330" s="11">
        <f>(((I2330/60)/60)/24)+DATE(1970,1,1)</f>
        <v>41919.768229166664</v>
      </c>
      <c r="K2330">
        <v>1410114375</v>
      </c>
      <c r="L2330" s="15">
        <f>(((K2330/60)/60)/24)+DATE(1970,1,1)</f>
        <v>41889.768229166664</v>
      </c>
      <c r="M2330" s="63">
        <f>DATEDIF(L2330,J2330,"D")</f>
        <v>30</v>
      </c>
      <c r="N2330" s="5">
        <v>30</v>
      </c>
      <c r="O2330" t="b">
        <v>1</v>
      </c>
      <c r="P2330">
        <v>18</v>
      </c>
      <c r="Q2330" t="b">
        <v>1</v>
      </c>
      <c r="R2330" t="s">
        <v>8271</v>
      </c>
      <c r="S2330" s="2">
        <f>IF(E2330=0,0,E2330/D2330*100)</f>
        <v>175</v>
      </c>
      <c r="T2330" s="4">
        <f>IF(E2330=0,0,E2330/P2330)</f>
        <v>29.166666666666668</v>
      </c>
      <c r="U2330" t="str">
        <f>PROPER(LEFT(R2330,(SEARCH("/",R2330)-2)+1))</f>
        <v>Theater</v>
      </c>
      <c r="V2330" t="str">
        <f>PROPER(RIGHT(R2330,LEN(R2330)-SEARCH("/",R2330)))</f>
        <v>Plays</v>
      </c>
    </row>
    <row r="2331" spans="1:22" x14ac:dyDescent="0.25">
      <c r="A2331">
        <v>3257</v>
      </c>
      <c r="B2331" s="7" t="s">
        <v>3257</v>
      </c>
      <c r="C2331" s="7" t="s">
        <v>7367</v>
      </c>
      <c r="D2331" s="4">
        <v>2000</v>
      </c>
      <c r="E2331" s="4">
        <v>2125.9899999999998</v>
      </c>
      <c r="F2331" t="s">
        <v>8219</v>
      </c>
      <c r="G2331" t="s">
        <v>8225</v>
      </c>
      <c r="H2331" t="s">
        <v>8247</v>
      </c>
      <c r="I2331">
        <v>1487769952</v>
      </c>
      <c r="J2331" s="11">
        <f>(((I2331/60)/60)/24)+DATE(1970,1,1)</f>
        <v>42788.559629629628</v>
      </c>
      <c r="K2331">
        <v>1485177952</v>
      </c>
      <c r="L2331" s="15">
        <f>(((K2331/60)/60)/24)+DATE(1970,1,1)</f>
        <v>42758.559629629628</v>
      </c>
      <c r="M2331" s="63">
        <f>DATEDIF(L2331,J2331,"D")</f>
        <v>30</v>
      </c>
      <c r="N2331" s="5">
        <v>30</v>
      </c>
      <c r="O2331" t="b">
        <v>0</v>
      </c>
      <c r="P2331">
        <v>41</v>
      </c>
      <c r="Q2331" t="b">
        <v>1</v>
      </c>
      <c r="R2331" t="s">
        <v>8271</v>
      </c>
      <c r="S2331" s="2">
        <f>IF(E2331=0,0,E2331/D2331*100)</f>
        <v>106.29949999999999</v>
      </c>
      <c r="T2331" s="4">
        <f>IF(E2331=0,0,E2331/P2331)</f>
        <v>51.853414634146333</v>
      </c>
      <c r="U2331" t="str">
        <f>PROPER(LEFT(R2331,(SEARCH("/",R2331)-2)+1))</f>
        <v>Theater</v>
      </c>
      <c r="V2331" t="str">
        <f>PROPER(RIGHT(R2331,LEN(R2331)-SEARCH("/",R2331)))</f>
        <v>Plays</v>
      </c>
    </row>
    <row r="2332" spans="1:22" x14ac:dyDescent="0.25">
      <c r="A2332">
        <v>3258</v>
      </c>
      <c r="B2332" s="7" t="s">
        <v>3258</v>
      </c>
      <c r="C2332" s="7" t="s">
        <v>7368</v>
      </c>
      <c r="D2332" s="4">
        <v>7000</v>
      </c>
      <c r="E2332" s="4">
        <v>7365</v>
      </c>
      <c r="F2332" t="s">
        <v>8219</v>
      </c>
      <c r="G2332" t="s">
        <v>8224</v>
      </c>
      <c r="H2332" t="s">
        <v>8246</v>
      </c>
      <c r="I2332">
        <v>1420751861</v>
      </c>
      <c r="J2332" s="11">
        <f>(((I2332/60)/60)/24)+DATE(1970,1,1)</f>
        <v>42012.887280092589</v>
      </c>
      <c r="K2332">
        <v>1418159861</v>
      </c>
      <c r="L2332" s="15">
        <f>(((K2332/60)/60)/24)+DATE(1970,1,1)</f>
        <v>41982.887280092589</v>
      </c>
      <c r="M2332" s="63">
        <f>DATEDIF(L2332,J2332,"D")</f>
        <v>30</v>
      </c>
      <c r="N2332" s="5">
        <v>30</v>
      </c>
      <c r="O2332" t="b">
        <v>1</v>
      </c>
      <c r="P2332">
        <v>75</v>
      </c>
      <c r="Q2332" t="b">
        <v>1</v>
      </c>
      <c r="R2332" t="s">
        <v>8271</v>
      </c>
      <c r="S2332" s="2">
        <f>IF(E2332=0,0,E2332/D2332*100)</f>
        <v>105.21428571428571</v>
      </c>
      <c r="T2332" s="4">
        <f>IF(E2332=0,0,E2332/P2332)</f>
        <v>98.2</v>
      </c>
      <c r="U2332" t="str">
        <f>PROPER(LEFT(R2332,(SEARCH("/",R2332)-2)+1))</f>
        <v>Theater</v>
      </c>
      <c r="V2332" t="str">
        <f>PROPER(RIGHT(R2332,LEN(R2332)-SEARCH("/",R2332)))</f>
        <v>Plays</v>
      </c>
    </row>
    <row r="2333" spans="1:22" x14ac:dyDescent="0.25">
      <c r="A2333">
        <v>3259</v>
      </c>
      <c r="B2333" s="7" t="s">
        <v>3259</v>
      </c>
      <c r="C2333" s="7" t="s">
        <v>7369</v>
      </c>
      <c r="D2333" s="4">
        <v>23000</v>
      </c>
      <c r="E2333" s="4">
        <v>24418.6</v>
      </c>
      <c r="F2333" t="s">
        <v>8219</v>
      </c>
      <c r="G2333" t="s">
        <v>8224</v>
      </c>
      <c r="H2333" t="s">
        <v>8246</v>
      </c>
      <c r="I2333">
        <v>1475294340</v>
      </c>
      <c r="J2333" s="11">
        <f>(((I2333/60)/60)/24)+DATE(1970,1,1)</f>
        <v>42644.165972222225</v>
      </c>
      <c r="K2333">
        <v>1472753745</v>
      </c>
      <c r="L2333" s="15">
        <f>(((K2333/60)/60)/24)+DATE(1970,1,1)</f>
        <v>42614.760937500003</v>
      </c>
      <c r="M2333" s="63">
        <f>DATEDIF(L2333,J2333,"D")</f>
        <v>30</v>
      </c>
      <c r="N2333" s="5">
        <v>30</v>
      </c>
      <c r="O2333" t="b">
        <v>1</v>
      </c>
      <c r="P2333">
        <v>97</v>
      </c>
      <c r="Q2333" t="b">
        <v>1</v>
      </c>
      <c r="R2333" t="s">
        <v>8271</v>
      </c>
      <c r="S2333" s="2">
        <f>IF(E2333=0,0,E2333/D2333*100)</f>
        <v>106.16782608695652</v>
      </c>
      <c r="T2333" s="4">
        <f>IF(E2333=0,0,E2333/P2333)</f>
        <v>251.7381443298969</v>
      </c>
      <c r="U2333" t="str">
        <f>PROPER(LEFT(R2333,(SEARCH("/",R2333)-2)+1))</f>
        <v>Theater</v>
      </c>
      <c r="V2333" t="str">
        <f>PROPER(RIGHT(R2333,LEN(R2333)-SEARCH("/",R2333)))</f>
        <v>Plays</v>
      </c>
    </row>
    <row r="2334" spans="1:22" x14ac:dyDescent="0.25">
      <c r="A2334">
        <v>3261</v>
      </c>
      <c r="B2334" s="7" t="s">
        <v>3261</v>
      </c>
      <c r="C2334" s="7" t="s">
        <v>7371</v>
      </c>
      <c r="D2334" s="4">
        <v>3300</v>
      </c>
      <c r="E2334" s="4">
        <v>3315</v>
      </c>
      <c r="F2334" t="s">
        <v>8219</v>
      </c>
      <c r="G2334" t="s">
        <v>8224</v>
      </c>
      <c r="H2334" t="s">
        <v>8246</v>
      </c>
      <c r="I2334">
        <v>1437067476</v>
      </c>
      <c r="J2334" s="11">
        <f>(((I2334/60)/60)/24)+DATE(1970,1,1)</f>
        <v>42201.725416666668</v>
      </c>
      <c r="K2334">
        <v>1434475476</v>
      </c>
      <c r="L2334" s="15">
        <f>(((K2334/60)/60)/24)+DATE(1970,1,1)</f>
        <v>42171.725416666668</v>
      </c>
      <c r="M2334" s="63">
        <f>DATEDIF(L2334,J2334,"D")</f>
        <v>30</v>
      </c>
      <c r="N2334" s="5">
        <v>30</v>
      </c>
      <c r="O2334" t="b">
        <v>1</v>
      </c>
      <c r="P2334">
        <v>49</v>
      </c>
      <c r="Q2334" t="b">
        <v>1</v>
      </c>
      <c r="R2334" t="s">
        <v>8271</v>
      </c>
      <c r="S2334" s="2">
        <f>IF(E2334=0,0,E2334/D2334*100)</f>
        <v>100.45454545454547</v>
      </c>
      <c r="T2334" s="4">
        <f>IF(E2334=0,0,E2334/P2334)</f>
        <v>67.65306122448979</v>
      </c>
      <c r="U2334" t="str">
        <f>PROPER(LEFT(R2334,(SEARCH("/",R2334)-2)+1))</f>
        <v>Theater</v>
      </c>
      <c r="V2334" t="str">
        <f>PROPER(RIGHT(R2334,LEN(R2334)-SEARCH("/",R2334)))</f>
        <v>Plays</v>
      </c>
    </row>
    <row r="2335" spans="1:22" x14ac:dyDescent="0.25">
      <c r="A2335">
        <v>3265</v>
      </c>
      <c r="B2335" s="7" t="s">
        <v>3265</v>
      </c>
      <c r="C2335" s="7" t="s">
        <v>7375</v>
      </c>
      <c r="D2335" s="4">
        <v>2700</v>
      </c>
      <c r="E2335" s="4">
        <v>4428</v>
      </c>
      <c r="F2335" t="s">
        <v>8219</v>
      </c>
      <c r="G2335" t="s">
        <v>8241</v>
      </c>
      <c r="H2335" t="s">
        <v>8249</v>
      </c>
      <c r="I2335">
        <v>1449162000</v>
      </c>
      <c r="J2335" s="11">
        <f>(((I2335/60)/60)/24)+DATE(1970,1,1)</f>
        <v>42341.708333333328</v>
      </c>
      <c r="K2335">
        <v>1446570315</v>
      </c>
      <c r="L2335" s="15">
        <f>(((K2335/60)/60)/24)+DATE(1970,1,1)</f>
        <v>42311.711979166663</v>
      </c>
      <c r="M2335" s="63">
        <f>DATEDIF(L2335,J2335,"D")</f>
        <v>30</v>
      </c>
      <c r="N2335" s="5">
        <v>30</v>
      </c>
      <c r="O2335" t="b">
        <v>1</v>
      </c>
      <c r="P2335">
        <v>63</v>
      </c>
      <c r="Q2335" t="b">
        <v>1</v>
      </c>
      <c r="R2335" t="s">
        <v>8271</v>
      </c>
      <c r="S2335" s="2">
        <f>IF(E2335=0,0,E2335/D2335*100)</f>
        <v>164</v>
      </c>
      <c r="T2335" s="4">
        <f>IF(E2335=0,0,E2335/P2335)</f>
        <v>70.285714285714292</v>
      </c>
      <c r="U2335" t="str">
        <f>PROPER(LEFT(R2335,(SEARCH("/",R2335)-2)+1))</f>
        <v>Theater</v>
      </c>
      <c r="V2335" t="str">
        <f>PROPER(RIGHT(R2335,LEN(R2335)-SEARCH("/",R2335)))</f>
        <v>Plays</v>
      </c>
    </row>
    <row r="2336" spans="1:22" x14ac:dyDescent="0.25">
      <c r="A2336">
        <v>3267</v>
      </c>
      <c r="B2336" s="7" t="s">
        <v>3267</v>
      </c>
      <c r="C2336" s="7" t="s">
        <v>7377</v>
      </c>
      <c r="D2336" s="4">
        <v>15000</v>
      </c>
      <c r="E2336" s="4">
        <v>15315</v>
      </c>
      <c r="F2336" t="s">
        <v>8219</v>
      </c>
      <c r="G2336" t="s">
        <v>8224</v>
      </c>
      <c r="H2336" t="s">
        <v>8246</v>
      </c>
      <c r="I2336">
        <v>1437156660</v>
      </c>
      <c r="J2336" s="11">
        <f>(((I2336/60)/60)/24)+DATE(1970,1,1)</f>
        <v>42202.757638888885</v>
      </c>
      <c r="K2336">
        <v>1434564660</v>
      </c>
      <c r="L2336" s="15">
        <f>(((K2336/60)/60)/24)+DATE(1970,1,1)</f>
        <v>42172.757638888885</v>
      </c>
      <c r="M2336" s="63">
        <f>DATEDIF(L2336,J2336,"D")</f>
        <v>30</v>
      </c>
      <c r="N2336" s="5">
        <v>30</v>
      </c>
      <c r="O2336" t="b">
        <v>1</v>
      </c>
      <c r="P2336">
        <v>288</v>
      </c>
      <c r="Q2336" t="b">
        <v>1</v>
      </c>
      <c r="R2336" t="s">
        <v>8271</v>
      </c>
      <c r="S2336" s="2">
        <f>IF(E2336=0,0,E2336/D2336*100)</f>
        <v>102.1</v>
      </c>
      <c r="T2336" s="4">
        <f>IF(E2336=0,0,E2336/P2336)</f>
        <v>53.177083333333336</v>
      </c>
      <c r="U2336" t="str">
        <f>PROPER(LEFT(R2336,(SEARCH("/",R2336)-2)+1))</f>
        <v>Theater</v>
      </c>
      <c r="V2336" t="str">
        <f>PROPER(RIGHT(R2336,LEN(R2336)-SEARCH("/",R2336)))</f>
        <v>Plays</v>
      </c>
    </row>
    <row r="2337" spans="1:22" x14ac:dyDescent="0.25">
      <c r="A2337">
        <v>3270</v>
      </c>
      <c r="B2337" s="7" t="s">
        <v>3270</v>
      </c>
      <c r="C2337" s="7" t="s">
        <v>7380</v>
      </c>
      <c r="D2337" s="4">
        <v>1800</v>
      </c>
      <c r="E2337" s="4">
        <v>1830</v>
      </c>
      <c r="F2337" t="s">
        <v>8219</v>
      </c>
      <c r="G2337" t="s">
        <v>8225</v>
      </c>
      <c r="H2337" t="s">
        <v>8247</v>
      </c>
      <c r="I2337">
        <v>1436705265</v>
      </c>
      <c r="J2337" s="11">
        <f>(((I2337/60)/60)/24)+DATE(1970,1,1)</f>
        <v>42197.533159722225</v>
      </c>
      <c r="K2337">
        <v>1434113265</v>
      </c>
      <c r="L2337" s="15">
        <f>(((K2337/60)/60)/24)+DATE(1970,1,1)</f>
        <v>42167.533159722225</v>
      </c>
      <c r="M2337" s="63">
        <f>DATEDIF(L2337,J2337,"D")</f>
        <v>30</v>
      </c>
      <c r="N2337" s="5">
        <v>30</v>
      </c>
      <c r="O2337" t="b">
        <v>1</v>
      </c>
      <c r="P2337">
        <v>30</v>
      </c>
      <c r="Q2337" t="b">
        <v>1</v>
      </c>
      <c r="R2337" t="s">
        <v>8271</v>
      </c>
      <c r="S2337" s="2">
        <f>IF(E2337=0,0,E2337/D2337*100)</f>
        <v>101.66666666666666</v>
      </c>
      <c r="T2337" s="4">
        <f>IF(E2337=0,0,E2337/P2337)</f>
        <v>61</v>
      </c>
      <c r="U2337" t="str">
        <f>PROPER(LEFT(R2337,(SEARCH("/",R2337)-2)+1))</f>
        <v>Theater</v>
      </c>
      <c r="V2337" t="str">
        <f>PROPER(RIGHT(R2337,LEN(R2337)-SEARCH("/",R2337)))</f>
        <v>Plays</v>
      </c>
    </row>
    <row r="2338" spans="1:22" x14ac:dyDescent="0.25">
      <c r="A2338">
        <v>3271</v>
      </c>
      <c r="B2338" s="7" t="s">
        <v>3271</v>
      </c>
      <c r="C2338" s="7" t="s">
        <v>7381</v>
      </c>
      <c r="D2338" s="4">
        <v>1500</v>
      </c>
      <c r="E2338" s="4">
        <v>1950</v>
      </c>
      <c r="F2338" t="s">
        <v>8219</v>
      </c>
      <c r="G2338" t="s">
        <v>8225</v>
      </c>
      <c r="H2338" t="s">
        <v>8247</v>
      </c>
      <c r="I2338">
        <v>1414927775</v>
      </c>
      <c r="J2338" s="11">
        <f>(((I2338/60)/60)/24)+DATE(1970,1,1)</f>
        <v>41945.478877314818</v>
      </c>
      <c r="K2338">
        <v>1412332175</v>
      </c>
      <c r="L2338" s="15">
        <f>(((K2338/60)/60)/24)+DATE(1970,1,1)</f>
        <v>41915.437210648146</v>
      </c>
      <c r="M2338" s="63">
        <f>DATEDIF(L2338,J2338,"D")</f>
        <v>30</v>
      </c>
      <c r="N2338" s="5">
        <v>30</v>
      </c>
      <c r="O2338" t="b">
        <v>1</v>
      </c>
      <c r="P2338">
        <v>51</v>
      </c>
      <c r="Q2338" t="b">
        <v>1</v>
      </c>
      <c r="R2338" t="s">
        <v>8271</v>
      </c>
      <c r="S2338" s="2">
        <f>IF(E2338=0,0,E2338/D2338*100)</f>
        <v>130</v>
      </c>
      <c r="T2338" s="4">
        <f>IF(E2338=0,0,E2338/P2338)</f>
        <v>38.235294117647058</v>
      </c>
      <c r="U2338" t="str">
        <f>PROPER(LEFT(R2338,(SEARCH("/",R2338)-2)+1))</f>
        <v>Theater</v>
      </c>
      <c r="V2338" t="str">
        <f>PROPER(RIGHT(R2338,LEN(R2338)-SEARCH("/",R2338)))</f>
        <v>Plays</v>
      </c>
    </row>
    <row r="2339" spans="1:22" x14ac:dyDescent="0.25">
      <c r="A2339">
        <v>3272</v>
      </c>
      <c r="B2339" s="7" t="s">
        <v>3272</v>
      </c>
      <c r="C2339" s="7" t="s">
        <v>7382</v>
      </c>
      <c r="D2339" s="4">
        <v>10000</v>
      </c>
      <c r="E2339" s="4">
        <v>15443</v>
      </c>
      <c r="F2339" t="s">
        <v>8219</v>
      </c>
      <c r="G2339" t="s">
        <v>8224</v>
      </c>
      <c r="H2339" t="s">
        <v>8246</v>
      </c>
      <c r="I2339">
        <v>1446814809</v>
      </c>
      <c r="J2339" s="11">
        <f>(((I2339/60)/60)/24)+DATE(1970,1,1)</f>
        <v>42314.541770833333</v>
      </c>
      <c r="K2339">
        <v>1444219209</v>
      </c>
      <c r="L2339" s="15">
        <f>(((K2339/60)/60)/24)+DATE(1970,1,1)</f>
        <v>42284.500104166669</v>
      </c>
      <c r="M2339" s="63">
        <f>DATEDIF(L2339,J2339,"D")</f>
        <v>30</v>
      </c>
      <c r="N2339" s="5">
        <v>30</v>
      </c>
      <c r="O2339" t="b">
        <v>1</v>
      </c>
      <c r="P2339">
        <v>145</v>
      </c>
      <c r="Q2339" t="b">
        <v>1</v>
      </c>
      <c r="R2339" t="s">
        <v>8271</v>
      </c>
      <c r="S2339" s="2">
        <f>IF(E2339=0,0,E2339/D2339*100)</f>
        <v>154.43</v>
      </c>
      <c r="T2339" s="4">
        <f>IF(E2339=0,0,E2339/P2339)</f>
        <v>106.50344827586207</v>
      </c>
      <c r="U2339" t="str">
        <f>PROPER(LEFT(R2339,(SEARCH("/",R2339)-2)+1))</f>
        <v>Theater</v>
      </c>
      <c r="V2339" t="str">
        <f>PROPER(RIGHT(R2339,LEN(R2339)-SEARCH("/",R2339)))</f>
        <v>Plays</v>
      </c>
    </row>
    <row r="2340" spans="1:22" x14ac:dyDescent="0.25">
      <c r="A2340">
        <v>3277</v>
      </c>
      <c r="B2340" s="7" t="s">
        <v>3277</v>
      </c>
      <c r="C2340" s="7" t="s">
        <v>7387</v>
      </c>
      <c r="D2340" s="4">
        <v>5000</v>
      </c>
      <c r="E2340" s="4">
        <v>5430</v>
      </c>
      <c r="F2340" t="s">
        <v>8219</v>
      </c>
      <c r="G2340" t="s">
        <v>8225</v>
      </c>
      <c r="H2340" t="s">
        <v>8247</v>
      </c>
      <c r="I2340">
        <v>1416331406</v>
      </c>
      <c r="J2340" s="11">
        <f>(((I2340/60)/60)/24)+DATE(1970,1,1)</f>
        <v>41961.724606481483</v>
      </c>
      <c r="K2340">
        <v>1413735806</v>
      </c>
      <c r="L2340" s="15">
        <f>(((K2340/60)/60)/24)+DATE(1970,1,1)</f>
        <v>41931.682939814818</v>
      </c>
      <c r="M2340" s="63">
        <f>DATEDIF(L2340,J2340,"D")</f>
        <v>30</v>
      </c>
      <c r="N2340" s="5">
        <v>30</v>
      </c>
      <c r="O2340" t="b">
        <v>1</v>
      </c>
      <c r="P2340">
        <v>100</v>
      </c>
      <c r="Q2340" t="b">
        <v>1</v>
      </c>
      <c r="R2340" t="s">
        <v>8271</v>
      </c>
      <c r="S2340" s="2">
        <f>IF(E2340=0,0,E2340/D2340*100)</f>
        <v>108.60000000000001</v>
      </c>
      <c r="T2340" s="4">
        <f>IF(E2340=0,0,E2340/P2340)</f>
        <v>54.3</v>
      </c>
      <c r="U2340" t="str">
        <f>PROPER(LEFT(R2340,(SEARCH("/",R2340)-2)+1))</f>
        <v>Theater</v>
      </c>
      <c r="V2340" t="str">
        <f>PROPER(RIGHT(R2340,LEN(R2340)-SEARCH("/",R2340)))</f>
        <v>Plays</v>
      </c>
    </row>
    <row r="2341" spans="1:22" x14ac:dyDescent="0.25">
      <c r="A2341">
        <v>3278</v>
      </c>
      <c r="B2341" s="7" t="s">
        <v>3278</v>
      </c>
      <c r="C2341" s="7" t="s">
        <v>7388</v>
      </c>
      <c r="D2341" s="4">
        <v>2500</v>
      </c>
      <c r="E2341" s="4">
        <v>2585</v>
      </c>
      <c r="F2341" t="s">
        <v>8219</v>
      </c>
      <c r="G2341" t="s">
        <v>8225</v>
      </c>
      <c r="H2341" t="s">
        <v>8247</v>
      </c>
      <c r="I2341">
        <v>1433017303</v>
      </c>
      <c r="J2341" s="11">
        <f>(((I2341/60)/60)/24)+DATE(1970,1,1)</f>
        <v>42154.848414351851</v>
      </c>
      <c r="K2341">
        <v>1430425303</v>
      </c>
      <c r="L2341" s="15">
        <f>(((K2341/60)/60)/24)+DATE(1970,1,1)</f>
        <v>42124.848414351851</v>
      </c>
      <c r="M2341" s="63">
        <f>DATEDIF(L2341,J2341,"D")</f>
        <v>30</v>
      </c>
      <c r="N2341" s="5">
        <v>30</v>
      </c>
      <c r="O2341" t="b">
        <v>1</v>
      </c>
      <c r="P2341">
        <v>34</v>
      </c>
      <c r="Q2341" t="b">
        <v>1</v>
      </c>
      <c r="R2341" t="s">
        <v>8271</v>
      </c>
      <c r="S2341" s="2">
        <f>IF(E2341=0,0,E2341/D2341*100)</f>
        <v>103.4</v>
      </c>
      <c r="T2341" s="4">
        <f>IF(E2341=0,0,E2341/P2341)</f>
        <v>76.029411764705884</v>
      </c>
      <c r="U2341" t="str">
        <f>PROPER(LEFT(R2341,(SEARCH("/",R2341)-2)+1))</f>
        <v>Theater</v>
      </c>
      <c r="V2341" t="str">
        <f>PROPER(RIGHT(R2341,LEN(R2341)-SEARCH("/",R2341)))</f>
        <v>Plays</v>
      </c>
    </row>
    <row r="2342" spans="1:22" x14ac:dyDescent="0.25">
      <c r="A2342">
        <v>3279</v>
      </c>
      <c r="B2342" s="7" t="s">
        <v>3279</v>
      </c>
      <c r="C2342" s="7" t="s">
        <v>7389</v>
      </c>
      <c r="D2342" s="4">
        <v>5800</v>
      </c>
      <c r="E2342" s="4">
        <v>6628</v>
      </c>
      <c r="F2342" t="s">
        <v>8219</v>
      </c>
      <c r="G2342" t="s">
        <v>8224</v>
      </c>
      <c r="H2342" t="s">
        <v>8246</v>
      </c>
      <c r="I2342">
        <v>1459474059</v>
      </c>
      <c r="J2342" s="11">
        <f>(((I2342/60)/60)/24)+DATE(1970,1,1)</f>
        <v>42461.06086805556</v>
      </c>
      <c r="K2342">
        <v>1456885659</v>
      </c>
      <c r="L2342" s="15">
        <f>(((K2342/60)/60)/24)+DATE(1970,1,1)</f>
        <v>42431.102534722217</v>
      </c>
      <c r="M2342" s="63">
        <f>DATEDIF(L2342,J2342,"D")</f>
        <v>30</v>
      </c>
      <c r="N2342" s="5">
        <v>30</v>
      </c>
      <c r="O2342" t="b">
        <v>0</v>
      </c>
      <c r="P2342">
        <v>63</v>
      </c>
      <c r="Q2342" t="b">
        <v>1</v>
      </c>
      <c r="R2342" t="s">
        <v>8271</v>
      </c>
      <c r="S2342" s="2">
        <f>IF(E2342=0,0,E2342/D2342*100)</f>
        <v>114.27586206896552</v>
      </c>
      <c r="T2342" s="4">
        <f>IF(E2342=0,0,E2342/P2342)</f>
        <v>105.2063492063492</v>
      </c>
      <c r="U2342" t="str">
        <f>PROPER(LEFT(R2342,(SEARCH("/",R2342)-2)+1))</f>
        <v>Theater</v>
      </c>
      <c r="V2342" t="str">
        <f>PROPER(RIGHT(R2342,LEN(R2342)-SEARCH("/",R2342)))</f>
        <v>Plays</v>
      </c>
    </row>
    <row r="2343" spans="1:22" x14ac:dyDescent="0.25">
      <c r="A2343">
        <v>3281</v>
      </c>
      <c r="B2343" s="7" t="s">
        <v>3281</v>
      </c>
      <c r="C2343" s="7" t="s">
        <v>7391</v>
      </c>
      <c r="D2343" s="4">
        <v>5000</v>
      </c>
      <c r="E2343" s="4">
        <v>6080</v>
      </c>
      <c r="F2343" t="s">
        <v>8219</v>
      </c>
      <c r="G2343" t="s">
        <v>8224</v>
      </c>
      <c r="H2343" t="s">
        <v>8246</v>
      </c>
      <c r="I2343">
        <v>1441153705</v>
      </c>
      <c r="J2343" s="11">
        <f>(((I2343/60)/60)/24)+DATE(1970,1,1)</f>
        <v>42249.019733796296</v>
      </c>
      <c r="K2343">
        <v>1438561705</v>
      </c>
      <c r="L2343" s="15">
        <f>(((K2343/60)/60)/24)+DATE(1970,1,1)</f>
        <v>42219.019733796296</v>
      </c>
      <c r="M2343" s="63">
        <f>DATEDIF(L2343,J2343,"D")</f>
        <v>30</v>
      </c>
      <c r="N2343" s="5">
        <v>30</v>
      </c>
      <c r="O2343" t="b">
        <v>0</v>
      </c>
      <c r="P2343">
        <v>47</v>
      </c>
      <c r="Q2343" t="b">
        <v>1</v>
      </c>
      <c r="R2343" t="s">
        <v>8271</v>
      </c>
      <c r="S2343" s="2">
        <f>IF(E2343=0,0,E2343/D2343*100)</f>
        <v>121.6</v>
      </c>
      <c r="T2343" s="4">
        <f>IF(E2343=0,0,E2343/P2343)</f>
        <v>129.36170212765958</v>
      </c>
      <c r="U2343" t="str">
        <f>PROPER(LEFT(R2343,(SEARCH("/",R2343)-2)+1))</f>
        <v>Theater</v>
      </c>
      <c r="V2343" t="str">
        <f>PROPER(RIGHT(R2343,LEN(R2343)-SEARCH("/",R2343)))</f>
        <v>Plays</v>
      </c>
    </row>
    <row r="2344" spans="1:22" x14ac:dyDescent="0.25">
      <c r="A2344">
        <v>3286</v>
      </c>
      <c r="B2344" s="7" t="s">
        <v>3286</v>
      </c>
      <c r="C2344" s="7" t="s">
        <v>7396</v>
      </c>
      <c r="D2344" s="4">
        <v>15000</v>
      </c>
      <c r="E2344" s="4">
        <v>15265</v>
      </c>
      <c r="F2344" t="s">
        <v>8219</v>
      </c>
      <c r="G2344" t="s">
        <v>8224</v>
      </c>
      <c r="H2344" t="s">
        <v>8246</v>
      </c>
      <c r="I2344">
        <v>1471291782</v>
      </c>
      <c r="J2344" s="11">
        <f>(((I2344/60)/60)/24)+DATE(1970,1,1)</f>
        <v>42597.840069444443</v>
      </c>
      <c r="K2344">
        <v>1468699782</v>
      </c>
      <c r="L2344" s="15">
        <f>(((K2344/60)/60)/24)+DATE(1970,1,1)</f>
        <v>42567.840069444443</v>
      </c>
      <c r="M2344" s="63">
        <f>DATEDIF(L2344,J2344,"D")</f>
        <v>30</v>
      </c>
      <c r="N2344" s="5">
        <v>30</v>
      </c>
      <c r="O2344" t="b">
        <v>0</v>
      </c>
      <c r="P2344">
        <v>122</v>
      </c>
      <c r="Q2344" t="b">
        <v>1</v>
      </c>
      <c r="R2344" t="s">
        <v>8271</v>
      </c>
      <c r="S2344" s="2">
        <f>IF(E2344=0,0,E2344/D2344*100)</f>
        <v>101.76666666666667</v>
      </c>
      <c r="T2344" s="4">
        <f>IF(E2344=0,0,E2344/P2344)</f>
        <v>125.12295081967213</v>
      </c>
      <c r="U2344" t="str">
        <f>PROPER(LEFT(R2344,(SEARCH("/",R2344)-2)+1))</f>
        <v>Theater</v>
      </c>
      <c r="V2344" t="str">
        <f>PROPER(RIGHT(R2344,LEN(R2344)-SEARCH("/",R2344)))</f>
        <v>Plays</v>
      </c>
    </row>
    <row r="2345" spans="1:22" x14ac:dyDescent="0.25">
      <c r="A2345">
        <v>3290</v>
      </c>
      <c r="B2345" s="7" t="s">
        <v>3290</v>
      </c>
      <c r="C2345" s="7" t="s">
        <v>7400</v>
      </c>
      <c r="D2345" s="4">
        <v>2000</v>
      </c>
      <c r="E2345" s="4">
        <v>2424</v>
      </c>
      <c r="F2345" t="s">
        <v>8219</v>
      </c>
      <c r="G2345" t="s">
        <v>8225</v>
      </c>
      <c r="H2345" t="s">
        <v>8247</v>
      </c>
      <c r="I2345">
        <v>1489234891</v>
      </c>
      <c r="J2345" s="11">
        <f>(((I2345/60)/60)/24)+DATE(1970,1,1)</f>
        <v>42805.51494212963</v>
      </c>
      <c r="K2345">
        <v>1486642891</v>
      </c>
      <c r="L2345" s="15">
        <f>(((K2345/60)/60)/24)+DATE(1970,1,1)</f>
        <v>42775.51494212963</v>
      </c>
      <c r="M2345" s="63">
        <f>DATEDIF(L2345,J2345,"D")</f>
        <v>30</v>
      </c>
      <c r="N2345" s="5">
        <v>30</v>
      </c>
      <c r="O2345" t="b">
        <v>0</v>
      </c>
      <c r="P2345">
        <v>72</v>
      </c>
      <c r="Q2345" t="b">
        <v>1</v>
      </c>
      <c r="R2345" t="s">
        <v>8271</v>
      </c>
      <c r="S2345" s="2">
        <f>IF(E2345=0,0,E2345/D2345*100)</f>
        <v>121.2</v>
      </c>
      <c r="T2345" s="4">
        <f>IF(E2345=0,0,E2345/P2345)</f>
        <v>33.666666666666664</v>
      </c>
      <c r="U2345" t="str">
        <f>PROPER(LEFT(R2345,(SEARCH("/",R2345)-2)+1))</f>
        <v>Theater</v>
      </c>
      <c r="V2345" t="str">
        <f>PROPER(RIGHT(R2345,LEN(R2345)-SEARCH("/",R2345)))</f>
        <v>Plays</v>
      </c>
    </row>
    <row r="2346" spans="1:22" x14ac:dyDescent="0.25">
      <c r="A2346">
        <v>3293</v>
      </c>
      <c r="B2346" s="7" t="s">
        <v>3293</v>
      </c>
      <c r="C2346" s="7" t="s">
        <v>7403</v>
      </c>
      <c r="D2346" s="4">
        <v>4500</v>
      </c>
      <c r="E2346" s="4">
        <v>7670</v>
      </c>
      <c r="F2346" t="s">
        <v>8219</v>
      </c>
      <c r="G2346" t="s">
        <v>8228</v>
      </c>
      <c r="H2346" t="s">
        <v>8250</v>
      </c>
      <c r="I2346">
        <v>1488622352</v>
      </c>
      <c r="J2346" s="11">
        <f>(((I2346/60)/60)/24)+DATE(1970,1,1)</f>
        <v>42798.425370370373</v>
      </c>
      <c r="K2346">
        <v>1486030352</v>
      </c>
      <c r="L2346" s="15">
        <f>(((K2346/60)/60)/24)+DATE(1970,1,1)</f>
        <v>42768.425370370373</v>
      </c>
      <c r="M2346" s="63">
        <f>DATEDIF(L2346,J2346,"D")</f>
        <v>30</v>
      </c>
      <c r="N2346" s="5">
        <v>30</v>
      </c>
      <c r="O2346" t="b">
        <v>0</v>
      </c>
      <c r="P2346">
        <v>91</v>
      </c>
      <c r="Q2346" t="b">
        <v>1</v>
      </c>
      <c r="R2346" t="s">
        <v>8271</v>
      </c>
      <c r="S2346" s="2">
        <f>IF(E2346=0,0,E2346/D2346*100)</f>
        <v>170.44444444444446</v>
      </c>
      <c r="T2346" s="4">
        <f>IF(E2346=0,0,E2346/P2346)</f>
        <v>84.285714285714292</v>
      </c>
      <c r="U2346" t="str">
        <f>PROPER(LEFT(R2346,(SEARCH("/",R2346)-2)+1))</f>
        <v>Theater</v>
      </c>
      <c r="V2346" t="str">
        <f>PROPER(RIGHT(R2346,LEN(R2346)-SEARCH("/",R2346)))</f>
        <v>Plays</v>
      </c>
    </row>
    <row r="2347" spans="1:22" x14ac:dyDescent="0.25">
      <c r="A2347">
        <v>3294</v>
      </c>
      <c r="B2347" s="7" t="s">
        <v>3294</v>
      </c>
      <c r="C2347" s="7" t="s">
        <v>7404</v>
      </c>
      <c r="D2347" s="4">
        <v>600</v>
      </c>
      <c r="E2347" s="4">
        <v>710</v>
      </c>
      <c r="F2347" t="s">
        <v>8219</v>
      </c>
      <c r="G2347" t="s">
        <v>8225</v>
      </c>
      <c r="H2347" t="s">
        <v>8247</v>
      </c>
      <c r="I2347">
        <v>1434459554</v>
      </c>
      <c r="J2347" s="11">
        <f>(((I2347/60)/60)/24)+DATE(1970,1,1)</f>
        <v>42171.541134259256</v>
      </c>
      <c r="K2347">
        <v>1431867554</v>
      </c>
      <c r="L2347" s="15">
        <f>(((K2347/60)/60)/24)+DATE(1970,1,1)</f>
        <v>42141.541134259256</v>
      </c>
      <c r="M2347" s="63">
        <f>DATEDIF(L2347,J2347,"D")</f>
        <v>30</v>
      </c>
      <c r="N2347" s="5">
        <v>30</v>
      </c>
      <c r="O2347" t="b">
        <v>0</v>
      </c>
      <c r="P2347">
        <v>24</v>
      </c>
      <c r="Q2347" t="b">
        <v>1</v>
      </c>
      <c r="R2347" t="s">
        <v>8271</v>
      </c>
      <c r="S2347" s="2">
        <f>IF(E2347=0,0,E2347/D2347*100)</f>
        <v>118.33333333333333</v>
      </c>
      <c r="T2347" s="4">
        <f>IF(E2347=0,0,E2347/P2347)</f>
        <v>29.583333333333332</v>
      </c>
      <c r="U2347" t="str">
        <f>PROPER(LEFT(R2347,(SEARCH("/",R2347)-2)+1))</f>
        <v>Theater</v>
      </c>
      <c r="V2347" t="str">
        <f>PROPER(RIGHT(R2347,LEN(R2347)-SEARCH("/",R2347)))</f>
        <v>Plays</v>
      </c>
    </row>
    <row r="2348" spans="1:22" x14ac:dyDescent="0.25">
      <c r="A2348">
        <v>3295</v>
      </c>
      <c r="B2348" s="7" t="s">
        <v>3295</v>
      </c>
      <c r="C2348" s="7" t="s">
        <v>7405</v>
      </c>
      <c r="D2348" s="4">
        <v>700</v>
      </c>
      <c r="E2348" s="4">
        <v>720.01</v>
      </c>
      <c r="F2348" t="s">
        <v>8219</v>
      </c>
      <c r="G2348" t="s">
        <v>8225</v>
      </c>
      <c r="H2348" t="s">
        <v>8247</v>
      </c>
      <c r="I2348">
        <v>1474886229</v>
      </c>
      <c r="J2348" s="11">
        <f>(((I2348/60)/60)/24)+DATE(1970,1,1)</f>
        <v>42639.442465277782</v>
      </c>
      <c r="K2348">
        <v>1472294229</v>
      </c>
      <c r="L2348" s="15">
        <f>(((K2348/60)/60)/24)+DATE(1970,1,1)</f>
        <v>42609.442465277782</v>
      </c>
      <c r="M2348" s="63">
        <f>DATEDIF(L2348,J2348,"D")</f>
        <v>30</v>
      </c>
      <c r="N2348" s="5">
        <v>30</v>
      </c>
      <c r="O2348" t="b">
        <v>0</v>
      </c>
      <c r="P2348">
        <v>27</v>
      </c>
      <c r="Q2348" t="b">
        <v>1</v>
      </c>
      <c r="R2348" t="s">
        <v>8271</v>
      </c>
      <c r="S2348" s="2">
        <f>IF(E2348=0,0,E2348/D2348*100)</f>
        <v>102.85857142857142</v>
      </c>
      <c r="T2348" s="4">
        <f>IF(E2348=0,0,E2348/P2348)</f>
        <v>26.667037037037037</v>
      </c>
      <c r="U2348" t="str">
        <f>PROPER(LEFT(R2348,(SEARCH("/",R2348)-2)+1))</f>
        <v>Theater</v>
      </c>
      <c r="V2348" t="str">
        <f>PROPER(RIGHT(R2348,LEN(R2348)-SEARCH("/",R2348)))</f>
        <v>Plays</v>
      </c>
    </row>
    <row r="2349" spans="1:22" x14ac:dyDescent="0.25">
      <c r="A2349">
        <v>3299</v>
      </c>
      <c r="B2349" s="7" t="s">
        <v>3299</v>
      </c>
      <c r="C2349" s="7" t="s">
        <v>7409</v>
      </c>
      <c r="D2349" s="4">
        <v>3000</v>
      </c>
      <c r="E2349" s="4">
        <v>3486</v>
      </c>
      <c r="F2349" t="s">
        <v>8219</v>
      </c>
      <c r="G2349" t="s">
        <v>8224</v>
      </c>
      <c r="H2349" t="s">
        <v>8246</v>
      </c>
      <c r="I2349">
        <v>1444860063</v>
      </c>
      <c r="J2349" s="11">
        <f>(((I2349/60)/60)/24)+DATE(1970,1,1)</f>
        <v>42291.917395833334</v>
      </c>
      <c r="K2349">
        <v>1442268063</v>
      </c>
      <c r="L2349" s="15">
        <f>(((K2349/60)/60)/24)+DATE(1970,1,1)</f>
        <v>42261.917395833334</v>
      </c>
      <c r="M2349" s="63">
        <f>DATEDIF(L2349,J2349,"D")</f>
        <v>30</v>
      </c>
      <c r="N2349" s="5">
        <v>30</v>
      </c>
      <c r="O2349" t="b">
        <v>0</v>
      </c>
      <c r="P2349">
        <v>63</v>
      </c>
      <c r="Q2349" t="b">
        <v>1</v>
      </c>
      <c r="R2349" t="s">
        <v>8271</v>
      </c>
      <c r="S2349" s="2">
        <f>IF(E2349=0,0,E2349/D2349*100)</f>
        <v>116.19999999999999</v>
      </c>
      <c r="T2349" s="4">
        <f>IF(E2349=0,0,E2349/P2349)</f>
        <v>55.333333333333336</v>
      </c>
      <c r="U2349" t="str">
        <f>PROPER(LEFT(R2349,(SEARCH("/",R2349)-2)+1))</f>
        <v>Theater</v>
      </c>
      <c r="V2349" t="str">
        <f>PROPER(RIGHT(R2349,LEN(R2349)-SEARCH("/",R2349)))</f>
        <v>Plays</v>
      </c>
    </row>
    <row r="2350" spans="1:22" x14ac:dyDescent="0.25">
      <c r="A2350">
        <v>3302</v>
      </c>
      <c r="B2350" s="7" t="s">
        <v>3302</v>
      </c>
      <c r="C2350" s="7" t="s">
        <v>7412</v>
      </c>
      <c r="D2350" s="4">
        <v>8400</v>
      </c>
      <c r="E2350" s="4">
        <v>8685</v>
      </c>
      <c r="F2350" t="s">
        <v>8219</v>
      </c>
      <c r="G2350" t="s">
        <v>8227</v>
      </c>
      <c r="H2350" t="s">
        <v>8249</v>
      </c>
      <c r="I2350">
        <v>1481099176</v>
      </c>
      <c r="J2350" s="11">
        <f>(((I2350/60)/60)/24)+DATE(1970,1,1)</f>
        <v>42711.35157407407</v>
      </c>
      <c r="K2350">
        <v>1478507176</v>
      </c>
      <c r="L2350" s="15">
        <f>(((K2350/60)/60)/24)+DATE(1970,1,1)</f>
        <v>42681.35157407407</v>
      </c>
      <c r="M2350" s="63">
        <f>DATEDIF(L2350,J2350,"D")</f>
        <v>30</v>
      </c>
      <c r="N2350" s="5">
        <v>30</v>
      </c>
      <c r="O2350" t="b">
        <v>0</v>
      </c>
      <c r="P2350">
        <v>50</v>
      </c>
      <c r="Q2350" t="b">
        <v>1</v>
      </c>
      <c r="R2350" t="s">
        <v>8271</v>
      </c>
      <c r="S2350" s="2">
        <f>IF(E2350=0,0,E2350/D2350*100)</f>
        <v>103.39285714285715</v>
      </c>
      <c r="T2350" s="4">
        <f>IF(E2350=0,0,E2350/P2350)</f>
        <v>173.7</v>
      </c>
      <c r="U2350" t="str">
        <f>PROPER(LEFT(R2350,(SEARCH("/",R2350)-2)+1))</f>
        <v>Theater</v>
      </c>
      <c r="V2350" t="str">
        <f>PROPER(RIGHT(R2350,LEN(R2350)-SEARCH("/",R2350)))</f>
        <v>Plays</v>
      </c>
    </row>
    <row r="2351" spans="1:22" x14ac:dyDescent="0.25">
      <c r="A2351">
        <v>3304</v>
      </c>
      <c r="B2351" s="7" t="s">
        <v>3304</v>
      </c>
      <c r="C2351" s="7" t="s">
        <v>7414</v>
      </c>
      <c r="D2351" s="4">
        <v>15000</v>
      </c>
      <c r="E2351" s="4">
        <v>15677.5</v>
      </c>
      <c r="F2351" t="s">
        <v>8219</v>
      </c>
      <c r="G2351" t="s">
        <v>8224</v>
      </c>
      <c r="H2351" t="s">
        <v>8246</v>
      </c>
      <c r="I2351">
        <v>1482418752</v>
      </c>
      <c r="J2351" s="11">
        <f>(((I2351/60)/60)/24)+DATE(1970,1,1)</f>
        <v>42726.624444444446</v>
      </c>
      <c r="K2351">
        <v>1479826752</v>
      </c>
      <c r="L2351" s="15">
        <f>(((K2351/60)/60)/24)+DATE(1970,1,1)</f>
        <v>42696.624444444446</v>
      </c>
      <c r="M2351" s="63">
        <f>DATEDIF(L2351,J2351,"D")</f>
        <v>30</v>
      </c>
      <c r="N2351" s="5">
        <v>30</v>
      </c>
      <c r="O2351" t="b">
        <v>0</v>
      </c>
      <c r="P2351">
        <v>175</v>
      </c>
      <c r="Q2351" t="b">
        <v>1</v>
      </c>
      <c r="R2351" t="s">
        <v>8271</v>
      </c>
      <c r="S2351" s="2">
        <f>IF(E2351=0,0,E2351/D2351*100)</f>
        <v>104.51666666666665</v>
      </c>
      <c r="T2351" s="4">
        <f>IF(E2351=0,0,E2351/P2351)</f>
        <v>89.585714285714289</v>
      </c>
      <c r="U2351" t="str">
        <f>PROPER(LEFT(R2351,(SEARCH("/",R2351)-2)+1))</f>
        <v>Theater</v>
      </c>
      <c r="V2351" t="str">
        <f>PROPER(RIGHT(R2351,LEN(R2351)-SEARCH("/",R2351)))</f>
        <v>Plays</v>
      </c>
    </row>
    <row r="2352" spans="1:22" x14ac:dyDescent="0.25">
      <c r="A2352">
        <v>3305</v>
      </c>
      <c r="B2352" s="7" t="s">
        <v>3305</v>
      </c>
      <c r="C2352" s="7" t="s">
        <v>7415</v>
      </c>
      <c r="D2352" s="4">
        <v>4000</v>
      </c>
      <c r="E2352" s="4">
        <v>4081</v>
      </c>
      <c r="F2352" t="s">
        <v>8219</v>
      </c>
      <c r="G2352" t="s">
        <v>8224</v>
      </c>
      <c r="H2352" t="s">
        <v>8246</v>
      </c>
      <c r="I2352">
        <v>1438374748</v>
      </c>
      <c r="J2352" s="11">
        <f>(((I2352/60)/60)/24)+DATE(1970,1,1)</f>
        <v>42216.855879629627</v>
      </c>
      <c r="K2352">
        <v>1435782748</v>
      </c>
      <c r="L2352" s="15">
        <f>(((K2352/60)/60)/24)+DATE(1970,1,1)</f>
        <v>42186.855879629627</v>
      </c>
      <c r="M2352" s="63">
        <f>DATEDIF(L2352,J2352,"D")</f>
        <v>30</v>
      </c>
      <c r="N2352" s="5">
        <v>30</v>
      </c>
      <c r="O2352" t="b">
        <v>0</v>
      </c>
      <c r="P2352">
        <v>20</v>
      </c>
      <c r="Q2352" t="b">
        <v>1</v>
      </c>
      <c r="R2352" t="s">
        <v>8271</v>
      </c>
      <c r="S2352" s="2">
        <f>IF(E2352=0,0,E2352/D2352*100)</f>
        <v>102.02500000000001</v>
      </c>
      <c r="T2352" s="4">
        <f>IF(E2352=0,0,E2352/P2352)</f>
        <v>204.05</v>
      </c>
      <c r="U2352" t="str">
        <f>PROPER(LEFT(R2352,(SEARCH("/",R2352)-2)+1))</f>
        <v>Theater</v>
      </c>
      <c r="V2352" t="str">
        <f>PROPER(RIGHT(R2352,LEN(R2352)-SEARCH("/",R2352)))</f>
        <v>Plays</v>
      </c>
    </row>
    <row r="2353" spans="1:22" x14ac:dyDescent="0.25">
      <c r="A2353">
        <v>3307</v>
      </c>
      <c r="B2353" s="7" t="s">
        <v>3307</v>
      </c>
      <c r="C2353" s="7" t="s">
        <v>7417</v>
      </c>
      <c r="D2353" s="4">
        <v>1000</v>
      </c>
      <c r="E2353" s="4">
        <v>1066.8</v>
      </c>
      <c r="F2353" t="s">
        <v>8219</v>
      </c>
      <c r="G2353" t="s">
        <v>8224</v>
      </c>
      <c r="H2353" t="s">
        <v>8246</v>
      </c>
      <c r="I2353">
        <v>1463275339</v>
      </c>
      <c r="J2353" s="11">
        <f>(((I2353/60)/60)/24)+DATE(1970,1,1)</f>
        <v>42505.057164351849</v>
      </c>
      <c r="K2353">
        <v>1460683339</v>
      </c>
      <c r="L2353" s="15">
        <f>(((K2353/60)/60)/24)+DATE(1970,1,1)</f>
        <v>42475.057164351849</v>
      </c>
      <c r="M2353" s="63">
        <f>DATEDIF(L2353,J2353,"D")</f>
        <v>30</v>
      </c>
      <c r="N2353" s="5">
        <v>30</v>
      </c>
      <c r="O2353" t="b">
        <v>0</v>
      </c>
      <c r="P2353">
        <v>20</v>
      </c>
      <c r="Q2353" t="b">
        <v>1</v>
      </c>
      <c r="R2353" t="s">
        <v>8271</v>
      </c>
      <c r="S2353" s="2">
        <f>IF(E2353=0,0,E2353/D2353*100)</f>
        <v>106.67999999999999</v>
      </c>
      <c r="T2353" s="4">
        <f>IF(E2353=0,0,E2353/P2353)</f>
        <v>53.339999999999996</v>
      </c>
      <c r="U2353" t="str">
        <f>PROPER(LEFT(R2353,(SEARCH("/",R2353)-2)+1))</f>
        <v>Theater</v>
      </c>
      <c r="V2353" t="str">
        <f>PROPER(RIGHT(R2353,LEN(R2353)-SEARCH("/",R2353)))</f>
        <v>Plays</v>
      </c>
    </row>
    <row r="2354" spans="1:22" x14ac:dyDescent="0.25">
      <c r="A2354">
        <v>3310</v>
      </c>
      <c r="B2354" s="7" t="s">
        <v>3310</v>
      </c>
      <c r="C2354" s="7" t="s">
        <v>7420</v>
      </c>
      <c r="D2354" s="4">
        <v>6500</v>
      </c>
      <c r="E2354" s="4">
        <v>6505</v>
      </c>
      <c r="F2354" t="s">
        <v>8219</v>
      </c>
      <c r="G2354" t="s">
        <v>8224</v>
      </c>
      <c r="H2354" t="s">
        <v>8246</v>
      </c>
      <c r="I2354">
        <v>1444169825</v>
      </c>
      <c r="J2354" s="11">
        <f>(((I2354/60)/60)/24)+DATE(1970,1,1)</f>
        <v>42283.928530092591</v>
      </c>
      <c r="K2354">
        <v>1441577825</v>
      </c>
      <c r="L2354" s="15">
        <f>(((K2354/60)/60)/24)+DATE(1970,1,1)</f>
        <v>42253.928530092591</v>
      </c>
      <c r="M2354" s="63">
        <f>DATEDIF(L2354,J2354,"D")</f>
        <v>30</v>
      </c>
      <c r="N2354" s="5">
        <v>30</v>
      </c>
      <c r="O2354" t="b">
        <v>0</v>
      </c>
      <c r="P2354">
        <v>31</v>
      </c>
      <c r="Q2354" t="b">
        <v>1</v>
      </c>
      <c r="R2354" t="s">
        <v>8271</v>
      </c>
      <c r="S2354" s="2">
        <f>IF(E2354=0,0,E2354/D2354*100)</f>
        <v>100.07692307692308</v>
      </c>
      <c r="T2354" s="4">
        <f>IF(E2354=0,0,E2354/P2354)</f>
        <v>209.83870967741936</v>
      </c>
      <c r="U2354" t="str">
        <f>PROPER(LEFT(R2354,(SEARCH("/",R2354)-2)+1))</f>
        <v>Theater</v>
      </c>
      <c r="V2354" t="str">
        <f>PROPER(RIGHT(R2354,LEN(R2354)-SEARCH("/",R2354)))</f>
        <v>Plays</v>
      </c>
    </row>
    <row r="2355" spans="1:22" x14ac:dyDescent="0.25">
      <c r="A2355">
        <v>3311</v>
      </c>
      <c r="B2355" s="7" t="s">
        <v>3311</v>
      </c>
      <c r="C2355" s="7" t="s">
        <v>7421</v>
      </c>
      <c r="D2355" s="4">
        <v>2500</v>
      </c>
      <c r="E2355" s="4">
        <v>2746</v>
      </c>
      <c r="F2355" t="s">
        <v>8219</v>
      </c>
      <c r="G2355" t="s">
        <v>8224</v>
      </c>
      <c r="H2355" t="s">
        <v>8246</v>
      </c>
      <c r="I2355">
        <v>1445065210</v>
      </c>
      <c r="J2355" s="11">
        <f>(((I2355/60)/60)/24)+DATE(1970,1,1)</f>
        <v>42294.29178240741</v>
      </c>
      <c r="K2355">
        <v>1442473210</v>
      </c>
      <c r="L2355" s="15">
        <f>(((K2355/60)/60)/24)+DATE(1970,1,1)</f>
        <v>42264.29178240741</v>
      </c>
      <c r="M2355" s="63">
        <f>DATEDIF(L2355,J2355,"D")</f>
        <v>30</v>
      </c>
      <c r="N2355" s="5">
        <v>30</v>
      </c>
      <c r="O2355" t="b">
        <v>0</v>
      </c>
      <c r="P2355">
        <v>45</v>
      </c>
      <c r="Q2355" t="b">
        <v>1</v>
      </c>
      <c r="R2355" t="s">
        <v>8271</v>
      </c>
      <c r="S2355" s="2">
        <f>IF(E2355=0,0,E2355/D2355*100)</f>
        <v>109.84</v>
      </c>
      <c r="T2355" s="4">
        <f>IF(E2355=0,0,E2355/P2355)</f>
        <v>61.022222222222226</v>
      </c>
      <c r="U2355" t="str">
        <f>PROPER(LEFT(R2355,(SEARCH("/",R2355)-2)+1))</f>
        <v>Theater</v>
      </c>
      <c r="V2355" t="str">
        <f>PROPER(RIGHT(R2355,LEN(R2355)-SEARCH("/",R2355)))</f>
        <v>Plays</v>
      </c>
    </row>
    <row r="2356" spans="1:22" x14ac:dyDescent="0.25">
      <c r="A2356">
        <v>3315</v>
      </c>
      <c r="B2356" s="7" t="s">
        <v>3315</v>
      </c>
      <c r="C2356" s="7" t="s">
        <v>7425</v>
      </c>
      <c r="D2356" s="4">
        <v>4000</v>
      </c>
      <c r="E2356" s="4">
        <v>4400</v>
      </c>
      <c r="F2356" t="s">
        <v>8219</v>
      </c>
      <c r="G2356" t="s">
        <v>8225</v>
      </c>
      <c r="H2356" t="s">
        <v>8247</v>
      </c>
      <c r="I2356">
        <v>1462519041</v>
      </c>
      <c r="J2356" s="11">
        <f>(((I2356/60)/60)/24)+DATE(1970,1,1)</f>
        <v>42496.303715277783</v>
      </c>
      <c r="K2356">
        <v>1459927041</v>
      </c>
      <c r="L2356" s="15">
        <f>(((K2356/60)/60)/24)+DATE(1970,1,1)</f>
        <v>42466.303715277783</v>
      </c>
      <c r="M2356" s="63">
        <f>DATEDIF(L2356,J2356,"D")</f>
        <v>30</v>
      </c>
      <c r="N2356" s="5">
        <v>30</v>
      </c>
      <c r="O2356" t="b">
        <v>0</v>
      </c>
      <c r="P2356">
        <v>89</v>
      </c>
      <c r="Q2356" t="b">
        <v>1</v>
      </c>
      <c r="R2356" t="s">
        <v>8271</v>
      </c>
      <c r="S2356" s="2">
        <f>IF(E2356=0,0,E2356/D2356*100)</f>
        <v>110.00000000000001</v>
      </c>
      <c r="T2356" s="4">
        <f>IF(E2356=0,0,E2356/P2356)</f>
        <v>49.438202247191015</v>
      </c>
      <c r="U2356" t="str">
        <f>PROPER(LEFT(R2356,(SEARCH("/",R2356)-2)+1))</f>
        <v>Theater</v>
      </c>
      <c r="V2356" t="str">
        <f>PROPER(RIGHT(R2356,LEN(R2356)-SEARCH("/",R2356)))</f>
        <v>Plays</v>
      </c>
    </row>
    <row r="2357" spans="1:22" x14ac:dyDescent="0.25">
      <c r="A2357">
        <v>3317</v>
      </c>
      <c r="B2357" s="7" t="s">
        <v>3317</v>
      </c>
      <c r="C2357" s="7" t="s">
        <v>7427</v>
      </c>
      <c r="D2357" s="4">
        <v>1050</v>
      </c>
      <c r="E2357" s="4">
        <v>1115</v>
      </c>
      <c r="F2357" t="s">
        <v>8219</v>
      </c>
      <c r="G2357" t="s">
        <v>8224</v>
      </c>
      <c r="H2357" t="s">
        <v>8246</v>
      </c>
      <c r="I2357">
        <v>1465347424</v>
      </c>
      <c r="J2357" s="11">
        <f>(((I2357/60)/60)/24)+DATE(1970,1,1)</f>
        <v>42529.039629629624</v>
      </c>
      <c r="K2357">
        <v>1462755424</v>
      </c>
      <c r="L2357" s="15">
        <f>(((K2357/60)/60)/24)+DATE(1970,1,1)</f>
        <v>42499.039629629624</v>
      </c>
      <c r="M2357" s="63">
        <f>DATEDIF(L2357,J2357,"D")</f>
        <v>30</v>
      </c>
      <c r="N2357" s="5">
        <v>30</v>
      </c>
      <c r="O2357" t="b">
        <v>0</v>
      </c>
      <c r="P2357">
        <v>18</v>
      </c>
      <c r="Q2357" t="b">
        <v>1</v>
      </c>
      <c r="R2357" t="s">
        <v>8271</v>
      </c>
      <c r="S2357" s="2">
        <f>IF(E2357=0,0,E2357/D2357*100)</f>
        <v>106.19047619047619</v>
      </c>
      <c r="T2357" s="4">
        <f>IF(E2357=0,0,E2357/P2357)</f>
        <v>61.944444444444443</v>
      </c>
      <c r="U2357" t="str">
        <f>PROPER(LEFT(R2357,(SEARCH("/",R2357)-2)+1))</f>
        <v>Theater</v>
      </c>
      <c r="V2357" t="str">
        <f>PROPER(RIGHT(R2357,LEN(R2357)-SEARCH("/",R2357)))</f>
        <v>Plays</v>
      </c>
    </row>
    <row r="2358" spans="1:22" x14ac:dyDescent="0.25">
      <c r="A2358">
        <v>3320</v>
      </c>
      <c r="B2358" s="7" t="s">
        <v>3320</v>
      </c>
      <c r="C2358" s="7" t="s">
        <v>7430</v>
      </c>
      <c r="D2358" s="4">
        <v>2500</v>
      </c>
      <c r="E2358" s="4">
        <v>2525</v>
      </c>
      <c r="F2358" t="s">
        <v>8219</v>
      </c>
      <c r="G2358" t="s">
        <v>8224</v>
      </c>
      <c r="H2358" t="s">
        <v>8246</v>
      </c>
      <c r="I2358">
        <v>1466557557</v>
      </c>
      <c r="J2358" s="11">
        <f>(((I2358/60)/60)/24)+DATE(1970,1,1)</f>
        <v>42543.045798611114</v>
      </c>
      <c r="K2358">
        <v>1463965557</v>
      </c>
      <c r="L2358" s="15">
        <f>(((K2358/60)/60)/24)+DATE(1970,1,1)</f>
        <v>42513.045798611114</v>
      </c>
      <c r="M2358" s="63">
        <f>DATEDIF(L2358,J2358,"D")</f>
        <v>30</v>
      </c>
      <c r="N2358" s="5">
        <v>30</v>
      </c>
      <c r="O2358" t="b">
        <v>0</v>
      </c>
      <c r="P2358">
        <v>38</v>
      </c>
      <c r="Q2358" t="b">
        <v>1</v>
      </c>
      <c r="R2358" t="s">
        <v>8271</v>
      </c>
      <c r="S2358" s="2">
        <f>IF(E2358=0,0,E2358/D2358*100)</f>
        <v>101</v>
      </c>
      <c r="T2358" s="4">
        <f>IF(E2358=0,0,E2358/P2358)</f>
        <v>66.44736842105263</v>
      </c>
      <c r="U2358" t="str">
        <f>PROPER(LEFT(R2358,(SEARCH("/",R2358)-2)+1))</f>
        <v>Theater</v>
      </c>
      <c r="V2358" t="str">
        <f>PROPER(RIGHT(R2358,LEN(R2358)-SEARCH("/",R2358)))</f>
        <v>Plays</v>
      </c>
    </row>
    <row r="2359" spans="1:22" x14ac:dyDescent="0.25">
      <c r="A2359">
        <v>3323</v>
      </c>
      <c r="B2359" s="7" t="s">
        <v>3323</v>
      </c>
      <c r="C2359" s="7" t="s">
        <v>7433</v>
      </c>
      <c r="D2359" s="4">
        <v>1000</v>
      </c>
      <c r="E2359" s="4">
        <v>1259</v>
      </c>
      <c r="F2359" t="s">
        <v>8219</v>
      </c>
      <c r="G2359" t="s">
        <v>8225</v>
      </c>
      <c r="H2359" t="s">
        <v>8247</v>
      </c>
      <c r="I2359">
        <v>1474793208</v>
      </c>
      <c r="J2359" s="11">
        <f>(((I2359/60)/60)/24)+DATE(1970,1,1)</f>
        <v>42638.36583333333</v>
      </c>
      <c r="K2359">
        <v>1472201208</v>
      </c>
      <c r="L2359" s="15">
        <f>(((K2359/60)/60)/24)+DATE(1970,1,1)</f>
        <v>42608.36583333333</v>
      </c>
      <c r="M2359" s="63">
        <f>DATEDIF(L2359,J2359,"D")</f>
        <v>30</v>
      </c>
      <c r="N2359" s="5">
        <v>30</v>
      </c>
      <c r="O2359" t="b">
        <v>0</v>
      </c>
      <c r="P2359">
        <v>49</v>
      </c>
      <c r="Q2359" t="b">
        <v>1</v>
      </c>
      <c r="R2359" t="s">
        <v>8271</v>
      </c>
      <c r="S2359" s="2">
        <f>IF(E2359=0,0,E2359/D2359*100)</f>
        <v>125.89999999999999</v>
      </c>
      <c r="T2359" s="4">
        <f>IF(E2359=0,0,E2359/P2359)</f>
        <v>25.693877551020407</v>
      </c>
      <c r="U2359" t="str">
        <f>PROPER(LEFT(R2359,(SEARCH("/",R2359)-2)+1))</f>
        <v>Theater</v>
      </c>
      <c r="V2359" t="str">
        <f>PROPER(RIGHT(R2359,LEN(R2359)-SEARCH("/",R2359)))</f>
        <v>Plays</v>
      </c>
    </row>
    <row r="2360" spans="1:22" x14ac:dyDescent="0.25">
      <c r="A2360">
        <v>3326</v>
      </c>
      <c r="B2360" s="7" t="s">
        <v>3326</v>
      </c>
      <c r="C2360" s="7" t="s">
        <v>7436</v>
      </c>
      <c r="D2360" s="4">
        <v>8000</v>
      </c>
      <c r="E2360" s="4">
        <v>8110</v>
      </c>
      <c r="F2360" t="s">
        <v>8219</v>
      </c>
      <c r="G2360" t="s">
        <v>8224</v>
      </c>
      <c r="H2360" t="s">
        <v>8246</v>
      </c>
      <c r="I2360">
        <v>1425830905</v>
      </c>
      <c r="J2360" s="11">
        <f>(((I2360/60)/60)/24)+DATE(1970,1,1)</f>
        <v>42071.67251157407</v>
      </c>
      <c r="K2360">
        <v>1423242505</v>
      </c>
      <c r="L2360" s="15">
        <f>(((K2360/60)/60)/24)+DATE(1970,1,1)</f>
        <v>42041.714178240742</v>
      </c>
      <c r="M2360" s="63">
        <f>DATEDIF(L2360,J2360,"D")</f>
        <v>30</v>
      </c>
      <c r="N2360" s="5">
        <v>30</v>
      </c>
      <c r="O2360" t="b">
        <v>0</v>
      </c>
      <c r="P2360">
        <v>57</v>
      </c>
      <c r="Q2360" t="b">
        <v>1</v>
      </c>
      <c r="R2360" t="s">
        <v>8271</v>
      </c>
      <c r="S2360" s="2">
        <f>IF(E2360=0,0,E2360/D2360*100)</f>
        <v>101.375</v>
      </c>
      <c r="T2360" s="4">
        <f>IF(E2360=0,0,E2360/P2360)</f>
        <v>142.28070175438597</v>
      </c>
      <c r="U2360" t="str">
        <f>PROPER(LEFT(R2360,(SEARCH("/",R2360)-2)+1))</f>
        <v>Theater</v>
      </c>
      <c r="V2360" t="str">
        <f>PROPER(RIGHT(R2360,LEN(R2360)-SEARCH("/",R2360)))</f>
        <v>Plays</v>
      </c>
    </row>
    <row r="2361" spans="1:22" x14ac:dyDescent="0.25">
      <c r="A2361">
        <v>3327</v>
      </c>
      <c r="B2361" s="7" t="s">
        <v>3327</v>
      </c>
      <c r="C2361" s="7" t="s">
        <v>7437</v>
      </c>
      <c r="D2361" s="4">
        <v>800</v>
      </c>
      <c r="E2361" s="4">
        <v>810</v>
      </c>
      <c r="F2361" t="s">
        <v>8219</v>
      </c>
      <c r="G2361" t="s">
        <v>8225</v>
      </c>
      <c r="H2361" t="s">
        <v>8247</v>
      </c>
      <c r="I2361">
        <v>1462697966</v>
      </c>
      <c r="J2361" s="11">
        <f>(((I2361/60)/60)/24)+DATE(1970,1,1)</f>
        <v>42498.374606481477</v>
      </c>
      <c r="K2361">
        <v>1460105966</v>
      </c>
      <c r="L2361" s="15">
        <f>(((K2361/60)/60)/24)+DATE(1970,1,1)</f>
        <v>42468.374606481477</v>
      </c>
      <c r="M2361" s="63">
        <f>DATEDIF(L2361,J2361,"D")</f>
        <v>30</v>
      </c>
      <c r="N2361" s="5">
        <v>30</v>
      </c>
      <c r="O2361" t="b">
        <v>0</v>
      </c>
      <c r="P2361">
        <v>33</v>
      </c>
      <c r="Q2361" t="b">
        <v>1</v>
      </c>
      <c r="R2361" t="s">
        <v>8271</v>
      </c>
      <c r="S2361" s="2">
        <f>IF(E2361=0,0,E2361/D2361*100)</f>
        <v>101.25</v>
      </c>
      <c r="T2361" s="4">
        <f>IF(E2361=0,0,E2361/P2361)</f>
        <v>24.545454545454547</v>
      </c>
      <c r="U2361" t="str">
        <f>PROPER(LEFT(R2361,(SEARCH("/",R2361)-2)+1))</f>
        <v>Theater</v>
      </c>
      <c r="V2361" t="str">
        <f>PROPER(RIGHT(R2361,LEN(R2361)-SEARCH("/",R2361)))</f>
        <v>Plays</v>
      </c>
    </row>
    <row r="2362" spans="1:22" x14ac:dyDescent="0.25">
      <c r="A2362">
        <v>3330</v>
      </c>
      <c r="B2362" s="7" t="s">
        <v>3330</v>
      </c>
      <c r="C2362" s="7" t="s">
        <v>7440</v>
      </c>
      <c r="D2362" s="4">
        <v>1500</v>
      </c>
      <c r="E2362" s="4">
        <v>1594</v>
      </c>
      <c r="F2362" t="s">
        <v>8219</v>
      </c>
      <c r="G2362" t="s">
        <v>8225</v>
      </c>
      <c r="H2362" t="s">
        <v>8247</v>
      </c>
      <c r="I2362">
        <v>1427919468</v>
      </c>
      <c r="J2362" s="11">
        <f>(((I2362/60)/60)/24)+DATE(1970,1,1)</f>
        <v>42095.845694444448</v>
      </c>
      <c r="K2362">
        <v>1425331068</v>
      </c>
      <c r="L2362" s="15">
        <f>(((K2362/60)/60)/24)+DATE(1970,1,1)</f>
        <v>42065.887361111112</v>
      </c>
      <c r="M2362" s="63">
        <f>DATEDIF(L2362,J2362,"D")</f>
        <v>30</v>
      </c>
      <c r="N2362" s="5">
        <v>30</v>
      </c>
      <c r="O2362" t="b">
        <v>0</v>
      </c>
      <c r="P2362">
        <v>69</v>
      </c>
      <c r="Q2362" t="b">
        <v>1</v>
      </c>
      <c r="R2362" t="s">
        <v>8271</v>
      </c>
      <c r="S2362" s="2">
        <f>IF(E2362=0,0,E2362/D2362*100)</f>
        <v>106.26666666666667</v>
      </c>
      <c r="T2362" s="4">
        <f>IF(E2362=0,0,E2362/P2362)</f>
        <v>23.10144927536232</v>
      </c>
      <c r="U2362" t="str">
        <f>PROPER(LEFT(R2362,(SEARCH("/",R2362)-2)+1))</f>
        <v>Theater</v>
      </c>
      <c r="V2362" t="str">
        <f>PROPER(RIGHT(R2362,LEN(R2362)-SEARCH("/",R2362)))</f>
        <v>Plays</v>
      </c>
    </row>
    <row r="2363" spans="1:22" x14ac:dyDescent="0.25">
      <c r="A2363">
        <v>3332</v>
      </c>
      <c r="B2363" s="7" t="s">
        <v>3332</v>
      </c>
      <c r="C2363" s="7" t="s">
        <v>7442</v>
      </c>
      <c r="D2363" s="4">
        <v>6000</v>
      </c>
      <c r="E2363" s="4">
        <v>6000</v>
      </c>
      <c r="F2363" t="s">
        <v>8219</v>
      </c>
      <c r="G2363" t="s">
        <v>8224</v>
      </c>
      <c r="H2363" t="s">
        <v>8246</v>
      </c>
      <c r="I2363">
        <v>1405802330</v>
      </c>
      <c r="J2363" s="11">
        <f>(((I2363/60)/60)/24)+DATE(1970,1,1)</f>
        <v>41839.860300925924</v>
      </c>
      <c r="K2363">
        <v>1403210330</v>
      </c>
      <c r="L2363" s="15">
        <f>(((K2363/60)/60)/24)+DATE(1970,1,1)</f>
        <v>41809.860300925924</v>
      </c>
      <c r="M2363" s="63">
        <f>DATEDIF(L2363,J2363,"D")</f>
        <v>30</v>
      </c>
      <c r="N2363" s="5">
        <v>30</v>
      </c>
      <c r="O2363" t="b">
        <v>0</v>
      </c>
      <c r="P2363">
        <v>83</v>
      </c>
      <c r="Q2363" t="b">
        <v>1</v>
      </c>
      <c r="R2363" t="s">
        <v>8271</v>
      </c>
      <c r="S2363" s="2">
        <f>IF(E2363=0,0,E2363/D2363*100)</f>
        <v>100</v>
      </c>
      <c r="T2363" s="4">
        <f>IF(E2363=0,0,E2363/P2363)</f>
        <v>72.289156626506028</v>
      </c>
      <c r="U2363" t="str">
        <f>PROPER(LEFT(R2363,(SEARCH("/",R2363)-2)+1))</f>
        <v>Theater</v>
      </c>
      <c r="V2363" t="str">
        <f>PROPER(RIGHT(R2363,LEN(R2363)-SEARCH("/",R2363)))</f>
        <v>Plays</v>
      </c>
    </row>
    <row r="2364" spans="1:22" x14ac:dyDescent="0.25">
      <c r="A2364">
        <v>3334</v>
      </c>
      <c r="B2364" s="7" t="s">
        <v>3334</v>
      </c>
      <c r="C2364" s="7" t="s">
        <v>7444</v>
      </c>
      <c r="D2364" s="4">
        <v>3871</v>
      </c>
      <c r="E2364" s="4">
        <v>5366</v>
      </c>
      <c r="F2364" t="s">
        <v>8219</v>
      </c>
      <c r="G2364" t="s">
        <v>8224</v>
      </c>
      <c r="H2364" t="s">
        <v>8246</v>
      </c>
      <c r="I2364">
        <v>1438259422</v>
      </c>
      <c r="J2364" s="11">
        <f>(((I2364/60)/60)/24)+DATE(1970,1,1)</f>
        <v>42215.521087962959</v>
      </c>
      <c r="K2364">
        <v>1435667422</v>
      </c>
      <c r="L2364" s="15">
        <f>(((K2364/60)/60)/24)+DATE(1970,1,1)</f>
        <v>42185.521087962959</v>
      </c>
      <c r="M2364" s="63">
        <f>DATEDIF(L2364,J2364,"D")</f>
        <v>30</v>
      </c>
      <c r="N2364" s="5">
        <v>30</v>
      </c>
      <c r="O2364" t="b">
        <v>0</v>
      </c>
      <c r="P2364">
        <v>46</v>
      </c>
      <c r="Q2364" t="b">
        <v>1</v>
      </c>
      <c r="R2364" t="s">
        <v>8271</v>
      </c>
      <c r="S2364" s="2">
        <f>IF(E2364=0,0,E2364/D2364*100)</f>
        <v>138.62051149573753</v>
      </c>
      <c r="T2364" s="4">
        <f>IF(E2364=0,0,E2364/P2364)</f>
        <v>116.65217391304348</v>
      </c>
      <c r="U2364" t="str">
        <f>PROPER(LEFT(R2364,(SEARCH("/",R2364)-2)+1))</f>
        <v>Theater</v>
      </c>
      <c r="V2364" t="str">
        <f>PROPER(RIGHT(R2364,LEN(R2364)-SEARCH("/",R2364)))</f>
        <v>Plays</v>
      </c>
    </row>
    <row r="2365" spans="1:22" x14ac:dyDescent="0.25">
      <c r="A2365">
        <v>3339</v>
      </c>
      <c r="B2365" s="7" t="s">
        <v>3339</v>
      </c>
      <c r="C2365" s="7" t="s">
        <v>7449</v>
      </c>
      <c r="D2365" s="4">
        <v>8000</v>
      </c>
      <c r="E2365" s="4">
        <v>8348</v>
      </c>
      <c r="F2365" t="s">
        <v>8219</v>
      </c>
      <c r="G2365" t="s">
        <v>8224</v>
      </c>
      <c r="H2365" t="s">
        <v>8246</v>
      </c>
      <c r="I2365">
        <v>1469721518</v>
      </c>
      <c r="J2365" s="11">
        <f>(((I2365/60)/60)/24)+DATE(1970,1,1)</f>
        <v>42579.665717592594</v>
      </c>
      <c r="K2365">
        <v>1467129518</v>
      </c>
      <c r="L2365" s="15">
        <f>(((K2365/60)/60)/24)+DATE(1970,1,1)</f>
        <v>42549.665717592594</v>
      </c>
      <c r="M2365" s="63">
        <f>DATEDIF(L2365,J2365,"D")</f>
        <v>30</v>
      </c>
      <c r="N2365" s="5">
        <v>30</v>
      </c>
      <c r="O2365" t="b">
        <v>0</v>
      </c>
      <c r="P2365">
        <v>47</v>
      </c>
      <c r="Q2365" t="b">
        <v>1</v>
      </c>
      <c r="R2365" t="s">
        <v>8271</v>
      </c>
      <c r="S2365" s="2">
        <f>IF(E2365=0,0,E2365/D2365*100)</f>
        <v>104.35000000000001</v>
      </c>
      <c r="T2365" s="4">
        <f>IF(E2365=0,0,E2365/P2365)</f>
        <v>177.61702127659575</v>
      </c>
      <c r="U2365" t="str">
        <f>PROPER(LEFT(R2365,(SEARCH("/",R2365)-2)+1))</f>
        <v>Theater</v>
      </c>
      <c r="V2365" t="str">
        <f>PROPER(RIGHT(R2365,LEN(R2365)-SEARCH("/",R2365)))</f>
        <v>Plays</v>
      </c>
    </row>
    <row r="2366" spans="1:22" x14ac:dyDescent="0.25">
      <c r="A2366">
        <v>3344</v>
      </c>
      <c r="B2366" s="7" t="s">
        <v>3344</v>
      </c>
      <c r="C2366" s="7" t="s">
        <v>7454</v>
      </c>
      <c r="D2366" s="4">
        <v>4500</v>
      </c>
      <c r="E2366" s="4">
        <v>4565</v>
      </c>
      <c r="F2366" t="s">
        <v>8219</v>
      </c>
      <c r="G2366" t="s">
        <v>8224</v>
      </c>
      <c r="H2366" t="s">
        <v>8246</v>
      </c>
      <c r="I2366">
        <v>1409374093</v>
      </c>
      <c r="J2366" s="11">
        <f>(((I2366/60)/60)/24)+DATE(1970,1,1)</f>
        <v>41881.200150462959</v>
      </c>
      <c r="K2366">
        <v>1406782093</v>
      </c>
      <c r="L2366" s="15">
        <f>(((K2366/60)/60)/24)+DATE(1970,1,1)</f>
        <v>41851.200150462959</v>
      </c>
      <c r="M2366" s="63">
        <f>DATEDIF(L2366,J2366,"D")</f>
        <v>30</v>
      </c>
      <c r="N2366" s="5">
        <v>30</v>
      </c>
      <c r="O2366" t="b">
        <v>0</v>
      </c>
      <c r="P2366">
        <v>40</v>
      </c>
      <c r="Q2366" t="b">
        <v>1</v>
      </c>
      <c r="R2366" t="s">
        <v>8271</v>
      </c>
      <c r="S2366" s="2">
        <f>IF(E2366=0,0,E2366/D2366*100)</f>
        <v>101.44444444444444</v>
      </c>
      <c r="T2366" s="4">
        <f>IF(E2366=0,0,E2366/P2366)</f>
        <v>114.125</v>
      </c>
      <c r="U2366" t="str">
        <f>PROPER(LEFT(R2366,(SEARCH("/",R2366)-2)+1))</f>
        <v>Theater</v>
      </c>
      <c r="V2366" t="str">
        <f>PROPER(RIGHT(R2366,LEN(R2366)-SEARCH("/",R2366)))</f>
        <v>Plays</v>
      </c>
    </row>
    <row r="2367" spans="1:22" x14ac:dyDescent="0.25">
      <c r="A2367">
        <v>3356</v>
      </c>
      <c r="B2367" s="7" t="s">
        <v>3355</v>
      </c>
      <c r="C2367" s="7" t="s">
        <v>7466</v>
      </c>
      <c r="D2367" s="4">
        <v>1500</v>
      </c>
      <c r="E2367" s="4">
        <v>1521</v>
      </c>
      <c r="F2367" t="s">
        <v>8219</v>
      </c>
      <c r="G2367" t="s">
        <v>8225</v>
      </c>
      <c r="H2367" t="s">
        <v>8247</v>
      </c>
      <c r="I2367">
        <v>1468611272</v>
      </c>
      <c r="J2367" s="11">
        <f>(((I2367/60)/60)/24)+DATE(1970,1,1)</f>
        <v>42566.815648148149</v>
      </c>
      <c r="K2367">
        <v>1466019272</v>
      </c>
      <c r="L2367" s="15">
        <f>(((K2367/60)/60)/24)+DATE(1970,1,1)</f>
        <v>42536.815648148149</v>
      </c>
      <c r="M2367" s="63">
        <f>DATEDIF(L2367,J2367,"D")</f>
        <v>30</v>
      </c>
      <c r="N2367" s="5">
        <v>30</v>
      </c>
      <c r="O2367" t="b">
        <v>0</v>
      </c>
      <c r="P2367">
        <v>27</v>
      </c>
      <c r="Q2367" t="b">
        <v>1</v>
      </c>
      <c r="R2367" t="s">
        <v>8271</v>
      </c>
      <c r="S2367" s="2">
        <f>IF(E2367=0,0,E2367/D2367*100)</f>
        <v>101.4</v>
      </c>
      <c r="T2367" s="4">
        <f>IF(E2367=0,0,E2367/P2367)</f>
        <v>56.333333333333336</v>
      </c>
      <c r="U2367" t="str">
        <f>PROPER(LEFT(R2367,(SEARCH("/",R2367)-2)+1))</f>
        <v>Theater</v>
      </c>
      <c r="V2367" t="str">
        <f>PROPER(RIGHT(R2367,LEN(R2367)-SEARCH("/",R2367)))</f>
        <v>Plays</v>
      </c>
    </row>
    <row r="2368" spans="1:22" x14ac:dyDescent="0.25">
      <c r="A2368">
        <v>3357</v>
      </c>
      <c r="B2368" s="7" t="s">
        <v>3356</v>
      </c>
      <c r="C2368" s="7" t="s">
        <v>7467</v>
      </c>
      <c r="D2368" s="4">
        <v>2000</v>
      </c>
      <c r="E2368" s="4">
        <v>2020</v>
      </c>
      <c r="F2368" t="s">
        <v>8219</v>
      </c>
      <c r="G2368" t="s">
        <v>8225</v>
      </c>
      <c r="H2368" t="s">
        <v>8247</v>
      </c>
      <c r="I2368">
        <v>1406887310</v>
      </c>
      <c r="J2368" s="11">
        <f>(((I2368/60)/60)/24)+DATE(1970,1,1)</f>
        <v>41852.417939814812</v>
      </c>
      <c r="K2368">
        <v>1404295310</v>
      </c>
      <c r="L2368" s="15">
        <f>(((K2368/60)/60)/24)+DATE(1970,1,1)</f>
        <v>41822.417939814812</v>
      </c>
      <c r="M2368" s="63">
        <f>DATEDIF(L2368,J2368,"D")</f>
        <v>30</v>
      </c>
      <c r="N2368" s="5">
        <v>30</v>
      </c>
      <c r="O2368" t="b">
        <v>0</v>
      </c>
      <c r="P2368">
        <v>21</v>
      </c>
      <c r="Q2368" t="b">
        <v>1</v>
      </c>
      <c r="R2368" t="s">
        <v>8271</v>
      </c>
      <c r="S2368" s="2">
        <f>IF(E2368=0,0,E2368/D2368*100)</f>
        <v>101</v>
      </c>
      <c r="T2368" s="4">
        <f>IF(E2368=0,0,E2368/P2368)</f>
        <v>96.19047619047619</v>
      </c>
      <c r="U2368" t="str">
        <f>PROPER(LEFT(R2368,(SEARCH("/",R2368)-2)+1))</f>
        <v>Theater</v>
      </c>
      <c r="V2368" t="str">
        <f>PROPER(RIGHT(R2368,LEN(R2368)-SEARCH("/",R2368)))</f>
        <v>Plays</v>
      </c>
    </row>
    <row r="2369" spans="1:22" x14ac:dyDescent="0.25">
      <c r="A2369">
        <v>3358</v>
      </c>
      <c r="B2369" s="7" t="s">
        <v>3357</v>
      </c>
      <c r="C2369" s="7" t="s">
        <v>7468</v>
      </c>
      <c r="D2369" s="4">
        <v>10000</v>
      </c>
      <c r="E2369" s="4">
        <v>10299</v>
      </c>
      <c r="F2369" t="s">
        <v>8219</v>
      </c>
      <c r="G2369" t="s">
        <v>8224</v>
      </c>
      <c r="H2369" t="s">
        <v>8246</v>
      </c>
      <c r="I2369">
        <v>1416385679</v>
      </c>
      <c r="J2369" s="11">
        <f>(((I2369/60)/60)/24)+DATE(1970,1,1)</f>
        <v>41962.352766203709</v>
      </c>
      <c r="K2369">
        <v>1413790079</v>
      </c>
      <c r="L2369" s="15">
        <f>(((K2369/60)/60)/24)+DATE(1970,1,1)</f>
        <v>41932.311099537037</v>
      </c>
      <c r="M2369" s="63">
        <f>DATEDIF(L2369,J2369,"D")</f>
        <v>30</v>
      </c>
      <c r="N2369" s="5">
        <v>30</v>
      </c>
      <c r="O2369" t="b">
        <v>0</v>
      </c>
      <c r="P2369">
        <v>162</v>
      </c>
      <c r="Q2369" t="b">
        <v>1</v>
      </c>
      <c r="R2369" t="s">
        <v>8271</v>
      </c>
      <c r="S2369" s="2">
        <f>IF(E2369=0,0,E2369/D2369*100)</f>
        <v>102.99000000000001</v>
      </c>
      <c r="T2369" s="4">
        <f>IF(E2369=0,0,E2369/P2369)</f>
        <v>63.574074074074076</v>
      </c>
      <c r="U2369" t="str">
        <f>PROPER(LEFT(R2369,(SEARCH("/",R2369)-2)+1))</f>
        <v>Theater</v>
      </c>
      <c r="V2369" t="str">
        <f>PROPER(RIGHT(R2369,LEN(R2369)-SEARCH("/",R2369)))</f>
        <v>Plays</v>
      </c>
    </row>
    <row r="2370" spans="1:22" x14ac:dyDescent="0.25">
      <c r="A2370">
        <v>3365</v>
      </c>
      <c r="B2370" s="7" t="s">
        <v>3364</v>
      </c>
      <c r="C2370" s="7" t="s">
        <v>7475</v>
      </c>
      <c r="D2370" s="4">
        <v>2500</v>
      </c>
      <c r="E2370" s="4">
        <v>2600</v>
      </c>
      <c r="F2370" t="s">
        <v>8219</v>
      </c>
      <c r="G2370" t="s">
        <v>8224</v>
      </c>
      <c r="H2370" t="s">
        <v>8246</v>
      </c>
      <c r="I2370">
        <v>1449973592</v>
      </c>
      <c r="J2370" s="11">
        <f>(((I2370/60)/60)/24)+DATE(1970,1,1)</f>
        <v>42351.101759259262</v>
      </c>
      <c r="K2370">
        <v>1447381592</v>
      </c>
      <c r="L2370" s="15">
        <f>(((K2370/60)/60)/24)+DATE(1970,1,1)</f>
        <v>42321.101759259262</v>
      </c>
      <c r="M2370" s="63">
        <f>DATEDIF(L2370,J2370,"D")</f>
        <v>30</v>
      </c>
      <c r="N2370" s="5">
        <v>30</v>
      </c>
      <c r="O2370" t="b">
        <v>0</v>
      </c>
      <c r="P2370">
        <v>3</v>
      </c>
      <c r="Q2370" t="b">
        <v>1</v>
      </c>
      <c r="R2370" t="s">
        <v>8271</v>
      </c>
      <c r="S2370" s="2">
        <f>IF(E2370=0,0,E2370/D2370*100)</f>
        <v>104</v>
      </c>
      <c r="T2370" s="4">
        <f>IF(E2370=0,0,E2370/P2370)</f>
        <v>866.66666666666663</v>
      </c>
      <c r="U2370" t="str">
        <f>PROPER(LEFT(R2370,(SEARCH("/",R2370)-2)+1))</f>
        <v>Theater</v>
      </c>
      <c r="V2370" t="str">
        <f>PROPER(RIGHT(R2370,LEN(R2370)-SEARCH("/",R2370)))</f>
        <v>Plays</v>
      </c>
    </row>
    <row r="2371" spans="1:22" x14ac:dyDescent="0.25">
      <c r="A2371">
        <v>3366</v>
      </c>
      <c r="B2371" s="7" t="s">
        <v>3365</v>
      </c>
      <c r="C2371" s="7" t="s">
        <v>7476</v>
      </c>
      <c r="D2371" s="4">
        <v>500</v>
      </c>
      <c r="E2371" s="4">
        <v>1105</v>
      </c>
      <c r="F2371" t="s">
        <v>8219</v>
      </c>
      <c r="G2371" t="s">
        <v>8224</v>
      </c>
      <c r="H2371" t="s">
        <v>8246</v>
      </c>
      <c r="I2371">
        <v>1431481037</v>
      </c>
      <c r="J2371" s="11">
        <f>(((I2371/60)/60)/24)+DATE(1970,1,1)</f>
        <v>42137.067557870367</v>
      </c>
      <c r="K2371">
        <v>1428889037</v>
      </c>
      <c r="L2371" s="15">
        <f>(((K2371/60)/60)/24)+DATE(1970,1,1)</f>
        <v>42107.067557870367</v>
      </c>
      <c r="M2371" s="63">
        <f>DATEDIF(L2371,J2371,"D")</f>
        <v>30</v>
      </c>
      <c r="N2371" s="5">
        <v>30</v>
      </c>
      <c r="O2371" t="b">
        <v>0</v>
      </c>
      <c r="P2371">
        <v>18</v>
      </c>
      <c r="Q2371" t="b">
        <v>1</v>
      </c>
      <c r="R2371" t="s">
        <v>8271</v>
      </c>
      <c r="S2371" s="2">
        <f>IF(E2371=0,0,E2371/D2371*100)</f>
        <v>221</v>
      </c>
      <c r="T2371" s="4">
        <f>IF(E2371=0,0,E2371/P2371)</f>
        <v>61.388888888888886</v>
      </c>
      <c r="U2371" t="str">
        <f>PROPER(LEFT(R2371,(SEARCH("/",R2371)-2)+1))</f>
        <v>Theater</v>
      </c>
      <c r="V2371" t="str">
        <f>PROPER(RIGHT(R2371,LEN(R2371)-SEARCH("/",R2371)))</f>
        <v>Plays</v>
      </c>
    </row>
    <row r="2372" spans="1:22" x14ac:dyDescent="0.25">
      <c r="A2372">
        <v>3374</v>
      </c>
      <c r="B2372" s="7" t="s">
        <v>3373</v>
      </c>
      <c r="C2372" s="7" t="s">
        <v>7484</v>
      </c>
      <c r="D2372" s="4">
        <v>3500</v>
      </c>
      <c r="E2372" s="4">
        <v>3730</v>
      </c>
      <c r="F2372" t="s">
        <v>8219</v>
      </c>
      <c r="G2372" t="s">
        <v>8229</v>
      </c>
      <c r="H2372" t="s">
        <v>8251</v>
      </c>
      <c r="I2372">
        <v>1446053616</v>
      </c>
      <c r="J2372" s="11">
        <f>(((I2372/60)/60)/24)+DATE(1970,1,1)</f>
        <v>42305.731666666667</v>
      </c>
      <c r="K2372">
        <v>1443461616</v>
      </c>
      <c r="L2372" s="15">
        <f>(((K2372/60)/60)/24)+DATE(1970,1,1)</f>
        <v>42275.731666666667</v>
      </c>
      <c r="M2372" s="63">
        <f>DATEDIF(L2372,J2372,"D")</f>
        <v>30</v>
      </c>
      <c r="N2372" s="5">
        <v>30</v>
      </c>
      <c r="O2372" t="b">
        <v>0</v>
      </c>
      <c r="P2372">
        <v>52</v>
      </c>
      <c r="Q2372" t="b">
        <v>1</v>
      </c>
      <c r="R2372" t="s">
        <v>8271</v>
      </c>
      <c r="S2372" s="2">
        <f>IF(E2372=0,0,E2372/D2372*100)</f>
        <v>106.57142857142856</v>
      </c>
      <c r="T2372" s="4">
        <f>IF(E2372=0,0,E2372/P2372)</f>
        <v>71.730769230769226</v>
      </c>
      <c r="U2372" t="str">
        <f>PROPER(LEFT(R2372,(SEARCH("/",R2372)-2)+1))</f>
        <v>Theater</v>
      </c>
      <c r="V2372" t="str">
        <f>PROPER(RIGHT(R2372,LEN(R2372)-SEARCH("/",R2372)))</f>
        <v>Plays</v>
      </c>
    </row>
    <row r="2373" spans="1:22" x14ac:dyDescent="0.25">
      <c r="A2373">
        <v>3377</v>
      </c>
      <c r="B2373" s="7" t="s">
        <v>3376</v>
      </c>
      <c r="C2373" s="7" t="s">
        <v>7487</v>
      </c>
      <c r="D2373" s="4">
        <v>8000</v>
      </c>
      <c r="E2373" s="4">
        <v>8084</v>
      </c>
      <c r="F2373" t="s">
        <v>8219</v>
      </c>
      <c r="G2373" t="s">
        <v>8225</v>
      </c>
      <c r="H2373" t="s">
        <v>8247</v>
      </c>
      <c r="I2373">
        <v>1426870560</v>
      </c>
      <c r="J2373" s="11">
        <f>(((I2373/60)/60)/24)+DATE(1970,1,1)</f>
        <v>42083.705555555556</v>
      </c>
      <c r="K2373">
        <v>1424280899</v>
      </c>
      <c r="L2373" s="15">
        <f>(((K2373/60)/60)/24)+DATE(1970,1,1)</f>
        <v>42053.732627314821</v>
      </c>
      <c r="M2373" s="63">
        <f>DATEDIF(L2373,J2373,"D")</f>
        <v>30</v>
      </c>
      <c r="N2373" s="5">
        <v>30</v>
      </c>
      <c r="O2373" t="b">
        <v>0</v>
      </c>
      <c r="P2373">
        <v>77</v>
      </c>
      <c r="Q2373" t="b">
        <v>1</v>
      </c>
      <c r="R2373" t="s">
        <v>8271</v>
      </c>
      <c r="S2373" s="2">
        <f>IF(E2373=0,0,E2373/D2373*100)</f>
        <v>101.05</v>
      </c>
      <c r="T2373" s="4">
        <f>IF(E2373=0,0,E2373/P2373)</f>
        <v>104.98701298701299</v>
      </c>
      <c r="U2373" t="str">
        <f>PROPER(LEFT(R2373,(SEARCH("/",R2373)-2)+1))</f>
        <v>Theater</v>
      </c>
      <c r="V2373" t="str">
        <f>PROPER(RIGHT(R2373,LEN(R2373)-SEARCH("/",R2373)))</f>
        <v>Plays</v>
      </c>
    </row>
    <row r="2374" spans="1:22" x14ac:dyDescent="0.25">
      <c r="A2374">
        <v>3381</v>
      </c>
      <c r="B2374" s="7" t="s">
        <v>3380</v>
      </c>
      <c r="C2374" s="7" t="s">
        <v>7491</v>
      </c>
      <c r="D2374" s="4">
        <v>4000</v>
      </c>
      <c r="E2374" s="4">
        <v>4090</v>
      </c>
      <c r="F2374" t="s">
        <v>8219</v>
      </c>
      <c r="G2374" t="s">
        <v>8224</v>
      </c>
      <c r="H2374" t="s">
        <v>8246</v>
      </c>
      <c r="I2374">
        <v>1426044383</v>
      </c>
      <c r="J2374" s="11">
        <f>(((I2374/60)/60)/24)+DATE(1970,1,1)</f>
        <v>42074.143321759257</v>
      </c>
      <c r="K2374">
        <v>1423455983</v>
      </c>
      <c r="L2374" s="15">
        <f>(((K2374/60)/60)/24)+DATE(1970,1,1)</f>
        <v>42044.184988425928</v>
      </c>
      <c r="M2374" s="63">
        <f>DATEDIF(L2374,J2374,"D")</f>
        <v>30</v>
      </c>
      <c r="N2374" s="5">
        <v>30</v>
      </c>
      <c r="O2374" t="b">
        <v>0</v>
      </c>
      <c r="P2374">
        <v>48</v>
      </c>
      <c r="Q2374" t="b">
        <v>1</v>
      </c>
      <c r="R2374" t="s">
        <v>8271</v>
      </c>
      <c r="S2374" s="2">
        <f>IF(E2374=0,0,E2374/D2374*100)</f>
        <v>102.25</v>
      </c>
      <c r="T2374" s="4">
        <f>IF(E2374=0,0,E2374/P2374)</f>
        <v>85.208333333333329</v>
      </c>
      <c r="U2374" t="str">
        <f>PROPER(LEFT(R2374,(SEARCH("/",R2374)-2)+1))</f>
        <v>Theater</v>
      </c>
      <c r="V2374" t="str">
        <f>PROPER(RIGHT(R2374,LEN(R2374)-SEARCH("/",R2374)))</f>
        <v>Plays</v>
      </c>
    </row>
    <row r="2375" spans="1:22" x14ac:dyDescent="0.25">
      <c r="A2375">
        <v>3385</v>
      </c>
      <c r="B2375" s="7" t="s">
        <v>3384</v>
      </c>
      <c r="C2375" s="7" t="s">
        <v>7495</v>
      </c>
      <c r="D2375" s="4">
        <v>2000</v>
      </c>
      <c r="E2375" s="4">
        <v>2000</v>
      </c>
      <c r="F2375" t="s">
        <v>8219</v>
      </c>
      <c r="G2375" t="s">
        <v>8224</v>
      </c>
      <c r="H2375" t="s">
        <v>8246</v>
      </c>
      <c r="I2375">
        <v>1418244552</v>
      </c>
      <c r="J2375" s="11">
        <f>(((I2375/60)/60)/24)+DATE(1970,1,1)</f>
        <v>41983.8675</v>
      </c>
      <c r="K2375">
        <v>1415652552</v>
      </c>
      <c r="L2375" s="15">
        <f>(((K2375/60)/60)/24)+DATE(1970,1,1)</f>
        <v>41953.8675</v>
      </c>
      <c r="M2375" s="63">
        <f>DATEDIF(L2375,J2375,"D")</f>
        <v>30</v>
      </c>
      <c r="N2375" s="5">
        <v>30</v>
      </c>
      <c r="O2375" t="b">
        <v>0</v>
      </c>
      <c r="P2375">
        <v>15</v>
      </c>
      <c r="Q2375" t="b">
        <v>1</v>
      </c>
      <c r="R2375" t="s">
        <v>8271</v>
      </c>
      <c r="S2375" s="2">
        <f>IF(E2375=0,0,E2375/D2375*100)</f>
        <v>100</v>
      </c>
      <c r="T2375" s="4">
        <f>IF(E2375=0,0,E2375/P2375)</f>
        <v>133.33333333333334</v>
      </c>
      <c r="U2375" t="str">
        <f>PROPER(LEFT(R2375,(SEARCH("/",R2375)-2)+1))</f>
        <v>Theater</v>
      </c>
      <c r="V2375" t="str">
        <f>PROPER(RIGHT(R2375,LEN(R2375)-SEARCH("/",R2375)))</f>
        <v>Plays</v>
      </c>
    </row>
    <row r="2376" spans="1:22" x14ac:dyDescent="0.25">
      <c r="A2376">
        <v>3386</v>
      </c>
      <c r="B2376" s="7" t="s">
        <v>3385</v>
      </c>
      <c r="C2376" s="7" t="s">
        <v>7496</v>
      </c>
      <c r="D2376" s="4">
        <v>2000</v>
      </c>
      <c r="E2376" s="4">
        <v>2100</v>
      </c>
      <c r="F2376" t="s">
        <v>8219</v>
      </c>
      <c r="G2376" t="s">
        <v>8224</v>
      </c>
      <c r="H2376" t="s">
        <v>8246</v>
      </c>
      <c r="I2376">
        <v>1417620506</v>
      </c>
      <c r="J2376" s="11">
        <f>(((I2376/60)/60)/24)+DATE(1970,1,1)</f>
        <v>41976.644745370373</v>
      </c>
      <c r="K2376">
        <v>1415028506</v>
      </c>
      <c r="L2376" s="15">
        <f>(((K2376/60)/60)/24)+DATE(1970,1,1)</f>
        <v>41946.644745370373</v>
      </c>
      <c r="M2376" s="63">
        <f>DATEDIF(L2376,J2376,"D")</f>
        <v>30</v>
      </c>
      <c r="N2376" s="5">
        <v>30</v>
      </c>
      <c r="O2376" t="b">
        <v>0</v>
      </c>
      <c r="P2376">
        <v>41</v>
      </c>
      <c r="Q2376" t="b">
        <v>1</v>
      </c>
      <c r="R2376" t="s">
        <v>8271</v>
      </c>
      <c r="S2376" s="2">
        <f>IF(E2376=0,0,E2376/D2376*100)</f>
        <v>105</v>
      </c>
      <c r="T2376" s="4">
        <f>IF(E2376=0,0,E2376/P2376)</f>
        <v>51.219512195121951</v>
      </c>
      <c r="U2376" t="str">
        <f>PROPER(LEFT(R2376,(SEARCH("/",R2376)-2)+1))</f>
        <v>Theater</v>
      </c>
      <c r="V2376" t="str">
        <f>PROPER(RIGHT(R2376,LEN(R2376)-SEARCH("/",R2376)))</f>
        <v>Plays</v>
      </c>
    </row>
    <row r="2377" spans="1:22" x14ac:dyDescent="0.25">
      <c r="A2377">
        <v>3388</v>
      </c>
      <c r="B2377" s="7" t="s">
        <v>3387</v>
      </c>
      <c r="C2377" s="7" t="s">
        <v>7498</v>
      </c>
      <c r="D2377" s="4">
        <v>1500</v>
      </c>
      <c r="E2377" s="4">
        <v>1557</v>
      </c>
      <c r="F2377" t="s">
        <v>8219</v>
      </c>
      <c r="G2377" t="s">
        <v>8225</v>
      </c>
      <c r="H2377" t="s">
        <v>8247</v>
      </c>
      <c r="I2377">
        <v>1434625441</v>
      </c>
      <c r="J2377" s="11">
        <f>(((I2377/60)/60)/24)+DATE(1970,1,1)</f>
        <v>42173.461122685185</v>
      </c>
      <c r="K2377">
        <v>1432033441</v>
      </c>
      <c r="L2377" s="15">
        <f>(((K2377/60)/60)/24)+DATE(1970,1,1)</f>
        <v>42143.461122685185</v>
      </c>
      <c r="M2377" s="63">
        <f>DATEDIF(L2377,J2377,"D")</f>
        <v>30</v>
      </c>
      <c r="N2377" s="5">
        <v>30</v>
      </c>
      <c r="O2377" t="b">
        <v>0</v>
      </c>
      <c r="P2377">
        <v>45</v>
      </c>
      <c r="Q2377" t="b">
        <v>1</v>
      </c>
      <c r="R2377" t="s">
        <v>8271</v>
      </c>
      <c r="S2377" s="2">
        <f>IF(E2377=0,0,E2377/D2377*100)</f>
        <v>103.8</v>
      </c>
      <c r="T2377" s="4">
        <f>IF(E2377=0,0,E2377/P2377)</f>
        <v>34.6</v>
      </c>
      <c r="U2377" t="str">
        <f>PROPER(LEFT(R2377,(SEARCH("/",R2377)-2)+1))</f>
        <v>Theater</v>
      </c>
      <c r="V2377" t="str">
        <f>PROPER(RIGHT(R2377,LEN(R2377)-SEARCH("/",R2377)))</f>
        <v>Plays</v>
      </c>
    </row>
    <row r="2378" spans="1:22" x14ac:dyDescent="0.25">
      <c r="A2378">
        <v>3389</v>
      </c>
      <c r="B2378" s="7" t="s">
        <v>3388</v>
      </c>
      <c r="C2378" s="7" t="s">
        <v>7499</v>
      </c>
      <c r="D2378" s="4">
        <v>10000</v>
      </c>
      <c r="E2378" s="4">
        <v>11450</v>
      </c>
      <c r="F2378" t="s">
        <v>8219</v>
      </c>
      <c r="G2378" t="s">
        <v>8224</v>
      </c>
      <c r="H2378" t="s">
        <v>8246</v>
      </c>
      <c r="I2378">
        <v>1464960682</v>
      </c>
      <c r="J2378" s="11">
        <f>(((I2378/60)/60)/24)+DATE(1970,1,1)</f>
        <v>42524.563449074078</v>
      </c>
      <c r="K2378">
        <v>1462368682</v>
      </c>
      <c r="L2378" s="15">
        <f>(((K2378/60)/60)/24)+DATE(1970,1,1)</f>
        <v>42494.563449074078</v>
      </c>
      <c r="M2378" s="63">
        <f>DATEDIF(L2378,J2378,"D")</f>
        <v>30</v>
      </c>
      <c r="N2378" s="5">
        <v>30</v>
      </c>
      <c r="O2378" t="b">
        <v>0</v>
      </c>
      <c r="P2378">
        <v>62</v>
      </c>
      <c r="Q2378" t="b">
        <v>1</v>
      </c>
      <c r="R2378" t="s">
        <v>8271</v>
      </c>
      <c r="S2378" s="2">
        <f>IF(E2378=0,0,E2378/D2378*100)</f>
        <v>114.5</v>
      </c>
      <c r="T2378" s="4">
        <f>IF(E2378=0,0,E2378/P2378)</f>
        <v>184.67741935483872</v>
      </c>
      <c r="U2378" t="str">
        <f>PROPER(LEFT(R2378,(SEARCH("/",R2378)-2)+1))</f>
        <v>Theater</v>
      </c>
      <c r="V2378" t="str">
        <f>PROPER(RIGHT(R2378,LEN(R2378)-SEARCH("/",R2378)))</f>
        <v>Plays</v>
      </c>
    </row>
    <row r="2379" spans="1:22" x14ac:dyDescent="0.25">
      <c r="A2379">
        <v>3394</v>
      </c>
      <c r="B2379" s="7" t="s">
        <v>3393</v>
      </c>
      <c r="C2379" s="7" t="s">
        <v>7504</v>
      </c>
      <c r="D2379" s="4">
        <v>550</v>
      </c>
      <c r="E2379" s="4">
        <v>783</v>
      </c>
      <c r="F2379" t="s">
        <v>8219</v>
      </c>
      <c r="G2379" t="s">
        <v>8225</v>
      </c>
      <c r="H2379" t="s">
        <v>8247</v>
      </c>
      <c r="I2379">
        <v>1406470645</v>
      </c>
      <c r="J2379" s="11">
        <f>(((I2379/60)/60)/24)+DATE(1970,1,1)</f>
        <v>41847.59542824074</v>
      </c>
      <c r="K2379">
        <v>1403878645</v>
      </c>
      <c r="L2379" s="15">
        <f>(((K2379/60)/60)/24)+DATE(1970,1,1)</f>
        <v>41817.59542824074</v>
      </c>
      <c r="M2379" s="63">
        <f>DATEDIF(L2379,J2379,"D")</f>
        <v>30</v>
      </c>
      <c r="N2379" s="5">
        <v>30</v>
      </c>
      <c r="O2379" t="b">
        <v>0</v>
      </c>
      <c r="P2379">
        <v>27</v>
      </c>
      <c r="Q2379" t="b">
        <v>1</v>
      </c>
      <c r="R2379" t="s">
        <v>8271</v>
      </c>
      <c r="S2379" s="2">
        <f>IF(E2379=0,0,E2379/D2379*100)</f>
        <v>142.36363636363635</v>
      </c>
      <c r="T2379" s="4">
        <f>IF(E2379=0,0,E2379/P2379)</f>
        <v>29</v>
      </c>
      <c r="U2379" t="str">
        <f>PROPER(LEFT(R2379,(SEARCH("/",R2379)-2)+1))</f>
        <v>Theater</v>
      </c>
      <c r="V2379" t="str">
        <f>PROPER(RIGHT(R2379,LEN(R2379)-SEARCH("/",R2379)))</f>
        <v>Plays</v>
      </c>
    </row>
    <row r="2380" spans="1:22" x14ac:dyDescent="0.25">
      <c r="A2380">
        <v>3399</v>
      </c>
      <c r="B2380" s="7" t="s">
        <v>3398</v>
      </c>
      <c r="C2380" s="7" t="s">
        <v>7509</v>
      </c>
      <c r="D2380" s="4">
        <v>1200</v>
      </c>
      <c r="E2380" s="4">
        <v>1245</v>
      </c>
      <c r="F2380" t="s">
        <v>8219</v>
      </c>
      <c r="G2380" t="s">
        <v>8225</v>
      </c>
      <c r="H2380" t="s">
        <v>8247</v>
      </c>
      <c r="I2380">
        <v>1424556325</v>
      </c>
      <c r="J2380" s="11">
        <f>(((I2380/60)/60)/24)+DATE(1970,1,1)</f>
        <v>42056.920428240745</v>
      </c>
      <c r="K2380">
        <v>1421964325</v>
      </c>
      <c r="L2380" s="15">
        <f>(((K2380/60)/60)/24)+DATE(1970,1,1)</f>
        <v>42026.920428240745</v>
      </c>
      <c r="M2380" s="63">
        <f>DATEDIF(L2380,J2380,"D")</f>
        <v>30</v>
      </c>
      <c r="N2380" s="5">
        <v>30</v>
      </c>
      <c r="O2380" t="b">
        <v>0</v>
      </c>
      <c r="P2380">
        <v>46</v>
      </c>
      <c r="Q2380" t="b">
        <v>1</v>
      </c>
      <c r="R2380" t="s">
        <v>8271</v>
      </c>
      <c r="S2380" s="2">
        <f>IF(E2380=0,0,E2380/D2380*100)</f>
        <v>103.75000000000001</v>
      </c>
      <c r="T2380" s="4">
        <f>IF(E2380=0,0,E2380/P2380)</f>
        <v>27.065217391304348</v>
      </c>
      <c r="U2380" t="str">
        <f>PROPER(LEFT(R2380,(SEARCH("/",R2380)-2)+1))</f>
        <v>Theater</v>
      </c>
      <c r="V2380" t="str">
        <f>PROPER(RIGHT(R2380,LEN(R2380)-SEARCH("/",R2380)))</f>
        <v>Plays</v>
      </c>
    </row>
    <row r="2381" spans="1:22" x14ac:dyDescent="0.25">
      <c r="A2381">
        <v>3401</v>
      </c>
      <c r="B2381" s="7" t="s">
        <v>3400</v>
      </c>
      <c r="C2381" s="7" t="s">
        <v>7511</v>
      </c>
      <c r="D2381" s="4">
        <v>2900</v>
      </c>
      <c r="E2381" s="4">
        <v>2954</v>
      </c>
      <c r="F2381" t="s">
        <v>8219</v>
      </c>
      <c r="G2381" t="s">
        <v>8225</v>
      </c>
      <c r="H2381" t="s">
        <v>8247</v>
      </c>
      <c r="I2381">
        <v>1438968146</v>
      </c>
      <c r="J2381" s="11">
        <f>(((I2381/60)/60)/24)+DATE(1970,1,1)</f>
        <v>42223.723912037036</v>
      </c>
      <c r="K2381">
        <v>1436376146</v>
      </c>
      <c r="L2381" s="15">
        <f>(((K2381/60)/60)/24)+DATE(1970,1,1)</f>
        <v>42193.723912037036</v>
      </c>
      <c r="M2381" s="63">
        <f>DATEDIF(L2381,J2381,"D")</f>
        <v>30</v>
      </c>
      <c r="N2381" s="5">
        <v>30</v>
      </c>
      <c r="O2381" t="b">
        <v>0</v>
      </c>
      <c r="P2381">
        <v>66</v>
      </c>
      <c r="Q2381" t="b">
        <v>1</v>
      </c>
      <c r="R2381" t="s">
        <v>8271</v>
      </c>
      <c r="S2381" s="2">
        <f>IF(E2381=0,0,E2381/D2381*100)</f>
        <v>101.86206896551724</v>
      </c>
      <c r="T2381" s="4">
        <f>IF(E2381=0,0,E2381/P2381)</f>
        <v>44.757575757575758</v>
      </c>
      <c r="U2381" t="str">
        <f>PROPER(LEFT(R2381,(SEARCH("/",R2381)-2)+1))</f>
        <v>Theater</v>
      </c>
      <c r="V2381" t="str">
        <f>PROPER(RIGHT(R2381,LEN(R2381)-SEARCH("/",R2381)))</f>
        <v>Plays</v>
      </c>
    </row>
    <row r="2382" spans="1:22" x14ac:dyDescent="0.25">
      <c r="A2382">
        <v>3402</v>
      </c>
      <c r="B2382" s="7" t="s">
        <v>3401</v>
      </c>
      <c r="C2382" s="7" t="s">
        <v>7512</v>
      </c>
      <c r="D2382" s="4">
        <v>15000</v>
      </c>
      <c r="E2382" s="4">
        <v>16465</v>
      </c>
      <c r="F2382" t="s">
        <v>8219</v>
      </c>
      <c r="G2382" t="s">
        <v>8224</v>
      </c>
      <c r="H2382" t="s">
        <v>8246</v>
      </c>
      <c r="I2382">
        <v>1447295460</v>
      </c>
      <c r="J2382" s="11">
        <f>(((I2382/60)/60)/24)+DATE(1970,1,1)</f>
        <v>42320.104861111111</v>
      </c>
      <c r="K2382">
        <v>1444747843</v>
      </c>
      <c r="L2382" s="15">
        <f>(((K2382/60)/60)/24)+DATE(1970,1,1)</f>
        <v>42290.61855324074</v>
      </c>
      <c r="M2382" s="63">
        <f>DATEDIF(L2382,J2382,"D")</f>
        <v>30</v>
      </c>
      <c r="N2382" s="5">
        <v>30</v>
      </c>
      <c r="O2382" t="b">
        <v>0</v>
      </c>
      <c r="P2382">
        <v>165</v>
      </c>
      <c r="Q2382" t="b">
        <v>1</v>
      </c>
      <c r="R2382" t="s">
        <v>8271</v>
      </c>
      <c r="S2382" s="2">
        <f>IF(E2382=0,0,E2382/D2382*100)</f>
        <v>109.76666666666665</v>
      </c>
      <c r="T2382" s="4">
        <f>IF(E2382=0,0,E2382/P2382)</f>
        <v>99.787878787878782</v>
      </c>
      <c r="U2382" t="str">
        <f>PROPER(LEFT(R2382,(SEARCH("/",R2382)-2)+1))</f>
        <v>Theater</v>
      </c>
      <c r="V2382" t="str">
        <f>PROPER(RIGHT(R2382,LEN(R2382)-SEARCH("/",R2382)))</f>
        <v>Plays</v>
      </c>
    </row>
    <row r="2383" spans="1:22" x14ac:dyDescent="0.25">
      <c r="A2383">
        <v>3403</v>
      </c>
      <c r="B2383" s="7" t="s">
        <v>3402</v>
      </c>
      <c r="C2383" s="7" t="s">
        <v>7513</v>
      </c>
      <c r="D2383" s="4">
        <v>2000</v>
      </c>
      <c r="E2383" s="4">
        <v>2000</v>
      </c>
      <c r="F2383" t="s">
        <v>8219</v>
      </c>
      <c r="G2383" t="s">
        <v>8225</v>
      </c>
      <c r="H2383" t="s">
        <v>8247</v>
      </c>
      <c r="I2383">
        <v>1435230324</v>
      </c>
      <c r="J2383" s="11">
        <f>(((I2383/60)/60)/24)+DATE(1970,1,1)</f>
        <v>42180.462083333332</v>
      </c>
      <c r="K2383">
        <v>1432638324</v>
      </c>
      <c r="L2383" s="15">
        <f>(((K2383/60)/60)/24)+DATE(1970,1,1)</f>
        <v>42150.462083333332</v>
      </c>
      <c r="M2383" s="63">
        <f>DATEDIF(L2383,J2383,"D")</f>
        <v>30</v>
      </c>
      <c r="N2383" s="5">
        <v>30</v>
      </c>
      <c r="O2383" t="b">
        <v>0</v>
      </c>
      <c r="P2383">
        <v>17</v>
      </c>
      <c r="Q2383" t="b">
        <v>1</v>
      </c>
      <c r="R2383" t="s">
        <v>8271</v>
      </c>
      <c r="S2383" s="2">
        <f>IF(E2383=0,0,E2383/D2383*100)</f>
        <v>100</v>
      </c>
      <c r="T2383" s="4">
        <f>IF(E2383=0,0,E2383/P2383)</f>
        <v>117.64705882352941</v>
      </c>
      <c r="U2383" t="str">
        <f>PROPER(LEFT(R2383,(SEARCH("/",R2383)-2)+1))</f>
        <v>Theater</v>
      </c>
      <c r="V2383" t="str">
        <f>PROPER(RIGHT(R2383,LEN(R2383)-SEARCH("/",R2383)))</f>
        <v>Plays</v>
      </c>
    </row>
    <row r="2384" spans="1:22" x14ac:dyDescent="0.25">
      <c r="A2384">
        <v>3407</v>
      </c>
      <c r="B2384" s="7" t="s">
        <v>3406</v>
      </c>
      <c r="C2384" s="7" t="s">
        <v>7517</v>
      </c>
      <c r="D2384" s="4">
        <v>2000</v>
      </c>
      <c r="E2384" s="4">
        <v>2142</v>
      </c>
      <c r="F2384" t="s">
        <v>8219</v>
      </c>
      <c r="G2384" t="s">
        <v>8225</v>
      </c>
      <c r="H2384" t="s">
        <v>8247</v>
      </c>
      <c r="I2384">
        <v>1404641289</v>
      </c>
      <c r="J2384" s="11">
        <f>(((I2384/60)/60)/24)+DATE(1970,1,1)</f>
        <v>41826.422326388885</v>
      </c>
      <c r="K2384">
        <v>1402049289</v>
      </c>
      <c r="L2384" s="15">
        <f>(((K2384/60)/60)/24)+DATE(1970,1,1)</f>
        <v>41796.422326388885</v>
      </c>
      <c r="M2384" s="63">
        <f>DATEDIF(L2384,J2384,"D")</f>
        <v>30</v>
      </c>
      <c r="N2384" s="5">
        <v>30</v>
      </c>
      <c r="O2384" t="b">
        <v>0</v>
      </c>
      <c r="P2384">
        <v>67</v>
      </c>
      <c r="Q2384" t="b">
        <v>1</v>
      </c>
      <c r="R2384" t="s">
        <v>8271</v>
      </c>
      <c r="S2384" s="2">
        <f>IF(E2384=0,0,E2384/D2384*100)</f>
        <v>107.1</v>
      </c>
      <c r="T2384" s="4">
        <f>IF(E2384=0,0,E2384/P2384)</f>
        <v>31.970149253731343</v>
      </c>
      <c r="U2384" t="str">
        <f>PROPER(LEFT(R2384,(SEARCH("/",R2384)-2)+1))</f>
        <v>Theater</v>
      </c>
      <c r="V2384" t="str">
        <f>PROPER(RIGHT(R2384,LEN(R2384)-SEARCH("/",R2384)))</f>
        <v>Plays</v>
      </c>
    </row>
    <row r="2385" spans="1:22" x14ac:dyDescent="0.25">
      <c r="A2385">
        <v>3408</v>
      </c>
      <c r="B2385" s="7" t="s">
        <v>3407</v>
      </c>
      <c r="C2385" s="7" t="s">
        <v>7518</v>
      </c>
      <c r="D2385" s="4">
        <v>500</v>
      </c>
      <c r="E2385" s="4">
        <v>1055</v>
      </c>
      <c r="F2385" t="s">
        <v>8219</v>
      </c>
      <c r="G2385" t="s">
        <v>8224</v>
      </c>
      <c r="H2385" t="s">
        <v>8246</v>
      </c>
      <c r="I2385">
        <v>1405727304</v>
      </c>
      <c r="J2385" s="11">
        <f>(((I2385/60)/60)/24)+DATE(1970,1,1)</f>
        <v>41838.991944444446</v>
      </c>
      <c r="K2385">
        <v>1403135304</v>
      </c>
      <c r="L2385" s="15">
        <f>(((K2385/60)/60)/24)+DATE(1970,1,1)</f>
        <v>41808.991944444446</v>
      </c>
      <c r="M2385" s="63">
        <f>DATEDIF(L2385,J2385,"D")</f>
        <v>30</v>
      </c>
      <c r="N2385" s="5">
        <v>30</v>
      </c>
      <c r="O2385" t="b">
        <v>0</v>
      </c>
      <c r="P2385">
        <v>18</v>
      </c>
      <c r="Q2385" t="b">
        <v>1</v>
      </c>
      <c r="R2385" t="s">
        <v>8271</v>
      </c>
      <c r="S2385" s="2">
        <f>IF(E2385=0,0,E2385/D2385*100)</f>
        <v>211</v>
      </c>
      <c r="T2385" s="4">
        <f>IF(E2385=0,0,E2385/P2385)</f>
        <v>58.611111111111114</v>
      </c>
      <c r="U2385" t="str">
        <f>PROPER(LEFT(R2385,(SEARCH("/",R2385)-2)+1))</f>
        <v>Theater</v>
      </c>
      <c r="V2385" t="str">
        <f>PROPER(RIGHT(R2385,LEN(R2385)-SEARCH("/",R2385)))</f>
        <v>Plays</v>
      </c>
    </row>
    <row r="2386" spans="1:22" x14ac:dyDescent="0.25">
      <c r="A2386">
        <v>3412</v>
      </c>
      <c r="B2386" s="7" t="s">
        <v>3411</v>
      </c>
      <c r="C2386" s="7" t="s">
        <v>7522</v>
      </c>
      <c r="D2386" s="4">
        <v>3000</v>
      </c>
      <c r="E2386" s="4">
        <v>3000</v>
      </c>
      <c r="F2386" t="s">
        <v>8219</v>
      </c>
      <c r="G2386" t="s">
        <v>8225</v>
      </c>
      <c r="H2386" t="s">
        <v>8247</v>
      </c>
      <c r="I2386">
        <v>1411858862</v>
      </c>
      <c r="J2386" s="11">
        <f>(((I2386/60)/60)/24)+DATE(1970,1,1)</f>
        <v>41909.959050925929</v>
      </c>
      <c r="K2386">
        <v>1409266862</v>
      </c>
      <c r="L2386" s="15">
        <f>(((K2386/60)/60)/24)+DATE(1970,1,1)</f>
        <v>41879.959050925929</v>
      </c>
      <c r="M2386" s="63">
        <f>DATEDIF(L2386,J2386,"D")</f>
        <v>30</v>
      </c>
      <c r="N2386" s="5">
        <v>30</v>
      </c>
      <c r="O2386" t="b">
        <v>0</v>
      </c>
      <c r="P2386">
        <v>26</v>
      </c>
      <c r="Q2386" t="b">
        <v>1</v>
      </c>
      <c r="R2386" t="s">
        <v>8271</v>
      </c>
      <c r="S2386" s="2">
        <f>IF(E2386=0,0,E2386/D2386*100)</f>
        <v>100</v>
      </c>
      <c r="T2386" s="4">
        <f>IF(E2386=0,0,E2386/P2386)</f>
        <v>115.38461538461539</v>
      </c>
      <c r="U2386" t="str">
        <f>PROPER(LEFT(R2386,(SEARCH("/",R2386)-2)+1))</f>
        <v>Theater</v>
      </c>
      <c r="V2386" t="str">
        <f>PROPER(RIGHT(R2386,LEN(R2386)-SEARCH("/",R2386)))</f>
        <v>Plays</v>
      </c>
    </row>
    <row r="2387" spans="1:22" x14ac:dyDescent="0.25">
      <c r="A2387">
        <v>3414</v>
      </c>
      <c r="B2387" s="7" t="s">
        <v>3413</v>
      </c>
      <c r="C2387" s="7" t="s">
        <v>7524</v>
      </c>
      <c r="D2387" s="4">
        <v>3000</v>
      </c>
      <c r="E2387" s="4">
        <v>3105</v>
      </c>
      <c r="F2387" t="s">
        <v>8219</v>
      </c>
      <c r="G2387" t="s">
        <v>8224</v>
      </c>
      <c r="H2387" t="s">
        <v>8246</v>
      </c>
      <c r="I2387">
        <v>1480579140</v>
      </c>
      <c r="J2387" s="11">
        <f>(((I2387/60)/60)/24)+DATE(1970,1,1)</f>
        <v>42705.332638888889</v>
      </c>
      <c r="K2387">
        <v>1478030325</v>
      </c>
      <c r="L2387" s="15">
        <f>(((K2387/60)/60)/24)+DATE(1970,1,1)</f>
        <v>42675.832465277781</v>
      </c>
      <c r="M2387" s="63">
        <f>DATEDIF(L2387,J2387,"D")</f>
        <v>30</v>
      </c>
      <c r="N2387" s="5">
        <v>30</v>
      </c>
      <c r="O2387" t="b">
        <v>0</v>
      </c>
      <c r="P2387">
        <v>44</v>
      </c>
      <c r="Q2387" t="b">
        <v>1</v>
      </c>
      <c r="R2387" t="s">
        <v>8271</v>
      </c>
      <c r="S2387" s="2">
        <f>IF(E2387=0,0,E2387/D2387*100)</f>
        <v>103.49999999999999</v>
      </c>
      <c r="T2387" s="4">
        <f>IF(E2387=0,0,E2387/P2387)</f>
        <v>70.568181818181813</v>
      </c>
      <c r="U2387" t="str">
        <f>PROPER(LEFT(R2387,(SEARCH("/",R2387)-2)+1))</f>
        <v>Theater</v>
      </c>
      <c r="V2387" t="str">
        <f>PROPER(RIGHT(R2387,LEN(R2387)-SEARCH("/",R2387)))</f>
        <v>Plays</v>
      </c>
    </row>
    <row r="2388" spans="1:22" x14ac:dyDescent="0.25">
      <c r="A2388">
        <v>3418</v>
      </c>
      <c r="B2388" s="7" t="s">
        <v>3417</v>
      </c>
      <c r="C2388" s="7" t="s">
        <v>7528</v>
      </c>
      <c r="D2388" s="4">
        <v>4000</v>
      </c>
      <c r="E2388" s="4">
        <v>4035</v>
      </c>
      <c r="F2388" t="s">
        <v>8219</v>
      </c>
      <c r="G2388" t="s">
        <v>8224</v>
      </c>
      <c r="H2388" t="s">
        <v>8246</v>
      </c>
      <c r="I2388">
        <v>1400875307</v>
      </c>
      <c r="J2388" s="11">
        <f>(((I2388/60)/60)/24)+DATE(1970,1,1)</f>
        <v>41782.83457175926</v>
      </c>
      <c r="K2388">
        <v>1398283307</v>
      </c>
      <c r="L2388" s="15">
        <f>(((K2388/60)/60)/24)+DATE(1970,1,1)</f>
        <v>41752.83457175926</v>
      </c>
      <c r="M2388" s="63">
        <f>DATEDIF(L2388,J2388,"D")</f>
        <v>30</v>
      </c>
      <c r="N2388" s="5">
        <v>30</v>
      </c>
      <c r="O2388" t="b">
        <v>0</v>
      </c>
      <c r="P2388">
        <v>56</v>
      </c>
      <c r="Q2388" t="b">
        <v>1</v>
      </c>
      <c r="R2388" t="s">
        <v>8271</v>
      </c>
      <c r="S2388" s="2">
        <f>IF(E2388=0,0,E2388/D2388*100)</f>
        <v>100.875</v>
      </c>
      <c r="T2388" s="4">
        <f>IF(E2388=0,0,E2388/P2388)</f>
        <v>72.053571428571431</v>
      </c>
      <c r="U2388" t="str">
        <f>PROPER(LEFT(R2388,(SEARCH("/",R2388)-2)+1))</f>
        <v>Theater</v>
      </c>
      <c r="V2388" t="str">
        <f>PROPER(RIGHT(R2388,LEN(R2388)-SEARCH("/",R2388)))</f>
        <v>Plays</v>
      </c>
    </row>
    <row r="2389" spans="1:22" x14ac:dyDescent="0.25">
      <c r="A2389">
        <v>3421</v>
      </c>
      <c r="B2389" s="7" t="s">
        <v>3420</v>
      </c>
      <c r="C2389" s="7" t="s">
        <v>7531</v>
      </c>
      <c r="D2389" s="4">
        <v>10000</v>
      </c>
      <c r="E2389" s="4">
        <v>10115</v>
      </c>
      <c r="F2389" t="s">
        <v>8219</v>
      </c>
      <c r="G2389" t="s">
        <v>8224</v>
      </c>
      <c r="H2389" t="s">
        <v>8246</v>
      </c>
      <c r="I2389">
        <v>1425495563</v>
      </c>
      <c r="J2389" s="11">
        <f>(((I2389/60)/60)/24)+DATE(1970,1,1)</f>
        <v>42067.791238425925</v>
      </c>
      <c r="K2389">
        <v>1422903563</v>
      </c>
      <c r="L2389" s="15">
        <f>(((K2389/60)/60)/24)+DATE(1970,1,1)</f>
        <v>42037.791238425925</v>
      </c>
      <c r="M2389" s="63">
        <f>DATEDIF(L2389,J2389,"D")</f>
        <v>30</v>
      </c>
      <c r="N2389" s="5">
        <v>30</v>
      </c>
      <c r="O2389" t="b">
        <v>0</v>
      </c>
      <c r="P2389">
        <v>98</v>
      </c>
      <c r="Q2389" t="b">
        <v>1</v>
      </c>
      <c r="R2389" t="s">
        <v>8271</v>
      </c>
      <c r="S2389" s="2">
        <f>IF(E2389=0,0,E2389/D2389*100)</f>
        <v>101.15</v>
      </c>
      <c r="T2389" s="4">
        <f>IF(E2389=0,0,E2389/P2389)</f>
        <v>103.21428571428571</v>
      </c>
      <c r="U2389" t="str">
        <f>PROPER(LEFT(R2389,(SEARCH("/",R2389)-2)+1))</f>
        <v>Theater</v>
      </c>
      <c r="V2389" t="str">
        <f>PROPER(RIGHT(R2389,LEN(R2389)-SEARCH("/",R2389)))</f>
        <v>Plays</v>
      </c>
    </row>
    <row r="2390" spans="1:22" x14ac:dyDescent="0.25">
      <c r="A2390">
        <v>3423</v>
      </c>
      <c r="B2390" s="7" t="s">
        <v>3422</v>
      </c>
      <c r="C2390" s="7" t="s">
        <v>7533</v>
      </c>
      <c r="D2390" s="4">
        <v>250</v>
      </c>
      <c r="E2390" s="4">
        <v>350</v>
      </c>
      <c r="F2390" t="s">
        <v>8219</v>
      </c>
      <c r="G2390" t="s">
        <v>8224</v>
      </c>
      <c r="H2390" t="s">
        <v>8246</v>
      </c>
      <c r="I2390">
        <v>1429912341</v>
      </c>
      <c r="J2390" s="11">
        <f>(((I2390/60)/60)/24)+DATE(1970,1,1)</f>
        <v>42118.911354166667</v>
      </c>
      <c r="K2390">
        <v>1427320341</v>
      </c>
      <c r="L2390" s="15">
        <f>(((K2390/60)/60)/24)+DATE(1970,1,1)</f>
        <v>42088.911354166667</v>
      </c>
      <c r="M2390" s="63">
        <f>DATEDIF(L2390,J2390,"D")</f>
        <v>30</v>
      </c>
      <c r="N2390" s="5">
        <v>30</v>
      </c>
      <c r="O2390" t="b">
        <v>0</v>
      </c>
      <c r="P2390">
        <v>10</v>
      </c>
      <c r="Q2390" t="b">
        <v>1</v>
      </c>
      <c r="R2390" t="s">
        <v>8271</v>
      </c>
      <c r="S2390" s="2">
        <f>IF(E2390=0,0,E2390/D2390*100)</f>
        <v>140</v>
      </c>
      <c r="T2390" s="4">
        <f>IF(E2390=0,0,E2390/P2390)</f>
        <v>35</v>
      </c>
      <c r="U2390" t="str">
        <f>PROPER(LEFT(R2390,(SEARCH("/",R2390)-2)+1))</f>
        <v>Theater</v>
      </c>
      <c r="V2390" t="str">
        <f>PROPER(RIGHT(R2390,LEN(R2390)-SEARCH("/",R2390)))</f>
        <v>Plays</v>
      </c>
    </row>
    <row r="2391" spans="1:22" x14ac:dyDescent="0.25">
      <c r="A2391">
        <v>3427</v>
      </c>
      <c r="B2391" s="7" t="s">
        <v>3426</v>
      </c>
      <c r="C2391" s="7" t="s">
        <v>7537</v>
      </c>
      <c r="D2391" s="4">
        <v>1500</v>
      </c>
      <c r="E2391" s="4">
        <v>1500</v>
      </c>
      <c r="F2391" t="s">
        <v>8219</v>
      </c>
      <c r="G2391" t="s">
        <v>8225</v>
      </c>
      <c r="H2391" t="s">
        <v>8247</v>
      </c>
      <c r="I2391">
        <v>1404314952</v>
      </c>
      <c r="J2391" s="11">
        <f>(((I2391/60)/60)/24)+DATE(1970,1,1)</f>
        <v>41822.645277777774</v>
      </c>
      <c r="K2391">
        <v>1401722952</v>
      </c>
      <c r="L2391" s="15">
        <f>(((K2391/60)/60)/24)+DATE(1970,1,1)</f>
        <v>41792.645277777774</v>
      </c>
      <c r="M2391" s="63">
        <f>DATEDIF(L2391,J2391,"D")</f>
        <v>30</v>
      </c>
      <c r="N2391" s="5">
        <v>30</v>
      </c>
      <c r="O2391" t="b">
        <v>0</v>
      </c>
      <c r="P2391">
        <v>29</v>
      </c>
      <c r="Q2391" t="b">
        <v>1</v>
      </c>
      <c r="R2391" t="s">
        <v>8271</v>
      </c>
      <c r="S2391" s="2">
        <f>IF(E2391=0,0,E2391/D2391*100)</f>
        <v>100</v>
      </c>
      <c r="T2391" s="4">
        <f>IF(E2391=0,0,E2391/P2391)</f>
        <v>51.724137931034484</v>
      </c>
      <c r="U2391" t="str">
        <f>PROPER(LEFT(R2391,(SEARCH("/",R2391)-2)+1))</f>
        <v>Theater</v>
      </c>
      <c r="V2391" t="str">
        <f>PROPER(RIGHT(R2391,LEN(R2391)-SEARCH("/",R2391)))</f>
        <v>Plays</v>
      </c>
    </row>
    <row r="2392" spans="1:22" x14ac:dyDescent="0.25">
      <c r="A2392">
        <v>3430</v>
      </c>
      <c r="B2392" s="7" t="s">
        <v>3429</v>
      </c>
      <c r="C2392" s="7" t="s">
        <v>7540</v>
      </c>
      <c r="D2392" s="4">
        <v>2000</v>
      </c>
      <c r="E2392" s="4">
        <v>2170.9899999999998</v>
      </c>
      <c r="F2392" t="s">
        <v>8219</v>
      </c>
      <c r="G2392" t="s">
        <v>8225</v>
      </c>
      <c r="H2392" t="s">
        <v>8247</v>
      </c>
      <c r="I2392">
        <v>1406760101</v>
      </c>
      <c r="J2392" s="11">
        <f>(((I2392/60)/60)/24)+DATE(1970,1,1)</f>
        <v>41850.945613425924</v>
      </c>
      <c r="K2392">
        <v>1404168101</v>
      </c>
      <c r="L2392" s="15">
        <f>(((K2392/60)/60)/24)+DATE(1970,1,1)</f>
        <v>41820.945613425924</v>
      </c>
      <c r="M2392" s="63">
        <f>DATEDIF(L2392,J2392,"D")</f>
        <v>30</v>
      </c>
      <c r="N2392" s="5">
        <v>30</v>
      </c>
      <c r="O2392" t="b">
        <v>0</v>
      </c>
      <c r="P2392">
        <v>72</v>
      </c>
      <c r="Q2392" t="b">
        <v>1</v>
      </c>
      <c r="R2392" t="s">
        <v>8271</v>
      </c>
      <c r="S2392" s="2">
        <f>IF(E2392=0,0,E2392/D2392*100)</f>
        <v>108.54949999999999</v>
      </c>
      <c r="T2392" s="4">
        <f>IF(E2392=0,0,E2392/P2392)</f>
        <v>30.152638888888887</v>
      </c>
      <c r="U2392" t="str">
        <f>PROPER(LEFT(R2392,(SEARCH("/",R2392)-2)+1))</f>
        <v>Theater</v>
      </c>
      <c r="V2392" t="str">
        <f>PROPER(RIGHT(R2392,LEN(R2392)-SEARCH("/",R2392)))</f>
        <v>Plays</v>
      </c>
    </row>
    <row r="2393" spans="1:22" x14ac:dyDescent="0.25">
      <c r="A2393">
        <v>3431</v>
      </c>
      <c r="B2393" s="7" t="s">
        <v>3430</v>
      </c>
      <c r="C2393" s="7" t="s">
        <v>7541</v>
      </c>
      <c r="D2393" s="4">
        <v>2000</v>
      </c>
      <c r="E2393" s="4">
        <v>2000</v>
      </c>
      <c r="F2393" t="s">
        <v>8219</v>
      </c>
      <c r="G2393" t="s">
        <v>8224</v>
      </c>
      <c r="H2393" t="s">
        <v>8246</v>
      </c>
      <c r="I2393">
        <v>1408383153</v>
      </c>
      <c r="J2393" s="11">
        <f>(((I2393/60)/60)/24)+DATE(1970,1,1)</f>
        <v>41869.730937500004</v>
      </c>
      <c r="K2393">
        <v>1405791153</v>
      </c>
      <c r="L2393" s="15">
        <f>(((K2393/60)/60)/24)+DATE(1970,1,1)</f>
        <v>41839.730937500004</v>
      </c>
      <c r="M2393" s="63">
        <f>DATEDIF(L2393,J2393,"D")</f>
        <v>30</v>
      </c>
      <c r="N2393" s="5">
        <v>30</v>
      </c>
      <c r="O2393" t="b">
        <v>0</v>
      </c>
      <c r="P2393">
        <v>21</v>
      </c>
      <c r="Q2393" t="b">
        <v>1</v>
      </c>
      <c r="R2393" t="s">
        <v>8271</v>
      </c>
      <c r="S2393" s="2">
        <f>IF(E2393=0,0,E2393/D2393*100)</f>
        <v>100</v>
      </c>
      <c r="T2393" s="4">
        <f>IF(E2393=0,0,E2393/P2393)</f>
        <v>95.238095238095241</v>
      </c>
      <c r="U2393" t="str">
        <f>PROPER(LEFT(R2393,(SEARCH("/",R2393)-2)+1))</f>
        <v>Theater</v>
      </c>
      <c r="V2393" t="str">
        <f>PROPER(RIGHT(R2393,LEN(R2393)-SEARCH("/",R2393)))</f>
        <v>Plays</v>
      </c>
    </row>
    <row r="2394" spans="1:22" x14ac:dyDescent="0.25">
      <c r="A2394">
        <v>3434</v>
      </c>
      <c r="B2394" s="7" t="s">
        <v>3433</v>
      </c>
      <c r="C2394" s="7" t="s">
        <v>7544</v>
      </c>
      <c r="D2394" s="4">
        <v>10000</v>
      </c>
      <c r="E2394" s="4">
        <v>10555</v>
      </c>
      <c r="F2394" t="s">
        <v>8219</v>
      </c>
      <c r="G2394" t="s">
        <v>8224</v>
      </c>
      <c r="H2394" t="s">
        <v>8246</v>
      </c>
      <c r="I2394">
        <v>1404983269</v>
      </c>
      <c r="J2394" s="11">
        <f>(((I2394/60)/60)/24)+DATE(1970,1,1)</f>
        <v>41830.380428240744</v>
      </c>
      <c r="K2394">
        <v>1402391269</v>
      </c>
      <c r="L2394" s="15">
        <f>(((K2394/60)/60)/24)+DATE(1970,1,1)</f>
        <v>41800.380428240744</v>
      </c>
      <c r="M2394" s="63">
        <f>DATEDIF(L2394,J2394,"D")</f>
        <v>30</v>
      </c>
      <c r="N2394" s="5">
        <v>30</v>
      </c>
      <c r="O2394" t="b">
        <v>0</v>
      </c>
      <c r="P2394">
        <v>168</v>
      </c>
      <c r="Q2394" t="b">
        <v>1</v>
      </c>
      <c r="R2394" t="s">
        <v>8271</v>
      </c>
      <c r="S2394" s="2">
        <f>IF(E2394=0,0,E2394/D2394*100)</f>
        <v>105.55000000000001</v>
      </c>
      <c r="T2394" s="4">
        <f>IF(E2394=0,0,E2394/P2394)</f>
        <v>62.827380952380949</v>
      </c>
      <c r="U2394" t="str">
        <f>PROPER(LEFT(R2394,(SEARCH("/",R2394)-2)+1))</f>
        <v>Theater</v>
      </c>
      <c r="V2394" t="str">
        <f>PROPER(RIGHT(R2394,LEN(R2394)-SEARCH("/",R2394)))</f>
        <v>Plays</v>
      </c>
    </row>
    <row r="2395" spans="1:22" x14ac:dyDescent="0.25">
      <c r="A2395">
        <v>3437</v>
      </c>
      <c r="B2395" s="7" t="s">
        <v>3436</v>
      </c>
      <c r="C2395" s="7" t="s">
        <v>7547</v>
      </c>
      <c r="D2395" s="4">
        <v>3000</v>
      </c>
      <c r="E2395" s="4">
        <v>3030</v>
      </c>
      <c r="F2395" t="s">
        <v>8219</v>
      </c>
      <c r="G2395" t="s">
        <v>8224</v>
      </c>
      <c r="H2395" t="s">
        <v>8246</v>
      </c>
      <c r="I2395">
        <v>1440003820</v>
      </c>
      <c r="J2395" s="11">
        <f>(((I2395/60)/60)/24)+DATE(1970,1,1)</f>
        <v>42235.710879629631</v>
      </c>
      <c r="K2395">
        <v>1437411820</v>
      </c>
      <c r="L2395" s="15">
        <f>(((K2395/60)/60)/24)+DATE(1970,1,1)</f>
        <v>42205.710879629631</v>
      </c>
      <c r="M2395" s="63">
        <f>DATEDIF(L2395,J2395,"D")</f>
        <v>30</v>
      </c>
      <c r="N2395" s="5">
        <v>30</v>
      </c>
      <c r="O2395" t="b">
        <v>0</v>
      </c>
      <c r="P2395">
        <v>36</v>
      </c>
      <c r="Q2395" t="b">
        <v>1</v>
      </c>
      <c r="R2395" t="s">
        <v>8271</v>
      </c>
      <c r="S2395" s="2">
        <f>IF(E2395=0,0,E2395/D2395*100)</f>
        <v>101</v>
      </c>
      <c r="T2395" s="4">
        <f>IF(E2395=0,0,E2395/P2395)</f>
        <v>84.166666666666671</v>
      </c>
      <c r="U2395" t="str">
        <f>PROPER(LEFT(R2395,(SEARCH("/",R2395)-2)+1))</f>
        <v>Theater</v>
      </c>
      <c r="V2395" t="str">
        <f>PROPER(RIGHT(R2395,LEN(R2395)-SEARCH("/",R2395)))</f>
        <v>Plays</v>
      </c>
    </row>
    <row r="2396" spans="1:22" x14ac:dyDescent="0.25">
      <c r="A2396">
        <v>3442</v>
      </c>
      <c r="B2396" s="7" t="s">
        <v>3441</v>
      </c>
      <c r="C2396" s="7" t="s">
        <v>7552</v>
      </c>
      <c r="D2396" s="4">
        <v>250</v>
      </c>
      <c r="E2396" s="4">
        <v>250</v>
      </c>
      <c r="F2396" t="s">
        <v>8219</v>
      </c>
      <c r="G2396" t="s">
        <v>8224</v>
      </c>
      <c r="H2396" t="s">
        <v>8246</v>
      </c>
      <c r="I2396">
        <v>1433016672</v>
      </c>
      <c r="J2396" s="11">
        <f>(((I2396/60)/60)/24)+DATE(1970,1,1)</f>
        <v>42154.841111111105</v>
      </c>
      <c r="K2396">
        <v>1430424672</v>
      </c>
      <c r="L2396" s="15">
        <f>(((K2396/60)/60)/24)+DATE(1970,1,1)</f>
        <v>42124.841111111105</v>
      </c>
      <c r="M2396" s="63">
        <f>DATEDIF(L2396,J2396,"D")</f>
        <v>30</v>
      </c>
      <c r="N2396" s="5">
        <v>30</v>
      </c>
      <c r="O2396" t="b">
        <v>0</v>
      </c>
      <c r="P2396">
        <v>8</v>
      </c>
      <c r="Q2396" t="b">
        <v>1</v>
      </c>
      <c r="R2396" t="s">
        <v>8271</v>
      </c>
      <c r="S2396" s="2">
        <f>IF(E2396=0,0,E2396/D2396*100)</f>
        <v>100</v>
      </c>
      <c r="T2396" s="4">
        <f>IF(E2396=0,0,E2396/P2396)</f>
        <v>31.25</v>
      </c>
      <c r="U2396" t="str">
        <f>PROPER(LEFT(R2396,(SEARCH("/",R2396)-2)+1))</f>
        <v>Theater</v>
      </c>
      <c r="V2396" t="str">
        <f>PROPER(RIGHT(R2396,LEN(R2396)-SEARCH("/",R2396)))</f>
        <v>Plays</v>
      </c>
    </row>
    <row r="2397" spans="1:22" x14ac:dyDescent="0.25">
      <c r="A2397">
        <v>3443</v>
      </c>
      <c r="B2397" s="7" t="s">
        <v>3442</v>
      </c>
      <c r="C2397" s="7" t="s">
        <v>7553</v>
      </c>
      <c r="D2397" s="4">
        <v>1000</v>
      </c>
      <c r="E2397" s="4">
        <v>1855</v>
      </c>
      <c r="F2397" t="s">
        <v>8219</v>
      </c>
      <c r="G2397" t="s">
        <v>8224</v>
      </c>
      <c r="H2397" t="s">
        <v>8246</v>
      </c>
      <c r="I2397">
        <v>1410266146</v>
      </c>
      <c r="J2397" s="11">
        <f>(((I2397/60)/60)/24)+DATE(1970,1,1)</f>
        <v>41891.524837962963</v>
      </c>
      <c r="K2397">
        <v>1407674146</v>
      </c>
      <c r="L2397" s="15">
        <f>(((K2397/60)/60)/24)+DATE(1970,1,1)</f>
        <v>41861.524837962963</v>
      </c>
      <c r="M2397" s="63">
        <f>DATEDIF(L2397,J2397,"D")</f>
        <v>30</v>
      </c>
      <c r="N2397" s="5">
        <v>30</v>
      </c>
      <c r="O2397" t="b">
        <v>0</v>
      </c>
      <c r="P2397">
        <v>45</v>
      </c>
      <c r="Q2397" t="b">
        <v>1</v>
      </c>
      <c r="R2397" t="s">
        <v>8271</v>
      </c>
      <c r="S2397" s="2">
        <f>IF(E2397=0,0,E2397/D2397*100)</f>
        <v>185.5</v>
      </c>
      <c r="T2397" s="4">
        <f>IF(E2397=0,0,E2397/P2397)</f>
        <v>41.222222222222221</v>
      </c>
      <c r="U2397" t="str">
        <f>PROPER(LEFT(R2397,(SEARCH("/",R2397)-2)+1))</f>
        <v>Theater</v>
      </c>
      <c r="V2397" t="str">
        <f>PROPER(RIGHT(R2397,LEN(R2397)-SEARCH("/",R2397)))</f>
        <v>Plays</v>
      </c>
    </row>
    <row r="2398" spans="1:22" x14ac:dyDescent="0.25">
      <c r="A2398">
        <v>3448</v>
      </c>
      <c r="B2398" s="7" t="s">
        <v>3447</v>
      </c>
      <c r="C2398" s="7" t="s">
        <v>7558</v>
      </c>
      <c r="D2398" s="4">
        <v>2100</v>
      </c>
      <c r="E2398" s="4">
        <v>2305</v>
      </c>
      <c r="F2398" t="s">
        <v>8219</v>
      </c>
      <c r="G2398" t="s">
        <v>8224</v>
      </c>
      <c r="H2398" t="s">
        <v>8246</v>
      </c>
      <c r="I2398">
        <v>1418784689</v>
      </c>
      <c r="J2398" s="11">
        <f>(((I2398/60)/60)/24)+DATE(1970,1,1)</f>
        <v>41990.119085648148</v>
      </c>
      <c r="K2398">
        <v>1416192689</v>
      </c>
      <c r="L2398" s="15">
        <f>(((K2398/60)/60)/24)+DATE(1970,1,1)</f>
        <v>41960.119085648148</v>
      </c>
      <c r="M2398" s="63">
        <f>DATEDIF(L2398,J2398,"D")</f>
        <v>30</v>
      </c>
      <c r="N2398" s="5">
        <v>30</v>
      </c>
      <c r="O2398" t="b">
        <v>0</v>
      </c>
      <c r="P2398">
        <v>45</v>
      </c>
      <c r="Q2398" t="b">
        <v>1</v>
      </c>
      <c r="R2398" t="s">
        <v>8271</v>
      </c>
      <c r="S2398" s="2">
        <f>IF(E2398=0,0,E2398/D2398*100)</f>
        <v>109.76190476190477</v>
      </c>
      <c r="T2398" s="4">
        <f>IF(E2398=0,0,E2398/P2398)</f>
        <v>51.222222222222221</v>
      </c>
      <c r="U2398" t="str">
        <f>PROPER(LEFT(R2398,(SEARCH("/",R2398)-2)+1))</f>
        <v>Theater</v>
      </c>
      <c r="V2398" t="str">
        <f>PROPER(RIGHT(R2398,LEN(R2398)-SEARCH("/",R2398)))</f>
        <v>Plays</v>
      </c>
    </row>
    <row r="2399" spans="1:22" x14ac:dyDescent="0.25">
      <c r="A2399">
        <v>3454</v>
      </c>
      <c r="B2399" s="7" t="s">
        <v>3453</v>
      </c>
      <c r="C2399" s="7" t="s">
        <v>7564</v>
      </c>
      <c r="D2399" s="4">
        <v>700</v>
      </c>
      <c r="E2399" s="4">
        <v>705</v>
      </c>
      <c r="F2399" t="s">
        <v>8219</v>
      </c>
      <c r="G2399" t="s">
        <v>8225</v>
      </c>
      <c r="H2399" t="s">
        <v>8247</v>
      </c>
      <c r="I2399">
        <v>1406825159</v>
      </c>
      <c r="J2399" s="11">
        <f>(((I2399/60)/60)/24)+DATE(1970,1,1)</f>
        <v>41851.698599537034</v>
      </c>
      <c r="K2399">
        <v>1404233159</v>
      </c>
      <c r="L2399" s="15">
        <f>(((K2399/60)/60)/24)+DATE(1970,1,1)</f>
        <v>41821.698599537034</v>
      </c>
      <c r="M2399" s="63">
        <f>DATEDIF(L2399,J2399,"D")</f>
        <v>30</v>
      </c>
      <c r="N2399" s="5">
        <v>30</v>
      </c>
      <c r="O2399" t="b">
        <v>0</v>
      </c>
      <c r="P2399">
        <v>21</v>
      </c>
      <c r="Q2399" t="b">
        <v>1</v>
      </c>
      <c r="R2399" t="s">
        <v>8271</v>
      </c>
      <c r="S2399" s="2">
        <f>IF(E2399=0,0,E2399/D2399*100)</f>
        <v>100.71428571428571</v>
      </c>
      <c r="T2399" s="4">
        <f>IF(E2399=0,0,E2399/P2399)</f>
        <v>33.571428571428569</v>
      </c>
      <c r="U2399" t="str">
        <f>PROPER(LEFT(R2399,(SEARCH("/",R2399)-2)+1))</f>
        <v>Theater</v>
      </c>
      <c r="V2399" t="str">
        <f>PROPER(RIGHT(R2399,LEN(R2399)-SEARCH("/",R2399)))</f>
        <v>Plays</v>
      </c>
    </row>
    <row r="2400" spans="1:22" x14ac:dyDescent="0.25">
      <c r="A2400">
        <v>3455</v>
      </c>
      <c r="B2400" s="7" t="s">
        <v>3454</v>
      </c>
      <c r="C2400" s="7" t="s">
        <v>7565</v>
      </c>
      <c r="D2400" s="4">
        <v>10000</v>
      </c>
      <c r="E2400" s="4">
        <v>10065</v>
      </c>
      <c r="F2400" t="s">
        <v>8219</v>
      </c>
      <c r="G2400" t="s">
        <v>8224</v>
      </c>
      <c r="H2400" t="s">
        <v>8246</v>
      </c>
      <c r="I2400">
        <v>1476381627</v>
      </c>
      <c r="J2400" s="11">
        <f>(((I2400/60)/60)/24)+DATE(1970,1,1)</f>
        <v>42656.7503125</v>
      </c>
      <c r="K2400">
        <v>1473789627</v>
      </c>
      <c r="L2400" s="15">
        <f>(((K2400/60)/60)/24)+DATE(1970,1,1)</f>
        <v>42626.7503125</v>
      </c>
      <c r="M2400" s="63">
        <f>DATEDIF(L2400,J2400,"D")</f>
        <v>30</v>
      </c>
      <c r="N2400" s="5">
        <v>30</v>
      </c>
      <c r="O2400" t="b">
        <v>0</v>
      </c>
      <c r="P2400">
        <v>69</v>
      </c>
      <c r="Q2400" t="b">
        <v>1</v>
      </c>
      <c r="R2400" t="s">
        <v>8271</v>
      </c>
      <c r="S2400" s="2">
        <f>IF(E2400=0,0,E2400/D2400*100)</f>
        <v>100.64999999999999</v>
      </c>
      <c r="T2400" s="4">
        <f>IF(E2400=0,0,E2400/P2400)</f>
        <v>145.86956521739131</v>
      </c>
      <c r="U2400" t="str">
        <f>PROPER(LEFT(R2400,(SEARCH("/",R2400)-2)+1))</f>
        <v>Theater</v>
      </c>
      <c r="V2400" t="str">
        <f>PROPER(RIGHT(R2400,LEN(R2400)-SEARCH("/",R2400)))</f>
        <v>Plays</v>
      </c>
    </row>
    <row r="2401" spans="1:22" x14ac:dyDescent="0.25">
      <c r="A2401">
        <v>3459</v>
      </c>
      <c r="B2401" s="7" t="s">
        <v>3458</v>
      </c>
      <c r="C2401" s="7" t="s">
        <v>7569</v>
      </c>
      <c r="D2401" s="4">
        <v>500</v>
      </c>
      <c r="E2401" s="4">
        <v>631</v>
      </c>
      <c r="F2401" t="s">
        <v>8219</v>
      </c>
      <c r="G2401" t="s">
        <v>8225</v>
      </c>
      <c r="H2401" t="s">
        <v>8247</v>
      </c>
      <c r="I2401">
        <v>1463743860</v>
      </c>
      <c r="J2401" s="11">
        <f>(((I2401/60)/60)/24)+DATE(1970,1,1)</f>
        <v>42510.479861111111</v>
      </c>
      <c r="K2401">
        <v>1461151860</v>
      </c>
      <c r="L2401" s="15">
        <f>(((K2401/60)/60)/24)+DATE(1970,1,1)</f>
        <v>42480.479861111111</v>
      </c>
      <c r="M2401" s="63">
        <f>DATEDIF(L2401,J2401,"D")</f>
        <v>30</v>
      </c>
      <c r="N2401" s="5">
        <v>30</v>
      </c>
      <c r="O2401" t="b">
        <v>0</v>
      </c>
      <c r="P2401">
        <v>36</v>
      </c>
      <c r="Q2401" t="b">
        <v>1</v>
      </c>
      <c r="R2401" t="s">
        <v>8271</v>
      </c>
      <c r="S2401" s="2">
        <f>IF(E2401=0,0,E2401/D2401*100)</f>
        <v>126.2</v>
      </c>
      <c r="T2401" s="4">
        <f>IF(E2401=0,0,E2401/P2401)</f>
        <v>17.527777777777779</v>
      </c>
      <c r="U2401" t="str">
        <f>PROPER(LEFT(R2401,(SEARCH("/",R2401)-2)+1))</f>
        <v>Theater</v>
      </c>
      <c r="V2401" t="str">
        <f>PROPER(RIGHT(R2401,LEN(R2401)-SEARCH("/",R2401)))</f>
        <v>Plays</v>
      </c>
    </row>
    <row r="2402" spans="1:22" x14ac:dyDescent="0.25">
      <c r="A2402">
        <v>3464</v>
      </c>
      <c r="B2402" s="7" t="s">
        <v>3463</v>
      </c>
      <c r="C2402" s="7" t="s">
        <v>7574</v>
      </c>
      <c r="D2402" s="4">
        <v>5000</v>
      </c>
      <c r="E2402" s="4">
        <v>5116.18</v>
      </c>
      <c r="F2402" t="s">
        <v>8219</v>
      </c>
      <c r="G2402" t="s">
        <v>8224</v>
      </c>
      <c r="H2402" t="s">
        <v>8246</v>
      </c>
      <c r="I2402">
        <v>1471921637</v>
      </c>
      <c r="J2402" s="11">
        <f>(((I2402/60)/60)/24)+DATE(1970,1,1)</f>
        <v>42605.130057870367</v>
      </c>
      <c r="K2402">
        <v>1469329637</v>
      </c>
      <c r="L2402" s="15">
        <f>(((K2402/60)/60)/24)+DATE(1970,1,1)</f>
        <v>42575.130057870367</v>
      </c>
      <c r="M2402" s="63">
        <f>DATEDIF(L2402,J2402,"D")</f>
        <v>30</v>
      </c>
      <c r="N2402" s="5">
        <v>30</v>
      </c>
      <c r="O2402" t="b">
        <v>0</v>
      </c>
      <c r="P2402">
        <v>93</v>
      </c>
      <c r="Q2402" t="b">
        <v>1</v>
      </c>
      <c r="R2402" t="s">
        <v>8271</v>
      </c>
      <c r="S2402" s="2">
        <f>IF(E2402=0,0,E2402/D2402*100)</f>
        <v>102.3236</v>
      </c>
      <c r="T2402" s="4">
        <f>IF(E2402=0,0,E2402/P2402)</f>
        <v>55.012688172043013</v>
      </c>
      <c r="U2402" t="str">
        <f>PROPER(LEFT(R2402,(SEARCH("/",R2402)-2)+1))</f>
        <v>Theater</v>
      </c>
      <c r="V2402" t="str">
        <f>PROPER(RIGHT(R2402,LEN(R2402)-SEARCH("/",R2402)))</f>
        <v>Plays</v>
      </c>
    </row>
    <row r="2403" spans="1:22" x14ac:dyDescent="0.25">
      <c r="A2403">
        <v>3467</v>
      </c>
      <c r="B2403" s="7" t="s">
        <v>3466</v>
      </c>
      <c r="C2403" s="7" t="s">
        <v>7577</v>
      </c>
      <c r="D2403" s="4">
        <v>3000</v>
      </c>
      <c r="E2403" s="4">
        <v>3030</v>
      </c>
      <c r="F2403" t="s">
        <v>8219</v>
      </c>
      <c r="G2403" t="s">
        <v>8224</v>
      </c>
      <c r="H2403" t="s">
        <v>8246</v>
      </c>
      <c r="I2403">
        <v>1426864032</v>
      </c>
      <c r="J2403" s="11">
        <f>(((I2403/60)/60)/24)+DATE(1970,1,1)</f>
        <v>42083.630000000005</v>
      </c>
      <c r="K2403">
        <v>1424275632</v>
      </c>
      <c r="L2403" s="15">
        <f>(((K2403/60)/60)/24)+DATE(1970,1,1)</f>
        <v>42053.671666666662</v>
      </c>
      <c r="M2403" s="63">
        <f>DATEDIF(L2403,J2403,"D")</f>
        <v>30</v>
      </c>
      <c r="N2403" s="5">
        <v>30</v>
      </c>
      <c r="O2403" t="b">
        <v>0</v>
      </c>
      <c r="P2403">
        <v>47</v>
      </c>
      <c r="Q2403" t="b">
        <v>1</v>
      </c>
      <c r="R2403" t="s">
        <v>8271</v>
      </c>
      <c r="S2403" s="2">
        <f>IF(E2403=0,0,E2403/D2403*100)</f>
        <v>101</v>
      </c>
      <c r="T2403" s="4">
        <f>IF(E2403=0,0,E2403/P2403)</f>
        <v>64.468085106382972</v>
      </c>
      <c r="U2403" t="str">
        <f>PROPER(LEFT(R2403,(SEARCH("/",R2403)-2)+1))</f>
        <v>Theater</v>
      </c>
      <c r="V2403" t="str">
        <f>PROPER(RIGHT(R2403,LEN(R2403)-SEARCH("/",R2403)))</f>
        <v>Plays</v>
      </c>
    </row>
    <row r="2404" spans="1:22" x14ac:dyDescent="0.25">
      <c r="A2404">
        <v>3469</v>
      </c>
      <c r="B2404" s="7" t="s">
        <v>3468</v>
      </c>
      <c r="C2404" s="7" t="s">
        <v>7579</v>
      </c>
      <c r="D2404" s="4">
        <v>2800</v>
      </c>
      <c r="E2404" s="4">
        <v>3175</v>
      </c>
      <c r="F2404" t="s">
        <v>8219</v>
      </c>
      <c r="G2404" t="s">
        <v>8224</v>
      </c>
      <c r="H2404" t="s">
        <v>8246</v>
      </c>
      <c r="I2404">
        <v>1461857045</v>
      </c>
      <c r="J2404" s="11">
        <f>(((I2404/60)/60)/24)+DATE(1970,1,1)</f>
        <v>42488.641724537039</v>
      </c>
      <c r="K2404">
        <v>1459265045</v>
      </c>
      <c r="L2404" s="15">
        <f>(((K2404/60)/60)/24)+DATE(1970,1,1)</f>
        <v>42458.641724537039</v>
      </c>
      <c r="M2404" s="63">
        <f>DATEDIF(L2404,J2404,"D")</f>
        <v>30</v>
      </c>
      <c r="N2404" s="5">
        <v>30</v>
      </c>
      <c r="O2404" t="b">
        <v>0</v>
      </c>
      <c r="P2404">
        <v>63</v>
      </c>
      <c r="Q2404" t="b">
        <v>1</v>
      </c>
      <c r="R2404" t="s">
        <v>8271</v>
      </c>
      <c r="S2404" s="2">
        <f>IF(E2404=0,0,E2404/D2404*100)</f>
        <v>113.39285714285714</v>
      </c>
      <c r="T2404" s="4">
        <f>IF(E2404=0,0,E2404/P2404)</f>
        <v>50.396825396825399</v>
      </c>
      <c r="U2404" t="str">
        <f>PROPER(LEFT(R2404,(SEARCH("/",R2404)-2)+1))</f>
        <v>Theater</v>
      </c>
      <c r="V2404" t="str">
        <f>PROPER(RIGHT(R2404,LEN(R2404)-SEARCH("/",R2404)))</f>
        <v>Plays</v>
      </c>
    </row>
    <row r="2405" spans="1:22" x14ac:dyDescent="0.25">
      <c r="A2405">
        <v>3474</v>
      </c>
      <c r="B2405" s="7" t="s">
        <v>3473</v>
      </c>
      <c r="C2405" s="7" t="s">
        <v>7584</v>
      </c>
      <c r="D2405" s="4">
        <v>2000</v>
      </c>
      <c r="E2405" s="4">
        <v>2020</v>
      </c>
      <c r="F2405" t="s">
        <v>8219</v>
      </c>
      <c r="G2405" t="s">
        <v>8225</v>
      </c>
      <c r="H2405" t="s">
        <v>8247</v>
      </c>
      <c r="I2405">
        <v>1469016131</v>
      </c>
      <c r="J2405" s="11">
        <f>(((I2405/60)/60)/24)+DATE(1970,1,1)</f>
        <v>42571.501516203702</v>
      </c>
      <c r="K2405">
        <v>1466424131</v>
      </c>
      <c r="L2405" s="15">
        <f>(((K2405/60)/60)/24)+DATE(1970,1,1)</f>
        <v>42541.501516203702</v>
      </c>
      <c r="M2405" s="63">
        <f>DATEDIF(L2405,J2405,"D")</f>
        <v>30</v>
      </c>
      <c r="N2405" s="5">
        <v>30</v>
      </c>
      <c r="O2405" t="b">
        <v>0</v>
      </c>
      <c r="P2405">
        <v>39</v>
      </c>
      <c r="Q2405" t="b">
        <v>1</v>
      </c>
      <c r="R2405" t="s">
        <v>8271</v>
      </c>
      <c r="S2405" s="2">
        <f>IF(E2405=0,0,E2405/D2405*100)</f>
        <v>101</v>
      </c>
      <c r="T2405" s="4">
        <f>IF(E2405=0,0,E2405/P2405)</f>
        <v>51.794871794871796</v>
      </c>
      <c r="U2405" t="str">
        <f>PROPER(LEFT(R2405,(SEARCH("/",R2405)-2)+1))</f>
        <v>Theater</v>
      </c>
      <c r="V2405" t="str">
        <f>PROPER(RIGHT(R2405,LEN(R2405)-SEARCH("/",R2405)))</f>
        <v>Plays</v>
      </c>
    </row>
    <row r="2406" spans="1:22" x14ac:dyDescent="0.25">
      <c r="A2406">
        <v>3479</v>
      </c>
      <c r="B2406" s="7" t="s">
        <v>3478</v>
      </c>
      <c r="C2406" s="7" t="s">
        <v>7589</v>
      </c>
      <c r="D2406" s="4">
        <v>1500</v>
      </c>
      <c r="E2406" s="4">
        <v>1918</v>
      </c>
      <c r="F2406" t="s">
        <v>8219</v>
      </c>
      <c r="G2406" t="s">
        <v>8225</v>
      </c>
      <c r="H2406" t="s">
        <v>8247</v>
      </c>
      <c r="I2406">
        <v>1403382680</v>
      </c>
      <c r="J2406" s="11">
        <f>(((I2406/60)/60)/24)+DATE(1970,1,1)</f>
        <v>41811.855092592588</v>
      </c>
      <c r="K2406">
        <v>1400790680</v>
      </c>
      <c r="L2406" s="15">
        <f>(((K2406/60)/60)/24)+DATE(1970,1,1)</f>
        <v>41781.855092592588</v>
      </c>
      <c r="M2406" s="63">
        <f>DATEDIF(L2406,J2406,"D")</f>
        <v>30</v>
      </c>
      <c r="N2406" s="5">
        <v>30</v>
      </c>
      <c r="O2406" t="b">
        <v>0</v>
      </c>
      <c r="P2406">
        <v>56</v>
      </c>
      <c r="Q2406" t="b">
        <v>1</v>
      </c>
      <c r="R2406" t="s">
        <v>8271</v>
      </c>
      <c r="S2406" s="2">
        <f>IF(E2406=0,0,E2406/D2406*100)</f>
        <v>127.86666666666666</v>
      </c>
      <c r="T2406" s="4">
        <f>IF(E2406=0,0,E2406/P2406)</f>
        <v>34.25</v>
      </c>
      <c r="U2406" t="str">
        <f>PROPER(LEFT(R2406,(SEARCH("/",R2406)-2)+1))</f>
        <v>Theater</v>
      </c>
      <c r="V2406" t="str">
        <f>PROPER(RIGHT(R2406,LEN(R2406)-SEARCH("/",R2406)))</f>
        <v>Plays</v>
      </c>
    </row>
    <row r="2407" spans="1:22" x14ac:dyDescent="0.25">
      <c r="A2407">
        <v>3482</v>
      </c>
      <c r="B2407" s="7" t="s">
        <v>3481</v>
      </c>
      <c r="C2407" s="7" t="s">
        <v>7592</v>
      </c>
      <c r="D2407" s="4">
        <v>3000</v>
      </c>
      <c r="E2407" s="4">
        <v>4150</v>
      </c>
      <c r="F2407" t="s">
        <v>8219</v>
      </c>
      <c r="G2407" t="s">
        <v>8225</v>
      </c>
      <c r="H2407" t="s">
        <v>8247</v>
      </c>
      <c r="I2407">
        <v>1404671466</v>
      </c>
      <c r="J2407" s="11">
        <f>(((I2407/60)/60)/24)+DATE(1970,1,1)</f>
        <v>41826.771597222221</v>
      </c>
      <c r="K2407">
        <v>1402079466</v>
      </c>
      <c r="L2407" s="15">
        <f>(((K2407/60)/60)/24)+DATE(1970,1,1)</f>
        <v>41796.771597222221</v>
      </c>
      <c r="M2407" s="63">
        <f>DATEDIF(L2407,J2407,"D")</f>
        <v>30</v>
      </c>
      <c r="N2407" s="5">
        <v>30</v>
      </c>
      <c r="O2407" t="b">
        <v>0</v>
      </c>
      <c r="P2407">
        <v>80</v>
      </c>
      <c r="Q2407" t="b">
        <v>1</v>
      </c>
      <c r="R2407" t="s">
        <v>8271</v>
      </c>
      <c r="S2407" s="2">
        <f>IF(E2407=0,0,E2407/D2407*100)</f>
        <v>138.33333333333334</v>
      </c>
      <c r="T2407" s="4">
        <f>IF(E2407=0,0,E2407/P2407)</f>
        <v>51.875</v>
      </c>
      <c r="U2407" t="str">
        <f>PROPER(LEFT(R2407,(SEARCH("/",R2407)-2)+1))</f>
        <v>Theater</v>
      </c>
      <c r="V2407" t="str">
        <f>PROPER(RIGHT(R2407,LEN(R2407)-SEARCH("/",R2407)))</f>
        <v>Plays</v>
      </c>
    </row>
    <row r="2408" spans="1:22" x14ac:dyDescent="0.25">
      <c r="A2408">
        <v>3483</v>
      </c>
      <c r="B2408" s="7" t="s">
        <v>3482</v>
      </c>
      <c r="C2408" s="7" t="s">
        <v>7593</v>
      </c>
      <c r="D2408" s="4">
        <v>3350</v>
      </c>
      <c r="E2408" s="4">
        <v>5358</v>
      </c>
      <c r="F2408" t="s">
        <v>8219</v>
      </c>
      <c r="G2408" t="s">
        <v>8224</v>
      </c>
      <c r="H2408" t="s">
        <v>8246</v>
      </c>
      <c r="I2408">
        <v>1404403381</v>
      </c>
      <c r="J2408" s="11">
        <f>(((I2408/60)/60)/24)+DATE(1970,1,1)</f>
        <v>41823.668761574074</v>
      </c>
      <c r="K2408">
        <v>1401811381</v>
      </c>
      <c r="L2408" s="15">
        <f>(((K2408/60)/60)/24)+DATE(1970,1,1)</f>
        <v>41793.668761574074</v>
      </c>
      <c r="M2408" s="63">
        <f>DATEDIF(L2408,J2408,"D")</f>
        <v>30</v>
      </c>
      <c r="N2408" s="5">
        <v>30</v>
      </c>
      <c r="O2408" t="b">
        <v>0</v>
      </c>
      <c r="P2408">
        <v>133</v>
      </c>
      <c r="Q2408" t="b">
        <v>1</v>
      </c>
      <c r="R2408" t="s">
        <v>8271</v>
      </c>
      <c r="S2408" s="2">
        <f>IF(E2408=0,0,E2408/D2408*100)</f>
        <v>159.9402985074627</v>
      </c>
      <c r="T2408" s="4">
        <f>IF(E2408=0,0,E2408/P2408)</f>
        <v>40.285714285714285</v>
      </c>
      <c r="U2408" t="str">
        <f>PROPER(LEFT(R2408,(SEARCH("/",R2408)-2)+1))</f>
        <v>Theater</v>
      </c>
      <c r="V2408" t="str">
        <f>PROPER(RIGHT(R2408,LEN(R2408)-SEARCH("/",R2408)))</f>
        <v>Plays</v>
      </c>
    </row>
    <row r="2409" spans="1:22" x14ac:dyDescent="0.25">
      <c r="A2409">
        <v>3484</v>
      </c>
      <c r="B2409" s="7" t="s">
        <v>3483</v>
      </c>
      <c r="C2409" s="7" t="s">
        <v>7594</v>
      </c>
      <c r="D2409" s="4">
        <v>2500</v>
      </c>
      <c r="E2409" s="4">
        <v>2856</v>
      </c>
      <c r="F2409" t="s">
        <v>8219</v>
      </c>
      <c r="G2409" t="s">
        <v>8224</v>
      </c>
      <c r="H2409" t="s">
        <v>8246</v>
      </c>
      <c r="I2409">
        <v>1466014499</v>
      </c>
      <c r="J2409" s="11">
        <f>(((I2409/60)/60)/24)+DATE(1970,1,1)</f>
        <v>42536.760405092587</v>
      </c>
      <c r="K2409">
        <v>1463422499</v>
      </c>
      <c r="L2409" s="15">
        <f>(((K2409/60)/60)/24)+DATE(1970,1,1)</f>
        <v>42506.760405092587</v>
      </c>
      <c r="M2409" s="63">
        <f>DATEDIF(L2409,J2409,"D")</f>
        <v>30</v>
      </c>
      <c r="N2409" s="5">
        <v>30</v>
      </c>
      <c r="O2409" t="b">
        <v>0</v>
      </c>
      <c r="P2409">
        <v>44</v>
      </c>
      <c r="Q2409" t="b">
        <v>1</v>
      </c>
      <c r="R2409" t="s">
        <v>8271</v>
      </c>
      <c r="S2409" s="2">
        <f>IF(E2409=0,0,E2409/D2409*100)</f>
        <v>114.24000000000001</v>
      </c>
      <c r="T2409" s="4">
        <f>IF(E2409=0,0,E2409/P2409)</f>
        <v>64.909090909090907</v>
      </c>
      <c r="U2409" t="str">
        <f>PROPER(LEFT(R2409,(SEARCH("/",R2409)-2)+1))</f>
        <v>Theater</v>
      </c>
      <c r="V2409" t="str">
        <f>PROPER(RIGHT(R2409,LEN(R2409)-SEARCH("/",R2409)))</f>
        <v>Plays</v>
      </c>
    </row>
    <row r="2410" spans="1:22" x14ac:dyDescent="0.25">
      <c r="A2410">
        <v>3485</v>
      </c>
      <c r="B2410" s="7" t="s">
        <v>3484</v>
      </c>
      <c r="C2410" s="7" t="s">
        <v>7595</v>
      </c>
      <c r="D2410" s="4">
        <v>1650</v>
      </c>
      <c r="E2410" s="4">
        <v>1660</v>
      </c>
      <c r="F2410" t="s">
        <v>8219</v>
      </c>
      <c r="G2410" t="s">
        <v>8224</v>
      </c>
      <c r="H2410" t="s">
        <v>8246</v>
      </c>
      <c r="I2410">
        <v>1454431080</v>
      </c>
      <c r="J2410" s="11">
        <f>(((I2410/60)/60)/24)+DATE(1970,1,1)</f>
        <v>42402.693055555559</v>
      </c>
      <c r="K2410">
        <v>1451839080</v>
      </c>
      <c r="L2410" s="15">
        <f>(((K2410/60)/60)/24)+DATE(1970,1,1)</f>
        <v>42372.693055555559</v>
      </c>
      <c r="M2410" s="63">
        <f>DATEDIF(L2410,J2410,"D")</f>
        <v>30</v>
      </c>
      <c r="N2410" s="5">
        <v>30</v>
      </c>
      <c r="O2410" t="b">
        <v>0</v>
      </c>
      <c r="P2410">
        <v>30</v>
      </c>
      <c r="Q2410" t="b">
        <v>1</v>
      </c>
      <c r="R2410" t="s">
        <v>8271</v>
      </c>
      <c r="S2410" s="2">
        <f>IF(E2410=0,0,E2410/D2410*100)</f>
        <v>100.60606060606061</v>
      </c>
      <c r="T2410" s="4">
        <f>IF(E2410=0,0,E2410/P2410)</f>
        <v>55.333333333333336</v>
      </c>
      <c r="U2410" t="str">
        <f>PROPER(LEFT(R2410,(SEARCH("/",R2410)-2)+1))</f>
        <v>Theater</v>
      </c>
      <c r="V2410" t="str">
        <f>PROPER(RIGHT(R2410,LEN(R2410)-SEARCH("/",R2410)))</f>
        <v>Plays</v>
      </c>
    </row>
    <row r="2411" spans="1:22" x14ac:dyDescent="0.25">
      <c r="A2411">
        <v>3487</v>
      </c>
      <c r="B2411" s="7" t="s">
        <v>3486</v>
      </c>
      <c r="C2411" s="7" t="s">
        <v>7597</v>
      </c>
      <c r="D2411" s="4">
        <v>2000</v>
      </c>
      <c r="E2411" s="4">
        <v>2555</v>
      </c>
      <c r="F2411" t="s">
        <v>8219</v>
      </c>
      <c r="G2411" t="s">
        <v>8225</v>
      </c>
      <c r="H2411" t="s">
        <v>8247</v>
      </c>
      <c r="I2411">
        <v>1435185252</v>
      </c>
      <c r="J2411" s="11">
        <f>(((I2411/60)/60)/24)+DATE(1970,1,1)</f>
        <v>42179.940416666665</v>
      </c>
      <c r="K2411">
        <v>1432593252</v>
      </c>
      <c r="L2411" s="15">
        <f>(((K2411/60)/60)/24)+DATE(1970,1,1)</f>
        <v>42149.940416666665</v>
      </c>
      <c r="M2411" s="63">
        <f>DATEDIF(L2411,J2411,"D")</f>
        <v>30</v>
      </c>
      <c r="N2411" s="5">
        <v>30</v>
      </c>
      <c r="O2411" t="b">
        <v>0</v>
      </c>
      <c r="P2411">
        <v>66</v>
      </c>
      <c r="Q2411" t="b">
        <v>1</v>
      </c>
      <c r="R2411" t="s">
        <v>8271</v>
      </c>
      <c r="S2411" s="2">
        <f>IF(E2411=0,0,E2411/D2411*100)</f>
        <v>127.75000000000001</v>
      </c>
      <c r="T2411" s="4">
        <f>IF(E2411=0,0,E2411/P2411)</f>
        <v>38.712121212121211</v>
      </c>
      <c r="U2411" t="str">
        <f>PROPER(LEFT(R2411,(SEARCH("/",R2411)-2)+1))</f>
        <v>Theater</v>
      </c>
      <c r="V2411" t="str">
        <f>PROPER(RIGHT(R2411,LEN(R2411)-SEARCH("/",R2411)))</f>
        <v>Plays</v>
      </c>
    </row>
    <row r="2412" spans="1:22" x14ac:dyDescent="0.25">
      <c r="A2412">
        <v>3489</v>
      </c>
      <c r="B2412" s="7" t="s">
        <v>3488</v>
      </c>
      <c r="C2412" s="7" t="s">
        <v>7599</v>
      </c>
      <c r="D2412" s="4">
        <v>5000</v>
      </c>
      <c r="E2412" s="4">
        <v>5635</v>
      </c>
      <c r="F2412" t="s">
        <v>8219</v>
      </c>
      <c r="G2412" t="s">
        <v>8225</v>
      </c>
      <c r="H2412" t="s">
        <v>8247</v>
      </c>
      <c r="I2412">
        <v>1400965200</v>
      </c>
      <c r="J2412" s="11">
        <f>(((I2412/60)/60)/24)+DATE(1970,1,1)</f>
        <v>41783.875</v>
      </c>
      <c r="K2412">
        <v>1398352531</v>
      </c>
      <c r="L2412" s="15">
        <f>(((K2412/60)/60)/24)+DATE(1970,1,1)</f>
        <v>41753.635775462964</v>
      </c>
      <c r="M2412" s="63">
        <f>DATEDIF(L2412,J2412,"D")</f>
        <v>30</v>
      </c>
      <c r="N2412" s="5">
        <v>30</v>
      </c>
      <c r="O2412" t="b">
        <v>0</v>
      </c>
      <c r="P2412">
        <v>72</v>
      </c>
      <c r="Q2412" t="b">
        <v>1</v>
      </c>
      <c r="R2412" t="s">
        <v>8271</v>
      </c>
      <c r="S2412" s="2">
        <f>IF(E2412=0,0,E2412/D2412*100)</f>
        <v>112.7</v>
      </c>
      <c r="T2412" s="4">
        <f>IF(E2412=0,0,E2412/P2412)</f>
        <v>78.263888888888886</v>
      </c>
      <c r="U2412" t="str">
        <f>PROPER(LEFT(R2412,(SEARCH("/",R2412)-2)+1))</f>
        <v>Theater</v>
      </c>
      <c r="V2412" t="str">
        <f>PROPER(RIGHT(R2412,LEN(R2412)-SEARCH("/",R2412)))</f>
        <v>Plays</v>
      </c>
    </row>
    <row r="2413" spans="1:22" x14ac:dyDescent="0.25">
      <c r="A2413">
        <v>3490</v>
      </c>
      <c r="B2413" s="7" t="s">
        <v>3489</v>
      </c>
      <c r="C2413" s="7" t="s">
        <v>7600</v>
      </c>
      <c r="D2413" s="4">
        <v>1000</v>
      </c>
      <c r="E2413" s="4">
        <v>1275</v>
      </c>
      <c r="F2413" t="s">
        <v>8219</v>
      </c>
      <c r="G2413" t="s">
        <v>8224</v>
      </c>
      <c r="H2413" t="s">
        <v>8246</v>
      </c>
      <c r="I2413">
        <v>1460574924</v>
      </c>
      <c r="J2413" s="11">
        <f>(((I2413/60)/60)/24)+DATE(1970,1,1)</f>
        <v>42473.802361111113</v>
      </c>
      <c r="K2413">
        <v>1457982924</v>
      </c>
      <c r="L2413" s="15">
        <f>(((K2413/60)/60)/24)+DATE(1970,1,1)</f>
        <v>42443.802361111113</v>
      </c>
      <c r="M2413" s="63">
        <f>DATEDIF(L2413,J2413,"D")</f>
        <v>30</v>
      </c>
      <c r="N2413" s="5">
        <v>30</v>
      </c>
      <c r="O2413" t="b">
        <v>0</v>
      </c>
      <c r="P2413">
        <v>27</v>
      </c>
      <c r="Q2413" t="b">
        <v>1</v>
      </c>
      <c r="R2413" t="s">
        <v>8271</v>
      </c>
      <c r="S2413" s="2">
        <f>IF(E2413=0,0,E2413/D2413*100)</f>
        <v>127.49999999999999</v>
      </c>
      <c r="T2413" s="4">
        <f>IF(E2413=0,0,E2413/P2413)</f>
        <v>47.222222222222221</v>
      </c>
      <c r="U2413" t="str">
        <f>PROPER(LEFT(R2413,(SEARCH("/",R2413)-2)+1))</f>
        <v>Theater</v>
      </c>
      <c r="V2413" t="str">
        <f>PROPER(RIGHT(R2413,LEN(R2413)-SEARCH("/",R2413)))</f>
        <v>Plays</v>
      </c>
    </row>
    <row r="2414" spans="1:22" x14ac:dyDescent="0.25">
      <c r="A2414">
        <v>3503</v>
      </c>
      <c r="B2414" s="7" t="s">
        <v>3502</v>
      </c>
      <c r="C2414" s="7" t="s">
        <v>7613</v>
      </c>
      <c r="D2414" s="4">
        <v>2500</v>
      </c>
      <c r="E2414" s="4">
        <v>2689</v>
      </c>
      <c r="F2414" t="s">
        <v>8219</v>
      </c>
      <c r="G2414" t="s">
        <v>8225</v>
      </c>
      <c r="H2414" t="s">
        <v>8247</v>
      </c>
      <c r="I2414">
        <v>1469359728</v>
      </c>
      <c r="J2414" s="11">
        <f>(((I2414/60)/60)/24)+DATE(1970,1,1)</f>
        <v>42575.478333333333</v>
      </c>
      <c r="K2414">
        <v>1466767728</v>
      </c>
      <c r="L2414" s="15">
        <f>(((K2414/60)/60)/24)+DATE(1970,1,1)</f>
        <v>42545.478333333333</v>
      </c>
      <c r="M2414" s="63">
        <f>DATEDIF(L2414,J2414,"D")</f>
        <v>30</v>
      </c>
      <c r="N2414" s="5">
        <v>30</v>
      </c>
      <c r="O2414" t="b">
        <v>0</v>
      </c>
      <c r="P2414">
        <v>38</v>
      </c>
      <c r="Q2414" t="b">
        <v>1</v>
      </c>
      <c r="R2414" t="s">
        <v>8271</v>
      </c>
      <c r="S2414" s="2">
        <f>IF(E2414=0,0,E2414/D2414*100)</f>
        <v>107.55999999999999</v>
      </c>
      <c r="T2414" s="4">
        <f>IF(E2414=0,0,E2414/P2414)</f>
        <v>70.763157894736835</v>
      </c>
      <c r="U2414" t="str">
        <f>PROPER(LEFT(R2414,(SEARCH("/",R2414)-2)+1))</f>
        <v>Theater</v>
      </c>
      <c r="V2414" t="str">
        <f>PROPER(RIGHT(R2414,LEN(R2414)-SEARCH("/",R2414)))</f>
        <v>Plays</v>
      </c>
    </row>
    <row r="2415" spans="1:22" x14ac:dyDescent="0.25">
      <c r="A2415">
        <v>3504</v>
      </c>
      <c r="B2415" s="7" t="s">
        <v>3503</v>
      </c>
      <c r="C2415" s="7" t="s">
        <v>7614</v>
      </c>
      <c r="D2415" s="4">
        <v>1000</v>
      </c>
      <c r="E2415" s="4">
        <v>1000</v>
      </c>
      <c r="F2415" t="s">
        <v>8219</v>
      </c>
      <c r="G2415" t="s">
        <v>8224</v>
      </c>
      <c r="H2415" t="s">
        <v>8246</v>
      </c>
      <c r="I2415">
        <v>1447959491</v>
      </c>
      <c r="J2415" s="11">
        <f>(((I2415/60)/60)/24)+DATE(1970,1,1)</f>
        <v>42327.790405092594</v>
      </c>
      <c r="K2415">
        <v>1445363891</v>
      </c>
      <c r="L2415" s="15">
        <f>(((K2415/60)/60)/24)+DATE(1970,1,1)</f>
        <v>42297.748738425929</v>
      </c>
      <c r="M2415" s="63">
        <f>DATEDIF(L2415,J2415,"D")</f>
        <v>30</v>
      </c>
      <c r="N2415" s="5">
        <v>30</v>
      </c>
      <c r="O2415" t="b">
        <v>0</v>
      </c>
      <c r="P2415">
        <v>8</v>
      </c>
      <c r="Q2415" t="b">
        <v>1</v>
      </c>
      <c r="R2415" t="s">
        <v>8271</v>
      </c>
      <c r="S2415" s="2">
        <f>IF(E2415=0,0,E2415/D2415*100)</f>
        <v>100</v>
      </c>
      <c r="T2415" s="4">
        <f>IF(E2415=0,0,E2415/P2415)</f>
        <v>125</v>
      </c>
      <c r="U2415" t="str">
        <f>PROPER(LEFT(R2415,(SEARCH("/",R2415)-2)+1))</f>
        <v>Theater</v>
      </c>
      <c r="V2415" t="str">
        <f>PROPER(RIGHT(R2415,LEN(R2415)-SEARCH("/",R2415)))</f>
        <v>Plays</v>
      </c>
    </row>
    <row r="2416" spans="1:22" x14ac:dyDescent="0.25">
      <c r="A2416">
        <v>3507</v>
      </c>
      <c r="B2416" s="7" t="s">
        <v>3506</v>
      </c>
      <c r="C2416" s="7" t="s">
        <v>7617</v>
      </c>
      <c r="D2416" s="4">
        <v>10000</v>
      </c>
      <c r="E2416" s="4">
        <v>10440</v>
      </c>
      <c r="F2416" t="s">
        <v>8219</v>
      </c>
      <c r="G2416" t="s">
        <v>8224</v>
      </c>
      <c r="H2416" t="s">
        <v>8246</v>
      </c>
      <c r="I2416">
        <v>1464732537</v>
      </c>
      <c r="J2416" s="11">
        <f>(((I2416/60)/60)/24)+DATE(1970,1,1)</f>
        <v>42521.92288194444</v>
      </c>
      <c r="K2416">
        <v>1462140537</v>
      </c>
      <c r="L2416" s="15">
        <f>(((K2416/60)/60)/24)+DATE(1970,1,1)</f>
        <v>42491.92288194444</v>
      </c>
      <c r="M2416" s="63">
        <f>DATEDIF(L2416,J2416,"D")</f>
        <v>30</v>
      </c>
      <c r="N2416" s="5">
        <v>30</v>
      </c>
      <c r="O2416" t="b">
        <v>0</v>
      </c>
      <c r="P2416">
        <v>72</v>
      </c>
      <c r="Q2416" t="b">
        <v>1</v>
      </c>
      <c r="R2416" t="s">
        <v>8271</v>
      </c>
      <c r="S2416" s="2">
        <f>IF(E2416=0,0,E2416/D2416*100)</f>
        <v>104.4</v>
      </c>
      <c r="T2416" s="4">
        <f>IF(E2416=0,0,E2416/P2416)</f>
        <v>145</v>
      </c>
      <c r="U2416" t="str">
        <f>PROPER(LEFT(R2416,(SEARCH("/",R2416)-2)+1))</f>
        <v>Theater</v>
      </c>
      <c r="V2416" t="str">
        <f>PROPER(RIGHT(R2416,LEN(R2416)-SEARCH("/",R2416)))</f>
        <v>Plays</v>
      </c>
    </row>
    <row r="2417" spans="1:22" x14ac:dyDescent="0.25">
      <c r="A2417">
        <v>3515</v>
      </c>
      <c r="B2417" s="7" t="s">
        <v>3514</v>
      </c>
      <c r="C2417" s="7" t="s">
        <v>7625</v>
      </c>
      <c r="D2417" s="4">
        <v>3000</v>
      </c>
      <c r="E2417" s="4">
        <v>3080</v>
      </c>
      <c r="F2417" t="s">
        <v>8219</v>
      </c>
      <c r="G2417" t="s">
        <v>8224</v>
      </c>
      <c r="H2417" t="s">
        <v>8246</v>
      </c>
      <c r="I2417">
        <v>1433097171</v>
      </c>
      <c r="J2417" s="11">
        <f>(((I2417/60)/60)/24)+DATE(1970,1,1)</f>
        <v>42155.772812499999</v>
      </c>
      <c r="K2417">
        <v>1430505171</v>
      </c>
      <c r="L2417" s="15">
        <f>(((K2417/60)/60)/24)+DATE(1970,1,1)</f>
        <v>42125.772812499999</v>
      </c>
      <c r="M2417" s="63">
        <f>DATEDIF(L2417,J2417,"D")</f>
        <v>30</v>
      </c>
      <c r="N2417" s="5">
        <v>30</v>
      </c>
      <c r="O2417" t="b">
        <v>0</v>
      </c>
      <c r="P2417">
        <v>46</v>
      </c>
      <c r="Q2417" t="b">
        <v>1</v>
      </c>
      <c r="R2417" t="s">
        <v>8271</v>
      </c>
      <c r="S2417" s="2">
        <f>IF(E2417=0,0,E2417/D2417*100)</f>
        <v>102.66666666666666</v>
      </c>
      <c r="T2417" s="4">
        <f>IF(E2417=0,0,E2417/P2417)</f>
        <v>66.956521739130437</v>
      </c>
      <c r="U2417" t="str">
        <f>PROPER(LEFT(R2417,(SEARCH("/",R2417)-2)+1))</f>
        <v>Theater</v>
      </c>
      <c r="V2417" t="str">
        <f>PROPER(RIGHT(R2417,LEN(R2417)-SEARCH("/",R2417)))</f>
        <v>Plays</v>
      </c>
    </row>
    <row r="2418" spans="1:22" x14ac:dyDescent="0.25">
      <c r="A2418">
        <v>3517</v>
      </c>
      <c r="B2418" s="7" t="s">
        <v>3516</v>
      </c>
      <c r="C2418" s="7" t="s">
        <v>7627</v>
      </c>
      <c r="D2418" s="4">
        <v>4000</v>
      </c>
      <c r="E2418" s="4">
        <v>4000</v>
      </c>
      <c r="F2418" t="s">
        <v>8219</v>
      </c>
      <c r="G2418" t="s">
        <v>8225</v>
      </c>
      <c r="H2418" t="s">
        <v>8247</v>
      </c>
      <c r="I2418">
        <v>1404471600</v>
      </c>
      <c r="J2418" s="11">
        <f>(((I2418/60)/60)/24)+DATE(1970,1,1)</f>
        <v>41824.458333333336</v>
      </c>
      <c r="K2418">
        <v>1401910634</v>
      </c>
      <c r="L2418" s="15">
        <f>(((K2418/60)/60)/24)+DATE(1970,1,1)</f>
        <v>41794.817523148151</v>
      </c>
      <c r="M2418" s="63">
        <f>DATEDIF(L2418,J2418,"D")</f>
        <v>30</v>
      </c>
      <c r="N2418" s="5">
        <v>30</v>
      </c>
      <c r="O2418" t="b">
        <v>0</v>
      </c>
      <c r="P2418">
        <v>13</v>
      </c>
      <c r="Q2418" t="b">
        <v>1</v>
      </c>
      <c r="R2418" t="s">
        <v>8271</v>
      </c>
      <c r="S2418" s="2">
        <f>IF(E2418=0,0,E2418/D2418*100)</f>
        <v>100</v>
      </c>
      <c r="T2418" s="4">
        <f>IF(E2418=0,0,E2418/P2418)</f>
        <v>307.69230769230768</v>
      </c>
      <c r="U2418" t="str">
        <f>PROPER(LEFT(R2418,(SEARCH("/",R2418)-2)+1))</f>
        <v>Theater</v>
      </c>
      <c r="V2418" t="str">
        <f>PROPER(RIGHT(R2418,LEN(R2418)-SEARCH("/",R2418)))</f>
        <v>Plays</v>
      </c>
    </row>
    <row r="2419" spans="1:22" x14ac:dyDescent="0.25">
      <c r="A2419">
        <v>3519</v>
      </c>
      <c r="B2419" s="7" t="s">
        <v>3518</v>
      </c>
      <c r="C2419" s="7" t="s">
        <v>7629</v>
      </c>
      <c r="D2419" s="4">
        <v>2000</v>
      </c>
      <c r="E2419" s="4">
        <v>2027</v>
      </c>
      <c r="F2419" t="s">
        <v>8219</v>
      </c>
      <c r="G2419" t="s">
        <v>8225</v>
      </c>
      <c r="H2419" t="s">
        <v>8247</v>
      </c>
      <c r="I2419">
        <v>1425478950</v>
      </c>
      <c r="J2419" s="11">
        <f>(((I2419/60)/60)/24)+DATE(1970,1,1)</f>
        <v>42067.598958333328</v>
      </c>
      <c r="K2419">
        <v>1422886950</v>
      </c>
      <c r="L2419" s="15">
        <f>(((K2419/60)/60)/24)+DATE(1970,1,1)</f>
        <v>42037.598958333328</v>
      </c>
      <c r="M2419" s="63">
        <f>DATEDIF(L2419,J2419,"D")</f>
        <v>30</v>
      </c>
      <c r="N2419" s="5">
        <v>30</v>
      </c>
      <c r="O2419" t="b">
        <v>0</v>
      </c>
      <c r="P2419">
        <v>28</v>
      </c>
      <c r="Q2419" t="b">
        <v>1</v>
      </c>
      <c r="R2419" t="s">
        <v>8271</v>
      </c>
      <c r="S2419" s="2">
        <f>IF(E2419=0,0,E2419/D2419*100)</f>
        <v>101.35000000000001</v>
      </c>
      <c r="T2419" s="4">
        <f>IF(E2419=0,0,E2419/P2419)</f>
        <v>72.392857142857139</v>
      </c>
      <c r="U2419" t="str">
        <f>PROPER(LEFT(R2419,(SEARCH("/",R2419)-2)+1))</f>
        <v>Theater</v>
      </c>
      <c r="V2419" t="str">
        <f>PROPER(RIGHT(R2419,LEN(R2419)-SEARCH("/",R2419)))</f>
        <v>Plays</v>
      </c>
    </row>
    <row r="2420" spans="1:22" x14ac:dyDescent="0.25">
      <c r="A2420">
        <v>3521</v>
      </c>
      <c r="B2420" s="7" t="s">
        <v>3520</v>
      </c>
      <c r="C2420" s="7" t="s">
        <v>7631</v>
      </c>
      <c r="D2420" s="4">
        <v>350</v>
      </c>
      <c r="E2420" s="4">
        <v>593</v>
      </c>
      <c r="F2420" t="s">
        <v>8219</v>
      </c>
      <c r="G2420" t="s">
        <v>8224</v>
      </c>
      <c r="H2420" t="s">
        <v>8246</v>
      </c>
      <c r="I2420">
        <v>1411980020</v>
      </c>
      <c r="J2420" s="11">
        <f>(((I2420/60)/60)/24)+DATE(1970,1,1)</f>
        <v>41911.361342592594</v>
      </c>
      <c r="K2420">
        <v>1409388020</v>
      </c>
      <c r="L2420" s="15">
        <f>(((K2420/60)/60)/24)+DATE(1970,1,1)</f>
        <v>41881.361342592594</v>
      </c>
      <c r="M2420" s="63">
        <f>DATEDIF(L2420,J2420,"D")</f>
        <v>30</v>
      </c>
      <c r="N2420" s="5">
        <v>30</v>
      </c>
      <c r="O2420" t="b">
        <v>0</v>
      </c>
      <c r="P2420">
        <v>13</v>
      </c>
      <c r="Q2420" t="b">
        <v>1</v>
      </c>
      <c r="R2420" t="s">
        <v>8271</v>
      </c>
      <c r="S2420" s="2">
        <f>IF(E2420=0,0,E2420/D2420*100)</f>
        <v>169.42857142857144</v>
      </c>
      <c r="T2420" s="4">
        <f>IF(E2420=0,0,E2420/P2420)</f>
        <v>45.615384615384613</v>
      </c>
      <c r="U2420" t="str">
        <f>PROPER(LEFT(R2420,(SEARCH("/",R2420)-2)+1))</f>
        <v>Theater</v>
      </c>
      <c r="V2420" t="str">
        <f>PROPER(RIGHT(R2420,LEN(R2420)-SEARCH("/",R2420)))</f>
        <v>Plays</v>
      </c>
    </row>
    <row r="2421" spans="1:22" x14ac:dyDescent="0.25">
      <c r="A2421">
        <v>3531</v>
      </c>
      <c r="B2421" s="7" t="s">
        <v>3530</v>
      </c>
      <c r="C2421" s="7" t="s">
        <v>7641</v>
      </c>
      <c r="D2421" s="4">
        <v>1000</v>
      </c>
      <c r="E2421" s="4">
        <v>1280</v>
      </c>
      <c r="F2421" t="s">
        <v>8219</v>
      </c>
      <c r="G2421" t="s">
        <v>8224</v>
      </c>
      <c r="H2421" t="s">
        <v>8246</v>
      </c>
      <c r="I2421">
        <v>1467301334</v>
      </c>
      <c r="J2421" s="11">
        <f>(((I2421/60)/60)/24)+DATE(1970,1,1)</f>
        <v>42551.654328703706</v>
      </c>
      <c r="K2421">
        <v>1464709334</v>
      </c>
      <c r="L2421" s="15">
        <f>(((K2421/60)/60)/24)+DATE(1970,1,1)</f>
        <v>42521.654328703706</v>
      </c>
      <c r="M2421" s="63">
        <f>DATEDIF(L2421,J2421,"D")</f>
        <v>30</v>
      </c>
      <c r="N2421" s="5">
        <v>30</v>
      </c>
      <c r="O2421" t="b">
        <v>0</v>
      </c>
      <c r="P2421">
        <v>26</v>
      </c>
      <c r="Q2421" t="b">
        <v>1</v>
      </c>
      <c r="R2421" t="s">
        <v>8271</v>
      </c>
      <c r="S2421" s="2">
        <f>IF(E2421=0,0,E2421/D2421*100)</f>
        <v>128</v>
      </c>
      <c r="T2421" s="4">
        <f>IF(E2421=0,0,E2421/P2421)</f>
        <v>49.230769230769234</v>
      </c>
      <c r="U2421" t="str">
        <f>PROPER(LEFT(R2421,(SEARCH("/",R2421)-2)+1))</f>
        <v>Theater</v>
      </c>
      <c r="V2421" t="str">
        <f>PROPER(RIGHT(R2421,LEN(R2421)-SEARCH("/",R2421)))</f>
        <v>Plays</v>
      </c>
    </row>
    <row r="2422" spans="1:22" x14ac:dyDescent="0.25">
      <c r="A2422">
        <v>3533</v>
      </c>
      <c r="B2422" s="7" t="s">
        <v>3532</v>
      </c>
      <c r="C2422" s="7" t="s">
        <v>7643</v>
      </c>
      <c r="D2422" s="4">
        <v>500</v>
      </c>
      <c r="E2422" s="4">
        <v>631</v>
      </c>
      <c r="F2422" t="s">
        <v>8219</v>
      </c>
      <c r="G2422" t="s">
        <v>8224</v>
      </c>
      <c r="H2422" t="s">
        <v>8246</v>
      </c>
      <c r="I2422">
        <v>1447269367</v>
      </c>
      <c r="J2422" s="11">
        <f>(((I2422/60)/60)/24)+DATE(1970,1,1)</f>
        <v>42319.802858796291</v>
      </c>
      <c r="K2422">
        <v>1444673767</v>
      </c>
      <c r="L2422" s="15">
        <f>(((K2422/60)/60)/24)+DATE(1970,1,1)</f>
        <v>42289.761192129634</v>
      </c>
      <c r="M2422" s="63">
        <f>DATEDIF(L2422,J2422,"D")</f>
        <v>30</v>
      </c>
      <c r="N2422" s="5">
        <v>30</v>
      </c>
      <c r="O2422" t="b">
        <v>0</v>
      </c>
      <c r="P2422">
        <v>8</v>
      </c>
      <c r="Q2422" t="b">
        <v>1</v>
      </c>
      <c r="R2422" t="s">
        <v>8271</v>
      </c>
      <c r="S2422" s="2">
        <f>IF(E2422=0,0,E2422/D2422*100)</f>
        <v>126.2</v>
      </c>
      <c r="T2422" s="4">
        <f>IF(E2422=0,0,E2422/P2422)</f>
        <v>78.875</v>
      </c>
      <c r="U2422" t="str">
        <f>PROPER(LEFT(R2422,(SEARCH("/",R2422)-2)+1))</f>
        <v>Theater</v>
      </c>
      <c r="V2422" t="str">
        <f>PROPER(RIGHT(R2422,LEN(R2422)-SEARCH("/",R2422)))</f>
        <v>Plays</v>
      </c>
    </row>
    <row r="2423" spans="1:22" x14ac:dyDescent="0.25">
      <c r="A2423">
        <v>3536</v>
      </c>
      <c r="B2423" s="7" t="s">
        <v>3535</v>
      </c>
      <c r="C2423" s="7" t="s">
        <v>7646</v>
      </c>
      <c r="D2423" s="4">
        <v>150</v>
      </c>
      <c r="E2423" s="4">
        <v>230</v>
      </c>
      <c r="F2423" t="s">
        <v>8219</v>
      </c>
      <c r="G2423" t="s">
        <v>8225</v>
      </c>
      <c r="H2423" t="s">
        <v>8247</v>
      </c>
      <c r="I2423">
        <v>1450612740</v>
      </c>
      <c r="J2423" s="11">
        <f>(((I2423/60)/60)/24)+DATE(1970,1,1)</f>
        <v>42358.499305555553</v>
      </c>
      <c r="K2423">
        <v>1448040425</v>
      </c>
      <c r="L2423" s="15">
        <f>(((K2423/60)/60)/24)+DATE(1970,1,1)</f>
        <v>42328.727141203708</v>
      </c>
      <c r="M2423" s="63">
        <f>DATEDIF(L2423,J2423,"D")</f>
        <v>30</v>
      </c>
      <c r="N2423" s="5">
        <v>30</v>
      </c>
      <c r="O2423" t="b">
        <v>0</v>
      </c>
      <c r="P2423">
        <v>17</v>
      </c>
      <c r="Q2423" t="b">
        <v>1</v>
      </c>
      <c r="R2423" t="s">
        <v>8271</v>
      </c>
      <c r="S2423" s="2">
        <f>IF(E2423=0,0,E2423/D2423*100)</f>
        <v>153.33333333333334</v>
      </c>
      <c r="T2423" s="4">
        <f>IF(E2423=0,0,E2423/P2423)</f>
        <v>13.529411764705882</v>
      </c>
      <c r="U2423" t="str">
        <f>PROPER(LEFT(R2423,(SEARCH("/",R2423)-2)+1))</f>
        <v>Theater</v>
      </c>
      <c r="V2423" t="str">
        <f>PROPER(RIGHT(R2423,LEN(R2423)-SEARCH("/",R2423)))</f>
        <v>Plays</v>
      </c>
    </row>
    <row r="2424" spans="1:22" x14ac:dyDescent="0.25">
      <c r="A2424">
        <v>3540</v>
      </c>
      <c r="B2424" s="7" t="s">
        <v>3539</v>
      </c>
      <c r="C2424" s="7" t="s">
        <v>7650</v>
      </c>
      <c r="D2424" s="4">
        <v>300</v>
      </c>
      <c r="E2424" s="4">
        <v>369</v>
      </c>
      <c r="F2424" t="s">
        <v>8219</v>
      </c>
      <c r="G2424" t="s">
        <v>8225</v>
      </c>
      <c r="H2424" t="s">
        <v>8247</v>
      </c>
      <c r="I2424">
        <v>1466899491</v>
      </c>
      <c r="J2424" s="11">
        <f>(((I2424/60)/60)/24)+DATE(1970,1,1)</f>
        <v>42547.003368055557</v>
      </c>
      <c r="K2424">
        <v>1464307491</v>
      </c>
      <c r="L2424" s="15">
        <f>(((K2424/60)/60)/24)+DATE(1970,1,1)</f>
        <v>42517.003368055557</v>
      </c>
      <c r="M2424" s="63">
        <f>DATEDIF(L2424,J2424,"D")</f>
        <v>30</v>
      </c>
      <c r="N2424" s="5">
        <v>30</v>
      </c>
      <c r="O2424" t="b">
        <v>0</v>
      </c>
      <c r="P2424">
        <v>8</v>
      </c>
      <c r="Q2424" t="b">
        <v>1</v>
      </c>
      <c r="R2424" t="s">
        <v>8271</v>
      </c>
      <c r="S2424" s="2">
        <f>IF(E2424=0,0,E2424/D2424*100)</f>
        <v>123</v>
      </c>
      <c r="T2424" s="4">
        <f>IF(E2424=0,0,E2424/P2424)</f>
        <v>46.125</v>
      </c>
      <c r="U2424" t="str">
        <f>PROPER(LEFT(R2424,(SEARCH("/",R2424)-2)+1))</f>
        <v>Theater</v>
      </c>
      <c r="V2424" t="str">
        <f>PROPER(RIGHT(R2424,LEN(R2424)-SEARCH("/",R2424)))</f>
        <v>Plays</v>
      </c>
    </row>
    <row r="2425" spans="1:22" x14ac:dyDescent="0.25">
      <c r="A2425">
        <v>3543</v>
      </c>
      <c r="B2425" s="7" t="s">
        <v>3542</v>
      </c>
      <c r="C2425" s="7" t="s">
        <v>7653</v>
      </c>
      <c r="D2425" s="4">
        <v>1500</v>
      </c>
      <c r="E2425" s="4">
        <v>1570</v>
      </c>
      <c r="F2425" t="s">
        <v>8219</v>
      </c>
      <c r="G2425" t="s">
        <v>8236</v>
      </c>
      <c r="H2425" t="s">
        <v>8249</v>
      </c>
      <c r="I2425">
        <v>1435255659</v>
      </c>
      <c r="J2425" s="11">
        <f>(((I2425/60)/60)/24)+DATE(1970,1,1)</f>
        <v>42180.755312499998</v>
      </c>
      <c r="K2425">
        <v>1432663659</v>
      </c>
      <c r="L2425" s="15">
        <f>(((K2425/60)/60)/24)+DATE(1970,1,1)</f>
        <v>42150.755312499998</v>
      </c>
      <c r="M2425" s="63">
        <f>DATEDIF(L2425,J2425,"D")</f>
        <v>30</v>
      </c>
      <c r="N2425" s="5">
        <v>30</v>
      </c>
      <c r="O2425" t="b">
        <v>0</v>
      </c>
      <c r="P2425">
        <v>29</v>
      </c>
      <c r="Q2425" t="b">
        <v>1</v>
      </c>
      <c r="R2425" t="s">
        <v>8271</v>
      </c>
      <c r="S2425" s="2">
        <f>IF(E2425=0,0,E2425/D2425*100)</f>
        <v>104.66666666666666</v>
      </c>
      <c r="T2425" s="4">
        <f>IF(E2425=0,0,E2425/P2425)</f>
        <v>54.137931034482762</v>
      </c>
      <c r="U2425" t="str">
        <f>PROPER(LEFT(R2425,(SEARCH("/",R2425)-2)+1))</f>
        <v>Theater</v>
      </c>
      <c r="V2425" t="str">
        <f>PROPER(RIGHT(R2425,LEN(R2425)-SEARCH("/",R2425)))</f>
        <v>Plays</v>
      </c>
    </row>
    <row r="2426" spans="1:22" x14ac:dyDescent="0.25">
      <c r="A2426">
        <v>3544</v>
      </c>
      <c r="B2426" s="7" t="s">
        <v>3543</v>
      </c>
      <c r="C2426" s="7" t="s">
        <v>7654</v>
      </c>
      <c r="D2426" s="4">
        <v>2500</v>
      </c>
      <c r="E2426" s="4">
        <v>2500</v>
      </c>
      <c r="F2426" t="s">
        <v>8219</v>
      </c>
      <c r="G2426" t="s">
        <v>8224</v>
      </c>
      <c r="H2426" t="s">
        <v>8246</v>
      </c>
      <c r="I2426">
        <v>1425758257</v>
      </c>
      <c r="J2426" s="11">
        <f>(((I2426/60)/60)/24)+DATE(1970,1,1)</f>
        <v>42070.831678240742</v>
      </c>
      <c r="K2426">
        <v>1423166257</v>
      </c>
      <c r="L2426" s="15">
        <f>(((K2426/60)/60)/24)+DATE(1970,1,1)</f>
        <v>42040.831678240742</v>
      </c>
      <c r="M2426" s="63">
        <f>DATEDIF(L2426,J2426,"D")</f>
        <v>30</v>
      </c>
      <c r="N2426" s="5">
        <v>30</v>
      </c>
      <c r="O2426" t="b">
        <v>0</v>
      </c>
      <c r="P2426">
        <v>24</v>
      </c>
      <c r="Q2426" t="b">
        <v>1</v>
      </c>
      <c r="R2426" t="s">
        <v>8271</v>
      </c>
      <c r="S2426" s="2">
        <f>IF(E2426=0,0,E2426/D2426*100)</f>
        <v>100</v>
      </c>
      <c r="T2426" s="4">
        <f>IF(E2426=0,0,E2426/P2426)</f>
        <v>104.16666666666667</v>
      </c>
      <c r="U2426" t="str">
        <f>PROPER(LEFT(R2426,(SEARCH("/",R2426)-2)+1))</f>
        <v>Theater</v>
      </c>
      <c r="V2426" t="str">
        <f>PROPER(RIGHT(R2426,LEN(R2426)-SEARCH("/",R2426)))</f>
        <v>Plays</v>
      </c>
    </row>
    <row r="2427" spans="1:22" x14ac:dyDescent="0.25">
      <c r="A2427">
        <v>3545</v>
      </c>
      <c r="B2427" s="7" t="s">
        <v>3544</v>
      </c>
      <c r="C2427" s="7" t="s">
        <v>7655</v>
      </c>
      <c r="D2427" s="4">
        <v>250</v>
      </c>
      <c r="E2427" s="4">
        <v>251</v>
      </c>
      <c r="F2427" t="s">
        <v>8219</v>
      </c>
      <c r="G2427" t="s">
        <v>8224</v>
      </c>
      <c r="H2427" t="s">
        <v>8246</v>
      </c>
      <c r="I2427">
        <v>1428780159</v>
      </c>
      <c r="J2427" s="11">
        <f>(((I2427/60)/60)/24)+DATE(1970,1,1)</f>
        <v>42105.807395833333</v>
      </c>
      <c r="K2427">
        <v>1426188159</v>
      </c>
      <c r="L2427" s="15">
        <f>(((K2427/60)/60)/24)+DATE(1970,1,1)</f>
        <v>42075.807395833333</v>
      </c>
      <c r="M2427" s="63">
        <f>DATEDIF(L2427,J2427,"D")</f>
        <v>30</v>
      </c>
      <c r="N2427" s="5">
        <v>30</v>
      </c>
      <c r="O2427" t="b">
        <v>0</v>
      </c>
      <c r="P2427">
        <v>8</v>
      </c>
      <c r="Q2427" t="b">
        <v>1</v>
      </c>
      <c r="R2427" t="s">
        <v>8271</v>
      </c>
      <c r="S2427" s="2">
        <f>IF(E2427=0,0,E2427/D2427*100)</f>
        <v>100.4</v>
      </c>
      <c r="T2427" s="4">
        <f>IF(E2427=0,0,E2427/P2427)</f>
        <v>31.375</v>
      </c>
      <c r="U2427" t="str">
        <f>PROPER(LEFT(R2427,(SEARCH("/",R2427)-2)+1))</f>
        <v>Theater</v>
      </c>
      <c r="V2427" t="str">
        <f>PROPER(RIGHT(R2427,LEN(R2427)-SEARCH("/",R2427)))</f>
        <v>Plays</v>
      </c>
    </row>
    <row r="2428" spans="1:22" x14ac:dyDescent="0.25">
      <c r="A2428">
        <v>3550</v>
      </c>
      <c r="B2428" s="7" t="s">
        <v>3549</v>
      </c>
      <c r="C2428" s="7" t="s">
        <v>7660</v>
      </c>
      <c r="D2428" s="4">
        <v>2500</v>
      </c>
      <c r="E2428" s="4">
        <v>2620</v>
      </c>
      <c r="F2428" t="s">
        <v>8219</v>
      </c>
      <c r="G2428" t="s">
        <v>8225</v>
      </c>
      <c r="H2428" t="s">
        <v>8247</v>
      </c>
      <c r="I2428">
        <v>1462224398</v>
      </c>
      <c r="J2428" s="11">
        <f>(((I2428/60)/60)/24)+DATE(1970,1,1)</f>
        <v>42492.893495370372</v>
      </c>
      <c r="K2428">
        <v>1459632398</v>
      </c>
      <c r="L2428" s="15">
        <f>(((K2428/60)/60)/24)+DATE(1970,1,1)</f>
        <v>42462.893495370372</v>
      </c>
      <c r="M2428" s="63">
        <f>DATEDIF(L2428,J2428,"D")</f>
        <v>30</v>
      </c>
      <c r="N2428" s="5">
        <v>30</v>
      </c>
      <c r="O2428" t="b">
        <v>0</v>
      </c>
      <c r="P2428">
        <v>64</v>
      </c>
      <c r="Q2428" t="b">
        <v>1</v>
      </c>
      <c r="R2428" t="s">
        <v>8271</v>
      </c>
      <c r="S2428" s="2">
        <f>IF(E2428=0,0,E2428/D2428*100)</f>
        <v>104.80000000000001</v>
      </c>
      <c r="T2428" s="4">
        <f>IF(E2428=0,0,E2428/P2428)</f>
        <v>40.9375</v>
      </c>
      <c r="U2428" t="str">
        <f>PROPER(LEFT(R2428,(SEARCH("/",R2428)-2)+1))</f>
        <v>Theater</v>
      </c>
      <c r="V2428" t="str">
        <f>PROPER(RIGHT(R2428,LEN(R2428)-SEARCH("/",R2428)))</f>
        <v>Plays</v>
      </c>
    </row>
    <row r="2429" spans="1:22" x14ac:dyDescent="0.25">
      <c r="A2429">
        <v>3552</v>
      </c>
      <c r="B2429" s="7" t="s">
        <v>3551</v>
      </c>
      <c r="C2429" s="7" t="s">
        <v>7662</v>
      </c>
      <c r="D2429" s="4">
        <v>773</v>
      </c>
      <c r="E2429" s="4">
        <v>773</v>
      </c>
      <c r="F2429" t="s">
        <v>8219</v>
      </c>
      <c r="G2429" t="s">
        <v>8225</v>
      </c>
      <c r="H2429" t="s">
        <v>8247</v>
      </c>
      <c r="I2429">
        <v>1403964324</v>
      </c>
      <c r="J2429" s="11">
        <f>(((I2429/60)/60)/24)+DATE(1970,1,1)</f>
        <v>41818.587083333332</v>
      </c>
      <c r="K2429">
        <v>1401372324</v>
      </c>
      <c r="L2429" s="15">
        <f>(((K2429/60)/60)/24)+DATE(1970,1,1)</f>
        <v>41788.587083333332</v>
      </c>
      <c r="M2429" s="63">
        <f>DATEDIF(L2429,J2429,"D")</f>
        <v>30</v>
      </c>
      <c r="N2429" s="5">
        <v>30</v>
      </c>
      <c r="O2429" t="b">
        <v>0</v>
      </c>
      <c r="P2429">
        <v>20</v>
      </c>
      <c r="Q2429" t="b">
        <v>1</v>
      </c>
      <c r="R2429" t="s">
        <v>8271</v>
      </c>
      <c r="S2429" s="2">
        <f>IF(E2429=0,0,E2429/D2429*100)</f>
        <v>100</v>
      </c>
      <c r="T2429" s="4">
        <f>IF(E2429=0,0,E2429/P2429)</f>
        <v>38.65</v>
      </c>
      <c r="U2429" t="str">
        <f>PROPER(LEFT(R2429,(SEARCH("/",R2429)-2)+1))</f>
        <v>Theater</v>
      </c>
      <c r="V2429" t="str">
        <f>PROPER(RIGHT(R2429,LEN(R2429)-SEARCH("/",R2429)))</f>
        <v>Plays</v>
      </c>
    </row>
    <row r="2430" spans="1:22" x14ac:dyDescent="0.25">
      <c r="A2430">
        <v>3554</v>
      </c>
      <c r="B2430" s="7" t="s">
        <v>3553</v>
      </c>
      <c r="C2430" s="7" t="s">
        <v>7664</v>
      </c>
      <c r="D2430" s="4">
        <v>5000</v>
      </c>
      <c r="E2430" s="4">
        <v>5671.11</v>
      </c>
      <c r="F2430" t="s">
        <v>8219</v>
      </c>
      <c r="G2430" t="s">
        <v>8224</v>
      </c>
      <c r="H2430" t="s">
        <v>8246</v>
      </c>
      <c r="I2430">
        <v>1423674000</v>
      </c>
      <c r="J2430" s="11">
        <f>(((I2430/60)/60)/24)+DATE(1970,1,1)</f>
        <v>42046.708333333328</v>
      </c>
      <c r="K2430">
        <v>1421025159</v>
      </c>
      <c r="L2430" s="15">
        <f>(((K2430/60)/60)/24)+DATE(1970,1,1)</f>
        <v>42016.050451388888</v>
      </c>
      <c r="M2430" s="63">
        <f>DATEDIF(L2430,J2430,"D")</f>
        <v>30</v>
      </c>
      <c r="N2430" s="5">
        <v>30</v>
      </c>
      <c r="O2430" t="b">
        <v>0</v>
      </c>
      <c r="P2430">
        <v>53</v>
      </c>
      <c r="Q2430" t="b">
        <v>1</v>
      </c>
      <c r="R2430" t="s">
        <v>8271</v>
      </c>
      <c r="S2430" s="2">
        <f>IF(E2430=0,0,E2430/D2430*100)</f>
        <v>113.42219999999999</v>
      </c>
      <c r="T2430" s="4">
        <f>IF(E2430=0,0,E2430/P2430)</f>
        <v>107.00207547169811</v>
      </c>
      <c r="U2430" t="str">
        <f>PROPER(LEFT(R2430,(SEARCH("/",R2430)-2)+1))</f>
        <v>Theater</v>
      </c>
      <c r="V2430" t="str">
        <f>PROPER(RIGHT(R2430,LEN(R2430)-SEARCH("/",R2430)))</f>
        <v>Plays</v>
      </c>
    </row>
    <row r="2431" spans="1:22" x14ac:dyDescent="0.25">
      <c r="A2431">
        <v>3555</v>
      </c>
      <c r="B2431" s="7" t="s">
        <v>3554</v>
      </c>
      <c r="C2431" s="7" t="s">
        <v>7665</v>
      </c>
      <c r="D2431" s="4">
        <v>2400</v>
      </c>
      <c r="E2431" s="4">
        <v>2400</v>
      </c>
      <c r="F2431" t="s">
        <v>8219</v>
      </c>
      <c r="G2431" t="s">
        <v>8237</v>
      </c>
      <c r="H2431" t="s">
        <v>8249</v>
      </c>
      <c r="I2431">
        <v>1479382594</v>
      </c>
      <c r="J2431" s="11">
        <f>(((I2431/60)/60)/24)+DATE(1970,1,1)</f>
        <v>42691.483726851846</v>
      </c>
      <c r="K2431">
        <v>1476786994</v>
      </c>
      <c r="L2431" s="15">
        <f>(((K2431/60)/60)/24)+DATE(1970,1,1)</f>
        <v>42661.442060185189</v>
      </c>
      <c r="M2431" s="63">
        <f>DATEDIF(L2431,J2431,"D")</f>
        <v>30</v>
      </c>
      <c r="N2431" s="5">
        <v>30</v>
      </c>
      <c r="O2431" t="b">
        <v>0</v>
      </c>
      <c r="P2431">
        <v>14</v>
      </c>
      <c r="Q2431" t="b">
        <v>1</v>
      </c>
      <c r="R2431" t="s">
        <v>8271</v>
      </c>
      <c r="S2431" s="2">
        <f>IF(E2431=0,0,E2431/D2431*100)</f>
        <v>100</v>
      </c>
      <c r="T2431" s="4">
        <f>IF(E2431=0,0,E2431/P2431)</f>
        <v>171.42857142857142</v>
      </c>
      <c r="U2431" t="str">
        <f>PROPER(LEFT(R2431,(SEARCH("/",R2431)-2)+1))</f>
        <v>Theater</v>
      </c>
      <c r="V2431" t="str">
        <f>PROPER(RIGHT(R2431,LEN(R2431)-SEARCH("/",R2431)))</f>
        <v>Plays</v>
      </c>
    </row>
    <row r="2432" spans="1:22" x14ac:dyDescent="0.25">
      <c r="A2432">
        <v>3565</v>
      </c>
      <c r="B2432" s="7" t="s">
        <v>3564</v>
      </c>
      <c r="C2432" s="7" t="s">
        <v>7675</v>
      </c>
      <c r="D2432" s="4">
        <v>900</v>
      </c>
      <c r="E2432" s="4">
        <v>1175</v>
      </c>
      <c r="F2432" t="s">
        <v>8219</v>
      </c>
      <c r="G2432" t="s">
        <v>8224</v>
      </c>
      <c r="H2432" t="s">
        <v>8246</v>
      </c>
      <c r="I2432">
        <v>1420048208</v>
      </c>
      <c r="J2432" s="11">
        <f>(((I2432/60)/60)/24)+DATE(1970,1,1)</f>
        <v>42004.743148148147</v>
      </c>
      <c r="K2432">
        <v>1417456208</v>
      </c>
      <c r="L2432" s="15">
        <f>(((K2432/60)/60)/24)+DATE(1970,1,1)</f>
        <v>41974.743148148147</v>
      </c>
      <c r="M2432" s="63">
        <f>DATEDIF(L2432,J2432,"D")</f>
        <v>30</v>
      </c>
      <c r="N2432" s="5">
        <v>30</v>
      </c>
      <c r="O2432" t="b">
        <v>0</v>
      </c>
      <c r="P2432">
        <v>12</v>
      </c>
      <c r="Q2432" t="b">
        <v>1</v>
      </c>
      <c r="R2432" t="s">
        <v>8271</v>
      </c>
      <c r="S2432" s="2">
        <f>IF(E2432=0,0,E2432/D2432*100)</f>
        <v>130.55555555555557</v>
      </c>
      <c r="T2432" s="4">
        <f>IF(E2432=0,0,E2432/P2432)</f>
        <v>97.916666666666671</v>
      </c>
      <c r="U2432" t="str">
        <f>PROPER(LEFT(R2432,(SEARCH("/",R2432)-2)+1))</f>
        <v>Theater</v>
      </c>
      <c r="V2432" t="str">
        <f>PROPER(RIGHT(R2432,LEN(R2432)-SEARCH("/",R2432)))</f>
        <v>Plays</v>
      </c>
    </row>
    <row r="2433" spans="1:22" x14ac:dyDescent="0.25">
      <c r="A2433">
        <v>3566</v>
      </c>
      <c r="B2433" s="7" t="s">
        <v>3565</v>
      </c>
      <c r="C2433" s="7" t="s">
        <v>7676</v>
      </c>
      <c r="D2433" s="4">
        <v>2000</v>
      </c>
      <c r="E2433" s="4">
        <v>2095</v>
      </c>
      <c r="F2433" t="s">
        <v>8219</v>
      </c>
      <c r="G2433" t="s">
        <v>8225</v>
      </c>
      <c r="H2433" t="s">
        <v>8247</v>
      </c>
      <c r="I2433">
        <v>1422015083</v>
      </c>
      <c r="J2433" s="11">
        <f>(((I2433/60)/60)/24)+DATE(1970,1,1)</f>
        <v>42027.507905092592</v>
      </c>
      <c r="K2433">
        <v>1419423083</v>
      </c>
      <c r="L2433" s="15">
        <f>(((K2433/60)/60)/24)+DATE(1970,1,1)</f>
        <v>41997.507905092592</v>
      </c>
      <c r="M2433" s="63">
        <f>DATEDIF(L2433,J2433,"D")</f>
        <v>30</v>
      </c>
      <c r="N2433" s="5">
        <v>30</v>
      </c>
      <c r="O2433" t="b">
        <v>0</v>
      </c>
      <c r="P2433">
        <v>38</v>
      </c>
      <c r="Q2433" t="b">
        <v>1</v>
      </c>
      <c r="R2433" t="s">
        <v>8271</v>
      </c>
      <c r="S2433" s="2">
        <f>IF(E2433=0,0,E2433/D2433*100)</f>
        <v>104.75000000000001</v>
      </c>
      <c r="T2433" s="4">
        <f>IF(E2433=0,0,E2433/P2433)</f>
        <v>55.131578947368418</v>
      </c>
      <c r="U2433" t="str">
        <f>PROPER(LEFT(R2433,(SEARCH("/",R2433)-2)+1))</f>
        <v>Theater</v>
      </c>
      <c r="V2433" t="str">
        <f>PROPER(RIGHT(R2433,LEN(R2433)-SEARCH("/",R2433)))</f>
        <v>Plays</v>
      </c>
    </row>
    <row r="2434" spans="1:22" x14ac:dyDescent="0.25">
      <c r="A2434">
        <v>3567</v>
      </c>
      <c r="B2434" s="7" t="s">
        <v>3566</v>
      </c>
      <c r="C2434" s="7" t="s">
        <v>7677</v>
      </c>
      <c r="D2434" s="4">
        <v>1000</v>
      </c>
      <c r="E2434" s="4">
        <v>1088</v>
      </c>
      <c r="F2434" t="s">
        <v>8219</v>
      </c>
      <c r="G2434" t="s">
        <v>8225</v>
      </c>
      <c r="H2434" t="s">
        <v>8247</v>
      </c>
      <c r="I2434">
        <v>1433964444</v>
      </c>
      <c r="J2434" s="11">
        <f>(((I2434/60)/60)/24)+DATE(1970,1,1)</f>
        <v>42165.810694444444</v>
      </c>
      <c r="K2434">
        <v>1431372444</v>
      </c>
      <c r="L2434" s="15">
        <f>(((K2434/60)/60)/24)+DATE(1970,1,1)</f>
        <v>42135.810694444444</v>
      </c>
      <c r="M2434" s="63">
        <f>DATEDIF(L2434,J2434,"D")</f>
        <v>30</v>
      </c>
      <c r="N2434" s="5">
        <v>30</v>
      </c>
      <c r="O2434" t="b">
        <v>0</v>
      </c>
      <c r="P2434">
        <v>41</v>
      </c>
      <c r="Q2434" t="b">
        <v>1</v>
      </c>
      <c r="R2434" t="s">
        <v>8271</v>
      </c>
      <c r="S2434" s="2">
        <f>IF(E2434=0,0,E2434/D2434*100)</f>
        <v>108.80000000000001</v>
      </c>
      <c r="T2434" s="4">
        <f>IF(E2434=0,0,E2434/P2434)</f>
        <v>26.536585365853657</v>
      </c>
      <c r="U2434" t="str">
        <f>PROPER(LEFT(R2434,(SEARCH("/",R2434)-2)+1))</f>
        <v>Theater</v>
      </c>
      <c r="V2434" t="str">
        <f>PROPER(RIGHT(R2434,LEN(R2434)-SEARCH("/",R2434)))</f>
        <v>Plays</v>
      </c>
    </row>
    <row r="2435" spans="1:22" x14ac:dyDescent="0.25">
      <c r="A2435">
        <v>3568</v>
      </c>
      <c r="B2435" s="7" t="s">
        <v>3567</v>
      </c>
      <c r="C2435" s="7" t="s">
        <v>7678</v>
      </c>
      <c r="D2435" s="4">
        <v>1000</v>
      </c>
      <c r="E2435" s="4">
        <v>1110</v>
      </c>
      <c r="F2435" t="s">
        <v>8219</v>
      </c>
      <c r="G2435" t="s">
        <v>8224</v>
      </c>
      <c r="H2435" t="s">
        <v>8246</v>
      </c>
      <c r="I2435">
        <v>1410975994</v>
      </c>
      <c r="J2435" s="11">
        <f>(((I2435/60)/60)/24)+DATE(1970,1,1)</f>
        <v>41899.740671296298</v>
      </c>
      <c r="K2435">
        <v>1408383994</v>
      </c>
      <c r="L2435" s="15">
        <f>(((K2435/60)/60)/24)+DATE(1970,1,1)</f>
        <v>41869.740671296298</v>
      </c>
      <c r="M2435" s="63">
        <f>DATEDIF(L2435,J2435,"D")</f>
        <v>30</v>
      </c>
      <c r="N2435" s="5">
        <v>30</v>
      </c>
      <c r="O2435" t="b">
        <v>0</v>
      </c>
      <c r="P2435">
        <v>19</v>
      </c>
      <c r="Q2435" t="b">
        <v>1</v>
      </c>
      <c r="R2435" t="s">
        <v>8271</v>
      </c>
      <c r="S2435" s="2">
        <f>IF(E2435=0,0,E2435/D2435*100)</f>
        <v>111.00000000000001</v>
      </c>
      <c r="T2435" s="4">
        <f>IF(E2435=0,0,E2435/P2435)</f>
        <v>58.421052631578945</v>
      </c>
      <c r="U2435" t="str">
        <f>PROPER(LEFT(R2435,(SEARCH("/",R2435)-2)+1))</f>
        <v>Theater</v>
      </c>
      <c r="V2435" t="str">
        <f>PROPER(RIGHT(R2435,LEN(R2435)-SEARCH("/",R2435)))</f>
        <v>Plays</v>
      </c>
    </row>
    <row r="2436" spans="1:22" x14ac:dyDescent="0.25">
      <c r="A2436">
        <v>3569</v>
      </c>
      <c r="B2436" s="7" t="s">
        <v>3568</v>
      </c>
      <c r="C2436" s="7" t="s">
        <v>7679</v>
      </c>
      <c r="D2436" s="4">
        <v>5000</v>
      </c>
      <c r="E2436" s="4">
        <v>5024</v>
      </c>
      <c r="F2436" t="s">
        <v>8219</v>
      </c>
      <c r="G2436" t="s">
        <v>8224</v>
      </c>
      <c r="H2436" t="s">
        <v>8246</v>
      </c>
      <c r="I2436">
        <v>1420734696</v>
      </c>
      <c r="J2436" s="11">
        <f>(((I2436/60)/60)/24)+DATE(1970,1,1)</f>
        <v>42012.688611111109</v>
      </c>
      <c r="K2436">
        <v>1418142696</v>
      </c>
      <c r="L2436" s="15">
        <f>(((K2436/60)/60)/24)+DATE(1970,1,1)</f>
        <v>41982.688611111109</v>
      </c>
      <c r="M2436" s="63">
        <f>DATEDIF(L2436,J2436,"D")</f>
        <v>30</v>
      </c>
      <c r="N2436" s="5">
        <v>30</v>
      </c>
      <c r="O2436" t="b">
        <v>0</v>
      </c>
      <c r="P2436">
        <v>41</v>
      </c>
      <c r="Q2436" t="b">
        <v>1</v>
      </c>
      <c r="R2436" t="s">
        <v>8271</v>
      </c>
      <c r="S2436" s="2">
        <f>IF(E2436=0,0,E2436/D2436*100)</f>
        <v>100.47999999999999</v>
      </c>
      <c r="T2436" s="4">
        <f>IF(E2436=0,0,E2436/P2436)</f>
        <v>122.53658536585365</v>
      </c>
      <c r="U2436" t="str">
        <f>PROPER(LEFT(R2436,(SEARCH("/",R2436)-2)+1))</f>
        <v>Theater</v>
      </c>
      <c r="V2436" t="str">
        <f>PROPER(RIGHT(R2436,LEN(R2436)-SEARCH("/",R2436)))</f>
        <v>Plays</v>
      </c>
    </row>
    <row r="2437" spans="1:22" x14ac:dyDescent="0.25">
      <c r="A2437">
        <v>3571</v>
      </c>
      <c r="B2437" s="7" t="s">
        <v>3570</v>
      </c>
      <c r="C2437" s="7" t="s">
        <v>7681</v>
      </c>
      <c r="D2437" s="4">
        <v>1500</v>
      </c>
      <c r="E2437" s="4">
        <v>1831</v>
      </c>
      <c r="F2437" t="s">
        <v>8219</v>
      </c>
      <c r="G2437" t="s">
        <v>8225</v>
      </c>
      <c r="H2437" t="s">
        <v>8247</v>
      </c>
      <c r="I2437">
        <v>1414701413</v>
      </c>
      <c r="J2437" s="11">
        <f>(((I2437/60)/60)/24)+DATE(1970,1,1)</f>
        <v>41942.858946759261</v>
      </c>
      <c r="K2437">
        <v>1412109413</v>
      </c>
      <c r="L2437" s="15">
        <f>(((K2437/60)/60)/24)+DATE(1970,1,1)</f>
        <v>41912.858946759261</v>
      </c>
      <c r="M2437" s="63">
        <f>DATEDIF(L2437,J2437,"D")</f>
        <v>30</v>
      </c>
      <c r="N2437" s="5">
        <v>30</v>
      </c>
      <c r="O2437" t="b">
        <v>0</v>
      </c>
      <c r="P2437">
        <v>25</v>
      </c>
      <c r="Q2437" t="b">
        <v>1</v>
      </c>
      <c r="R2437" t="s">
        <v>8271</v>
      </c>
      <c r="S2437" s="2">
        <f>IF(E2437=0,0,E2437/D2437*100)</f>
        <v>122.06666666666666</v>
      </c>
      <c r="T2437" s="4">
        <f>IF(E2437=0,0,E2437/P2437)</f>
        <v>73.239999999999995</v>
      </c>
      <c r="U2437" t="str">
        <f>PROPER(LEFT(R2437,(SEARCH("/",R2437)-2)+1))</f>
        <v>Theater</v>
      </c>
      <c r="V2437" t="str">
        <f>PROPER(RIGHT(R2437,LEN(R2437)-SEARCH("/",R2437)))</f>
        <v>Plays</v>
      </c>
    </row>
    <row r="2438" spans="1:22" x14ac:dyDescent="0.25">
      <c r="A2438">
        <v>3572</v>
      </c>
      <c r="B2438" s="7" t="s">
        <v>3571</v>
      </c>
      <c r="C2438" s="7" t="s">
        <v>7682</v>
      </c>
      <c r="D2438" s="4">
        <v>500</v>
      </c>
      <c r="E2438" s="4">
        <v>500</v>
      </c>
      <c r="F2438" t="s">
        <v>8219</v>
      </c>
      <c r="G2438" t="s">
        <v>8225</v>
      </c>
      <c r="H2438" t="s">
        <v>8247</v>
      </c>
      <c r="I2438">
        <v>1434894082</v>
      </c>
      <c r="J2438" s="11">
        <f>(((I2438/60)/60)/24)+DATE(1970,1,1)</f>
        <v>42176.570393518516</v>
      </c>
      <c r="K2438">
        <v>1432302082</v>
      </c>
      <c r="L2438" s="15">
        <f>(((K2438/60)/60)/24)+DATE(1970,1,1)</f>
        <v>42146.570393518516</v>
      </c>
      <c r="M2438" s="63">
        <f>DATEDIF(L2438,J2438,"D")</f>
        <v>30</v>
      </c>
      <c r="N2438" s="5">
        <v>30</v>
      </c>
      <c r="O2438" t="b">
        <v>0</v>
      </c>
      <c r="P2438">
        <v>9</v>
      </c>
      <c r="Q2438" t="b">
        <v>1</v>
      </c>
      <c r="R2438" t="s">
        <v>8271</v>
      </c>
      <c r="S2438" s="2">
        <f>IF(E2438=0,0,E2438/D2438*100)</f>
        <v>100</v>
      </c>
      <c r="T2438" s="4">
        <f>IF(E2438=0,0,E2438/P2438)</f>
        <v>55.555555555555557</v>
      </c>
      <c r="U2438" t="str">
        <f>PROPER(LEFT(R2438,(SEARCH("/",R2438)-2)+1))</f>
        <v>Theater</v>
      </c>
      <c r="V2438" t="str">
        <f>PROPER(RIGHT(R2438,LEN(R2438)-SEARCH("/",R2438)))</f>
        <v>Plays</v>
      </c>
    </row>
    <row r="2439" spans="1:22" x14ac:dyDescent="0.25">
      <c r="A2439">
        <v>3573</v>
      </c>
      <c r="B2439" s="7" t="s">
        <v>3572</v>
      </c>
      <c r="C2439" s="7" t="s">
        <v>7683</v>
      </c>
      <c r="D2439" s="4">
        <v>3000</v>
      </c>
      <c r="E2439" s="4">
        <v>3084</v>
      </c>
      <c r="F2439" t="s">
        <v>8219</v>
      </c>
      <c r="G2439" t="s">
        <v>8225</v>
      </c>
      <c r="H2439" t="s">
        <v>8247</v>
      </c>
      <c r="I2439">
        <v>1415440846</v>
      </c>
      <c r="J2439" s="11">
        <f>(((I2439/60)/60)/24)+DATE(1970,1,1)</f>
        <v>41951.417199074072</v>
      </c>
      <c r="K2439">
        <v>1412845246</v>
      </c>
      <c r="L2439" s="15">
        <f>(((K2439/60)/60)/24)+DATE(1970,1,1)</f>
        <v>41921.375532407408</v>
      </c>
      <c r="M2439" s="63">
        <f>DATEDIF(L2439,J2439,"D")</f>
        <v>30</v>
      </c>
      <c r="N2439" s="5">
        <v>30</v>
      </c>
      <c r="O2439" t="b">
        <v>0</v>
      </c>
      <c r="P2439">
        <v>78</v>
      </c>
      <c r="Q2439" t="b">
        <v>1</v>
      </c>
      <c r="R2439" t="s">
        <v>8271</v>
      </c>
      <c r="S2439" s="2">
        <f>IF(E2439=0,0,E2439/D2439*100)</f>
        <v>102.8</v>
      </c>
      <c r="T2439" s="4">
        <f>IF(E2439=0,0,E2439/P2439)</f>
        <v>39.53846153846154</v>
      </c>
      <c r="U2439" t="str">
        <f>PROPER(LEFT(R2439,(SEARCH("/",R2439)-2)+1))</f>
        <v>Theater</v>
      </c>
      <c r="V2439" t="str">
        <f>PROPER(RIGHT(R2439,LEN(R2439)-SEARCH("/",R2439)))</f>
        <v>Plays</v>
      </c>
    </row>
    <row r="2440" spans="1:22" x14ac:dyDescent="0.25">
      <c r="A2440">
        <v>3574</v>
      </c>
      <c r="B2440" s="7" t="s">
        <v>3573</v>
      </c>
      <c r="C2440" s="7" t="s">
        <v>7684</v>
      </c>
      <c r="D2440" s="4">
        <v>5800</v>
      </c>
      <c r="E2440" s="4">
        <v>6155</v>
      </c>
      <c r="F2440" t="s">
        <v>8219</v>
      </c>
      <c r="G2440" t="s">
        <v>8224</v>
      </c>
      <c r="H2440" t="s">
        <v>8246</v>
      </c>
      <c r="I2440">
        <v>1415921848</v>
      </c>
      <c r="J2440" s="11">
        <f>(((I2440/60)/60)/24)+DATE(1970,1,1)</f>
        <v>41956.984351851846</v>
      </c>
      <c r="K2440">
        <v>1413326248</v>
      </c>
      <c r="L2440" s="15">
        <f>(((K2440/60)/60)/24)+DATE(1970,1,1)</f>
        <v>41926.942685185182</v>
      </c>
      <c r="M2440" s="63">
        <f>DATEDIF(L2440,J2440,"D")</f>
        <v>30</v>
      </c>
      <c r="N2440" s="5">
        <v>30</v>
      </c>
      <c r="O2440" t="b">
        <v>0</v>
      </c>
      <c r="P2440">
        <v>45</v>
      </c>
      <c r="Q2440" t="b">
        <v>1</v>
      </c>
      <c r="R2440" t="s">
        <v>8271</v>
      </c>
      <c r="S2440" s="2">
        <f>IF(E2440=0,0,E2440/D2440*100)</f>
        <v>106.12068965517241</v>
      </c>
      <c r="T2440" s="4">
        <f>IF(E2440=0,0,E2440/P2440)</f>
        <v>136.77777777777777</v>
      </c>
      <c r="U2440" t="str">
        <f>PROPER(LEFT(R2440,(SEARCH("/",R2440)-2)+1))</f>
        <v>Theater</v>
      </c>
      <c r="V2440" t="str">
        <f>PROPER(RIGHT(R2440,LEN(R2440)-SEARCH("/",R2440)))</f>
        <v>Plays</v>
      </c>
    </row>
    <row r="2441" spans="1:22" x14ac:dyDescent="0.25">
      <c r="A2441">
        <v>3578</v>
      </c>
      <c r="B2441" s="7" t="s">
        <v>3577</v>
      </c>
      <c r="C2441" s="7" t="s">
        <v>7688</v>
      </c>
      <c r="D2441" s="4">
        <v>1500</v>
      </c>
      <c r="E2441" s="4">
        <v>1500.2</v>
      </c>
      <c r="F2441" t="s">
        <v>8219</v>
      </c>
      <c r="G2441" t="s">
        <v>8225</v>
      </c>
      <c r="H2441" t="s">
        <v>8247</v>
      </c>
      <c r="I2441">
        <v>1462037777</v>
      </c>
      <c r="J2441" s="11">
        <f>(((I2441/60)/60)/24)+DATE(1970,1,1)</f>
        <v>42490.733530092592</v>
      </c>
      <c r="K2441">
        <v>1459445777</v>
      </c>
      <c r="L2441" s="15">
        <f>(((K2441/60)/60)/24)+DATE(1970,1,1)</f>
        <v>42460.733530092592</v>
      </c>
      <c r="M2441" s="63">
        <f>DATEDIF(L2441,J2441,"D")</f>
        <v>30</v>
      </c>
      <c r="N2441" s="5">
        <v>30</v>
      </c>
      <c r="O2441" t="b">
        <v>0</v>
      </c>
      <c r="P2441">
        <v>37</v>
      </c>
      <c r="Q2441" t="b">
        <v>1</v>
      </c>
      <c r="R2441" t="s">
        <v>8271</v>
      </c>
      <c r="S2441" s="2">
        <f>IF(E2441=0,0,E2441/D2441*100)</f>
        <v>100.01333333333334</v>
      </c>
      <c r="T2441" s="4">
        <f>IF(E2441=0,0,E2441/P2441)</f>
        <v>40.545945945945945</v>
      </c>
      <c r="U2441" t="str">
        <f>PROPER(LEFT(R2441,(SEARCH("/",R2441)-2)+1))</f>
        <v>Theater</v>
      </c>
      <c r="V2441" t="str">
        <f>PROPER(RIGHT(R2441,LEN(R2441)-SEARCH("/",R2441)))</f>
        <v>Plays</v>
      </c>
    </row>
    <row r="2442" spans="1:22" x14ac:dyDescent="0.25">
      <c r="A2442">
        <v>3579</v>
      </c>
      <c r="B2442" s="7" t="s">
        <v>3578</v>
      </c>
      <c r="C2442" s="7" t="s">
        <v>7689</v>
      </c>
      <c r="D2442" s="4">
        <v>500</v>
      </c>
      <c r="E2442" s="4">
        <v>500</v>
      </c>
      <c r="F2442" t="s">
        <v>8219</v>
      </c>
      <c r="G2442" t="s">
        <v>8225</v>
      </c>
      <c r="H2442" t="s">
        <v>8247</v>
      </c>
      <c r="I2442">
        <v>1459444656</v>
      </c>
      <c r="J2442" s="11">
        <f>(((I2442/60)/60)/24)+DATE(1970,1,1)</f>
        <v>42460.720555555556</v>
      </c>
      <c r="K2442">
        <v>1456856256</v>
      </c>
      <c r="L2442" s="15">
        <f>(((K2442/60)/60)/24)+DATE(1970,1,1)</f>
        <v>42430.762222222227</v>
      </c>
      <c r="M2442" s="63">
        <f>DATEDIF(L2442,J2442,"D")</f>
        <v>30</v>
      </c>
      <c r="N2442" s="5">
        <v>30</v>
      </c>
      <c r="O2442" t="b">
        <v>0</v>
      </c>
      <c r="P2442">
        <v>14</v>
      </c>
      <c r="Q2442" t="b">
        <v>1</v>
      </c>
      <c r="R2442" t="s">
        <v>8271</v>
      </c>
      <c r="S2442" s="2">
        <f>IF(E2442=0,0,E2442/D2442*100)</f>
        <v>100</v>
      </c>
      <c r="T2442" s="4">
        <f>IF(E2442=0,0,E2442/P2442)</f>
        <v>35.714285714285715</v>
      </c>
      <c r="U2442" t="str">
        <f>PROPER(LEFT(R2442,(SEARCH("/",R2442)-2)+1))</f>
        <v>Theater</v>
      </c>
      <c r="V2442" t="str">
        <f>PROPER(RIGHT(R2442,LEN(R2442)-SEARCH("/",R2442)))</f>
        <v>Plays</v>
      </c>
    </row>
    <row r="2443" spans="1:22" x14ac:dyDescent="0.25">
      <c r="A2443">
        <v>3584</v>
      </c>
      <c r="B2443" s="7" t="s">
        <v>3583</v>
      </c>
      <c r="C2443" s="7" t="s">
        <v>7694</v>
      </c>
      <c r="D2443" s="4">
        <v>3000</v>
      </c>
      <c r="E2443" s="4">
        <v>3465</v>
      </c>
      <c r="F2443" t="s">
        <v>8219</v>
      </c>
      <c r="G2443" t="s">
        <v>8225</v>
      </c>
      <c r="H2443" t="s">
        <v>8247</v>
      </c>
      <c r="I2443">
        <v>1436772944</v>
      </c>
      <c r="J2443" s="11">
        <f>(((I2443/60)/60)/24)+DATE(1970,1,1)</f>
        <v>42198.316481481481</v>
      </c>
      <c r="K2443">
        <v>1434180944</v>
      </c>
      <c r="L2443" s="15">
        <f>(((K2443/60)/60)/24)+DATE(1970,1,1)</f>
        <v>42168.316481481481</v>
      </c>
      <c r="M2443" s="63">
        <f>DATEDIF(L2443,J2443,"D")</f>
        <v>30</v>
      </c>
      <c r="N2443" s="5">
        <v>30</v>
      </c>
      <c r="O2443" t="b">
        <v>0</v>
      </c>
      <c r="P2443">
        <v>112</v>
      </c>
      <c r="Q2443" t="b">
        <v>1</v>
      </c>
      <c r="R2443" t="s">
        <v>8271</v>
      </c>
      <c r="S2443" s="2">
        <f>IF(E2443=0,0,E2443/D2443*100)</f>
        <v>115.5</v>
      </c>
      <c r="T2443" s="4">
        <f>IF(E2443=0,0,E2443/P2443)</f>
        <v>30.9375</v>
      </c>
      <c r="U2443" t="str">
        <f>PROPER(LEFT(R2443,(SEARCH("/",R2443)-2)+1))</f>
        <v>Theater</v>
      </c>
      <c r="V2443" t="str">
        <f>PROPER(RIGHT(R2443,LEN(R2443)-SEARCH("/",R2443)))</f>
        <v>Plays</v>
      </c>
    </row>
    <row r="2444" spans="1:22" x14ac:dyDescent="0.25">
      <c r="A2444">
        <v>3585</v>
      </c>
      <c r="B2444" s="7" t="s">
        <v>3584</v>
      </c>
      <c r="C2444" s="7" t="s">
        <v>7695</v>
      </c>
      <c r="D2444" s="4">
        <v>3400</v>
      </c>
      <c r="E2444" s="4">
        <v>4050</v>
      </c>
      <c r="F2444" t="s">
        <v>8219</v>
      </c>
      <c r="G2444" t="s">
        <v>8224</v>
      </c>
      <c r="H2444" t="s">
        <v>8246</v>
      </c>
      <c r="I2444">
        <v>1419181890</v>
      </c>
      <c r="J2444" s="11">
        <f>(((I2444/60)/60)/24)+DATE(1970,1,1)</f>
        <v>41994.716319444444</v>
      </c>
      <c r="K2444">
        <v>1416589890</v>
      </c>
      <c r="L2444" s="15">
        <f>(((K2444/60)/60)/24)+DATE(1970,1,1)</f>
        <v>41964.716319444444</v>
      </c>
      <c r="M2444" s="63">
        <f>DATEDIF(L2444,J2444,"D")</f>
        <v>30</v>
      </c>
      <c r="N2444" s="5">
        <v>30</v>
      </c>
      <c r="O2444" t="b">
        <v>0</v>
      </c>
      <c r="P2444">
        <v>23</v>
      </c>
      <c r="Q2444" t="b">
        <v>1</v>
      </c>
      <c r="R2444" t="s">
        <v>8271</v>
      </c>
      <c r="S2444" s="2">
        <f>IF(E2444=0,0,E2444/D2444*100)</f>
        <v>119.11764705882352</v>
      </c>
      <c r="T2444" s="4">
        <f>IF(E2444=0,0,E2444/P2444)</f>
        <v>176.08695652173913</v>
      </c>
      <c r="U2444" t="str">
        <f>PROPER(LEFT(R2444,(SEARCH("/",R2444)-2)+1))</f>
        <v>Theater</v>
      </c>
      <c r="V2444" t="str">
        <f>PROPER(RIGHT(R2444,LEN(R2444)-SEARCH("/",R2444)))</f>
        <v>Plays</v>
      </c>
    </row>
    <row r="2445" spans="1:22" x14ac:dyDescent="0.25">
      <c r="A2445">
        <v>3590</v>
      </c>
      <c r="B2445" s="7" t="s">
        <v>3589</v>
      </c>
      <c r="C2445" s="7" t="s">
        <v>7700</v>
      </c>
      <c r="D2445" s="4">
        <v>5000</v>
      </c>
      <c r="E2445" s="4">
        <v>5003</v>
      </c>
      <c r="F2445" t="s">
        <v>8219</v>
      </c>
      <c r="G2445" t="s">
        <v>8225</v>
      </c>
      <c r="H2445" t="s">
        <v>8247</v>
      </c>
      <c r="I2445">
        <v>1413792034</v>
      </c>
      <c r="J2445" s="11">
        <f>(((I2445/60)/60)/24)+DATE(1970,1,1)</f>
        <v>41932.333726851852</v>
      </c>
      <c r="K2445">
        <v>1411200034</v>
      </c>
      <c r="L2445" s="15">
        <f>(((K2445/60)/60)/24)+DATE(1970,1,1)</f>
        <v>41902.333726851852</v>
      </c>
      <c r="M2445" s="63">
        <f>DATEDIF(L2445,J2445,"D")</f>
        <v>30</v>
      </c>
      <c r="N2445" s="5">
        <v>30</v>
      </c>
      <c r="O2445" t="b">
        <v>0</v>
      </c>
      <c r="P2445">
        <v>73</v>
      </c>
      <c r="Q2445" t="b">
        <v>1</v>
      </c>
      <c r="R2445" t="s">
        <v>8271</v>
      </c>
      <c r="S2445" s="2">
        <f>IF(E2445=0,0,E2445/D2445*100)</f>
        <v>100.05999999999999</v>
      </c>
      <c r="T2445" s="4">
        <f>IF(E2445=0,0,E2445/P2445)</f>
        <v>68.534246575342465</v>
      </c>
      <c r="U2445" t="str">
        <f>PROPER(LEFT(R2445,(SEARCH("/",R2445)-2)+1))</f>
        <v>Theater</v>
      </c>
      <c r="V2445" t="str">
        <f>PROPER(RIGHT(R2445,LEN(R2445)-SEARCH("/",R2445)))</f>
        <v>Plays</v>
      </c>
    </row>
    <row r="2446" spans="1:22" x14ac:dyDescent="0.25">
      <c r="A2446">
        <v>3601</v>
      </c>
      <c r="B2446" s="7" t="s">
        <v>3600</v>
      </c>
      <c r="C2446" s="7" t="s">
        <v>7711</v>
      </c>
      <c r="D2446" s="4">
        <v>2000</v>
      </c>
      <c r="E2446" s="4">
        <v>2087</v>
      </c>
      <c r="F2446" t="s">
        <v>8219</v>
      </c>
      <c r="G2446" t="s">
        <v>8225</v>
      </c>
      <c r="H2446" t="s">
        <v>8247</v>
      </c>
      <c r="I2446">
        <v>1421452682</v>
      </c>
      <c r="J2446" s="11">
        <f>(((I2446/60)/60)/24)+DATE(1970,1,1)</f>
        <v>42020.99863425926</v>
      </c>
      <c r="K2446">
        <v>1418860682</v>
      </c>
      <c r="L2446" s="15">
        <f>(((K2446/60)/60)/24)+DATE(1970,1,1)</f>
        <v>41990.99863425926</v>
      </c>
      <c r="M2446" s="63">
        <f>DATEDIF(L2446,J2446,"D")</f>
        <v>30</v>
      </c>
      <c r="N2446" s="5">
        <v>30</v>
      </c>
      <c r="O2446" t="b">
        <v>0</v>
      </c>
      <c r="P2446">
        <v>53</v>
      </c>
      <c r="Q2446" t="b">
        <v>1</v>
      </c>
      <c r="R2446" t="s">
        <v>8271</v>
      </c>
      <c r="S2446" s="2">
        <f>IF(E2446=0,0,E2446/D2446*100)</f>
        <v>104.35000000000001</v>
      </c>
      <c r="T2446" s="4">
        <f>IF(E2446=0,0,E2446/P2446)</f>
        <v>39.377358490566039</v>
      </c>
      <c r="U2446" t="str">
        <f>PROPER(LEFT(R2446,(SEARCH("/",R2446)-2)+1))</f>
        <v>Theater</v>
      </c>
      <c r="V2446" t="str">
        <f>PROPER(RIGHT(R2446,LEN(R2446)-SEARCH("/",R2446)))</f>
        <v>Plays</v>
      </c>
    </row>
    <row r="2447" spans="1:22" x14ac:dyDescent="0.25">
      <c r="A2447">
        <v>3603</v>
      </c>
      <c r="B2447" s="7" t="s">
        <v>3602</v>
      </c>
      <c r="C2447" s="7" t="s">
        <v>7713</v>
      </c>
      <c r="D2447" s="4">
        <v>1500</v>
      </c>
      <c r="E2447" s="4">
        <v>2560</v>
      </c>
      <c r="F2447" t="s">
        <v>8219</v>
      </c>
      <c r="G2447" t="s">
        <v>8224</v>
      </c>
      <c r="H2447" t="s">
        <v>8246</v>
      </c>
      <c r="I2447">
        <v>1446759880</v>
      </c>
      <c r="J2447" s="11">
        <f>(((I2447/60)/60)/24)+DATE(1970,1,1)</f>
        <v>42313.906018518523</v>
      </c>
      <c r="K2447">
        <v>1444164280</v>
      </c>
      <c r="L2447" s="15">
        <f>(((K2447/60)/60)/24)+DATE(1970,1,1)</f>
        <v>42283.864351851851</v>
      </c>
      <c r="M2447" s="63">
        <f>DATEDIF(L2447,J2447,"D")</f>
        <v>30</v>
      </c>
      <c r="N2447" s="5">
        <v>30</v>
      </c>
      <c r="O2447" t="b">
        <v>0</v>
      </c>
      <c r="P2447">
        <v>57</v>
      </c>
      <c r="Q2447" t="b">
        <v>1</v>
      </c>
      <c r="R2447" t="s">
        <v>8271</v>
      </c>
      <c r="S2447" s="2">
        <f>IF(E2447=0,0,E2447/D2447*100)</f>
        <v>170.66666666666669</v>
      </c>
      <c r="T2447" s="4">
        <f>IF(E2447=0,0,E2447/P2447)</f>
        <v>44.912280701754383</v>
      </c>
      <c r="U2447" t="str">
        <f>PROPER(LEFT(R2447,(SEARCH("/",R2447)-2)+1))</f>
        <v>Theater</v>
      </c>
      <c r="V2447" t="str">
        <f>PROPER(RIGHT(R2447,LEN(R2447)-SEARCH("/",R2447)))</f>
        <v>Plays</v>
      </c>
    </row>
    <row r="2448" spans="1:22" x14ac:dyDescent="0.25">
      <c r="A2448">
        <v>3605</v>
      </c>
      <c r="B2448" s="7" t="s">
        <v>3604</v>
      </c>
      <c r="C2448" s="7" t="s">
        <v>7715</v>
      </c>
      <c r="D2448" s="4">
        <v>250</v>
      </c>
      <c r="E2448" s="4">
        <v>460</v>
      </c>
      <c r="F2448" t="s">
        <v>8219</v>
      </c>
      <c r="G2448" t="s">
        <v>8225</v>
      </c>
      <c r="H2448" t="s">
        <v>8247</v>
      </c>
      <c r="I2448">
        <v>1455390126</v>
      </c>
      <c r="J2448" s="11">
        <f>(((I2448/60)/60)/24)+DATE(1970,1,1)</f>
        <v>42413.793124999997</v>
      </c>
      <c r="K2448">
        <v>1452798126</v>
      </c>
      <c r="L2448" s="15">
        <f>(((K2448/60)/60)/24)+DATE(1970,1,1)</f>
        <v>42383.793124999997</v>
      </c>
      <c r="M2448" s="63">
        <f>DATEDIF(L2448,J2448,"D")</f>
        <v>30</v>
      </c>
      <c r="N2448" s="5">
        <v>30</v>
      </c>
      <c r="O2448" t="b">
        <v>0</v>
      </c>
      <c r="P2448">
        <v>15</v>
      </c>
      <c r="Q2448" t="b">
        <v>1</v>
      </c>
      <c r="R2448" t="s">
        <v>8271</v>
      </c>
      <c r="S2448" s="2">
        <f>IF(E2448=0,0,E2448/D2448*100)</f>
        <v>184</v>
      </c>
      <c r="T2448" s="4">
        <f>IF(E2448=0,0,E2448/P2448)</f>
        <v>30.666666666666668</v>
      </c>
      <c r="U2448" t="str">
        <f>PROPER(LEFT(R2448,(SEARCH("/",R2448)-2)+1))</f>
        <v>Theater</v>
      </c>
      <c r="V2448" t="str">
        <f>PROPER(RIGHT(R2448,LEN(R2448)-SEARCH("/",R2448)))</f>
        <v>Plays</v>
      </c>
    </row>
    <row r="2449" spans="1:22" x14ac:dyDescent="0.25">
      <c r="A2449">
        <v>3606</v>
      </c>
      <c r="B2449" s="7" t="s">
        <v>3605</v>
      </c>
      <c r="C2449" s="7" t="s">
        <v>7716</v>
      </c>
      <c r="D2449" s="4">
        <v>3000</v>
      </c>
      <c r="E2449" s="4">
        <v>3908</v>
      </c>
      <c r="F2449" t="s">
        <v>8219</v>
      </c>
      <c r="G2449" t="s">
        <v>8225</v>
      </c>
      <c r="H2449" t="s">
        <v>8247</v>
      </c>
      <c r="I2449">
        <v>1471185057</v>
      </c>
      <c r="J2449" s="11">
        <f>(((I2449/60)/60)/24)+DATE(1970,1,1)</f>
        <v>42596.604826388888</v>
      </c>
      <c r="K2449">
        <v>1468593057</v>
      </c>
      <c r="L2449" s="15">
        <f>(((K2449/60)/60)/24)+DATE(1970,1,1)</f>
        <v>42566.604826388888</v>
      </c>
      <c r="M2449" s="63">
        <f>DATEDIF(L2449,J2449,"D")</f>
        <v>30</v>
      </c>
      <c r="N2449" s="5">
        <v>30</v>
      </c>
      <c r="O2449" t="b">
        <v>0</v>
      </c>
      <c r="P2449">
        <v>64</v>
      </c>
      <c r="Q2449" t="b">
        <v>1</v>
      </c>
      <c r="R2449" t="s">
        <v>8271</v>
      </c>
      <c r="S2449" s="2">
        <f>IF(E2449=0,0,E2449/D2449*100)</f>
        <v>130.26666666666665</v>
      </c>
      <c r="T2449" s="4">
        <f>IF(E2449=0,0,E2449/P2449)</f>
        <v>61.0625</v>
      </c>
      <c r="U2449" t="str">
        <f>PROPER(LEFT(R2449,(SEARCH("/",R2449)-2)+1))</f>
        <v>Theater</v>
      </c>
      <c r="V2449" t="str">
        <f>PROPER(RIGHT(R2449,LEN(R2449)-SEARCH("/",R2449)))</f>
        <v>Plays</v>
      </c>
    </row>
    <row r="2450" spans="1:22" x14ac:dyDescent="0.25">
      <c r="A2450">
        <v>3609</v>
      </c>
      <c r="B2450" s="7" t="s">
        <v>3608</v>
      </c>
      <c r="C2450" s="7" t="s">
        <v>7719</v>
      </c>
      <c r="D2450" s="4">
        <v>1960</v>
      </c>
      <c r="E2450" s="4">
        <v>3005</v>
      </c>
      <c r="F2450" t="s">
        <v>8219</v>
      </c>
      <c r="G2450" t="s">
        <v>8225</v>
      </c>
      <c r="H2450" t="s">
        <v>8247</v>
      </c>
      <c r="I2450">
        <v>1459378085</v>
      </c>
      <c r="J2450" s="11">
        <f>(((I2450/60)/60)/24)+DATE(1970,1,1)</f>
        <v>42459.950057870374</v>
      </c>
      <c r="K2450">
        <v>1456789685</v>
      </c>
      <c r="L2450" s="15">
        <f>(((K2450/60)/60)/24)+DATE(1970,1,1)</f>
        <v>42429.991724537031</v>
      </c>
      <c r="M2450" s="63">
        <f>DATEDIF(L2450,J2450,"D")</f>
        <v>30</v>
      </c>
      <c r="N2450" s="5">
        <v>30</v>
      </c>
      <c r="O2450" t="b">
        <v>0</v>
      </c>
      <c r="P2450">
        <v>21</v>
      </c>
      <c r="Q2450" t="b">
        <v>1</v>
      </c>
      <c r="R2450" t="s">
        <v>8271</v>
      </c>
      <c r="S2450" s="2">
        <f>IF(E2450=0,0,E2450/D2450*100)</f>
        <v>153.31632653061226</v>
      </c>
      <c r="T2450" s="4">
        <f>IF(E2450=0,0,E2450/P2450)</f>
        <v>143.0952380952381</v>
      </c>
      <c r="U2450" t="str">
        <f>PROPER(LEFT(R2450,(SEARCH("/",R2450)-2)+1))</f>
        <v>Theater</v>
      </c>
      <c r="V2450" t="str">
        <f>PROPER(RIGHT(R2450,LEN(R2450)-SEARCH("/",R2450)))</f>
        <v>Plays</v>
      </c>
    </row>
    <row r="2451" spans="1:22" x14ac:dyDescent="0.25">
      <c r="A2451">
        <v>3610</v>
      </c>
      <c r="B2451" s="7" t="s">
        <v>3609</v>
      </c>
      <c r="C2451" s="7" t="s">
        <v>7720</v>
      </c>
      <c r="D2451" s="4">
        <v>1000</v>
      </c>
      <c r="E2451" s="4">
        <v>1623</v>
      </c>
      <c r="F2451" t="s">
        <v>8219</v>
      </c>
      <c r="G2451" t="s">
        <v>8225</v>
      </c>
      <c r="H2451" t="s">
        <v>8247</v>
      </c>
      <c r="I2451">
        <v>1439806936</v>
      </c>
      <c r="J2451" s="11">
        <f>(((I2451/60)/60)/24)+DATE(1970,1,1)</f>
        <v>42233.432129629626</v>
      </c>
      <c r="K2451">
        <v>1437214936</v>
      </c>
      <c r="L2451" s="15">
        <f>(((K2451/60)/60)/24)+DATE(1970,1,1)</f>
        <v>42203.432129629626</v>
      </c>
      <c r="M2451" s="63">
        <f>DATEDIF(L2451,J2451,"D")</f>
        <v>30</v>
      </c>
      <c r="N2451" s="5">
        <v>30</v>
      </c>
      <c r="O2451" t="b">
        <v>0</v>
      </c>
      <c r="P2451">
        <v>31</v>
      </c>
      <c r="Q2451" t="b">
        <v>1</v>
      </c>
      <c r="R2451" t="s">
        <v>8271</v>
      </c>
      <c r="S2451" s="2">
        <f>IF(E2451=0,0,E2451/D2451*100)</f>
        <v>162.30000000000001</v>
      </c>
      <c r="T2451" s="4">
        <f>IF(E2451=0,0,E2451/P2451)</f>
        <v>52.354838709677416</v>
      </c>
      <c r="U2451" t="str">
        <f>PROPER(LEFT(R2451,(SEARCH("/",R2451)-2)+1))</f>
        <v>Theater</v>
      </c>
      <c r="V2451" t="str">
        <f>PROPER(RIGHT(R2451,LEN(R2451)-SEARCH("/",R2451)))</f>
        <v>Plays</v>
      </c>
    </row>
    <row r="2452" spans="1:22" x14ac:dyDescent="0.25">
      <c r="A2452">
        <v>3611</v>
      </c>
      <c r="B2452" s="7" t="s">
        <v>3610</v>
      </c>
      <c r="C2452" s="7" t="s">
        <v>7721</v>
      </c>
      <c r="D2452" s="4">
        <v>2500</v>
      </c>
      <c r="E2452" s="4">
        <v>3400</v>
      </c>
      <c r="F2452" t="s">
        <v>8219</v>
      </c>
      <c r="G2452" t="s">
        <v>8225</v>
      </c>
      <c r="H2452" t="s">
        <v>8247</v>
      </c>
      <c r="I2452">
        <v>1428483201</v>
      </c>
      <c r="J2452" s="11">
        <f>(((I2452/60)/60)/24)+DATE(1970,1,1)</f>
        <v>42102.370381944449</v>
      </c>
      <c r="K2452">
        <v>1425891201</v>
      </c>
      <c r="L2452" s="15">
        <f>(((K2452/60)/60)/24)+DATE(1970,1,1)</f>
        <v>42072.370381944449</v>
      </c>
      <c r="M2452" s="63">
        <f>DATEDIF(L2452,J2452,"D")</f>
        <v>30</v>
      </c>
      <c r="N2452" s="5">
        <v>30</v>
      </c>
      <c r="O2452" t="b">
        <v>0</v>
      </c>
      <c r="P2452">
        <v>51</v>
      </c>
      <c r="Q2452" t="b">
        <v>1</v>
      </c>
      <c r="R2452" t="s">
        <v>8271</v>
      </c>
      <c r="S2452" s="2">
        <f>IF(E2452=0,0,E2452/D2452*100)</f>
        <v>136</v>
      </c>
      <c r="T2452" s="4">
        <f>IF(E2452=0,0,E2452/P2452)</f>
        <v>66.666666666666671</v>
      </c>
      <c r="U2452" t="str">
        <f>PROPER(LEFT(R2452,(SEARCH("/",R2452)-2)+1))</f>
        <v>Theater</v>
      </c>
      <c r="V2452" t="str">
        <f>PROPER(RIGHT(R2452,LEN(R2452)-SEARCH("/",R2452)))</f>
        <v>Plays</v>
      </c>
    </row>
    <row r="2453" spans="1:22" x14ac:dyDescent="0.25">
      <c r="A2453">
        <v>3613</v>
      </c>
      <c r="B2453" s="7" t="s">
        <v>3612</v>
      </c>
      <c r="C2453" s="7" t="s">
        <v>7723</v>
      </c>
      <c r="D2453" s="4">
        <v>1250</v>
      </c>
      <c r="E2453" s="4">
        <v>1250</v>
      </c>
      <c r="F2453" t="s">
        <v>8219</v>
      </c>
      <c r="G2453" t="s">
        <v>8224</v>
      </c>
      <c r="H2453" t="s">
        <v>8246</v>
      </c>
      <c r="I2453">
        <v>1403964574</v>
      </c>
      <c r="J2453" s="11">
        <f>(((I2453/60)/60)/24)+DATE(1970,1,1)</f>
        <v>41818.58997685185</v>
      </c>
      <c r="K2453">
        <v>1401372574</v>
      </c>
      <c r="L2453" s="15">
        <f>(((K2453/60)/60)/24)+DATE(1970,1,1)</f>
        <v>41788.58997685185</v>
      </c>
      <c r="M2453" s="63">
        <f>DATEDIF(L2453,J2453,"D")</f>
        <v>30</v>
      </c>
      <c r="N2453" s="5">
        <v>30</v>
      </c>
      <c r="O2453" t="b">
        <v>0</v>
      </c>
      <c r="P2453">
        <v>20</v>
      </c>
      <c r="Q2453" t="b">
        <v>1</v>
      </c>
      <c r="R2453" t="s">
        <v>8271</v>
      </c>
      <c r="S2453" s="2">
        <f>IF(E2453=0,0,E2453/D2453*100)</f>
        <v>100</v>
      </c>
      <c r="T2453" s="4">
        <f>IF(E2453=0,0,E2453/P2453)</f>
        <v>62.5</v>
      </c>
      <c r="U2453" t="str">
        <f>PROPER(LEFT(R2453,(SEARCH("/",R2453)-2)+1))</f>
        <v>Theater</v>
      </c>
      <c r="V2453" t="str">
        <f>PROPER(RIGHT(R2453,LEN(R2453)-SEARCH("/",R2453)))</f>
        <v>Plays</v>
      </c>
    </row>
    <row r="2454" spans="1:22" x14ac:dyDescent="0.25">
      <c r="A2454">
        <v>3614</v>
      </c>
      <c r="B2454" s="7" t="s">
        <v>3439</v>
      </c>
      <c r="C2454" s="7" t="s">
        <v>7724</v>
      </c>
      <c r="D2454" s="4">
        <v>2500</v>
      </c>
      <c r="E2454" s="4">
        <v>2520</v>
      </c>
      <c r="F2454" t="s">
        <v>8219</v>
      </c>
      <c r="G2454" t="s">
        <v>8224</v>
      </c>
      <c r="H2454" t="s">
        <v>8246</v>
      </c>
      <c r="I2454">
        <v>1434675616</v>
      </c>
      <c r="J2454" s="11">
        <f>(((I2454/60)/60)/24)+DATE(1970,1,1)</f>
        <v>42174.041851851856</v>
      </c>
      <c r="K2454">
        <v>1432083616</v>
      </c>
      <c r="L2454" s="15">
        <f>(((K2454/60)/60)/24)+DATE(1970,1,1)</f>
        <v>42144.041851851856</v>
      </c>
      <c r="M2454" s="63">
        <f>DATEDIF(L2454,J2454,"D")</f>
        <v>30</v>
      </c>
      <c r="N2454" s="5">
        <v>30</v>
      </c>
      <c r="O2454" t="b">
        <v>0</v>
      </c>
      <c r="P2454">
        <v>71</v>
      </c>
      <c r="Q2454" t="b">
        <v>1</v>
      </c>
      <c r="R2454" t="s">
        <v>8271</v>
      </c>
      <c r="S2454" s="2">
        <f>IF(E2454=0,0,E2454/D2454*100)</f>
        <v>100.8</v>
      </c>
      <c r="T2454" s="4">
        <f>IF(E2454=0,0,E2454/P2454)</f>
        <v>35.492957746478872</v>
      </c>
      <c r="U2454" t="str">
        <f>PROPER(LEFT(R2454,(SEARCH("/",R2454)-2)+1))</f>
        <v>Theater</v>
      </c>
      <c r="V2454" t="str">
        <f>PROPER(RIGHT(R2454,LEN(R2454)-SEARCH("/",R2454)))</f>
        <v>Plays</v>
      </c>
    </row>
    <row r="2455" spans="1:22" x14ac:dyDescent="0.25">
      <c r="A2455">
        <v>3615</v>
      </c>
      <c r="B2455" s="7" t="s">
        <v>3613</v>
      </c>
      <c r="C2455" s="7" t="s">
        <v>7725</v>
      </c>
      <c r="D2455" s="4">
        <v>2500</v>
      </c>
      <c r="E2455" s="4">
        <v>2670</v>
      </c>
      <c r="F2455" t="s">
        <v>8219</v>
      </c>
      <c r="G2455" t="s">
        <v>8225</v>
      </c>
      <c r="H2455" t="s">
        <v>8247</v>
      </c>
      <c r="I2455">
        <v>1449756896</v>
      </c>
      <c r="J2455" s="11">
        <f>(((I2455/60)/60)/24)+DATE(1970,1,1)</f>
        <v>42348.593703703707</v>
      </c>
      <c r="K2455">
        <v>1447164896</v>
      </c>
      <c r="L2455" s="15">
        <f>(((K2455/60)/60)/24)+DATE(1970,1,1)</f>
        <v>42318.593703703707</v>
      </c>
      <c r="M2455" s="63">
        <f>DATEDIF(L2455,J2455,"D")</f>
        <v>30</v>
      </c>
      <c r="N2455" s="5">
        <v>30</v>
      </c>
      <c r="O2455" t="b">
        <v>0</v>
      </c>
      <c r="P2455">
        <v>72</v>
      </c>
      <c r="Q2455" t="b">
        <v>1</v>
      </c>
      <c r="R2455" t="s">
        <v>8271</v>
      </c>
      <c r="S2455" s="2">
        <f>IF(E2455=0,0,E2455/D2455*100)</f>
        <v>106.80000000000001</v>
      </c>
      <c r="T2455" s="4">
        <f>IF(E2455=0,0,E2455/P2455)</f>
        <v>37.083333333333336</v>
      </c>
      <c r="U2455" t="str">
        <f>PROPER(LEFT(R2455,(SEARCH("/",R2455)-2)+1))</f>
        <v>Theater</v>
      </c>
      <c r="V2455" t="str">
        <f>PROPER(RIGHT(R2455,LEN(R2455)-SEARCH("/",R2455)))</f>
        <v>Plays</v>
      </c>
    </row>
    <row r="2456" spans="1:22" x14ac:dyDescent="0.25">
      <c r="A2456">
        <v>3616</v>
      </c>
      <c r="B2456" s="7" t="s">
        <v>3614</v>
      </c>
      <c r="C2456" s="7" t="s">
        <v>7726</v>
      </c>
      <c r="D2456" s="4">
        <v>2500</v>
      </c>
      <c r="E2456" s="4">
        <v>3120</v>
      </c>
      <c r="F2456" t="s">
        <v>8219</v>
      </c>
      <c r="G2456" t="s">
        <v>8225</v>
      </c>
      <c r="H2456" t="s">
        <v>8247</v>
      </c>
      <c r="I2456">
        <v>1426801664</v>
      </c>
      <c r="J2456" s="11">
        <f>(((I2456/60)/60)/24)+DATE(1970,1,1)</f>
        <v>42082.908148148148</v>
      </c>
      <c r="K2456">
        <v>1424213264</v>
      </c>
      <c r="L2456" s="15">
        <f>(((K2456/60)/60)/24)+DATE(1970,1,1)</f>
        <v>42052.949814814812</v>
      </c>
      <c r="M2456" s="63">
        <f>DATEDIF(L2456,J2456,"D")</f>
        <v>30</v>
      </c>
      <c r="N2456" s="5">
        <v>30</v>
      </c>
      <c r="O2456" t="b">
        <v>0</v>
      </c>
      <c r="P2456">
        <v>45</v>
      </c>
      <c r="Q2456" t="b">
        <v>1</v>
      </c>
      <c r="R2456" t="s">
        <v>8271</v>
      </c>
      <c r="S2456" s="2">
        <f>IF(E2456=0,0,E2456/D2456*100)</f>
        <v>124.8</v>
      </c>
      <c r="T2456" s="4">
        <f>IF(E2456=0,0,E2456/P2456)</f>
        <v>69.333333333333329</v>
      </c>
      <c r="U2456" t="str">
        <f>PROPER(LEFT(R2456,(SEARCH("/",R2456)-2)+1))</f>
        <v>Theater</v>
      </c>
      <c r="V2456" t="str">
        <f>PROPER(RIGHT(R2456,LEN(R2456)-SEARCH("/",R2456)))</f>
        <v>Plays</v>
      </c>
    </row>
    <row r="2457" spans="1:22" x14ac:dyDescent="0.25">
      <c r="A2457">
        <v>3618</v>
      </c>
      <c r="B2457" s="7" t="s">
        <v>3616</v>
      </c>
      <c r="C2457" s="7" t="s">
        <v>7728</v>
      </c>
      <c r="D2457" s="4">
        <v>2000</v>
      </c>
      <c r="E2457" s="4">
        <v>2020</v>
      </c>
      <c r="F2457" t="s">
        <v>8219</v>
      </c>
      <c r="G2457" t="s">
        <v>8225</v>
      </c>
      <c r="H2457" t="s">
        <v>8247</v>
      </c>
      <c r="I2457">
        <v>1433343850</v>
      </c>
      <c r="J2457" s="11">
        <f>(((I2457/60)/60)/24)+DATE(1970,1,1)</f>
        <v>42158.627893518518</v>
      </c>
      <c r="K2457">
        <v>1430751850</v>
      </c>
      <c r="L2457" s="15">
        <f>(((K2457/60)/60)/24)+DATE(1970,1,1)</f>
        <v>42128.627893518518</v>
      </c>
      <c r="M2457" s="63">
        <f>DATEDIF(L2457,J2457,"D")</f>
        <v>30</v>
      </c>
      <c r="N2457" s="5">
        <v>30</v>
      </c>
      <c r="O2457" t="b">
        <v>0</v>
      </c>
      <c r="P2457">
        <v>56</v>
      </c>
      <c r="Q2457" t="b">
        <v>1</v>
      </c>
      <c r="R2457" t="s">
        <v>8271</v>
      </c>
      <c r="S2457" s="2">
        <f>IF(E2457=0,0,E2457/D2457*100)</f>
        <v>101</v>
      </c>
      <c r="T2457" s="4">
        <f>IF(E2457=0,0,E2457/P2457)</f>
        <v>36.071428571428569</v>
      </c>
      <c r="U2457" t="str">
        <f>PROPER(LEFT(R2457,(SEARCH("/",R2457)-2)+1))</f>
        <v>Theater</v>
      </c>
      <c r="V2457" t="str">
        <f>PROPER(RIGHT(R2457,LEN(R2457)-SEARCH("/",R2457)))</f>
        <v>Plays</v>
      </c>
    </row>
    <row r="2458" spans="1:22" x14ac:dyDescent="0.25">
      <c r="A2458">
        <v>3625</v>
      </c>
      <c r="B2458" s="7" t="s">
        <v>3623</v>
      </c>
      <c r="C2458" s="7" t="s">
        <v>7735</v>
      </c>
      <c r="D2458" s="4">
        <v>3000</v>
      </c>
      <c r="E2458" s="4">
        <v>3080</v>
      </c>
      <c r="F2458" t="s">
        <v>8219</v>
      </c>
      <c r="G2458" t="s">
        <v>8225</v>
      </c>
      <c r="H2458" t="s">
        <v>8247</v>
      </c>
      <c r="I2458">
        <v>1435851577</v>
      </c>
      <c r="J2458" s="11">
        <f>(((I2458/60)/60)/24)+DATE(1970,1,1)</f>
        <v>42187.652511574073</v>
      </c>
      <c r="K2458">
        <v>1433259577</v>
      </c>
      <c r="L2458" s="15">
        <f>(((K2458/60)/60)/24)+DATE(1970,1,1)</f>
        <v>42157.652511574073</v>
      </c>
      <c r="M2458" s="63">
        <f>DATEDIF(L2458,J2458,"D")</f>
        <v>30</v>
      </c>
      <c r="N2458" s="5">
        <v>30</v>
      </c>
      <c r="O2458" t="b">
        <v>0</v>
      </c>
      <c r="P2458">
        <v>78</v>
      </c>
      <c r="Q2458" t="b">
        <v>1</v>
      </c>
      <c r="R2458" t="s">
        <v>8271</v>
      </c>
      <c r="S2458" s="2">
        <f>IF(E2458=0,0,E2458/D2458*100)</f>
        <v>102.66666666666666</v>
      </c>
      <c r="T2458" s="4">
        <f>IF(E2458=0,0,E2458/P2458)</f>
        <v>39.487179487179489</v>
      </c>
      <c r="U2458" t="str">
        <f>PROPER(LEFT(R2458,(SEARCH("/",R2458)-2)+1))</f>
        <v>Theater</v>
      </c>
      <c r="V2458" t="str">
        <f>PROPER(RIGHT(R2458,LEN(R2458)-SEARCH("/",R2458)))</f>
        <v>Plays</v>
      </c>
    </row>
    <row r="2459" spans="1:22" x14ac:dyDescent="0.25">
      <c r="A2459">
        <v>3630</v>
      </c>
      <c r="B2459" s="7" t="s">
        <v>3628</v>
      </c>
      <c r="C2459" s="7" t="s">
        <v>7740</v>
      </c>
      <c r="D2459" s="4">
        <v>3000</v>
      </c>
      <c r="E2459" s="4">
        <v>1</v>
      </c>
      <c r="F2459" t="s">
        <v>8221</v>
      </c>
      <c r="G2459" t="s">
        <v>8225</v>
      </c>
      <c r="H2459" t="s">
        <v>8247</v>
      </c>
      <c r="I2459">
        <v>1417295990</v>
      </c>
      <c r="J2459" s="11">
        <f>(((I2459/60)/60)/24)+DATE(1970,1,1)</f>
        <v>41972.888773148152</v>
      </c>
      <c r="K2459">
        <v>1414700390</v>
      </c>
      <c r="L2459" s="15">
        <f>(((K2459/60)/60)/24)+DATE(1970,1,1)</f>
        <v>41942.84710648148</v>
      </c>
      <c r="M2459" s="63">
        <f>DATEDIF(L2459,J2459,"D")</f>
        <v>30</v>
      </c>
      <c r="N2459" s="5">
        <v>30</v>
      </c>
      <c r="O2459" t="b">
        <v>0</v>
      </c>
      <c r="P2459">
        <v>1</v>
      </c>
      <c r="Q2459" t="b">
        <v>0</v>
      </c>
      <c r="R2459" t="s">
        <v>8305</v>
      </c>
      <c r="S2459" s="2">
        <f>IF(E2459=0,0,E2459/D2459*100)</f>
        <v>3.3333333333333333E-2</v>
      </c>
      <c r="T2459" s="4">
        <f>IF(E2459=0,0,E2459/P2459)</f>
        <v>1</v>
      </c>
      <c r="U2459" t="str">
        <f>PROPER(LEFT(R2459,(SEARCH("/",R2459)-2)+1))</f>
        <v>Theater</v>
      </c>
      <c r="V2459" t="str">
        <f>PROPER(RIGHT(R2459,LEN(R2459)-SEARCH("/",R2459)))</f>
        <v>Musical</v>
      </c>
    </row>
    <row r="2460" spans="1:22" x14ac:dyDescent="0.25">
      <c r="A2460">
        <v>3635</v>
      </c>
      <c r="B2460" s="7" t="s">
        <v>3633</v>
      </c>
      <c r="C2460" s="7" t="s">
        <v>7745</v>
      </c>
      <c r="D2460" s="4">
        <v>3500</v>
      </c>
      <c r="E2460" s="4">
        <v>1276</v>
      </c>
      <c r="F2460" t="s">
        <v>8221</v>
      </c>
      <c r="G2460" t="s">
        <v>8224</v>
      </c>
      <c r="H2460" t="s">
        <v>8246</v>
      </c>
      <c r="I2460">
        <v>1461186676</v>
      </c>
      <c r="J2460" s="11">
        <f>(((I2460/60)/60)/24)+DATE(1970,1,1)</f>
        <v>42480.88282407407</v>
      </c>
      <c r="K2460">
        <v>1458594676</v>
      </c>
      <c r="L2460" s="15">
        <f>(((K2460/60)/60)/24)+DATE(1970,1,1)</f>
        <v>42450.88282407407</v>
      </c>
      <c r="M2460" s="63">
        <f>DATEDIF(L2460,J2460,"D")</f>
        <v>30</v>
      </c>
      <c r="N2460" s="5">
        <v>30</v>
      </c>
      <c r="O2460" t="b">
        <v>0</v>
      </c>
      <c r="P2460">
        <v>10</v>
      </c>
      <c r="Q2460" t="b">
        <v>0</v>
      </c>
      <c r="R2460" t="s">
        <v>8305</v>
      </c>
      <c r="S2460" s="2">
        <f>IF(E2460=0,0,E2460/D2460*100)</f>
        <v>36.457142857142856</v>
      </c>
      <c r="T2460" s="4">
        <f>IF(E2460=0,0,E2460/P2460)</f>
        <v>127.6</v>
      </c>
      <c r="U2460" t="str">
        <f>PROPER(LEFT(R2460,(SEARCH("/",R2460)-2)+1))</f>
        <v>Theater</v>
      </c>
      <c r="V2460" t="str">
        <f>PROPER(RIGHT(R2460,LEN(R2460)-SEARCH("/",R2460)))</f>
        <v>Musical</v>
      </c>
    </row>
    <row r="2461" spans="1:22" x14ac:dyDescent="0.25">
      <c r="A2461">
        <v>3637</v>
      </c>
      <c r="B2461" s="7" t="s">
        <v>3635</v>
      </c>
      <c r="C2461" s="7" t="s">
        <v>7747</v>
      </c>
      <c r="D2461" s="4">
        <v>3000</v>
      </c>
      <c r="E2461" s="4">
        <v>926</v>
      </c>
      <c r="F2461" t="s">
        <v>8221</v>
      </c>
      <c r="G2461" t="s">
        <v>8224</v>
      </c>
      <c r="H2461" t="s">
        <v>8246</v>
      </c>
      <c r="I2461">
        <v>1420130935</v>
      </c>
      <c r="J2461" s="11">
        <f>(((I2461/60)/60)/24)+DATE(1970,1,1)</f>
        <v>42005.700636574074</v>
      </c>
      <c r="K2461">
        <v>1417538935</v>
      </c>
      <c r="L2461" s="15">
        <f>(((K2461/60)/60)/24)+DATE(1970,1,1)</f>
        <v>41975.700636574074</v>
      </c>
      <c r="M2461" s="63">
        <f>DATEDIF(L2461,J2461,"D")</f>
        <v>30</v>
      </c>
      <c r="N2461" s="5">
        <v>30</v>
      </c>
      <c r="O2461" t="b">
        <v>0</v>
      </c>
      <c r="P2461">
        <v>14</v>
      </c>
      <c r="Q2461" t="b">
        <v>0</v>
      </c>
      <c r="R2461" t="s">
        <v>8305</v>
      </c>
      <c r="S2461" s="2">
        <f>IF(E2461=0,0,E2461/D2461*100)</f>
        <v>30.866666666666664</v>
      </c>
      <c r="T2461" s="4">
        <f>IF(E2461=0,0,E2461/P2461)</f>
        <v>66.142857142857139</v>
      </c>
      <c r="U2461" t="str">
        <f>PROPER(LEFT(R2461,(SEARCH("/",R2461)-2)+1))</f>
        <v>Theater</v>
      </c>
      <c r="V2461" t="str">
        <f>PROPER(RIGHT(R2461,LEN(R2461)-SEARCH("/",R2461)))</f>
        <v>Musical</v>
      </c>
    </row>
    <row r="2462" spans="1:22" x14ac:dyDescent="0.25">
      <c r="A2462">
        <v>3640</v>
      </c>
      <c r="B2462" s="7" t="s">
        <v>3638</v>
      </c>
      <c r="C2462" s="7" t="s">
        <v>7750</v>
      </c>
      <c r="D2462" s="4">
        <v>1000</v>
      </c>
      <c r="E2462" s="4">
        <v>55</v>
      </c>
      <c r="F2462" t="s">
        <v>8221</v>
      </c>
      <c r="G2462" t="s">
        <v>8224</v>
      </c>
      <c r="H2462" t="s">
        <v>8246</v>
      </c>
      <c r="I2462">
        <v>1431283530</v>
      </c>
      <c r="J2462" s="11">
        <f>(((I2462/60)/60)/24)+DATE(1970,1,1)</f>
        <v>42134.781597222223</v>
      </c>
      <c r="K2462">
        <v>1428691530</v>
      </c>
      <c r="L2462" s="15">
        <f>(((K2462/60)/60)/24)+DATE(1970,1,1)</f>
        <v>42104.781597222223</v>
      </c>
      <c r="M2462" s="63">
        <f>DATEDIF(L2462,J2462,"D")</f>
        <v>30</v>
      </c>
      <c r="N2462" s="5">
        <v>30</v>
      </c>
      <c r="O2462" t="b">
        <v>0</v>
      </c>
      <c r="P2462">
        <v>3</v>
      </c>
      <c r="Q2462" t="b">
        <v>0</v>
      </c>
      <c r="R2462" t="s">
        <v>8305</v>
      </c>
      <c r="S2462" s="2">
        <f>IF(E2462=0,0,E2462/D2462*100)</f>
        <v>5.5</v>
      </c>
      <c r="T2462" s="4">
        <f>IF(E2462=0,0,E2462/P2462)</f>
        <v>18.333333333333332</v>
      </c>
      <c r="U2462" t="str">
        <f>PROPER(LEFT(R2462,(SEARCH("/",R2462)-2)+1))</f>
        <v>Theater</v>
      </c>
      <c r="V2462" t="str">
        <f>PROPER(RIGHT(R2462,LEN(R2462)-SEARCH("/",R2462)))</f>
        <v>Musical</v>
      </c>
    </row>
    <row r="2463" spans="1:22" x14ac:dyDescent="0.25">
      <c r="A2463">
        <v>3648</v>
      </c>
      <c r="B2463" s="7" t="s">
        <v>3646</v>
      </c>
      <c r="C2463" s="7" t="s">
        <v>7758</v>
      </c>
      <c r="D2463" s="4">
        <v>40000</v>
      </c>
      <c r="E2463" s="4">
        <v>40153</v>
      </c>
      <c r="F2463" t="s">
        <v>8219</v>
      </c>
      <c r="G2463" t="s">
        <v>8224</v>
      </c>
      <c r="H2463" t="s">
        <v>8246</v>
      </c>
      <c r="I2463">
        <v>1412492445</v>
      </c>
      <c r="J2463" s="11">
        <f>(((I2463/60)/60)/24)+DATE(1970,1,1)</f>
        <v>41917.292187500003</v>
      </c>
      <c r="K2463">
        <v>1409900445</v>
      </c>
      <c r="L2463" s="15">
        <f>(((K2463/60)/60)/24)+DATE(1970,1,1)</f>
        <v>41887.292187500003</v>
      </c>
      <c r="M2463" s="63">
        <f>DATEDIF(L2463,J2463,"D")</f>
        <v>30</v>
      </c>
      <c r="N2463" s="5">
        <v>30</v>
      </c>
      <c r="O2463" t="b">
        <v>0</v>
      </c>
      <c r="P2463">
        <v>73</v>
      </c>
      <c r="Q2463" t="b">
        <v>1</v>
      </c>
      <c r="R2463" t="s">
        <v>8271</v>
      </c>
      <c r="S2463" s="2">
        <f>IF(E2463=0,0,E2463/D2463*100)</f>
        <v>100.38249999999999</v>
      </c>
      <c r="T2463" s="4">
        <f>IF(E2463=0,0,E2463/P2463)</f>
        <v>550.04109589041093</v>
      </c>
      <c r="U2463" t="str">
        <f>PROPER(LEFT(R2463,(SEARCH("/",R2463)-2)+1))</f>
        <v>Theater</v>
      </c>
      <c r="V2463" t="str">
        <f>PROPER(RIGHT(R2463,LEN(R2463)-SEARCH("/",R2463)))</f>
        <v>Plays</v>
      </c>
    </row>
    <row r="2464" spans="1:22" x14ac:dyDescent="0.25">
      <c r="A2464">
        <v>3653</v>
      </c>
      <c r="B2464" s="7" t="s">
        <v>3650</v>
      </c>
      <c r="C2464" s="7" t="s">
        <v>7763</v>
      </c>
      <c r="D2464" s="4">
        <v>2000</v>
      </c>
      <c r="E2464" s="4">
        <v>2010</v>
      </c>
      <c r="F2464" t="s">
        <v>8219</v>
      </c>
      <c r="G2464" t="s">
        <v>8225</v>
      </c>
      <c r="H2464" t="s">
        <v>8247</v>
      </c>
      <c r="I2464">
        <v>1438764207</v>
      </c>
      <c r="J2464" s="11">
        <f>(((I2464/60)/60)/24)+DATE(1970,1,1)</f>
        <v>42221.363506944443</v>
      </c>
      <c r="K2464">
        <v>1436172207</v>
      </c>
      <c r="L2464" s="15">
        <f>(((K2464/60)/60)/24)+DATE(1970,1,1)</f>
        <v>42191.363506944443</v>
      </c>
      <c r="M2464" s="63">
        <f>DATEDIF(L2464,J2464,"D")</f>
        <v>30</v>
      </c>
      <c r="N2464" s="5">
        <v>30</v>
      </c>
      <c r="O2464" t="b">
        <v>0</v>
      </c>
      <c r="P2464">
        <v>33</v>
      </c>
      <c r="Q2464" t="b">
        <v>1</v>
      </c>
      <c r="R2464" t="s">
        <v>8271</v>
      </c>
      <c r="S2464" s="2">
        <f>IF(E2464=0,0,E2464/D2464*100)</f>
        <v>100.49999999999999</v>
      </c>
      <c r="T2464" s="4">
        <f>IF(E2464=0,0,E2464/P2464)</f>
        <v>60.909090909090907</v>
      </c>
      <c r="U2464" t="str">
        <f>PROPER(LEFT(R2464,(SEARCH("/",R2464)-2)+1))</f>
        <v>Theater</v>
      </c>
      <c r="V2464" t="str">
        <f>PROPER(RIGHT(R2464,LEN(R2464)-SEARCH("/",R2464)))</f>
        <v>Plays</v>
      </c>
    </row>
    <row r="2465" spans="1:22" x14ac:dyDescent="0.25">
      <c r="A2465">
        <v>3655</v>
      </c>
      <c r="B2465" s="7" t="s">
        <v>3652</v>
      </c>
      <c r="C2465" s="7" t="s">
        <v>7765</v>
      </c>
      <c r="D2465" s="4">
        <v>5000</v>
      </c>
      <c r="E2465" s="4">
        <v>5813</v>
      </c>
      <c r="F2465" t="s">
        <v>8219</v>
      </c>
      <c r="G2465" t="s">
        <v>8224</v>
      </c>
      <c r="H2465" t="s">
        <v>8246</v>
      </c>
      <c r="I2465">
        <v>1437202740</v>
      </c>
      <c r="J2465" s="11">
        <f>(((I2465/60)/60)/24)+DATE(1970,1,1)</f>
        <v>42203.290972222225</v>
      </c>
      <c r="K2465">
        <v>1434654998</v>
      </c>
      <c r="L2465" s="15">
        <f>(((K2465/60)/60)/24)+DATE(1970,1,1)</f>
        <v>42173.803217592591</v>
      </c>
      <c r="M2465" s="63">
        <f>DATEDIF(L2465,J2465,"D")</f>
        <v>30</v>
      </c>
      <c r="N2465" s="5">
        <v>30</v>
      </c>
      <c r="O2465" t="b">
        <v>0</v>
      </c>
      <c r="P2465">
        <v>79</v>
      </c>
      <c r="Q2465" t="b">
        <v>1</v>
      </c>
      <c r="R2465" t="s">
        <v>8271</v>
      </c>
      <c r="S2465" s="2">
        <f>IF(E2465=0,0,E2465/D2465*100)</f>
        <v>116.26</v>
      </c>
      <c r="T2465" s="4">
        <f>IF(E2465=0,0,E2465/P2465)</f>
        <v>73.582278481012665</v>
      </c>
      <c r="U2465" t="str">
        <f>PROPER(LEFT(R2465,(SEARCH("/",R2465)-2)+1))</f>
        <v>Theater</v>
      </c>
      <c r="V2465" t="str">
        <f>PROPER(RIGHT(R2465,LEN(R2465)-SEARCH("/",R2465)))</f>
        <v>Plays</v>
      </c>
    </row>
    <row r="2466" spans="1:22" x14ac:dyDescent="0.25">
      <c r="A2466">
        <v>3656</v>
      </c>
      <c r="B2466" s="7" t="s">
        <v>3653</v>
      </c>
      <c r="C2466" s="7" t="s">
        <v>7766</v>
      </c>
      <c r="D2466" s="4">
        <v>5000</v>
      </c>
      <c r="E2466" s="4">
        <v>5291</v>
      </c>
      <c r="F2466" t="s">
        <v>8219</v>
      </c>
      <c r="G2466" t="s">
        <v>8240</v>
      </c>
      <c r="H2466" t="s">
        <v>8257</v>
      </c>
      <c r="I2466">
        <v>1485989940</v>
      </c>
      <c r="J2466" s="11">
        <f>(((I2466/60)/60)/24)+DATE(1970,1,1)</f>
        <v>42767.957638888889</v>
      </c>
      <c r="K2466">
        <v>1483393836</v>
      </c>
      <c r="L2466" s="15">
        <f>(((K2466/60)/60)/24)+DATE(1970,1,1)</f>
        <v>42737.910138888896</v>
      </c>
      <c r="M2466" s="63">
        <f>DATEDIF(L2466,J2466,"D")</f>
        <v>30</v>
      </c>
      <c r="N2466" s="5">
        <v>30</v>
      </c>
      <c r="O2466" t="b">
        <v>0</v>
      </c>
      <c r="P2466">
        <v>46</v>
      </c>
      <c r="Q2466" t="b">
        <v>1</v>
      </c>
      <c r="R2466" t="s">
        <v>8271</v>
      </c>
      <c r="S2466" s="2">
        <f>IF(E2466=0,0,E2466/D2466*100)</f>
        <v>105.82000000000001</v>
      </c>
      <c r="T2466" s="4">
        <f>IF(E2466=0,0,E2466/P2466)</f>
        <v>115.02173913043478</v>
      </c>
      <c r="U2466" t="str">
        <f>PROPER(LEFT(R2466,(SEARCH("/",R2466)-2)+1))</f>
        <v>Theater</v>
      </c>
      <c r="V2466" t="str">
        <f>PROPER(RIGHT(R2466,LEN(R2466)-SEARCH("/",R2466)))</f>
        <v>Plays</v>
      </c>
    </row>
    <row r="2467" spans="1:22" x14ac:dyDescent="0.25">
      <c r="A2467">
        <v>3662</v>
      </c>
      <c r="B2467" s="7" t="s">
        <v>3659</v>
      </c>
      <c r="C2467" s="7" t="s">
        <v>7772</v>
      </c>
      <c r="D2467" s="4">
        <v>8000</v>
      </c>
      <c r="E2467" s="4">
        <v>8114</v>
      </c>
      <c r="F2467" t="s">
        <v>8219</v>
      </c>
      <c r="G2467" t="s">
        <v>8229</v>
      </c>
      <c r="H2467" t="s">
        <v>8251</v>
      </c>
      <c r="I2467">
        <v>1427775414</v>
      </c>
      <c r="J2467" s="11">
        <f>(((I2467/60)/60)/24)+DATE(1970,1,1)</f>
        <v>42094.178402777776</v>
      </c>
      <c r="K2467">
        <v>1425187014</v>
      </c>
      <c r="L2467" s="15">
        <f>(((K2467/60)/60)/24)+DATE(1970,1,1)</f>
        <v>42064.220069444447</v>
      </c>
      <c r="M2467" s="63">
        <f>DATEDIF(L2467,J2467,"D")</f>
        <v>30</v>
      </c>
      <c r="N2467" s="5">
        <v>30</v>
      </c>
      <c r="O2467" t="b">
        <v>0</v>
      </c>
      <c r="P2467">
        <v>40</v>
      </c>
      <c r="Q2467" t="b">
        <v>1</v>
      </c>
      <c r="R2467" t="s">
        <v>8271</v>
      </c>
      <c r="S2467" s="2">
        <f>IF(E2467=0,0,E2467/D2467*100)</f>
        <v>101.42500000000001</v>
      </c>
      <c r="T2467" s="4">
        <f>IF(E2467=0,0,E2467/P2467)</f>
        <v>202.85</v>
      </c>
      <c r="U2467" t="str">
        <f>PROPER(LEFT(R2467,(SEARCH("/",R2467)-2)+1))</f>
        <v>Theater</v>
      </c>
      <c r="V2467" t="str">
        <f>PROPER(RIGHT(R2467,LEN(R2467)-SEARCH("/",R2467)))</f>
        <v>Plays</v>
      </c>
    </row>
    <row r="2468" spans="1:22" x14ac:dyDescent="0.25">
      <c r="A2468">
        <v>3667</v>
      </c>
      <c r="B2468" s="7" t="s">
        <v>3664</v>
      </c>
      <c r="C2468" s="7" t="s">
        <v>7777</v>
      </c>
      <c r="D2468" s="4">
        <v>3000</v>
      </c>
      <c r="E2468" s="4">
        <v>3095.11</v>
      </c>
      <c r="F2468" t="s">
        <v>8219</v>
      </c>
      <c r="G2468" t="s">
        <v>8225</v>
      </c>
      <c r="H2468" t="s">
        <v>8247</v>
      </c>
      <c r="I2468">
        <v>1437261419</v>
      </c>
      <c r="J2468" s="11">
        <f>(((I2468/60)/60)/24)+DATE(1970,1,1)</f>
        <v>42203.970127314817</v>
      </c>
      <c r="K2468">
        <v>1434669419</v>
      </c>
      <c r="L2468" s="15">
        <f>(((K2468/60)/60)/24)+DATE(1970,1,1)</f>
        <v>42173.970127314817</v>
      </c>
      <c r="M2468" s="63">
        <f>DATEDIF(L2468,J2468,"D")</f>
        <v>30</v>
      </c>
      <c r="N2468" s="5">
        <v>30</v>
      </c>
      <c r="O2468" t="b">
        <v>0</v>
      </c>
      <c r="P2468">
        <v>58</v>
      </c>
      <c r="Q2468" t="b">
        <v>1</v>
      </c>
      <c r="R2468" t="s">
        <v>8271</v>
      </c>
      <c r="S2468" s="2">
        <f>IF(E2468=0,0,E2468/D2468*100)</f>
        <v>103.17033333333335</v>
      </c>
      <c r="T2468" s="4">
        <f>IF(E2468=0,0,E2468/P2468)</f>
        <v>53.363965517241382</v>
      </c>
      <c r="U2468" t="str">
        <f>PROPER(LEFT(R2468,(SEARCH("/",R2468)-2)+1))</f>
        <v>Theater</v>
      </c>
      <c r="V2468" t="str">
        <f>PROPER(RIGHT(R2468,LEN(R2468)-SEARCH("/",R2468)))</f>
        <v>Plays</v>
      </c>
    </row>
    <row r="2469" spans="1:22" x14ac:dyDescent="0.25">
      <c r="A2469">
        <v>3669</v>
      </c>
      <c r="B2469" s="7" t="s">
        <v>3666</v>
      </c>
      <c r="C2469" s="7" t="s">
        <v>7779</v>
      </c>
      <c r="D2469" s="4">
        <v>1000</v>
      </c>
      <c r="E2469" s="4">
        <v>1382</v>
      </c>
      <c r="F2469" t="s">
        <v>8219</v>
      </c>
      <c r="G2469" t="s">
        <v>8225</v>
      </c>
      <c r="H2469" t="s">
        <v>8247</v>
      </c>
      <c r="I2469">
        <v>1434039137</v>
      </c>
      <c r="J2469" s="11">
        <f>(((I2469/60)/60)/24)+DATE(1970,1,1)</f>
        <v>42166.675196759257</v>
      </c>
      <c r="K2469">
        <v>1431447137</v>
      </c>
      <c r="L2469" s="15">
        <f>(((K2469/60)/60)/24)+DATE(1970,1,1)</f>
        <v>42136.675196759257</v>
      </c>
      <c r="M2469" s="63">
        <f>DATEDIF(L2469,J2469,"D")</f>
        <v>30</v>
      </c>
      <c r="N2469" s="5">
        <v>30</v>
      </c>
      <c r="O2469" t="b">
        <v>0</v>
      </c>
      <c r="P2469">
        <v>17</v>
      </c>
      <c r="Q2469" t="b">
        <v>1</v>
      </c>
      <c r="R2469" t="s">
        <v>8271</v>
      </c>
      <c r="S2469" s="2">
        <f>IF(E2469=0,0,E2469/D2469*100)</f>
        <v>138.19999999999999</v>
      </c>
      <c r="T2469" s="4">
        <f>IF(E2469=0,0,E2469/P2469)</f>
        <v>81.294117647058826</v>
      </c>
      <c r="U2469" t="str">
        <f>PROPER(LEFT(R2469,(SEARCH("/",R2469)-2)+1))</f>
        <v>Theater</v>
      </c>
      <c r="V2469" t="str">
        <f>PROPER(RIGHT(R2469,LEN(R2469)-SEARCH("/",R2469)))</f>
        <v>Plays</v>
      </c>
    </row>
    <row r="2470" spans="1:22" x14ac:dyDescent="0.25">
      <c r="A2470">
        <v>3672</v>
      </c>
      <c r="B2470" s="7" t="s">
        <v>3669</v>
      </c>
      <c r="C2470" s="7" t="s">
        <v>7782</v>
      </c>
      <c r="D2470" s="4">
        <v>3000</v>
      </c>
      <c r="E2470" s="4">
        <v>3046</v>
      </c>
      <c r="F2470" t="s">
        <v>8219</v>
      </c>
      <c r="G2470" t="s">
        <v>8225</v>
      </c>
      <c r="H2470" t="s">
        <v>8247</v>
      </c>
      <c r="I2470">
        <v>1411771384</v>
      </c>
      <c r="J2470" s="11">
        <f>(((I2470/60)/60)/24)+DATE(1970,1,1)</f>
        <v>41908.946574074071</v>
      </c>
      <c r="K2470">
        <v>1409179384</v>
      </c>
      <c r="L2470" s="15">
        <f>(((K2470/60)/60)/24)+DATE(1970,1,1)</f>
        <v>41878.946574074071</v>
      </c>
      <c r="M2470" s="63">
        <f>DATEDIF(L2470,J2470,"D")</f>
        <v>30</v>
      </c>
      <c r="N2470" s="5">
        <v>30</v>
      </c>
      <c r="O2470" t="b">
        <v>0</v>
      </c>
      <c r="P2470">
        <v>57</v>
      </c>
      <c r="Q2470" t="b">
        <v>1</v>
      </c>
      <c r="R2470" t="s">
        <v>8271</v>
      </c>
      <c r="S2470" s="2">
        <f>IF(E2470=0,0,E2470/D2470*100)</f>
        <v>101.53333333333335</v>
      </c>
      <c r="T2470" s="4">
        <f>IF(E2470=0,0,E2470/P2470)</f>
        <v>53.438596491228068</v>
      </c>
      <c r="U2470" t="str">
        <f>PROPER(LEFT(R2470,(SEARCH("/",R2470)-2)+1))</f>
        <v>Theater</v>
      </c>
      <c r="V2470" t="str">
        <f>PROPER(RIGHT(R2470,LEN(R2470)-SEARCH("/",R2470)))</f>
        <v>Plays</v>
      </c>
    </row>
    <row r="2471" spans="1:22" x14ac:dyDescent="0.25">
      <c r="A2471">
        <v>3683</v>
      </c>
      <c r="B2471" s="7" t="s">
        <v>3680</v>
      </c>
      <c r="C2471" s="7" t="s">
        <v>7793</v>
      </c>
      <c r="D2471" s="4">
        <v>3500</v>
      </c>
      <c r="E2471" s="4">
        <v>3880</v>
      </c>
      <c r="F2471" t="s">
        <v>8219</v>
      </c>
      <c r="G2471" t="s">
        <v>8224</v>
      </c>
      <c r="H2471" t="s">
        <v>8246</v>
      </c>
      <c r="I2471">
        <v>1476931696</v>
      </c>
      <c r="J2471" s="11">
        <f>(((I2471/60)/60)/24)+DATE(1970,1,1)</f>
        <v>42663.116851851853</v>
      </c>
      <c r="K2471">
        <v>1474339696</v>
      </c>
      <c r="L2471" s="15">
        <f>(((K2471/60)/60)/24)+DATE(1970,1,1)</f>
        <v>42633.116851851853</v>
      </c>
      <c r="M2471" s="63">
        <f>DATEDIF(L2471,J2471,"D")</f>
        <v>30</v>
      </c>
      <c r="N2471" s="5">
        <v>30</v>
      </c>
      <c r="O2471" t="b">
        <v>0</v>
      </c>
      <c r="P2471">
        <v>66</v>
      </c>
      <c r="Q2471" t="b">
        <v>1</v>
      </c>
      <c r="R2471" t="s">
        <v>8271</v>
      </c>
      <c r="S2471" s="2">
        <f>IF(E2471=0,0,E2471/D2471*100)</f>
        <v>110.85714285714286</v>
      </c>
      <c r="T2471" s="4">
        <f>IF(E2471=0,0,E2471/P2471)</f>
        <v>58.787878787878789</v>
      </c>
      <c r="U2471" t="str">
        <f>PROPER(LEFT(R2471,(SEARCH("/",R2471)-2)+1))</f>
        <v>Theater</v>
      </c>
      <c r="V2471" t="str">
        <f>PROPER(RIGHT(R2471,LEN(R2471)-SEARCH("/",R2471)))</f>
        <v>Plays</v>
      </c>
    </row>
    <row r="2472" spans="1:22" x14ac:dyDescent="0.25">
      <c r="A2472">
        <v>3684</v>
      </c>
      <c r="B2472" s="7" t="s">
        <v>3681</v>
      </c>
      <c r="C2472" s="7" t="s">
        <v>7794</v>
      </c>
      <c r="D2472" s="4">
        <v>750</v>
      </c>
      <c r="E2472" s="4">
        <v>1043</v>
      </c>
      <c r="F2472" t="s">
        <v>8219</v>
      </c>
      <c r="G2472" t="s">
        <v>8224</v>
      </c>
      <c r="H2472" t="s">
        <v>8246</v>
      </c>
      <c r="I2472">
        <v>1441167586</v>
      </c>
      <c r="J2472" s="11">
        <f>(((I2472/60)/60)/24)+DATE(1970,1,1)</f>
        <v>42249.180393518516</v>
      </c>
      <c r="K2472">
        <v>1438575586</v>
      </c>
      <c r="L2472" s="15">
        <f>(((K2472/60)/60)/24)+DATE(1970,1,1)</f>
        <v>42219.180393518516</v>
      </c>
      <c r="M2472" s="63">
        <f>DATEDIF(L2472,J2472,"D")</f>
        <v>30</v>
      </c>
      <c r="N2472" s="5">
        <v>30</v>
      </c>
      <c r="O2472" t="b">
        <v>0</v>
      </c>
      <c r="P2472">
        <v>23</v>
      </c>
      <c r="Q2472" t="b">
        <v>1</v>
      </c>
      <c r="R2472" t="s">
        <v>8271</v>
      </c>
      <c r="S2472" s="2">
        <f>IF(E2472=0,0,E2472/D2472*100)</f>
        <v>139.06666666666666</v>
      </c>
      <c r="T2472" s="4">
        <f>IF(E2472=0,0,E2472/P2472)</f>
        <v>45.347826086956523</v>
      </c>
      <c r="U2472" t="str">
        <f>PROPER(LEFT(R2472,(SEARCH("/",R2472)-2)+1))</f>
        <v>Theater</v>
      </c>
      <c r="V2472" t="str">
        <f>PROPER(RIGHT(R2472,LEN(R2472)-SEARCH("/",R2472)))</f>
        <v>Plays</v>
      </c>
    </row>
    <row r="2473" spans="1:22" x14ac:dyDescent="0.25">
      <c r="A2473">
        <v>3687</v>
      </c>
      <c r="B2473" s="7" t="s">
        <v>3684</v>
      </c>
      <c r="C2473" s="7" t="s">
        <v>7797</v>
      </c>
      <c r="D2473" s="4">
        <v>5000</v>
      </c>
      <c r="E2473" s="4">
        <v>5012.25</v>
      </c>
      <c r="F2473" t="s">
        <v>8219</v>
      </c>
      <c r="G2473" t="s">
        <v>8224</v>
      </c>
      <c r="H2473" t="s">
        <v>8246</v>
      </c>
      <c r="I2473">
        <v>1403846055</v>
      </c>
      <c r="J2473" s="11">
        <f>(((I2473/60)/60)/24)+DATE(1970,1,1)</f>
        <v>41817.218229166669</v>
      </c>
      <c r="K2473">
        <v>1401254055</v>
      </c>
      <c r="L2473" s="15">
        <f>(((K2473/60)/60)/24)+DATE(1970,1,1)</f>
        <v>41787.218229166669</v>
      </c>
      <c r="M2473" s="63">
        <f>DATEDIF(L2473,J2473,"D")</f>
        <v>30</v>
      </c>
      <c r="N2473" s="5">
        <v>30</v>
      </c>
      <c r="O2473" t="b">
        <v>0</v>
      </c>
      <c r="P2473">
        <v>25</v>
      </c>
      <c r="Q2473" t="b">
        <v>1</v>
      </c>
      <c r="R2473" t="s">
        <v>8271</v>
      </c>
      <c r="S2473" s="2">
        <f>IF(E2473=0,0,E2473/D2473*100)</f>
        <v>100.245</v>
      </c>
      <c r="T2473" s="4">
        <f>IF(E2473=0,0,E2473/P2473)</f>
        <v>200.49</v>
      </c>
      <c r="U2473" t="str">
        <f>PROPER(LEFT(R2473,(SEARCH("/",R2473)-2)+1))</f>
        <v>Theater</v>
      </c>
      <c r="V2473" t="str">
        <f>PROPER(RIGHT(R2473,LEN(R2473)-SEARCH("/",R2473)))</f>
        <v>Plays</v>
      </c>
    </row>
    <row r="2474" spans="1:22" x14ac:dyDescent="0.25">
      <c r="A2474">
        <v>3688</v>
      </c>
      <c r="B2474" s="7" t="s">
        <v>3685</v>
      </c>
      <c r="C2474" s="7" t="s">
        <v>7798</v>
      </c>
      <c r="D2474" s="4">
        <v>3000</v>
      </c>
      <c r="E2474" s="4">
        <v>3275</v>
      </c>
      <c r="F2474" t="s">
        <v>8219</v>
      </c>
      <c r="G2474" t="s">
        <v>8225</v>
      </c>
      <c r="H2474" t="s">
        <v>8247</v>
      </c>
      <c r="I2474">
        <v>1407524004</v>
      </c>
      <c r="J2474" s="11">
        <f>(((I2474/60)/60)/24)+DATE(1970,1,1)</f>
        <v>41859.787083333329</v>
      </c>
      <c r="K2474">
        <v>1404932004</v>
      </c>
      <c r="L2474" s="15">
        <f>(((K2474/60)/60)/24)+DATE(1970,1,1)</f>
        <v>41829.787083333329</v>
      </c>
      <c r="M2474" s="63">
        <f>DATEDIF(L2474,J2474,"D")</f>
        <v>30</v>
      </c>
      <c r="N2474" s="5">
        <v>30</v>
      </c>
      <c r="O2474" t="b">
        <v>0</v>
      </c>
      <c r="P2474">
        <v>39</v>
      </c>
      <c r="Q2474" t="b">
        <v>1</v>
      </c>
      <c r="R2474" t="s">
        <v>8271</v>
      </c>
      <c r="S2474" s="2">
        <f>IF(E2474=0,0,E2474/D2474*100)</f>
        <v>109.16666666666666</v>
      </c>
      <c r="T2474" s="4">
        <f>IF(E2474=0,0,E2474/P2474)</f>
        <v>83.974358974358978</v>
      </c>
      <c r="U2474" t="str">
        <f>PROPER(LEFT(R2474,(SEARCH("/",R2474)-2)+1))</f>
        <v>Theater</v>
      </c>
      <c r="V2474" t="str">
        <f>PROPER(RIGHT(R2474,LEN(R2474)-SEARCH("/",R2474)))</f>
        <v>Plays</v>
      </c>
    </row>
    <row r="2475" spans="1:22" x14ac:dyDescent="0.25">
      <c r="A2475">
        <v>3690</v>
      </c>
      <c r="B2475" s="7" t="s">
        <v>3687</v>
      </c>
      <c r="C2475" s="7" t="s">
        <v>7800</v>
      </c>
      <c r="D2475" s="4">
        <v>1500</v>
      </c>
      <c r="E2475" s="4">
        <v>1800</v>
      </c>
      <c r="F2475" t="s">
        <v>8219</v>
      </c>
      <c r="G2475" t="s">
        <v>8224</v>
      </c>
      <c r="H2475" t="s">
        <v>8246</v>
      </c>
      <c r="I2475">
        <v>1417101683</v>
      </c>
      <c r="J2475" s="11">
        <f>(((I2475/60)/60)/24)+DATE(1970,1,1)</f>
        <v>41970.639849537038</v>
      </c>
      <c r="K2475">
        <v>1414506083</v>
      </c>
      <c r="L2475" s="15">
        <f>(((K2475/60)/60)/24)+DATE(1970,1,1)</f>
        <v>41940.598182870373</v>
      </c>
      <c r="M2475" s="63">
        <f>DATEDIF(L2475,J2475,"D")</f>
        <v>30</v>
      </c>
      <c r="N2475" s="5">
        <v>30</v>
      </c>
      <c r="O2475" t="b">
        <v>0</v>
      </c>
      <c r="P2475">
        <v>31</v>
      </c>
      <c r="Q2475" t="b">
        <v>1</v>
      </c>
      <c r="R2475" t="s">
        <v>8271</v>
      </c>
      <c r="S2475" s="2">
        <f>IF(E2475=0,0,E2475/D2475*100)</f>
        <v>120</v>
      </c>
      <c r="T2475" s="4">
        <f>IF(E2475=0,0,E2475/P2475)</f>
        <v>58.064516129032256</v>
      </c>
      <c r="U2475" t="str">
        <f>PROPER(LEFT(R2475,(SEARCH("/",R2475)-2)+1))</f>
        <v>Theater</v>
      </c>
      <c r="V2475" t="str">
        <f>PROPER(RIGHT(R2475,LEN(R2475)-SEARCH("/",R2475)))</f>
        <v>Plays</v>
      </c>
    </row>
    <row r="2476" spans="1:22" x14ac:dyDescent="0.25">
      <c r="A2476">
        <v>3698</v>
      </c>
      <c r="B2476" s="7" t="s">
        <v>3695</v>
      </c>
      <c r="C2476" s="7" t="s">
        <v>7808</v>
      </c>
      <c r="D2476" s="4">
        <v>5000</v>
      </c>
      <c r="E2476" s="4">
        <v>5526</v>
      </c>
      <c r="F2476" t="s">
        <v>8219</v>
      </c>
      <c r="G2476" t="s">
        <v>8224</v>
      </c>
      <c r="H2476" t="s">
        <v>8246</v>
      </c>
      <c r="I2476">
        <v>1456946487</v>
      </c>
      <c r="J2476" s="11">
        <f>(((I2476/60)/60)/24)+DATE(1970,1,1)</f>
        <v>42431.806562500002</v>
      </c>
      <c r="K2476">
        <v>1454354487</v>
      </c>
      <c r="L2476" s="15">
        <f>(((K2476/60)/60)/24)+DATE(1970,1,1)</f>
        <v>42401.806562500002</v>
      </c>
      <c r="M2476" s="63">
        <f>DATEDIF(L2476,J2476,"D")</f>
        <v>30</v>
      </c>
      <c r="N2476" s="5">
        <v>30</v>
      </c>
      <c r="O2476" t="b">
        <v>0</v>
      </c>
      <c r="P2476">
        <v>136</v>
      </c>
      <c r="Q2476" t="b">
        <v>1</v>
      </c>
      <c r="R2476" t="s">
        <v>8271</v>
      </c>
      <c r="S2476" s="2">
        <f>IF(E2476=0,0,E2476/D2476*100)</f>
        <v>110.52</v>
      </c>
      <c r="T2476" s="4">
        <f>IF(E2476=0,0,E2476/P2476)</f>
        <v>40.632352941176471</v>
      </c>
      <c r="U2476" t="str">
        <f>PROPER(LEFT(R2476,(SEARCH("/",R2476)-2)+1))</f>
        <v>Theater</v>
      </c>
      <c r="V2476" t="str">
        <f>PROPER(RIGHT(R2476,LEN(R2476)-SEARCH("/",R2476)))</f>
        <v>Plays</v>
      </c>
    </row>
    <row r="2477" spans="1:22" x14ac:dyDescent="0.25">
      <c r="A2477">
        <v>3699</v>
      </c>
      <c r="B2477" s="7" t="s">
        <v>3696</v>
      </c>
      <c r="C2477" s="7" t="s">
        <v>7809</v>
      </c>
      <c r="D2477" s="4">
        <v>2500</v>
      </c>
      <c r="E2477" s="4">
        <v>2520</v>
      </c>
      <c r="F2477" t="s">
        <v>8219</v>
      </c>
      <c r="G2477" t="s">
        <v>8224</v>
      </c>
      <c r="H2477" t="s">
        <v>8246</v>
      </c>
      <c r="I2477">
        <v>1413383216</v>
      </c>
      <c r="J2477" s="11">
        <f>(((I2477/60)/60)/24)+DATE(1970,1,1)</f>
        <v>41927.602037037039</v>
      </c>
      <c r="K2477">
        <v>1410791216</v>
      </c>
      <c r="L2477" s="15">
        <f>(((K2477/60)/60)/24)+DATE(1970,1,1)</f>
        <v>41897.602037037039</v>
      </c>
      <c r="M2477" s="63">
        <f>DATEDIF(L2477,J2477,"D")</f>
        <v>30</v>
      </c>
      <c r="N2477" s="5">
        <v>30</v>
      </c>
      <c r="O2477" t="b">
        <v>0</v>
      </c>
      <c r="P2477">
        <v>40</v>
      </c>
      <c r="Q2477" t="b">
        <v>1</v>
      </c>
      <c r="R2477" t="s">
        <v>8271</v>
      </c>
      <c r="S2477" s="2">
        <f>IF(E2477=0,0,E2477/D2477*100)</f>
        <v>100.8</v>
      </c>
      <c r="T2477" s="4">
        <f>IF(E2477=0,0,E2477/P2477)</f>
        <v>63</v>
      </c>
      <c r="U2477" t="str">
        <f>PROPER(LEFT(R2477,(SEARCH("/",R2477)-2)+1))</f>
        <v>Theater</v>
      </c>
      <c r="V2477" t="str">
        <f>PROPER(RIGHT(R2477,LEN(R2477)-SEARCH("/",R2477)))</f>
        <v>Plays</v>
      </c>
    </row>
    <row r="2478" spans="1:22" x14ac:dyDescent="0.25">
      <c r="A2478">
        <v>3700</v>
      </c>
      <c r="B2478" s="7" t="s">
        <v>3697</v>
      </c>
      <c r="C2478" s="7" t="s">
        <v>7810</v>
      </c>
      <c r="D2478" s="4">
        <v>500</v>
      </c>
      <c r="E2478" s="4">
        <v>606</v>
      </c>
      <c r="F2478" t="s">
        <v>8219</v>
      </c>
      <c r="G2478" t="s">
        <v>8224</v>
      </c>
      <c r="H2478" t="s">
        <v>8246</v>
      </c>
      <c r="I2478">
        <v>1412092800</v>
      </c>
      <c r="J2478" s="11">
        <f>(((I2478/60)/60)/24)+DATE(1970,1,1)</f>
        <v>41912.666666666664</v>
      </c>
      <c r="K2478">
        <v>1409493800</v>
      </c>
      <c r="L2478" s="15">
        <f>(((K2478/60)/60)/24)+DATE(1970,1,1)</f>
        <v>41882.585648148146</v>
      </c>
      <c r="M2478" s="63">
        <f>DATEDIF(L2478,J2478,"D")</f>
        <v>30</v>
      </c>
      <c r="N2478" s="5">
        <v>30</v>
      </c>
      <c r="O2478" t="b">
        <v>0</v>
      </c>
      <c r="P2478">
        <v>18</v>
      </c>
      <c r="Q2478" t="b">
        <v>1</v>
      </c>
      <c r="R2478" t="s">
        <v>8271</v>
      </c>
      <c r="S2478" s="2">
        <f>IF(E2478=0,0,E2478/D2478*100)</f>
        <v>121.2</v>
      </c>
      <c r="T2478" s="4">
        <f>IF(E2478=0,0,E2478/P2478)</f>
        <v>33.666666666666664</v>
      </c>
      <c r="U2478" t="str">
        <f>PROPER(LEFT(R2478,(SEARCH("/",R2478)-2)+1))</f>
        <v>Theater</v>
      </c>
      <c r="V2478" t="str">
        <f>PROPER(RIGHT(R2478,LEN(R2478)-SEARCH("/",R2478)))</f>
        <v>Plays</v>
      </c>
    </row>
    <row r="2479" spans="1:22" x14ac:dyDescent="0.25">
      <c r="A2479">
        <v>3701</v>
      </c>
      <c r="B2479" s="7" t="s">
        <v>3698</v>
      </c>
      <c r="C2479" s="7" t="s">
        <v>7811</v>
      </c>
      <c r="D2479" s="4">
        <v>1500</v>
      </c>
      <c r="E2479" s="4">
        <v>1505</v>
      </c>
      <c r="F2479" t="s">
        <v>8219</v>
      </c>
      <c r="G2479" t="s">
        <v>8225</v>
      </c>
      <c r="H2479" t="s">
        <v>8247</v>
      </c>
      <c r="I2479">
        <v>1433422793</v>
      </c>
      <c r="J2479" s="11">
        <f>(((I2479/60)/60)/24)+DATE(1970,1,1)</f>
        <v>42159.541585648149</v>
      </c>
      <c r="K2479">
        <v>1430830793</v>
      </c>
      <c r="L2479" s="15">
        <f>(((K2479/60)/60)/24)+DATE(1970,1,1)</f>
        <v>42129.541585648149</v>
      </c>
      <c r="M2479" s="63">
        <f>DATEDIF(L2479,J2479,"D")</f>
        <v>30</v>
      </c>
      <c r="N2479" s="5">
        <v>30</v>
      </c>
      <c r="O2479" t="b">
        <v>0</v>
      </c>
      <c r="P2479">
        <v>39</v>
      </c>
      <c r="Q2479" t="b">
        <v>1</v>
      </c>
      <c r="R2479" t="s">
        <v>8271</v>
      </c>
      <c r="S2479" s="2">
        <f>IF(E2479=0,0,E2479/D2479*100)</f>
        <v>100.33333333333334</v>
      </c>
      <c r="T2479" s="4">
        <f>IF(E2479=0,0,E2479/P2479)</f>
        <v>38.589743589743591</v>
      </c>
      <c r="U2479" t="str">
        <f>PROPER(LEFT(R2479,(SEARCH("/",R2479)-2)+1))</f>
        <v>Theater</v>
      </c>
      <c r="V2479" t="str">
        <f>PROPER(RIGHT(R2479,LEN(R2479)-SEARCH("/",R2479)))</f>
        <v>Plays</v>
      </c>
    </row>
    <row r="2480" spans="1:22" x14ac:dyDescent="0.25">
      <c r="A2480">
        <v>3709</v>
      </c>
      <c r="B2480" s="7" t="s">
        <v>3706</v>
      </c>
      <c r="C2480" s="7" t="s">
        <v>7819</v>
      </c>
      <c r="D2480" s="4">
        <v>1000</v>
      </c>
      <c r="E2480" s="4">
        <v>1082.5</v>
      </c>
      <c r="F2480" t="s">
        <v>8219</v>
      </c>
      <c r="G2480" t="s">
        <v>8225</v>
      </c>
      <c r="H2480" t="s">
        <v>8247</v>
      </c>
      <c r="I2480">
        <v>1403715546</v>
      </c>
      <c r="J2480" s="11">
        <f>(((I2480/60)/60)/24)+DATE(1970,1,1)</f>
        <v>41815.707708333335</v>
      </c>
      <c r="K2480">
        <v>1401123546</v>
      </c>
      <c r="L2480" s="15">
        <f>(((K2480/60)/60)/24)+DATE(1970,1,1)</f>
        <v>41785.707708333335</v>
      </c>
      <c r="M2480" s="63">
        <f>DATEDIF(L2480,J2480,"D")</f>
        <v>30</v>
      </c>
      <c r="N2480" s="5">
        <v>30</v>
      </c>
      <c r="O2480" t="b">
        <v>0</v>
      </c>
      <c r="P2480">
        <v>35</v>
      </c>
      <c r="Q2480" t="b">
        <v>1</v>
      </c>
      <c r="R2480" t="s">
        <v>8271</v>
      </c>
      <c r="S2480" s="2">
        <f>IF(E2480=0,0,E2480/D2480*100)</f>
        <v>108.25</v>
      </c>
      <c r="T2480" s="4">
        <f>IF(E2480=0,0,E2480/P2480)</f>
        <v>30.928571428571427</v>
      </c>
      <c r="U2480" t="str">
        <f>PROPER(LEFT(R2480,(SEARCH("/",R2480)-2)+1))</f>
        <v>Theater</v>
      </c>
      <c r="V2480" t="str">
        <f>PROPER(RIGHT(R2480,LEN(R2480)-SEARCH("/",R2480)))</f>
        <v>Plays</v>
      </c>
    </row>
    <row r="2481" spans="1:22" x14ac:dyDescent="0.25">
      <c r="A2481">
        <v>3716</v>
      </c>
      <c r="B2481" s="7" t="s">
        <v>3713</v>
      </c>
      <c r="C2481" s="7" t="s">
        <v>7826</v>
      </c>
      <c r="D2481" s="4">
        <v>800</v>
      </c>
      <c r="E2481" s="4">
        <v>1246</v>
      </c>
      <c r="F2481" t="s">
        <v>8219</v>
      </c>
      <c r="G2481" t="s">
        <v>8224</v>
      </c>
      <c r="H2481" t="s">
        <v>8246</v>
      </c>
      <c r="I2481">
        <v>1453411109</v>
      </c>
      <c r="J2481" s="11">
        <f>(((I2481/60)/60)/24)+DATE(1970,1,1)</f>
        <v>42390.887835648144</v>
      </c>
      <c r="K2481">
        <v>1450819109</v>
      </c>
      <c r="L2481" s="15">
        <f>(((K2481/60)/60)/24)+DATE(1970,1,1)</f>
        <v>42360.887835648144</v>
      </c>
      <c r="M2481" s="63">
        <f>DATEDIF(L2481,J2481,"D")</f>
        <v>30</v>
      </c>
      <c r="N2481" s="5">
        <v>30</v>
      </c>
      <c r="O2481" t="b">
        <v>0</v>
      </c>
      <c r="P2481">
        <v>24</v>
      </c>
      <c r="Q2481" t="b">
        <v>1</v>
      </c>
      <c r="R2481" t="s">
        <v>8271</v>
      </c>
      <c r="S2481" s="2">
        <f>IF(E2481=0,0,E2481/D2481*100)</f>
        <v>155.75</v>
      </c>
      <c r="T2481" s="4">
        <f>IF(E2481=0,0,E2481/P2481)</f>
        <v>51.916666666666664</v>
      </c>
      <c r="U2481" t="str">
        <f>PROPER(LEFT(R2481,(SEARCH("/",R2481)-2)+1))</f>
        <v>Theater</v>
      </c>
      <c r="V2481" t="str">
        <f>PROPER(RIGHT(R2481,LEN(R2481)-SEARCH("/",R2481)))</f>
        <v>Plays</v>
      </c>
    </row>
    <row r="2482" spans="1:22" x14ac:dyDescent="0.25">
      <c r="A2482">
        <v>3718</v>
      </c>
      <c r="B2482" s="7" t="s">
        <v>3715</v>
      </c>
      <c r="C2482" s="7" t="s">
        <v>7828</v>
      </c>
      <c r="D2482" s="4">
        <v>500</v>
      </c>
      <c r="E2482" s="4">
        <v>1197</v>
      </c>
      <c r="F2482" t="s">
        <v>8219</v>
      </c>
      <c r="G2482" t="s">
        <v>8225</v>
      </c>
      <c r="H2482" t="s">
        <v>8247</v>
      </c>
      <c r="I2482">
        <v>1425057075</v>
      </c>
      <c r="J2482" s="11">
        <f>(((I2482/60)/60)/24)+DATE(1970,1,1)</f>
        <v>42062.716145833328</v>
      </c>
      <c r="K2482">
        <v>1422465075</v>
      </c>
      <c r="L2482" s="15">
        <f>(((K2482/60)/60)/24)+DATE(1970,1,1)</f>
        <v>42032.716145833328</v>
      </c>
      <c r="M2482" s="63">
        <f>DATEDIF(L2482,J2482,"D")</f>
        <v>30</v>
      </c>
      <c r="N2482" s="5">
        <v>30</v>
      </c>
      <c r="O2482" t="b">
        <v>0</v>
      </c>
      <c r="P2482">
        <v>46</v>
      </c>
      <c r="Q2482" t="b">
        <v>1</v>
      </c>
      <c r="R2482" t="s">
        <v>8271</v>
      </c>
      <c r="S2482" s="2">
        <f>IF(E2482=0,0,E2482/D2482*100)</f>
        <v>239.4</v>
      </c>
      <c r="T2482" s="4">
        <f>IF(E2482=0,0,E2482/P2482)</f>
        <v>26.021739130434781</v>
      </c>
      <c r="U2482" t="str">
        <f>PROPER(LEFT(R2482,(SEARCH("/",R2482)-2)+1))</f>
        <v>Theater</v>
      </c>
      <c r="V2482" t="str">
        <f>PROPER(RIGHT(R2482,LEN(R2482)-SEARCH("/",R2482)))</f>
        <v>Plays</v>
      </c>
    </row>
    <row r="2483" spans="1:22" x14ac:dyDescent="0.25">
      <c r="A2483">
        <v>3719</v>
      </c>
      <c r="B2483" s="7" t="s">
        <v>3716</v>
      </c>
      <c r="C2483" s="7" t="s">
        <v>7829</v>
      </c>
      <c r="D2483" s="4">
        <v>200</v>
      </c>
      <c r="E2483" s="4">
        <v>420</v>
      </c>
      <c r="F2483" t="s">
        <v>8219</v>
      </c>
      <c r="G2483" t="s">
        <v>8225</v>
      </c>
      <c r="H2483" t="s">
        <v>8247</v>
      </c>
      <c r="I2483">
        <v>1434994266</v>
      </c>
      <c r="J2483" s="11">
        <f>(((I2483/60)/60)/24)+DATE(1970,1,1)</f>
        <v>42177.729930555557</v>
      </c>
      <c r="K2483">
        <v>1432402266</v>
      </c>
      <c r="L2483" s="15">
        <f>(((K2483/60)/60)/24)+DATE(1970,1,1)</f>
        <v>42147.729930555557</v>
      </c>
      <c r="M2483" s="63">
        <f>DATEDIF(L2483,J2483,"D")</f>
        <v>30</v>
      </c>
      <c r="N2483" s="5">
        <v>30</v>
      </c>
      <c r="O2483" t="b">
        <v>0</v>
      </c>
      <c r="P2483">
        <v>4</v>
      </c>
      <c r="Q2483" t="b">
        <v>1</v>
      </c>
      <c r="R2483" t="s">
        <v>8271</v>
      </c>
      <c r="S2483" s="2">
        <f>IF(E2483=0,0,E2483/D2483*100)</f>
        <v>210</v>
      </c>
      <c r="T2483" s="4">
        <f>IF(E2483=0,0,E2483/P2483)</f>
        <v>105</v>
      </c>
      <c r="U2483" t="str">
        <f>PROPER(LEFT(R2483,(SEARCH("/",R2483)-2)+1))</f>
        <v>Theater</v>
      </c>
      <c r="V2483" t="str">
        <f>PROPER(RIGHT(R2483,LEN(R2483)-SEARCH("/",R2483)))</f>
        <v>Plays</v>
      </c>
    </row>
    <row r="2484" spans="1:22" x14ac:dyDescent="0.25">
      <c r="A2484">
        <v>3722</v>
      </c>
      <c r="B2484" s="7" t="s">
        <v>3719</v>
      </c>
      <c r="C2484" s="7" t="s">
        <v>7832</v>
      </c>
      <c r="D2484" s="4">
        <v>1500</v>
      </c>
      <c r="E2484" s="4">
        <v>1668</v>
      </c>
      <c r="F2484" t="s">
        <v>8219</v>
      </c>
      <c r="G2484" t="s">
        <v>8229</v>
      </c>
      <c r="H2484" t="s">
        <v>8251</v>
      </c>
      <c r="I2484">
        <v>1455231540</v>
      </c>
      <c r="J2484" s="11">
        <f>(((I2484/60)/60)/24)+DATE(1970,1,1)</f>
        <v>42411.957638888889</v>
      </c>
      <c r="K2484">
        <v>1452614847</v>
      </c>
      <c r="L2484" s="15">
        <f>(((K2484/60)/60)/24)+DATE(1970,1,1)</f>
        <v>42381.671840277777</v>
      </c>
      <c r="M2484" s="63">
        <f>DATEDIF(L2484,J2484,"D")</f>
        <v>30</v>
      </c>
      <c r="N2484" s="5">
        <v>30</v>
      </c>
      <c r="O2484" t="b">
        <v>0</v>
      </c>
      <c r="P2484">
        <v>35</v>
      </c>
      <c r="Q2484" t="b">
        <v>1</v>
      </c>
      <c r="R2484" t="s">
        <v>8271</v>
      </c>
      <c r="S2484" s="2">
        <f>IF(E2484=0,0,E2484/D2484*100)</f>
        <v>111.20000000000002</v>
      </c>
      <c r="T2484" s="4">
        <f>IF(E2484=0,0,E2484/P2484)</f>
        <v>47.657142857142858</v>
      </c>
      <c r="U2484" t="str">
        <f>PROPER(LEFT(R2484,(SEARCH("/",R2484)-2)+1))</f>
        <v>Theater</v>
      </c>
      <c r="V2484" t="str">
        <f>PROPER(RIGHT(R2484,LEN(R2484)-SEARCH("/",R2484)))</f>
        <v>Plays</v>
      </c>
    </row>
    <row r="2485" spans="1:22" x14ac:dyDescent="0.25">
      <c r="A2485">
        <v>3723</v>
      </c>
      <c r="B2485" s="7" t="s">
        <v>3720</v>
      </c>
      <c r="C2485" s="7" t="s">
        <v>7833</v>
      </c>
      <c r="D2485" s="4">
        <v>4500</v>
      </c>
      <c r="E2485" s="4">
        <v>4592</v>
      </c>
      <c r="F2485" t="s">
        <v>8219</v>
      </c>
      <c r="G2485" t="s">
        <v>8225</v>
      </c>
      <c r="H2485" t="s">
        <v>8247</v>
      </c>
      <c r="I2485">
        <v>1417374262</v>
      </c>
      <c r="J2485" s="11">
        <f>(((I2485/60)/60)/24)+DATE(1970,1,1)</f>
        <v>41973.794699074075</v>
      </c>
      <c r="K2485">
        <v>1414778662</v>
      </c>
      <c r="L2485" s="15">
        <f>(((K2485/60)/60)/24)+DATE(1970,1,1)</f>
        <v>41943.753032407411</v>
      </c>
      <c r="M2485" s="63">
        <f>DATEDIF(L2485,J2485,"D")</f>
        <v>30</v>
      </c>
      <c r="N2485" s="5">
        <v>30</v>
      </c>
      <c r="O2485" t="b">
        <v>0</v>
      </c>
      <c r="P2485">
        <v>63</v>
      </c>
      <c r="Q2485" t="b">
        <v>1</v>
      </c>
      <c r="R2485" t="s">
        <v>8271</v>
      </c>
      <c r="S2485" s="2">
        <f>IF(E2485=0,0,E2485/D2485*100)</f>
        <v>102.04444444444445</v>
      </c>
      <c r="T2485" s="4">
        <f>IF(E2485=0,0,E2485/P2485)</f>
        <v>72.888888888888886</v>
      </c>
      <c r="U2485" t="str">
        <f>PROPER(LEFT(R2485,(SEARCH("/",R2485)-2)+1))</f>
        <v>Theater</v>
      </c>
      <c r="V2485" t="str">
        <f>PROPER(RIGHT(R2485,LEN(R2485)-SEARCH("/",R2485)))</f>
        <v>Plays</v>
      </c>
    </row>
    <row r="2486" spans="1:22" x14ac:dyDescent="0.25">
      <c r="A2486">
        <v>3728</v>
      </c>
      <c r="B2486" s="7" t="s">
        <v>3725</v>
      </c>
      <c r="C2486" s="7" t="s">
        <v>7838</v>
      </c>
      <c r="D2486" s="4">
        <v>20000</v>
      </c>
      <c r="E2486" s="4">
        <v>1862</v>
      </c>
      <c r="F2486" t="s">
        <v>8221</v>
      </c>
      <c r="G2486" t="s">
        <v>8224</v>
      </c>
      <c r="H2486" t="s">
        <v>8246</v>
      </c>
      <c r="I2486">
        <v>1439957176</v>
      </c>
      <c r="J2486" s="11">
        <f>(((I2486/60)/60)/24)+DATE(1970,1,1)</f>
        <v>42235.171018518522</v>
      </c>
      <c r="K2486">
        <v>1437365176</v>
      </c>
      <c r="L2486" s="15">
        <f>(((K2486/60)/60)/24)+DATE(1970,1,1)</f>
        <v>42205.171018518522</v>
      </c>
      <c r="M2486" s="63">
        <f>DATEDIF(L2486,J2486,"D")</f>
        <v>30</v>
      </c>
      <c r="N2486" s="5">
        <v>30</v>
      </c>
      <c r="O2486" t="b">
        <v>0</v>
      </c>
      <c r="P2486">
        <v>31</v>
      </c>
      <c r="Q2486" t="b">
        <v>0</v>
      </c>
      <c r="R2486" t="s">
        <v>8271</v>
      </c>
      <c r="S2486" s="2">
        <f>IF(E2486=0,0,E2486/D2486*100)</f>
        <v>9.31</v>
      </c>
      <c r="T2486" s="4">
        <f>IF(E2486=0,0,E2486/P2486)</f>
        <v>60.064516129032256</v>
      </c>
      <c r="U2486" t="str">
        <f>PROPER(LEFT(R2486,(SEARCH("/",R2486)-2)+1))</f>
        <v>Theater</v>
      </c>
      <c r="V2486" t="str">
        <f>PROPER(RIGHT(R2486,LEN(R2486)-SEARCH("/",R2486)))</f>
        <v>Plays</v>
      </c>
    </row>
    <row r="2487" spans="1:22" x14ac:dyDescent="0.25">
      <c r="A2487">
        <v>3730</v>
      </c>
      <c r="B2487" s="7" t="s">
        <v>3727</v>
      </c>
      <c r="C2487" s="7" t="s">
        <v>7840</v>
      </c>
      <c r="D2487" s="4">
        <v>1000</v>
      </c>
      <c r="E2487" s="4">
        <v>100</v>
      </c>
      <c r="F2487" t="s">
        <v>8221</v>
      </c>
      <c r="G2487" t="s">
        <v>8224</v>
      </c>
      <c r="H2487" t="s">
        <v>8246</v>
      </c>
      <c r="I2487">
        <v>1439828159</v>
      </c>
      <c r="J2487" s="11">
        <f>(((I2487/60)/60)/24)+DATE(1970,1,1)</f>
        <v>42233.677766203706</v>
      </c>
      <c r="K2487">
        <v>1437236159</v>
      </c>
      <c r="L2487" s="15">
        <f>(((K2487/60)/60)/24)+DATE(1970,1,1)</f>
        <v>42203.677766203706</v>
      </c>
      <c r="M2487" s="63">
        <f>DATEDIF(L2487,J2487,"D")</f>
        <v>30</v>
      </c>
      <c r="N2487" s="5">
        <v>30</v>
      </c>
      <c r="O2487" t="b">
        <v>0</v>
      </c>
      <c r="P2487">
        <v>1</v>
      </c>
      <c r="Q2487" t="b">
        <v>0</v>
      </c>
      <c r="R2487" t="s">
        <v>8271</v>
      </c>
      <c r="S2487" s="2">
        <f>IF(E2487=0,0,E2487/D2487*100)</f>
        <v>10</v>
      </c>
      <c r="T2487" s="4">
        <f>IF(E2487=0,0,E2487/P2487)</f>
        <v>100</v>
      </c>
      <c r="U2487" t="str">
        <f>PROPER(LEFT(R2487,(SEARCH("/",R2487)-2)+1))</f>
        <v>Theater</v>
      </c>
      <c r="V2487" t="str">
        <f>PROPER(RIGHT(R2487,LEN(R2487)-SEARCH("/",R2487)))</f>
        <v>Plays</v>
      </c>
    </row>
    <row r="2488" spans="1:22" x14ac:dyDescent="0.25">
      <c r="A2488">
        <v>3735</v>
      </c>
      <c r="B2488" s="7" t="s">
        <v>3732</v>
      </c>
      <c r="C2488" s="7" t="s">
        <v>7845</v>
      </c>
      <c r="D2488" s="4">
        <v>150</v>
      </c>
      <c r="E2488" s="4">
        <v>20</v>
      </c>
      <c r="F2488" t="s">
        <v>8221</v>
      </c>
      <c r="G2488" t="s">
        <v>8225</v>
      </c>
      <c r="H2488" t="s">
        <v>8247</v>
      </c>
      <c r="I2488">
        <v>1432831089</v>
      </c>
      <c r="J2488" s="11">
        <f>(((I2488/60)/60)/24)+DATE(1970,1,1)</f>
        <v>42152.693159722221</v>
      </c>
      <c r="K2488">
        <v>1430239089</v>
      </c>
      <c r="L2488" s="15">
        <f>(((K2488/60)/60)/24)+DATE(1970,1,1)</f>
        <v>42122.693159722221</v>
      </c>
      <c r="M2488" s="63">
        <f>DATEDIF(L2488,J2488,"D")</f>
        <v>30</v>
      </c>
      <c r="N2488" s="5">
        <v>30</v>
      </c>
      <c r="O2488" t="b">
        <v>0</v>
      </c>
      <c r="P2488">
        <v>2</v>
      </c>
      <c r="Q2488" t="b">
        <v>0</v>
      </c>
      <c r="R2488" t="s">
        <v>8271</v>
      </c>
      <c r="S2488" s="2">
        <f>IF(E2488=0,0,E2488/D2488*100)</f>
        <v>13.333333333333334</v>
      </c>
      <c r="T2488" s="4">
        <f>IF(E2488=0,0,E2488/P2488)</f>
        <v>10</v>
      </c>
      <c r="U2488" t="str">
        <f>PROPER(LEFT(R2488,(SEARCH("/",R2488)-2)+1))</f>
        <v>Theater</v>
      </c>
      <c r="V2488" t="str">
        <f>PROPER(RIGHT(R2488,LEN(R2488)-SEARCH("/",R2488)))</f>
        <v>Plays</v>
      </c>
    </row>
    <row r="2489" spans="1:22" x14ac:dyDescent="0.25">
      <c r="A2489">
        <v>3740</v>
      </c>
      <c r="B2489" s="7" t="s">
        <v>3737</v>
      </c>
      <c r="C2489" s="7" t="s">
        <v>7850</v>
      </c>
      <c r="D2489" s="4">
        <v>2000</v>
      </c>
      <c r="E2489" s="4">
        <v>358</v>
      </c>
      <c r="F2489" t="s">
        <v>8221</v>
      </c>
      <c r="G2489" t="s">
        <v>8224</v>
      </c>
      <c r="H2489" t="s">
        <v>8246</v>
      </c>
      <c r="I2489">
        <v>1407808438</v>
      </c>
      <c r="J2489" s="11">
        <f>(((I2489/60)/60)/24)+DATE(1970,1,1)</f>
        <v>41863.079143518517</v>
      </c>
      <c r="K2489">
        <v>1405217355</v>
      </c>
      <c r="L2489" s="15">
        <f>(((K2489/60)/60)/24)+DATE(1970,1,1)</f>
        <v>41833.089756944442</v>
      </c>
      <c r="M2489" s="63">
        <f>DATEDIF(L2489,J2489,"D")</f>
        <v>30</v>
      </c>
      <c r="N2489" s="5">
        <v>30</v>
      </c>
      <c r="O2489" t="b">
        <v>0</v>
      </c>
      <c r="P2489">
        <v>14</v>
      </c>
      <c r="Q2489" t="b">
        <v>0</v>
      </c>
      <c r="R2489" t="s">
        <v>8271</v>
      </c>
      <c r="S2489" s="2">
        <f>IF(E2489=0,0,E2489/D2489*100)</f>
        <v>17.899999999999999</v>
      </c>
      <c r="T2489" s="4">
        <f>IF(E2489=0,0,E2489/P2489)</f>
        <v>25.571428571428573</v>
      </c>
      <c r="U2489" t="str">
        <f>PROPER(LEFT(R2489,(SEARCH("/",R2489)-2)+1))</f>
        <v>Theater</v>
      </c>
      <c r="V2489" t="str">
        <f>PROPER(RIGHT(R2489,LEN(R2489)-SEARCH("/",R2489)))</f>
        <v>Plays</v>
      </c>
    </row>
    <row r="2490" spans="1:22" x14ac:dyDescent="0.25">
      <c r="A2490">
        <v>3741</v>
      </c>
      <c r="B2490" s="7" t="s">
        <v>3738</v>
      </c>
      <c r="C2490" s="7" t="s">
        <v>7851</v>
      </c>
      <c r="D2490" s="4">
        <v>20000</v>
      </c>
      <c r="E2490" s="4">
        <v>0</v>
      </c>
      <c r="F2490" t="s">
        <v>8221</v>
      </c>
      <c r="G2490" t="s">
        <v>8224</v>
      </c>
      <c r="H2490" t="s">
        <v>8246</v>
      </c>
      <c r="I2490">
        <v>1450389950</v>
      </c>
      <c r="J2490" s="11">
        <f>(((I2490/60)/60)/24)+DATE(1970,1,1)</f>
        <v>42355.920717592591</v>
      </c>
      <c r="K2490">
        <v>1447797950</v>
      </c>
      <c r="L2490" s="15">
        <f>(((K2490/60)/60)/24)+DATE(1970,1,1)</f>
        <v>42325.920717592591</v>
      </c>
      <c r="M2490" s="63">
        <f>DATEDIF(L2490,J2490,"D")</f>
        <v>30</v>
      </c>
      <c r="N2490" s="5">
        <v>30</v>
      </c>
      <c r="O2490" t="b">
        <v>0</v>
      </c>
      <c r="P2490">
        <v>0</v>
      </c>
      <c r="Q2490" t="b">
        <v>0</v>
      </c>
      <c r="R2490" t="s">
        <v>8271</v>
      </c>
      <c r="S2490" s="2">
        <f>IF(E2490=0,0,E2490/D2490*100)</f>
        <v>0</v>
      </c>
      <c r="T2490" s="4">
        <f>IF(E2490=0,0,E2490/P2490)</f>
        <v>0</v>
      </c>
      <c r="U2490" t="str">
        <f>PROPER(LEFT(R2490,(SEARCH("/",R2490)-2)+1))</f>
        <v>Theater</v>
      </c>
      <c r="V2490" t="str">
        <f>PROPER(RIGHT(R2490,LEN(R2490)-SEARCH("/",R2490)))</f>
        <v>Plays</v>
      </c>
    </row>
    <row r="2491" spans="1:22" x14ac:dyDescent="0.25">
      <c r="A2491">
        <v>3742</v>
      </c>
      <c r="B2491" s="7" t="s">
        <v>3739</v>
      </c>
      <c r="C2491" s="7" t="s">
        <v>7852</v>
      </c>
      <c r="D2491" s="4">
        <v>5000</v>
      </c>
      <c r="E2491" s="4">
        <v>100</v>
      </c>
      <c r="F2491" t="s">
        <v>8221</v>
      </c>
      <c r="G2491" t="s">
        <v>8224</v>
      </c>
      <c r="H2491" t="s">
        <v>8246</v>
      </c>
      <c r="I2491">
        <v>1409980144</v>
      </c>
      <c r="J2491" s="11">
        <f>(((I2491/60)/60)/24)+DATE(1970,1,1)</f>
        <v>41888.214629629627</v>
      </c>
      <c r="K2491">
        <v>1407388144</v>
      </c>
      <c r="L2491" s="15">
        <f>(((K2491/60)/60)/24)+DATE(1970,1,1)</f>
        <v>41858.214629629627</v>
      </c>
      <c r="M2491" s="63">
        <f>DATEDIF(L2491,J2491,"D")</f>
        <v>30</v>
      </c>
      <c r="N2491" s="5">
        <v>30</v>
      </c>
      <c r="O2491" t="b">
        <v>0</v>
      </c>
      <c r="P2491">
        <v>4</v>
      </c>
      <c r="Q2491" t="b">
        <v>0</v>
      </c>
      <c r="R2491" t="s">
        <v>8271</v>
      </c>
      <c r="S2491" s="2">
        <f>IF(E2491=0,0,E2491/D2491*100)</f>
        <v>2</v>
      </c>
      <c r="T2491" s="4">
        <f>IF(E2491=0,0,E2491/P2491)</f>
        <v>25</v>
      </c>
      <c r="U2491" t="str">
        <f>PROPER(LEFT(R2491,(SEARCH("/",R2491)-2)+1))</f>
        <v>Theater</v>
      </c>
      <c r="V2491" t="str">
        <f>PROPER(RIGHT(R2491,LEN(R2491)-SEARCH("/",R2491)))</f>
        <v>Plays</v>
      </c>
    </row>
    <row r="2492" spans="1:22" x14ac:dyDescent="0.25">
      <c r="A2492">
        <v>3743</v>
      </c>
      <c r="B2492" s="7" t="s">
        <v>3740</v>
      </c>
      <c r="C2492" s="7" t="s">
        <v>7853</v>
      </c>
      <c r="D2492" s="4">
        <v>2200</v>
      </c>
      <c r="E2492" s="4">
        <v>0</v>
      </c>
      <c r="F2492" t="s">
        <v>8221</v>
      </c>
      <c r="G2492" t="s">
        <v>8224</v>
      </c>
      <c r="H2492" t="s">
        <v>8246</v>
      </c>
      <c r="I2492">
        <v>1404406964</v>
      </c>
      <c r="J2492" s="11">
        <f>(((I2492/60)/60)/24)+DATE(1970,1,1)</f>
        <v>41823.710231481484</v>
      </c>
      <c r="K2492">
        <v>1401814964</v>
      </c>
      <c r="L2492" s="15">
        <f>(((K2492/60)/60)/24)+DATE(1970,1,1)</f>
        <v>41793.710231481484</v>
      </c>
      <c r="M2492" s="63">
        <f>DATEDIF(L2492,J2492,"D")</f>
        <v>30</v>
      </c>
      <c r="N2492" s="5">
        <v>30</v>
      </c>
      <c r="O2492" t="b">
        <v>0</v>
      </c>
      <c r="P2492">
        <v>0</v>
      </c>
      <c r="Q2492" t="b">
        <v>0</v>
      </c>
      <c r="R2492" t="s">
        <v>8271</v>
      </c>
      <c r="S2492" s="2">
        <f>IF(E2492=0,0,E2492/D2492*100)</f>
        <v>0</v>
      </c>
      <c r="T2492" s="4">
        <f>IF(E2492=0,0,E2492/P2492)</f>
        <v>0</v>
      </c>
      <c r="U2492" t="str">
        <f>PROPER(LEFT(R2492,(SEARCH("/",R2492)-2)+1))</f>
        <v>Theater</v>
      </c>
      <c r="V2492" t="str">
        <f>PROPER(RIGHT(R2492,LEN(R2492)-SEARCH("/",R2492)))</f>
        <v>Plays</v>
      </c>
    </row>
    <row r="2493" spans="1:22" x14ac:dyDescent="0.25">
      <c r="A2493">
        <v>3745</v>
      </c>
      <c r="B2493" s="7" t="s">
        <v>3742</v>
      </c>
      <c r="C2493" s="7" t="s">
        <v>7855</v>
      </c>
      <c r="D2493" s="4">
        <v>100</v>
      </c>
      <c r="E2493" s="4">
        <v>10</v>
      </c>
      <c r="F2493" t="s">
        <v>8221</v>
      </c>
      <c r="G2493" t="s">
        <v>8224</v>
      </c>
      <c r="H2493" t="s">
        <v>8246</v>
      </c>
      <c r="I2493">
        <v>1407689102</v>
      </c>
      <c r="J2493" s="11">
        <f>(((I2493/60)/60)/24)+DATE(1970,1,1)</f>
        <v>41861.697939814818</v>
      </c>
      <c r="K2493">
        <v>1405097102</v>
      </c>
      <c r="L2493" s="15">
        <f>(((K2493/60)/60)/24)+DATE(1970,1,1)</f>
        <v>41831.697939814818</v>
      </c>
      <c r="M2493" s="63">
        <f>DATEDIF(L2493,J2493,"D")</f>
        <v>30</v>
      </c>
      <c r="N2493" s="5">
        <v>30</v>
      </c>
      <c r="O2493" t="b">
        <v>0</v>
      </c>
      <c r="P2493">
        <v>1</v>
      </c>
      <c r="Q2493" t="b">
        <v>0</v>
      </c>
      <c r="R2493" t="s">
        <v>8271</v>
      </c>
      <c r="S2493" s="2">
        <f>IF(E2493=0,0,E2493/D2493*100)</f>
        <v>10</v>
      </c>
      <c r="T2493" s="4">
        <f>IF(E2493=0,0,E2493/P2493)</f>
        <v>10</v>
      </c>
      <c r="U2493" t="str">
        <f>PROPER(LEFT(R2493,(SEARCH("/",R2493)-2)+1))</f>
        <v>Theater</v>
      </c>
      <c r="V2493" t="str">
        <f>PROPER(RIGHT(R2493,LEN(R2493)-SEARCH("/",R2493)))</f>
        <v>Plays</v>
      </c>
    </row>
    <row r="2494" spans="1:22" x14ac:dyDescent="0.25">
      <c r="A2494">
        <v>3746</v>
      </c>
      <c r="B2494" s="7" t="s">
        <v>3743</v>
      </c>
      <c r="C2494" s="7" t="s">
        <v>7856</v>
      </c>
      <c r="D2494" s="4">
        <v>8500</v>
      </c>
      <c r="E2494" s="4">
        <v>202</v>
      </c>
      <c r="F2494" t="s">
        <v>8221</v>
      </c>
      <c r="G2494" t="s">
        <v>8224</v>
      </c>
      <c r="H2494" t="s">
        <v>8246</v>
      </c>
      <c r="I2494">
        <v>1475918439</v>
      </c>
      <c r="J2494" s="11">
        <f>(((I2494/60)/60)/24)+DATE(1970,1,1)</f>
        <v>42651.389340277776</v>
      </c>
      <c r="K2494">
        <v>1473326439</v>
      </c>
      <c r="L2494" s="15">
        <f>(((K2494/60)/60)/24)+DATE(1970,1,1)</f>
        <v>42621.389340277776</v>
      </c>
      <c r="M2494" s="63">
        <f>DATEDIF(L2494,J2494,"D")</f>
        <v>30</v>
      </c>
      <c r="N2494" s="5">
        <v>30</v>
      </c>
      <c r="O2494" t="b">
        <v>0</v>
      </c>
      <c r="P2494">
        <v>1</v>
      </c>
      <c r="Q2494" t="b">
        <v>0</v>
      </c>
      <c r="R2494" t="s">
        <v>8271</v>
      </c>
      <c r="S2494" s="2">
        <f>IF(E2494=0,0,E2494/D2494*100)</f>
        <v>2.3764705882352941</v>
      </c>
      <c r="T2494" s="4">
        <f>IF(E2494=0,0,E2494/P2494)</f>
        <v>202</v>
      </c>
      <c r="U2494" t="str">
        <f>PROPER(LEFT(R2494,(SEARCH("/",R2494)-2)+1))</f>
        <v>Theater</v>
      </c>
      <c r="V2494" t="str">
        <f>PROPER(RIGHT(R2494,LEN(R2494)-SEARCH("/",R2494)))</f>
        <v>Plays</v>
      </c>
    </row>
    <row r="2495" spans="1:22" x14ac:dyDescent="0.25">
      <c r="A2495">
        <v>3753</v>
      </c>
      <c r="B2495" s="7" t="s">
        <v>3750</v>
      </c>
      <c r="C2495" s="7" t="s">
        <v>7863</v>
      </c>
      <c r="D2495" s="4">
        <v>5000</v>
      </c>
      <c r="E2495" s="4">
        <v>5167</v>
      </c>
      <c r="F2495" t="s">
        <v>8219</v>
      </c>
      <c r="G2495" t="s">
        <v>8224</v>
      </c>
      <c r="H2495" t="s">
        <v>8246</v>
      </c>
      <c r="I2495">
        <v>1433289600</v>
      </c>
      <c r="J2495" s="11">
        <f>(((I2495/60)/60)/24)+DATE(1970,1,1)</f>
        <v>42158</v>
      </c>
      <c r="K2495">
        <v>1430768800</v>
      </c>
      <c r="L2495" s="15">
        <f>(((K2495/60)/60)/24)+DATE(1970,1,1)</f>
        <v>42128.824074074073</v>
      </c>
      <c r="M2495" s="63">
        <f>DATEDIF(L2495,J2495,"D")</f>
        <v>30</v>
      </c>
      <c r="N2495" s="5">
        <v>30</v>
      </c>
      <c r="O2495" t="b">
        <v>0</v>
      </c>
      <c r="P2495">
        <v>30</v>
      </c>
      <c r="Q2495" t="b">
        <v>1</v>
      </c>
      <c r="R2495" t="s">
        <v>8305</v>
      </c>
      <c r="S2495" s="2">
        <f>IF(E2495=0,0,E2495/D2495*100)</f>
        <v>103.34</v>
      </c>
      <c r="T2495" s="4">
        <f>IF(E2495=0,0,E2495/P2495)</f>
        <v>172.23333333333332</v>
      </c>
      <c r="U2495" t="str">
        <f>PROPER(LEFT(R2495,(SEARCH("/",R2495)-2)+1))</f>
        <v>Theater</v>
      </c>
      <c r="V2495" t="str">
        <f>PROPER(RIGHT(R2495,LEN(R2495)-SEARCH("/",R2495)))</f>
        <v>Musical</v>
      </c>
    </row>
    <row r="2496" spans="1:22" x14ac:dyDescent="0.25">
      <c r="A2496">
        <v>3755</v>
      </c>
      <c r="B2496" s="7" t="s">
        <v>3752</v>
      </c>
      <c r="C2496" s="7" t="s">
        <v>7865</v>
      </c>
      <c r="D2496" s="4">
        <v>550</v>
      </c>
      <c r="E2496" s="4">
        <v>713</v>
      </c>
      <c r="F2496" t="s">
        <v>8219</v>
      </c>
      <c r="G2496" t="s">
        <v>8225</v>
      </c>
      <c r="H2496" t="s">
        <v>8247</v>
      </c>
      <c r="I2496">
        <v>1460753307</v>
      </c>
      <c r="J2496" s="11">
        <f>(((I2496/60)/60)/24)+DATE(1970,1,1)</f>
        <v>42475.866979166662</v>
      </c>
      <c r="K2496">
        <v>1458161307</v>
      </c>
      <c r="L2496" s="15">
        <f>(((K2496/60)/60)/24)+DATE(1970,1,1)</f>
        <v>42445.866979166662</v>
      </c>
      <c r="M2496" s="63">
        <f>DATEDIF(L2496,J2496,"D")</f>
        <v>30</v>
      </c>
      <c r="N2496" s="5">
        <v>30</v>
      </c>
      <c r="O2496" t="b">
        <v>0</v>
      </c>
      <c r="P2496">
        <v>28</v>
      </c>
      <c r="Q2496" t="b">
        <v>1</v>
      </c>
      <c r="R2496" t="s">
        <v>8305</v>
      </c>
      <c r="S2496" s="2">
        <f>IF(E2496=0,0,E2496/D2496*100)</f>
        <v>129.63636363636363</v>
      </c>
      <c r="T2496" s="4">
        <f>IF(E2496=0,0,E2496/P2496)</f>
        <v>25.464285714285715</v>
      </c>
      <c r="U2496" t="str">
        <f>PROPER(LEFT(R2496,(SEARCH("/",R2496)-2)+1))</f>
        <v>Theater</v>
      </c>
      <c r="V2496" t="str">
        <f>PROPER(RIGHT(R2496,LEN(R2496)-SEARCH("/",R2496)))</f>
        <v>Musical</v>
      </c>
    </row>
    <row r="2497" spans="1:22" x14ac:dyDescent="0.25">
      <c r="A2497">
        <v>3756</v>
      </c>
      <c r="B2497" s="7" t="s">
        <v>3753</v>
      </c>
      <c r="C2497" s="7" t="s">
        <v>7866</v>
      </c>
      <c r="D2497" s="4">
        <v>4500</v>
      </c>
      <c r="E2497" s="4">
        <v>4550</v>
      </c>
      <c r="F2497" t="s">
        <v>8219</v>
      </c>
      <c r="G2497" t="s">
        <v>8224</v>
      </c>
      <c r="H2497" t="s">
        <v>8246</v>
      </c>
      <c r="I2497">
        <v>1402515198</v>
      </c>
      <c r="J2497" s="11">
        <f>(((I2497/60)/60)/24)+DATE(1970,1,1)</f>
        <v>41801.814791666664</v>
      </c>
      <c r="K2497">
        <v>1399923198</v>
      </c>
      <c r="L2497" s="15">
        <f>(((K2497/60)/60)/24)+DATE(1970,1,1)</f>
        <v>41771.814791666664</v>
      </c>
      <c r="M2497" s="63">
        <f>DATEDIF(L2497,J2497,"D")</f>
        <v>30</v>
      </c>
      <c r="N2497" s="5">
        <v>30</v>
      </c>
      <c r="O2497" t="b">
        <v>0</v>
      </c>
      <c r="P2497">
        <v>17</v>
      </c>
      <c r="Q2497" t="b">
        <v>1</v>
      </c>
      <c r="R2497" t="s">
        <v>8305</v>
      </c>
      <c r="S2497" s="2">
        <f>IF(E2497=0,0,E2497/D2497*100)</f>
        <v>101.11111111111111</v>
      </c>
      <c r="T2497" s="4">
        <f>IF(E2497=0,0,E2497/P2497)</f>
        <v>267.64705882352939</v>
      </c>
      <c r="U2497" t="str">
        <f>PROPER(LEFT(R2497,(SEARCH("/",R2497)-2)+1))</f>
        <v>Theater</v>
      </c>
      <c r="V2497" t="str">
        <f>PROPER(RIGHT(R2497,LEN(R2497)-SEARCH("/",R2497)))</f>
        <v>Musical</v>
      </c>
    </row>
    <row r="2498" spans="1:22" x14ac:dyDescent="0.25">
      <c r="A2498">
        <v>3763</v>
      </c>
      <c r="B2498" s="7" t="s">
        <v>3760</v>
      </c>
      <c r="C2498" s="7" t="s">
        <v>7873</v>
      </c>
      <c r="D2498" s="4">
        <v>5000</v>
      </c>
      <c r="E2498" s="4">
        <v>5000</v>
      </c>
      <c r="F2498" t="s">
        <v>8219</v>
      </c>
      <c r="G2498" t="s">
        <v>8224</v>
      </c>
      <c r="H2498" t="s">
        <v>8246</v>
      </c>
      <c r="I2498">
        <v>1427907626</v>
      </c>
      <c r="J2498" s="11">
        <f>(((I2498/60)/60)/24)+DATE(1970,1,1)</f>
        <v>42095.708634259259</v>
      </c>
      <c r="K2498">
        <v>1425319226</v>
      </c>
      <c r="L2498" s="15">
        <f>(((K2498/60)/60)/24)+DATE(1970,1,1)</f>
        <v>42065.750300925924</v>
      </c>
      <c r="M2498" s="63">
        <f>DATEDIF(L2498,J2498,"D")</f>
        <v>30</v>
      </c>
      <c r="N2498" s="5">
        <v>30</v>
      </c>
      <c r="O2498" t="b">
        <v>0</v>
      </c>
      <c r="P2498">
        <v>77</v>
      </c>
      <c r="Q2498" t="b">
        <v>1</v>
      </c>
      <c r="R2498" t="s">
        <v>8305</v>
      </c>
      <c r="S2498" s="2">
        <f>IF(E2498=0,0,E2498/D2498*100)</f>
        <v>100</v>
      </c>
      <c r="T2498" s="4">
        <f>IF(E2498=0,0,E2498/P2498)</f>
        <v>64.935064935064929</v>
      </c>
      <c r="U2498" t="str">
        <f>PROPER(LEFT(R2498,(SEARCH("/",R2498)-2)+1))</f>
        <v>Theater</v>
      </c>
      <c r="V2498" t="str">
        <f>PROPER(RIGHT(R2498,LEN(R2498)-SEARCH("/",R2498)))</f>
        <v>Musical</v>
      </c>
    </row>
    <row r="2499" spans="1:22" x14ac:dyDescent="0.25">
      <c r="A2499">
        <v>3765</v>
      </c>
      <c r="B2499" s="7" t="s">
        <v>3762</v>
      </c>
      <c r="C2499" s="7" t="s">
        <v>7875</v>
      </c>
      <c r="D2499" s="4">
        <v>7000</v>
      </c>
      <c r="E2499" s="4">
        <v>7942</v>
      </c>
      <c r="F2499" t="s">
        <v>8219</v>
      </c>
      <c r="G2499" t="s">
        <v>8224</v>
      </c>
      <c r="H2499" t="s">
        <v>8246</v>
      </c>
      <c r="I2499">
        <v>1406745482</v>
      </c>
      <c r="J2499" s="11">
        <f>(((I2499/60)/60)/24)+DATE(1970,1,1)</f>
        <v>41850.776412037041</v>
      </c>
      <c r="K2499">
        <v>1404153482</v>
      </c>
      <c r="L2499" s="15">
        <f>(((K2499/60)/60)/24)+DATE(1970,1,1)</f>
        <v>41820.776412037041</v>
      </c>
      <c r="M2499" s="63">
        <f>DATEDIF(L2499,J2499,"D")</f>
        <v>30</v>
      </c>
      <c r="N2499" s="5">
        <v>30</v>
      </c>
      <c r="O2499" t="b">
        <v>0</v>
      </c>
      <c r="P2499">
        <v>107</v>
      </c>
      <c r="Q2499" t="b">
        <v>1</v>
      </c>
      <c r="R2499" t="s">
        <v>8305</v>
      </c>
      <c r="S2499" s="2">
        <f>IF(E2499=0,0,E2499/D2499*100)</f>
        <v>113.45714285714286</v>
      </c>
      <c r="T2499" s="4">
        <f>IF(E2499=0,0,E2499/P2499)</f>
        <v>74.224299065420567</v>
      </c>
      <c r="U2499" t="str">
        <f>PROPER(LEFT(R2499,(SEARCH("/",R2499)-2)+1))</f>
        <v>Theater</v>
      </c>
      <c r="V2499" t="str">
        <f>PROPER(RIGHT(R2499,LEN(R2499)-SEARCH("/",R2499)))</f>
        <v>Musical</v>
      </c>
    </row>
    <row r="2500" spans="1:22" x14ac:dyDescent="0.25">
      <c r="A2500">
        <v>3768</v>
      </c>
      <c r="B2500" s="7" t="s">
        <v>3765</v>
      </c>
      <c r="C2500" s="7" t="s">
        <v>7878</v>
      </c>
      <c r="D2500" s="4">
        <v>4000</v>
      </c>
      <c r="E2500" s="4">
        <v>4306.1099999999997</v>
      </c>
      <c r="F2500" t="s">
        <v>8219</v>
      </c>
      <c r="G2500" t="s">
        <v>8224</v>
      </c>
      <c r="H2500" t="s">
        <v>8246</v>
      </c>
      <c r="I2500">
        <v>1402594090</v>
      </c>
      <c r="J2500" s="11">
        <f>(((I2500/60)/60)/24)+DATE(1970,1,1)</f>
        <v>41802.727893518517</v>
      </c>
      <c r="K2500">
        <v>1400002090</v>
      </c>
      <c r="L2500" s="15">
        <f>(((K2500/60)/60)/24)+DATE(1970,1,1)</f>
        <v>41772.727893518517</v>
      </c>
      <c r="M2500" s="63">
        <f>DATEDIF(L2500,J2500,"D")</f>
        <v>30</v>
      </c>
      <c r="N2500" s="5">
        <v>30</v>
      </c>
      <c r="O2500" t="b">
        <v>0</v>
      </c>
      <c r="P2500">
        <v>58</v>
      </c>
      <c r="Q2500" t="b">
        <v>1</v>
      </c>
      <c r="R2500" t="s">
        <v>8305</v>
      </c>
      <c r="S2500" s="2">
        <f>IF(E2500=0,0,E2500/D2500*100)</f>
        <v>107.65274999999998</v>
      </c>
      <c r="T2500" s="4">
        <f>IF(E2500=0,0,E2500/P2500)</f>
        <v>74.243275862068955</v>
      </c>
      <c r="U2500" t="str">
        <f>PROPER(LEFT(R2500,(SEARCH("/",R2500)-2)+1))</f>
        <v>Theater</v>
      </c>
      <c r="V2500" t="str">
        <f>PROPER(RIGHT(R2500,LEN(R2500)-SEARCH("/",R2500)))</f>
        <v>Musical</v>
      </c>
    </row>
    <row r="2501" spans="1:22" x14ac:dyDescent="0.25">
      <c r="A2501">
        <v>3769</v>
      </c>
      <c r="B2501" s="7" t="s">
        <v>3766</v>
      </c>
      <c r="C2501" s="7" t="s">
        <v>7879</v>
      </c>
      <c r="D2501" s="4">
        <v>1100</v>
      </c>
      <c r="E2501" s="4">
        <v>1100</v>
      </c>
      <c r="F2501" t="s">
        <v>8219</v>
      </c>
      <c r="G2501" t="s">
        <v>8224</v>
      </c>
      <c r="H2501" t="s">
        <v>8246</v>
      </c>
      <c r="I2501">
        <v>1460730079</v>
      </c>
      <c r="J2501" s="11">
        <f>(((I2501/60)/60)/24)+DATE(1970,1,1)</f>
        <v>42475.598136574074</v>
      </c>
      <c r="K2501">
        <v>1458138079</v>
      </c>
      <c r="L2501" s="15">
        <f>(((K2501/60)/60)/24)+DATE(1970,1,1)</f>
        <v>42445.598136574074</v>
      </c>
      <c r="M2501" s="63">
        <f>DATEDIF(L2501,J2501,"D")</f>
        <v>30</v>
      </c>
      <c r="N2501" s="5">
        <v>30</v>
      </c>
      <c r="O2501" t="b">
        <v>0</v>
      </c>
      <c r="P2501">
        <v>15</v>
      </c>
      <c r="Q2501" t="b">
        <v>1</v>
      </c>
      <c r="R2501" t="s">
        <v>8305</v>
      </c>
      <c r="S2501" s="2">
        <f>IF(E2501=0,0,E2501/D2501*100)</f>
        <v>100</v>
      </c>
      <c r="T2501" s="4">
        <f>IF(E2501=0,0,E2501/P2501)</f>
        <v>73.333333333333329</v>
      </c>
      <c r="U2501" t="str">
        <f>PROPER(LEFT(R2501,(SEARCH("/",R2501)-2)+1))</f>
        <v>Theater</v>
      </c>
      <c r="V2501" t="str">
        <f>PROPER(RIGHT(R2501,LEN(R2501)-SEARCH("/",R2501)))</f>
        <v>Musical</v>
      </c>
    </row>
    <row r="2502" spans="1:22" x14ac:dyDescent="0.25">
      <c r="A2502">
        <v>3770</v>
      </c>
      <c r="B2502" s="7" t="s">
        <v>3767</v>
      </c>
      <c r="C2502" s="7" t="s">
        <v>7880</v>
      </c>
      <c r="D2502" s="4">
        <v>2000</v>
      </c>
      <c r="E2502" s="4">
        <v>2000</v>
      </c>
      <c r="F2502" t="s">
        <v>8219</v>
      </c>
      <c r="G2502" t="s">
        <v>8225</v>
      </c>
      <c r="H2502" t="s">
        <v>8247</v>
      </c>
      <c r="I2502">
        <v>1434234010</v>
      </c>
      <c r="J2502" s="11">
        <f>(((I2502/60)/60)/24)+DATE(1970,1,1)</f>
        <v>42168.930671296301</v>
      </c>
      <c r="K2502">
        <v>1431642010</v>
      </c>
      <c r="L2502" s="15">
        <f>(((K2502/60)/60)/24)+DATE(1970,1,1)</f>
        <v>42138.930671296301</v>
      </c>
      <c r="M2502" s="63">
        <f>DATEDIF(L2502,J2502,"D")</f>
        <v>30</v>
      </c>
      <c r="N2502" s="5">
        <v>30</v>
      </c>
      <c r="O2502" t="b">
        <v>0</v>
      </c>
      <c r="P2502">
        <v>20</v>
      </c>
      <c r="Q2502" t="b">
        <v>1</v>
      </c>
      <c r="R2502" t="s">
        <v>8305</v>
      </c>
      <c r="S2502" s="2">
        <f>IF(E2502=0,0,E2502/D2502*100)</f>
        <v>100</v>
      </c>
      <c r="T2502" s="4">
        <f>IF(E2502=0,0,E2502/P2502)</f>
        <v>100</v>
      </c>
      <c r="U2502" t="str">
        <f>PROPER(LEFT(R2502,(SEARCH("/",R2502)-2)+1))</f>
        <v>Theater</v>
      </c>
      <c r="V2502" t="str">
        <f>PROPER(RIGHT(R2502,LEN(R2502)-SEARCH("/",R2502)))</f>
        <v>Musical</v>
      </c>
    </row>
    <row r="2503" spans="1:22" x14ac:dyDescent="0.25">
      <c r="A2503">
        <v>3779</v>
      </c>
      <c r="B2503" s="7" t="s">
        <v>3776</v>
      </c>
      <c r="C2503" s="7" t="s">
        <v>7889</v>
      </c>
      <c r="D2503" s="4">
        <v>15000</v>
      </c>
      <c r="E2503" s="4">
        <v>15597</v>
      </c>
      <c r="F2503" t="s">
        <v>8219</v>
      </c>
      <c r="G2503" t="s">
        <v>8224</v>
      </c>
      <c r="H2503" t="s">
        <v>8246</v>
      </c>
      <c r="I2503">
        <v>1459010340</v>
      </c>
      <c r="J2503" s="11">
        <f>(((I2503/60)/60)/24)+DATE(1970,1,1)</f>
        <v>42455.693750000006</v>
      </c>
      <c r="K2503">
        <v>1456421940</v>
      </c>
      <c r="L2503" s="15">
        <f>(((K2503/60)/60)/24)+DATE(1970,1,1)</f>
        <v>42425.735416666663</v>
      </c>
      <c r="M2503" s="63">
        <f>DATEDIF(L2503,J2503,"D")</f>
        <v>30</v>
      </c>
      <c r="N2503" s="5">
        <v>30</v>
      </c>
      <c r="O2503" t="b">
        <v>0</v>
      </c>
      <c r="P2503">
        <v>115</v>
      </c>
      <c r="Q2503" t="b">
        <v>1</v>
      </c>
      <c r="R2503" t="s">
        <v>8305</v>
      </c>
      <c r="S2503" s="2">
        <f>IF(E2503=0,0,E2503/D2503*100)</f>
        <v>103.98</v>
      </c>
      <c r="T2503" s="4">
        <f>IF(E2503=0,0,E2503/P2503)</f>
        <v>135.62608695652173</v>
      </c>
      <c r="U2503" t="str">
        <f>PROPER(LEFT(R2503,(SEARCH("/",R2503)-2)+1))</f>
        <v>Theater</v>
      </c>
      <c r="V2503" t="str">
        <f>PROPER(RIGHT(R2503,LEN(R2503)-SEARCH("/",R2503)))</f>
        <v>Musical</v>
      </c>
    </row>
    <row r="2504" spans="1:22" x14ac:dyDescent="0.25">
      <c r="A2504">
        <v>3784</v>
      </c>
      <c r="B2504" s="7" t="s">
        <v>3781</v>
      </c>
      <c r="C2504" s="7" t="s">
        <v>7894</v>
      </c>
      <c r="D2504" s="4">
        <v>1000</v>
      </c>
      <c r="E2504" s="4">
        <v>1150</v>
      </c>
      <c r="F2504" t="s">
        <v>8219</v>
      </c>
      <c r="G2504" t="s">
        <v>8229</v>
      </c>
      <c r="H2504" t="s">
        <v>8251</v>
      </c>
      <c r="I2504">
        <v>1468193532</v>
      </c>
      <c r="J2504" s="11">
        <f>(((I2504/60)/60)/24)+DATE(1970,1,1)</f>
        <v>42561.980694444443</v>
      </c>
      <c r="K2504">
        <v>1465601532</v>
      </c>
      <c r="L2504" s="15">
        <f>(((K2504/60)/60)/24)+DATE(1970,1,1)</f>
        <v>42531.980694444443</v>
      </c>
      <c r="M2504" s="63">
        <f>DATEDIF(L2504,J2504,"D")</f>
        <v>30</v>
      </c>
      <c r="N2504" s="5">
        <v>30</v>
      </c>
      <c r="O2504" t="b">
        <v>0</v>
      </c>
      <c r="P2504">
        <v>10</v>
      </c>
      <c r="Q2504" t="b">
        <v>1</v>
      </c>
      <c r="R2504" t="s">
        <v>8305</v>
      </c>
      <c r="S2504" s="2">
        <f>IF(E2504=0,0,E2504/D2504*100)</f>
        <v>114.99999999999999</v>
      </c>
      <c r="T2504" s="4">
        <f>IF(E2504=0,0,E2504/P2504)</f>
        <v>115</v>
      </c>
      <c r="U2504" t="str">
        <f>PROPER(LEFT(R2504,(SEARCH("/",R2504)-2)+1))</f>
        <v>Theater</v>
      </c>
      <c r="V2504" t="str">
        <f>PROPER(RIGHT(R2504,LEN(R2504)-SEARCH("/",R2504)))</f>
        <v>Musical</v>
      </c>
    </row>
    <row r="2505" spans="1:22" x14ac:dyDescent="0.25">
      <c r="A2505">
        <v>3786</v>
      </c>
      <c r="B2505" s="7" t="s">
        <v>3783</v>
      </c>
      <c r="C2505" s="7" t="s">
        <v>7896</v>
      </c>
      <c r="D2505" s="4">
        <v>6000</v>
      </c>
      <c r="E2505" s="4">
        <v>6658</v>
      </c>
      <c r="F2505" t="s">
        <v>8219</v>
      </c>
      <c r="G2505" t="s">
        <v>8224</v>
      </c>
      <c r="H2505" t="s">
        <v>8246</v>
      </c>
      <c r="I2505">
        <v>1464310475</v>
      </c>
      <c r="J2505" s="11">
        <f>(((I2505/60)/60)/24)+DATE(1970,1,1)</f>
        <v>42517.037905092591</v>
      </c>
      <c r="K2505">
        <v>1461718475</v>
      </c>
      <c r="L2505" s="15">
        <f>(((K2505/60)/60)/24)+DATE(1970,1,1)</f>
        <v>42487.037905092591</v>
      </c>
      <c r="M2505" s="63">
        <f>DATEDIF(L2505,J2505,"D")</f>
        <v>30</v>
      </c>
      <c r="N2505" s="5">
        <v>30</v>
      </c>
      <c r="O2505" t="b">
        <v>0</v>
      </c>
      <c r="P2505">
        <v>71</v>
      </c>
      <c r="Q2505" t="b">
        <v>1</v>
      </c>
      <c r="R2505" t="s">
        <v>8305</v>
      </c>
      <c r="S2505" s="2">
        <f>IF(E2505=0,0,E2505/D2505*100)</f>
        <v>110.96666666666665</v>
      </c>
      <c r="T2505" s="4">
        <f>IF(E2505=0,0,E2505/P2505)</f>
        <v>93.774647887323937</v>
      </c>
      <c r="U2505" t="str">
        <f>PROPER(LEFT(R2505,(SEARCH("/",R2505)-2)+1))</f>
        <v>Theater</v>
      </c>
      <c r="V2505" t="str">
        <f>PROPER(RIGHT(R2505,LEN(R2505)-SEARCH("/",R2505)))</f>
        <v>Musical</v>
      </c>
    </row>
    <row r="2506" spans="1:22" x14ac:dyDescent="0.25">
      <c r="A2506">
        <v>3790</v>
      </c>
      <c r="B2506" s="7" t="s">
        <v>3787</v>
      </c>
      <c r="C2506" s="7" t="s">
        <v>7900</v>
      </c>
      <c r="D2506" s="4">
        <v>15000</v>
      </c>
      <c r="E2506" s="4">
        <v>0</v>
      </c>
      <c r="F2506" t="s">
        <v>8221</v>
      </c>
      <c r="G2506" t="s">
        <v>8224</v>
      </c>
      <c r="H2506" t="s">
        <v>8246</v>
      </c>
      <c r="I2506">
        <v>1479834023</v>
      </c>
      <c r="J2506" s="11">
        <f>(((I2506/60)/60)/24)+DATE(1970,1,1)</f>
        <v>42696.708599537036</v>
      </c>
      <c r="K2506">
        <v>1477238423</v>
      </c>
      <c r="L2506" s="15">
        <f>(((K2506/60)/60)/24)+DATE(1970,1,1)</f>
        <v>42666.666932870372</v>
      </c>
      <c r="M2506" s="63">
        <f>DATEDIF(L2506,J2506,"D")</f>
        <v>30</v>
      </c>
      <c r="N2506" s="5">
        <v>30</v>
      </c>
      <c r="O2506" t="b">
        <v>0</v>
      </c>
      <c r="P2506">
        <v>0</v>
      </c>
      <c r="Q2506" t="b">
        <v>0</v>
      </c>
      <c r="R2506" t="s">
        <v>8305</v>
      </c>
      <c r="S2506" s="2">
        <f>IF(E2506=0,0,E2506/D2506*100)</f>
        <v>0</v>
      </c>
      <c r="T2506" s="4">
        <f>IF(E2506=0,0,E2506/P2506)</f>
        <v>0</v>
      </c>
      <c r="U2506" t="str">
        <f>PROPER(LEFT(R2506,(SEARCH("/",R2506)-2)+1))</f>
        <v>Theater</v>
      </c>
      <c r="V2506" t="str">
        <f>PROPER(RIGHT(R2506,LEN(R2506)-SEARCH("/",R2506)))</f>
        <v>Musical</v>
      </c>
    </row>
    <row r="2507" spans="1:22" x14ac:dyDescent="0.25">
      <c r="A2507">
        <v>3792</v>
      </c>
      <c r="B2507" s="7" t="s">
        <v>3789</v>
      </c>
      <c r="C2507" s="7" t="s">
        <v>7902</v>
      </c>
      <c r="D2507" s="4">
        <v>12500</v>
      </c>
      <c r="E2507" s="4">
        <v>35</v>
      </c>
      <c r="F2507" t="s">
        <v>8221</v>
      </c>
      <c r="G2507" t="s">
        <v>8224</v>
      </c>
      <c r="H2507" t="s">
        <v>8246</v>
      </c>
      <c r="I2507">
        <v>1436957022</v>
      </c>
      <c r="J2507" s="11">
        <f>(((I2507/60)/60)/24)+DATE(1970,1,1)</f>
        <v>42200.447013888886</v>
      </c>
      <c r="K2507">
        <v>1434365022</v>
      </c>
      <c r="L2507" s="15">
        <f>(((K2507/60)/60)/24)+DATE(1970,1,1)</f>
        <v>42170.447013888886</v>
      </c>
      <c r="M2507" s="63">
        <f>DATEDIF(L2507,J2507,"D")</f>
        <v>30</v>
      </c>
      <c r="N2507" s="5">
        <v>30</v>
      </c>
      <c r="O2507" t="b">
        <v>0</v>
      </c>
      <c r="P2507">
        <v>2</v>
      </c>
      <c r="Q2507" t="b">
        <v>0</v>
      </c>
      <c r="R2507" t="s">
        <v>8305</v>
      </c>
      <c r="S2507" s="2">
        <f>IF(E2507=0,0,E2507/D2507*100)</f>
        <v>0.27999999999999997</v>
      </c>
      <c r="T2507" s="4">
        <f>IF(E2507=0,0,E2507/P2507)</f>
        <v>17.5</v>
      </c>
      <c r="U2507" t="str">
        <f>PROPER(LEFT(R2507,(SEARCH("/",R2507)-2)+1))</f>
        <v>Theater</v>
      </c>
      <c r="V2507" t="str">
        <f>PROPER(RIGHT(R2507,LEN(R2507)-SEARCH("/",R2507)))</f>
        <v>Musical</v>
      </c>
    </row>
    <row r="2508" spans="1:22" x14ac:dyDescent="0.25">
      <c r="A2508">
        <v>3794</v>
      </c>
      <c r="B2508" s="7" t="s">
        <v>3791</v>
      </c>
      <c r="C2508" s="7" t="s">
        <v>7904</v>
      </c>
      <c r="D2508" s="4">
        <v>5000</v>
      </c>
      <c r="E2508" s="4">
        <v>50</v>
      </c>
      <c r="F2508" t="s">
        <v>8221</v>
      </c>
      <c r="G2508" t="s">
        <v>8225</v>
      </c>
      <c r="H2508" t="s">
        <v>8247</v>
      </c>
      <c r="I2508">
        <v>1433685354</v>
      </c>
      <c r="J2508" s="11">
        <f>(((I2508/60)/60)/24)+DATE(1970,1,1)</f>
        <v>42162.58048611111</v>
      </c>
      <c r="K2508">
        <v>1431093354</v>
      </c>
      <c r="L2508" s="15">
        <f>(((K2508/60)/60)/24)+DATE(1970,1,1)</f>
        <v>42132.58048611111</v>
      </c>
      <c r="M2508" s="63">
        <f>DATEDIF(L2508,J2508,"D")</f>
        <v>30</v>
      </c>
      <c r="N2508" s="5">
        <v>30</v>
      </c>
      <c r="O2508" t="b">
        <v>0</v>
      </c>
      <c r="P2508">
        <v>1</v>
      </c>
      <c r="Q2508" t="b">
        <v>0</v>
      </c>
      <c r="R2508" t="s">
        <v>8305</v>
      </c>
      <c r="S2508" s="2">
        <f>IF(E2508=0,0,E2508/D2508*100)</f>
        <v>1</v>
      </c>
      <c r="T2508" s="4">
        <f>IF(E2508=0,0,E2508/P2508)</f>
        <v>50</v>
      </c>
      <c r="U2508" t="str">
        <f>PROPER(LEFT(R2508,(SEARCH("/",R2508)-2)+1))</f>
        <v>Theater</v>
      </c>
      <c r="V2508" t="str">
        <f>PROPER(RIGHT(R2508,LEN(R2508)-SEARCH("/",R2508)))</f>
        <v>Musical</v>
      </c>
    </row>
    <row r="2509" spans="1:22" x14ac:dyDescent="0.25">
      <c r="A2509">
        <v>3797</v>
      </c>
      <c r="B2509" s="7" t="s">
        <v>3794</v>
      </c>
      <c r="C2509" s="7" t="s">
        <v>7907</v>
      </c>
      <c r="D2509" s="4">
        <v>6000</v>
      </c>
      <c r="E2509" s="4">
        <v>5380</v>
      </c>
      <c r="F2509" t="s">
        <v>8221</v>
      </c>
      <c r="G2509" t="s">
        <v>8224</v>
      </c>
      <c r="H2509" t="s">
        <v>8246</v>
      </c>
      <c r="I2509">
        <v>1429564165</v>
      </c>
      <c r="J2509" s="11">
        <f>(((I2509/60)/60)/24)+DATE(1970,1,1)</f>
        <v>42114.881539351853</v>
      </c>
      <c r="K2509">
        <v>1426972165</v>
      </c>
      <c r="L2509" s="15">
        <f>(((K2509/60)/60)/24)+DATE(1970,1,1)</f>
        <v>42084.881539351853</v>
      </c>
      <c r="M2509" s="63">
        <f>DATEDIF(L2509,J2509,"D")</f>
        <v>30</v>
      </c>
      <c r="N2509" s="5">
        <v>30</v>
      </c>
      <c r="O2509" t="b">
        <v>0</v>
      </c>
      <c r="P2509">
        <v>37</v>
      </c>
      <c r="Q2509" t="b">
        <v>0</v>
      </c>
      <c r="R2509" t="s">
        <v>8305</v>
      </c>
      <c r="S2509" s="2">
        <f>IF(E2509=0,0,E2509/D2509*100)</f>
        <v>89.666666666666657</v>
      </c>
      <c r="T2509" s="4">
        <f>IF(E2509=0,0,E2509/P2509)</f>
        <v>145.40540540540542</v>
      </c>
      <c r="U2509" t="str">
        <f>PROPER(LEFT(R2509,(SEARCH("/",R2509)-2)+1))</f>
        <v>Theater</v>
      </c>
      <c r="V2509" t="str">
        <f>PROPER(RIGHT(R2509,LEN(R2509)-SEARCH("/",R2509)))</f>
        <v>Musical</v>
      </c>
    </row>
    <row r="2510" spans="1:22" x14ac:dyDescent="0.25">
      <c r="A2510">
        <v>3798</v>
      </c>
      <c r="B2510" s="7" t="s">
        <v>3795</v>
      </c>
      <c r="C2510" s="7" t="s">
        <v>7908</v>
      </c>
      <c r="D2510" s="4">
        <v>70000</v>
      </c>
      <c r="E2510" s="4">
        <v>1025</v>
      </c>
      <c r="F2510" t="s">
        <v>8221</v>
      </c>
      <c r="G2510" t="s">
        <v>8224</v>
      </c>
      <c r="H2510" t="s">
        <v>8246</v>
      </c>
      <c r="I2510">
        <v>1407691248</v>
      </c>
      <c r="J2510" s="11">
        <f>(((I2510/60)/60)/24)+DATE(1970,1,1)</f>
        <v>41861.722777777781</v>
      </c>
      <c r="K2510">
        <v>1405099248</v>
      </c>
      <c r="L2510" s="15">
        <f>(((K2510/60)/60)/24)+DATE(1970,1,1)</f>
        <v>41831.722777777781</v>
      </c>
      <c r="M2510" s="63">
        <f>DATEDIF(L2510,J2510,"D")</f>
        <v>30</v>
      </c>
      <c r="N2510" s="5">
        <v>30</v>
      </c>
      <c r="O2510" t="b">
        <v>0</v>
      </c>
      <c r="P2510">
        <v>5</v>
      </c>
      <c r="Q2510" t="b">
        <v>0</v>
      </c>
      <c r="R2510" t="s">
        <v>8305</v>
      </c>
      <c r="S2510" s="2">
        <f>IF(E2510=0,0,E2510/D2510*100)</f>
        <v>1.4642857142857144</v>
      </c>
      <c r="T2510" s="4">
        <f>IF(E2510=0,0,E2510/P2510)</f>
        <v>205</v>
      </c>
      <c r="U2510" t="str">
        <f>PROPER(LEFT(R2510,(SEARCH("/",R2510)-2)+1))</f>
        <v>Theater</v>
      </c>
      <c r="V2510" t="str">
        <f>PROPER(RIGHT(R2510,LEN(R2510)-SEARCH("/",R2510)))</f>
        <v>Musical</v>
      </c>
    </row>
    <row r="2511" spans="1:22" x14ac:dyDescent="0.25">
      <c r="A2511">
        <v>3799</v>
      </c>
      <c r="B2511" s="7" t="s">
        <v>3796</v>
      </c>
      <c r="C2511" s="7" t="s">
        <v>7909</v>
      </c>
      <c r="D2511" s="4">
        <v>10000</v>
      </c>
      <c r="E2511" s="4">
        <v>402</v>
      </c>
      <c r="F2511" t="s">
        <v>8221</v>
      </c>
      <c r="G2511" t="s">
        <v>8224</v>
      </c>
      <c r="H2511" t="s">
        <v>8246</v>
      </c>
      <c r="I2511">
        <v>1457734843</v>
      </c>
      <c r="J2511" s="11">
        <f>(((I2511/60)/60)/24)+DATE(1970,1,1)</f>
        <v>42440.93105324074</v>
      </c>
      <c r="K2511">
        <v>1455142843</v>
      </c>
      <c r="L2511" s="15">
        <f>(((K2511/60)/60)/24)+DATE(1970,1,1)</f>
        <v>42410.93105324074</v>
      </c>
      <c r="M2511" s="63">
        <f>DATEDIF(L2511,J2511,"D")</f>
        <v>30</v>
      </c>
      <c r="N2511" s="5">
        <v>30</v>
      </c>
      <c r="O2511" t="b">
        <v>0</v>
      </c>
      <c r="P2511">
        <v>4</v>
      </c>
      <c r="Q2511" t="b">
        <v>0</v>
      </c>
      <c r="R2511" t="s">
        <v>8305</v>
      </c>
      <c r="S2511" s="2">
        <f>IF(E2511=0,0,E2511/D2511*100)</f>
        <v>4.0199999999999996</v>
      </c>
      <c r="T2511" s="4">
        <f>IF(E2511=0,0,E2511/P2511)</f>
        <v>100.5</v>
      </c>
      <c r="U2511" t="str">
        <f>PROPER(LEFT(R2511,(SEARCH("/",R2511)-2)+1))</f>
        <v>Theater</v>
      </c>
      <c r="V2511" t="str">
        <f>PROPER(RIGHT(R2511,LEN(R2511)-SEARCH("/",R2511)))</f>
        <v>Musical</v>
      </c>
    </row>
    <row r="2512" spans="1:22" x14ac:dyDescent="0.25">
      <c r="A2512">
        <v>3802</v>
      </c>
      <c r="B2512" s="7" t="s">
        <v>3799</v>
      </c>
      <c r="C2512" s="7" t="s">
        <v>7912</v>
      </c>
      <c r="D2512" s="4">
        <v>3000</v>
      </c>
      <c r="E2512" s="4">
        <v>0</v>
      </c>
      <c r="F2512" t="s">
        <v>8221</v>
      </c>
      <c r="G2512" t="s">
        <v>8224</v>
      </c>
      <c r="H2512" t="s">
        <v>8246</v>
      </c>
      <c r="I2512">
        <v>1445482906</v>
      </c>
      <c r="J2512" s="11">
        <f>(((I2512/60)/60)/24)+DATE(1970,1,1)</f>
        <v>42299.126226851848</v>
      </c>
      <c r="K2512">
        <v>1442890906</v>
      </c>
      <c r="L2512" s="15">
        <f>(((K2512/60)/60)/24)+DATE(1970,1,1)</f>
        <v>42269.126226851848</v>
      </c>
      <c r="M2512" s="63">
        <f>DATEDIF(L2512,J2512,"D")</f>
        <v>30</v>
      </c>
      <c r="N2512" s="5">
        <v>30</v>
      </c>
      <c r="O2512" t="b">
        <v>0</v>
      </c>
      <c r="P2512">
        <v>0</v>
      </c>
      <c r="Q2512" t="b">
        <v>0</v>
      </c>
      <c r="R2512" t="s">
        <v>8305</v>
      </c>
      <c r="S2512" s="2">
        <f>IF(E2512=0,0,E2512/D2512*100)</f>
        <v>0</v>
      </c>
      <c r="T2512" s="4">
        <f>IF(E2512=0,0,E2512/P2512)</f>
        <v>0</v>
      </c>
      <c r="U2512" t="str">
        <f>PROPER(LEFT(R2512,(SEARCH("/",R2512)-2)+1))</f>
        <v>Theater</v>
      </c>
      <c r="V2512" t="str">
        <f>PROPER(RIGHT(R2512,LEN(R2512)-SEARCH("/",R2512)))</f>
        <v>Musical</v>
      </c>
    </row>
    <row r="2513" spans="1:22" x14ac:dyDescent="0.25">
      <c r="A2513">
        <v>3803</v>
      </c>
      <c r="B2513" s="7" t="s">
        <v>3800</v>
      </c>
      <c r="C2513" s="7" t="s">
        <v>7913</v>
      </c>
      <c r="D2513" s="4">
        <v>12000</v>
      </c>
      <c r="E2513" s="4">
        <v>2358</v>
      </c>
      <c r="F2513" t="s">
        <v>8221</v>
      </c>
      <c r="G2513" t="s">
        <v>8224</v>
      </c>
      <c r="H2513" t="s">
        <v>8246</v>
      </c>
      <c r="I2513">
        <v>1457133568</v>
      </c>
      <c r="J2513" s="11">
        <f>(((I2513/60)/60)/24)+DATE(1970,1,1)</f>
        <v>42433.971851851849</v>
      </c>
      <c r="K2513">
        <v>1454541568</v>
      </c>
      <c r="L2513" s="15">
        <f>(((K2513/60)/60)/24)+DATE(1970,1,1)</f>
        <v>42403.971851851849</v>
      </c>
      <c r="M2513" s="63">
        <f>DATEDIF(L2513,J2513,"D")</f>
        <v>30</v>
      </c>
      <c r="N2513" s="5">
        <v>30</v>
      </c>
      <c r="O2513" t="b">
        <v>0</v>
      </c>
      <c r="P2513">
        <v>40</v>
      </c>
      <c r="Q2513" t="b">
        <v>0</v>
      </c>
      <c r="R2513" t="s">
        <v>8305</v>
      </c>
      <c r="S2513" s="2">
        <f>IF(E2513=0,0,E2513/D2513*100)</f>
        <v>19.650000000000002</v>
      </c>
      <c r="T2513" s="4">
        <f>IF(E2513=0,0,E2513/P2513)</f>
        <v>58.95</v>
      </c>
      <c r="U2513" t="str">
        <f>PROPER(LEFT(R2513,(SEARCH("/",R2513)-2)+1))</f>
        <v>Theater</v>
      </c>
      <c r="V2513" t="str">
        <f>PROPER(RIGHT(R2513,LEN(R2513)-SEARCH("/",R2513)))</f>
        <v>Musical</v>
      </c>
    </row>
    <row r="2514" spans="1:22" x14ac:dyDescent="0.25">
      <c r="A2514">
        <v>3810</v>
      </c>
      <c r="B2514" s="7" t="s">
        <v>3807</v>
      </c>
      <c r="C2514" s="7" t="s">
        <v>7920</v>
      </c>
      <c r="D2514" s="4">
        <v>1500</v>
      </c>
      <c r="E2514" s="4">
        <v>1826</v>
      </c>
      <c r="F2514" t="s">
        <v>8219</v>
      </c>
      <c r="G2514" t="s">
        <v>8224</v>
      </c>
      <c r="H2514" t="s">
        <v>8246</v>
      </c>
      <c r="I2514">
        <v>1426965758</v>
      </c>
      <c r="J2514" s="11">
        <f>(((I2514/60)/60)/24)+DATE(1970,1,1)</f>
        <v>42084.807384259257</v>
      </c>
      <c r="K2514">
        <v>1424377358</v>
      </c>
      <c r="L2514" s="15">
        <f>(((K2514/60)/60)/24)+DATE(1970,1,1)</f>
        <v>42054.849050925928</v>
      </c>
      <c r="M2514" s="63">
        <f>DATEDIF(L2514,J2514,"D")</f>
        <v>30</v>
      </c>
      <c r="N2514" s="5">
        <v>30</v>
      </c>
      <c r="O2514" t="b">
        <v>0</v>
      </c>
      <c r="P2514">
        <v>26</v>
      </c>
      <c r="Q2514" t="b">
        <v>1</v>
      </c>
      <c r="R2514" t="s">
        <v>8271</v>
      </c>
      <c r="S2514" s="2">
        <f>IF(E2514=0,0,E2514/D2514*100)</f>
        <v>121.73333333333333</v>
      </c>
      <c r="T2514" s="4">
        <f>IF(E2514=0,0,E2514/P2514)</f>
        <v>70.230769230769226</v>
      </c>
      <c r="U2514" t="str">
        <f>PROPER(LEFT(R2514,(SEARCH("/",R2514)-2)+1))</f>
        <v>Theater</v>
      </c>
      <c r="V2514" t="str">
        <f>PROPER(RIGHT(R2514,LEN(R2514)-SEARCH("/",R2514)))</f>
        <v>Plays</v>
      </c>
    </row>
    <row r="2515" spans="1:22" x14ac:dyDescent="0.25">
      <c r="A2515">
        <v>3816</v>
      </c>
      <c r="B2515" s="7" t="s">
        <v>3813</v>
      </c>
      <c r="C2515" s="7" t="s">
        <v>7926</v>
      </c>
      <c r="D2515" s="4">
        <v>1500</v>
      </c>
      <c r="E2515" s="4">
        <v>1788.57</v>
      </c>
      <c r="F2515" t="s">
        <v>8219</v>
      </c>
      <c r="G2515" t="s">
        <v>8224</v>
      </c>
      <c r="H2515" t="s">
        <v>8246</v>
      </c>
      <c r="I2515">
        <v>1405614823</v>
      </c>
      <c r="J2515" s="11">
        <f>(((I2515/60)/60)/24)+DATE(1970,1,1)</f>
        <v>41837.690081018518</v>
      </c>
      <c r="K2515">
        <v>1403022823</v>
      </c>
      <c r="L2515" s="15">
        <f>(((K2515/60)/60)/24)+DATE(1970,1,1)</f>
        <v>41807.690081018518</v>
      </c>
      <c r="M2515" s="63">
        <f>DATEDIF(L2515,J2515,"D")</f>
        <v>30</v>
      </c>
      <c r="N2515" s="5">
        <v>30</v>
      </c>
      <c r="O2515" t="b">
        <v>0</v>
      </c>
      <c r="P2515">
        <v>37</v>
      </c>
      <c r="Q2515" t="b">
        <v>1</v>
      </c>
      <c r="R2515" t="s">
        <v>8271</v>
      </c>
      <c r="S2515" s="2">
        <f>IF(E2515=0,0,E2515/D2515*100)</f>
        <v>119.238</v>
      </c>
      <c r="T2515" s="4">
        <f>IF(E2515=0,0,E2515/P2515)</f>
        <v>48.339729729729726</v>
      </c>
      <c r="U2515" t="str">
        <f>PROPER(LEFT(R2515,(SEARCH("/",R2515)-2)+1))</f>
        <v>Theater</v>
      </c>
      <c r="V2515" t="str">
        <f>PROPER(RIGHT(R2515,LEN(R2515)-SEARCH("/",R2515)))</f>
        <v>Plays</v>
      </c>
    </row>
    <row r="2516" spans="1:22" x14ac:dyDescent="0.25">
      <c r="A2516">
        <v>3818</v>
      </c>
      <c r="B2516" s="7" t="s">
        <v>3815</v>
      </c>
      <c r="C2516" s="7" t="s">
        <v>7928</v>
      </c>
      <c r="D2516" s="4">
        <v>250</v>
      </c>
      <c r="E2516" s="4">
        <v>570</v>
      </c>
      <c r="F2516" t="s">
        <v>8219</v>
      </c>
      <c r="G2516" t="s">
        <v>8224</v>
      </c>
      <c r="H2516" t="s">
        <v>8246</v>
      </c>
      <c r="I2516">
        <v>1426187582</v>
      </c>
      <c r="J2516" s="11">
        <f>(((I2516/60)/60)/24)+DATE(1970,1,1)</f>
        <v>42075.800717592589</v>
      </c>
      <c r="K2516">
        <v>1423599182</v>
      </c>
      <c r="L2516" s="15">
        <f>(((K2516/60)/60)/24)+DATE(1970,1,1)</f>
        <v>42045.84238425926</v>
      </c>
      <c r="M2516" s="63">
        <f>DATEDIF(L2516,J2516,"D")</f>
        <v>30</v>
      </c>
      <c r="N2516" s="5">
        <v>30</v>
      </c>
      <c r="O2516" t="b">
        <v>0</v>
      </c>
      <c r="P2516">
        <v>10</v>
      </c>
      <c r="Q2516" t="b">
        <v>1</v>
      </c>
      <c r="R2516" t="s">
        <v>8271</v>
      </c>
      <c r="S2516" s="2">
        <f>IF(E2516=0,0,E2516/D2516*100)</f>
        <v>227.99999999999997</v>
      </c>
      <c r="T2516" s="4">
        <f>IF(E2516=0,0,E2516/P2516)</f>
        <v>57</v>
      </c>
      <c r="U2516" t="str">
        <f>PROPER(LEFT(R2516,(SEARCH("/",R2516)-2)+1))</f>
        <v>Theater</v>
      </c>
      <c r="V2516" t="str">
        <f>PROPER(RIGHT(R2516,LEN(R2516)-SEARCH("/",R2516)))</f>
        <v>Plays</v>
      </c>
    </row>
    <row r="2517" spans="1:22" x14ac:dyDescent="0.25">
      <c r="A2517">
        <v>3820</v>
      </c>
      <c r="B2517" s="7" t="s">
        <v>3817</v>
      </c>
      <c r="C2517" s="7" t="s">
        <v>7929</v>
      </c>
      <c r="D2517" s="4">
        <v>300</v>
      </c>
      <c r="E2517" s="4">
        <v>430</v>
      </c>
      <c r="F2517" t="s">
        <v>8219</v>
      </c>
      <c r="G2517" t="s">
        <v>8225</v>
      </c>
      <c r="H2517" t="s">
        <v>8247</v>
      </c>
      <c r="I2517">
        <v>1436110717</v>
      </c>
      <c r="J2517" s="11">
        <f>(((I2517/60)/60)/24)+DATE(1970,1,1)</f>
        <v>42190.651817129634</v>
      </c>
      <c r="K2517">
        <v>1433518717</v>
      </c>
      <c r="L2517" s="15">
        <f>(((K2517/60)/60)/24)+DATE(1970,1,1)</f>
        <v>42160.651817129634</v>
      </c>
      <c r="M2517" s="63">
        <f>DATEDIF(L2517,J2517,"D")</f>
        <v>30</v>
      </c>
      <c r="N2517" s="5">
        <v>30</v>
      </c>
      <c r="O2517" t="b">
        <v>0</v>
      </c>
      <c r="P2517">
        <v>20</v>
      </c>
      <c r="Q2517" t="b">
        <v>1</v>
      </c>
      <c r="R2517" t="s">
        <v>8271</v>
      </c>
      <c r="S2517" s="2">
        <f>IF(E2517=0,0,E2517/D2517*100)</f>
        <v>143.33333333333334</v>
      </c>
      <c r="T2517" s="4">
        <f>IF(E2517=0,0,E2517/P2517)</f>
        <v>21.5</v>
      </c>
      <c r="U2517" t="str">
        <f>PROPER(LEFT(R2517,(SEARCH("/",R2517)-2)+1))</f>
        <v>Theater</v>
      </c>
      <c r="V2517" t="str">
        <f>PROPER(RIGHT(R2517,LEN(R2517)-SEARCH("/",R2517)))</f>
        <v>Plays</v>
      </c>
    </row>
    <row r="2518" spans="1:22" x14ac:dyDescent="0.25">
      <c r="A2518">
        <v>3826</v>
      </c>
      <c r="B2518" s="7" t="s">
        <v>3823</v>
      </c>
      <c r="C2518" s="7" t="s">
        <v>7935</v>
      </c>
      <c r="D2518" s="4">
        <v>600</v>
      </c>
      <c r="E2518" s="4">
        <v>715</v>
      </c>
      <c r="F2518" t="s">
        <v>8219</v>
      </c>
      <c r="G2518" t="s">
        <v>8225</v>
      </c>
      <c r="H2518" t="s">
        <v>8247</v>
      </c>
      <c r="I2518">
        <v>1430993394</v>
      </c>
      <c r="J2518" s="11">
        <f>(((I2518/60)/60)/24)+DATE(1970,1,1)</f>
        <v>42131.423541666663</v>
      </c>
      <c r="K2518">
        <v>1428401394</v>
      </c>
      <c r="L2518" s="15">
        <f>(((K2518/60)/60)/24)+DATE(1970,1,1)</f>
        <v>42101.423541666663</v>
      </c>
      <c r="M2518" s="63">
        <f>DATEDIF(L2518,J2518,"D")</f>
        <v>30</v>
      </c>
      <c r="N2518" s="5">
        <v>30</v>
      </c>
      <c r="O2518" t="b">
        <v>0</v>
      </c>
      <c r="P2518">
        <v>26</v>
      </c>
      <c r="Q2518" t="b">
        <v>1</v>
      </c>
      <c r="R2518" t="s">
        <v>8271</v>
      </c>
      <c r="S2518" s="2">
        <f>IF(E2518=0,0,E2518/D2518*100)</f>
        <v>119.16666666666667</v>
      </c>
      <c r="T2518" s="4">
        <f>IF(E2518=0,0,E2518/P2518)</f>
        <v>27.5</v>
      </c>
      <c r="U2518" t="str">
        <f>PROPER(LEFT(R2518,(SEARCH("/",R2518)-2)+1))</f>
        <v>Theater</v>
      </c>
      <c r="V2518" t="str">
        <f>PROPER(RIGHT(R2518,LEN(R2518)-SEARCH("/",R2518)))</f>
        <v>Plays</v>
      </c>
    </row>
    <row r="2519" spans="1:22" x14ac:dyDescent="0.25">
      <c r="A2519">
        <v>3834</v>
      </c>
      <c r="B2519" s="7" t="s">
        <v>3831</v>
      </c>
      <c r="C2519" s="7" t="s">
        <v>7943</v>
      </c>
      <c r="D2519" s="4">
        <v>3000</v>
      </c>
      <c r="E2519" s="4">
        <v>3271</v>
      </c>
      <c r="F2519" t="s">
        <v>8219</v>
      </c>
      <c r="G2519" t="s">
        <v>8225</v>
      </c>
      <c r="H2519" t="s">
        <v>8247</v>
      </c>
      <c r="I2519">
        <v>1434624067</v>
      </c>
      <c r="J2519" s="11">
        <f>(((I2519/60)/60)/24)+DATE(1970,1,1)</f>
        <v>42173.445219907408</v>
      </c>
      <c r="K2519">
        <v>1432032067</v>
      </c>
      <c r="L2519" s="15">
        <f>(((K2519/60)/60)/24)+DATE(1970,1,1)</f>
        <v>42143.445219907408</v>
      </c>
      <c r="M2519" s="63">
        <f>DATEDIF(L2519,J2519,"D")</f>
        <v>30</v>
      </c>
      <c r="N2519" s="5">
        <v>30</v>
      </c>
      <c r="O2519" t="b">
        <v>0</v>
      </c>
      <c r="P2519">
        <v>57</v>
      </c>
      <c r="Q2519" t="b">
        <v>1</v>
      </c>
      <c r="R2519" t="s">
        <v>8271</v>
      </c>
      <c r="S2519" s="2">
        <f>IF(E2519=0,0,E2519/D2519*100)</f>
        <v>109.03333333333333</v>
      </c>
      <c r="T2519" s="4">
        <f>IF(E2519=0,0,E2519/P2519)</f>
        <v>57.385964912280699</v>
      </c>
      <c r="U2519" t="str">
        <f>PROPER(LEFT(R2519,(SEARCH("/",R2519)-2)+1))</f>
        <v>Theater</v>
      </c>
      <c r="V2519" t="str">
        <f>PROPER(RIGHT(R2519,LEN(R2519)-SEARCH("/",R2519)))</f>
        <v>Plays</v>
      </c>
    </row>
    <row r="2520" spans="1:22" x14ac:dyDescent="0.25">
      <c r="A2520">
        <v>3838</v>
      </c>
      <c r="B2520" s="7" t="s">
        <v>3835</v>
      </c>
      <c r="C2520" s="7" t="s">
        <v>7947</v>
      </c>
      <c r="D2520" s="4">
        <v>100000</v>
      </c>
      <c r="E2520" s="4">
        <v>100824</v>
      </c>
      <c r="F2520" t="s">
        <v>8219</v>
      </c>
      <c r="G2520" t="s">
        <v>8235</v>
      </c>
      <c r="H2520" t="s">
        <v>8255</v>
      </c>
      <c r="I2520">
        <v>1432314209</v>
      </c>
      <c r="J2520" s="11">
        <f>(((I2520/60)/60)/24)+DATE(1970,1,1)</f>
        <v>42146.710752314815</v>
      </c>
      <c r="K2520">
        <v>1429722209</v>
      </c>
      <c r="L2520" s="15">
        <f>(((K2520/60)/60)/24)+DATE(1970,1,1)</f>
        <v>42116.710752314815</v>
      </c>
      <c r="M2520" s="63">
        <f>DATEDIF(L2520,J2520,"D")</f>
        <v>30</v>
      </c>
      <c r="N2520" s="5">
        <v>30</v>
      </c>
      <c r="O2520" t="b">
        <v>0</v>
      </c>
      <c r="P2520">
        <v>100</v>
      </c>
      <c r="Q2520" t="b">
        <v>1</v>
      </c>
      <c r="R2520" t="s">
        <v>8271</v>
      </c>
      <c r="S2520" s="2">
        <f>IF(E2520=0,0,E2520/D2520*100)</f>
        <v>100.824</v>
      </c>
      <c r="T2520" s="4">
        <f>IF(E2520=0,0,E2520/P2520)</f>
        <v>1008.24</v>
      </c>
      <c r="U2520" t="str">
        <f>PROPER(LEFT(R2520,(SEARCH("/",R2520)-2)+1))</f>
        <v>Theater</v>
      </c>
      <c r="V2520" t="str">
        <f>PROPER(RIGHT(R2520,LEN(R2520)-SEARCH("/",R2520)))</f>
        <v>Plays</v>
      </c>
    </row>
    <row r="2521" spans="1:22" x14ac:dyDescent="0.25">
      <c r="A2521">
        <v>3842</v>
      </c>
      <c r="B2521" s="7" t="s">
        <v>3839</v>
      </c>
      <c r="C2521" s="7" t="s">
        <v>7951</v>
      </c>
      <c r="D2521" s="4">
        <v>5000</v>
      </c>
      <c r="E2521" s="4">
        <v>1097</v>
      </c>
      <c r="F2521" t="s">
        <v>8221</v>
      </c>
      <c r="G2521" t="s">
        <v>8225</v>
      </c>
      <c r="H2521" t="s">
        <v>8247</v>
      </c>
      <c r="I2521">
        <v>1399809052</v>
      </c>
      <c r="J2521" s="11">
        <f>(((I2521/60)/60)/24)+DATE(1970,1,1)</f>
        <v>41770.493657407409</v>
      </c>
      <c r="K2521">
        <v>1397217052</v>
      </c>
      <c r="L2521" s="15">
        <f>(((K2521/60)/60)/24)+DATE(1970,1,1)</f>
        <v>41740.493657407409</v>
      </c>
      <c r="M2521" s="63">
        <f>DATEDIF(L2521,J2521,"D")</f>
        <v>30</v>
      </c>
      <c r="N2521" s="5">
        <v>30</v>
      </c>
      <c r="O2521" t="b">
        <v>1</v>
      </c>
      <c r="P2521">
        <v>23</v>
      </c>
      <c r="Q2521" t="b">
        <v>0</v>
      </c>
      <c r="R2521" t="s">
        <v>8271</v>
      </c>
      <c r="S2521" s="2">
        <f>IF(E2521=0,0,E2521/D2521*100)</f>
        <v>21.94</v>
      </c>
      <c r="T2521" s="4">
        <f>IF(E2521=0,0,E2521/P2521)</f>
        <v>47.695652173913047</v>
      </c>
      <c r="U2521" t="str">
        <f>PROPER(LEFT(R2521,(SEARCH("/",R2521)-2)+1))</f>
        <v>Theater</v>
      </c>
      <c r="V2521" t="str">
        <f>PROPER(RIGHT(R2521,LEN(R2521)-SEARCH("/",R2521)))</f>
        <v>Plays</v>
      </c>
    </row>
    <row r="2522" spans="1:22" x14ac:dyDescent="0.25">
      <c r="A2522">
        <v>3845</v>
      </c>
      <c r="B2522" s="7" t="s">
        <v>3842</v>
      </c>
      <c r="C2522" s="7" t="s">
        <v>7954</v>
      </c>
      <c r="D2522" s="4">
        <v>40000</v>
      </c>
      <c r="E2522" s="4">
        <v>842</v>
      </c>
      <c r="F2522" t="s">
        <v>8221</v>
      </c>
      <c r="G2522" t="s">
        <v>8224</v>
      </c>
      <c r="H2522" t="s">
        <v>8246</v>
      </c>
      <c r="I2522">
        <v>1443711774</v>
      </c>
      <c r="J2522" s="11">
        <f>(((I2522/60)/60)/24)+DATE(1970,1,1)</f>
        <v>42278.627013888887</v>
      </c>
      <c r="K2522">
        <v>1441119774</v>
      </c>
      <c r="L2522" s="15">
        <f>(((K2522/60)/60)/24)+DATE(1970,1,1)</f>
        <v>42248.627013888887</v>
      </c>
      <c r="M2522" s="63">
        <f>DATEDIF(L2522,J2522,"D")</f>
        <v>30</v>
      </c>
      <c r="N2522" s="5">
        <v>30</v>
      </c>
      <c r="O2522" t="b">
        <v>1</v>
      </c>
      <c r="P2522">
        <v>12</v>
      </c>
      <c r="Q2522" t="b">
        <v>0</v>
      </c>
      <c r="R2522" t="s">
        <v>8271</v>
      </c>
      <c r="S2522" s="2">
        <f>IF(E2522=0,0,E2522/D2522*100)</f>
        <v>2.105</v>
      </c>
      <c r="T2522" s="4">
        <f>IF(E2522=0,0,E2522/P2522)</f>
        <v>70.166666666666671</v>
      </c>
      <c r="U2522" t="str">
        <f>PROPER(LEFT(R2522,(SEARCH("/",R2522)-2)+1))</f>
        <v>Theater</v>
      </c>
      <c r="V2522" t="str">
        <f>PROPER(RIGHT(R2522,LEN(R2522)-SEARCH("/",R2522)))</f>
        <v>Plays</v>
      </c>
    </row>
    <row r="2523" spans="1:22" x14ac:dyDescent="0.25">
      <c r="A2523">
        <v>3848</v>
      </c>
      <c r="B2523" s="7" t="s">
        <v>3845</v>
      </c>
      <c r="C2523" s="7" t="s">
        <v>7957</v>
      </c>
      <c r="D2523" s="4">
        <v>13000</v>
      </c>
      <c r="E2523" s="4">
        <v>2129</v>
      </c>
      <c r="F2523" t="s">
        <v>8221</v>
      </c>
      <c r="G2523" t="s">
        <v>8224</v>
      </c>
      <c r="H2523" t="s">
        <v>8246</v>
      </c>
      <c r="I2523">
        <v>1445196989</v>
      </c>
      <c r="J2523" s="11">
        <f>(((I2523/60)/60)/24)+DATE(1970,1,1)</f>
        <v>42295.817002314812</v>
      </c>
      <c r="K2523">
        <v>1442604989</v>
      </c>
      <c r="L2523" s="15">
        <f>(((K2523/60)/60)/24)+DATE(1970,1,1)</f>
        <v>42265.817002314812</v>
      </c>
      <c r="M2523" s="63">
        <f>DATEDIF(L2523,J2523,"D")</f>
        <v>30</v>
      </c>
      <c r="N2523" s="5">
        <v>30</v>
      </c>
      <c r="O2523" t="b">
        <v>1</v>
      </c>
      <c r="P2523">
        <v>43</v>
      </c>
      <c r="Q2523" t="b">
        <v>0</v>
      </c>
      <c r="R2523" t="s">
        <v>8271</v>
      </c>
      <c r="S2523" s="2">
        <f>IF(E2523=0,0,E2523/D2523*100)</f>
        <v>16.376923076923077</v>
      </c>
      <c r="T2523" s="4">
        <f>IF(E2523=0,0,E2523/P2523)</f>
        <v>49.511627906976742</v>
      </c>
      <c r="U2523" t="str">
        <f>PROPER(LEFT(R2523,(SEARCH("/",R2523)-2)+1))</f>
        <v>Theater</v>
      </c>
      <c r="V2523" t="str">
        <f>PROPER(RIGHT(R2523,LEN(R2523)-SEARCH("/",R2523)))</f>
        <v>Plays</v>
      </c>
    </row>
    <row r="2524" spans="1:22" x14ac:dyDescent="0.25">
      <c r="A2524">
        <v>3849</v>
      </c>
      <c r="B2524" s="7" t="s">
        <v>3846</v>
      </c>
      <c r="C2524" s="7" t="s">
        <v>7958</v>
      </c>
      <c r="D2524" s="4">
        <v>30000</v>
      </c>
      <c r="E2524" s="4">
        <v>2113</v>
      </c>
      <c r="F2524" t="s">
        <v>8221</v>
      </c>
      <c r="G2524" t="s">
        <v>8236</v>
      </c>
      <c r="H2524" t="s">
        <v>8249</v>
      </c>
      <c r="I2524">
        <v>1434047084</v>
      </c>
      <c r="J2524" s="11">
        <f>(((I2524/60)/60)/24)+DATE(1970,1,1)</f>
        <v>42166.767175925925</v>
      </c>
      <c r="K2524">
        <v>1431455084</v>
      </c>
      <c r="L2524" s="15">
        <f>(((K2524/60)/60)/24)+DATE(1970,1,1)</f>
        <v>42136.767175925925</v>
      </c>
      <c r="M2524" s="63">
        <f>DATEDIF(L2524,J2524,"D")</f>
        <v>30</v>
      </c>
      <c r="N2524" s="5">
        <v>30</v>
      </c>
      <c r="O2524" t="b">
        <v>1</v>
      </c>
      <c r="P2524">
        <v>28</v>
      </c>
      <c r="Q2524" t="b">
        <v>0</v>
      </c>
      <c r="R2524" t="s">
        <v>8271</v>
      </c>
      <c r="S2524" s="2">
        <f>IF(E2524=0,0,E2524/D2524*100)</f>
        <v>7.043333333333333</v>
      </c>
      <c r="T2524" s="4">
        <f>IF(E2524=0,0,E2524/P2524)</f>
        <v>75.464285714285708</v>
      </c>
      <c r="U2524" t="str">
        <f>PROPER(LEFT(R2524,(SEARCH("/",R2524)-2)+1))</f>
        <v>Theater</v>
      </c>
      <c r="V2524" t="str">
        <f>PROPER(RIGHT(R2524,LEN(R2524)-SEARCH("/",R2524)))</f>
        <v>Plays</v>
      </c>
    </row>
    <row r="2525" spans="1:22" x14ac:dyDescent="0.25">
      <c r="A2525">
        <v>3850</v>
      </c>
      <c r="B2525" s="7" t="s">
        <v>3847</v>
      </c>
      <c r="C2525" s="7" t="s">
        <v>7959</v>
      </c>
      <c r="D2525" s="4">
        <v>1000</v>
      </c>
      <c r="E2525" s="4">
        <v>38</v>
      </c>
      <c r="F2525" t="s">
        <v>8221</v>
      </c>
      <c r="G2525" t="s">
        <v>8224</v>
      </c>
      <c r="H2525" t="s">
        <v>8246</v>
      </c>
      <c r="I2525">
        <v>1420081143</v>
      </c>
      <c r="J2525" s="11">
        <f>(((I2525/60)/60)/24)+DATE(1970,1,1)</f>
        <v>42005.124340277776</v>
      </c>
      <c r="K2525">
        <v>1417489143</v>
      </c>
      <c r="L2525" s="15">
        <f>(((K2525/60)/60)/24)+DATE(1970,1,1)</f>
        <v>41975.124340277776</v>
      </c>
      <c r="M2525" s="63">
        <f>DATEDIF(L2525,J2525,"D")</f>
        <v>30</v>
      </c>
      <c r="N2525" s="5">
        <v>30</v>
      </c>
      <c r="O2525" t="b">
        <v>1</v>
      </c>
      <c r="P2525">
        <v>4</v>
      </c>
      <c r="Q2525" t="b">
        <v>0</v>
      </c>
      <c r="R2525" t="s">
        <v>8271</v>
      </c>
      <c r="S2525" s="2">
        <f>IF(E2525=0,0,E2525/D2525*100)</f>
        <v>3.8</v>
      </c>
      <c r="T2525" s="4">
        <f>IF(E2525=0,0,E2525/P2525)</f>
        <v>9.5</v>
      </c>
      <c r="U2525" t="str">
        <f>PROPER(LEFT(R2525,(SEARCH("/",R2525)-2)+1))</f>
        <v>Theater</v>
      </c>
      <c r="V2525" t="str">
        <f>PROPER(RIGHT(R2525,LEN(R2525)-SEARCH("/",R2525)))</f>
        <v>Plays</v>
      </c>
    </row>
    <row r="2526" spans="1:22" x14ac:dyDescent="0.25">
      <c r="A2526">
        <v>3851</v>
      </c>
      <c r="B2526" s="7" t="s">
        <v>3848</v>
      </c>
      <c r="C2526" s="7" t="s">
        <v>7960</v>
      </c>
      <c r="D2526" s="4">
        <v>2500</v>
      </c>
      <c r="E2526" s="4">
        <v>852</v>
      </c>
      <c r="F2526" t="s">
        <v>8221</v>
      </c>
      <c r="G2526" t="s">
        <v>8225</v>
      </c>
      <c r="H2526" t="s">
        <v>8247</v>
      </c>
      <c r="I2526">
        <v>1437129179</v>
      </c>
      <c r="J2526" s="11">
        <f>(((I2526/60)/60)/24)+DATE(1970,1,1)</f>
        <v>42202.439571759256</v>
      </c>
      <c r="K2526">
        <v>1434537179</v>
      </c>
      <c r="L2526" s="15">
        <f>(((K2526/60)/60)/24)+DATE(1970,1,1)</f>
        <v>42172.439571759256</v>
      </c>
      <c r="M2526" s="63">
        <f>DATEDIF(L2526,J2526,"D")</f>
        <v>30</v>
      </c>
      <c r="N2526" s="5">
        <v>30</v>
      </c>
      <c r="O2526" t="b">
        <v>1</v>
      </c>
      <c r="P2526">
        <v>24</v>
      </c>
      <c r="Q2526" t="b">
        <v>0</v>
      </c>
      <c r="R2526" t="s">
        <v>8271</v>
      </c>
      <c r="S2526" s="2">
        <f>IF(E2526=0,0,E2526/D2526*100)</f>
        <v>34.08</v>
      </c>
      <c r="T2526" s="4">
        <f>IF(E2526=0,0,E2526/P2526)</f>
        <v>35.5</v>
      </c>
      <c r="U2526" t="str">
        <f>PROPER(LEFT(R2526,(SEARCH("/",R2526)-2)+1))</f>
        <v>Theater</v>
      </c>
      <c r="V2526" t="str">
        <f>PROPER(RIGHT(R2526,LEN(R2526)-SEARCH("/",R2526)))</f>
        <v>Plays</v>
      </c>
    </row>
    <row r="2527" spans="1:22" x14ac:dyDescent="0.25">
      <c r="A2527">
        <v>3854</v>
      </c>
      <c r="B2527" s="7" t="s">
        <v>3851</v>
      </c>
      <c r="C2527" s="7" t="s">
        <v>7963</v>
      </c>
      <c r="D2527" s="4">
        <v>11000</v>
      </c>
      <c r="E2527" s="4">
        <v>1788</v>
      </c>
      <c r="F2527" t="s">
        <v>8221</v>
      </c>
      <c r="G2527" t="s">
        <v>8224</v>
      </c>
      <c r="H2527" t="s">
        <v>8246</v>
      </c>
      <c r="I2527">
        <v>1431206058</v>
      </c>
      <c r="J2527" s="11">
        <f>(((I2527/60)/60)/24)+DATE(1970,1,1)</f>
        <v>42133.884930555556</v>
      </c>
      <c r="K2527">
        <v>1428614058</v>
      </c>
      <c r="L2527" s="15">
        <f>(((K2527/60)/60)/24)+DATE(1970,1,1)</f>
        <v>42103.884930555556</v>
      </c>
      <c r="M2527" s="63">
        <f>DATEDIF(L2527,J2527,"D")</f>
        <v>30</v>
      </c>
      <c r="N2527" s="5">
        <v>30</v>
      </c>
      <c r="O2527" t="b">
        <v>0</v>
      </c>
      <c r="P2527">
        <v>20</v>
      </c>
      <c r="Q2527" t="b">
        <v>0</v>
      </c>
      <c r="R2527" t="s">
        <v>8271</v>
      </c>
      <c r="S2527" s="2">
        <f>IF(E2527=0,0,E2527/D2527*100)</f>
        <v>16.254545454545454</v>
      </c>
      <c r="T2527" s="4">
        <f>IF(E2527=0,0,E2527/P2527)</f>
        <v>89.4</v>
      </c>
      <c r="U2527" t="str">
        <f>PROPER(LEFT(R2527,(SEARCH("/",R2527)-2)+1))</f>
        <v>Theater</v>
      </c>
      <c r="V2527" t="str">
        <f>PROPER(RIGHT(R2527,LEN(R2527)-SEARCH("/",R2527)))</f>
        <v>Plays</v>
      </c>
    </row>
    <row r="2528" spans="1:22" x14ac:dyDescent="0.25">
      <c r="A2528">
        <v>3855</v>
      </c>
      <c r="B2528" s="7" t="s">
        <v>3852</v>
      </c>
      <c r="C2528" s="7" t="s">
        <v>7964</v>
      </c>
      <c r="D2528" s="4">
        <v>1000</v>
      </c>
      <c r="E2528" s="4">
        <v>25</v>
      </c>
      <c r="F2528" t="s">
        <v>8221</v>
      </c>
      <c r="G2528" t="s">
        <v>8224</v>
      </c>
      <c r="H2528" t="s">
        <v>8246</v>
      </c>
      <c r="I2528">
        <v>1427408271</v>
      </c>
      <c r="J2528" s="11">
        <f>(((I2528/60)/60)/24)+DATE(1970,1,1)</f>
        <v>42089.929062499999</v>
      </c>
      <c r="K2528">
        <v>1424819871</v>
      </c>
      <c r="L2528" s="15">
        <f>(((K2528/60)/60)/24)+DATE(1970,1,1)</f>
        <v>42059.970729166671</v>
      </c>
      <c r="M2528" s="63">
        <f>DATEDIF(L2528,J2528,"D")</f>
        <v>30</v>
      </c>
      <c r="N2528" s="5">
        <v>30</v>
      </c>
      <c r="O2528" t="b">
        <v>0</v>
      </c>
      <c r="P2528">
        <v>1</v>
      </c>
      <c r="Q2528" t="b">
        <v>0</v>
      </c>
      <c r="R2528" t="s">
        <v>8271</v>
      </c>
      <c r="S2528" s="2">
        <f>IF(E2528=0,0,E2528/D2528*100)</f>
        <v>2.5</v>
      </c>
      <c r="T2528" s="4">
        <f>IF(E2528=0,0,E2528/P2528)</f>
        <v>25</v>
      </c>
      <c r="U2528" t="str">
        <f>PROPER(LEFT(R2528,(SEARCH("/",R2528)-2)+1))</f>
        <v>Theater</v>
      </c>
      <c r="V2528" t="str">
        <f>PROPER(RIGHT(R2528,LEN(R2528)-SEARCH("/",R2528)))</f>
        <v>Plays</v>
      </c>
    </row>
    <row r="2529" spans="1:22" x14ac:dyDescent="0.25">
      <c r="A2529">
        <v>3856</v>
      </c>
      <c r="B2529" s="7" t="s">
        <v>3853</v>
      </c>
      <c r="C2529" s="7" t="s">
        <v>7965</v>
      </c>
      <c r="D2529" s="4">
        <v>5000</v>
      </c>
      <c r="E2529" s="4">
        <v>1</v>
      </c>
      <c r="F2529" t="s">
        <v>8221</v>
      </c>
      <c r="G2529" t="s">
        <v>8224</v>
      </c>
      <c r="H2529" t="s">
        <v>8246</v>
      </c>
      <c r="I2529">
        <v>1425833403</v>
      </c>
      <c r="J2529" s="11">
        <f>(((I2529/60)/60)/24)+DATE(1970,1,1)</f>
        <v>42071.701423611114</v>
      </c>
      <c r="K2529">
        <v>1423245003</v>
      </c>
      <c r="L2529" s="15">
        <f>(((K2529/60)/60)/24)+DATE(1970,1,1)</f>
        <v>42041.743090277778</v>
      </c>
      <c r="M2529" s="63">
        <f>DATEDIF(L2529,J2529,"D")</f>
        <v>30</v>
      </c>
      <c r="N2529" s="5">
        <v>30</v>
      </c>
      <c r="O2529" t="b">
        <v>0</v>
      </c>
      <c r="P2529">
        <v>1</v>
      </c>
      <c r="Q2529" t="b">
        <v>0</v>
      </c>
      <c r="R2529" t="s">
        <v>8271</v>
      </c>
      <c r="S2529" s="2">
        <f>IF(E2529=0,0,E2529/D2529*100)</f>
        <v>0.02</v>
      </c>
      <c r="T2529" s="4">
        <f>IF(E2529=0,0,E2529/P2529)</f>
        <v>1</v>
      </c>
      <c r="U2529" t="str">
        <f>PROPER(LEFT(R2529,(SEARCH("/",R2529)-2)+1))</f>
        <v>Theater</v>
      </c>
      <c r="V2529" t="str">
        <f>PROPER(RIGHT(R2529,LEN(R2529)-SEARCH("/",R2529)))</f>
        <v>Plays</v>
      </c>
    </row>
    <row r="2530" spans="1:22" x14ac:dyDescent="0.25">
      <c r="A2530">
        <v>3860</v>
      </c>
      <c r="B2530" s="7" t="s">
        <v>3857</v>
      </c>
      <c r="C2530" s="7" t="s">
        <v>7969</v>
      </c>
      <c r="D2530" s="4">
        <v>6000</v>
      </c>
      <c r="E2530" s="4">
        <v>1060</v>
      </c>
      <c r="F2530" t="s">
        <v>8221</v>
      </c>
      <c r="G2530" t="s">
        <v>8224</v>
      </c>
      <c r="H2530" t="s">
        <v>8246</v>
      </c>
      <c r="I2530">
        <v>1407858710</v>
      </c>
      <c r="J2530" s="11">
        <f>(((I2530/60)/60)/24)+DATE(1970,1,1)</f>
        <v>41863.660995370366</v>
      </c>
      <c r="K2530">
        <v>1405266710</v>
      </c>
      <c r="L2530" s="15">
        <f>(((K2530/60)/60)/24)+DATE(1970,1,1)</f>
        <v>41833.660995370366</v>
      </c>
      <c r="M2530" s="63">
        <f>DATEDIF(L2530,J2530,"D")</f>
        <v>30</v>
      </c>
      <c r="N2530" s="5">
        <v>30</v>
      </c>
      <c r="O2530" t="b">
        <v>0</v>
      </c>
      <c r="P2530">
        <v>13</v>
      </c>
      <c r="Q2530" t="b">
        <v>0</v>
      </c>
      <c r="R2530" t="s">
        <v>8271</v>
      </c>
      <c r="S2530" s="2">
        <f>IF(E2530=0,0,E2530/D2530*100)</f>
        <v>17.666666666666668</v>
      </c>
      <c r="T2530" s="4">
        <f>IF(E2530=0,0,E2530/P2530)</f>
        <v>81.538461538461533</v>
      </c>
      <c r="U2530" t="str">
        <f>PROPER(LEFT(R2530,(SEARCH("/",R2530)-2)+1))</f>
        <v>Theater</v>
      </c>
      <c r="V2530" t="str">
        <f>PROPER(RIGHT(R2530,LEN(R2530)-SEARCH("/",R2530)))</f>
        <v>Plays</v>
      </c>
    </row>
    <row r="2531" spans="1:22" x14ac:dyDescent="0.25">
      <c r="A2531">
        <v>3864</v>
      </c>
      <c r="B2531" s="7" t="s">
        <v>3861</v>
      </c>
      <c r="C2531" s="7" t="s">
        <v>7973</v>
      </c>
      <c r="D2531" s="4">
        <v>5000</v>
      </c>
      <c r="E2531" s="4">
        <v>60</v>
      </c>
      <c r="F2531" t="s">
        <v>8221</v>
      </c>
      <c r="G2531" t="s">
        <v>8224</v>
      </c>
      <c r="H2531" t="s">
        <v>8246</v>
      </c>
      <c r="I2531">
        <v>1447799054</v>
      </c>
      <c r="J2531" s="11">
        <f>(((I2531/60)/60)/24)+DATE(1970,1,1)</f>
        <v>42325.933495370366</v>
      </c>
      <c r="K2531">
        <v>1445203454</v>
      </c>
      <c r="L2531" s="15">
        <f>(((K2531/60)/60)/24)+DATE(1970,1,1)</f>
        <v>42295.891828703709</v>
      </c>
      <c r="M2531" s="63">
        <f>DATEDIF(L2531,J2531,"D")</f>
        <v>30</v>
      </c>
      <c r="N2531" s="5">
        <v>30</v>
      </c>
      <c r="O2531" t="b">
        <v>0</v>
      </c>
      <c r="P2531">
        <v>3</v>
      </c>
      <c r="Q2531" t="b">
        <v>0</v>
      </c>
      <c r="R2531" t="s">
        <v>8271</v>
      </c>
      <c r="S2531" s="2">
        <f>IF(E2531=0,0,E2531/D2531*100)</f>
        <v>1.2</v>
      </c>
      <c r="T2531" s="4">
        <f>IF(E2531=0,0,E2531/P2531)</f>
        <v>20</v>
      </c>
      <c r="U2531" t="str">
        <f>PROPER(LEFT(R2531,(SEARCH("/",R2531)-2)+1))</f>
        <v>Theater</v>
      </c>
      <c r="V2531" t="str">
        <f>PROPER(RIGHT(R2531,LEN(R2531)-SEARCH("/",R2531)))</f>
        <v>Plays</v>
      </c>
    </row>
    <row r="2532" spans="1:22" x14ac:dyDescent="0.25">
      <c r="A2532">
        <v>3867</v>
      </c>
      <c r="B2532" s="7" t="s">
        <v>3864</v>
      </c>
      <c r="C2532" s="7" t="s">
        <v>7976</v>
      </c>
      <c r="D2532" s="4">
        <v>2000</v>
      </c>
      <c r="E2532" s="4">
        <v>251</v>
      </c>
      <c r="F2532" t="s">
        <v>8221</v>
      </c>
      <c r="G2532" t="s">
        <v>8224</v>
      </c>
      <c r="H2532" t="s">
        <v>8246</v>
      </c>
      <c r="I2532">
        <v>1466278339</v>
      </c>
      <c r="J2532" s="11">
        <f>(((I2532/60)/60)/24)+DATE(1970,1,1)</f>
        <v>42539.814108796301</v>
      </c>
      <c r="K2532">
        <v>1463686339</v>
      </c>
      <c r="L2532" s="15">
        <f>(((K2532/60)/60)/24)+DATE(1970,1,1)</f>
        <v>42509.814108796301</v>
      </c>
      <c r="M2532" s="63">
        <f>DATEDIF(L2532,J2532,"D")</f>
        <v>30</v>
      </c>
      <c r="N2532" s="5">
        <v>30</v>
      </c>
      <c r="O2532" t="b">
        <v>0</v>
      </c>
      <c r="P2532">
        <v>5</v>
      </c>
      <c r="Q2532" t="b">
        <v>0</v>
      </c>
      <c r="R2532" t="s">
        <v>8271</v>
      </c>
      <c r="S2532" s="2">
        <f>IF(E2532=0,0,E2532/D2532*100)</f>
        <v>12.55</v>
      </c>
      <c r="T2532" s="4">
        <f>IF(E2532=0,0,E2532/P2532)</f>
        <v>50.2</v>
      </c>
      <c r="U2532" t="str">
        <f>PROPER(LEFT(R2532,(SEARCH("/",R2532)-2)+1))</f>
        <v>Theater</v>
      </c>
      <c r="V2532" t="str">
        <f>PROPER(RIGHT(R2532,LEN(R2532)-SEARCH("/",R2532)))</f>
        <v>Plays</v>
      </c>
    </row>
    <row r="2533" spans="1:22" x14ac:dyDescent="0.25">
      <c r="A2533">
        <v>3869</v>
      </c>
      <c r="B2533" s="7" t="s">
        <v>3866</v>
      </c>
      <c r="C2533" s="7" t="s">
        <v>7978</v>
      </c>
      <c r="D2533" s="4">
        <v>13111</v>
      </c>
      <c r="E2533" s="4">
        <v>452</v>
      </c>
      <c r="F2533" t="s">
        <v>8220</v>
      </c>
      <c r="G2533" t="s">
        <v>8224</v>
      </c>
      <c r="H2533" t="s">
        <v>8246</v>
      </c>
      <c r="I2533">
        <v>1426302660</v>
      </c>
      <c r="J2533" s="11">
        <f>(((I2533/60)/60)/24)+DATE(1970,1,1)</f>
        <v>42077.132638888885</v>
      </c>
      <c r="K2533">
        <v>1423761792</v>
      </c>
      <c r="L2533" s="15">
        <f>(((K2533/60)/60)/24)+DATE(1970,1,1)</f>
        <v>42047.724444444444</v>
      </c>
      <c r="M2533" s="63">
        <f>DATEDIF(L2533,J2533,"D")</f>
        <v>30</v>
      </c>
      <c r="N2533" s="5">
        <v>30</v>
      </c>
      <c r="O2533" t="b">
        <v>0</v>
      </c>
      <c r="P2533">
        <v>15</v>
      </c>
      <c r="Q2533" t="b">
        <v>0</v>
      </c>
      <c r="R2533" t="s">
        <v>8305</v>
      </c>
      <c r="S2533" s="2">
        <f>IF(E2533=0,0,E2533/D2533*100)</f>
        <v>3.4474868431088401</v>
      </c>
      <c r="T2533" s="4">
        <f>IF(E2533=0,0,E2533/P2533)</f>
        <v>30.133333333333333</v>
      </c>
      <c r="U2533" t="str">
        <f>PROPER(LEFT(R2533,(SEARCH("/",R2533)-2)+1))</f>
        <v>Theater</v>
      </c>
      <c r="V2533" t="str">
        <f>PROPER(RIGHT(R2533,LEN(R2533)-SEARCH("/",R2533)))</f>
        <v>Musical</v>
      </c>
    </row>
    <row r="2534" spans="1:22" x14ac:dyDescent="0.25">
      <c r="A2534">
        <v>3870</v>
      </c>
      <c r="B2534" s="7" t="s">
        <v>3867</v>
      </c>
      <c r="C2534" s="7" t="s">
        <v>7979</v>
      </c>
      <c r="D2534" s="4">
        <v>10000</v>
      </c>
      <c r="E2534" s="4">
        <v>1500</v>
      </c>
      <c r="F2534" t="s">
        <v>8220</v>
      </c>
      <c r="G2534" t="s">
        <v>8224</v>
      </c>
      <c r="H2534" t="s">
        <v>8246</v>
      </c>
      <c r="I2534">
        <v>1404360478</v>
      </c>
      <c r="J2534" s="11">
        <f>(((I2534/60)/60)/24)+DATE(1970,1,1)</f>
        <v>41823.17219907407</v>
      </c>
      <c r="K2534">
        <v>1401768478</v>
      </c>
      <c r="L2534" s="15">
        <f>(((K2534/60)/60)/24)+DATE(1970,1,1)</f>
        <v>41793.17219907407</v>
      </c>
      <c r="M2534" s="63">
        <f>DATEDIF(L2534,J2534,"D")</f>
        <v>30</v>
      </c>
      <c r="N2534" s="5">
        <v>30</v>
      </c>
      <c r="O2534" t="b">
        <v>0</v>
      </c>
      <c r="P2534">
        <v>10</v>
      </c>
      <c r="Q2534" t="b">
        <v>0</v>
      </c>
      <c r="R2534" t="s">
        <v>8305</v>
      </c>
      <c r="S2534" s="2">
        <f>IF(E2534=0,0,E2534/D2534*100)</f>
        <v>15</v>
      </c>
      <c r="T2534" s="4">
        <f>IF(E2534=0,0,E2534/P2534)</f>
        <v>150</v>
      </c>
      <c r="U2534" t="str">
        <f>PROPER(LEFT(R2534,(SEARCH("/",R2534)-2)+1))</f>
        <v>Theater</v>
      </c>
      <c r="V2534" t="str">
        <f>PROPER(RIGHT(R2534,LEN(R2534)-SEARCH("/",R2534)))</f>
        <v>Musical</v>
      </c>
    </row>
    <row r="2535" spans="1:22" x14ac:dyDescent="0.25">
      <c r="A2535">
        <v>3873</v>
      </c>
      <c r="B2535" s="7" t="s">
        <v>3870</v>
      </c>
      <c r="C2535" s="7" t="s">
        <v>7982</v>
      </c>
      <c r="D2535" s="4">
        <v>5500</v>
      </c>
      <c r="E2535" s="4">
        <v>0</v>
      </c>
      <c r="F2535" t="s">
        <v>8220</v>
      </c>
      <c r="G2535" t="s">
        <v>8224</v>
      </c>
      <c r="H2535" t="s">
        <v>8246</v>
      </c>
      <c r="I2535">
        <v>1444322535</v>
      </c>
      <c r="J2535" s="11">
        <f>(((I2535/60)/60)/24)+DATE(1970,1,1)</f>
        <v>42285.696006944447</v>
      </c>
      <c r="K2535">
        <v>1441730535</v>
      </c>
      <c r="L2535" s="15">
        <f>(((K2535/60)/60)/24)+DATE(1970,1,1)</f>
        <v>42255.696006944447</v>
      </c>
      <c r="M2535" s="63">
        <f>DATEDIF(L2535,J2535,"D")</f>
        <v>30</v>
      </c>
      <c r="N2535" s="5">
        <v>30</v>
      </c>
      <c r="O2535" t="b">
        <v>0</v>
      </c>
      <c r="P2535">
        <v>0</v>
      </c>
      <c r="Q2535" t="b">
        <v>0</v>
      </c>
      <c r="R2535" t="s">
        <v>8305</v>
      </c>
      <c r="S2535" s="2">
        <f>IF(E2535=0,0,E2535/D2535*100)</f>
        <v>0</v>
      </c>
      <c r="T2535" s="4">
        <f>IF(E2535=0,0,E2535/P2535)</f>
        <v>0</v>
      </c>
      <c r="U2535" t="str">
        <f>PROPER(LEFT(R2535,(SEARCH("/",R2535)-2)+1))</f>
        <v>Theater</v>
      </c>
      <c r="V2535" t="str">
        <f>PROPER(RIGHT(R2535,LEN(R2535)-SEARCH("/",R2535)))</f>
        <v>Musical</v>
      </c>
    </row>
    <row r="2536" spans="1:22" x14ac:dyDescent="0.25">
      <c r="A2536">
        <v>3876</v>
      </c>
      <c r="B2536" s="7" t="s">
        <v>3873</v>
      </c>
      <c r="C2536" s="7" t="s">
        <v>7985</v>
      </c>
      <c r="D2536" s="4">
        <v>3900</v>
      </c>
      <c r="E2536" s="4">
        <v>2059</v>
      </c>
      <c r="F2536" t="s">
        <v>8220</v>
      </c>
      <c r="G2536" t="s">
        <v>8225</v>
      </c>
      <c r="H2536" t="s">
        <v>8247</v>
      </c>
      <c r="I2536">
        <v>1454425128</v>
      </c>
      <c r="J2536" s="11">
        <f>(((I2536/60)/60)/24)+DATE(1970,1,1)</f>
        <v>42402.624166666668</v>
      </c>
      <c r="K2536">
        <v>1451833128</v>
      </c>
      <c r="L2536" s="15">
        <f>(((K2536/60)/60)/24)+DATE(1970,1,1)</f>
        <v>42372.624166666668</v>
      </c>
      <c r="M2536" s="63">
        <f>DATEDIF(L2536,J2536,"D")</f>
        <v>30</v>
      </c>
      <c r="N2536" s="5">
        <v>30</v>
      </c>
      <c r="O2536" t="b">
        <v>0</v>
      </c>
      <c r="P2536">
        <v>46</v>
      </c>
      <c r="Q2536" t="b">
        <v>0</v>
      </c>
      <c r="R2536" t="s">
        <v>8305</v>
      </c>
      <c r="S2536" s="2">
        <f>IF(E2536=0,0,E2536/D2536*100)</f>
        <v>52.794871794871788</v>
      </c>
      <c r="T2536" s="4">
        <f>IF(E2536=0,0,E2536/P2536)</f>
        <v>44.760869565217391</v>
      </c>
      <c r="U2536" t="str">
        <f>PROPER(LEFT(R2536,(SEARCH("/",R2536)-2)+1))</f>
        <v>Theater</v>
      </c>
      <c r="V2536" t="str">
        <f>PROPER(RIGHT(R2536,LEN(R2536)-SEARCH("/",R2536)))</f>
        <v>Musical</v>
      </c>
    </row>
    <row r="2537" spans="1:22" x14ac:dyDescent="0.25">
      <c r="A2537">
        <v>3877</v>
      </c>
      <c r="B2537" s="7" t="s">
        <v>3874</v>
      </c>
      <c r="C2537" s="7" t="s">
        <v>7986</v>
      </c>
      <c r="D2537" s="4">
        <v>25000</v>
      </c>
      <c r="E2537" s="4">
        <v>1241</v>
      </c>
      <c r="F2537" t="s">
        <v>8220</v>
      </c>
      <c r="G2537" t="s">
        <v>8224</v>
      </c>
      <c r="H2537" t="s">
        <v>8246</v>
      </c>
      <c r="I2537">
        <v>1481213752</v>
      </c>
      <c r="J2537" s="11">
        <f>(((I2537/60)/60)/24)+DATE(1970,1,1)</f>
        <v>42712.67768518519</v>
      </c>
      <c r="K2537">
        <v>1478621752</v>
      </c>
      <c r="L2537" s="15">
        <f>(((K2537/60)/60)/24)+DATE(1970,1,1)</f>
        <v>42682.67768518519</v>
      </c>
      <c r="M2537" s="63">
        <f>DATEDIF(L2537,J2537,"D")</f>
        <v>30</v>
      </c>
      <c r="N2537" s="5">
        <v>30</v>
      </c>
      <c r="O2537" t="b">
        <v>0</v>
      </c>
      <c r="P2537">
        <v>14</v>
      </c>
      <c r="Q2537" t="b">
        <v>0</v>
      </c>
      <c r="R2537" t="s">
        <v>8305</v>
      </c>
      <c r="S2537" s="2">
        <f>IF(E2537=0,0,E2537/D2537*100)</f>
        <v>4.9639999999999995</v>
      </c>
      <c r="T2537" s="4">
        <f>IF(E2537=0,0,E2537/P2537)</f>
        <v>88.642857142857139</v>
      </c>
      <c r="U2537" t="str">
        <f>PROPER(LEFT(R2537,(SEARCH("/",R2537)-2)+1))</f>
        <v>Theater</v>
      </c>
      <c r="V2537" t="str">
        <f>PROPER(RIGHT(R2537,LEN(R2537)-SEARCH("/",R2537)))</f>
        <v>Musical</v>
      </c>
    </row>
    <row r="2538" spans="1:22" x14ac:dyDescent="0.25">
      <c r="A2538">
        <v>3879</v>
      </c>
      <c r="B2538" s="7" t="s">
        <v>3876</v>
      </c>
      <c r="C2538" s="7" t="s">
        <v>7988</v>
      </c>
      <c r="D2538" s="4">
        <v>15000</v>
      </c>
      <c r="E2538" s="4">
        <v>0</v>
      </c>
      <c r="F2538" t="s">
        <v>8220</v>
      </c>
      <c r="G2538" t="s">
        <v>8225</v>
      </c>
      <c r="H2538" t="s">
        <v>8247</v>
      </c>
      <c r="I2538">
        <v>1422218396</v>
      </c>
      <c r="J2538" s="11">
        <f>(((I2538/60)/60)/24)+DATE(1970,1,1)</f>
        <v>42029.861064814817</v>
      </c>
      <c r="K2538">
        <v>1419626396</v>
      </c>
      <c r="L2538" s="15">
        <f>(((K2538/60)/60)/24)+DATE(1970,1,1)</f>
        <v>41999.861064814817</v>
      </c>
      <c r="M2538" s="63">
        <f>DATEDIF(L2538,J2538,"D")</f>
        <v>30</v>
      </c>
      <c r="N2538" s="5">
        <v>30</v>
      </c>
      <c r="O2538" t="b">
        <v>0</v>
      </c>
      <c r="P2538">
        <v>0</v>
      </c>
      <c r="Q2538" t="b">
        <v>0</v>
      </c>
      <c r="R2538" t="s">
        <v>8305</v>
      </c>
      <c r="S2538" s="2">
        <f>IF(E2538=0,0,E2538/D2538*100)</f>
        <v>0</v>
      </c>
      <c r="T2538" s="4">
        <f>IF(E2538=0,0,E2538/P2538)</f>
        <v>0</v>
      </c>
      <c r="U2538" t="str">
        <f>PROPER(LEFT(R2538,(SEARCH("/",R2538)-2)+1))</f>
        <v>Theater</v>
      </c>
      <c r="V2538" t="str">
        <f>PROPER(RIGHT(R2538,LEN(R2538)-SEARCH("/",R2538)))</f>
        <v>Musical</v>
      </c>
    </row>
    <row r="2539" spans="1:22" x14ac:dyDescent="0.25">
      <c r="A2539">
        <v>3881</v>
      </c>
      <c r="B2539" s="7" t="s">
        <v>3878</v>
      </c>
      <c r="C2539" s="7" t="s">
        <v>7990</v>
      </c>
      <c r="D2539" s="4">
        <v>500</v>
      </c>
      <c r="E2539" s="4">
        <v>25</v>
      </c>
      <c r="F2539" t="s">
        <v>8220</v>
      </c>
      <c r="G2539" t="s">
        <v>8224</v>
      </c>
      <c r="H2539" t="s">
        <v>8246</v>
      </c>
      <c r="I2539">
        <v>1487550399</v>
      </c>
      <c r="J2539" s="11">
        <f>(((I2539/60)/60)/24)+DATE(1970,1,1)</f>
        <v>42786.018506944441</v>
      </c>
      <c r="K2539">
        <v>1484958399</v>
      </c>
      <c r="L2539" s="15">
        <f>(((K2539/60)/60)/24)+DATE(1970,1,1)</f>
        <v>42756.018506944441</v>
      </c>
      <c r="M2539" s="63">
        <f>DATEDIF(L2539,J2539,"D")</f>
        <v>30</v>
      </c>
      <c r="N2539" s="5">
        <v>30</v>
      </c>
      <c r="O2539" t="b">
        <v>0</v>
      </c>
      <c r="P2539">
        <v>1</v>
      </c>
      <c r="Q2539" t="b">
        <v>0</v>
      </c>
      <c r="R2539" t="s">
        <v>8305</v>
      </c>
      <c r="S2539" s="2">
        <f>IF(E2539=0,0,E2539/D2539*100)</f>
        <v>5</v>
      </c>
      <c r="T2539" s="4">
        <f>IF(E2539=0,0,E2539/P2539)</f>
        <v>25</v>
      </c>
      <c r="U2539" t="str">
        <f>PROPER(LEFT(R2539,(SEARCH("/",R2539)-2)+1))</f>
        <v>Theater</v>
      </c>
      <c r="V2539" t="str">
        <f>PROPER(RIGHT(R2539,LEN(R2539)-SEARCH("/",R2539)))</f>
        <v>Musical</v>
      </c>
    </row>
    <row r="2540" spans="1:22" x14ac:dyDescent="0.25">
      <c r="A2540">
        <v>3883</v>
      </c>
      <c r="B2540" s="7" t="s">
        <v>3880</v>
      </c>
      <c r="C2540" s="7" t="s">
        <v>7992</v>
      </c>
      <c r="D2540" s="4">
        <v>15000</v>
      </c>
      <c r="E2540" s="4">
        <v>0</v>
      </c>
      <c r="F2540" t="s">
        <v>8220</v>
      </c>
      <c r="G2540" t="s">
        <v>8225</v>
      </c>
      <c r="H2540" t="s">
        <v>8247</v>
      </c>
      <c r="I2540">
        <v>1409668069</v>
      </c>
      <c r="J2540" s="11">
        <f>(((I2540/60)/60)/24)+DATE(1970,1,1)</f>
        <v>41884.602650462963</v>
      </c>
      <c r="K2540">
        <v>1407076069</v>
      </c>
      <c r="L2540" s="15">
        <f>(((K2540/60)/60)/24)+DATE(1970,1,1)</f>
        <v>41854.602650462963</v>
      </c>
      <c r="M2540" s="63">
        <f>DATEDIF(L2540,J2540,"D")</f>
        <v>30</v>
      </c>
      <c r="N2540" s="5">
        <v>30</v>
      </c>
      <c r="O2540" t="b">
        <v>0</v>
      </c>
      <c r="P2540">
        <v>0</v>
      </c>
      <c r="Q2540" t="b">
        <v>0</v>
      </c>
      <c r="R2540" t="s">
        <v>8305</v>
      </c>
      <c r="S2540" s="2">
        <f>IF(E2540=0,0,E2540/D2540*100)</f>
        <v>0</v>
      </c>
      <c r="T2540" s="4">
        <f>IF(E2540=0,0,E2540/P2540)</f>
        <v>0</v>
      </c>
      <c r="U2540" t="str">
        <f>PROPER(LEFT(R2540,(SEARCH("/",R2540)-2)+1))</f>
        <v>Theater</v>
      </c>
      <c r="V2540" t="str">
        <f>PROPER(RIGHT(R2540,LEN(R2540)-SEARCH("/",R2540)))</f>
        <v>Musical</v>
      </c>
    </row>
    <row r="2541" spans="1:22" x14ac:dyDescent="0.25">
      <c r="A2541">
        <v>3885</v>
      </c>
      <c r="B2541" s="7" t="s">
        <v>3882</v>
      </c>
      <c r="C2541" s="7" t="s">
        <v>7994</v>
      </c>
      <c r="D2541" s="4">
        <v>375000</v>
      </c>
      <c r="E2541" s="4">
        <v>0</v>
      </c>
      <c r="F2541" t="s">
        <v>8220</v>
      </c>
      <c r="G2541" t="s">
        <v>8224</v>
      </c>
      <c r="H2541" t="s">
        <v>8246</v>
      </c>
      <c r="I2541">
        <v>1462834191</v>
      </c>
      <c r="J2541" s="11">
        <f>(((I2541/60)/60)/24)+DATE(1970,1,1)</f>
        <v>42499.951284722221</v>
      </c>
      <c r="K2541">
        <v>1460242191</v>
      </c>
      <c r="L2541" s="15">
        <f>(((K2541/60)/60)/24)+DATE(1970,1,1)</f>
        <v>42469.951284722221</v>
      </c>
      <c r="M2541" s="63">
        <f>DATEDIF(L2541,J2541,"D")</f>
        <v>30</v>
      </c>
      <c r="N2541" s="5">
        <v>30</v>
      </c>
      <c r="O2541" t="b">
        <v>0</v>
      </c>
      <c r="P2541">
        <v>0</v>
      </c>
      <c r="Q2541" t="b">
        <v>0</v>
      </c>
      <c r="R2541" t="s">
        <v>8305</v>
      </c>
      <c r="S2541" s="2">
        <f>IF(E2541=0,0,E2541/D2541*100)</f>
        <v>0</v>
      </c>
      <c r="T2541" s="4">
        <f>IF(E2541=0,0,E2541/P2541)</f>
        <v>0</v>
      </c>
      <c r="U2541" t="str">
        <f>PROPER(LEFT(R2541,(SEARCH("/",R2541)-2)+1))</f>
        <v>Theater</v>
      </c>
      <c r="V2541" t="str">
        <f>PROPER(RIGHT(R2541,LEN(R2541)-SEARCH("/",R2541)))</f>
        <v>Musical</v>
      </c>
    </row>
    <row r="2542" spans="1:22" x14ac:dyDescent="0.25">
      <c r="A2542">
        <v>3886</v>
      </c>
      <c r="B2542" s="7" t="s">
        <v>3883</v>
      </c>
      <c r="C2542" s="7">
        <v>1</v>
      </c>
      <c r="D2542" s="4">
        <v>10000</v>
      </c>
      <c r="E2542" s="4">
        <v>0</v>
      </c>
      <c r="F2542" t="s">
        <v>8220</v>
      </c>
      <c r="G2542" t="s">
        <v>8226</v>
      </c>
      <c r="H2542" t="s">
        <v>8248</v>
      </c>
      <c r="I2542">
        <v>1418275702</v>
      </c>
      <c r="J2542" s="11">
        <f>(((I2542/60)/60)/24)+DATE(1970,1,1)</f>
        <v>41984.228032407409</v>
      </c>
      <c r="K2542">
        <v>1415683702</v>
      </c>
      <c r="L2542" s="15">
        <f>(((K2542/60)/60)/24)+DATE(1970,1,1)</f>
        <v>41954.228032407409</v>
      </c>
      <c r="M2542" s="63">
        <f>DATEDIF(L2542,J2542,"D")</f>
        <v>30</v>
      </c>
      <c r="N2542" s="5">
        <v>30</v>
      </c>
      <c r="O2542" t="b">
        <v>0</v>
      </c>
      <c r="P2542">
        <v>0</v>
      </c>
      <c r="Q2542" t="b">
        <v>0</v>
      </c>
      <c r="R2542" t="s">
        <v>8305</v>
      </c>
      <c r="S2542" s="2">
        <f>IF(E2542=0,0,E2542/D2542*100)</f>
        <v>0</v>
      </c>
      <c r="T2542" s="4">
        <f>IF(E2542=0,0,E2542/P2542)</f>
        <v>0</v>
      </c>
      <c r="U2542" t="str">
        <f>PROPER(LEFT(R2542,(SEARCH("/",R2542)-2)+1))</f>
        <v>Theater</v>
      </c>
      <c r="V2542" t="str">
        <f>PROPER(RIGHT(R2542,LEN(R2542)-SEARCH("/",R2542)))</f>
        <v>Musical</v>
      </c>
    </row>
    <row r="2543" spans="1:22" x14ac:dyDescent="0.25">
      <c r="A2543">
        <v>3888</v>
      </c>
      <c r="B2543" s="7" t="s">
        <v>3885</v>
      </c>
      <c r="C2543" s="7" t="s">
        <v>7996</v>
      </c>
      <c r="D2543" s="4">
        <v>2000</v>
      </c>
      <c r="E2543" s="4">
        <v>542</v>
      </c>
      <c r="F2543" t="s">
        <v>8221</v>
      </c>
      <c r="G2543" t="s">
        <v>8225</v>
      </c>
      <c r="H2543" t="s">
        <v>8247</v>
      </c>
      <c r="I2543">
        <v>1488114358</v>
      </c>
      <c r="J2543" s="11">
        <f>(((I2543/60)/60)/24)+DATE(1970,1,1)</f>
        <v>42792.545810185184</v>
      </c>
      <c r="K2543">
        <v>1485522358</v>
      </c>
      <c r="L2543" s="15">
        <f>(((K2543/60)/60)/24)+DATE(1970,1,1)</f>
        <v>42762.545810185184</v>
      </c>
      <c r="M2543" s="63">
        <f>DATEDIF(L2543,J2543,"D")</f>
        <v>30</v>
      </c>
      <c r="N2543" s="5">
        <v>30</v>
      </c>
      <c r="O2543" t="b">
        <v>0</v>
      </c>
      <c r="P2543">
        <v>14</v>
      </c>
      <c r="Q2543" t="b">
        <v>0</v>
      </c>
      <c r="R2543" t="s">
        <v>8271</v>
      </c>
      <c r="S2543" s="2">
        <f>IF(E2543=0,0,E2543/D2543*100)</f>
        <v>27.1</v>
      </c>
      <c r="T2543" s="4">
        <f>IF(E2543=0,0,E2543/P2543)</f>
        <v>38.714285714285715</v>
      </c>
      <c r="U2543" t="str">
        <f>PROPER(LEFT(R2543,(SEARCH("/",R2543)-2)+1))</f>
        <v>Theater</v>
      </c>
      <c r="V2543" t="str">
        <f>PROPER(RIGHT(R2543,LEN(R2543)-SEARCH("/",R2543)))</f>
        <v>Plays</v>
      </c>
    </row>
    <row r="2544" spans="1:22" x14ac:dyDescent="0.25">
      <c r="A2544">
        <v>3891</v>
      </c>
      <c r="B2544" s="7" t="s">
        <v>3888</v>
      </c>
      <c r="C2544" s="7" t="s">
        <v>7999</v>
      </c>
      <c r="D2544" s="4">
        <v>800</v>
      </c>
      <c r="E2544" s="4">
        <v>260</v>
      </c>
      <c r="F2544" t="s">
        <v>8221</v>
      </c>
      <c r="G2544" t="s">
        <v>8224</v>
      </c>
      <c r="H2544" t="s">
        <v>8246</v>
      </c>
      <c r="I2544">
        <v>1427086740</v>
      </c>
      <c r="J2544" s="11">
        <f>(((I2544/60)/60)/24)+DATE(1970,1,1)</f>
        <v>42086.207638888889</v>
      </c>
      <c r="K2544">
        <v>1424488244</v>
      </c>
      <c r="L2544" s="15">
        <f>(((K2544/60)/60)/24)+DATE(1970,1,1)</f>
        <v>42056.1324537037</v>
      </c>
      <c r="M2544" s="63">
        <f>DATEDIF(L2544,J2544,"D")</f>
        <v>30</v>
      </c>
      <c r="N2544" s="5">
        <v>30</v>
      </c>
      <c r="O2544" t="b">
        <v>0</v>
      </c>
      <c r="P2544">
        <v>7</v>
      </c>
      <c r="Q2544" t="b">
        <v>0</v>
      </c>
      <c r="R2544" t="s">
        <v>8271</v>
      </c>
      <c r="S2544" s="2">
        <f>IF(E2544=0,0,E2544/D2544*100)</f>
        <v>32.5</v>
      </c>
      <c r="T2544" s="4">
        <f>IF(E2544=0,0,E2544/P2544)</f>
        <v>37.142857142857146</v>
      </c>
      <c r="U2544" t="str">
        <f>PROPER(LEFT(R2544,(SEARCH("/",R2544)-2)+1))</f>
        <v>Theater</v>
      </c>
      <c r="V2544" t="str">
        <f>PROPER(RIGHT(R2544,LEN(R2544)-SEARCH("/",R2544)))</f>
        <v>Plays</v>
      </c>
    </row>
    <row r="2545" spans="1:22" x14ac:dyDescent="0.25">
      <c r="A2545">
        <v>3897</v>
      </c>
      <c r="B2545" s="7" t="s">
        <v>3894</v>
      </c>
      <c r="C2545" s="7" t="s">
        <v>8005</v>
      </c>
      <c r="D2545" s="4">
        <v>2500</v>
      </c>
      <c r="E2545" s="4">
        <v>440</v>
      </c>
      <c r="F2545" t="s">
        <v>8221</v>
      </c>
      <c r="G2545" t="s">
        <v>8228</v>
      </c>
      <c r="H2545" t="s">
        <v>8250</v>
      </c>
      <c r="I2545">
        <v>1420750683</v>
      </c>
      <c r="J2545" s="11">
        <f>(((I2545/60)/60)/24)+DATE(1970,1,1)</f>
        <v>42012.87364583333</v>
      </c>
      <c r="K2545">
        <v>1418158683</v>
      </c>
      <c r="L2545" s="15">
        <f>(((K2545/60)/60)/24)+DATE(1970,1,1)</f>
        <v>41982.87364583333</v>
      </c>
      <c r="M2545" s="63">
        <f>DATEDIF(L2545,J2545,"D")</f>
        <v>30</v>
      </c>
      <c r="N2545" s="5">
        <v>30</v>
      </c>
      <c r="O2545" t="b">
        <v>0</v>
      </c>
      <c r="P2545">
        <v>10</v>
      </c>
      <c r="Q2545" t="b">
        <v>0</v>
      </c>
      <c r="R2545" t="s">
        <v>8271</v>
      </c>
      <c r="S2545" s="2">
        <f>IF(E2545=0,0,E2545/D2545*100)</f>
        <v>17.599999999999998</v>
      </c>
      <c r="T2545" s="4">
        <f>IF(E2545=0,0,E2545/P2545)</f>
        <v>44</v>
      </c>
      <c r="U2545" t="str">
        <f>PROPER(LEFT(R2545,(SEARCH("/",R2545)-2)+1))</f>
        <v>Theater</v>
      </c>
      <c r="V2545" t="str">
        <f>PROPER(RIGHT(R2545,LEN(R2545)-SEARCH("/",R2545)))</f>
        <v>Plays</v>
      </c>
    </row>
    <row r="2546" spans="1:22" x14ac:dyDescent="0.25">
      <c r="A2546">
        <v>3900</v>
      </c>
      <c r="B2546" s="7" t="s">
        <v>3897</v>
      </c>
      <c r="C2546" s="7" t="s">
        <v>8008</v>
      </c>
      <c r="D2546" s="4">
        <v>2500</v>
      </c>
      <c r="E2546" s="4">
        <v>135</v>
      </c>
      <c r="F2546" t="s">
        <v>8221</v>
      </c>
      <c r="G2546" t="s">
        <v>8224</v>
      </c>
      <c r="H2546" t="s">
        <v>8246</v>
      </c>
      <c r="I2546">
        <v>1433988791</v>
      </c>
      <c r="J2546" s="11">
        <f>(((I2546/60)/60)/24)+DATE(1970,1,1)</f>
        <v>42166.092488425929</v>
      </c>
      <c r="K2546">
        <v>1431396791</v>
      </c>
      <c r="L2546" s="15">
        <f>(((K2546/60)/60)/24)+DATE(1970,1,1)</f>
        <v>42136.092488425929</v>
      </c>
      <c r="M2546" s="63">
        <f>DATEDIF(L2546,J2546,"D")</f>
        <v>30</v>
      </c>
      <c r="N2546" s="5">
        <v>30</v>
      </c>
      <c r="O2546" t="b">
        <v>0</v>
      </c>
      <c r="P2546">
        <v>5</v>
      </c>
      <c r="Q2546" t="b">
        <v>0</v>
      </c>
      <c r="R2546" t="s">
        <v>8271</v>
      </c>
      <c r="S2546" s="2">
        <f>IF(E2546=0,0,E2546/D2546*100)</f>
        <v>5.4</v>
      </c>
      <c r="T2546" s="4">
        <f>IF(E2546=0,0,E2546/P2546)</f>
        <v>27</v>
      </c>
      <c r="U2546" t="str">
        <f>PROPER(LEFT(R2546,(SEARCH("/",R2546)-2)+1))</f>
        <v>Theater</v>
      </c>
      <c r="V2546" t="str">
        <f>PROPER(RIGHT(R2546,LEN(R2546)-SEARCH("/",R2546)))</f>
        <v>Plays</v>
      </c>
    </row>
    <row r="2547" spans="1:22" x14ac:dyDescent="0.25">
      <c r="A2547">
        <v>3909</v>
      </c>
      <c r="B2547" s="7" t="s">
        <v>3906</v>
      </c>
      <c r="C2547" s="7" t="s">
        <v>8017</v>
      </c>
      <c r="D2547" s="4">
        <v>60000</v>
      </c>
      <c r="E2547" s="4">
        <v>135</v>
      </c>
      <c r="F2547" t="s">
        <v>8221</v>
      </c>
      <c r="G2547" t="s">
        <v>8224</v>
      </c>
      <c r="H2547" t="s">
        <v>8246</v>
      </c>
      <c r="I2547">
        <v>1410424642</v>
      </c>
      <c r="J2547" s="11">
        <f>(((I2547/60)/60)/24)+DATE(1970,1,1)</f>
        <v>41893.359282407408</v>
      </c>
      <c r="K2547">
        <v>1407832642</v>
      </c>
      <c r="L2547" s="15">
        <f>(((K2547/60)/60)/24)+DATE(1970,1,1)</f>
        <v>41863.359282407408</v>
      </c>
      <c r="M2547" s="63">
        <f>DATEDIF(L2547,J2547,"D")</f>
        <v>30</v>
      </c>
      <c r="N2547" s="5">
        <v>30</v>
      </c>
      <c r="O2547" t="b">
        <v>0</v>
      </c>
      <c r="P2547">
        <v>4</v>
      </c>
      <c r="Q2547" t="b">
        <v>0</v>
      </c>
      <c r="R2547" t="s">
        <v>8271</v>
      </c>
      <c r="S2547" s="2">
        <f>IF(E2547=0,0,E2547/D2547*100)</f>
        <v>0.22499999999999998</v>
      </c>
      <c r="T2547" s="4">
        <f>IF(E2547=0,0,E2547/P2547)</f>
        <v>33.75</v>
      </c>
      <c r="U2547" t="str">
        <f>PROPER(LEFT(R2547,(SEARCH("/",R2547)-2)+1))</f>
        <v>Theater</v>
      </c>
      <c r="V2547" t="str">
        <f>PROPER(RIGHT(R2547,LEN(R2547)-SEARCH("/",R2547)))</f>
        <v>Plays</v>
      </c>
    </row>
    <row r="2548" spans="1:22" x14ac:dyDescent="0.25">
      <c r="A2548">
        <v>3910</v>
      </c>
      <c r="B2548" s="7" t="s">
        <v>3907</v>
      </c>
      <c r="C2548" s="7" t="s">
        <v>8018</v>
      </c>
      <c r="D2548" s="4">
        <v>6000</v>
      </c>
      <c r="E2548" s="4">
        <v>185</v>
      </c>
      <c r="F2548" t="s">
        <v>8221</v>
      </c>
      <c r="G2548" t="s">
        <v>8224</v>
      </c>
      <c r="H2548" t="s">
        <v>8246</v>
      </c>
      <c r="I2548">
        <v>1441649397</v>
      </c>
      <c r="J2548" s="11">
        <f>(((I2548/60)/60)/24)+DATE(1970,1,1)</f>
        <v>42254.756909722222</v>
      </c>
      <c r="K2548">
        <v>1439057397</v>
      </c>
      <c r="L2548" s="15">
        <f>(((K2548/60)/60)/24)+DATE(1970,1,1)</f>
        <v>42224.756909722222</v>
      </c>
      <c r="M2548" s="63">
        <f>DATEDIF(L2548,J2548,"D")</f>
        <v>30</v>
      </c>
      <c r="N2548" s="5">
        <v>30</v>
      </c>
      <c r="O2548" t="b">
        <v>0</v>
      </c>
      <c r="P2548">
        <v>3</v>
      </c>
      <c r="Q2548" t="b">
        <v>0</v>
      </c>
      <c r="R2548" t="s">
        <v>8271</v>
      </c>
      <c r="S2548" s="2">
        <f>IF(E2548=0,0,E2548/D2548*100)</f>
        <v>3.0833333333333335</v>
      </c>
      <c r="T2548" s="4">
        <f>IF(E2548=0,0,E2548/P2548)</f>
        <v>61.666666666666664</v>
      </c>
      <c r="U2548" t="str">
        <f>PROPER(LEFT(R2548,(SEARCH("/",R2548)-2)+1))</f>
        <v>Theater</v>
      </c>
      <c r="V2548" t="str">
        <f>PROPER(RIGHT(R2548,LEN(R2548)-SEARCH("/",R2548)))</f>
        <v>Plays</v>
      </c>
    </row>
    <row r="2549" spans="1:22" x14ac:dyDescent="0.25">
      <c r="A2549">
        <v>3911</v>
      </c>
      <c r="B2549" s="7" t="s">
        <v>3908</v>
      </c>
      <c r="C2549" s="7" t="s">
        <v>8019</v>
      </c>
      <c r="D2549" s="4">
        <v>8000</v>
      </c>
      <c r="E2549" s="4">
        <v>2993</v>
      </c>
      <c r="F2549" t="s">
        <v>8221</v>
      </c>
      <c r="G2549" t="s">
        <v>8224</v>
      </c>
      <c r="H2549" t="s">
        <v>8246</v>
      </c>
      <c r="I2549">
        <v>1417033777</v>
      </c>
      <c r="J2549" s="11">
        <f>(((I2549/60)/60)/24)+DATE(1970,1,1)</f>
        <v>41969.853900462964</v>
      </c>
      <c r="K2549">
        <v>1414438177</v>
      </c>
      <c r="L2549" s="15">
        <f>(((K2549/60)/60)/24)+DATE(1970,1,1)</f>
        <v>41939.8122337963</v>
      </c>
      <c r="M2549" s="63">
        <f>DATEDIF(L2549,J2549,"D")</f>
        <v>30</v>
      </c>
      <c r="N2549" s="5">
        <v>30</v>
      </c>
      <c r="O2549" t="b">
        <v>0</v>
      </c>
      <c r="P2549">
        <v>36</v>
      </c>
      <c r="Q2549" t="b">
        <v>0</v>
      </c>
      <c r="R2549" t="s">
        <v>8271</v>
      </c>
      <c r="S2549" s="2">
        <f>IF(E2549=0,0,E2549/D2549*100)</f>
        <v>37.412500000000001</v>
      </c>
      <c r="T2549" s="4">
        <f>IF(E2549=0,0,E2549/P2549)</f>
        <v>83.138888888888886</v>
      </c>
      <c r="U2549" t="str">
        <f>PROPER(LEFT(R2549,(SEARCH("/",R2549)-2)+1))</f>
        <v>Theater</v>
      </c>
      <c r="V2549" t="str">
        <f>PROPER(RIGHT(R2549,LEN(R2549)-SEARCH("/",R2549)))</f>
        <v>Plays</v>
      </c>
    </row>
    <row r="2550" spans="1:22" x14ac:dyDescent="0.25">
      <c r="A2550">
        <v>3913</v>
      </c>
      <c r="B2550" s="7" t="s">
        <v>3910</v>
      </c>
      <c r="C2550" s="7" t="s">
        <v>8021</v>
      </c>
      <c r="D2550" s="4">
        <v>10000</v>
      </c>
      <c r="E2550" s="4">
        <v>1000</v>
      </c>
      <c r="F2550" t="s">
        <v>8221</v>
      </c>
      <c r="G2550" t="s">
        <v>8224</v>
      </c>
      <c r="H2550" t="s">
        <v>8246</v>
      </c>
      <c r="I2550">
        <v>1448863449</v>
      </c>
      <c r="J2550" s="11">
        <f>(((I2550/60)/60)/24)+DATE(1970,1,1)</f>
        <v>42338.252881944441</v>
      </c>
      <c r="K2550">
        <v>1446267849</v>
      </c>
      <c r="L2550" s="15">
        <f>(((K2550/60)/60)/24)+DATE(1970,1,1)</f>
        <v>42308.211215277777</v>
      </c>
      <c r="M2550" s="63">
        <f>DATEDIF(L2550,J2550,"D")</f>
        <v>30</v>
      </c>
      <c r="N2550" s="5">
        <v>30</v>
      </c>
      <c r="O2550" t="b">
        <v>0</v>
      </c>
      <c r="P2550">
        <v>7</v>
      </c>
      <c r="Q2550" t="b">
        <v>0</v>
      </c>
      <c r="R2550" t="s">
        <v>8271</v>
      </c>
      <c r="S2550" s="2">
        <f>IF(E2550=0,0,E2550/D2550*100)</f>
        <v>10</v>
      </c>
      <c r="T2550" s="4">
        <f>IF(E2550=0,0,E2550/P2550)</f>
        <v>142.85714285714286</v>
      </c>
      <c r="U2550" t="str">
        <f>PROPER(LEFT(R2550,(SEARCH("/",R2550)-2)+1))</f>
        <v>Theater</v>
      </c>
      <c r="V2550" t="str">
        <f>PROPER(RIGHT(R2550,LEN(R2550)-SEARCH("/",R2550)))</f>
        <v>Plays</v>
      </c>
    </row>
    <row r="2551" spans="1:22" x14ac:dyDescent="0.25">
      <c r="A2551">
        <v>3915</v>
      </c>
      <c r="B2551" s="7" t="s">
        <v>3912</v>
      </c>
      <c r="C2551" s="7" t="s">
        <v>8023</v>
      </c>
      <c r="D2551" s="4">
        <v>1500</v>
      </c>
      <c r="E2551" s="4">
        <v>5</v>
      </c>
      <c r="F2551" t="s">
        <v>8221</v>
      </c>
      <c r="G2551" t="s">
        <v>8225</v>
      </c>
      <c r="H2551" t="s">
        <v>8247</v>
      </c>
      <c r="I2551">
        <v>1464824309</v>
      </c>
      <c r="J2551" s="11">
        <f>(((I2551/60)/60)/24)+DATE(1970,1,1)</f>
        <v>42522.98505787037</v>
      </c>
      <c r="K2551">
        <v>1462232309</v>
      </c>
      <c r="L2551" s="15">
        <f>(((K2551/60)/60)/24)+DATE(1970,1,1)</f>
        <v>42492.98505787037</v>
      </c>
      <c r="M2551" s="63">
        <f>DATEDIF(L2551,J2551,"D")</f>
        <v>30</v>
      </c>
      <c r="N2551" s="5">
        <v>30</v>
      </c>
      <c r="O2551" t="b">
        <v>0</v>
      </c>
      <c r="P2551">
        <v>1</v>
      </c>
      <c r="Q2551" t="b">
        <v>0</v>
      </c>
      <c r="R2551" t="s">
        <v>8271</v>
      </c>
      <c r="S2551" s="2">
        <f>IF(E2551=0,0,E2551/D2551*100)</f>
        <v>0.33333333333333337</v>
      </c>
      <c r="T2551" s="4">
        <f>IF(E2551=0,0,E2551/P2551)</f>
        <v>5</v>
      </c>
      <c r="U2551" t="str">
        <f>PROPER(LEFT(R2551,(SEARCH("/",R2551)-2)+1))</f>
        <v>Theater</v>
      </c>
      <c r="V2551" t="str">
        <f>PROPER(RIGHT(R2551,LEN(R2551)-SEARCH("/",R2551)))</f>
        <v>Plays</v>
      </c>
    </row>
    <row r="2552" spans="1:22" x14ac:dyDescent="0.25">
      <c r="A2552">
        <v>3916</v>
      </c>
      <c r="B2552" s="7" t="s">
        <v>3913</v>
      </c>
      <c r="C2552" s="7" t="s">
        <v>8024</v>
      </c>
      <c r="D2552" s="4">
        <v>2000</v>
      </c>
      <c r="E2552" s="4">
        <v>0</v>
      </c>
      <c r="F2552" t="s">
        <v>8221</v>
      </c>
      <c r="G2552" t="s">
        <v>8232</v>
      </c>
      <c r="H2552" t="s">
        <v>8253</v>
      </c>
      <c r="I2552">
        <v>1464952752</v>
      </c>
      <c r="J2552" s="11">
        <f>(((I2552/60)/60)/24)+DATE(1970,1,1)</f>
        <v>42524.471666666665</v>
      </c>
      <c r="K2552">
        <v>1462360752</v>
      </c>
      <c r="L2552" s="15">
        <f>(((K2552/60)/60)/24)+DATE(1970,1,1)</f>
        <v>42494.471666666665</v>
      </c>
      <c r="M2552" s="63">
        <f>DATEDIF(L2552,J2552,"D")</f>
        <v>30</v>
      </c>
      <c r="N2552" s="5">
        <v>30</v>
      </c>
      <c r="O2552" t="b">
        <v>0</v>
      </c>
      <c r="P2552">
        <v>0</v>
      </c>
      <c r="Q2552" t="b">
        <v>0</v>
      </c>
      <c r="R2552" t="s">
        <v>8271</v>
      </c>
      <c r="S2552" s="2">
        <f>IF(E2552=0,0,E2552/D2552*100)</f>
        <v>0</v>
      </c>
      <c r="T2552" s="4">
        <f>IF(E2552=0,0,E2552/P2552)</f>
        <v>0</v>
      </c>
      <c r="U2552" t="str">
        <f>PROPER(LEFT(R2552,(SEARCH("/",R2552)-2)+1))</f>
        <v>Theater</v>
      </c>
      <c r="V2552" t="str">
        <f>PROPER(RIGHT(R2552,LEN(R2552)-SEARCH("/",R2552)))</f>
        <v>Plays</v>
      </c>
    </row>
    <row r="2553" spans="1:22" x14ac:dyDescent="0.25">
      <c r="A2553">
        <v>3917</v>
      </c>
      <c r="B2553" s="7" t="s">
        <v>3914</v>
      </c>
      <c r="C2553" s="7" t="s">
        <v>8025</v>
      </c>
      <c r="D2553" s="4">
        <v>3500</v>
      </c>
      <c r="E2553" s="4">
        <v>10</v>
      </c>
      <c r="F2553" t="s">
        <v>8221</v>
      </c>
      <c r="G2553" t="s">
        <v>8225</v>
      </c>
      <c r="H2553" t="s">
        <v>8247</v>
      </c>
      <c r="I2553">
        <v>1410439161</v>
      </c>
      <c r="J2553" s="11">
        <f>(((I2553/60)/60)/24)+DATE(1970,1,1)</f>
        <v>41893.527326388888</v>
      </c>
      <c r="K2553">
        <v>1407847161</v>
      </c>
      <c r="L2553" s="15">
        <f>(((K2553/60)/60)/24)+DATE(1970,1,1)</f>
        <v>41863.527326388888</v>
      </c>
      <c r="M2553" s="63">
        <f>DATEDIF(L2553,J2553,"D")</f>
        <v>30</v>
      </c>
      <c r="N2553" s="5">
        <v>30</v>
      </c>
      <c r="O2553" t="b">
        <v>0</v>
      </c>
      <c r="P2553">
        <v>1</v>
      </c>
      <c r="Q2553" t="b">
        <v>0</v>
      </c>
      <c r="R2553" t="s">
        <v>8271</v>
      </c>
      <c r="S2553" s="2">
        <f>IF(E2553=0,0,E2553/D2553*100)</f>
        <v>0.2857142857142857</v>
      </c>
      <c r="T2553" s="4">
        <f>IF(E2553=0,0,E2553/P2553)</f>
        <v>10</v>
      </c>
      <c r="U2553" t="str">
        <f>PROPER(LEFT(R2553,(SEARCH("/",R2553)-2)+1))</f>
        <v>Theater</v>
      </c>
      <c r="V2553" t="str">
        <f>PROPER(RIGHT(R2553,LEN(R2553)-SEARCH("/",R2553)))</f>
        <v>Plays</v>
      </c>
    </row>
    <row r="2554" spans="1:22" x14ac:dyDescent="0.25">
      <c r="A2554">
        <v>3920</v>
      </c>
      <c r="B2554" s="7" t="s">
        <v>3917</v>
      </c>
      <c r="C2554" s="7" t="s">
        <v>8028</v>
      </c>
      <c r="D2554" s="4">
        <v>2500</v>
      </c>
      <c r="E2554" s="4">
        <v>135</v>
      </c>
      <c r="F2554" t="s">
        <v>8221</v>
      </c>
      <c r="G2554" t="s">
        <v>8225</v>
      </c>
      <c r="H2554" t="s">
        <v>8247</v>
      </c>
      <c r="I2554">
        <v>1479032260</v>
      </c>
      <c r="J2554" s="11">
        <f>(((I2554/60)/60)/24)+DATE(1970,1,1)</f>
        <v>42687.428935185191</v>
      </c>
      <c r="K2554">
        <v>1476436660</v>
      </c>
      <c r="L2554" s="15">
        <f>(((K2554/60)/60)/24)+DATE(1970,1,1)</f>
        <v>42657.38726851852</v>
      </c>
      <c r="M2554" s="63">
        <f>DATEDIF(L2554,J2554,"D")</f>
        <v>30</v>
      </c>
      <c r="N2554" s="5">
        <v>30</v>
      </c>
      <c r="O2554" t="b">
        <v>0</v>
      </c>
      <c r="P2554">
        <v>3</v>
      </c>
      <c r="Q2554" t="b">
        <v>0</v>
      </c>
      <c r="R2554" t="s">
        <v>8271</v>
      </c>
      <c r="S2554" s="2">
        <f>IF(E2554=0,0,E2554/D2554*100)</f>
        <v>5.4</v>
      </c>
      <c r="T2554" s="4">
        <f>IF(E2554=0,0,E2554/P2554)</f>
        <v>45</v>
      </c>
      <c r="U2554" t="str">
        <f>PROPER(LEFT(R2554,(SEARCH("/",R2554)-2)+1))</f>
        <v>Theater</v>
      </c>
      <c r="V2554" t="str">
        <f>PROPER(RIGHT(R2554,LEN(R2554)-SEARCH("/",R2554)))</f>
        <v>Plays</v>
      </c>
    </row>
    <row r="2555" spans="1:22" x14ac:dyDescent="0.25">
      <c r="A2555">
        <v>3924</v>
      </c>
      <c r="B2555" s="7" t="s">
        <v>3921</v>
      </c>
      <c r="C2555" s="7" t="s">
        <v>8032</v>
      </c>
      <c r="D2555" s="4">
        <v>15000</v>
      </c>
      <c r="E2555" s="4">
        <v>2290</v>
      </c>
      <c r="F2555" t="s">
        <v>8221</v>
      </c>
      <c r="G2555" t="s">
        <v>8224</v>
      </c>
      <c r="H2555" t="s">
        <v>8246</v>
      </c>
      <c r="I2555">
        <v>1403823722</v>
      </c>
      <c r="J2555" s="11">
        <f>(((I2555/60)/60)/24)+DATE(1970,1,1)</f>
        <v>41816.959745370368</v>
      </c>
      <c r="K2555">
        <v>1401231722</v>
      </c>
      <c r="L2555" s="15">
        <f>(((K2555/60)/60)/24)+DATE(1970,1,1)</f>
        <v>41786.959745370368</v>
      </c>
      <c r="M2555" s="63">
        <f>DATEDIF(L2555,J2555,"D")</f>
        <v>30</v>
      </c>
      <c r="N2555" s="5">
        <v>30</v>
      </c>
      <c r="O2555" t="b">
        <v>0</v>
      </c>
      <c r="P2555">
        <v>40</v>
      </c>
      <c r="Q2555" t="b">
        <v>0</v>
      </c>
      <c r="R2555" t="s">
        <v>8271</v>
      </c>
      <c r="S2555" s="2">
        <f>IF(E2555=0,0,E2555/D2555*100)</f>
        <v>15.266666666666667</v>
      </c>
      <c r="T2555" s="4">
        <f>IF(E2555=0,0,E2555/P2555)</f>
        <v>57.25</v>
      </c>
      <c r="U2555" t="str">
        <f>PROPER(LEFT(R2555,(SEARCH("/",R2555)-2)+1))</f>
        <v>Theater</v>
      </c>
      <c r="V2555" t="str">
        <f>PROPER(RIGHT(R2555,LEN(R2555)-SEARCH("/",R2555)))</f>
        <v>Plays</v>
      </c>
    </row>
    <row r="2556" spans="1:22" x14ac:dyDescent="0.25">
      <c r="A2556">
        <v>3925</v>
      </c>
      <c r="B2556" s="7" t="s">
        <v>3922</v>
      </c>
      <c r="C2556" s="7" t="s">
        <v>8033</v>
      </c>
      <c r="D2556" s="4">
        <v>150</v>
      </c>
      <c r="E2556" s="4">
        <v>15</v>
      </c>
      <c r="F2556" t="s">
        <v>8221</v>
      </c>
      <c r="G2556" t="s">
        <v>8224</v>
      </c>
      <c r="H2556" t="s">
        <v>8246</v>
      </c>
      <c r="I2556">
        <v>1406753639</v>
      </c>
      <c r="J2556" s="11">
        <f>(((I2556/60)/60)/24)+DATE(1970,1,1)</f>
        <v>41850.870821759258</v>
      </c>
      <c r="K2556">
        <v>1404161639</v>
      </c>
      <c r="L2556" s="15">
        <f>(((K2556/60)/60)/24)+DATE(1970,1,1)</f>
        <v>41820.870821759258</v>
      </c>
      <c r="M2556" s="63">
        <f>DATEDIF(L2556,J2556,"D")</f>
        <v>30</v>
      </c>
      <c r="N2556" s="5">
        <v>30</v>
      </c>
      <c r="O2556" t="b">
        <v>0</v>
      </c>
      <c r="P2556">
        <v>3</v>
      </c>
      <c r="Q2556" t="b">
        <v>0</v>
      </c>
      <c r="R2556" t="s">
        <v>8271</v>
      </c>
      <c r="S2556" s="2">
        <f>IF(E2556=0,0,E2556/D2556*100)</f>
        <v>10</v>
      </c>
      <c r="T2556" s="4">
        <f>IF(E2556=0,0,E2556/P2556)</f>
        <v>5</v>
      </c>
      <c r="U2556" t="str">
        <f>PROPER(LEFT(R2556,(SEARCH("/",R2556)-2)+1))</f>
        <v>Theater</v>
      </c>
      <c r="V2556" t="str">
        <f>PROPER(RIGHT(R2556,LEN(R2556)-SEARCH("/",R2556)))</f>
        <v>Plays</v>
      </c>
    </row>
    <row r="2557" spans="1:22" x14ac:dyDescent="0.25">
      <c r="A2557">
        <v>3926</v>
      </c>
      <c r="B2557" s="7" t="s">
        <v>3923</v>
      </c>
      <c r="C2557" s="7" t="s">
        <v>8034</v>
      </c>
      <c r="D2557" s="4">
        <v>5000</v>
      </c>
      <c r="E2557" s="4">
        <v>15</v>
      </c>
      <c r="F2557" t="s">
        <v>8221</v>
      </c>
      <c r="G2557" t="s">
        <v>8226</v>
      </c>
      <c r="H2557" t="s">
        <v>8248</v>
      </c>
      <c r="I2557">
        <v>1419645748</v>
      </c>
      <c r="J2557" s="11">
        <f>(((I2557/60)/60)/24)+DATE(1970,1,1)</f>
        <v>42000.085046296299</v>
      </c>
      <c r="K2557">
        <v>1417053748</v>
      </c>
      <c r="L2557" s="15">
        <f>(((K2557/60)/60)/24)+DATE(1970,1,1)</f>
        <v>41970.085046296299</v>
      </c>
      <c r="M2557" s="63">
        <f>DATEDIF(L2557,J2557,"D")</f>
        <v>30</v>
      </c>
      <c r="N2557" s="5">
        <v>30</v>
      </c>
      <c r="O2557" t="b">
        <v>0</v>
      </c>
      <c r="P2557">
        <v>1</v>
      </c>
      <c r="Q2557" t="b">
        <v>0</v>
      </c>
      <c r="R2557" t="s">
        <v>8271</v>
      </c>
      <c r="S2557" s="2">
        <f>IF(E2557=0,0,E2557/D2557*100)</f>
        <v>0.3</v>
      </c>
      <c r="T2557" s="4">
        <f>IF(E2557=0,0,E2557/P2557)</f>
        <v>15</v>
      </c>
      <c r="U2557" t="str">
        <f>PROPER(LEFT(R2557,(SEARCH("/",R2557)-2)+1))</f>
        <v>Theater</v>
      </c>
      <c r="V2557" t="str">
        <f>PROPER(RIGHT(R2557,LEN(R2557)-SEARCH("/",R2557)))</f>
        <v>Plays</v>
      </c>
    </row>
    <row r="2558" spans="1:22" x14ac:dyDescent="0.25">
      <c r="A2558">
        <v>3927</v>
      </c>
      <c r="B2558" s="7" t="s">
        <v>3924</v>
      </c>
      <c r="C2558" s="7" t="s">
        <v>8035</v>
      </c>
      <c r="D2558" s="4">
        <v>2500</v>
      </c>
      <c r="E2558" s="4">
        <v>25</v>
      </c>
      <c r="F2558" t="s">
        <v>8221</v>
      </c>
      <c r="G2558" t="s">
        <v>8225</v>
      </c>
      <c r="H2558" t="s">
        <v>8247</v>
      </c>
      <c r="I2558">
        <v>1407565504</v>
      </c>
      <c r="J2558" s="11">
        <f>(((I2558/60)/60)/24)+DATE(1970,1,1)</f>
        <v>41860.267407407409</v>
      </c>
      <c r="K2558">
        <v>1404973504</v>
      </c>
      <c r="L2558" s="15">
        <f>(((K2558/60)/60)/24)+DATE(1970,1,1)</f>
        <v>41830.267407407409</v>
      </c>
      <c r="M2558" s="63">
        <f>DATEDIF(L2558,J2558,"D")</f>
        <v>30</v>
      </c>
      <c r="N2558" s="5">
        <v>30</v>
      </c>
      <c r="O2558" t="b">
        <v>0</v>
      </c>
      <c r="P2558">
        <v>2</v>
      </c>
      <c r="Q2558" t="b">
        <v>0</v>
      </c>
      <c r="R2558" t="s">
        <v>8271</v>
      </c>
      <c r="S2558" s="2">
        <f>IF(E2558=0,0,E2558/D2558*100)</f>
        <v>1</v>
      </c>
      <c r="T2558" s="4">
        <f>IF(E2558=0,0,E2558/P2558)</f>
        <v>12.5</v>
      </c>
      <c r="U2558" t="str">
        <f>PROPER(LEFT(R2558,(SEARCH("/",R2558)-2)+1))</f>
        <v>Theater</v>
      </c>
      <c r="V2558" t="str">
        <f>PROPER(RIGHT(R2558,LEN(R2558)-SEARCH("/",R2558)))</f>
        <v>Plays</v>
      </c>
    </row>
    <row r="2559" spans="1:22" x14ac:dyDescent="0.25">
      <c r="A2559">
        <v>3929</v>
      </c>
      <c r="B2559" s="7" t="s">
        <v>3926</v>
      </c>
      <c r="C2559" s="7" t="s">
        <v>8037</v>
      </c>
      <c r="D2559" s="4">
        <v>20000</v>
      </c>
      <c r="E2559" s="4">
        <v>453</v>
      </c>
      <c r="F2559" t="s">
        <v>8221</v>
      </c>
      <c r="G2559" t="s">
        <v>8224</v>
      </c>
      <c r="H2559" t="s">
        <v>8246</v>
      </c>
      <c r="I2559">
        <v>1474228265</v>
      </c>
      <c r="J2559" s="11">
        <f>(((I2559/60)/60)/24)+DATE(1970,1,1)</f>
        <v>42631.827141203699</v>
      </c>
      <c r="K2559">
        <v>1471636265</v>
      </c>
      <c r="L2559" s="15">
        <f>(((K2559/60)/60)/24)+DATE(1970,1,1)</f>
        <v>42601.827141203699</v>
      </c>
      <c r="M2559" s="63">
        <f>DATEDIF(L2559,J2559,"D")</f>
        <v>30</v>
      </c>
      <c r="N2559" s="5">
        <v>30</v>
      </c>
      <c r="O2559" t="b">
        <v>0</v>
      </c>
      <c r="P2559">
        <v>14</v>
      </c>
      <c r="Q2559" t="b">
        <v>0</v>
      </c>
      <c r="R2559" t="s">
        <v>8271</v>
      </c>
      <c r="S2559" s="2">
        <f>IF(E2559=0,0,E2559/D2559*100)</f>
        <v>2.2650000000000001</v>
      </c>
      <c r="T2559" s="4">
        <f>IF(E2559=0,0,E2559/P2559)</f>
        <v>32.357142857142854</v>
      </c>
      <c r="U2559" t="str">
        <f>PROPER(LEFT(R2559,(SEARCH("/",R2559)-2)+1))</f>
        <v>Theater</v>
      </c>
      <c r="V2559" t="str">
        <f>PROPER(RIGHT(R2559,LEN(R2559)-SEARCH("/",R2559)))</f>
        <v>Plays</v>
      </c>
    </row>
    <row r="2560" spans="1:22" x14ac:dyDescent="0.25">
      <c r="A2560">
        <v>3932</v>
      </c>
      <c r="B2560" s="7" t="s">
        <v>3929</v>
      </c>
      <c r="C2560" s="7" t="s">
        <v>8040</v>
      </c>
      <c r="D2560" s="4">
        <v>12000</v>
      </c>
      <c r="E2560" s="4">
        <v>1</v>
      </c>
      <c r="F2560" t="s">
        <v>8221</v>
      </c>
      <c r="G2560" t="s">
        <v>8224</v>
      </c>
      <c r="H2560" t="s">
        <v>8246</v>
      </c>
      <c r="I2560">
        <v>1458097364</v>
      </c>
      <c r="J2560" s="11">
        <f>(((I2560/60)/60)/24)+DATE(1970,1,1)</f>
        <v>42445.126898148148</v>
      </c>
      <c r="K2560">
        <v>1455508964</v>
      </c>
      <c r="L2560" s="15">
        <f>(((K2560/60)/60)/24)+DATE(1970,1,1)</f>
        <v>42415.168564814812</v>
      </c>
      <c r="M2560" s="63">
        <f>DATEDIF(L2560,J2560,"D")</f>
        <v>30</v>
      </c>
      <c r="N2560" s="5">
        <v>30</v>
      </c>
      <c r="O2560" t="b">
        <v>0</v>
      </c>
      <c r="P2560">
        <v>1</v>
      </c>
      <c r="Q2560" t="b">
        <v>0</v>
      </c>
      <c r="R2560" t="s">
        <v>8271</v>
      </c>
      <c r="S2560" s="2">
        <f>IF(E2560=0,0,E2560/D2560*100)</f>
        <v>8.3333333333333332E-3</v>
      </c>
      <c r="T2560" s="4">
        <f>IF(E2560=0,0,E2560/P2560)</f>
        <v>1</v>
      </c>
      <c r="U2560" t="str">
        <f>PROPER(LEFT(R2560,(SEARCH("/",R2560)-2)+1))</f>
        <v>Theater</v>
      </c>
      <c r="V2560" t="str">
        <f>PROPER(RIGHT(R2560,LEN(R2560)-SEARCH("/",R2560)))</f>
        <v>Plays</v>
      </c>
    </row>
    <row r="2561" spans="1:22" x14ac:dyDescent="0.25">
      <c r="A2561">
        <v>3933</v>
      </c>
      <c r="B2561" s="7" t="s">
        <v>3930</v>
      </c>
      <c r="C2561" s="7" t="s">
        <v>8041</v>
      </c>
      <c r="D2561" s="4">
        <v>7000</v>
      </c>
      <c r="E2561" s="4">
        <v>1102</v>
      </c>
      <c r="F2561" t="s">
        <v>8221</v>
      </c>
      <c r="G2561" t="s">
        <v>8224</v>
      </c>
      <c r="H2561" t="s">
        <v>8246</v>
      </c>
      <c r="I2561">
        <v>1468716180</v>
      </c>
      <c r="J2561" s="11">
        <f>(((I2561/60)/60)/24)+DATE(1970,1,1)</f>
        <v>42568.029861111107</v>
      </c>
      <c r="K2561">
        <v>1466205262</v>
      </c>
      <c r="L2561" s="15">
        <f>(((K2561/60)/60)/24)+DATE(1970,1,1)</f>
        <v>42538.968310185184</v>
      </c>
      <c r="M2561" s="63">
        <f>DATEDIF(L2561,J2561,"D")</f>
        <v>30</v>
      </c>
      <c r="N2561" s="5">
        <v>30</v>
      </c>
      <c r="O2561" t="b">
        <v>0</v>
      </c>
      <c r="P2561">
        <v>12</v>
      </c>
      <c r="Q2561" t="b">
        <v>0</v>
      </c>
      <c r="R2561" t="s">
        <v>8271</v>
      </c>
      <c r="S2561" s="2">
        <f>IF(E2561=0,0,E2561/D2561*100)</f>
        <v>15.742857142857142</v>
      </c>
      <c r="T2561" s="4">
        <f>IF(E2561=0,0,E2561/P2561)</f>
        <v>91.833333333333329</v>
      </c>
      <c r="U2561" t="str">
        <f>PROPER(LEFT(R2561,(SEARCH("/",R2561)-2)+1))</f>
        <v>Theater</v>
      </c>
      <c r="V2561" t="str">
        <f>PROPER(RIGHT(R2561,LEN(R2561)-SEARCH("/",R2561)))</f>
        <v>Plays</v>
      </c>
    </row>
    <row r="2562" spans="1:22" x14ac:dyDescent="0.25">
      <c r="A2562">
        <v>3936</v>
      </c>
      <c r="B2562" s="7" t="s">
        <v>3933</v>
      </c>
      <c r="C2562" s="7" t="s">
        <v>8044</v>
      </c>
      <c r="D2562" s="4">
        <v>20000</v>
      </c>
      <c r="E2562" s="4">
        <v>0</v>
      </c>
      <c r="F2562" t="s">
        <v>8221</v>
      </c>
      <c r="G2562" t="s">
        <v>8224</v>
      </c>
      <c r="H2562" t="s">
        <v>8246</v>
      </c>
      <c r="I2562">
        <v>1480576720</v>
      </c>
      <c r="J2562" s="11">
        <f>(((I2562/60)/60)/24)+DATE(1970,1,1)</f>
        <v>42705.304629629631</v>
      </c>
      <c r="K2562">
        <v>1477981120</v>
      </c>
      <c r="L2562" s="15">
        <f>(((K2562/60)/60)/24)+DATE(1970,1,1)</f>
        <v>42675.262962962966</v>
      </c>
      <c r="M2562" s="63">
        <f>DATEDIF(L2562,J2562,"D")</f>
        <v>30</v>
      </c>
      <c r="N2562" s="5">
        <v>30</v>
      </c>
      <c r="O2562" t="b">
        <v>0</v>
      </c>
      <c r="P2562">
        <v>0</v>
      </c>
      <c r="Q2562" t="b">
        <v>0</v>
      </c>
      <c r="R2562" t="s">
        <v>8271</v>
      </c>
      <c r="S2562" s="2">
        <f>IF(E2562=0,0,E2562/D2562*100)</f>
        <v>0</v>
      </c>
      <c r="T2562" s="4">
        <f>IF(E2562=0,0,E2562/P2562)</f>
        <v>0</v>
      </c>
      <c r="U2562" t="str">
        <f>PROPER(LEFT(R2562,(SEARCH("/",R2562)-2)+1))</f>
        <v>Theater</v>
      </c>
      <c r="V2562" t="str">
        <f>PROPER(RIGHT(R2562,LEN(R2562)-SEARCH("/",R2562)))</f>
        <v>Plays</v>
      </c>
    </row>
    <row r="2563" spans="1:22" x14ac:dyDescent="0.25">
      <c r="A2563">
        <v>3944</v>
      </c>
      <c r="B2563" s="7" t="s">
        <v>3941</v>
      </c>
      <c r="C2563" s="7" t="s">
        <v>8052</v>
      </c>
      <c r="D2563" s="4">
        <v>5000</v>
      </c>
      <c r="E2563" s="4">
        <v>0</v>
      </c>
      <c r="F2563" t="s">
        <v>8221</v>
      </c>
      <c r="G2563" t="s">
        <v>8224</v>
      </c>
      <c r="H2563" t="s">
        <v>8246</v>
      </c>
      <c r="I2563">
        <v>1440690875</v>
      </c>
      <c r="J2563" s="11">
        <f>(((I2563/60)/60)/24)+DATE(1970,1,1)</f>
        <v>42243.662905092591</v>
      </c>
      <c r="K2563">
        <v>1438098875</v>
      </c>
      <c r="L2563" s="15">
        <f>(((K2563/60)/60)/24)+DATE(1970,1,1)</f>
        <v>42213.662905092591</v>
      </c>
      <c r="M2563" s="63">
        <f>DATEDIF(L2563,J2563,"D")</f>
        <v>30</v>
      </c>
      <c r="N2563" s="5">
        <v>30</v>
      </c>
      <c r="O2563" t="b">
        <v>0</v>
      </c>
      <c r="P2563">
        <v>0</v>
      </c>
      <c r="Q2563" t="b">
        <v>0</v>
      </c>
      <c r="R2563" t="s">
        <v>8271</v>
      </c>
      <c r="S2563" s="2">
        <f>IF(E2563=0,0,E2563/D2563*100)</f>
        <v>0</v>
      </c>
      <c r="T2563" s="4">
        <f>IF(E2563=0,0,E2563/P2563)</f>
        <v>0</v>
      </c>
      <c r="U2563" t="str">
        <f>PROPER(LEFT(R2563,(SEARCH("/",R2563)-2)+1))</f>
        <v>Theater</v>
      </c>
      <c r="V2563" t="str">
        <f>PROPER(RIGHT(R2563,LEN(R2563)-SEARCH("/",R2563)))</f>
        <v>Plays</v>
      </c>
    </row>
    <row r="2564" spans="1:22" x14ac:dyDescent="0.25">
      <c r="A2564">
        <v>3945</v>
      </c>
      <c r="B2564" s="7" t="s">
        <v>3942</v>
      </c>
      <c r="C2564" s="7" t="s">
        <v>8053</v>
      </c>
      <c r="D2564" s="4">
        <v>2000</v>
      </c>
      <c r="E2564" s="4">
        <v>5</v>
      </c>
      <c r="F2564" t="s">
        <v>8221</v>
      </c>
      <c r="G2564" t="s">
        <v>8224</v>
      </c>
      <c r="H2564" t="s">
        <v>8246</v>
      </c>
      <c r="I2564">
        <v>1431717268</v>
      </c>
      <c r="J2564" s="11">
        <f>(((I2564/60)/60)/24)+DATE(1970,1,1)</f>
        <v>42139.801712962959</v>
      </c>
      <c r="K2564">
        <v>1429125268</v>
      </c>
      <c r="L2564" s="15">
        <f>(((K2564/60)/60)/24)+DATE(1970,1,1)</f>
        <v>42109.801712962959</v>
      </c>
      <c r="M2564" s="63">
        <f>DATEDIF(L2564,J2564,"D")</f>
        <v>30</v>
      </c>
      <c r="N2564" s="5">
        <v>30</v>
      </c>
      <c r="O2564" t="b">
        <v>0</v>
      </c>
      <c r="P2564">
        <v>1</v>
      </c>
      <c r="Q2564" t="b">
        <v>0</v>
      </c>
      <c r="R2564" t="s">
        <v>8271</v>
      </c>
      <c r="S2564" s="2">
        <f>IF(E2564=0,0,E2564/D2564*100)</f>
        <v>0.25</v>
      </c>
      <c r="T2564" s="4">
        <f>IF(E2564=0,0,E2564/P2564)</f>
        <v>5</v>
      </c>
      <c r="U2564" t="str">
        <f>PROPER(LEFT(R2564,(SEARCH("/",R2564)-2)+1))</f>
        <v>Theater</v>
      </c>
      <c r="V2564" t="str">
        <f>PROPER(RIGHT(R2564,LEN(R2564)-SEARCH("/",R2564)))</f>
        <v>Plays</v>
      </c>
    </row>
    <row r="2565" spans="1:22" x14ac:dyDescent="0.25">
      <c r="A2565">
        <v>3947</v>
      </c>
      <c r="B2565" s="7" t="s">
        <v>3944</v>
      </c>
      <c r="C2565" s="7" t="s">
        <v>8055</v>
      </c>
      <c r="D2565" s="4">
        <v>3000</v>
      </c>
      <c r="E2565" s="4">
        <v>101</v>
      </c>
      <c r="F2565" t="s">
        <v>8221</v>
      </c>
      <c r="G2565" t="s">
        <v>8224</v>
      </c>
      <c r="H2565" t="s">
        <v>8246</v>
      </c>
      <c r="I2565">
        <v>1475378744</v>
      </c>
      <c r="J2565" s="11">
        <f>(((I2565/60)/60)/24)+DATE(1970,1,1)</f>
        <v>42645.142870370371</v>
      </c>
      <c r="K2565">
        <v>1472786744</v>
      </c>
      <c r="L2565" s="15">
        <f>(((K2565/60)/60)/24)+DATE(1970,1,1)</f>
        <v>42615.142870370371</v>
      </c>
      <c r="M2565" s="63">
        <f>DATEDIF(L2565,J2565,"D")</f>
        <v>30</v>
      </c>
      <c r="N2565" s="5">
        <v>30</v>
      </c>
      <c r="O2565" t="b">
        <v>0</v>
      </c>
      <c r="P2565">
        <v>2</v>
      </c>
      <c r="Q2565" t="b">
        <v>0</v>
      </c>
      <c r="R2565" t="s">
        <v>8271</v>
      </c>
      <c r="S2565" s="2">
        <f>IF(E2565=0,0,E2565/D2565*100)</f>
        <v>3.3666666666666663</v>
      </c>
      <c r="T2565" s="4">
        <f>IF(E2565=0,0,E2565/P2565)</f>
        <v>50.5</v>
      </c>
      <c r="U2565" t="str">
        <f>PROPER(LEFT(R2565,(SEARCH("/",R2565)-2)+1))</f>
        <v>Theater</v>
      </c>
      <c r="V2565" t="str">
        <f>PROPER(RIGHT(R2565,LEN(R2565)-SEARCH("/",R2565)))</f>
        <v>Plays</v>
      </c>
    </row>
    <row r="2566" spans="1:22" x14ac:dyDescent="0.25">
      <c r="A2566">
        <v>3949</v>
      </c>
      <c r="B2566" s="7" t="s">
        <v>3946</v>
      </c>
      <c r="C2566" s="7" t="s">
        <v>8057</v>
      </c>
      <c r="D2566" s="4">
        <v>10000</v>
      </c>
      <c r="E2566" s="4">
        <v>1577</v>
      </c>
      <c r="F2566" t="s">
        <v>8221</v>
      </c>
      <c r="G2566" t="s">
        <v>8226</v>
      </c>
      <c r="H2566" t="s">
        <v>8248</v>
      </c>
      <c r="I2566">
        <v>1423623221</v>
      </c>
      <c r="J2566" s="11">
        <f>(((I2566/60)/60)/24)+DATE(1970,1,1)</f>
        <v>42046.120613425926</v>
      </c>
      <c r="K2566">
        <v>1421031221</v>
      </c>
      <c r="L2566" s="15">
        <f>(((K2566/60)/60)/24)+DATE(1970,1,1)</f>
        <v>42016.120613425926</v>
      </c>
      <c r="M2566" s="63">
        <f>DATEDIF(L2566,J2566,"D")</f>
        <v>30</v>
      </c>
      <c r="N2566" s="5">
        <v>30</v>
      </c>
      <c r="O2566" t="b">
        <v>0</v>
      </c>
      <c r="P2566">
        <v>32</v>
      </c>
      <c r="Q2566" t="b">
        <v>0</v>
      </c>
      <c r="R2566" t="s">
        <v>8271</v>
      </c>
      <c r="S2566" s="2">
        <f>IF(E2566=0,0,E2566/D2566*100)</f>
        <v>15.770000000000001</v>
      </c>
      <c r="T2566" s="4">
        <f>IF(E2566=0,0,E2566/P2566)</f>
        <v>49.28125</v>
      </c>
      <c r="U2566" t="str">
        <f>PROPER(LEFT(R2566,(SEARCH("/",R2566)-2)+1))</f>
        <v>Theater</v>
      </c>
      <c r="V2566" t="str">
        <f>PROPER(RIGHT(R2566,LEN(R2566)-SEARCH("/",R2566)))</f>
        <v>Plays</v>
      </c>
    </row>
    <row r="2567" spans="1:22" x14ac:dyDescent="0.25">
      <c r="A2567">
        <v>3953</v>
      </c>
      <c r="B2567" s="7" t="s">
        <v>3950</v>
      </c>
      <c r="C2567" s="7" t="s">
        <v>8060</v>
      </c>
      <c r="D2567" s="4">
        <v>17600</v>
      </c>
      <c r="E2567" s="4">
        <v>0</v>
      </c>
      <c r="F2567" t="s">
        <v>8221</v>
      </c>
      <c r="G2567" t="s">
        <v>8224</v>
      </c>
      <c r="H2567" t="s">
        <v>8246</v>
      </c>
      <c r="I2567">
        <v>1469834940</v>
      </c>
      <c r="J2567" s="11">
        <f>(((I2567/60)/60)/24)+DATE(1970,1,1)</f>
        <v>42580.978472222225</v>
      </c>
      <c r="K2567">
        <v>1467162586</v>
      </c>
      <c r="L2567" s="15">
        <f>(((K2567/60)/60)/24)+DATE(1970,1,1)</f>
        <v>42550.048449074078</v>
      </c>
      <c r="M2567" s="63">
        <f>DATEDIF(L2567,J2567,"D")</f>
        <v>30</v>
      </c>
      <c r="N2567" s="5">
        <v>30</v>
      </c>
      <c r="O2567" t="b">
        <v>0</v>
      </c>
      <c r="P2567">
        <v>0</v>
      </c>
      <c r="Q2567" t="b">
        <v>0</v>
      </c>
      <c r="R2567" t="s">
        <v>8271</v>
      </c>
      <c r="S2567" s="2">
        <f>IF(E2567=0,0,E2567/D2567*100)</f>
        <v>0</v>
      </c>
      <c r="T2567" s="4">
        <f>IF(E2567=0,0,E2567/P2567)</f>
        <v>0</v>
      </c>
      <c r="U2567" t="str">
        <f>PROPER(LEFT(R2567,(SEARCH("/",R2567)-2)+1))</f>
        <v>Theater</v>
      </c>
      <c r="V2567" t="str">
        <f>PROPER(RIGHT(R2567,LEN(R2567)-SEARCH("/",R2567)))</f>
        <v>Plays</v>
      </c>
    </row>
    <row r="2568" spans="1:22" x14ac:dyDescent="0.25">
      <c r="A2568">
        <v>3955</v>
      </c>
      <c r="B2568" s="7" t="s">
        <v>3952</v>
      </c>
      <c r="C2568" s="7" t="s">
        <v>8062</v>
      </c>
      <c r="D2568" s="4">
        <v>1750</v>
      </c>
      <c r="E2568" s="4">
        <v>425</v>
      </c>
      <c r="F2568" t="s">
        <v>8221</v>
      </c>
      <c r="G2568" t="s">
        <v>8224</v>
      </c>
      <c r="H2568" t="s">
        <v>8246</v>
      </c>
      <c r="I2568">
        <v>1448745741</v>
      </c>
      <c r="J2568" s="11">
        <f>(((I2568/60)/60)/24)+DATE(1970,1,1)</f>
        <v>42336.890520833331</v>
      </c>
      <c r="K2568">
        <v>1446150141</v>
      </c>
      <c r="L2568" s="15">
        <f>(((K2568/60)/60)/24)+DATE(1970,1,1)</f>
        <v>42306.848854166667</v>
      </c>
      <c r="M2568" s="63">
        <f>DATEDIF(L2568,J2568,"D")</f>
        <v>30</v>
      </c>
      <c r="N2568" s="5">
        <v>30</v>
      </c>
      <c r="O2568" t="b">
        <v>0</v>
      </c>
      <c r="P2568">
        <v>8</v>
      </c>
      <c r="Q2568" t="b">
        <v>0</v>
      </c>
      <c r="R2568" t="s">
        <v>8271</v>
      </c>
      <c r="S2568" s="2">
        <f>IF(E2568=0,0,E2568/D2568*100)</f>
        <v>24.285714285714285</v>
      </c>
      <c r="T2568" s="4">
        <f>IF(E2568=0,0,E2568/P2568)</f>
        <v>53.125</v>
      </c>
      <c r="U2568" t="str">
        <f>PROPER(LEFT(R2568,(SEARCH("/",R2568)-2)+1))</f>
        <v>Theater</v>
      </c>
      <c r="V2568" t="str">
        <f>PROPER(RIGHT(R2568,LEN(R2568)-SEARCH("/",R2568)))</f>
        <v>Plays</v>
      </c>
    </row>
    <row r="2569" spans="1:22" x14ac:dyDescent="0.25">
      <c r="A2569">
        <v>3959</v>
      </c>
      <c r="B2569" s="7" t="s">
        <v>3956</v>
      </c>
      <c r="C2569" s="7" t="s">
        <v>8066</v>
      </c>
      <c r="D2569" s="4">
        <v>1200</v>
      </c>
      <c r="E2569" s="4">
        <v>292</v>
      </c>
      <c r="F2569" t="s">
        <v>8221</v>
      </c>
      <c r="G2569" t="s">
        <v>8224</v>
      </c>
      <c r="H2569" t="s">
        <v>8246</v>
      </c>
      <c r="I2569">
        <v>1411930556</v>
      </c>
      <c r="J2569" s="11">
        <f>(((I2569/60)/60)/24)+DATE(1970,1,1)</f>
        <v>41910.788842592592</v>
      </c>
      <c r="K2569">
        <v>1409338556</v>
      </c>
      <c r="L2569" s="15">
        <f>(((K2569/60)/60)/24)+DATE(1970,1,1)</f>
        <v>41880.788842592592</v>
      </c>
      <c r="M2569" s="63">
        <f>DATEDIF(L2569,J2569,"D")</f>
        <v>30</v>
      </c>
      <c r="N2569" s="5">
        <v>30</v>
      </c>
      <c r="O2569" t="b">
        <v>0</v>
      </c>
      <c r="P2569">
        <v>12</v>
      </c>
      <c r="Q2569" t="b">
        <v>0</v>
      </c>
      <c r="R2569" t="s">
        <v>8271</v>
      </c>
      <c r="S2569" s="2">
        <f>IF(E2569=0,0,E2569/D2569*100)</f>
        <v>24.333333333333336</v>
      </c>
      <c r="T2569" s="4">
        <f>IF(E2569=0,0,E2569/P2569)</f>
        <v>24.333333333333332</v>
      </c>
      <c r="U2569" t="str">
        <f>PROPER(LEFT(R2569,(SEARCH("/",R2569)-2)+1))</f>
        <v>Theater</v>
      </c>
      <c r="V2569" t="str">
        <f>PROPER(RIGHT(R2569,LEN(R2569)-SEARCH("/",R2569)))</f>
        <v>Plays</v>
      </c>
    </row>
    <row r="2570" spans="1:22" x14ac:dyDescent="0.25">
      <c r="A2570">
        <v>3960</v>
      </c>
      <c r="B2570" s="7" t="s">
        <v>3957</v>
      </c>
      <c r="C2570" s="7" t="s">
        <v>8067</v>
      </c>
      <c r="D2570" s="4">
        <v>3000</v>
      </c>
      <c r="E2570" s="4">
        <v>45</v>
      </c>
      <c r="F2570" t="s">
        <v>8221</v>
      </c>
      <c r="G2570" t="s">
        <v>8224</v>
      </c>
      <c r="H2570" t="s">
        <v>8246</v>
      </c>
      <c r="I2570">
        <v>1451852256</v>
      </c>
      <c r="J2570" s="11">
        <f>(((I2570/60)/60)/24)+DATE(1970,1,1)</f>
        <v>42372.845555555556</v>
      </c>
      <c r="K2570">
        <v>1449260256</v>
      </c>
      <c r="L2570" s="15">
        <f>(((K2570/60)/60)/24)+DATE(1970,1,1)</f>
        <v>42342.845555555556</v>
      </c>
      <c r="M2570" s="63">
        <f>DATEDIF(L2570,J2570,"D")</f>
        <v>30</v>
      </c>
      <c r="N2570" s="5">
        <v>30</v>
      </c>
      <c r="O2570" t="b">
        <v>0</v>
      </c>
      <c r="P2570">
        <v>4</v>
      </c>
      <c r="Q2570" t="b">
        <v>0</v>
      </c>
      <c r="R2570" t="s">
        <v>8271</v>
      </c>
      <c r="S2570" s="2">
        <f>IF(E2570=0,0,E2570/D2570*100)</f>
        <v>1.5</v>
      </c>
      <c r="T2570" s="4">
        <f>IF(E2570=0,0,E2570/P2570)</f>
        <v>11.25</v>
      </c>
      <c r="U2570" t="str">
        <f>PROPER(LEFT(R2570,(SEARCH("/",R2570)-2)+1))</f>
        <v>Theater</v>
      </c>
      <c r="V2570" t="str">
        <f>PROPER(RIGHT(R2570,LEN(R2570)-SEARCH("/",R2570)))</f>
        <v>Plays</v>
      </c>
    </row>
    <row r="2571" spans="1:22" x14ac:dyDescent="0.25">
      <c r="A2571">
        <v>3963</v>
      </c>
      <c r="B2571" s="7" t="s">
        <v>3960</v>
      </c>
      <c r="C2571" s="7" t="s">
        <v>8070</v>
      </c>
      <c r="D2571" s="4">
        <v>10000</v>
      </c>
      <c r="E2571" s="4">
        <v>0</v>
      </c>
      <c r="F2571" t="s">
        <v>8221</v>
      </c>
      <c r="G2571" t="s">
        <v>8229</v>
      </c>
      <c r="H2571" t="s">
        <v>8251</v>
      </c>
      <c r="I2571">
        <v>1447821717</v>
      </c>
      <c r="J2571" s="11">
        <f>(((I2571/60)/60)/24)+DATE(1970,1,1)</f>
        <v>42326.195798611108</v>
      </c>
      <c r="K2571">
        <v>1445226117</v>
      </c>
      <c r="L2571" s="15">
        <f>(((K2571/60)/60)/24)+DATE(1970,1,1)</f>
        <v>42296.154131944444</v>
      </c>
      <c r="M2571" s="63">
        <f>DATEDIF(L2571,J2571,"D")</f>
        <v>30</v>
      </c>
      <c r="N2571" s="5">
        <v>30</v>
      </c>
      <c r="O2571" t="b">
        <v>0</v>
      </c>
      <c r="P2571">
        <v>0</v>
      </c>
      <c r="Q2571" t="b">
        <v>0</v>
      </c>
      <c r="R2571" t="s">
        <v>8271</v>
      </c>
      <c r="S2571" s="2">
        <f>IF(E2571=0,0,E2571/D2571*100)</f>
        <v>0</v>
      </c>
      <c r="T2571" s="4">
        <f>IF(E2571=0,0,E2571/P2571)</f>
        <v>0</v>
      </c>
      <c r="U2571" t="str">
        <f>PROPER(LEFT(R2571,(SEARCH("/",R2571)-2)+1))</f>
        <v>Theater</v>
      </c>
      <c r="V2571" t="str">
        <f>PROPER(RIGHT(R2571,LEN(R2571)-SEARCH("/",R2571)))</f>
        <v>Plays</v>
      </c>
    </row>
    <row r="2572" spans="1:22" x14ac:dyDescent="0.25">
      <c r="A2572">
        <v>3967</v>
      </c>
      <c r="B2572" s="7" t="s">
        <v>3964</v>
      </c>
      <c r="C2572" s="7" t="s">
        <v>8074</v>
      </c>
      <c r="D2572" s="4">
        <v>1700</v>
      </c>
      <c r="E2572" s="4">
        <v>410</v>
      </c>
      <c r="F2572" t="s">
        <v>8221</v>
      </c>
      <c r="G2572" t="s">
        <v>8224</v>
      </c>
      <c r="H2572" t="s">
        <v>8246</v>
      </c>
      <c r="I2572">
        <v>1488783507</v>
      </c>
      <c r="J2572" s="11">
        <f>(((I2572/60)/60)/24)+DATE(1970,1,1)</f>
        <v>42800.290590277778</v>
      </c>
      <c r="K2572">
        <v>1486191507</v>
      </c>
      <c r="L2572" s="15">
        <f>(((K2572/60)/60)/24)+DATE(1970,1,1)</f>
        <v>42770.290590277778</v>
      </c>
      <c r="M2572" s="63">
        <f>DATEDIF(L2572,J2572,"D")</f>
        <v>30</v>
      </c>
      <c r="N2572" s="5">
        <v>30</v>
      </c>
      <c r="O2572" t="b">
        <v>0</v>
      </c>
      <c r="P2572">
        <v>10</v>
      </c>
      <c r="Q2572" t="b">
        <v>0</v>
      </c>
      <c r="R2572" t="s">
        <v>8271</v>
      </c>
      <c r="S2572" s="2">
        <f>IF(E2572=0,0,E2572/D2572*100)</f>
        <v>24.117647058823529</v>
      </c>
      <c r="T2572" s="4">
        <f>IF(E2572=0,0,E2572/P2572)</f>
        <v>41</v>
      </c>
      <c r="U2572" t="str">
        <f>PROPER(LEFT(R2572,(SEARCH("/",R2572)-2)+1))</f>
        <v>Theater</v>
      </c>
      <c r="V2572" t="str">
        <f>PROPER(RIGHT(R2572,LEN(R2572)-SEARCH("/",R2572)))</f>
        <v>Plays</v>
      </c>
    </row>
    <row r="2573" spans="1:22" x14ac:dyDescent="0.25">
      <c r="A2573">
        <v>3970</v>
      </c>
      <c r="B2573" s="7" t="s">
        <v>3967</v>
      </c>
      <c r="C2573" s="7" t="s">
        <v>8077</v>
      </c>
      <c r="D2573" s="4">
        <v>15000</v>
      </c>
      <c r="E2573" s="4">
        <v>11</v>
      </c>
      <c r="F2573" t="s">
        <v>8221</v>
      </c>
      <c r="G2573" t="s">
        <v>8224</v>
      </c>
      <c r="H2573" t="s">
        <v>8246</v>
      </c>
      <c r="I2573">
        <v>1460925811</v>
      </c>
      <c r="J2573" s="11">
        <f>(((I2573/60)/60)/24)+DATE(1970,1,1)</f>
        <v>42477.863553240735</v>
      </c>
      <c r="K2573">
        <v>1458333811</v>
      </c>
      <c r="L2573" s="15">
        <f>(((K2573/60)/60)/24)+DATE(1970,1,1)</f>
        <v>42447.863553240735</v>
      </c>
      <c r="M2573" s="63">
        <f>DATEDIF(L2573,J2573,"D")</f>
        <v>30</v>
      </c>
      <c r="N2573" s="5">
        <v>30</v>
      </c>
      <c r="O2573" t="b">
        <v>0</v>
      </c>
      <c r="P2573">
        <v>2</v>
      </c>
      <c r="Q2573" t="b">
        <v>0</v>
      </c>
      <c r="R2573" t="s">
        <v>8271</v>
      </c>
      <c r="S2573" s="2">
        <f>IF(E2573=0,0,E2573/D2573*100)</f>
        <v>7.3333333333333334E-2</v>
      </c>
      <c r="T2573" s="4">
        <f>IF(E2573=0,0,E2573/P2573)</f>
        <v>5.5</v>
      </c>
      <c r="U2573" t="str">
        <f>PROPER(LEFT(R2573,(SEARCH("/",R2573)-2)+1))</f>
        <v>Theater</v>
      </c>
      <c r="V2573" t="str">
        <f>PROPER(RIGHT(R2573,LEN(R2573)-SEARCH("/",R2573)))</f>
        <v>Plays</v>
      </c>
    </row>
    <row r="2574" spans="1:22" x14ac:dyDescent="0.25">
      <c r="A2574">
        <v>3971</v>
      </c>
      <c r="B2574" s="7" t="s">
        <v>3968</v>
      </c>
      <c r="C2574" s="7" t="s">
        <v>8078</v>
      </c>
      <c r="D2574" s="4">
        <v>14000</v>
      </c>
      <c r="E2574" s="4">
        <v>136</v>
      </c>
      <c r="F2574" t="s">
        <v>8221</v>
      </c>
      <c r="G2574" t="s">
        <v>8224</v>
      </c>
      <c r="H2574" t="s">
        <v>8246</v>
      </c>
      <c r="I2574">
        <v>1405947126</v>
      </c>
      <c r="J2574" s="11">
        <f>(((I2574/60)/60)/24)+DATE(1970,1,1)</f>
        <v>41841.536180555559</v>
      </c>
      <c r="K2574">
        <v>1403355126</v>
      </c>
      <c r="L2574" s="15">
        <f>(((K2574/60)/60)/24)+DATE(1970,1,1)</f>
        <v>41811.536180555559</v>
      </c>
      <c r="M2574" s="63">
        <f>DATEDIF(L2574,J2574,"D")</f>
        <v>30</v>
      </c>
      <c r="N2574" s="5">
        <v>30</v>
      </c>
      <c r="O2574" t="b">
        <v>0</v>
      </c>
      <c r="P2574">
        <v>6</v>
      </c>
      <c r="Q2574" t="b">
        <v>0</v>
      </c>
      <c r="R2574" t="s">
        <v>8271</v>
      </c>
      <c r="S2574" s="2">
        <f>IF(E2574=0,0,E2574/D2574*100)</f>
        <v>0.97142857142857131</v>
      </c>
      <c r="T2574" s="4">
        <f>IF(E2574=0,0,E2574/P2574)</f>
        <v>22.666666666666668</v>
      </c>
      <c r="U2574" t="str">
        <f>PROPER(LEFT(R2574,(SEARCH("/",R2574)-2)+1))</f>
        <v>Theater</v>
      </c>
      <c r="V2574" t="str">
        <f>PROPER(RIGHT(R2574,LEN(R2574)-SEARCH("/",R2574)))</f>
        <v>Plays</v>
      </c>
    </row>
    <row r="2575" spans="1:22" x14ac:dyDescent="0.25">
      <c r="A2575">
        <v>3973</v>
      </c>
      <c r="B2575" s="7" t="s">
        <v>3970</v>
      </c>
      <c r="C2575" s="7" t="s">
        <v>8080</v>
      </c>
      <c r="D2575" s="4">
        <v>5000</v>
      </c>
      <c r="E2575" s="4">
        <v>3905</v>
      </c>
      <c r="F2575" t="s">
        <v>8221</v>
      </c>
      <c r="G2575" t="s">
        <v>8224</v>
      </c>
      <c r="H2575" t="s">
        <v>8246</v>
      </c>
      <c r="I2575">
        <v>1462766400</v>
      </c>
      <c r="J2575" s="11">
        <f>(((I2575/60)/60)/24)+DATE(1970,1,1)</f>
        <v>42499.166666666672</v>
      </c>
      <c r="K2575">
        <v>1460219110</v>
      </c>
      <c r="L2575" s="15">
        <f>(((K2575/60)/60)/24)+DATE(1970,1,1)</f>
        <v>42469.68414351852</v>
      </c>
      <c r="M2575" s="63">
        <f>DATEDIF(L2575,J2575,"D")</f>
        <v>30</v>
      </c>
      <c r="N2575" s="5">
        <v>30</v>
      </c>
      <c r="O2575" t="b">
        <v>0</v>
      </c>
      <c r="P2575">
        <v>37</v>
      </c>
      <c r="Q2575" t="b">
        <v>0</v>
      </c>
      <c r="R2575" t="s">
        <v>8271</v>
      </c>
      <c r="S2575" s="2">
        <f>IF(E2575=0,0,E2575/D2575*100)</f>
        <v>78.100000000000009</v>
      </c>
      <c r="T2575" s="4">
        <f>IF(E2575=0,0,E2575/P2575)</f>
        <v>105.54054054054055</v>
      </c>
      <c r="U2575" t="str">
        <f>PROPER(LEFT(R2575,(SEARCH("/",R2575)-2)+1))</f>
        <v>Theater</v>
      </c>
      <c r="V2575" t="str">
        <f>PROPER(RIGHT(R2575,LEN(R2575)-SEARCH("/",R2575)))</f>
        <v>Plays</v>
      </c>
    </row>
    <row r="2576" spans="1:22" x14ac:dyDescent="0.25">
      <c r="A2576">
        <v>3974</v>
      </c>
      <c r="B2576" s="7" t="s">
        <v>3971</v>
      </c>
      <c r="C2576" s="7" t="s">
        <v>8081</v>
      </c>
      <c r="D2576" s="4">
        <v>1000</v>
      </c>
      <c r="E2576" s="4">
        <v>320</v>
      </c>
      <c r="F2576" t="s">
        <v>8221</v>
      </c>
      <c r="G2576" t="s">
        <v>8225</v>
      </c>
      <c r="H2576" t="s">
        <v>8247</v>
      </c>
      <c r="I2576">
        <v>1464872848</v>
      </c>
      <c r="J2576" s="11">
        <f>(((I2576/60)/60)/24)+DATE(1970,1,1)</f>
        <v>42523.546851851846</v>
      </c>
      <c r="K2576">
        <v>1462280848</v>
      </c>
      <c r="L2576" s="15">
        <f>(((K2576/60)/60)/24)+DATE(1970,1,1)</f>
        <v>42493.546851851846</v>
      </c>
      <c r="M2576" s="63">
        <f>DATEDIF(L2576,J2576,"D")</f>
        <v>30</v>
      </c>
      <c r="N2576" s="5">
        <v>30</v>
      </c>
      <c r="O2576" t="b">
        <v>0</v>
      </c>
      <c r="P2576">
        <v>11</v>
      </c>
      <c r="Q2576" t="b">
        <v>0</v>
      </c>
      <c r="R2576" t="s">
        <v>8271</v>
      </c>
      <c r="S2576" s="2">
        <f>IF(E2576=0,0,E2576/D2576*100)</f>
        <v>32</v>
      </c>
      <c r="T2576" s="4">
        <f>IF(E2576=0,0,E2576/P2576)</f>
        <v>29.09090909090909</v>
      </c>
      <c r="U2576" t="str">
        <f>PROPER(LEFT(R2576,(SEARCH("/",R2576)-2)+1))</f>
        <v>Theater</v>
      </c>
      <c r="V2576" t="str">
        <f>PROPER(RIGHT(R2576,LEN(R2576)-SEARCH("/",R2576)))</f>
        <v>Plays</v>
      </c>
    </row>
    <row r="2577" spans="1:22" x14ac:dyDescent="0.25">
      <c r="A2577">
        <v>3975</v>
      </c>
      <c r="B2577" s="7" t="s">
        <v>3972</v>
      </c>
      <c r="C2577" s="7" t="s">
        <v>8082</v>
      </c>
      <c r="D2577" s="4">
        <v>678</v>
      </c>
      <c r="E2577" s="4">
        <v>0</v>
      </c>
      <c r="F2577" t="s">
        <v>8221</v>
      </c>
      <c r="G2577" t="s">
        <v>8224</v>
      </c>
      <c r="H2577" t="s">
        <v>8246</v>
      </c>
      <c r="I2577">
        <v>1468442898</v>
      </c>
      <c r="J2577" s="11">
        <f>(((I2577/60)/60)/24)+DATE(1970,1,1)</f>
        <v>42564.866875</v>
      </c>
      <c r="K2577">
        <v>1465850898</v>
      </c>
      <c r="L2577" s="15">
        <f>(((K2577/60)/60)/24)+DATE(1970,1,1)</f>
        <v>42534.866875</v>
      </c>
      <c r="M2577" s="63">
        <f>DATEDIF(L2577,J2577,"D")</f>
        <v>30</v>
      </c>
      <c r="N2577" s="5">
        <v>30</v>
      </c>
      <c r="O2577" t="b">
        <v>0</v>
      </c>
      <c r="P2577">
        <v>0</v>
      </c>
      <c r="Q2577" t="b">
        <v>0</v>
      </c>
      <c r="R2577" t="s">
        <v>8271</v>
      </c>
      <c r="S2577" s="2">
        <f>IF(E2577=0,0,E2577/D2577*100)</f>
        <v>0</v>
      </c>
      <c r="T2577" s="4">
        <f>IF(E2577=0,0,E2577/P2577)</f>
        <v>0</v>
      </c>
      <c r="U2577" t="str">
        <f>PROPER(LEFT(R2577,(SEARCH("/",R2577)-2)+1))</f>
        <v>Theater</v>
      </c>
      <c r="V2577" t="str">
        <f>PROPER(RIGHT(R2577,LEN(R2577)-SEARCH("/",R2577)))</f>
        <v>Plays</v>
      </c>
    </row>
    <row r="2578" spans="1:22" x14ac:dyDescent="0.25">
      <c r="A2578">
        <v>3977</v>
      </c>
      <c r="B2578" s="7" t="s">
        <v>3974</v>
      </c>
      <c r="C2578" s="7" t="s">
        <v>8084</v>
      </c>
      <c r="D2578" s="4">
        <v>90000</v>
      </c>
      <c r="E2578" s="4">
        <v>1305</v>
      </c>
      <c r="F2578" t="s">
        <v>8221</v>
      </c>
      <c r="G2578" t="s">
        <v>8224</v>
      </c>
      <c r="H2578" t="s">
        <v>8246</v>
      </c>
      <c r="I2578">
        <v>1469213732</v>
      </c>
      <c r="J2578" s="11">
        <f>(((I2578/60)/60)/24)+DATE(1970,1,1)</f>
        <v>42573.788564814815</v>
      </c>
      <c r="K2578">
        <v>1466621732</v>
      </c>
      <c r="L2578" s="15">
        <f>(((K2578/60)/60)/24)+DATE(1970,1,1)</f>
        <v>42543.788564814815</v>
      </c>
      <c r="M2578" s="63">
        <f>DATEDIF(L2578,J2578,"D")</f>
        <v>30</v>
      </c>
      <c r="N2578" s="5">
        <v>30</v>
      </c>
      <c r="O2578" t="b">
        <v>0</v>
      </c>
      <c r="P2578">
        <v>6</v>
      </c>
      <c r="Q2578" t="b">
        <v>0</v>
      </c>
      <c r="R2578" t="s">
        <v>8271</v>
      </c>
      <c r="S2578" s="2">
        <f>IF(E2578=0,0,E2578/D2578*100)</f>
        <v>1.4500000000000002</v>
      </c>
      <c r="T2578" s="4">
        <f>IF(E2578=0,0,E2578/P2578)</f>
        <v>217.5</v>
      </c>
      <c r="U2578" t="str">
        <f>PROPER(LEFT(R2578,(SEARCH("/",R2578)-2)+1))</f>
        <v>Theater</v>
      </c>
      <c r="V2578" t="str">
        <f>PROPER(RIGHT(R2578,LEN(R2578)-SEARCH("/",R2578)))</f>
        <v>Plays</v>
      </c>
    </row>
    <row r="2579" spans="1:22" x14ac:dyDescent="0.25">
      <c r="A2579">
        <v>3980</v>
      </c>
      <c r="B2579" s="7" t="s">
        <v>3977</v>
      </c>
      <c r="C2579" s="7" t="s">
        <v>8087</v>
      </c>
      <c r="D2579" s="4">
        <v>2500</v>
      </c>
      <c r="E2579" s="4">
        <v>450</v>
      </c>
      <c r="F2579" t="s">
        <v>8221</v>
      </c>
      <c r="G2579" t="s">
        <v>8224</v>
      </c>
      <c r="H2579" t="s">
        <v>8246</v>
      </c>
      <c r="I2579">
        <v>1404570147</v>
      </c>
      <c r="J2579" s="11">
        <f>(((I2579/60)/60)/24)+DATE(1970,1,1)</f>
        <v>41825.598923611113</v>
      </c>
      <c r="K2579">
        <v>1401978147</v>
      </c>
      <c r="L2579" s="15">
        <f>(((K2579/60)/60)/24)+DATE(1970,1,1)</f>
        <v>41795.598923611113</v>
      </c>
      <c r="M2579" s="63">
        <f>DATEDIF(L2579,J2579,"D")</f>
        <v>30</v>
      </c>
      <c r="N2579" s="5">
        <v>30</v>
      </c>
      <c r="O2579" t="b">
        <v>0</v>
      </c>
      <c r="P2579">
        <v>7</v>
      </c>
      <c r="Q2579" t="b">
        <v>0</v>
      </c>
      <c r="R2579" t="s">
        <v>8271</v>
      </c>
      <c r="S2579" s="2">
        <f>IF(E2579=0,0,E2579/D2579*100)</f>
        <v>18</v>
      </c>
      <c r="T2579" s="4">
        <f>IF(E2579=0,0,E2579/P2579)</f>
        <v>64.285714285714292</v>
      </c>
      <c r="U2579" t="str">
        <f>PROPER(LEFT(R2579,(SEARCH("/",R2579)-2)+1))</f>
        <v>Theater</v>
      </c>
      <c r="V2579" t="str">
        <f>PROPER(RIGHT(R2579,LEN(R2579)-SEARCH("/",R2579)))</f>
        <v>Plays</v>
      </c>
    </row>
    <row r="2580" spans="1:22" x14ac:dyDescent="0.25">
      <c r="A2580">
        <v>3989</v>
      </c>
      <c r="B2580" s="7" t="s">
        <v>3985</v>
      </c>
      <c r="C2580" s="7" t="s">
        <v>8095</v>
      </c>
      <c r="D2580" s="4">
        <v>3000</v>
      </c>
      <c r="E2580" s="4">
        <v>0</v>
      </c>
      <c r="F2580" t="s">
        <v>8221</v>
      </c>
      <c r="G2580" t="s">
        <v>8224</v>
      </c>
      <c r="H2580" t="s">
        <v>8246</v>
      </c>
      <c r="I2580">
        <v>1447009181</v>
      </c>
      <c r="J2580" s="11">
        <f>(((I2580/60)/60)/24)+DATE(1970,1,1)</f>
        <v>42316.791446759264</v>
      </c>
      <c r="K2580">
        <v>1444413581</v>
      </c>
      <c r="L2580" s="15">
        <f>(((K2580/60)/60)/24)+DATE(1970,1,1)</f>
        <v>42286.749780092592</v>
      </c>
      <c r="M2580" s="63">
        <f>DATEDIF(L2580,J2580,"D")</f>
        <v>30</v>
      </c>
      <c r="N2580" s="5">
        <v>30</v>
      </c>
      <c r="O2580" t="b">
        <v>0</v>
      </c>
      <c r="P2580">
        <v>0</v>
      </c>
      <c r="Q2580" t="b">
        <v>0</v>
      </c>
      <c r="R2580" t="s">
        <v>8271</v>
      </c>
      <c r="S2580" s="2">
        <f>IF(E2580=0,0,E2580/D2580*100)</f>
        <v>0</v>
      </c>
      <c r="T2580" s="4">
        <f>IF(E2580=0,0,E2580/P2580)</f>
        <v>0</v>
      </c>
      <c r="U2580" t="str">
        <f>PROPER(LEFT(R2580,(SEARCH("/",R2580)-2)+1))</f>
        <v>Theater</v>
      </c>
      <c r="V2580" t="str">
        <f>PROPER(RIGHT(R2580,LEN(R2580)-SEARCH("/",R2580)))</f>
        <v>Plays</v>
      </c>
    </row>
    <row r="2581" spans="1:22" x14ac:dyDescent="0.25">
      <c r="A2581">
        <v>3990</v>
      </c>
      <c r="B2581" s="7" t="s">
        <v>3986</v>
      </c>
      <c r="C2581" s="7" t="s">
        <v>8096</v>
      </c>
      <c r="D2581" s="4">
        <v>1650</v>
      </c>
      <c r="E2581" s="4">
        <v>69</v>
      </c>
      <c r="F2581" t="s">
        <v>8221</v>
      </c>
      <c r="G2581" t="s">
        <v>8225</v>
      </c>
      <c r="H2581" t="s">
        <v>8247</v>
      </c>
      <c r="I2581">
        <v>1456934893</v>
      </c>
      <c r="J2581" s="11">
        <f>(((I2581/60)/60)/24)+DATE(1970,1,1)</f>
        <v>42431.672372685185</v>
      </c>
      <c r="K2581">
        <v>1454342893</v>
      </c>
      <c r="L2581" s="15">
        <f>(((K2581/60)/60)/24)+DATE(1970,1,1)</f>
        <v>42401.672372685185</v>
      </c>
      <c r="M2581" s="63">
        <f>DATEDIF(L2581,J2581,"D")</f>
        <v>30</v>
      </c>
      <c r="N2581" s="5">
        <v>30</v>
      </c>
      <c r="O2581" t="b">
        <v>0</v>
      </c>
      <c r="P2581">
        <v>3</v>
      </c>
      <c r="Q2581" t="b">
        <v>0</v>
      </c>
      <c r="R2581" t="s">
        <v>8271</v>
      </c>
      <c r="S2581" s="2">
        <f>IF(E2581=0,0,E2581/D2581*100)</f>
        <v>4.1818181818181817</v>
      </c>
      <c r="T2581" s="4">
        <f>IF(E2581=0,0,E2581/P2581)</f>
        <v>23</v>
      </c>
      <c r="U2581" t="str">
        <f>PROPER(LEFT(R2581,(SEARCH("/",R2581)-2)+1))</f>
        <v>Theater</v>
      </c>
      <c r="V2581" t="str">
        <f>PROPER(RIGHT(R2581,LEN(R2581)-SEARCH("/",R2581)))</f>
        <v>Plays</v>
      </c>
    </row>
    <row r="2582" spans="1:22" x14ac:dyDescent="0.25">
      <c r="A2582">
        <v>3991</v>
      </c>
      <c r="B2582" s="7" t="s">
        <v>3987</v>
      </c>
      <c r="C2582" s="7" t="s">
        <v>8097</v>
      </c>
      <c r="D2582" s="4">
        <v>500</v>
      </c>
      <c r="E2582" s="4">
        <v>100</v>
      </c>
      <c r="F2582" t="s">
        <v>8221</v>
      </c>
      <c r="G2582" t="s">
        <v>8224</v>
      </c>
      <c r="H2582" t="s">
        <v>8246</v>
      </c>
      <c r="I2582">
        <v>1433086082</v>
      </c>
      <c r="J2582" s="11">
        <f>(((I2582/60)/60)/24)+DATE(1970,1,1)</f>
        <v>42155.644467592589</v>
      </c>
      <c r="K2582">
        <v>1430494082</v>
      </c>
      <c r="L2582" s="15">
        <f>(((K2582/60)/60)/24)+DATE(1970,1,1)</f>
        <v>42125.644467592589</v>
      </c>
      <c r="M2582" s="63">
        <f>DATEDIF(L2582,J2582,"D")</f>
        <v>30</v>
      </c>
      <c r="N2582" s="5">
        <v>30</v>
      </c>
      <c r="O2582" t="b">
        <v>0</v>
      </c>
      <c r="P2582">
        <v>1</v>
      </c>
      <c r="Q2582" t="b">
        <v>0</v>
      </c>
      <c r="R2582" t="s">
        <v>8271</v>
      </c>
      <c r="S2582" s="2">
        <f>IF(E2582=0,0,E2582/D2582*100)</f>
        <v>20</v>
      </c>
      <c r="T2582" s="4">
        <f>IF(E2582=0,0,E2582/P2582)</f>
        <v>100</v>
      </c>
      <c r="U2582" t="str">
        <f>PROPER(LEFT(R2582,(SEARCH("/",R2582)-2)+1))</f>
        <v>Theater</v>
      </c>
      <c r="V2582" t="str">
        <f>PROPER(RIGHT(R2582,LEN(R2582)-SEARCH("/",R2582)))</f>
        <v>Plays</v>
      </c>
    </row>
    <row r="2583" spans="1:22" x14ac:dyDescent="0.25">
      <c r="A2583">
        <v>3993</v>
      </c>
      <c r="B2583" s="7" t="s">
        <v>3989</v>
      </c>
      <c r="C2583" s="7" t="s">
        <v>8099</v>
      </c>
      <c r="D2583" s="4">
        <v>50000</v>
      </c>
      <c r="E2583" s="4">
        <v>3</v>
      </c>
      <c r="F2583" t="s">
        <v>8221</v>
      </c>
      <c r="G2583" t="s">
        <v>8224</v>
      </c>
      <c r="H2583" t="s">
        <v>8246</v>
      </c>
      <c r="I2583">
        <v>1431549912</v>
      </c>
      <c r="J2583" s="11">
        <f>(((I2583/60)/60)/24)+DATE(1970,1,1)</f>
        <v>42137.864722222221</v>
      </c>
      <c r="K2583">
        <v>1428957912</v>
      </c>
      <c r="L2583" s="15">
        <f>(((K2583/60)/60)/24)+DATE(1970,1,1)</f>
        <v>42107.864722222221</v>
      </c>
      <c r="M2583" s="63">
        <f>DATEDIF(L2583,J2583,"D")</f>
        <v>30</v>
      </c>
      <c r="N2583" s="5">
        <v>30</v>
      </c>
      <c r="O2583" t="b">
        <v>0</v>
      </c>
      <c r="P2583">
        <v>1</v>
      </c>
      <c r="Q2583" t="b">
        <v>0</v>
      </c>
      <c r="R2583" t="s">
        <v>8271</v>
      </c>
      <c r="S2583" s="2">
        <f>IF(E2583=0,0,E2583/D2583*100)</f>
        <v>6.0000000000000001E-3</v>
      </c>
      <c r="T2583" s="4">
        <f>IF(E2583=0,0,E2583/P2583)</f>
        <v>3</v>
      </c>
      <c r="U2583" t="str">
        <f>PROPER(LEFT(R2583,(SEARCH("/",R2583)-2)+1))</f>
        <v>Theater</v>
      </c>
      <c r="V2583" t="str">
        <f>PROPER(RIGHT(R2583,LEN(R2583)-SEARCH("/",R2583)))</f>
        <v>Plays</v>
      </c>
    </row>
    <row r="2584" spans="1:22" x14ac:dyDescent="0.25">
      <c r="A2584">
        <v>3994</v>
      </c>
      <c r="B2584" s="7" t="s">
        <v>3990</v>
      </c>
      <c r="C2584" s="7" t="s">
        <v>8100</v>
      </c>
      <c r="D2584" s="4">
        <v>2000</v>
      </c>
      <c r="E2584" s="4">
        <v>5</v>
      </c>
      <c r="F2584" t="s">
        <v>8221</v>
      </c>
      <c r="G2584" t="s">
        <v>8224</v>
      </c>
      <c r="H2584" t="s">
        <v>8246</v>
      </c>
      <c r="I2584">
        <v>1405761690</v>
      </c>
      <c r="J2584" s="11">
        <f>(((I2584/60)/60)/24)+DATE(1970,1,1)</f>
        <v>41839.389930555553</v>
      </c>
      <c r="K2584">
        <v>1403169690</v>
      </c>
      <c r="L2584" s="15">
        <f>(((K2584/60)/60)/24)+DATE(1970,1,1)</f>
        <v>41809.389930555553</v>
      </c>
      <c r="M2584" s="63">
        <f>DATEDIF(L2584,J2584,"D")</f>
        <v>30</v>
      </c>
      <c r="N2584" s="5">
        <v>30</v>
      </c>
      <c r="O2584" t="b">
        <v>0</v>
      </c>
      <c r="P2584">
        <v>1</v>
      </c>
      <c r="Q2584" t="b">
        <v>0</v>
      </c>
      <c r="R2584" t="s">
        <v>8271</v>
      </c>
      <c r="S2584" s="2">
        <f>IF(E2584=0,0,E2584/D2584*100)</f>
        <v>0.25</v>
      </c>
      <c r="T2584" s="4">
        <f>IF(E2584=0,0,E2584/P2584)</f>
        <v>5</v>
      </c>
      <c r="U2584" t="str">
        <f>PROPER(LEFT(R2584,(SEARCH("/",R2584)-2)+1))</f>
        <v>Theater</v>
      </c>
      <c r="V2584" t="str">
        <f>PROPER(RIGHT(R2584,LEN(R2584)-SEARCH("/",R2584)))</f>
        <v>Plays</v>
      </c>
    </row>
    <row r="2585" spans="1:22" x14ac:dyDescent="0.25">
      <c r="A2585">
        <v>3995</v>
      </c>
      <c r="B2585" s="7" t="s">
        <v>3991</v>
      </c>
      <c r="C2585" s="7" t="s">
        <v>8101</v>
      </c>
      <c r="D2585" s="4">
        <v>200</v>
      </c>
      <c r="E2585" s="4">
        <v>70</v>
      </c>
      <c r="F2585" t="s">
        <v>8221</v>
      </c>
      <c r="G2585" t="s">
        <v>8225</v>
      </c>
      <c r="H2585" t="s">
        <v>8247</v>
      </c>
      <c r="I2585">
        <v>1423913220</v>
      </c>
      <c r="J2585" s="11">
        <f>(((I2585/60)/60)/24)+DATE(1970,1,1)</f>
        <v>42049.477083333331</v>
      </c>
      <c r="K2585">
        <v>1421339077</v>
      </c>
      <c r="L2585" s="15">
        <f>(((K2585/60)/60)/24)+DATE(1970,1,1)</f>
        <v>42019.683761574073</v>
      </c>
      <c r="M2585" s="63">
        <f>DATEDIF(L2585,J2585,"D")</f>
        <v>30</v>
      </c>
      <c r="N2585" s="5">
        <v>30</v>
      </c>
      <c r="O2585" t="b">
        <v>0</v>
      </c>
      <c r="P2585">
        <v>4</v>
      </c>
      <c r="Q2585" t="b">
        <v>0</v>
      </c>
      <c r="R2585" t="s">
        <v>8271</v>
      </c>
      <c r="S2585" s="2">
        <f>IF(E2585=0,0,E2585/D2585*100)</f>
        <v>35</v>
      </c>
      <c r="T2585" s="4">
        <f>IF(E2585=0,0,E2585/P2585)</f>
        <v>17.5</v>
      </c>
      <c r="U2585" t="str">
        <f>PROPER(LEFT(R2585,(SEARCH("/",R2585)-2)+1))</f>
        <v>Theater</v>
      </c>
      <c r="V2585" t="str">
        <f>PROPER(RIGHT(R2585,LEN(R2585)-SEARCH("/",R2585)))</f>
        <v>Plays</v>
      </c>
    </row>
    <row r="2586" spans="1:22" x14ac:dyDescent="0.25">
      <c r="A2586">
        <v>3997</v>
      </c>
      <c r="B2586" s="7" t="s">
        <v>3993</v>
      </c>
      <c r="C2586" s="7" t="s">
        <v>8103</v>
      </c>
      <c r="D2586" s="4">
        <v>3000</v>
      </c>
      <c r="E2586" s="4">
        <v>0</v>
      </c>
      <c r="F2586" t="s">
        <v>8221</v>
      </c>
      <c r="G2586" t="s">
        <v>8225</v>
      </c>
      <c r="H2586" t="s">
        <v>8247</v>
      </c>
      <c r="I2586">
        <v>1428222221</v>
      </c>
      <c r="J2586" s="11">
        <f>(((I2586/60)/60)/24)+DATE(1970,1,1)</f>
        <v>42099.349780092598</v>
      </c>
      <c r="K2586">
        <v>1425633821</v>
      </c>
      <c r="L2586" s="15">
        <f>(((K2586/60)/60)/24)+DATE(1970,1,1)</f>
        <v>42069.391446759255</v>
      </c>
      <c r="M2586" s="63">
        <f>DATEDIF(L2586,J2586,"D")</f>
        <v>30</v>
      </c>
      <c r="N2586" s="5">
        <v>30</v>
      </c>
      <c r="O2586" t="b">
        <v>0</v>
      </c>
      <c r="P2586">
        <v>0</v>
      </c>
      <c r="Q2586" t="b">
        <v>0</v>
      </c>
      <c r="R2586" t="s">
        <v>8271</v>
      </c>
      <c r="S2586" s="2">
        <f>IF(E2586=0,0,E2586/D2586*100)</f>
        <v>0</v>
      </c>
      <c r="T2586" s="4">
        <f>IF(E2586=0,0,E2586/P2586)</f>
        <v>0</v>
      </c>
      <c r="U2586" t="str">
        <f>PROPER(LEFT(R2586,(SEARCH("/",R2586)-2)+1))</f>
        <v>Theater</v>
      </c>
      <c r="V2586" t="str">
        <f>PROPER(RIGHT(R2586,LEN(R2586)-SEARCH("/",R2586)))</f>
        <v>Plays</v>
      </c>
    </row>
    <row r="2587" spans="1:22" x14ac:dyDescent="0.25">
      <c r="A2587">
        <v>3998</v>
      </c>
      <c r="B2587" s="7" t="s">
        <v>3994</v>
      </c>
      <c r="C2587" s="7" t="s">
        <v>8104</v>
      </c>
      <c r="D2587" s="4">
        <v>1250</v>
      </c>
      <c r="E2587" s="4">
        <v>715</v>
      </c>
      <c r="F2587" t="s">
        <v>8221</v>
      </c>
      <c r="G2587" t="s">
        <v>8224</v>
      </c>
      <c r="H2587" t="s">
        <v>8246</v>
      </c>
      <c r="I2587">
        <v>1427580426</v>
      </c>
      <c r="J2587" s="11">
        <f>(((I2587/60)/60)/24)+DATE(1970,1,1)</f>
        <v>42091.921597222223</v>
      </c>
      <c r="K2587">
        <v>1424992026</v>
      </c>
      <c r="L2587" s="15">
        <f>(((K2587/60)/60)/24)+DATE(1970,1,1)</f>
        <v>42061.963263888887</v>
      </c>
      <c r="M2587" s="63">
        <f>DATEDIF(L2587,J2587,"D")</f>
        <v>30</v>
      </c>
      <c r="N2587" s="5">
        <v>30</v>
      </c>
      <c r="O2587" t="b">
        <v>0</v>
      </c>
      <c r="P2587">
        <v>12</v>
      </c>
      <c r="Q2587" t="b">
        <v>0</v>
      </c>
      <c r="R2587" t="s">
        <v>8271</v>
      </c>
      <c r="S2587" s="2">
        <f>IF(E2587=0,0,E2587/D2587*100)</f>
        <v>57.199999999999996</v>
      </c>
      <c r="T2587" s="4">
        <f>IF(E2587=0,0,E2587/P2587)</f>
        <v>59.583333333333336</v>
      </c>
      <c r="U2587" t="str">
        <f>PROPER(LEFT(R2587,(SEARCH("/",R2587)-2)+1))</f>
        <v>Theater</v>
      </c>
      <c r="V2587" t="str">
        <f>PROPER(RIGHT(R2587,LEN(R2587)-SEARCH("/",R2587)))</f>
        <v>Plays</v>
      </c>
    </row>
    <row r="2588" spans="1:22" x14ac:dyDescent="0.25">
      <c r="A2588">
        <v>4002</v>
      </c>
      <c r="B2588" s="7" t="s">
        <v>3998</v>
      </c>
      <c r="C2588" s="7" t="s">
        <v>8108</v>
      </c>
      <c r="D2588" s="4">
        <v>1250</v>
      </c>
      <c r="E2588" s="4">
        <v>23</v>
      </c>
      <c r="F2588" t="s">
        <v>8221</v>
      </c>
      <c r="G2588" t="s">
        <v>8224</v>
      </c>
      <c r="H2588" t="s">
        <v>8246</v>
      </c>
      <c r="I2588">
        <v>1411779761</v>
      </c>
      <c r="J2588" s="11">
        <f>(((I2588/60)/60)/24)+DATE(1970,1,1)</f>
        <v>41909.043530092589</v>
      </c>
      <c r="K2588">
        <v>1409187761</v>
      </c>
      <c r="L2588" s="15">
        <f>(((K2588/60)/60)/24)+DATE(1970,1,1)</f>
        <v>41879.043530092589</v>
      </c>
      <c r="M2588" s="63">
        <f>DATEDIF(L2588,J2588,"D")</f>
        <v>30</v>
      </c>
      <c r="N2588" s="5">
        <v>30</v>
      </c>
      <c r="O2588" t="b">
        <v>0</v>
      </c>
      <c r="P2588">
        <v>4</v>
      </c>
      <c r="Q2588" t="b">
        <v>0</v>
      </c>
      <c r="R2588" t="s">
        <v>8271</v>
      </c>
      <c r="S2588" s="2">
        <f>IF(E2588=0,0,E2588/D2588*100)</f>
        <v>1.8399999999999999</v>
      </c>
      <c r="T2588" s="4">
        <f>IF(E2588=0,0,E2588/P2588)</f>
        <v>5.75</v>
      </c>
      <c r="U2588" t="str">
        <f>PROPER(LEFT(R2588,(SEARCH("/",R2588)-2)+1))</f>
        <v>Theater</v>
      </c>
      <c r="V2588" t="str">
        <f>PROPER(RIGHT(R2588,LEN(R2588)-SEARCH("/",R2588)))</f>
        <v>Plays</v>
      </c>
    </row>
    <row r="2589" spans="1:22" x14ac:dyDescent="0.25">
      <c r="A2589">
        <v>4003</v>
      </c>
      <c r="B2589" s="7" t="s">
        <v>3999</v>
      </c>
      <c r="C2589" s="7" t="s">
        <v>8071</v>
      </c>
      <c r="D2589" s="4">
        <v>2000</v>
      </c>
      <c r="E2589" s="4">
        <v>201</v>
      </c>
      <c r="F2589" t="s">
        <v>8221</v>
      </c>
      <c r="G2589" t="s">
        <v>8224</v>
      </c>
      <c r="H2589" t="s">
        <v>8246</v>
      </c>
      <c r="I2589">
        <v>1424009147</v>
      </c>
      <c r="J2589" s="11">
        <f>(((I2589/60)/60)/24)+DATE(1970,1,1)</f>
        <v>42050.587349537032</v>
      </c>
      <c r="K2589">
        <v>1421417147</v>
      </c>
      <c r="L2589" s="15">
        <f>(((K2589/60)/60)/24)+DATE(1970,1,1)</f>
        <v>42020.587349537032</v>
      </c>
      <c r="M2589" s="63">
        <f>DATEDIF(L2589,J2589,"D")</f>
        <v>30</v>
      </c>
      <c r="N2589" s="5">
        <v>30</v>
      </c>
      <c r="O2589" t="b">
        <v>0</v>
      </c>
      <c r="P2589">
        <v>2</v>
      </c>
      <c r="Q2589" t="b">
        <v>0</v>
      </c>
      <c r="R2589" t="s">
        <v>8271</v>
      </c>
      <c r="S2589" s="2">
        <f>IF(E2589=0,0,E2589/D2589*100)</f>
        <v>10.050000000000001</v>
      </c>
      <c r="T2589" s="4">
        <f>IF(E2589=0,0,E2589/P2589)</f>
        <v>100.5</v>
      </c>
      <c r="U2589" t="str">
        <f>PROPER(LEFT(R2589,(SEARCH("/",R2589)-2)+1))</f>
        <v>Theater</v>
      </c>
      <c r="V2589" t="str">
        <f>PROPER(RIGHT(R2589,LEN(R2589)-SEARCH("/",R2589)))</f>
        <v>Plays</v>
      </c>
    </row>
    <row r="2590" spans="1:22" x14ac:dyDescent="0.25">
      <c r="A2590">
        <v>4004</v>
      </c>
      <c r="B2590" s="7" t="s">
        <v>4000</v>
      </c>
      <c r="C2590" s="7" t="s">
        <v>8109</v>
      </c>
      <c r="D2590" s="4">
        <v>500</v>
      </c>
      <c r="E2590" s="4">
        <v>1</v>
      </c>
      <c r="F2590" t="s">
        <v>8221</v>
      </c>
      <c r="G2590" t="s">
        <v>8224</v>
      </c>
      <c r="H2590" t="s">
        <v>8246</v>
      </c>
      <c r="I2590">
        <v>1412740457</v>
      </c>
      <c r="J2590" s="11">
        <f>(((I2590/60)/60)/24)+DATE(1970,1,1)</f>
        <v>41920.16269675926</v>
      </c>
      <c r="K2590">
        <v>1410148457</v>
      </c>
      <c r="L2590" s="15">
        <f>(((K2590/60)/60)/24)+DATE(1970,1,1)</f>
        <v>41890.16269675926</v>
      </c>
      <c r="M2590" s="63">
        <f>DATEDIF(L2590,J2590,"D")</f>
        <v>30</v>
      </c>
      <c r="N2590" s="5">
        <v>30</v>
      </c>
      <c r="O2590" t="b">
        <v>0</v>
      </c>
      <c r="P2590">
        <v>1</v>
      </c>
      <c r="Q2590" t="b">
        <v>0</v>
      </c>
      <c r="R2590" t="s">
        <v>8271</v>
      </c>
      <c r="S2590" s="2">
        <f>IF(E2590=0,0,E2590/D2590*100)</f>
        <v>0.2</v>
      </c>
      <c r="T2590" s="4">
        <f>IF(E2590=0,0,E2590/P2590)</f>
        <v>1</v>
      </c>
      <c r="U2590" t="str">
        <f>PROPER(LEFT(R2590,(SEARCH("/",R2590)-2)+1))</f>
        <v>Theater</v>
      </c>
      <c r="V2590" t="str">
        <f>PROPER(RIGHT(R2590,LEN(R2590)-SEARCH("/",R2590)))</f>
        <v>Plays</v>
      </c>
    </row>
    <row r="2591" spans="1:22" x14ac:dyDescent="0.25">
      <c r="A2591">
        <v>4008</v>
      </c>
      <c r="B2591" s="7" t="s">
        <v>4004</v>
      </c>
      <c r="C2591" s="7" t="s">
        <v>8113</v>
      </c>
      <c r="D2591" s="4">
        <v>1000</v>
      </c>
      <c r="E2591" s="4">
        <v>60</v>
      </c>
      <c r="F2591" t="s">
        <v>8221</v>
      </c>
      <c r="G2591" t="s">
        <v>8225</v>
      </c>
      <c r="H2591" t="s">
        <v>8247</v>
      </c>
      <c r="I2591">
        <v>1437606507</v>
      </c>
      <c r="J2591" s="11">
        <f>(((I2591/60)/60)/24)+DATE(1970,1,1)</f>
        <v>42207.964201388888</v>
      </c>
      <c r="K2591">
        <v>1435014507</v>
      </c>
      <c r="L2591" s="15">
        <f>(((K2591/60)/60)/24)+DATE(1970,1,1)</f>
        <v>42177.964201388888</v>
      </c>
      <c r="M2591" s="63">
        <f>DATEDIF(L2591,J2591,"D")</f>
        <v>30</v>
      </c>
      <c r="N2591" s="5">
        <v>30</v>
      </c>
      <c r="O2591" t="b">
        <v>0</v>
      </c>
      <c r="P2591">
        <v>4</v>
      </c>
      <c r="Q2591" t="b">
        <v>0</v>
      </c>
      <c r="R2591" t="s">
        <v>8271</v>
      </c>
      <c r="S2591" s="2">
        <f>IF(E2591=0,0,E2591/D2591*100)</f>
        <v>6</v>
      </c>
      <c r="T2591" s="4">
        <f>IF(E2591=0,0,E2591/P2591)</f>
        <v>15</v>
      </c>
      <c r="U2591" t="str">
        <f>PROPER(LEFT(R2591,(SEARCH("/",R2591)-2)+1))</f>
        <v>Theater</v>
      </c>
      <c r="V2591" t="str">
        <f>PROPER(RIGHT(R2591,LEN(R2591)-SEARCH("/",R2591)))</f>
        <v>Plays</v>
      </c>
    </row>
    <row r="2592" spans="1:22" x14ac:dyDescent="0.25">
      <c r="A2592">
        <v>4011</v>
      </c>
      <c r="B2592" s="7" t="s">
        <v>4007</v>
      </c>
      <c r="C2592" s="7" t="s">
        <v>8116</v>
      </c>
      <c r="D2592" s="4">
        <v>250</v>
      </c>
      <c r="E2592" s="4">
        <v>19</v>
      </c>
      <c r="F2592" t="s">
        <v>8221</v>
      </c>
      <c r="G2592" t="s">
        <v>8225</v>
      </c>
      <c r="H2592" t="s">
        <v>8247</v>
      </c>
      <c r="I2592">
        <v>1422450278</v>
      </c>
      <c r="J2592" s="11">
        <f>(((I2592/60)/60)/24)+DATE(1970,1,1)</f>
        <v>42032.54488425926</v>
      </c>
      <c r="K2592">
        <v>1419858278</v>
      </c>
      <c r="L2592" s="15">
        <f>(((K2592/60)/60)/24)+DATE(1970,1,1)</f>
        <v>42002.54488425926</v>
      </c>
      <c r="M2592" s="63">
        <f>DATEDIF(L2592,J2592,"D")</f>
        <v>30</v>
      </c>
      <c r="N2592" s="5">
        <v>30</v>
      </c>
      <c r="O2592" t="b">
        <v>0</v>
      </c>
      <c r="P2592">
        <v>4</v>
      </c>
      <c r="Q2592" t="b">
        <v>0</v>
      </c>
      <c r="R2592" t="s">
        <v>8271</v>
      </c>
      <c r="S2592" s="2">
        <f>IF(E2592=0,0,E2592/D2592*100)</f>
        <v>7.6</v>
      </c>
      <c r="T2592" s="4">
        <f>IF(E2592=0,0,E2592/P2592)</f>
        <v>4.75</v>
      </c>
      <c r="U2592" t="str">
        <f>PROPER(LEFT(R2592,(SEARCH("/",R2592)-2)+1))</f>
        <v>Theater</v>
      </c>
      <c r="V2592" t="str">
        <f>PROPER(RIGHT(R2592,LEN(R2592)-SEARCH("/",R2592)))</f>
        <v>Plays</v>
      </c>
    </row>
    <row r="2593" spans="1:22" x14ac:dyDescent="0.25">
      <c r="A2593">
        <v>4012</v>
      </c>
      <c r="B2593" s="7" t="s">
        <v>4008</v>
      </c>
      <c r="C2593" s="7" t="s">
        <v>8117</v>
      </c>
      <c r="D2593" s="4">
        <v>575</v>
      </c>
      <c r="E2593" s="4">
        <v>0</v>
      </c>
      <c r="F2593" t="s">
        <v>8221</v>
      </c>
      <c r="G2593" t="s">
        <v>8225</v>
      </c>
      <c r="H2593" t="s">
        <v>8247</v>
      </c>
      <c r="I2593">
        <v>1430571849</v>
      </c>
      <c r="J2593" s="11">
        <f>(((I2593/60)/60)/24)+DATE(1970,1,1)</f>
        <v>42126.544548611113</v>
      </c>
      <c r="K2593">
        <v>1427979849</v>
      </c>
      <c r="L2593" s="15">
        <f>(((K2593/60)/60)/24)+DATE(1970,1,1)</f>
        <v>42096.544548611113</v>
      </c>
      <c r="M2593" s="63">
        <f>DATEDIF(L2593,J2593,"D")</f>
        <v>30</v>
      </c>
      <c r="N2593" s="5">
        <v>30</v>
      </c>
      <c r="O2593" t="b">
        <v>0</v>
      </c>
      <c r="P2593">
        <v>0</v>
      </c>
      <c r="Q2593" t="b">
        <v>0</v>
      </c>
      <c r="R2593" t="s">
        <v>8271</v>
      </c>
      <c r="S2593" s="2">
        <f>IF(E2593=0,0,E2593/D2593*100)</f>
        <v>0</v>
      </c>
      <c r="T2593" s="4">
        <f>IF(E2593=0,0,E2593/P2593)</f>
        <v>0</v>
      </c>
      <c r="U2593" t="str">
        <f>PROPER(LEFT(R2593,(SEARCH("/",R2593)-2)+1))</f>
        <v>Theater</v>
      </c>
      <c r="V2593" t="str">
        <f>PROPER(RIGHT(R2593,LEN(R2593)-SEARCH("/",R2593)))</f>
        <v>Plays</v>
      </c>
    </row>
    <row r="2594" spans="1:22" x14ac:dyDescent="0.25">
      <c r="A2594">
        <v>4013</v>
      </c>
      <c r="B2594" s="7" t="s">
        <v>4009</v>
      </c>
      <c r="C2594" s="7" t="s">
        <v>8118</v>
      </c>
      <c r="D2594" s="4">
        <v>2000</v>
      </c>
      <c r="E2594" s="4">
        <v>26</v>
      </c>
      <c r="F2594" t="s">
        <v>8221</v>
      </c>
      <c r="G2594" t="s">
        <v>8224</v>
      </c>
      <c r="H2594" t="s">
        <v>8246</v>
      </c>
      <c r="I2594">
        <v>1424070823</v>
      </c>
      <c r="J2594" s="11">
        <f>(((I2594/60)/60)/24)+DATE(1970,1,1)</f>
        <v>42051.301192129627</v>
      </c>
      <c r="K2594">
        <v>1421478823</v>
      </c>
      <c r="L2594" s="15">
        <f>(((K2594/60)/60)/24)+DATE(1970,1,1)</f>
        <v>42021.301192129627</v>
      </c>
      <c r="M2594" s="63">
        <f>DATEDIF(L2594,J2594,"D")</f>
        <v>30</v>
      </c>
      <c r="N2594" s="5">
        <v>30</v>
      </c>
      <c r="O2594" t="b">
        <v>0</v>
      </c>
      <c r="P2594">
        <v>2</v>
      </c>
      <c r="Q2594" t="b">
        <v>0</v>
      </c>
      <c r="R2594" t="s">
        <v>8271</v>
      </c>
      <c r="S2594" s="2">
        <f>IF(E2594=0,0,E2594/D2594*100)</f>
        <v>1.3</v>
      </c>
      <c r="T2594" s="4">
        <f>IF(E2594=0,0,E2594/P2594)</f>
        <v>13</v>
      </c>
      <c r="U2594" t="str">
        <f>PROPER(LEFT(R2594,(SEARCH("/",R2594)-2)+1))</f>
        <v>Theater</v>
      </c>
      <c r="V2594" t="str">
        <f>PROPER(RIGHT(R2594,LEN(R2594)-SEARCH("/",R2594)))</f>
        <v>Plays</v>
      </c>
    </row>
    <row r="2595" spans="1:22" x14ac:dyDescent="0.25">
      <c r="A2595">
        <v>4015</v>
      </c>
      <c r="B2595" s="7" t="s">
        <v>4011</v>
      </c>
      <c r="C2595" s="7" t="s">
        <v>8120</v>
      </c>
      <c r="D2595" s="4">
        <v>7000</v>
      </c>
      <c r="E2595" s="4">
        <v>1</v>
      </c>
      <c r="F2595" t="s">
        <v>8221</v>
      </c>
      <c r="G2595" t="s">
        <v>8224</v>
      </c>
      <c r="H2595" t="s">
        <v>8246</v>
      </c>
      <c r="I2595">
        <v>1437331463</v>
      </c>
      <c r="J2595" s="11">
        <f>(((I2595/60)/60)/24)+DATE(1970,1,1)</f>
        <v>42204.780821759254</v>
      </c>
      <c r="K2595">
        <v>1434739463</v>
      </c>
      <c r="L2595" s="15">
        <f>(((K2595/60)/60)/24)+DATE(1970,1,1)</f>
        <v>42174.780821759254</v>
      </c>
      <c r="M2595" s="63">
        <f>DATEDIF(L2595,J2595,"D")</f>
        <v>30</v>
      </c>
      <c r="N2595" s="5">
        <v>30</v>
      </c>
      <c r="O2595" t="b">
        <v>0</v>
      </c>
      <c r="P2595">
        <v>1</v>
      </c>
      <c r="Q2595" t="b">
        <v>0</v>
      </c>
      <c r="R2595" t="s">
        <v>8271</v>
      </c>
      <c r="S2595" s="2">
        <f>IF(E2595=0,0,E2595/D2595*100)</f>
        <v>1.4285714285714287E-2</v>
      </c>
      <c r="T2595" s="4">
        <f>IF(E2595=0,0,E2595/P2595)</f>
        <v>1</v>
      </c>
      <c r="U2595" t="str">
        <f>PROPER(LEFT(R2595,(SEARCH("/",R2595)-2)+1))</f>
        <v>Theater</v>
      </c>
      <c r="V2595" t="str">
        <f>PROPER(RIGHT(R2595,LEN(R2595)-SEARCH("/",R2595)))</f>
        <v>Plays</v>
      </c>
    </row>
    <row r="2596" spans="1:22" x14ac:dyDescent="0.25">
      <c r="A2596">
        <v>4016</v>
      </c>
      <c r="B2596" s="7" t="s">
        <v>4012</v>
      </c>
      <c r="C2596" s="7" t="s">
        <v>8121</v>
      </c>
      <c r="D2596" s="4">
        <v>500</v>
      </c>
      <c r="E2596" s="4">
        <v>70</v>
      </c>
      <c r="F2596" t="s">
        <v>8221</v>
      </c>
      <c r="G2596" t="s">
        <v>8225</v>
      </c>
      <c r="H2596" t="s">
        <v>8247</v>
      </c>
      <c r="I2596">
        <v>1410987400</v>
      </c>
      <c r="J2596" s="11">
        <f>(((I2596/60)/60)/24)+DATE(1970,1,1)</f>
        <v>41899.872685185182</v>
      </c>
      <c r="K2596">
        <v>1408395400</v>
      </c>
      <c r="L2596" s="15">
        <f>(((K2596/60)/60)/24)+DATE(1970,1,1)</f>
        <v>41869.872685185182</v>
      </c>
      <c r="M2596" s="63">
        <f>DATEDIF(L2596,J2596,"D")</f>
        <v>30</v>
      </c>
      <c r="N2596" s="5">
        <v>30</v>
      </c>
      <c r="O2596" t="b">
        <v>0</v>
      </c>
      <c r="P2596">
        <v>7</v>
      </c>
      <c r="Q2596" t="b">
        <v>0</v>
      </c>
      <c r="R2596" t="s">
        <v>8271</v>
      </c>
      <c r="S2596" s="2">
        <f>IF(E2596=0,0,E2596/D2596*100)</f>
        <v>14.000000000000002</v>
      </c>
      <c r="T2596" s="4">
        <f>IF(E2596=0,0,E2596/P2596)</f>
        <v>10</v>
      </c>
      <c r="U2596" t="str">
        <f>PROPER(LEFT(R2596,(SEARCH("/",R2596)-2)+1))</f>
        <v>Theater</v>
      </c>
      <c r="V2596" t="str">
        <f>PROPER(RIGHT(R2596,LEN(R2596)-SEARCH("/",R2596)))</f>
        <v>Plays</v>
      </c>
    </row>
    <row r="2597" spans="1:22" x14ac:dyDescent="0.25">
      <c r="A2597">
        <v>4017</v>
      </c>
      <c r="B2597" s="7" t="s">
        <v>4013</v>
      </c>
      <c r="C2597" s="7" t="s">
        <v>8122</v>
      </c>
      <c r="D2597" s="4">
        <v>10000</v>
      </c>
      <c r="E2597" s="4">
        <v>105</v>
      </c>
      <c r="F2597" t="s">
        <v>8221</v>
      </c>
      <c r="G2597" t="s">
        <v>8224</v>
      </c>
      <c r="H2597" t="s">
        <v>8246</v>
      </c>
      <c r="I2597">
        <v>1409846874</v>
      </c>
      <c r="J2597" s="11">
        <f>(((I2597/60)/60)/24)+DATE(1970,1,1)</f>
        <v>41886.672152777777</v>
      </c>
      <c r="K2597">
        <v>1407254874</v>
      </c>
      <c r="L2597" s="15">
        <f>(((K2597/60)/60)/24)+DATE(1970,1,1)</f>
        <v>41856.672152777777</v>
      </c>
      <c r="M2597" s="63">
        <f>DATEDIF(L2597,J2597,"D")</f>
        <v>30</v>
      </c>
      <c r="N2597" s="5">
        <v>30</v>
      </c>
      <c r="O2597" t="b">
        <v>0</v>
      </c>
      <c r="P2597">
        <v>2</v>
      </c>
      <c r="Q2597" t="b">
        <v>0</v>
      </c>
      <c r="R2597" t="s">
        <v>8271</v>
      </c>
      <c r="S2597" s="2">
        <f>IF(E2597=0,0,E2597/D2597*100)</f>
        <v>1.05</v>
      </c>
      <c r="T2597" s="4">
        <f>IF(E2597=0,0,E2597/P2597)</f>
        <v>52.5</v>
      </c>
      <c r="U2597" t="str">
        <f>PROPER(LEFT(R2597,(SEARCH("/",R2597)-2)+1))</f>
        <v>Theater</v>
      </c>
      <c r="V2597" t="str">
        <f>PROPER(RIGHT(R2597,LEN(R2597)-SEARCH("/",R2597)))</f>
        <v>Plays</v>
      </c>
    </row>
    <row r="2598" spans="1:22" x14ac:dyDescent="0.25">
      <c r="A2598">
        <v>4018</v>
      </c>
      <c r="B2598" s="7" t="s">
        <v>4014</v>
      </c>
      <c r="C2598" s="7" t="s">
        <v>8123</v>
      </c>
      <c r="D2598" s="4">
        <v>1500</v>
      </c>
      <c r="E2598" s="4">
        <v>130</v>
      </c>
      <c r="F2598" t="s">
        <v>8221</v>
      </c>
      <c r="G2598" t="s">
        <v>8225</v>
      </c>
      <c r="H2598" t="s">
        <v>8247</v>
      </c>
      <c r="I2598">
        <v>1475877108</v>
      </c>
      <c r="J2598" s="11">
        <f>(((I2598/60)/60)/24)+DATE(1970,1,1)</f>
        <v>42650.91097222222</v>
      </c>
      <c r="K2598">
        <v>1473285108</v>
      </c>
      <c r="L2598" s="15">
        <f>(((K2598/60)/60)/24)+DATE(1970,1,1)</f>
        <v>42620.91097222222</v>
      </c>
      <c r="M2598" s="63">
        <f>DATEDIF(L2598,J2598,"D")</f>
        <v>30</v>
      </c>
      <c r="N2598" s="5">
        <v>30</v>
      </c>
      <c r="O2598" t="b">
        <v>0</v>
      </c>
      <c r="P2598">
        <v>4</v>
      </c>
      <c r="Q2598" t="b">
        <v>0</v>
      </c>
      <c r="R2598" t="s">
        <v>8271</v>
      </c>
      <c r="S2598" s="2">
        <f>IF(E2598=0,0,E2598/D2598*100)</f>
        <v>8.6666666666666679</v>
      </c>
      <c r="T2598" s="4">
        <f>IF(E2598=0,0,E2598/P2598)</f>
        <v>32.5</v>
      </c>
      <c r="U2598" t="str">
        <f>PROPER(LEFT(R2598,(SEARCH("/",R2598)-2)+1))</f>
        <v>Theater</v>
      </c>
      <c r="V2598" t="str">
        <f>PROPER(RIGHT(R2598,LEN(R2598)-SEARCH("/",R2598)))</f>
        <v>Plays</v>
      </c>
    </row>
    <row r="2599" spans="1:22" x14ac:dyDescent="0.25">
      <c r="A2599">
        <v>4020</v>
      </c>
      <c r="B2599" s="7" t="s">
        <v>4016</v>
      </c>
      <c r="C2599" s="7" t="s">
        <v>8125</v>
      </c>
      <c r="D2599" s="4">
        <v>600</v>
      </c>
      <c r="E2599" s="4">
        <v>100</v>
      </c>
      <c r="F2599" t="s">
        <v>8221</v>
      </c>
      <c r="G2599" t="s">
        <v>8224</v>
      </c>
      <c r="H2599" t="s">
        <v>8246</v>
      </c>
      <c r="I2599">
        <v>1427168099</v>
      </c>
      <c r="J2599" s="11">
        <f>(((I2599/60)/60)/24)+DATE(1970,1,1)</f>
        <v>42087.149293981478</v>
      </c>
      <c r="K2599">
        <v>1424579699</v>
      </c>
      <c r="L2599" s="15">
        <f>(((K2599/60)/60)/24)+DATE(1970,1,1)</f>
        <v>42057.190960648149</v>
      </c>
      <c r="M2599" s="63">
        <f>DATEDIF(L2599,J2599,"D")</f>
        <v>30</v>
      </c>
      <c r="N2599" s="5">
        <v>30</v>
      </c>
      <c r="O2599" t="b">
        <v>0</v>
      </c>
      <c r="P2599">
        <v>3</v>
      </c>
      <c r="Q2599" t="b">
        <v>0</v>
      </c>
      <c r="R2599" t="s">
        <v>8271</v>
      </c>
      <c r="S2599" s="2">
        <f>IF(E2599=0,0,E2599/D2599*100)</f>
        <v>16.666666666666664</v>
      </c>
      <c r="T2599" s="4">
        <f>IF(E2599=0,0,E2599/P2599)</f>
        <v>33.333333333333336</v>
      </c>
      <c r="U2599" t="str">
        <f>PROPER(LEFT(R2599,(SEARCH("/",R2599)-2)+1))</f>
        <v>Theater</v>
      </c>
      <c r="V2599" t="str">
        <f>PROPER(RIGHT(R2599,LEN(R2599)-SEARCH("/",R2599)))</f>
        <v>Plays</v>
      </c>
    </row>
    <row r="2600" spans="1:22" x14ac:dyDescent="0.25">
      <c r="A2600">
        <v>4024</v>
      </c>
      <c r="B2600" s="7" t="s">
        <v>4020</v>
      </c>
      <c r="C2600" s="7" t="s">
        <v>8129</v>
      </c>
      <c r="D2600" s="4">
        <v>800</v>
      </c>
      <c r="E2600" s="4">
        <v>10</v>
      </c>
      <c r="F2600" t="s">
        <v>8221</v>
      </c>
      <c r="G2600" t="s">
        <v>8224</v>
      </c>
      <c r="H2600" t="s">
        <v>8246</v>
      </c>
      <c r="I2600">
        <v>1441037097</v>
      </c>
      <c r="J2600" s="11">
        <f>(((I2600/60)/60)/24)+DATE(1970,1,1)</f>
        <v>42247.670104166667</v>
      </c>
      <c r="K2600">
        <v>1438445097</v>
      </c>
      <c r="L2600" s="15">
        <f>(((K2600/60)/60)/24)+DATE(1970,1,1)</f>
        <v>42217.670104166667</v>
      </c>
      <c r="M2600" s="63">
        <f>DATEDIF(L2600,J2600,"D")</f>
        <v>30</v>
      </c>
      <c r="N2600" s="5">
        <v>30</v>
      </c>
      <c r="O2600" t="b">
        <v>0</v>
      </c>
      <c r="P2600">
        <v>1</v>
      </c>
      <c r="Q2600" t="b">
        <v>0</v>
      </c>
      <c r="R2600" t="s">
        <v>8271</v>
      </c>
      <c r="S2600" s="2">
        <f>IF(E2600=0,0,E2600/D2600*100)</f>
        <v>1.25</v>
      </c>
      <c r="T2600" s="4">
        <f>IF(E2600=0,0,E2600/P2600)</f>
        <v>10</v>
      </c>
      <c r="U2600" t="str">
        <f>PROPER(LEFT(R2600,(SEARCH("/",R2600)-2)+1))</f>
        <v>Theater</v>
      </c>
      <c r="V2600" t="str">
        <f>PROPER(RIGHT(R2600,LEN(R2600)-SEARCH("/",R2600)))</f>
        <v>Plays</v>
      </c>
    </row>
    <row r="2601" spans="1:22" x14ac:dyDescent="0.25">
      <c r="A2601">
        <v>4028</v>
      </c>
      <c r="B2601" s="7" t="s">
        <v>4024</v>
      </c>
      <c r="C2601" s="7" t="s">
        <v>8133</v>
      </c>
      <c r="D2601" s="4">
        <v>2000</v>
      </c>
      <c r="E2601" s="4">
        <v>561</v>
      </c>
      <c r="F2601" t="s">
        <v>8221</v>
      </c>
      <c r="G2601" t="s">
        <v>8224</v>
      </c>
      <c r="H2601" t="s">
        <v>8246</v>
      </c>
      <c r="I2601">
        <v>1402007500</v>
      </c>
      <c r="J2601" s="11">
        <f>(((I2601/60)/60)/24)+DATE(1970,1,1)</f>
        <v>41795.938657407409</v>
      </c>
      <c r="K2601">
        <v>1399415500</v>
      </c>
      <c r="L2601" s="15">
        <f>(((K2601/60)/60)/24)+DATE(1970,1,1)</f>
        <v>41765.938657407409</v>
      </c>
      <c r="M2601" s="63">
        <f>DATEDIF(L2601,J2601,"D")</f>
        <v>30</v>
      </c>
      <c r="N2601" s="5">
        <v>30</v>
      </c>
      <c r="O2601" t="b">
        <v>0</v>
      </c>
      <c r="P2601">
        <v>11</v>
      </c>
      <c r="Q2601" t="b">
        <v>0</v>
      </c>
      <c r="R2601" t="s">
        <v>8271</v>
      </c>
      <c r="S2601" s="2">
        <f>IF(E2601=0,0,E2601/D2601*100)</f>
        <v>28.050000000000004</v>
      </c>
      <c r="T2601" s="4">
        <f>IF(E2601=0,0,E2601/P2601)</f>
        <v>51</v>
      </c>
      <c r="U2601" t="str">
        <f>PROPER(LEFT(R2601,(SEARCH("/",R2601)-2)+1))</f>
        <v>Theater</v>
      </c>
      <c r="V2601" t="str">
        <f>PROPER(RIGHT(R2601,LEN(R2601)-SEARCH("/",R2601)))</f>
        <v>Plays</v>
      </c>
    </row>
    <row r="2602" spans="1:22" x14ac:dyDescent="0.25">
      <c r="A2602">
        <v>4029</v>
      </c>
      <c r="B2602" s="7" t="s">
        <v>4025</v>
      </c>
      <c r="C2602" s="7" t="s">
        <v>8134</v>
      </c>
      <c r="D2602" s="4">
        <v>20000</v>
      </c>
      <c r="E2602" s="4">
        <v>0</v>
      </c>
      <c r="F2602" t="s">
        <v>8221</v>
      </c>
      <c r="G2602" t="s">
        <v>8224</v>
      </c>
      <c r="H2602" t="s">
        <v>8246</v>
      </c>
      <c r="I2602">
        <v>1450053370</v>
      </c>
      <c r="J2602" s="11">
        <f>(((I2602/60)/60)/24)+DATE(1970,1,1)</f>
        <v>42352.025115740747</v>
      </c>
      <c r="K2602">
        <v>1447461370</v>
      </c>
      <c r="L2602" s="15">
        <f>(((K2602/60)/60)/24)+DATE(1970,1,1)</f>
        <v>42322.025115740747</v>
      </c>
      <c r="M2602" s="63">
        <f>DATEDIF(L2602,J2602,"D")</f>
        <v>30</v>
      </c>
      <c r="N2602" s="5">
        <v>30</v>
      </c>
      <c r="O2602" t="b">
        <v>0</v>
      </c>
      <c r="P2602">
        <v>0</v>
      </c>
      <c r="Q2602" t="b">
        <v>0</v>
      </c>
      <c r="R2602" t="s">
        <v>8271</v>
      </c>
      <c r="S2602" s="2">
        <f>IF(E2602=0,0,E2602/D2602*100)</f>
        <v>0</v>
      </c>
      <c r="T2602" s="4">
        <f>IF(E2602=0,0,E2602/P2602)</f>
        <v>0</v>
      </c>
      <c r="U2602" t="str">
        <f>PROPER(LEFT(R2602,(SEARCH("/",R2602)-2)+1))</f>
        <v>Theater</v>
      </c>
      <c r="V2602" t="str">
        <f>PROPER(RIGHT(R2602,LEN(R2602)-SEARCH("/",R2602)))</f>
        <v>Plays</v>
      </c>
    </row>
    <row r="2603" spans="1:22" x14ac:dyDescent="0.25">
      <c r="A2603">
        <v>4034</v>
      </c>
      <c r="B2603" s="7" t="s">
        <v>4030</v>
      </c>
      <c r="C2603" s="7" t="s">
        <v>8139</v>
      </c>
      <c r="D2603" s="4">
        <v>13500</v>
      </c>
      <c r="E2603" s="4">
        <v>200</v>
      </c>
      <c r="F2603" t="s">
        <v>8221</v>
      </c>
      <c r="G2603" t="s">
        <v>8224</v>
      </c>
      <c r="H2603" t="s">
        <v>8246</v>
      </c>
      <c r="I2603">
        <v>1428097450</v>
      </c>
      <c r="J2603" s="11">
        <f>(((I2603/60)/60)/24)+DATE(1970,1,1)</f>
        <v>42097.905671296292</v>
      </c>
      <c r="K2603">
        <v>1425509050</v>
      </c>
      <c r="L2603" s="15">
        <f>(((K2603/60)/60)/24)+DATE(1970,1,1)</f>
        <v>42067.947337962964</v>
      </c>
      <c r="M2603" s="63">
        <f>DATEDIF(L2603,J2603,"D")</f>
        <v>30</v>
      </c>
      <c r="N2603" s="5">
        <v>30</v>
      </c>
      <c r="O2603" t="b">
        <v>0</v>
      </c>
      <c r="P2603">
        <v>2</v>
      </c>
      <c r="Q2603" t="b">
        <v>0</v>
      </c>
      <c r="R2603" t="s">
        <v>8271</v>
      </c>
      <c r="S2603" s="2">
        <f>IF(E2603=0,0,E2603/D2603*100)</f>
        <v>1.4814814814814816</v>
      </c>
      <c r="T2603" s="4">
        <f>IF(E2603=0,0,E2603/P2603)</f>
        <v>100</v>
      </c>
      <c r="U2603" t="str">
        <f>PROPER(LEFT(R2603,(SEARCH("/",R2603)-2)+1))</f>
        <v>Theater</v>
      </c>
      <c r="V2603" t="str">
        <f>PROPER(RIGHT(R2603,LEN(R2603)-SEARCH("/",R2603)))</f>
        <v>Plays</v>
      </c>
    </row>
    <row r="2604" spans="1:22" x14ac:dyDescent="0.25">
      <c r="A2604">
        <v>4035</v>
      </c>
      <c r="B2604" s="7" t="s">
        <v>4031</v>
      </c>
      <c r="C2604" s="7" t="s">
        <v>8140</v>
      </c>
      <c r="D2604" s="4">
        <v>10000</v>
      </c>
      <c r="E2604" s="4">
        <v>3685</v>
      </c>
      <c r="F2604" t="s">
        <v>8221</v>
      </c>
      <c r="G2604" t="s">
        <v>8224</v>
      </c>
      <c r="H2604" t="s">
        <v>8246</v>
      </c>
      <c r="I2604">
        <v>1413925887</v>
      </c>
      <c r="J2604" s="11">
        <f>(((I2604/60)/60)/24)+DATE(1970,1,1)</f>
        <v>41933.882951388885</v>
      </c>
      <c r="K2604">
        <v>1411333887</v>
      </c>
      <c r="L2604" s="15">
        <f>(((K2604/60)/60)/24)+DATE(1970,1,1)</f>
        <v>41903.882951388885</v>
      </c>
      <c r="M2604" s="63">
        <f>DATEDIF(L2604,J2604,"D")</f>
        <v>30</v>
      </c>
      <c r="N2604" s="5">
        <v>30</v>
      </c>
      <c r="O2604" t="b">
        <v>0</v>
      </c>
      <c r="P2604">
        <v>25</v>
      </c>
      <c r="Q2604" t="b">
        <v>0</v>
      </c>
      <c r="R2604" t="s">
        <v>8271</v>
      </c>
      <c r="S2604" s="2">
        <f>IF(E2604=0,0,E2604/D2604*100)</f>
        <v>36.85</v>
      </c>
      <c r="T2604" s="4">
        <f>IF(E2604=0,0,E2604/P2604)</f>
        <v>147.4</v>
      </c>
      <c r="U2604" t="str">
        <f>PROPER(LEFT(R2604,(SEARCH("/",R2604)-2)+1))</f>
        <v>Theater</v>
      </c>
      <c r="V2604" t="str">
        <f>PROPER(RIGHT(R2604,LEN(R2604)-SEARCH("/",R2604)))</f>
        <v>Plays</v>
      </c>
    </row>
    <row r="2605" spans="1:22" x14ac:dyDescent="0.25">
      <c r="A2605">
        <v>4044</v>
      </c>
      <c r="B2605" s="7" t="s">
        <v>4040</v>
      </c>
      <c r="C2605" s="7" t="s">
        <v>8148</v>
      </c>
      <c r="D2605" s="4">
        <v>600</v>
      </c>
      <c r="E2605" s="4">
        <v>225</v>
      </c>
      <c r="F2605" t="s">
        <v>8221</v>
      </c>
      <c r="G2605" t="s">
        <v>8224</v>
      </c>
      <c r="H2605" t="s">
        <v>8246</v>
      </c>
      <c r="I2605">
        <v>1428642000</v>
      </c>
      <c r="J2605" s="11">
        <f>(((I2605/60)/60)/24)+DATE(1970,1,1)</f>
        <v>42104.208333333328</v>
      </c>
      <c r="K2605">
        <v>1426050982</v>
      </c>
      <c r="L2605" s="15">
        <f>(((K2605/60)/60)/24)+DATE(1970,1,1)</f>
        <v>42074.219699074078</v>
      </c>
      <c r="M2605" s="63">
        <f>DATEDIF(L2605,J2605,"D")</f>
        <v>30</v>
      </c>
      <c r="N2605" s="5">
        <v>30</v>
      </c>
      <c r="O2605" t="b">
        <v>0</v>
      </c>
      <c r="P2605">
        <v>4</v>
      </c>
      <c r="Q2605" t="b">
        <v>0</v>
      </c>
      <c r="R2605" t="s">
        <v>8271</v>
      </c>
      <c r="S2605" s="2">
        <f>IF(E2605=0,0,E2605/D2605*100)</f>
        <v>37.5</v>
      </c>
      <c r="T2605" s="4">
        <f>IF(E2605=0,0,E2605/P2605)</f>
        <v>56.25</v>
      </c>
      <c r="U2605" t="str">
        <f>PROPER(LEFT(R2605,(SEARCH("/",R2605)-2)+1))</f>
        <v>Theater</v>
      </c>
      <c r="V2605" t="str">
        <f>PROPER(RIGHT(R2605,LEN(R2605)-SEARCH("/",R2605)))</f>
        <v>Plays</v>
      </c>
    </row>
    <row r="2606" spans="1:22" x14ac:dyDescent="0.25">
      <c r="A2606">
        <v>4045</v>
      </c>
      <c r="B2606" s="7" t="s">
        <v>4041</v>
      </c>
      <c r="C2606" s="7" t="s">
        <v>8149</v>
      </c>
      <c r="D2606" s="4">
        <v>5000</v>
      </c>
      <c r="E2606" s="4">
        <v>1</v>
      </c>
      <c r="F2606" t="s">
        <v>8221</v>
      </c>
      <c r="G2606" t="s">
        <v>8226</v>
      </c>
      <c r="H2606" t="s">
        <v>8248</v>
      </c>
      <c r="I2606">
        <v>1408596589</v>
      </c>
      <c r="J2606" s="11">
        <f>(((I2606/60)/60)/24)+DATE(1970,1,1)</f>
        <v>41872.201261574075</v>
      </c>
      <c r="K2606">
        <v>1406004589</v>
      </c>
      <c r="L2606" s="15">
        <f>(((K2606/60)/60)/24)+DATE(1970,1,1)</f>
        <v>41842.201261574075</v>
      </c>
      <c r="M2606" s="63">
        <f>DATEDIF(L2606,J2606,"D")</f>
        <v>30</v>
      </c>
      <c r="N2606" s="5">
        <v>30</v>
      </c>
      <c r="O2606" t="b">
        <v>0</v>
      </c>
      <c r="P2606">
        <v>1</v>
      </c>
      <c r="Q2606" t="b">
        <v>0</v>
      </c>
      <c r="R2606" t="s">
        <v>8271</v>
      </c>
      <c r="S2606" s="2">
        <f>IF(E2606=0,0,E2606/D2606*100)</f>
        <v>0.02</v>
      </c>
      <c r="T2606" s="4">
        <f>IF(E2606=0,0,E2606/P2606)</f>
        <v>1</v>
      </c>
      <c r="U2606" t="str">
        <f>PROPER(LEFT(R2606,(SEARCH("/",R2606)-2)+1))</f>
        <v>Theater</v>
      </c>
      <c r="V2606" t="str">
        <f>PROPER(RIGHT(R2606,LEN(R2606)-SEARCH("/",R2606)))</f>
        <v>Plays</v>
      </c>
    </row>
    <row r="2607" spans="1:22" x14ac:dyDescent="0.25">
      <c r="A2607">
        <v>4046</v>
      </c>
      <c r="B2607" s="7" t="s">
        <v>4042</v>
      </c>
      <c r="C2607" s="7" t="s">
        <v>8150</v>
      </c>
      <c r="D2607" s="4">
        <v>5600</v>
      </c>
      <c r="E2607" s="4">
        <v>460</v>
      </c>
      <c r="F2607" t="s">
        <v>8221</v>
      </c>
      <c r="G2607" t="s">
        <v>8224</v>
      </c>
      <c r="H2607" t="s">
        <v>8246</v>
      </c>
      <c r="I2607">
        <v>1413992210</v>
      </c>
      <c r="J2607" s="11">
        <f>(((I2607/60)/60)/24)+DATE(1970,1,1)</f>
        <v>41934.650578703702</v>
      </c>
      <c r="K2607">
        <v>1411400210</v>
      </c>
      <c r="L2607" s="15">
        <f>(((K2607/60)/60)/24)+DATE(1970,1,1)</f>
        <v>41904.650578703702</v>
      </c>
      <c r="M2607" s="63">
        <f>DATEDIF(L2607,J2607,"D")</f>
        <v>30</v>
      </c>
      <c r="N2607" s="5">
        <v>30</v>
      </c>
      <c r="O2607" t="b">
        <v>0</v>
      </c>
      <c r="P2607">
        <v>12</v>
      </c>
      <c r="Q2607" t="b">
        <v>0</v>
      </c>
      <c r="R2607" t="s">
        <v>8271</v>
      </c>
      <c r="S2607" s="2">
        <f>IF(E2607=0,0,E2607/D2607*100)</f>
        <v>8.2142857142857135</v>
      </c>
      <c r="T2607" s="4">
        <f>IF(E2607=0,0,E2607/P2607)</f>
        <v>38.333333333333336</v>
      </c>
      <c r="U2607" t="str">
        <f>PROPER(LEFT(R2607,(SEARCH("/",R2607)-2)+1))</f>
        <v>Theater</v>
      </c>
      <c r="V2607" t="str">
        <f>PROPER(RIGHT(R2607,LEN(R2607)-SEARCH("/",R2607)))</f>
        <v>Plays</v>
      </c>
    </row>
    <row r="2608" spans="1:22" x14ac:dyDescent="0.25">
      <c r="A2608">
        <v>4049</v>
      </c>
      <c r="B2608" s="7" t="s">
        <v>4045</v>
      </c>
      <c r="C2608" s="7" t="s">
        <v>8153</v>
      </c>
      <c r="D2608" s="4">
        <v>20000</v>
      </c>
      <c r="E2608" s="4">
        <v>16</v>
      </c>
      <c r="F2608" t="s">
        <v>8221</v>
      </c>
      <c r="G2608" t="s">
        <v>8224</v>
      </c>
      <c r="H2608" t="s">
        <v>8246</v>
      </c>
      <c r="I2608">
        <v>1436914815</v>
      </c>
      <c r="J2608" s="11">
        <f>(((I2608/60)/60)/24)+DATE(1970,1,1)</f>
        <v>42199.958506944444</v>
      </c>
      <c r="K2608">
        <v>1434322815</v>
      </c>
      <c r="L2608" s="15">
        <f>(((K2608/60)/60)/24)+DATE(1970,1,1)</f>
        <v>42169.958506944444</v>
      </c>
      <c r="M2608" s="63">
        <f>DATEDIF(L2608,J2608,"D")</f>
        <v>30</v>
      </c>
      <c r="N2608" s="5">
        <v>30</v>
      </c>
      <c r="O2608" t="b">
        <v>0</v>
      </c>
      <c r="P2608">
        <v>1</v>
      </c>
      <c r="Q2608" t="b">
        <v>0</v>
      </c>
      <c r="R2608" t="s">
        <v>8271</v>
      </c>
      <c r="S2608" s="2">
        <f>IF(E2608=0,0,E2608/D2608*100)</f>
        <v>0.08</v>
      </c>
      <c r="T2608" s="4">
        <f>IF(E2608=0,0,E2608/P2608)</f>
        <v>16</v>
      </c>
      <c r="U2608" t="str">
        <f>PROPER(LEFT(R2608,(SEARCH("/",R2608)-2)+1))</f>
        <v>Theater</v>
      </c>
      <c r="V2608" t="str">
        <f>PROPER(RIGHT(R2608,LEN(R2608)-SEARCH("/",R2608)))</f>
        <v>Plays</v>
      </c>
    </row>
    <row r="2609" spans="1:22" x14ac:dyDescent="0.25">
      <c r="A2609">
        <v>4050</v>
      </c>
      <c r="B2609" s="7" t="s">
        <v>4046</v>
      </c>
      <c r="C2609" s="7" t="s">
        <v>8154</v>
      </c>
      <c r="D2609" s="4">
        <v>1500</v>
      </c>
      <c r="E2609" s="4">
        <v>1</v>
      </c>
      <c r="F2609" t="s">
        <v>8221</v>
      </c>
      <c r="G2609" t="s">
        <v>8224</v>
      </c>
      <c r="H2609" t="s">
        <v>8246</v>
      </c>
      <c r="I2609">
        <v>1414077391</v>
      </c>
      <c r="J2609" s="11">
        <f>(((I2609/60)/60)/24)+DATE(1970,1,1)</f>
        <v>41935.636469907404</v>
      </c>
      <c r="K2609">
        <v>1411485391</v>
      </c>
      <c r="L2609" s="15">
        <f>(((K2609/60)/60)/24)+DATE(1970,1,1)</f>
        <v>41905.636469907404</v>
      </c>
      <c r="M2609" s="63">
        <f>DATEDIF(L2609,J2609,"D")</f>
        <v>30</v>
      </c>
      <c r="N2609" s="5">
        <v>30</v>
      </c>
      <c r="O2609" t="b">
        <v>0</v>
      </c>
      <c r="P2609">
        <v>1</v>
      </c>
      <c r="Q2609" t="b">
        <v>0</v>
      </c>
      <c r="R2609" t="s">
        <v>8271</v>
      </c>
      <c r="S2609" s="2">
        <f>IF(E2609=0,0,E2609/D2609*100)</f>
        <v>6.6666666666666666E-2</v>
      </c>
      <c r="T2609" s="4">
        <f>IF(E2609=0,0,E2609/P2609)</f>
        <v>1</v>
      </c>
      <c r="U2609" t="str">
        <f>PROPER(LEFT(R2609,(SEARCH("/",R2609)-2)+1))</f>
        <v>Theater</v>
      </c>
      <c r="V2609" t="str">
        <f>PROPER(RIGHT(R2609,LEN(R2609)-SEARCH("/",R2609)))</f>
        <v>Plays</v>
      </c>
    </row>
    <row r="2610" spans="1:22" x14ac:dyDescent="0.25">
      <c r="A2610">
        <v>4053</v>
      </c>
      <c r="B2610" s="7" t="s">
        <v>4049</v>
      </c>
      <c r="C2610" s="7" t="s">
        <v>8157</v>
      </c>
      <c r="D2610" s="4">
        <v>500</v>
      </c>
      <c r="E2610" s="4">
        <v>110</v>
      </c>
      <c r="F2610" t="s">
        <v>8221</v>
      </c>
      <c r="G2610" t="s">
        <v>8225</v>
      </c>
      <c r="H2610" t="s">
        <v>8247</v>
      </c>
      <c r="I2610">
        <v>1416081600</v>
      </c>
      <c r="J2610" s="11">
        <f>(((I2610/60)/60)/24)+DATE(1970,1,1)</f>
        <v>41958.833333333328</v>
      </c>
      <c r="K2610">
        <v>1413477228</v>
      </c>
      <c r="L2610" s="15">
        <f>(((K2610/60)/60)/24)+DATE(1970,1,1)</f>
        <v>41928.690138888887</v>
      </c>
      <c r="M2610" s="63">
        <f>DATEDIF(L2610,J2610,"D")</f>
        <v>30</v>
      </c>
      <c r="N2610" s="5">
        <v>30</v>
      </c>
      <c r="O2610" t="b">
        <v>0</v>
      </c>
      <c r="P2610">
        <v>2</v>
      </c>
      <c r="Q2610" t="b">
        <v>0</v>
      </c>
      <c r="R2610" t="s">
        <v>8271</v>
      </c>
      <c r="S2610" s="2">
        <f>IF(E2610=0,0,E2610/D2610*100)</f>
        <v>22</v>
      </c>
      <c r="T2610" s="4">
        <f>IF(E2610=0,0,E2610/P2610)</f>
        <v>55</v>
      </c>
      <c r="U2610" t="str">
        <f>PROPER(LEFT(R2610,(SEARCH("/",R2610)-2)+1))</f>
        <v>Theater</v>
      </c>
      <c r="V2610" t="str">
        <f>PROPER(RIGHT(R2610,LEN(R2610)-SEARCH("/",R2610)))</f>
        <v>Plays</v>
      </c>
    </row>
    <row r="2611" spans="1:22" x14ac:dyDescent="0.25">
      <c r="A2611">
        <v>4055</v>
      </c>
      <c r="B2611" s="7" t="s">
        <v>4051</v>
      </c>
      <c r="C2611" s="7" t="s">
        <v>8159</v>
      </c>
      <c r="D2611" s="4">
        <v>5000</v>
      </c>
      <c r="E2611" s="4">
        <v>881</v>
      </c>
      <c r="F2611" t="s">
        <v>8221</v>
      </c>
      <c r="G2611" t="s">
        <v>8225</v>
      </c>
      <c r="H2611" t="s">
        <v>8247</v>
      </c>
      <c r="I2611">
        <v>1403192031</v>
      </c>
      <c r="J2611" s="11">
        <f>(((I2611/60)/60)/24)+DATE(1970,1,1)</f>
        <v>41809.648506944446</v>
      </c>
      <c r="K2611">
        <v>1400600031</v>
      </c>
      <c r="L2611" s="15">
        <f>(((K2611/60)/60)/24)+DATE(1970,1,1)</f>
        <v>41779.648506944446</v>
      </c>
      <c r="M2611" s="63">
        <f>DATEDIF(L2611,J2611,"D")</f>
        <v>30</v>
      </c>
      <c r="N2611" s="5">
        <v>30</v>
      </c>
      <c r="O2611" t="b">
        <v>0</v>
      </c>
      <c r="P2611">
        <v>21</v>
      </c>
      <c r="Q2611" t="b">
        <v>0</v>
      </c>
      <c r="R2611" t="s">
        <v>8271</v>
      </c>
      <c r="S2611" s="2">
        <f>IF(E2611=0,0,E2611/D2611*100)</f>
        <v>17.62</v>
      </c>
      <c r="T2611" s="4">
        <f>IF(E2611=0,0,E2611/P2611)</f>
        <v>41.952380952380949</v>
      </c>
      <c r="U2611" t="str">
        <f>PROPER(LEFT(R2611,(SEARCH("/",R2611)-2)+1))</f>
        <v>Theater</v>
      </c>
      <c r="V2611" t="str">
        <f>PROPER(RIGHT(R2611,LEN(R2611)-SEARCH("/",R2611)))</f>
        <v>Plays</v>
      </c>
    </row>
    <row r="2612" spans="1:22" x14ac:dyDescent="0.25">
      <c r="A2612">
        <v>4062</v>
      </c>
      <c r="B2612" s="7" t="s">
        <v>4058</v>
      </c>
      <c r="C2612" s="7" t="s">
        <v>8166</v>
      </c>
      <c r="D2612" s="4">
        <v>20000</v>
      </c>
      <c r="E2612" s="4">
        <v>490</v>
      </c>
      <c r="F2612" t="s">
        <v>8221</v>
      </c>
      <c r="G2612" t="s">
        <v>8224</v>
      </c>
      <c r="H2612" t="s">
        <v>8246</v>
      </c>
      <c r="I2612">
        <v>1467481468</v>
      </c>
      <c r="J2612" s="11">
        <f>(((I2612/60)/60)/24)+DATE(1970,1,1)</f>
        <v>42553.739212962959</v>
      </c>
      <c r="K2612">
        <v>1464889468</v>
      </c>
      <c r="L2612" s="15">
        <f>(((K2612/60)/60)/24)+DATE(1970,1,1)</f>
        <v>42523.739212962959</v>
      </c>
      <c r="M2612" s="63">
        <f>DATEDIF(L2612,J2612,"D")</f>
        <v>30</v>
      </c>
      <c r="N2612" s="5">
        <v>30</v>
      </c>
      <c r="O2612" t="b">
        <v>0</v>
      </c>
      <c r="P2612">
        <v>3</v>
      </c>
      <c r="Q2612" t="b">
        <v>0</v>
      </c>
      <c r="R2612" t="s">
        <v>8271</v>
      </c>
      <c r="S2612" s="2">
        <f>IF(E2612=0,0,E2612/D2612*100)</f>
        <v>2.4500000000000002</v>
      </c>
      <c r="T2612" s="4">
        <f>IF(E2612=0,0,E2612/P2612)</f>
        <v>163.33333333333334</v>
      </c>
      <c r="U2612" t="str">
        <f>PROPER(LEFT(R2612,(SEARCH("/",R2612)-2)+1))</f>
        <v>Theater</v>
      </c>
      <c r="V2612" t="str">
        <f>PROPER(RIGHT(R2612,LEN(R2612)-SEARCH("/",R2612)))</f>
        <v>Plays</v>
      </c>
    </row>
    <row r="2613" spans="1:22" x14ac:dyDescent="0.25">
      <c r="A2613">
        <v>4063</v>
      </c>
      <c r="B2613" s="7" t="s">
        <v>4059</v>
      </c>
      <c r="C2613" s="7" t="s">
        <v>8167</v>
      </c>
      <c r="D2613" s="4">
        <v>9500</v>
      </c>
      <c r="E2613" s="4">
        <v>135</v>
      </c>
      <c r="F2613" t="s">
        <v>8221</v>
      </c>
      <c r="G2613" t="s">
        <v>8225</v>
      </c>
      <c r="H2613" t="s">
        <v>8247</v>
      </c>
      <c r="I2613">
        <v>1403886084</v>
      </c>
      <c r="J2613" s="11">
        <f>(((I2613/60)/60)/24)+DATE(1970,1,1)</f>
        <v>41817.681527777779</v>
      </c>
      <c r="K2613">
        <v>1401294084</v>
      </c>
      <c r="L2613" s="15">
        <f>(((K2613/60)/60)/24)+DATE(1970,1,1)</f>
        <v>41787.681527777779</v>
      </c>
      <c r="M2613" s="63">
        <f>DATEDIF(L2613,J2613,"D")</f>
        <v>30</v>
      </c>
      <c r="N2613" s="5">
        <v>30</v>
      </c>
      <c r="O2613" t="b">
        <v>0</v>
      </c>
      <c r="P2613">
        <v>9</v>
      </c>
      <c r="Q2613" t="b">
        <v>0</v>
      </c>
      <c r="R2613" t="s">
        <v>8271</v>
      </c>
      <c r="S2613" s="2">
        <f>IF(E2613=0,0,E2613/D2613*100)</f>
        <v>1.4210526315789473</v>
      </c>
      <c r="T2613" s="4">
        <f>IF(E2613=0,0,E2613/P2613)</f>
        <v>15</v>
      </c>
      <c r="U2613" t="str">
        <f>PROPER(LEFT(R2613,(SEARCH("/",R2613)-2)+1))</f>
        <v>Theater</v>
      </c>
      <c r="V2613" t="str">
        <f>PROPER(RIGHT(R2613,LEN(R2613)-SEARCH("/",R2613)))</f>
        <v>Plays</v>
      </c>
    </row>
    <row r="2614" spans="1:22" x14ac:dyDescent="0.25">
      <c r="A2614">
        <v>4064</v>
      </c>
      <c r="B2614" s="7" t="s">
        <v>4060</v>
      </c>
      <c r="C2614" s="7" t="s">
        <v>8168</v>
      </c>
      <c r="D2614" s="4">
        <v>2000</v>
      </c>
      <c r="E2614" s="4">
        <v>385</v>
      </c>
      <c r="F2614" t="s">
        <v>8221</v>
      </c>
      <c r="G2614" t="s">
        <v>8226</v>
      </c>
      <c r="H2614" t="s">
        <v>8248</v>
      </c>
      <c r="I2614">
        <v>1430316426</v>
      </c>
      <c r="J2614" s="11">
        <f>(((I2614/60)/60)/24)+DATE(1970,1,1)</f>
        <v>42123.588263888887</v>
      </c>
      <c r="K2614">
        <v>1427724426</v>
      </c>
      <c r="L2614" s="15">
        <f>(((K2614/60)/60)/24)+DATE(1970,1,1)</f>
        <v>42093.588263888887</v>
      </c>
      <c r="M2614" s="63">
        <f>DATEDIF(L2614,J2614,"D")</f>
        <v>30</v>
      </c>
      <c r="N2614" s="5">
        <v>30</v>
      </c>
      <c r="O2614" t="b">
        <v>0</v>
      </c>
      <c r="P2614">
        <v>6</v>
      </c>
      <c r="Q2614" t="b">
        <v>0</v>
      </c>
      <c r="R2614" t="s">
        <v>8271</v>
      </c>
      <c r="S2614" s="2">
        <f>IF(E2614=0,0,E2614/D2614*100)</f>
        <v>19.25</v>
      </c>
      <c r="T2614" s="4">
        <f>IF(E2614=0,0,E2614/P2614)</f>
        <v>64.166666666666671</v>
      </c>
      <c r="U2614" t="str">
        <f>PROPER(LEFT(R2614,(SEARCH("/",R2614)-2)+1))</f>
        <v>Theater</v>
      </c>
      <c r="V2614" t="str">
        <f>PROPER(RIGHT(R2614,LEN(R2614)-SEARCH("/",R2614)))</f>
        <v>Plays</v>
      </c>
    </row>
    <row r="2615" spans="1:22" x14ac:dyDescent="0.25">
      <c r="A2615">
        <v>4065</v>
      </c>
      <c r="B2615" s="7" t="s">
        <v>4061</v>
      </c>
      <c r="C2615" s="7" t="s">
        <v>8169</v>
      </c>
      <c r="D2615" s="4">
        <v>4000</v>
      </c>
      <c r="E2615" s="4">
        <v>27</v>
      </c>
      <c r="F2615" t="s">
        <v>8221</v>
      </c>
      <c r="G2615" t="s">
        <v>8224</v>
      </c>
      <c r="H2615" t="s">
        <v>8246</v>
      </c>
      <c r="I2615">
        <v>1407883811</v>
      </c>
      <c r="J2615" s="11">
        <f>(((I2615/60)/60)/24)+DATE(1970,1,1)</f>
        <v>41863.951516203706</v>
      </c>
      <c r="K2615">
        <v>1405291811</v>
      </c>
      <c r="L2615" s="15">
        <f>(((K2615/60)/60)/24)+DATE(1970,1,1)</f>
        <v>41833.951516203706</v>
      </c>
      <c r="M2615" s="63">
        <f>DATEDIF(L2615,J2615,"D")</f>
        <v>30</v>
      </c>
      <c r="N2615" s="5">
        <v>30</v>
      </c>
      <c r="O2615" t="b">
        <v>0</v>
      </c>
      <c r="P2615">
        <v>4</v>
      </c>
      <c r="Q2615" t="b">
        <v>0</v>
      </c>
      <c r="R2615" t="s">
        <v>8271</v>
      </c>
      <c r="S2615" s="2">
        <f>IF(E2615=0,0,E2615/D2615*100)</f>
        <v>0.67500000000000004</v>
      </c>
      <c r="T2615" s="4">
        <f>IF(E2615=0,0,E2615/P2615)</f>
        <v>6.75</v>
      </c>
      <c r="U2615" t="str">
        <f>PROPER(LEFT(R2615,(SEARCH("/",R2615)-2)+1))</f>
        <v>Theater</v>
      </c>
      <c r="V2615" t="str">
        <f>PROPER(RIGHT(R2615,LEN(R2615)-SEARCH("/",R2615)))</f>
        <v>Plays</v>
      </c>
    </row>
    <row r="2616" spans="1:22" x14ac:dyDescent="0.25">
      <c r="A2616">
        <v>4066</v>
      </c>
      <c r="B2616" s="7" t="s">
        <v>4062</v>
      </c>
      <c r="C2616" s="7" t="s">
        <v>8170</v>
      </c>
      <c r="D2616" s="4">
        <v>15000</v>
      </c>
      <c r="E2616" s="4">
        <v>25</v>
      </c>
      <c r="F2616" t="s">
        <v>8221</v>
      </c>
      <c r="G2616" t="s">
        <v>8224</v>
      </c>
      <c r="H2616" t="s">
        <v>8246</v>
      </c>
      <c r="I2616">
        <v>1463619388</v>
      </c>
      <c r="J2616" s="11">
        <f>(((I2616/60)/60)/24)+DATE(1970,1,1)</f>
        <v>42509.039212962962</v>
      </c>
      <c r="K2616">
        <v>1461027388</v>
      </c>
      <c r="L2616" s="15">
        <f>(((K2616/60)/60)/24)+DATE(1970,1,1)</f>
        <v>42479.039212962962</v>
      </c>
      <c r="M2616" s="63">
        <f>DATEDIF(L2616,J2616,"D")</f>
        <v>30</v>
      </c>
      <c r="N2616" s="5">
        <v>30</v>
      </c>
      <c r="O2616" t="b">
        <v>0</v>
      </c>
      <c r="P2616">
        <v>1</v>
      </c>
      <c r="Q2616" t="b">
        <v>0</v>
      </c>
      <c r="R2616" t="s">
        <v>8271</v>
      </c>
      <c r="S2616" s="2">
        <f>IF(E2616=0,0,E2616/D2616*100)</f>
        <v>0.16666666666666669</v>
      </c>
      <c r="T2616" s="4">
        <f>IF(E2616=0,0,E2616/P2616)</f>
        <v>25</v>
      </c>
      <c r="U2616" t="str">
        <f>PROPER(LEFT(R2616,(SEARCH("/",R2616)-2)+1))</f>
        <v>Theater</v>
      </c>
      <c r="V2616" t="str">
        <f>PROPER(RIGHT(R2616,LEN(R2616)-SEARCH("/",R2616)))</f>
        <v>Plays</v>
      </c>
    </row>
    <row r="2617" spans="1:22" x14ac:dyDescent="0.25">
      <c r="A2617">
        <v>4068</v>
      </c>
      <c r="B2617" s="7" t="s">
        <v>4064</v>
      </c>
      <c r="C2617" s="7" t="s">
        <v>8171</v>
      </c>
      <c r="D2617" s="4">
        <v>3495</v>
      </c>
      <c r="E2617" s="4">
        <v>34.950000000000003</v>
      </c>
      <c r="F2617" t="s">
        <v>8221</v>
      </c>
      <c r="G2617" t="s">
        <v>8224</v>
      </c>
      <c r="H2617" t="s">
        <v>8246</v>
      </c>
      <c r="I2617">
        <v>1484348700</v>
      </c>
      <c r="J2617" s="11">
        <f>(((I2617/60)/60)/24)+DATE(1970,1,1)</f>
        <v>42748.961805555555</v>
      </c>
      <c r="K2617">
        <v>1481756855</v>
      </c>
      <c r="L2617" s="15">
        <f>(((K2617/60)/60)/24)+DATE(1970,1,1)</f>
        <v>42718.963599537034</v>
      </c>
      <c r="M2617" s="63">
        <f>DATEDIF(L2617,J2617,"D")</f>
        <v>30</v>
      </c>
      <c r="N2617" s="5">
        <v>30</v>
      </c>
      <c r="O2617" t="b">
        <v>0</v>
      </c>
      <c r="P2617">
        <v>1</v>
      </c>
      <c r="Q2617" t="b">
        <v>0</v>
      </c>
      <c r="R2617" t="s">
        <v>8271</v>
      </c>
      <c r="S2617" s="2">
        <f>IF(E2617=0,0,E2617/D2617*100)</f>
        <v>1</v>
      </c>
      <c r="T2617" s="4">
        <f>IF(E2617=0,0,E2617/P2617)</f>
        <v>34.950000000000003</v>
      </c>
      <c r="U2617" t="str">
        <f>PROPER(LEFT(R2617,(SEARCH("/",R2617)-2)+1))</f>
        <v>Theater</v>
      </c>
      <c r="V2617" t="str">
        <f>PROPER(RIGHT(R2617,LEN(R2617)-SEARCH("/",R2617)))</f>
        <v>Plays</v>
      </c>
    </row>
    <row r="2618" spans="1:22" x14ac:dyDescent="0.25">
      <c r="A2618">
        <v>4071</v>
      </c>
      <c r="B2618" s="7" t="s">
        <v>4067</v>
      </c>
      <c r="C2618" s="7" t="s">
        <v>8174</v>
      </c>
      <c r="D2618" s="4">
        <v>20000</v>
      </c>
      <c r="E2618" s="4">
        <v>0</v>
      </c>
      <c r="F2618" t="s">
        <v>8221</v>
      </c>
      <c r="G2618" t="s">
        <v>8238</v>
      </c>
      <c r="H2618" t="s">
        <v>8256</v>
      </c>
      <c r="I2618">
        <v>1482779931</v>
      </c>
      <c r="J2618" s="11">
        <f>(((I2618/60)/60)/24)+DATE(1970,1,1)</f>
        <v>42730.804756944446</v>
      </c>
      <c r="K2618">
        <v>1480187931</v>
      </c>
      <c r="L2618" s="15">
        <f>(((K2618/60)/60)/24)+DATE(1970,1,1)</f>
        <v>42700.804756944446</v>
      </c>
      <c r="M2618" s="63">
        <f>DATEDIF(L2618,J2618,"D")</f>
        <v>30</v>
      </c>
      <c r="N2618" s="5">
        <v>30</v>
      </c>
      <c r="O2618" t="b">
        <v>0</v>
      </c>
      <c r="P2618">
        <v>0</v>
      </c>
      <c r="Q2618" t="b">
        <v>0</v>
      </c>
      <c r="R2618" t="s">
        <v>8271</v>
      </c>
      <c r="S2618" s="2">
        <f>IF(E2618=0,0,E2618/D2618*100)</f>
        <v>0</v>
      </c>
      <c r="T2618" s="4">
        <f>IF(E2618=0,0,E2618/P2618)</f>
        <v>0</v>
      </c>
      <c r="U2618" t="str">
        <f>PROPER(LEFT(R2618,(SEARCH("/",R2618)-2)+1))</f>
        <v>Theater</v>
      </c>
      <c r="V2618" t="str">
        <f>PROPER(RIGHT(R2618,LEN(R2618)-SEARCH("/",R2618)))</f>
        <v>Plays</v>
      </c>
    </row>
    <row r="2619" spans="1:22" x14ac:dyDescent="0.25">
      <c r="A2619">
        <v>4074</v>
      </c>
      <c r="B2619" s="7" t="s">
        <v>4070</v>
      </c>
      <c r="C2619" s="7" t="s">
        <v>8177</v>
      </c>
      <c r="D2619" s="4">
        <v>2750</v>
      </c>
      <c r="E2619" s="4">
        <v>735</v>
      </c>
      <c r="F2619" t="s">
        <v>8221</v>
      </c>
      <c r="G2619" t="s">
        <v>8225</v>
      </c>
      <c r="H2619" t="s">
        <v>8247</v>
      </c>
      <c r="I2619">
        <v>1446732975</v>
      </c>
      <c r="J2619" s="11">
        <f>(((I2619/60)/60)/24)+DATE(1970,1,1)</f>
        <v>42313.594618055555</v>
      </c>
      <c r="K2619">
        <v>1444137375</v>
      </c>
      <c r="L2619" s="15">
        <f>(((K2619/60)/60)/24)+DATE(1970,1,1)</f>
        <v>42283.552951388891</v>
      </c>
      <c r="M2619" s="63">
        <f>DATEDIF(L2619,J2619,"D")</f>
        <v>30</v>
      </c>
      <c r="N2619" s="5">
        <v>30</v>
      </c>
      <c r="O2619" t="b">
        <v>0</v>
      </c>
      <c r="P2619">
        <v>21</v>
      </c>
      <c r="Q2619" t="b">
        <v>0</v>
      </c>
      <c r="R2619" t="s">
        <v>8271</v>
      </c>
      <c r="S2619" s="2">
        <f>IF(E2619=0,0,E2619/D2619*100)</f>
        <v>26.727272727272727</v>
      </c>
      <c r="T2619" s="4">
        <f>IF(E2619=0,0,E2619/P2619)</f>
        <v>35</v>
      </c>
      <c r="U2619" t="str">
        <f>PROPER(LEFT(R2619,(SEARCH("/",R2619)-2)+1))</f>
        <v>Theater</v>
      </c>
      <c r="V2619" t="str">
        <f>PROPER(RIGHT(R2619,LEN(R2619)-SEARCH("/",R2619)))</f>
        <v>Plays</v>
      </c>
    </row>
    <row r="2620" spans="1:22" x14ac:dyDescent="0.25">
      <c r="A2620">
        <v>4077</v>
      </c>
      <c r="B2620" s="7" t="s">
        <v>4073</v>
      </c>
      <c r="C2620" s="7" t="s">
        <v>8180</v>
      </c>
      <c r="D2620" s="4">
        <v>15000</v>
      </c>
      <c r="E2620" s="4">
        <v>1335</v>
      </c>
      <c r="F2620" t="s">
        <v>8221</v>
      </c>
      <c r="G2620" t="s">
        <v>8224</v>
      </c>
      <c r="H2620" t="s">
        <v>8246</v>
      </c>
      <c r="I2620">
        <v>1482339794</v>
      </c>
      <c r="J2620" s="11">
        <f>(((I2620/60)/60)/24)+DATE(1970,1,1)</f>
        <v>42725.7105787037</v>
      </c>
      <c r="K2620">
        <v>1479747794</v>
      </c>
      <c r="L2620" s="15">
        <f>(((K2620/60)/60)/24)+DATE(1970,1,1)</f>
        <v>42695.7105787037</v>
      </c>
      <c r="M2620" s="63">
        <f>DATEDIF(L2620,J2620,"D")</f>
        <v>30</v>
      </c>
      <c r="N2620" s="5">
        <v>30</v>
      </c>
      <c r="O2620" t="b">
        <v>0</v>
      </c>
      <c r="P2620">
        <v>6</v>
      </c>
      <c r="Q2620" t="b">
        <v>0</v>
      </c>
      <c r="R2620" t="s">
        <v>8271</v>
      </c>
      <c r="S2620" s="2">
        <f>IF(E2620=0,0,E2620/D2620*100)</f>
        <v>8.9</v>
      </c>
      <c r="T2620" s="4">
        <f>IF(E2620=0,0,E2620/P2620)</f>
        <v>222.5</v>
      </c>
      <c r="U2620" t="str">
        <f>PROPER(LEFT(R2620,(SEARCH("/",R2620)-2)+1))</f>
        <v>Theater</v>
      </c>
      <c r="V2620" t="str">
        <f>PROPER(RIGHT(R2620,LEN(R2620)-SEARCH("/",R2620)))</f>
        <v>Plays</v>
      </c>
    </row>
    <row r="2621" spans="1:22" x14ac:dyDescent="0.25">
      <c r="A2621">
        <v>4078</v>
      </c>
      <c r="B2621" s="7" t="s">
        <v>4074</v>
      </c>
      <c r="C2621" s="7" t="s">
        <v>8181</v>
      </c>
      <c r="D2621" s="4">
        <v>250</v>
      </c>
      <c r="E2621" s="4">
        <v>0</v>
      </c>
      <c r="F2621" t="s">
        <v>8221</v>
      </c>
      <c r="G2621" t="s">
        <v>8225</v>
      </c>
      <c r="H2621" t="s">
        <v>8247</v>
      </c>
      <c r="I2621">
        <v>1485543242</v>
      </c>
      <c r="J2621" s="11">
        <f>(((I2621/60)/60)/24)+DATE(1970,1,1)</f>
        <v>42762.787523148145</v>
      </c>
      <c r="K2621">
        <v>1482951242</v>
      </c>
      <c r="L2621" s="15">
        <f>(((K2621/60)/60)/24)+DATE(1970,1,1)</f>
        <v>42732.787523148145</v>
      </c>
      <c r="M2621" s="63">
        <f>DATEDIF(L2621,J2621,"D")</f>
        <v>30</v>
      </c>
      <c r="N2621" s="5">
        <v>30</v>
      </c>
      <c r="O2621" t="b">
        <v>0</v>
      </c>
      <c r="P2621">
        <v>0</v>
      </c>
      <c r="Q2621" t="b">
        <v>0</v>
      </c>
      <c r="R2621" t="s">
        <v>8271</v>
      </c>
      <c r="S2621" s="2">
        <f>IF(E2621=0,0,E2621/D2621*100)</f>
        <v>0</v>
      </c>
      <c r="T2621" s="4">
        <f>IF(E2621=0,0,E2621/P2621)</f>
        <v>0</v>
      </c>
      <c r="U2621" t="str">
        <f>PROPER(LEFT(R2621,(SEARCH("/",R2621)-2)+1))</f>
        <v>Theater</v>
      </c>
      <c r="V2621" t="str">
        <f>PROPER(RIGHT(R2621,LEN(R2621)-SEARCH("/",R2621)))</f>
        <v>Plays</v>
      </c>
    </row>
    <row r="2622" spans="1:22" x14ac:dyDescent="0.25">
      <c r="A2622">
        <v>4079</v>
      </c>
      <c r="B2622" s="7" t="s">
        <v>4075</v>
      </c>
      <c r="C2622" s="7" t="s">
        <v>8182</v>
      </c>
      <c r="D2622" s="4">
        <v>3000</v>
      </c>
      <c r="E2622" s="4">
        <v>5</v>
      </c>
      <c r="F2622" t="s">
        <v>8221</v>
      </c>
      <c r="G2622" t="s">
        <v>8224</v>
      </c>
      <c r="H2622" t="s">
        <v>8246</v>
      </c>
      <c r="I2622">
        <v>1466375521</v>
      </c>
      <c r="J2622" s="11">
        <f>(((I2622/60)/60)/24)+DATE(1970,1,1)</f>
        <v>42540.938900462963</v>
      </c>
      <c r="K2622">
        <v>1463783521</v>
      </c>
      <c r="L2622" s="15">
        <f>(((K2622/60)/60)/24)+DATE(1970,1,1)</f>
        <v>42510.938900462963</v>
      </c>
      <c r="M2622" s="63">
        <f>DATEDIF(L2622,J2622,"D")</f>
        <v>30</v>
      </c>
      <c r="N2622" s="5">
        <v>30</v>
      </c>
      <c r="O2622" t="b">
        <v>0</v>
      </c>
      <c r="P2622">
        <v>1</v>
      </c>
      <c r="Q2622" t="b">
        <v>0</v>
      </c>
      <c r="R2622" t="s">
        <v>8271</v>
      </c>
      <c r="S2622" s="2">
        <f>IF(E2622=0,0,E2622/D2622*100)</f>
        <v>0.16666666666666669</v>
      </c>
      <c r="T2622" s="4">
        <f>IF(E2622=0,0,E2622/P2622)</f>
        <v>5</v>
      </c>
      <c r="U2622" t="str">
        <f>PROPER(LEFT(R2622,(SEARCH("/",R2622)-2)+1))</f>
        <v>Theater</v>
      </c>
      <c r="V2622" t="str">
        <f>PROPER(RIGHT(R2622,LEN(R2622)-SEARCH("/",R2622)))</f>
        <v>Plays</v>
      </c>
    </row>
    <row r="2623" spans="1:22" x14ac:dyDescent="0.25">
      <c r="A2623">
        <v>4081</v>
      </c>
      <c r="B2623" s="7" t="s">
        <v>4077</v>
      </c>
      <c r="C2623" s="7" t="s">
        <v>8184</v>
      </c>
      <c r="D2623" s="4">
        <v>2224</v>
      </c>
      <c r="E2623" s="4">
        <v>350</v>
      </c>
      <c r="F2623" t="s">
        <v>8221</v>
      </c>
      <c r="G2623" t="s">
        <v>8224</v>
      </c>
      <c r="H2623" t="s">
        <v>8246</v>
      </c>
      <c r="I2623">
        <v>1425819425</v>
      </c>
      <c r="J2623" s="11">
        <f>(((I2623/60)/60)/24)+DATE(1970,1,1)</f>
        <v>42071.539641203708</v>
      </c>
      <c r="K2623">
        <v>1423231025</v>
      </c>
      <c r="L2623" s="15">
        <f>(((K2623/60)/60)/24)+DATE(1970,1,1)</f>
        <v>42041.581307870365</v>
      </c>
      <c r="M2623" s="63">
        <f>DATEDIF(L2623,J2623,"D")</f>
        <v>30</v>
      </c>
      <c r="N2623" s="5">
        <v>30</v>
      </c>
      <c r="O2623" t="b">
        <v>0</v>
      </c>
      <c r="P2623">
        <v>12</v>
      </c>
      <c r="Q2623" t="b">
        <v>0</v>
      </c>
      <c r="R2623" t="s">
        <v>8271</v>
      </c>
      <c r="S2623" s="2">
        <f>IF(E2623=0,0,E2623/D2623*100)</f>
        <v>15.737410071942445</v>
      </c>
      <c r="T2623" s="4">
        <f>IF(E2623=0,0,E2623/P2623)</f>
        <v>29.166666666666668</v>
      </c>
      <c r="U2623" t="str">
        <f>PROPER(LEFT(R2623,(SEARCH("/",R2623)-2)+1))</f>
        <v>Theater</v>
      </c>
      <c r="V2623" t="str">
        <f>PROPER(RIGHT(R2623,LEN(R2623)-SEARCH("/",R2623)))</f>
        <v>Plays</v>
      </c>
    </row>
    <row r="2624" spans="1:22" x14ac:dyDescent="0.25">
      <c r="A2624">
        <v>4083</v>
      </c>
      <c r="B2624" s="7" t="s">
        <v>4079</v>
      </c>
      <c r="C2624" s="7" t="s">
        <v>8186</v>
      </c>
      <c r="D2624" s="4">
        <v>3500</v>
      </c>
      <c r="E2624" s="4">
        <v>759</v>
      </c>
      <c r="F2624" t="s">
        <v>8221</v>
      </c>
      <c r="G2624" t="s">
        <v>8224</v>
      </c>
      <c r="H2624" t="s">
        <v>8246</v>
      </c>
      <c r="I2624">
        <v>1452795416</v>
      </c>
      <c r="J2624" s="11">
        <f>(((I2624/60)/60)/24)+DATE(1970,1,1)</f>
        <v>42383.761759259258</v>
      </c>
      <c r="K2624">
        <v>1450203416</v>
      </c>
      <c r="L2624" s="15">
        <f>(((K2624/60)/60)/24)+DATE(1970,1,1)</f>
        <v>42353.761759259258</v>
      </c>
      <c r="M2624" s="63">
        <f>DATEDIF(L2624,J2624,"D")</f>
        <v>30</v>
      </c>
      <c r="N2624" s="5">
        <v>30</v>
      </c>
      <c r="O2624" t="b">
        <v>0</v>
      </c>
      <c r="P2624">
        <v>6</v>
      </c>
      <c r="Q2624" t="b">
        <v>0</v>
      </c>
      <c r="R2624" t="s">
        <v>8271</v>
      </c>
      <c r="S2624" s="2">
        <f>IF(E2624=0,0,E2624/D2624*100)</f>
        <v>21.685714285714287</v>
      </c>
      <c r="T2624" s="4">
        <f>IF(E2624=0,0,E2624/P2624)</f>
        <v>126.5</v>
      </c>
      <c r="U2624" t="str">
        <f>PROPER(LEFT(R2624,(SEARCH("/",R2624)-2)+1))</f>
        <v>Theater</v>
      </c>
      <c r="V2624" t="str">
        <f>PROPER(RIGHT(R2624,LEN(R2624)-SEARCH("/",R2624)))</f>
        <v>Plays</v>
      </c>
    </row>
    <row r="2625" spans="1:22" x14ac:dyDescent="0.25">
      <c r="A2625">
        <v>4084</v>
      </c>
      <c r="B2625" s="7" t="s">
        <v>4080</v>
      </c>
      <c r="C2625" s="7" t="s">
        <v>8187</v>
      </c>
      <c r="D2625" s="4">
        <v>3000</v>
      </c>
      <c r="E2625" s="4">
        <v>10</v>
      </c>
      <c r="F2625" t="s">
        <v>8221</v>
      </c>
      <c r="G2625" t="s">
        <v>8237</v>
      </c>
      <c r="H2625" t="s">
        <v>8249</v>
      </c>
      <c r="I2625">
        <v>1476008906</v>
      </c>
      <c r="J2625" s="11">
        <f>(((I2625/60)/60)/24)+DATE(1970,1,1)</f>
        <v>42652.436412037037</v>
      </c>
      <c r="K2625">
        <v>1473416906</v>
      </c>
      <c r="L2625" s="15">
        <f>(((K2625/60)/60)/24)+DATE(1970,1,1)</f>
        <v>42622.436412037037</v>
      </c>
      <c r="M2625" s="63">
        <f>DATEDIF(L2625,J2625,"D")</f>
        <v>30</v>
      </c>
      <c r="N2625" s="5">
        <v>30</v>
      </c>
      <c r="O2625" t="b">
        <v>0</v>
      </c>
      <c r="P2625">
        <v>1</v>
      </c>
      <c r="Q2625" t="b">
        <v>0</v>
      </c>
      <c r="R2625" t="s">
        <v>8271</v>
      </c>
      <c r="S2625" s="2">
        <f>IF(E2625=0,0,E2625/D2625*100)</f>
        <v>0.33333333333333337</v>
      </c>
      <c r="T2625" s="4">
        <f>IF(E2625=0,0,E2625/P2625)</f>
        <v>10</v>
      </c>
      <c r="U2625" t="str">
        <f>PROPER(LEFT(R2625,(SEARCH("/",R2625)-2)+1))</f>
        <v>Theater</v>
      </c>
      <c r="V2625" t="str">
        <f>PROPER(RIGHT(R2625,LEN(R2625)-SEARCH("/",R2625)))</f>
        <v>Plays</v>
      </c>
    </row>
    <row r="2626" spans="1:22" x14ac:dyDescent="0.25">
      <c r="A2626">
        <v>4087</v>
      </c>
      <c r="B2626" s="7" t="s">
        <v>4083</v>
      </c>
      <c r="C2626" s="7" t="s">
        <v>8190</v>
      </c>
      <c r="D2626" s="4">
        <v>9600</v>
      </c>
      <c r="E2626" s="4">
        <v>0</v>
      </c>
      <c r="F2626" t="s">
        <v>8221</v>
      </c>
      <c r="G2626" t="s">
        <v>8224</v>
      </c>
      <c r="H2626" t="s">
        <v>8246</v>
      </c>
      <c r="I2626">
        <v>1468777786</v>
      </c>
      <c r="J2626" s="11">
        <f>(((I2626/60)/60)/24)+DATE(1970,1,1)</f>
        <v>42568.742893518516</v>
      </c>
      <c r="K2626">
        <v>1466185786</v>
      </c>
      <c r="L2626" s="15">
        <f>(((K2626/60)/60)/24)+DATE(1970,1,1)</f>
        <v>42538.742893518516</v>
      </c>
      <c r="M2626" s="63">
        <f>DATEDIF(L2626,J2626,"D")</f>
        <v>30</v>
      </c>
      <c r="N2626" s="5">
        <v>30</v>
      </c>
      <c r="O2626" t="b">
        <v>0</v>
      </c>
      <c r="P2626">
        <v>0</v>
      </c>
      <c r="Q2626" t="b">
        <v>0</v>
      </c>
      <c r="R2626" t="s">
        <v>8271</v>
      </c>
      <c r="S2626" s="2">
        <f>IF(E2626=0,0,E2626/D2626*100)</f>
        <v>0</v>
      </c>
      <c r="T2626" s="4">
        <f>IF(E2626=0,0,E2626/P2626)</f>
        <v>0</v>
      </c>
      <c r="U2626" t="str">
        <f>PROPER(LEFT(R2626,(SEARCH("/",R2626)-2)+1))</f>
        <v>Theater</v>
      </c>
      <c r="V2626" t="str">
        <f>PROPER(RIGHT(R2626,LEN(R2626)-SEARCH("/",R2626)))</f>
        <v>Plays</v>
      </c>
    </row>
    <row r="2627" spans="1:22" x14ac:dyDescent="0.25">
      <c r="A2627">
        <v>4088</v>
      </c>
      <c r="B2627" s="7" t="s">
        <v>4084</v>
      </c>
      <c r="C2627" s="7" t="s">
        <v>8191</v>
      </c>
      <c r="D2627" s="4">
        <v>2000</v>
      </c>
      <c r="E2627" s="4">
        <v>216</v>
      </c>
      <c r="F2627" t="s">
        <v>8221</v>
      </c>
      <c r="G2627" t="s">
        <v>8225</v>
      </c>
      <c r="H2627" t="s">
        <v>8247</v>
      </c>
      <c r="I2627">
        <v>1421403960</v>
      </c>
      <c r="J2627" s="11">
        <f>(((I2627/60)/60)/24)+DATE(1970,1,1)</f>
        <v>42020.434722222228</v>
      </c>
      <c r="K2627">
        <v>1418827324</v>
      </c>
      <c r="L2627" s="15">
        <f>(((K2627/60)/60)/24)+DATE(1970,1,1)</f>
        <v>41990.612546296295</v>
      </c>
      <c r="M2627" s="63">
        <f>DATEDIF(L2627,J2627,"D")</f>
        <v>30</v>
      </c>
      <c r="N2627" s="5">
        <v>30</v>
      </c>
      <c r="O2627" t="b">
        <v>0</v>
      </c>
      <c r="P2627">
        <v>3</v>
      </c>
      <c r="Q2627" t="b">
        <v>0</v>
      </c>
      <c r="R2627" t="s">
        <v>8271</v>
      </c>
      <c r="S2627" s="2">
        <f>IF(E2627=0,0,E2627/D2627*100)</f>
        <v>10.8</v>
      </c>
      <c r="T2627" s="4">
        <f>IF(E2627=0,0,E2627/P2627)</f>
        <v>72</v>
      </c>
      <c r="U2627" t="str">
        <f>PROPER(LEFT(R2627,(SEARCH("/",R2627)-2)+1))</f>
        <v>Theater</v>
      </c>
      <c r="V2627" t="str">
        <f>PROPER(RIGHT(R2627,LEN(R2627)-SEARCH("/",R2627)))</f>
        <v>Plays</v>
      </c>
    </row>
    <row r="2628" spans="1:22" x14ac:dyDescent="0.25">
      <c r="A2628">
        <v>4091</v>
      </c>
      <c r="B2628" s="7" t="s">
        <v>4087</v>
      </c>
      <c r="C2628" s="7" t="s">
        <v>8194</v>
      </c>
      <c r="D2628" s="4">
        <v>1600</v>
      </c>
      <c r="E2628" s="4">
        <v>204</v>
      </c>
      <c r="F2628" t="s">
        <v>8221</v>
      </c>
      <c r="G2628" t="s">
        <v>8224</v>
      </c>
      <c r="H2628" t="s">
        <v>8246</v>
      </c>
      <c r="I2628">
        <v>1421410151</v>
      </c>
      <c r="J2628" s="11">
        <f>(((I2628/60)/60)/24)+DATE(1970,1,1)</f>
        <v>42020.506377314814</v>
      </c>
      <c r="K2628">
        <v>1418818151</v>
      </c>
      <c r="L2628" s="15">
        <f>(((K2628/60)/60)/24)+DATE(1970,1,1)</f>
        <v>41990.506377314814</v>
      </c>
      <c r="M2628" s="63">
        <f>DATEDIF(L2628,J2628,"D")</f>
        <v>30</v>
      </c>
      <c r="N2628" s="5">
        <v>30</v>
      </c>
      <c r="O2628" t="b">
        <v>0</v>
      </c>
      <c r="P2628">
        <v>8</v>
      </c>
      <c r="Q2628" t="b">
        <v>0</v>
      </c>
      <c r="R2628" t="s">
        <v>8271</v>
      </c>
      <c r="S2628" s="2">
        <f>IF(E2628=0,0,E2628/D2628*100)</f>
        <v>12.75</v>
      </c>
      <c r="T2628" s="4">
        <f>IF(E2628=0,0,E2628/P2628)</f>
        <v>25.5</v>
      </c>
      <c r="U2628" t="str">
        <f>PROPER(LEFT(R2628,(SEARCH("/",R2628)-2)+1))</f>
        <v>Theater</v>
      </c>
      <c r="V2628" t="str">
        <f>PROPER(RIGHT(R2628,LEN(R2628)-SEARCH("/",R2628)))</f>
        <v>Plays</v>
      </c>
    </row>
    <row r="2629" spans="1:22" x14ac:dyDescent="0.25">
      <c r="A2629">
        <v>4095</v>
      </c>
      <c r="B2629" s="7" t="s">
        <v>4091</v>
      </c>
      <c r="C2629" s="7" t="s">
        <v>8198</v>
      </c>
      <c r="D2629" s="4">
        <v>30000</v>
      </c>
      <c r="E2629" s="4">
        <v>800</v>
      </c>
      <c r="F2629" t="s">
        <v>8221</v>
      </c>
      <c r="G2629" t="s">
        <v>8238</v>
      </c>
      <c r="H2629" t="s">
        <v>8256</v>
      </c>
      <c r="I2629">
        <v>1482108350</v>
      </c>
      <c r="J2629" s="11">
        <f>(((I2629/60)/60)/24)+DATE(1970,1,1)</f>
        <v>42723.031828703708</v>
      </c>
      <c r="K2629">
        <v>1479516350</v>
      </c>
      <c r="L2629" s="15">
        <f>(((K2629/60)/60)/24)+DATE(1970,1,1)</f>
        <v>42693.031828703708</v>
      </c>
      <c r="M2629" s="63">
        <f>DATEDIF(L2629,J2629,"D")</f>
        <v>30</v>
      </c>
      <c r="N2629" s="5">
        <v>30</v>
      </c>
      <c r="O2629" t="b">
        <v>0</v>
      </c>
      <c r="P2629">
        <v>1</v>
      </c>
      <c r="Q2629" t="b">
        <v>0</v>
      </c>
      <c r="R2629" t="s">
        <v>8271</v>
      </c>
      <c r="S2629" s="2">
        <f>IF(E2629=0,0,E2629/D2629*100)</f>
        <v>2.666666666666667</v>
      </c>
      <c r="T2629" s="4">
        <f>IF(E2629=0,0,E2629/P2629)</f>
        <v>800</v>
      </c>
      <c r="U2629" t="str">
        <f>PROPER(LEFT(R2629,(SEARCH("/",R2629)-2)+1))</f>
        <v>Theater</v>
      </c>
      <c r="V2629" t="str">
        <f>PROPER(RIGHT(R2629,LEN(R2629)-SEARCH("/",R2629)))</f>
        <v>Plays</v>
      </c>
    </row>
    <row r="2630" spans="1:22" x14ac:dyDescent="0.25">
      <c r="A2630">
        <v>4098</v>
      </c>
      <c r="B2630" s="7" t="s">
        <v>4094</v>
      </c>
      <c r="C2630" s="7" t="s">
        <v>8201</v>
      </c>
      <c r="D2630" s="4">
        <v>75000</v>
      </c>
      <c r="E2630" s="4">
        <v>0</v>
      </c>
      <c r="F2630" t="s">
        <v>8221</v>
      </c>
      <c r="G2630" t="s">
        <v>8224</v>
      </c>
      <c r="H2630" t="s">
        <v>8246</v>
      </c>
      <c r="I2630">
        <v>1465060797</v>
      </c>
      <c r="J2630" s="11">
        <f>(((I2630/60)/60)/24)+DATE(1970,1,1)</f>
        <v>42525.722187499996</v>
      </c>
      <c r="K2630">
        <v>1462468797</v>
      </c>
      <c r="L2630" s="15">
        <f>(((K2630/60)/60)/24)+DATE(1970,1,1)</f>
        <v>42495.722187499996</v>
      </c>
      <c r="M2630" s="63">
        <f>DATEDIF(L2630,J2630,"D")</f>
        <v>30</v>
      </c>
      <c r="N2630" s="5">
        <v>30</v>
      </c>
      <c r="O2630" t="b">
        <v>0</v>
      </c>
      <c r="P2630">
        <v>0</v>
      </c>
      <c r="Q2630" t="b">
        <v>0</v>
      </c>
      <c r="R2630" t="s">
        <v>8271</v>
      </c>
      <c r="S2630" s="2">
        <f>IF(E2630=0,0,E2630/D2630*100)</f>
        <v>0</v>
      </c>
      <c r="T2630" s="4">
        <f>IF(E2630=0,0,E2630/P2630)</f>
        <v>0</v>
      </c>
      <c r="U2630" t="str">
        <f>PROPER(LEFT(R2630,(SEARCH("/",R2630)-2)+1))</f>
        <v>Theater</v>
      </c>
      <c r="V2630" t="str">
        <f>PROPER(RIGHT(R2630,LEN(R2630)-SEARCH("/",R2630)))</f>
        <v>Plays</v>
      </c>
    </row>
    <row r="2631" spans="1:22" x14ac:dyDescent="0.25">
      <c r="A2631">
        <v>4101</v>
      </c>
      <c r="B2631" s="7" t="s">
        <v>4097</v>
      </c>
      <c r="C2631" s="7" t="s">
        <v>8204</v>
      </c>
      <c r="D2631" s="4">
        <v>600</v>
      </c>
      <c r="E2631" s="4">
        <v>0</v>
      </c>
      <c r="F2631" t="s">
        <v>8221</v>
      </c>
      <c r="G2631" t="s">
        <v>8224</v>
      </c>
      <c r="H2631" t="s">
        <v>8246</v>
      </c>
      <c r="I2631">
        <v>1485380482</v>
      </c>
      <c r="J2631" s="11">
        <f>(((I2631/60)/60)/24)+DATE(1970,1,1)</f>
        <v>42760.903726851851</v>
      </c>
      <c r="K2631">
        <v>1482788482</v>
      </c>
      <c r="L2631" s="15">
        <f>(((K2631/60)/60)/24)+DATE(1970,1,1)</f>
        <v>42730.903726851851</v>
      </c>
      <c r="M2631" s="63">
        <f>DATEDIF(L2631,J2631,"D")</f>
        <v>30</v>
      </c>
      <c r="N2631" s="5">
        <v>30</v>
      </c>
      <c r="O2631" t="b">
        <v>0</v>
      </c>
      <c r="P2631">
        <v>0</v>
      </c>
      <c r="Q2631" t="b">
        <v>0</v>
      </c>
      <c r="R2631" t="s">
        <v>8271</v>
      </c>
      <c r="S2631" s="2">
        <f>IF(E2631=0,0,E2631/D2631*100)</f>
        <v>0</v>
      </c>
      <c r="T2631" s="4">
        <f>IF(E2631=0,0,E2631/P2631)</f>
        <v>0</v>
      </c>
      <c r="U2631" t="str">
        <f>PROPER(LEFT(R2631,(SEARCH("/",R2631)-2)+1))</f>
        <v>Theater</v>
      </c>
      <c r="V2631" t="str">
        <f>PROPER(RIGHT(R2631,LEN(R2631)-SEARCH("/",R2631)))</f>
        <v>Plays</v>
      </c>
    </row>
    <row r="2632" spans="1:22" x14ac:dyDescent="0.25">
      <c r="A2632">
        <v>4102</v>
      </c>
      <c r="B2632" s="7" t="s">
        <v>4098</v>
      </c>
      <c r="C2632" s="7" t="s">
        <v>8205</v>
      </c>
      <c r="D2632" s="4">
        <v>500</v>
      </c>
      <c r="E2632" s="4">
        <v>137</v>
      </c>
      <c r="F2632" t="s">
        <v>8221</v>
      </c>
      <c r="G2632" t="s">
        <v>8224</v>
      </c>
      <c r="H2632" t="s">
        <v>8246</v>
      </c>
      <c r="I2632">
        <v>1463343673</v>
      </c>
      <c r="J2632" s="11">
        <f>(((I2632/60)/60)/24)+DATE(1970,1,1)</f>
        <v>42505.848067129627</v>
      </c>
      <c r="K2632">
        <v>1460751673</v>
      </c>
      <c r="L2632" s="15">
        <f>(((K2632/60)/60)/24)+DATE(1970,1,1)</f>
        <v>42475.848067129627</v>
      </c>
      <c r="M2632" s="63">
        <f>DATEDIF(L2632,J2632,"D")</f>
        <v>30</v>
      </c>
      <c r="N2632" s="5">
        <v>30</v>
      </c>
      <c r="O2632" t="b">
        <v>0</v>
      </c>
      <c r="P2632">
        <v>6</v>
      </c>
      <c r="Q2632" t="b">
        <v>0</v>
      </c>
      <c r="R2632" t="s">
        <v>8271</v>
      </c>
      <c r="S2632" s="2">
        <f>IF(E2632=0,0,E2632/D2632*100)</f>
        <v>27.400000000000002</v>
      </c>
      <c r="T2632" s="4">
        <f>IF(E2632=0,0,E2632/P2632)</f>
        <v>22.833333333333332</v>
      </c>
      <c r="U2632" t="str">
        <f>PROPER(LEFT(R2632,(SEARCH("/",R2632)-2)+1))</f>
        <v>Theater</v>
      </c>
      <c r="V2632" t="str">
        <f>PROPER(RIGHT(R2632,LEN(R2632)-SEARCH("/",R2632)))</f>
        <v>Plays</v>
      </c>
    </row>
    <row r="2633" spans="1:22" x14ac:dyDescent="0.25">
      <c r="A2633">
        <v>4104</v>
      </c>
      <c r="B2633" s="7" t="s">
        <v>4100</v>
      </c>
      <c r="C2633" s="7" t="s">
        <v>8207</v>
      </c>
      <c r="D2633" s="4">
        <v>3000</v>
      </c>
      <c r="E2633" s="4">
        <v>641</v>
      </c>
      <c r="F2633" t="s">
        <v>8221</v>
      </c>
      <c r="G2633" t="s">
        <v>8226</v>
      </c>
      <c r="H2633" t="s">
        <v>8248</v>
      </c>
      <c r="I2633">
        <v>1477550434</v>
      </c>
      <c r="J2633" s="11">
        <f>(((I2633/60)/60)/24)+DATE(1970,1,1)</f>
        <v>42670.278171296297</v>
      </c>
      <c r="K2633">
        <v>1474958434</v>
      </c>
      <c r="L2633" s="15">
        <f>(((K2633/60)/60)/24)+DATE(1970,1,1)</f>
        <v>42640.278171296297</v>
      </c>
      <c r="M2633" s="63">
        <f>DATEDIF(L2633,J2633,"D")</f>
        <v>30</v>
      </c>
      <c r="N2633" s="5">
        <v>30</v>
      </c>
      <c r="O2633" t="b">
        <v>0</v>
      </c>
      <c r="P2633">
        <v>14</v>
      </c>
      <c r="Q2633" t="b">
        <v>0</v>
      </c>
      <c r="R2633" t="s">
        <v>8271</v>
      </c>
      <c r="S2633" s="2">
        <f>IF(E2633=0,0,E2633/D2633*100)</f>
        <v>21.366666666666667</v>
      </c>
      <c r="T2633" s="4">
        <f>IF(E2633=0,0,E2633/P2633)</f>
        <v>45.785714285714285</v>
      </c>
      <c r="U2633" t="str">
        <f>PROPER(LEFT(R2633,(SEARCH("/",R2633)-2)+1))</f>
        <v>Theater</v>
      </c>
      <c r="V2633" t="str">
        <f>PROPER(RIGHT(R2633,LEN(R2633)-SEARCH("/",R2633)))</f>
        <v>Plays</v>
      </c>
    </row>
    <row r="2634" spans="1:22" x14ac:dyDescent="0.25">
      <c r="A2634">
        <v>4108</v>
      </c>
      <c r="B2634" s="7" t="s">
        <v>4104</v>
      </c>
      <c r="C2634" s="7" t="s">
        <v>8211</v>
      </c>
      <c r="D2634" s="4">
        <v>3000</v>
      </c>
      <c r="E2634" s="4">
        <v>59</v>
      </c>
      <c r="F2634" t="s">
        <v>8221</v>
      </c>
      <c r="G2634" t="s">
        <v>8224</v>
      </c>
      <c r="H2634" t="s">
        <v>8246</v>
      </c>
      <c r="I2634">
        <v>1488517200</v>
      </c>
      <c r="J2634" s="11">
        <f>(((I2634/60)/60)/24)+DATE(1970,1,1)</f>
        <v>42797.208333333328</v>
      </c>
      <c r="K2634">
        <v>1485909937</v>
      </c>
      <c r="L2634" s="15">
        <f>(((K2634/60)/60)/24)+DATE(1970,1,1)</f>
        <v>42767.031678240746</v>
      </c>
      <c r="M2634" s="63">
        <f>DATEDIF(L2634,J2634,"D")</f>
        <v>30</v>
      </c>
      <c r="N2634" s="5">
        <v>30</v>
      </c>
      <c r="O2634" t="b">
        <v>0</v>
      </c>
      <c r="P2634">
        <v>1</v>
      </c>
      <c r="Q2634" t="b">
        <v>0</v>
      </c>
      <c r="R2634" t="s">
        <v>8271</v>
      </c>
      <c r="S2634" s="2">
        <f>IF(E2634=0,0,E2634/D2634*100)</f>
        <v>1.9666666666666666</v>
      </c>
      <c r="T2634" s="4">
        <f>IF(E2634=0,0,E2634/P2634)</f>
        <v>59</v>
      </c>
      <c r="U2634" t="str">
        <f>PROPER(LEFT(R2634,(SEARCH("/",R2634)-2)+1))</f>
        <v>Theater</v>
      </c>
      <c r="V2634" t="str">
        <f>PROPER(RIGHT(R2634,LEN(R2634)-SEARCH("/",R2634)))</f>
        <v>Plays</v>
      </c>
    </row>
    <row r="2635" spans="1:22" x14ac:dyDescent="0.25">
      <c r="A2635">
        <v>4109</v>
      </c>
      <c r="B2635" s="7" t="s">
        <v>4105</v>
      </c>
      <c r="C2635" s="7" t="s">
        <v>8212</v>
      </c>
      <c r="D2635" s="4">
        <v>500</v>
      </c>
      <c r="E2635" s="4">
        <v>0</v>
      </c>
      <c r="F2635" t="s">
        <v>8221</v>
      </c>
      <c r="G2635" t="s">
        <v>8225</v>
      </c>
      <c r="H2635" t="s">
        <v>8247</v>
      </c>
      <c r="I2635">
        <v>1448805404</v>
      </c>
      <c r="J2635" s="11">
        <f>(((I2635/60)/60)/24)+DATE(1970,1,1)</f>
        <v>42337.581064814818</v>
      </c>
      <c r="K2635">
        <v>1446209804</v>
      </c>
      <c r="L2635" s="15">
        <f>(((K2635/60)/60)/24)+DATE(1970,1,1)</f>
        <v>42307.539398148147</v>
      </c>
      <c r="M2635" s="63">
        <f>DATEDIF(L2635,J2635,"D")</f>
        <v>30</v>
      </c>
      <c r="N2635" s="5">
        <v>30</v>
      </c>
      <c r="O2635" t="b">
        <v>0</v>
      </c>
      <c r="P2635">
        <v>0</v>
      </c>
      <c r="Q2635" t="b">
        <v>0</v>
      </c>
      <c r="R2635" t="s">
        <v>8271</v>
      </c>
      <c r="S2635" s="2">
        <f>IF(E2635=0,0,E2635/D2635*100)</f>
        <v>0</v>
      </c>
      <c r="T2635" s="4">
        <f>IF(E2635=0,0,E2635/P2635)</f>
        <v>0</v>
      </c>
      <c r="U2635" t="str">
        <f>PROPER(LEFT(R2635,(SEARCH("/",R2635)-2)+1))</f>
        <v>Theater</v>
      </c>
      <c r="V2635" t="str">
        <f>PROPER(RIGHT(R2635,LEN(R2635)-SEARCH("/",R2635)))</f>
        <v>Plays</v>
      </c>
    </row>
    <row r="2636" spans="1:22" x14ac:dyDescent="0.25">
      <c r="A2636">
        <v>4111</v>
      </c>
      <c r="B2636" s="7" t="s">
        <v>4107</v>
      </c>
      <c r="C2636" s="7" t="s">
        <v>8214</v>
      </c>
      <c r="D2636" s="4">
        <v>3000</v>
      </c>
      <c r="E2636" s="4">
        <v>94</v>
      </c>
      <c r="F2636" t="s">
        <v>8221</v>
      </c>
      <c r="G2636" t="s">
        <v>8224</v>
      </c>
      <c r="H2636" t="s">
        <v>8246</v>
      </c>
      <c r="I2636">
        <v>1424747740</v>
      </c>
      <c r="J2636" s="11">
        <f>(((I2636/60)/60)/24)+DATE(1970,1,1)</f>
        <v>42059.135879629626</v>
      </c>
      <c r="K2636">
        <v>1422155740</v>
      </c>
      <c r="L2636" s="15">
        <f>(((K2636/60)/60)/24)+DATE(1970,1,1)</f>
        <v>42029.135879629626</v>
      </c>
      <c r="M2636" s="63">
        <f>DATEDIF(L2636,J2636,"D")</f>
        <v>30</v>
      </c>
      <c r="N2636" s="5">
        <v>30</v>
      </c>
      <c r="O2636" t="b">
        <v>0</v>
      </c>
      <c r="P2636">
        <v>6</v>
      </c>
      <c r="Q2636" t="b">
        <v>0</v>
      </c>
      <c r="R2636" t="s">
        <v>8271</v>
      </c>
      <c r="S2636" s="2">
        <f>IF(E2636=0,0,E2636/D2636*100)</f>
        <v>3.1333333333333333</v>
      </c>
      <c r="T2636" s="4">
        <f>IF(E2636=0,0,E2636/P2636)</f>
        <v>15.666666666666666</v>
      </c>
      <c r="U2636" t="str">
        <f>PROPER(LEFT(R2636,(SEARCH("/",R2636)-2)+1))</f>
        <v>Theater</v>
      </c>
      <c r="V2636" t="str">
        <f>PROPER(RIGHT(R2636,LEN(R2636)-SEARCH("/",R2636)))</f>
        <v>Plays</v>
      </c>
    </row>
    <row r="2637" spans="1:22" x14ac:dyDescent="0.25">
      <c r="A2637">
        <v>0</v>
      </c>
      <c r="B2637" s="7" t="s">
        <v>2</v>
      </c>
      <c r="C2637" s="7" t="s">
        <v>4111</v>
      </c>
      <c r="D2637" s="4">
        <v>8500</v>
      </c>
      <c r="E2637" s="4">
        <v>11633</v>
      </c>
      <c r="F2637" t="s">
        <v>8219</v>
      </c>
      <c r="G2637" t="s">
        <v>8224</v>
      </c>
      <c r="H2637" t="s">
        <v>8246</v>
      </c>
      <c r="I2637">
        <v>1437620400</v>
      </c>
      <c r="J2637" s="11">
        <f>(((I2637/60)/60)/24)+DATE(1970,1,1)</f>
        <v>42208.125</v>
      </c>
      <c r="K2637">
        <v>1434931811</v>
      </c>
      <c r="L2637" s="15">
        <f>(((K2637/60)/60)/24)+DATE(1970,1,1)</f>
        <v>42177.007071759261</v>
      </c>
      <c r="M2637" s="63">
        <f>DATEDIF(L2637,J2637,"D")</f>
        <v>31</v>
      </c>
      <c r="N2637" s="5">
        <v>31</v>
      </c>
      <c r="O2637" t="b">
        <v>0</v>
      </c>
      <c r="P2637">
        <v>182</v>
      </c>
      <c r="Q2637" t="b">
        <v>1</v>
      </c>
      <c r="R2637" t="s">
        <v>8265</v>
      </c>
      <c r="S2637" s="2">
        <f>IF(E2637=0,0,E2637/D2637*100)</f>
        <v>136.85882352941178</v>
      </c>
      <c r="T2637" s="4">
        <f>IF(E2637=0,0,E2637/P2637)</f>
        <v>63.917582417582416</v>
      </c>
      <c r="U2637" t="str">
        <f>PROPER(LEFT(R2637,(SEARCH("/",R2637)-2)+1))</f>
        <v>Film &amp; Video</v>
      </c>
      <c r="V2637" t="str">
        <f>PROPER(RIGHT(R2637,LEN(R2637)-SEARCH("/",R2637)))</f>
        <v>Television</v>
      </c>
    </row>
    <row r="2638" spans="1:22" x14ac:dyDescent="0.25">
      <c r="A2638">
        <v>43</v>
      </c>
      <c r="B2638" s="7" t="s">
        <v>45</v>
      </c>
      <c r="C2638" s="7" t="s">
        <v>4154</v>
      </c>
      <c r="D2638" s="4">
        <v>10000</v>
      </c>
      <c r="E2638" s="4">
        <v>30866</v>
      </c>
      <c r="F2638" t="s">
        <v>8219</v>
      </c>
      <c r="G2638" t="s">
        <v>8224</v>
      </c>
      <c r="H2638" t="s">
        <v>8246</v>
      </c>
      <c r="I2638">
        <v>1405209600</v>
      </c>
      <c r="J2638" s="11">
        <f>(((I2638/60)/60)/24)+DATE(1970,1,1)</f>
        <v>41833</v>
      </c>
      <c r="K2638">
        <v>1402599486</v>
      </c>
      <c r="L2638" s="15">
        <f>(((K2638/60)/60)/24)+DATE(1970,1,1)</f>
        <v>41802.790347222224</v>
      </c>
      <c r="M2638" s="63">
        <f>DATEDIF(L2638,J2638,"D")</f>
        <v>31</v>
      </c>
      <c r="N2638" s="5">
        <v>31</v>
      </c>
      <c r="O2638" t="b">
        <v>0</v>
      </c>
      <c r="P2638">
        <v>263</v>
      </c>
      <c r="Q2638" t="b">
        <v>1</v>
      </c>
      <c r="R2638" t="s">
        <v>8265</v>
      </c>
      <c r="S2638" s="2">
        <f>IF(E2638=0,0,E2638/D2638*100)</f>
        <v>308.65999999999997</v>
      </c>
      <c r="T2638" s="4">
        <f>IF(E2638=0,0,E2638/P2638)</f>
        <v>117.36121673003802</v>
      </c>
      <c r="U2638" t="str">
        <f>PROPER(LEFT(R2638,(SEARCH("/",R2638)-2)+1))</f>
        <v>Film &amp; Video</v>
      </c>
      <c r="V2638" t="str">
        <f>PROPER(RIGHT(R2638,LEN(R2638)-SEARCH("/",R2638)))</f>
        <v>Television</v>
      </c>
    </row>
    <row r="2639" spans="1:22" x14ac:dyDescent="0.25">
      <c r="A2639">
        <v>48</v>
      </c>
      <c r="B2639" s="7" t="s">
        <v>50</v>
      </c>
      <c r="C2639" s="7" t="s">
        <v>4159</v>
      </c>
      <c r="D2639" s="4">
        <v>2000</v>
      </c>
      <c r="E2639" s="4">
        <v>2159</v>
      </c>
      <c r="F2639" t="s">
        <v>8219</v>
      </c>
      <c r="G2639" t="s">
        <v>8225</v>
      </c>
      <c r="H2639" t="s">
        <v>8247</v>
      </c>
      <c r="I2639">
        <v>1425211200</v>
      </c>
      <c r="J2639" s="11">
        <f>(((I2639/60)/60)/24)+DATE(1970,1,1)</f>
        <v>42064.5</v>
      </c>
      <c r="K2639">
        <v>1422534260</v>
      </c>
      <c r="L2639" s="15">
        <f>(((K2639/60)/60)/24)+DATE(1970,1,1)</f>
        <v>42033.516898148147</v>
      </c>
      <c r="M2639" s="63">
        <f>DATEDIF(L2639,J2639,"D")</f>
        <v>31</v>
      </c>
      <c r="N2639" s="5">
        <v>31</v>
      </c>
      <c r="O2639" t="b">
        <v>0</v>
      </c>
      <c r="P2639">
        <v>38</v>
      </c>
      <c r="Q2639" t="b">
        <v>1</v>
      </c>
      <c r="R2639" t="s">
        <v>8265</v>
      </c>
      <c r="S2639" s="2">
        <f>IF(E2639=0,0,E2639/D2639*100)</f>
        <v>107.94999999999999</v>
      </c>
      <c r="T2639" s="4">
        <f>IF(E2639=0,0,E2639/P2639)</f>
        <v>56.815789473684212</v>
      </c>
      <c r="U2639" t="str">
        <f>PROPER(LEFT(R2639,(SEARCH("/",R2639)-2)+1))</f>
        <v>Film &amp; Video</v>
      </c>
      <c r="V2639" t="str">
        <f>PROPER(RIGHT(R2639,LEN(R2639)-SEARCH("/",R2639)))</f>
        <v>Television</v>
      </c>
    </row>
    <row r="2640" spans="1:22" x14ac:dyDescent="0.25">
      <c r="A2640">
        <v>59</v>
      </c>
      <c r="B2640" s="7" t="s">
        <v>61</v>
      </c>
      <c r="C2640" s="7" t="s">
        <v>4170</v>
      </c>
      <c r="D2640" s="4">
        <v>20000</v>
      </c>
      <c r="E2640" s="4">
        <v>20025.14</v>
      </c>
      <c r="F2640" t="s">
        <v>8219</v>
      </c>
      <c r="G2640" t="s">
        <v>8224</v>
      </c>
      <c r="H2640" t="s">
        <v>8246</v>
      </c>
      <c r="I2640">
        <v>1442264400</v>
      </c>
      <c r="J2640" s="11">
        <f>(((I2640/60)/60)/24)+DATE(1970,1,1)</f>
        <v>42261.875</v>
      </c>
      <c r="K2640">
        <v>1439530776</v>
      </c>
      <c r="L2640" s="15">
        <f>(((K2640/60)/60)/24)+DATE(1970,1,1)</f>
        <v>42230.23583333334</v>
      </c>
      <c r="M2640" s="63">
        <f>DATEDIF(L2640,J2640,"D")</f>
        <v>31</v>
      </c>
      <c r="N2640" s="5">
        <v>31</v>
      </c>
      <c r="O2640" t="b">
        <v>0</v>
      </c>
      <c r="P2640">
        <v>33</v>
      </c>
      <c r="Q2640" t="b">
        <v>1</v>
      </c>
      <c r="R2640" t="s">
        <v>8265</v>
      </c>
      <c r="S2640" s="2">
        <f>IF(E2640=0,0,E2640/D2640*100)</f>
        <v>100.12570000000001</v>
      </c>
      <c r="T2640" s="4">
        <f>IF(E2640=0,0,E2640/P2640)</f>
        <v>606.82242424242418</v>
      </c>
      <c r="U2640" t="str">
        <f>PROPER(LEFT(R2640,(SEARCH("/",R2640)-2)+1))</f>
        <v>Film &amp; Video</v>
      </c>
      <c r="V2640" t="str">
        <f>PROPER(RIGHT(R2640,LEN(R2640)-SEARCH("/",R2640)))</f>
        <v>Television</v>
      </c>
    </row>
    <row r="2641" spans="1:22" x14ac:dyDescent="0.25">
      <c r="A2641">
        <v>126</v>
      </c>
      <c r="B2641" s="7" t="s">
        <v>128</v>
      </c>
      <c r="C2641" s="7" t="s">
        <v>4237</v>
      </c>
      <c r="D2641" s="4">
        <v>25000</v>
      </c>
      <c r="E2641" s="4">
        <v>1387</v>
      </c>
      <c r="F2641" t="s">
        <v>8220</v>
      </c>
      <c r="G2641" t="s">
        <v>8224</v>
      </c>
      <c r="H2641" t="s">
        <v>8246</v>
      </c>
      <c r="I2641">
        <v>1433988000</v>
      </c>
      <c r="J2641" s="11">
        <f>(((I2641/60)/60)/24)+DATE(1970,1,1)</f>
        <v>42166.083333333328</v>
      </c>
      <c r="K2641">
        <v>1431353337</v>
      </c>
      <c r="L2641" s="15">
        <f>(((K2641/60)/60)/24)+DATE(1970,1,1)</f>
        <v>42135.589548611111</v>
      </c>
      <c r="M2641" s="63">
        <f>DATEDIF(L2641,J2641,"D")</f>
        <v>31</v>
      </c>
      <c r="N2641" s="5">
        <v>31</v>
      </c>
      <c r="O2641" t="b">
        <v>0</v>
      </c>
      <c r="P2641">
        <v>13</v>
      </c>
      <c r="Q2641" t="b">
        <v>0</v>
      </c>
      <c r="R2641" t="s">
        <v>8267</v>
      </c>
      <c r="S2641" s="2">
        <f>IF(E2641=0,0,E2641/D2641*100)</f>
        <v>5.548</v>
      </c>
      <c r="T2641" s="4">
        <f>IF(E2641=0,0,E2641/P2641)</f>
        <v>106.69230769230769</v>
      </c>
      <c r="U2641" t="str">
        <f>PROPER(LEFT(R2641,(SEARCH("/",R2641)-2)+1))</f>
        <v>Film &amp; Video</v>
      </c>
      <c r="V2641" t="str">
        <f>PROPER(RIGHT(R2641,LEN(R2641)-SEARCH("/",R2641)))</f>
        <v>Science Fiction</v>
      </c>
    </row>
    <row r="2642" spans="1:22" x14ac:dyDescent="0.25">
      <c r="A2642">
        <v>138</v>
      </c>
      <c r="B2642" s="7" t="s">
        <v>140</v>
      </c>
      <c r="C2642" s="7" t="s">
        <v>4248</v>
      </c>
      <c r="D2642" s="4">
        <v>150000</v>
      </c>
      <c r="E2642" s="4">
        <v>4712</v>
      </c>
      <c r="F2642" t="s">
        <v>8220</v>
      </c>
      <c r="G2642" t="s">
        <v>8224</v>
      </c>
      <c r="H2642" t="s">
        <v>8246</v>
      </c>
      <c r="I2642">
        <v>1438405140</v>
      </c>
      <c r="J2642" s="11">
        <f>(((I2642/60)/60)/24)+DATE(1970,1,1)</f>
        <v>42217.207638888889</v>
      </c>
      <c r="K2642">
        <v>1435731041</v>
      </c>
      <c r="L2642" s="15">
        <f>(((K2642/60)/60)/24)+DATE(1970,1,1)</f>
        <v>42186.257418981477</v>
      </c>
      <c r="M2642" s="63">
        <f>DATEDIF(L2642,J2642,"D")</f>
        <v>31</v>
      </c>
      <c r="N2642" s="5">
        <v>31</v>
      </c>
      <c r="O2642" t="b">
        <v>0</v>
      </c>
      <c r="P2642">
        <v>58</v>
      </c>
      <c r="Q2642" t="b">
        <v>0</v>
      </c>
      <c r="R2642" t="s">
        <v>8267</v>
      </c>
      <c r="S2642" s="2">
        <f>IF(E2642=0,0,E2642/D2642*100)</f>
        <v>3.1413333333333333</v>
      </c>
      <c r="T2642" s="4">
        <f>IF(E2642=0,0,E2642/P2642)</f>
        <v>81.241379310344826</v>
      </c>
      <c r="U2642" t="str">
        <f>PROPER(LEFT(R2642,(SEARCH("/",R2642)-2)+1))</f>
        <v>Film &amp; Video</v>
      </c>
      <c r="V2642" t="str">
        <f>PROPER(RIGHT(R2642,LEN(R2642)-SEARCH("/",R2642)))</f>
        <v>Science Fiction</v>
      </c>
    </row>
    <row r="2643" spans="1:22" x14ac:dyDescent="0.25">
      <c r="A2643">
        <v>217</v>
      </c>
      <c r="B2643" s="7" t="s">
        <v>219</v>
      </c>
      <c r="C2643" s="7" t="s">
        <v>4327</v>
      </c>
      <c r="D2643" s="4">
        <v>100000</v>
      </c>
      <c r="E2643" s="4">
        <v>11943</v>
      </c>
      <c r="F2643" t="s">
        <v>8221</v>
      </c>
      <c r="G2643" t="s">
        <v>8235</v>
      </c>
      <c r="H2643" t="s">
        <v>8255</v>
      </c>
      <c r="I2643">
        <v>1419780149</v>
      </c>
      <c r="J2643" s="11">
        <f>(((I2643/60)/60)/24)+DATE(1970,1,1)</f>
        <v>42001.64061342593</v>
      </c>
      <c r="K2643">
        <v>1417101749</v>
      </c>
      <c r="L2643" s="15">
        <f>(((K2643/60)/60)/24)+DATE(1970,1,1)</f>
        <v>41970.64061342593</v>
      </c>
      <c r="M2643" s="63">
        <f>DATEDIF(L2643,J2643,"D")</f>
        <v>31</v>
      </c>
      <c r="N2643" s="5">
        <v>31</v>
      </c>
      <c r="O2643" t="b">
        <v>0</v>
      </c>
      <c r="P2643">
        <v>38</v>
      </c>
      <c r="Q2643" t="b">
        <v>0</v>
      </c>
      <c r="R2643" t="s">
        <v>8268</v>
      </c>
      <c r="S2643" s="2">
        <f>IF(E2643=0,0,E2643/D2643*100)</f>
        <v>11.943</v>
      </c>
      <c r="T2643" s="4">
        <f>IF(E2643=0,0,E2643/P2643)</f>
        <v>314.28947368421052</v>
      </c>
      <c r="U2643" t="str">
        <f>PROPER(LEFT(R2643,(SEARCH("/",R2643)-2)+1))</f>
        <v>Film &amp; Video</v>
      </c>
      <c r="V2643" t="str">
        <f>PROPER(RIGHT(R2643,LEN(R2643)-SEARCH("/",R2643)))</f>
        <v>Drama</v>
      </c>
    </row>
    <row r="2644" spans="1:22" x14ac:dyDescent="0.25">
      <c r="A2644">
        <v>254</v>
      </c>
      <c r="B2644" s="7" t="s">
        <v>255</v>
      </c>
      <c r="C2644" s="7" t="s">
        <v>4364</v>
      </c>
      <c r="D2644" s="4">
        <v>24000</v>
      </c>
      <c r="E2644" s="4">
        <v>28067.34</v>
      </c>
      <c r="F2644" t="s">
        <v>8219</v>
      </c>
      <c r="G2644" t="s">
        <v>8224</v>
      </c>
      <c r="H2644" t="s">
        <v>8246</v>
      </c>
      <c r="I2644">
        <v>1445047200</v>
      </c>
      <c r="J2644" s="11">
        <f>(((I2644/60)/60)/24)+DATE(1970,1,1)</f>
        <v>42294.083333333328</v>
      </c>
      <c r="K2644">
        <v>1442443910</v>
      </c>
      <c r="L2644" s="15">
        <f>(((K2644/60)/60)/24)+DATE(1970,1,1)</f>
        <v>42263.952662037031</v>
      </c>
      <c r="M2644" s="63">
        <f>DATEDIF(L2644,J2644,"D")</f>
        <v>31</v>
      </c>
      <c r="N2644" s="5">
        <v>31</v>
      </c>
      <c r="O2644" t="b">
        <v>1</v>
      </c>
      <c r="P2644">
        <v>314</v>
      </c>
      <c r="Q2644" t="b">
        <v>1</v>
      </c>
      <c r="R2644" t="s">
        <v>8269</v>
      </c>
      <c r="S2644" s="2">
        <f>IF(E2644=0,0,E2644/D2644*100)</f>
        <v>116.94725</v>
      </c>
      <c r="T2644" s="4">
        <f>IF(E2644=0,0,E2644/P2644)</f>
        <v>89.38643312101911</v>
      </c>
      <c r="U2644" t="str">
        <f>PROPER(LEFT(R2644,(SEARCH("/",R2644)-2)+1))</f>
        <v>Film &amp; Video</v>
      </c>
      <c r="V2644" t="str">
        <f>PROPER(RIGHT(R2644,LEN(R2644)-SEARCH("/",R2644)))</f>
        <v>Documentary</v>
      </c>
    </row>
    <row r="2645" spans="1:22" x14ac:dyDescent="0.25">
      <c r="A2645">
        <v>287</v>
      </c>
      <c r="B2645" s="7" t="s">
        <v>288</v>
      </c>
      <c r="C2645" s="7" t="s">
        <v>4397</v>
      </c>
      <c r="D2645" s="4">
        <v>15000</v>
      </c>
      <c r="E2645" s="4">
        <v>26445</v>
      </c>
      <c r="F2645" t="s">
        <v>8219</v>
      </c>
      <c r="G2645" t="s">
        <v>8224</v>
      </c>
      <c r="H2645" t="s">
        <v>8246</v>
      </c>
      <c r="I2645">
        <v>1351828800</v>
      </c>
      <c r="J2645" s="11">
        <f>(((I2645/60)/60)/24)+DATE(1970,1,1)</f>
        <v>41215.166666666664</v>
      </c>
      <c r="K2645">
        <v>1349160018</v>
      </c>
      <c r="L2645" s="15">
        <f>(((K2645/60)/60)/24)+DATE(1970,1,1)</f>
        <v>41184.277986111112</v>
      </c>
      <c r="M2645" s="63">
        <f>DATEDIF(L2645,J2645,"D")</f>
        <v>31</v>
      </c>
      <c r="N2645" s="5">
        <v>31</v>
      </c>
      <c r="O2645" t="b">
        <v>1</v>
      </c>
      <c r="P2645">
        <v>290</v>
      </c>
      <c r="Q2645" t="b">
        <v>1</v>
      </c>
      <c r="R2645" t="s">
        <v>8269</v>
      </c>
      <c r="S2645" s="2">
        <f>IF(E2645=0,0,E2645/D2645*100)</f>
        <v>176.29999999999998</v>
      </c>
      <c r="T2645" s="4">
        <f>IF(E2645=0,0,E2645/P2645)</f>
        <v>91.189655172413794</v>
      </c>
      <c r="U2645" t="str">
        <f>PROPER(LEFT(R2645,(SEARCH("/",R2645)-2)+1))</f>
        <v>Film &amp; Video</v>
      </c>
      <c r="V2645" t="str">
        <f>PROPER(RIGHT(R2645,LEN(R2645)-SEARCH("/",R2645)))</f>
        <v>Documentary</v>
      </c>
    </row>
    <row r="2646" spans="1:22" x14ac:dyDescent="0.25">
      <c r="A2646">
        <v>300</v>
      </c>
      <c r="B2646" s="7" t="s">
        <v>301</v>
      </c>
      <c r="C2646" s="7" t="s">
        <v>4410</v>
      </c>
      <c r="D2646" s="4">
        <v>25000</v>
      </c>
      <c r="E2646" s="4">
        <v>25430.66</v>
      </c>
      <c r="F2646" t="s">
        <v>8219</v>
      </c>
      <c r="G2646" t="s">
        <v>8224</v>
      </c>
      <c r="H2646" t="s">
        <v>8246</v>
      </c>
      <c r="I2646">
        <v>1303686138</v>
      </c>
      <c r="J2646" s="11">
        <f>(((I2646/60)/60)/24)+DATE(1970,1,1)</f>
        <v>40657.959930555553</v>
      </c>
      <c r="K2646">
        <v>1301007738</v>
      </c>
      <c r="L2646" s="15">
        <f>(((K2646/60)/60)/24)+DATE(1970,1,1)</f>
        <v>40626.959930555553</v>
      </c>
      <c r="M2646" s="63">
        <f>DATEDIF(L2646,J2646,"D")</f>
        <v>31</v>
      </c>
      <c r="N2646" s="5">
        <v>31</v>
      </c>
      <c r="O2646" t="b">
        <v>1</v>
      </c>
      <c r="P2646">
        <v>298</v>
      </c>
      <c r="Q2646" t="b">
        <v>1</v>
      </c>
      <c r="R2646" t="s">
        <v>8269</v>
      </c>
      <c r="S2646" s="2">
        <f>IF(E2646=0,0,E2646/D2646*100)</f>
        <v>101.72264</v>
      </c>
      <c r="T2646" s="4">
        <f>IF(E2646=0,0,E2646/P2646)</f>
        <v>85.337785234899329</v>
      </c>
      <c r="U2646" t="str">
        <f>PROPER(LEFT(R2646,(SEARCH("/",R2646)-2)+1))</f>
        <v>Film &amp; Video</v>
      </c>
      <c r="V2646" t="str">
        <f>PROPER(RIGHT(R2646,LEN(R2646)-SEARCH("/",R2646)))</f>
        <v>Documentary</v>
      </c>
    </row>
    <row r="2647" spans="1:22" x14ac:dyDescent="0.25">
      <c r="A2647">
        <v>328</v>
      </c>
      <c r="B2647" s="7" t="s">
        <v>329</v>
      </c>
      <c r="C2647" s="7" t="s">
        <v>4438</v>
      </c>
      <c r="D2647" s="4">
        <v>75000</v>
      </c>
      <c r="E2647" s="4">
        <v>77710.8</v>
      </c>
      <c r="F2647" t="s">
        <v>8219</v>
      </c>
      <c r="G2647" t="s">
        <v>8224</v>
      </c>
      <c r="H2647" t="s">
        <v>8246</v>
      </c>
      <c r="I2647">
        <v>1446350400</v>
      </c>
      <c r="J2647" s="11">
        <f>(((I2647/60)/60)/24)+DATE(1970,1,1)</f>
        <v>42309.166666666672</v>
      </c>
      <c r="K2647">
        <v>1443739388</v>
      </c>
      <c r="L2647" s="15">
        <f>(((K2647/60)/60)/24)+DATE(1970,1,1)</f>
        <v>42278.946620370371</v>
      </c>
      <c r="M2647" s="63">
        <f>DATEDIF(L2647,J2647,"D")</f>
        <v>31</v>
      </c>
      <c r="N2647" s="5">
        <v>31</v>
      </c>
      <c r="O2647" t="b">
        <v>1</v>
      </c>
      <c r="P2647">
        <v>498</v>
      </c>
      <c r="Q2647" t="b">
        <v>1</v>
      </c>
      <c r="R2647" t="s">
        <v>8269</v>
      </c>
      <c r="S2647" s="2">
        <f>IF(E2647=0,0,E2647/D2647*100)</f>
        <v>103.61439999999999</v>
      </c>
      <c r="T2647" s="4">
        <f>IF(E2647=0,0,E2647/P2647)</f>
        <v>156.04578313253012</v>
      </c>
      <c r="U2647" t="str">
        <f>PROPER(LEFT(R2647,(SEARCH("/",R2647)-2)+1))</f>
        <v>Film &amp; Video</v>
      </c>
      <c r="V2647" t="str">
        <f>PROPER(RIGHT(R2647,LEN(R2647)-SEARCH("/",R2647)))</f>
        <v>Documentary</v>
      </c>
    </row>
    <row r="2648" spans="1:22" x14ac:dyDescent="0.25">
      <c r="A2648">
        <v>331</v>
      </c>
      <c r="B2648" s="7" t="s">
        <v>332</v>
      </c>
      <c r="C2648" s="7" t="s">
        <v>4441</v>
      </c>
      <c r="D2648" s="4">
        <v>40000</v>
      </c>
      <c r="E2648" s="4">
        <v>42642</v>
      </c>
      <c r="F2648" t="s">
        <v>8219</v>
      </c>
      <c r="G2648" t="s">
        <v>8224</v>
      </c>
      <c r="H2648" t="s">
        <v>8246</v>
      </c>
      <c r="I2648">
        <v>1466171834</v>
      </c>
      <c r="J2648" s="11">
        <f>(((I2648/60)/60)/24)+DATE(1970,1,1)</f>
        <v>42538.581412037034</v>
      </c>
      <c r="K2648">
        <v>1463493434</v>
      </c>
      <c r="L2648" s="15">
        <f>(((K2648/60)/60)/24)+DATE(1970,1,1)</f>
        <v>42507.581412037034</v>
      </c>
      <c r="M2648" s="63">
        <f>DATEDIF(L2648,J2648,"D")</f>
        <v>31</v>
      </c>
      <c r="N2648" s="5">
        <v>31</v>
      </c>
      <c r="O2648" t="b">
        <v>1</v>
      </c>
      <c r="P2648">
        <v>438</v>
      </c>
      <c r="Q2648" t="b">
        <v>1</v>
      </c>
      <c r="R2648" t="s">
        <v>8269</v>
      </c>
      <c r="S2648" s="2">
        <f>IF(E2648=0,0,E2648/D2648*100)</f>
        <v>106.60499999999999</v>
      </c>
      <c r="T2648" s="4">
        <f>IF(E2648=0,0,E2648/P2648)</f>
        <v>97.356164383561648</v>
      </c>
      <c r="U2648" t="str">
        <f>PROPER(LEFT(R2648,(SEARCH("/",R2648)-2)+1))</f>
        <v>Film &amp; Video</v>
      </c>
      <c r="V2648" t="str">
        <f>PROPER(RIGHT(R2648,LEN(R2648)-SEARCH("/",R2648)))</f>
        <v>Documentary</v>
      </c>
    </row>
    <row r="2649" spans="1:22" x14ac:dyDescent="0.25">
      <c r="A2649">
        <v>335</v>
      </c>
      <c r="B2649" s="7" t="s">
        <v>336</v>
      </c>
      <c r="C2649" s="7" t="s">
        <v>4445</v>
      </c>
      <c r="D2649" s="4">
        <v>8500</v>
      </c>
      <c r="E2649" s="4">
        <v>8735</v>
      </c>
      <c r="F2649" t="s">
        <v>8219</v>
      </c>
      <c r="G2649" t="s">
        <v>8224</v>
      </c>
      <c r="H2649" t="s">
        <v>8246</v>
      </c>
      <c r="I2649">
        <v>1431122400</v>
      </c>
      <c r="J2649" s="11">
        <f>(((I2649/60)/60)/24)+DATE(1970,1,1)</f>
        <v>42132.916666666672</v>
      </c>
      <c r="K2649">
        <v>1428428515</v>
      </c>
      <c r="L2649" s="15">
        <f>(((K2649/60)/60)/24)+DATE(1970,1,1)</f>
        <v>42101.737442129626</v>
      </c>
      <c r="M2649" s="63">
        <f>DATEDIF(L2649,J2649,"D")</f>
        <v>31</v>
      </c>
      <c r="N2649" s="5">
        <v>31</v>
      </c>
      <c r="O2649" t="b">
        <v>1</v>
      </c>
      <c r="P2649">
        <v>80</v>
      </c>
      <c r="Q2649" t="b">
        <v>1</v>
      </c>
      <c r="R2649" t="s">
        <v>8269</v>
      </c>
      <c r="S2649" s="2">
        <f>IF(E2649=0,0,E2649/D2649*100)</f>
        <v>102.76470588235294</v>
      </c>
      <c r="T2649" s="4">
        <f>IF(E2649=0,0,E2649/P2649)</f>
        <v>109.1875</v>
      </c>
      <c r="U2649" t="str">
        <f>PROPER(LEFT(R2649,(SEARCH("/",R2649)-2)+1))</f>
        <v>Film &amp; Video</v>
      </c>
      <c r="V2649" t="str">
        <f>PROPER(RIGHT(R2649,LEN(R2649)-SEARCH("/",R2649)))</f>
        <v>Documentary</v>
      </c>
    </row>
    <row r="2650" spans="1:22" x14ac:dyDescent="0.25">
      <c r="A2650">
        <v>343</v>
      </c>
      <c r="B2650" s="7" t="s">
        <v>344</v>
      </c>
      <c r="C2650" s="7" t="s">
        <v>4453</v>
      </c>
      <c r="D2650" s="4">
        <v>30000</v>
      </c>
      <c r="E2650" s="4">
        <v>30608.59</v>
      </c>
      <c r="F2650" t="s">
        <v>8219</v>
      </c>
      <c r="G2650" t="s">
        <v>8224</v>
      </c>
      <c r="H2650" t="s">
        <v>8246</v>
      </c>
      <c r="I2650">
        <v>1415934000</v>
      </c>
      <c r="J2650" s="11">
        <f>(((I2650/60)/60)/24)+DATE(1970,1,1)</f>
        <v>41957.125</v>
      </c>
      <c r="K2650">
        <v>1413308545</v>
      </c>
      <c r="L2650" s="15">
        <f>(((K2650/60)/60)/24)+DATE(1970,1,1)</f>
        <v>41926.73778935185</v>
      </c>
      <c r="M2650" s="63">
        <f>DATEDIF(L2650,J2650,"D")</f>
        <v>31</v>
      </c>
      <c r="N2650" s="5">
        <v>31</v>
      </c>
      <c r="O2650" t="b">
        <v>1</v>
      </c>
      <c r="P2650">
        <v>524</v>
      </c>
      <c r="Q2650" t="b">
        <v>1</v>
      </c>
      <c r="R2650" t="s">
        <v>8269</v>
      </c>
      <c r="S2650" s="2">
        <f>IF(E2650=0,0,E2650/D2650*100)</f>
        <v>102.02863333333335</v>
      </c>
      <c r="T2650" s="4">
        <f>IF(E2650=0,0,E2650/P2650)</f>
        <v>58.413339694656486</v>
      </c>
      <c r="U2650" t="str">
        <f>PROPER(LEFT(R2650,(SEARCH("/",R2650)-2)+1))</f>
        <v>Film &amp; Video</v>
      </c>
      <c r="V2650" t="str">
        <f>PROPER(RIGHT(R2650,LEN(R2650)-SEARCH("/",R2650)))</f>
        <v>Documentary</v>
      </c>
    </row>
    <row r="2651" spans="1:22" x14ac:dyDescent="0.25">
      <c r="A2651">
        <v>355</v>
      </c>
      <c r="B2651" s="7" t="s">
        <v>356</v>
      </c>
      <c r="C2651" s="7" t="s">
        <v>4465</v>
      </c>
      <c r="D2651" s="4">
        <v>35000</v>
      </c>
      <c r="E2651" s="4">
        <v>40690</v>
      </c>
      <c r="F2651" t="s">
        <v>8219</v>
      </c>
      <c r="G2651" t="s">
        <v>8224</v>
      </c>
      <c r="H2651" t="s">
        <v>8246</v>
      </c>
      <c r="I2651">
        <v>1417420994</v>
      </c>
      <c r="J2651" s="11">
        <f>(((I2651/60)/60)/24)+DATE(1970,1,1)</f>
        <v>41974.3355787037</v>
      </c>
      <c r="K2651">
        <v>1414738994</v>
      </c>
      <c r="L2651" s="15">
        <f>(((K2651/60)/60)/24)+DATE(1970,1,1)</f>
        <v>41943.293912037036</v>
      </c>
      <c r="M2651" s="63">
        <f>DATEDIF(L2651,J2651,"D")</f>
        <v>31</v>
      </c>
      <c r="N2651" s="5">
        <v>31</v>
      </c>
      <c r="O2651" t="b">
        <v>1</v>
      </c>
      <c r="P2651">
        <v>165</v>
      </c>
      <c r="Q2651" t="b">
        <v>1</v>
      </c>
      <c r="R2651" t="s">
        <v>8269</v>
      </c>
      <c r="S2651" s="2">
        <f>IF(E2651=0,0,E2651/D2651*100)</f>
        <v>116.25714285714285</v>
      </c>
      <c r="T2651" s="4">
        <f>IF(E2651=0,0,E2651/P2651)</f>
        <v>246.60606060606059</v>
      </c>
      <c r="U2651" t="str">
        <f>PROPER(LEFT(R2651,(SEARCH("/",R2651)-2)+1))</f>
        <v>Film &amp; Video</v>
      </c>
      <c r="V2651" t="str">
        <f>PROPER(RIGHT(R2651,LEN(R2651)-SEARCH("/",R2651)))</f>
        <v>Documentary</v>
      </c>
    </row>
    <row r="2652" spans="1:22" x14ac:dyDescent="0.25">
      <c r="A2652">
        <v>364</v>
      </c>
      <c r="B2652" s="7" t="s">
        <v>365</v>
      </c>
      <c r="C2652" s="7" t="s">
        <v>4474</v>
      </c>
      <c r="D2652" s="4">
        <v>7000</v>
      </c>
      <c r="E2652" s="4">
        <v>7711.3</v>
      </c>
      <c r="F2652" t="s">
        <v>8219</v>
      </c>
      <c r="G2652" t="s">
        <v>8224</v>
      </c>
      <c r="H2652" t="s">
        <v>8246</v>
      </c>
      <c r="I2652">
        <v>1403323140</v>
      </c>
      <c r="J2652" s="11">
        <f>(((I2652/60)/60)/24)+DATE(1970,1,1)</f>
        <v>41811.165972222225</v>
      </c>
      <c r="K2652">
        <v>1400704672</v>
      </c>
      <c r="L2652" s="15">
        <f>(((K2652/60)/60)/24)+DATE(1970,1,1)</f>
        <v>41780.859629629631</v>
      </c>
      <c r="M2652" s="63">
        <f>DATEDIF(L2652,J2652,"D")</f>
        <v>31</v>
      </c>
      <c r="N2652" s="5">
        <v>31</v>
      </c>
      <c r="O2652" t="b">
        <v>0</v>
      </c>
      <c r="P2652">
        <v>113</v>
      </c>
      <c r="Q2652" t="b">
        <v>1</v>
      </c>
      <c r="R2652" t="s">
        <v>8269</v>
      </c>
      <c r="S2652" s="2">
        <f>IF(E2652=0,0,E2652/D2652*100)</f>
        <v>110.16142857142856</v>
      </c>
      <c r="T2652" s="4">
        <f>IF(E2652=0,0,E2652/P2652)</f>
        <v>68.24159292035398</v>
      </c>
      <c r="U2652" t="str">
        <f>PROPER(LEFT(R2652,(SEARCH("/",R2652)-2)+1))</f>
        <v>Film &amp; Video</v>
      </c>
      <c r="V2652" t="str">
        <f>PROPER(RIGHT(R2652,LEN(R2652)-SEARCH("/",R2652)))</f>
        <v>Documentary</v>
      </c>
    </row>
    <row r="2653" spans="1:22" x14ac:dyDescent="0.25">
      <c r="A2653">
        <v>376</v>
      </c>
      <c r="B2653" s="7" t="s">
        <v>377</v>
      </c>
      <c r="C2653" s="7" t="s">
        <v>4486</v>
      </c>
      <c r="D2653" s="4">
        <v>2450</v>
      </c>
      <c r="E2653" s="4">
        <v>2596</v>
      </c>
      <c r="F2653" t="s">
        <v>8219</v>
      </c>
      <c r="G2653" t="s">
        <v>8225</v>
      </c>
      <c r="H2653" t="s">
        <v>8247</v>
      </c>
      <c r="I2653">
        <v>1472122316</v>
      </c>
      <c r="J2653" s="11">
        <f>(((I2653/60)/60)/24)+DATE(1970,1,1)</f>
        <v>42607.452731481477</v>
      </c>
      <c r="K2653">
        <v>1469443916</v>
      </c>
      <c r="L2653" s="15">
        <f>(((K2653/60)/60)/24)+DATE(1970,1,1)</f>
        <v>42576.452731481477</v>
      </c>
      <c r="M2653" s="63">
        <f>DATEDIF(L2653,J2653,"D")</f>
        <v>31</v>
      </c>
      <c r="N2653" s="5">
        <v>31</v>
      </c>
      <c r="O2653" t="b">
        <v>0</v>
      </c>
      <c r="P2653">
        <v>48</v>
      </c>
      <c r="Q2653" t="b">
        <v>1</v>
      </c>
      <c r="R2653" t="s">
        <v>8269</v>
      </c>
      <c r="S2653" s="2">
        <f>IF(E2653=0,0,E2653/D2653*100)</f>
        <v>105.9591836734694</v>
      </c>
      <c r="T2653" s="4">
        <f>IF(E2653=0,0,E2653/P2653)</f>
        <v>54.083333333333336</v>
      </c>
      <c r="U2653" t="str">
        <f>PROPER(LEFT(R2653,(SEARCH("/",R2653)-2)+1))</f>
        <v>Film &amp; Video</v>
      </c>
      <c r="V2653" t="str">
        <f>PROPER(RIGHT(R2653,LEN(R2653)-SEARCH("/",R2653)))</f>
        <v>Documentary</v>
      </c>
    </row>
    <row r="2654" spans="1:22" x14ac:dyDescent="0.25">
      <c r="A2654">
        <v>387</v>
      </c>
      <c r="B2654" s="7" t="s">
        <v>388</v>
      </c>
      <c r="C2654" s="7" t="s">
        <v>4497</v>
      </c>
      <c r="D2654" s="4">
        <v>38000</v>
      </c>
      <c r="E2654" s="4">
        <v>81316</v>
      </c>
      <c r="F2654" t="s">
        <v>8219</v>
      </c>
      <c r="G2654" t="s">
        <v>8224</v>
      </c>
      <c r="H2654" t="s">
        <v>8246</v>
      </c>
      <c r="I2654">
        <v>1439618400</v>
      </c>
      <c r="J2654" s="11">
        <f>(((I2654/60)/60)/24)+DATE(1970,1,1)</f>
        <v>42231.25</v>
      </c>
      <c r="K2654">
        <v>1436976858</v>
      </c>
      <c r="L2654" s="15">
        <f>(((K2654/60)/60)/24)+DATE(1970,1,1)</f>
        <v>42200.67659722222</v>
      </c>
      <c r="M2654" s="63">
        <f>DATEDIF(L2654,J2654,"D")</f>
        <v>31</v>
      </c>
      <c r="N2654" s="5">
        <v>31</v>
      </c>
      <c r="O2654" t="b">
        <v>0</v>
      </c>
      <c r="P2654">
        <v>562</v>
      </c>
      <c r="Q2654" t="b">
        <v>1</v>
      </c>
      <c r="R2654" t="s">
        <v>8269</v>
      </c>
      <c r="S2654" s="2">
        <f>IF(E2654=0,0,E2654/D2654*100)</f>
        <v>213.98947368421051</v>
      </c>
      <c r="T2654" s="4">
        <f>IF(E2654=0,0,E2654/P2654)</f>
        <v>144.69039145907473</v>
      </c>
      <c r="U2654" t="str">
        <f>PROPER(LEFT(R2654,(SEARCH("/",R2654)-2)+1))</f>
        <v>Film &amp; Video</v>
      </c>
      <c r="V2654" t="str">
        <f>PROPER(RIGHT(R2654,LEN(R2654)-SEARCH("/",R2654)))</f>
        <v>Documentary</v>
      </c>
    </row>
    <row r="2655" spans="1:22" x14ac:dyDescent="0.25">
      <c r="A2655">
        <v>389</v>
      </c>
      <c r="B2655" s="7" t="s">
        <v>390</v>
      </c>
      <c r="C2655" s="7" t="s">
        <v>4499</v>
      </c>
      <c r="D2655" s="4">
        <v>68000</v>
      </c>
      <c r="E2655" s="4">
        <v>123444.12</v>
      </c>
      <c r="F2655" t="s">
        <v>8219</v>
      </c>
      <c r="G2655" t="s">
        <v>8224</v>
      </c>
      <c r="H2655" t="s">
        <v>8246</v>
      </c>
      <c r="I2655">
        <v>1394233140</v>
      </c>
      <c r="J2655" s="11">
        <f>(((I2655/60)/60)/24)+DATE(1970,1,1)</f>
        <v>41705.957638888889</v>
      </c>
      <c r="K2655">
        <v>1391477450</v>
      </c>
      <c r="L2655" s="15">
        <f>(((K2655/60)/60)/24)+DATE(1970,1,1)</f>
        <v>41674.063078703701</v>
      </c>
      <c r="M2655" s="63">
        <f>DATEDIF(L2655,J2655,"D")</f>
        <v>31</v>
      </c>
      <c r="N2655" s="5">
        <v>31</v>
      </c>
      <c r="O2655" t="b">
        <v>0</v>
      </c>
      <c r="P2655">
        <v>1510</v>
      </c>
      <c r="Q2655" t="b">
        <v>1</v>
      </c>
      <c r="R2655" t="s">
        <v>8269</v>
      </c>
      <c r="S2655" s="2">
        <f>IF(E2655=0,0,E2655/D2655*100)</f>
        <v>181.53547058823528</v>
      </c>
      <c r="T2655" s="4">
        <f>IF(E2655=0,0,E2655/P2655)</f>
        <v>81.75107284768211</v>
      </c>
      <c r="U2655" t="str">
        <f>PROPER(LEFT(R2655,(SEARCH("/",R2655)-2)+1))</f>
        <v>Film &amp; Video</v>
      </c>
      <c r="V2655" t="str">
        <f>PROPER(RIGHT(R2655,LEN(R2655)-SEARCH("/",R2655)))</f>
        <v>Documentary</v>
      </c>
    </row>
    <row r="2656" spans="1:22" x14ac:dyDescent="0.25">
      <c r="A2656">
        <v>392</v>
      </c>
      <c r="B2656" s="7" t="s">
        <v>393</v>
      </c>
      <c r="C2656" s="7" t="s">
        <v>4502</v>
      </c>
      <c r="D2656" s="4">
        <v>18500</v>
      </c>
      <c r="E2656" s="4">
        <v>18667</v>
      </c>
      <c r="F2656" t="s">
        <v>8219</v>
      </c>
      <c r="G2656" t="s">
        <v>8224</v>
      </c>
      <c r="H2656" t="s">
        <v>8246</v>
      </c>
      <c r="I2656">
        <v>1315450800</v>
      </c>
      <c r="J2656" s="11">
        <f>(((I2656/60)/60)/24)+DATE(1970,1,1)</f>
        <v>40794.125</v>
      </c>
      <c r="K2656">
        <v>1312823571</v>
      </c>
      <c r="L2656" s="15">
        <f>(((K2656/60)/60)/24)+DATE(1970,1,1)</f>
        <v>40763.717256944445</v>
      </c>
      <c r="M2656" s="63">
        <f>DATEDIF(L2656,J2656,"D")</f>
        <v>31</v>
      </c>
      <c r="N2656" s="5">
        <v>31</v>
      </c>
      <c r="O2656" t="b">
        <v>0</v>
      </c>
      <c r="P2656">
        <v>206</v>
      </c>
      <c r="Q2656" t="b">
        <v>1</v>
      </c>
      <c r="R2656" t="s">
        <v>8269</v>
      </c>
      <c r="S2656" s="2">
        <f>IF(E2656=0,0,E2656/D2656*100)</f>
        <v>100.9027027027027</v>
      </c>
      <c r="T2656" s="4">
        <f>IF(E2656=0,0,E2656/P2656)</f>
        <v>90.616504854368927</v>
      </c>
      <c r="U2656" t="str">
        <f>PROPER(LEFT(R2656,(SEARCH("/",R2656)-2)+1))</f>
        <v>Film &amp; Video</v>
      </c>
      <c r="V2656" t="str">
        <f>PROPER(RIGHT(R2656,LEN(R2656)-SEARCH("/",R2656)))</f>
        <v>Documentary</v>
      </c>
    </row>
    <row r="2657" spans="1:22" x14ac:dyDescent="0.25">
      <c r="A2657">
        <v>393</v>
      </c>
      <c r="B2657" s="7" t="s">
        <v>394</v>
      </c>
      <c r="C2657" s="7" t="s">
        <v>4503</v>
      </c>
      <c r="D2657" s="4">
        <v>50000</v>
      </c>
      <c r="E2657" s="4">
        <v>55223</v>
      </c>
      <c r="F2657" t="s">
        <v>8219</v>
      </c>
      <c r="G2657" t="s">
        <v>8224</v>
      </c>
      <c r="H2657" t="s">
        <v>8246</v>
      </c>
      <c r="I2657">
        <v>1381424452</v>
      </c>
      <c r="J2657" s="11">
        <f>(((I2657/60)/60)/24)+DATE(1970,1,1)</f>
        <v>41557.708935185183</v>
      </c>
      <c r="K2657">
        <v>1378746052</v>
      </c>
      <c r="L2657" s="15">
        <f>(((K2657/60)/60)/24)+DATE(1970,1,1)</f>
        <v>41526.708935185183</v>
      </c>
      <c r="M2657" s="63">
        <f>DATEDIF(L2657,J2657,"D")</f>
        <v>31</v>
      </c>
      <c r="N2657" s="5">
        <v>31</v>
      </c>
      <c r="O2657" t="b">
        <v>0</v>
      </c>
      <c r="P2657">
        <v>351</v>
      </c>
      <c r="Q2657" t="b">
        <v>1</v>
      </c>
      <c r="R2657" t="s">
        <v>8269</v>
      </c>
      <c r="S2657" s="2">
        <f>IF(E2657=0,0,E2657/D2657*100)</f>
        <v>110.446</v>
      </c>
      <c r="T2657" s="4">
        <f>IF(E2657=0,0,E2657/P2657)</f>
        <v>157.33048433048432</v>
      </c>
      <c r="U2657" t="str">
        <f>PROPER(LEFT(R2657,(SEARCH("/",R2657)-2)+1))</f>
        <v>Film &amp; Video</v>
      </c>
      <c r="V2657" t="str">
        <f>PROPER(RIGHT(R2657,LEN(R2657)-SEARCH("/",R2657)))</f>
        <v>Documentary</v>
      </c>
    </row>
    <row r="2658" spans="1:22" x14ac:dyDescent="0.25">
      <c r="A2658">
        <v>399</v>
      </c>
      <c r="B2658" s="7" t="s">
        <v>400</v>
      </c>
      <c r="C2658" s="7" t="s">
        <v>4509</v>
      </c>
      <c r="D2658" s="4">
        <v>20000</v>
      </c>
      <c r="E2658" s="4">
        <v>21361</v>
      </c>
      <c r="F2658" t="s">
        <v>8219</v>
      </c>
      <c r="G2658" t="s">
        <v>8225</v>
      </c>
      <c r="H2658" t="s">
        <v>8247</v>
      </c>
      <c r="I2658">
        <v>1481716800</v>
      </c>
      <c r="J2658" s="11">
        <f>(((I2658/60)/60)/24)+DATE(1970,1,1)</f>
        <v>42718.5</v>
      </c>
      <c r="K2658">
        <v>1479070867</v>
      </c>
      <c r="L2658" s="15">
        <f>(((K2658/60)/60)/24)+DATE(1970,1,1)</f>
        <v>42687.875775462962</v>
      </c>
      <c r="M2658" s="63">
        <f>DATEDIF(L2658,J2658,"D")</f>
        <v>31</v>
      </c>
      <c r="N2658" s="5">
        <v>31</v>
      </c>
      <c r="O2658" t="b">
        <v>0</v>
      </c>
      <c r="P2658">
        <v>95</v>
      </c>
      <c r="Q2658" t="b">
        <v>1</v>
      </c>
      <c r="R2658" t="s">
        <v>8269</v>
      </c>
      <c r="S2658" s="2">
        <f>IF(E2658=0,0,E2658/D2658*100)</f>
        <v>106.80499999999999</v>
      </c>
      <c r="T2658" s="4">
        <f>IF(E2658=0,0,E2658/P2658)</f>
        <v>224.85263157894738</v>
      </c>
      <c r="U2658" t="str">
        <f>PROPER(LEFT(R2658,(SEARCH("/",R2658)-2)+1))</f>
        <v>Film &amp; Video</v>
      </c>
      <c r="V2658" t="str">
        <f>PROPER(RIGHT(R2658,LEN(R2658)-SEARCH("/",R2658)))</f>
        <v>Documentary</v>
      </c>
    </row>
    <row r="2659" spans="1:22" x14ac:dyDescent="0.25">
      <c r="A2659">
        <v>400</v>
      </c>
      <c r="B2659" s="7" t="s">
        <v>401</v>
      </c>
      <c r="C2659" s="7" t="s">
        <v>4510</v>
      </c>
      <c r="D2659" s="4">
        <v>10000</v>
      </c>
      <c r="E2659" s="4">
        <v>11230.25</v>
      </c>
      <c r="F2659" t="s">
        <v>8219</v>
      </c>
      <c r="G2659" t="s">
        <v>8224</v>
      </c>
      <c r="H2659" t="s">
        <v>8246</v>
      </c>
      <c r="I2659">
        <v>1400297400</v>
      </c>
      <c r="J2659" s="11">
        <f>(((I2659/60)/60)/24)+DATE(1970,1,1)</f>
        <v>41776.145833333336</v>
      </c>
      <c r="K2659">
        <v>1397661347</v>
      </c>
      <c r="L2659" s="15">
        <f>(((K2659/60)/60)/24)+DATE(1970,1,1)</f>
        <v>41745.635960648149</v>
      </c>
      <c r="M2659" s="63">
        <f>DATEDIF(L2659,J2659,"D")</f>
        <v>31</v>
      </c>
      <c r="N2659" s="5">
        <v>31</v>
      </c>
      <c r="O2659" t="b">
        <v>0</v>
      </c>
      <c r="P2659">
        <v>62</v>
      </c>
      <c r="Q2659" t="b">
        <v>1</v>
      </c>
      <c r="R2659" t="s">
        <v>8269</v>
      </c>
      <c r="S2659" s="2">
        <f>IF(E2659=0,0,E2659/D2659*100)</f>
        <v>112.30249999999999</v>
      </c>
      <c r="T2659" s="4">
        <f>IF(E2659=0,0,E2659/P2659)</f>
        <v>181.13306451612902</v>
      </c>
      <c r="U2659" t="str">
        <f>PROPER(LEFT(R2659,(SEARCH("/",R2659)-2)+1))</f>
        <v>Film &amp; Video</v>
      </c>
      <c r="V2659" t="str">
        <f>PROPER(RIGHT(R2659,LEN(R2659)-SEARCH("/",R2659)))</f>
        <v>Documentary</v>
      </c>
    </row>
    <row r="2660" spans="1:22" x14ac:dyDescent="0.25">
      <c r="A2660">
        <v>454</v>
      </c>
      <c r="B2660" s="7" t="s">
        <v>455</v>
      </c>
      <c r="C2660" s="7" t="s">
        <v>4564</v>
      </c>
      <c r="D2660" s="4">
        <v>10000</v>
      </c>
      <c r="E2660" s="4">
        <v>82</v>
      </c>
      <c r="F2660" t="s">
        <v>8221</v>
      </c>
      <c r="G2660" t="s">
        <v>8224</v>
      </c>
      <c r="H2660" t="s">
        <v>8246</v>
      </c>
      <c r="I2660">
        <v>1417007640</v>
      </c>
      <c r="J2660" s="11">
        <f>(((I2660/60)/60)/24)+DATE(1970,1,1)</f>
        <v>41969.551388888889</v>
      </c>
      <c r="K2660">
        <v>1414343571</v>
      </c>
      <c r="L2660" s="15">
        <f>(((K2660/60)/60)/24)+DATE(1970,1,1)</f>
        <v>41938.717256944445</v>
      </c>
      <c r="M2660" s="63">
        <f>DATEDIF(L2660,J2660,"D")</f>
        <v>31</v>
      </c>
      <c r="N2660" s="5">
        <v>31</v>
      </c>
      <c r="O2660" t="b">
        <v>0</v>
      </c>
      <c r="P2660">
        <v>5</v>
      </c>
      <c r="Q2660" t="b">
        <v>0</v>
      </c>
      <c r="R2660" t="s">
        <v>8270</v>
      </c>
      <c r="S2660" s="2">
        <f>IF(E2660=0,0,E2660/D2660*100)</f>
        <v>0.82000000000000006</v>
      </c>
      <c r="T2660" s="4">
        <f>IF(E2660=0,0,E2660/P2660)</f>
        <v>16.399999999999999</v>
      </c>
      <c r="U2660" t="str">
        <f>PROPER(LEFT(R2660,(SEARCH("/",R2660)-2)+1))</f>
        <v>Film &amp; Video</v>
      </c>
      <c r="V2660" t="str">
        <f>PROPER(RIGHT(R2660,LEN(R2660)-SEARCH("/",R2660)))</f>
        <v>Animation</v>
      </c>
    </row>
    <row r="2661" spans="1:22" x14ac:dyDescent="0.25">
      <c r="A2661">
        <v>489</v>
      </c>
      <c r="B2661" s="7" t="s">
        <v>490</v>
      </c>
      <c r="C2661" s="7" t="s">
        <v>4599</v>
      </c>
      <c r="D2661" s="4">
        <v>74997</v>
      </c>
      <c r="E2661" s="4">
        <v>215</v>
      </c>
      <c r="F2661" t="s">
        <v>8221</v>
      </c>
      <c r="G2661" t="s">
        <v>8224</v>
      </c>
      <c r="H2661" t="s">
        <v>8246</v>
      </c>
      <c r="I2661">
        <v>1325763180</v>
      </c>
      <c r="J2661" s="11">
        <f>(((I2661/60)/60)/24)+DATE(1970,1,1)</f>
        <v>40913.481249999997</v>
      </c>
      <c r="K2661">
        <v>1323084816</v>
      </c>
      <c r="L2661" s="15">
        <f>(((K2661/60)/60)/24)+DATE(1970,1,1)</f>
        <v>40882.481666666667</v>
      </c>
      <c r="M2661" s="63">
        <f>DATEDIF(L2661,J2661,"D")</f>
        <v>31</v>
      </c>
      <c r="N2661" s="5">
        <v>31</v>
      </c>
      <c r="O2661" t="b">
        <v>0</v>
      </c>
      <c r="P2661">
        <v>3</v>
      </c>
      <c r="Q2661" t="b">
        <v>0</v>
      </c>
      <c r="R2661" t="s">
        <v>8270</v>
      </c>
      <c r="S2661" s="2">
        <f>IF(E2661=0,0,E2661/D2661*100)</f>
        <v>0.28667813379201834</v>
      </c>
      <c r="T2661" s="4">
        <f>IF(E2661=0,0,E2661/P2661)</f>
        <v>71.666666666666671</v>
      </c>
      <c r="U2661" t="str">
        <f>PROPER(LEFT(R2661,(SEARCH("/",R2661)-2)+1))</f>
        <v>Film &amp; Video</v>
      </c>
      <c r="V2661" t="str">
        <f>PROPER(RIGHT(R2661,LEN(R2661)-SEARCH("/",R2661)))</f>
        <v>Animation</v>
      </c>
    </row>
    <row r="2662" spans="1:22" x14ac:dyDescent="0.25">
      <c r="A2662">
        <v>526</v>
      </c>
      <c r="B2662" s="7" t="s">
        <v>527</v>
      </c>
      <c r="C2662" s="7" t="s">
        <v>4636</v>
      </c>
      <c r="D2662" s="4">
        <v>1500</v>
      </c>
      <c r="E2662" s="4">
        <v>1710</v>
      </c>
      <c r="F2662" t="s">
        <v>8219</v>
      </c>
      <c r="G2662" t="s">
        <v>8225</v>
      </c>
      <c r="H2662" t="s">
        <v>8247</v>
      </c>
      <c r="I2662">
        <v>1438966800</v>
      </c>
      <c r="J2662" s="11">
        <f>(((I2662/60)/60)/24)+DATE(1970,1,1)</f>
        <v>42223.708333333328</v>
      </c>
      <c r="K2662">
        <v>1436278344</v>
      </c>
      <c r="L2662" s="15">
        <f>(((K2662/60)/60)/24)+DATE(1970,1,1)</f>
        <v>42192.591944444444</v>
      </c>
      <c r="M2662" s="63">
        <f>DATEDIF(L2662,J2662,"D")</f>
        <v>31</v>
      </c>
      <c r="N2662" s="5">
        <v>31</v>
      </c>
      <c r="O2662" t="b">
        <v>0</v>
      </c>
      <c r="P2662">
        <v>23</v>
      </c>
      <c r="Q2662" t="b">
        <v>1</v>
      </c>
      <c r="R2662" t="s">
        <v>8271</v>
      </c>
      <c r="S2662" s="2">
        <f>IF(E2662=0,0,E2662/D2662*100)</f>
        <v>113.99999999999999</v>
      </c>
      <c r="T2662" s="4">
        <f>IF(E2662=0,0,E2662/P2662)</f>
        <v>74.347826086956516</v>
      </c>
      <c r="U2662" t="str">
        <f>PROPER(LEFT(R2662,(SEARCH("/",R2662)-2)+1))</f>
        <v>Theater</v>
      </c>
      <c r="V2662" t="str">
        <f>PROPER(RIGHT(R2662,LEN(R2662)-SEARCH("/",R2662)))</f>
        <v>Plays</v>
      </c>
    </row>
    <row r="2663" spans="1:22" x14ac:dyDescent="0.25">
      <c r="A2663">
        <v>590</v>
      </c>
      <c r="B2663" s="7" t="s">
        <v>591</v>
      </c>
      <c r="C2663" s="7" t="s">
        <v>4700</v>
      </c>
      <c r="D2663" s="4">
        <v>5000</v>
      </c>
      <c r="E2663" s="4">
        <v>223</v>
      </c>
      <c r="F2663" t="s">
        <v>8221</v>
      </c>
      <c r="G2663" t="s">
        <v>8225</v>
      </c>
      <c r="H2663" t="s">
        <v>8247</v>
      </c>
      <c r="I2663">
        <v>1454936460</v>
      </c>
      <c r="J2663" s="11">
        <f>(((I2663/60)/60)/24)+DATE(1970,1,1)</f>
        <v>42408.542361111111</v>
      </c>
      <c r="K2663">
        <v>1452259131</v>
      </c>
      <c r="L2663" s="15">
        <f>(((K2663/60)/60)/24)+DATE(1970,1,1)</f>
        <v>42377.554756944446</v>
      </c>
      <c r="M2663" s="63">
        <f>DATEDIF(L2663,J2663,"D")</f>
        <v>31</v>
      </c>
      <c r="N2663" s="5">
        <v>31</v>
      </c>
      <c r="O2663" t="b">
        <v>0</v>
      </c>
      <c r="P2663">
        <v>9</v>
      </c>
      <c r="Q2663" t="b">
        <v>0</v>
      </c>
      <c r="R2663" t="s">
        <v>8272</v>
      </c>
      <c r="S2663" s="2">
        <f>IF(E2663=0,0,E2663/D2663*100)</f>
        <v>4.46</v>
      </c>
      <c r="T2663" s="4">
        <f>IF(E2663=0,0,E2663/P2663)</f>
        <v>24.777777777777779</v>
      </c>
      <c r="U2663" t="str">
        <f>PROPER(LEFT(R2663,(SEARCH("/",R2663)-2)+1))</f>
        <v>Technology</v>
      </c>
      <c r="V2663" t="str">
        <f>PROPER(RIGHT(R2663,LEN(R2663)-SEARCH("/",R2663)))</f>
        <v>Web</v>
      </c>
    </row>
    <row r="2664" spans="1:22" x14ac:dyDescent="0.25">
      <c r="A2664">
        <v>613</v>
      </c>
      <c r="B2664" s="7" t="s">
        <v>614</v>
      </c>
      <c r="C2664" s="7" t="s">
        <v>4723</v>
      </c>
      <c r="D2664" s="4">
        <v>60000</v>
      </c>
      <c r="E2664" s="4">
        <v>12818</v>
      </c>
      <c r="F2664" t="s">
        <v>8220</v>
      </c>
      <c r="G2664" t="s">
        <v>8224</v>
      </c>
      <c r="H2664" t="s">
        <v>8246</v>
      </c>
      <c r="I2664">
        <v>1443675540</v>
      </c>
      <c r="J2664" s="11">
        <f>(((I2664/60)/60)/24)+DATE(1970,1,1)</f>
        <v>42278.207638888889</v>
      </c>
      <c r="K2664">
        <v>1441022120</v>
      </c>
      <c r="L2664" s="15">
        <f>(((K2664/60)/60)/24)+DATE(1970,1,1)</f>
        <v>42247.496759259258</v>
      </c>
      <c r="M2664" s="63">
        <f>DATEDIF(L2664,J2664,"D")</f>
        <v>31</v>
      </c>
      <c r="N2664" s="5">
        <v>31</v>
      </c>
      <c r="O2664" t="b">
        <v>0</v>
      </c>
      <c r="P2664">
        <v>121</v>
      </c>
      <c r="Q2664" t="b">
        <v>0</v>
      </c>
      <c r="R2664" t="s">
        <v>8272</v>
      </c>
      <c r="S2664" s="2">
        <f>IF(E2664=0,0,E2664/D2664*100)</f>
        <v>21.363333333333333</v>
      </c>
      <c r="T2664" s="4">
        <f>IF(E2664=0,0,E2664/P2664)</f>
        <v>105.93388429752066</v>
      </c>
      <c r="U2664" t="str">
        <f>PROPER(LEFT(R2664,(SEARCH("/",R2664)-2)+1))</f>
        <v>Technology</v>
      </c>
      <c r="V2664" t="str">
        <f>PROPER(RIGHT(R2664,LEN(R2664)-SEARCH("/",R2664)))</f>
        <v>Web</v>
      </c>
    </row>
    <row r="2665" spans="1:22" x14ac:dyDescent="0.25">
      <c r="A2665">
        <v>633</v>
      </c>
      <c r="B2665" s="7" t="s">
        <v>634</v>
      </c>
      <c r="C2665" s="7" t="s">
        <v>4743</v>
      </c>
      <c r="D2665" s="4">
        <v>10000</v>
      </c>
      <c r="E2665" s="4">
        <v>1245</v>
      </c>
      <c r="F2665" t="s">
        <v>8220</v>
      </c>
      <c r="G2665" t="s">
        <v>8224</v>
      </c>
      <c r="H2665" t="s">
        <v>8246</v>
      </c>
      <c r="I2665">
        <v>1466204400</v>
      </c>
      <c r="J2665" s="11">
        <f>(((I2665/60)/60)/24)+DATE(1970,1,1)</f>
        <v>42538.958333333328</v>
      </c>
      <c r="K2665">
        <v>1463469062</v>
      </c>
      <c r="L2665" s="15">
        <f>(((K2665/60)/60)/24)+DATE(1970,1,1)</f>
        <v>42507.29932870371</v>
      </c>
      <c r="M2665" s="63">
        <f>DATEDIF(L2665,J2665,"D")</f>
        <v>31</v>
      </c>
      <c r="N2665" s="5">
        <v>31</v>
      </c>
      <c r="O2665" t="b">
        <v>0</v>
      </c>
      <c r="P2665">
        <v>25</v>
      </c>
      <c r="Q2665" t="b">
        <v>0</v>
      </c>
      <c r="R2665" t="s">
        <v>8272</v>
      </c>
      <c r="S2665" s="2">
        <f>IF(E2665=0,0,E2665/D2665*100)</f>
        <v>12.45</v>
      </c>
      <c r="T2665" s="4">
        <f>IF(E2665=0,0,E2665/P2665)</f>
        <v>49.8</v>
      </c>
      <c r="U2665" t="str">
        <f>PROPER(LEFT(R2665,(SEARCH("/",R2665)-2)+1))</f>
        <v>Technology</v>
      </c>
      <c r="V2665" t="str">
        <f>PROPER(RIGHT(R2665,LEN(R2665)-SEARCH("/",R2665)))</f>
        <v>Web</v>
      </c>
    </row>
    <row r="2666" spans="1:22" x14ac:dyDescent="0.25">
      <c r="A2666">
        <v>672</v>
      </c>
      <c r="B2666" s="7" t="s">
        <v>673</v>
      </c>
      <c r="C2666" s="7" t="s">
        <v>4782</v>
      </c>
      <c r="D2666" s="4">
        <v>50000</v>
      </c>
      <c r="E2666" s="4">
        <v>10814</v>
      </c>
      <c r="F2666" t="s">
        <v>8221</v>
      </c>
      <c r="G2666" t="s">
        <v>8224</v>
      </c>
      <c r="H2666" t="s">
        <v>8246</v>
      </c>
      <c r="I2666">
        <v>1420088340</v>
      </c>
      <c r="J2666" s="11">
        <f>(((I2666/60)/60)/24)+DATE(1970,1,1)</f>
        <v>42005.207638888889</v>
      </c>
      <c r="K2666">
        <v>1417410964</v>
      </c>
      <c r="L2666" s="15">
        <f>(((K2666/60)/60)/24)+DATE(1970,1,1)</f>
        <v>41974.219490740739</v>
      </c>
      <c r="M2666" s="63">
        <f>DATEDIF(L2666,J2666,"D")</f>
        <v>31</v>
      </c>
      <c r="N2666" s="5">
        <v>31</v>
      </c>
      <c r="O2666" t="b">
        <v>0</v>
      </c>
      <c r="P2666">
        <v>215</v>
      </c>
      <c r="Q2666" t="b">
        <v>0</v>
      </c>
      <c r="R2666" t="s">
        <v>8273</v>
      </c>
      <c r="S2666" s="2">
        <f>IF(E2666=0,0,E2666/D2666*100)</f>
        <v>21.628</v>
      </c>
      <c r="T2666" s="4">
        <f>IF(E2666=0,0,E2666/P2666)</f>
        <v>50.29767441860465</v>
      </c>
      <c r="U2666" t="str">
        <f>PROPER(LEFT(R2666,(SEARCH("/",R2666)-2)+1))</f>
        <v>Technology</v>
      </c>
      <c r="V2666" t="str">
        <f>PROPER(RIGHT(R2666,LEN(R2666)-SEARCH("/",R2666)))</f>
        <v>Wearables</v>
      </c>
    </row>
    <row r="2667" spans="1:22" x14ac:dyDescent="0.25">
      <c r="A2667">
        <v>723</v>
      </c>
      <c r="B2667" s="7" t="s">
        <v>724</v>
      </c>
      <c r="C2667" s="7" t="s">
        <v>4833</v>
      </c>
      <c r="D2667" s="4">
        <v>5000</v>
      </c>
      <c r="E2667" s="4">
        <v>5469</v>
      </c>
      <c r="F2667" t="s">
        <v>8219</v>
      </c>
      <c r="G2667" t="s">
        <v>8224</v>
      </c>
      <c r="H2667" t="s">
        <v>8246</v>
      </c>
      <c r="I2667">
        <v>1438228740</v>
      </c>
      <c r="J2667" s="11">
        <f>(((I2667/60)/60)/24)+DATE(1970,1,1)</f>
        <v>42215.165972222225</v>
      </c>
      <c r="K2667">
        <v>1435606549</v>
      </c>
      <c r="L2667" s="15">
        <f>(((K2667/60)/60)/24)+DATE(1970,1,1)</f>
        <v>42184.816539351858</v>
      </c>
      <c r="M2667" s="63">
        <f>DATEDIF(L2667,J2667,"D")</f>
        <v>31</v>
      </c>
      <c r="N2667" s="5">
        <v>31</v>
      </c>
      <c r="O2667" t="b">
        <v>0</v>
      </c>
      <c r="P2667">
        <v>100</v>
      </c>
      <c r="Q2667" t="b">
        <v>1</v>
      </c>
      <c r="R2667" t="s">
        <v>8274</v>
      </c>
      <c r="S2667" s="2">
        <f>IF(E2667=0,0,E2667/D2667*100)</f>
        <v>109.38000000000001</v>
      </c>
      <c r="T2667" s="4">
        <f>IF(E2667=0,0,E2667/P2667)</f>
        <v>54.69</v>
      </c>
      <c r="U2667" t="str">
        <f>PROPER(LEFT(R2667,(SEARCH("/",R2667)-2)+1))</f>
        <v>Publishing</v>
      </c>
      <c r="V2667" t="str">
        <f>PROPER(RIGHT(R2667,LEN(R2667)-SEARCH("/",R2667)))</f>
        <v>Nonfiction</v>
      </c>
    </row>
    <row r="2668" spans="1:22" x14ac:dyDescent="0.25">
      <c r="A2668">
        <v>734</v>
      </c>
      <c r="B2668" s="7" t="s">
        <v>735</v>
      </c>
      <c r="C2668" s="7" t="s">
        <v>4844</v>
      </c>
      <c r="D2668" s="4">
        <v>8500</v>
      </c>
      <c r="E2668" s="4">
        <v>10670</v>
      </c>
      <c r="F2668" t="s">
        <v>8219</v>
      </c>
      <c r="G2668" t="s">
        <v>8229</v>
      </c>
      <c r="H2668" t="s">
        <v>8251</v>
      </c>
      <c r="I2668">
        <v>1431147600</v>
      </c>
      <c r="J2668" s="11">
        <f>(((I2668/60)/60)/24)+DATE(1970,1,1)</f>
        <v>42133.208333333328</v>
      </c>
      <c r="K2668">
        <v>1428465420</v>
      </c>
      <c r="L2668" s="15">
        <f>(((K2668/60)/60)/24)+DATE(1970,1,1)</f>
        <v>42102.164583333331</v>
      </c>
      <c r="M2668" s="63">
        <f>DATEDIF(L2668,J2668,"D")</f>
        <v>31</v>
      </c>
      <c r="N2668" s="5">
        <v>31</v>
      </c>
      <c r="O2668" t="b">
        <v>0</v>
      </c>
      <c r="P2668">
        <v>57</v>
      </c>
      <c r="Q2668" t="b">
        <v>1</v>
      </c>
      <c r="R2668" t="s">
        <v>8274</v>
      </c>
      <c r="S2668" s="2">
        <f>IF(E2668=0,0,E2668/D2668*100)</f>
        <v>125.52941176470588</v>
      </c>
      <c r="T2668" s="4">
        <f>IF(E2668=0,0,E2668/P2668)</f>
        <v>187.19298245614036</v>
      </c>
      <c r="U2668" t="str">
        <f>PROPER(LEFT(R2668,(SEARCH("/",R2668)-2)+1))</f>
        <v>Publishing</v>
      </c>
      <c r="V2668" t="str">
        <f>PROPER(RIGHT(R2668,LEN(R2668)-SEARCH("/",R2668)))</f>
        <v>Nonfiction</v>
      </c>
    </row>
    <row r="2669" spans="1:22" x14ac:dyDescent="0.25">
      <c r="A2669">
        <v>735</v>
      </c>
      <c r="B2669" s="7" t="s">
        <v>736</v>
      </c>
      <c r="C2669" s="7" t="s">
        <v>4845</v>
      </c>
      <c r="D2669" s="4">
        <v>47000</v>
      </c>
      <c r="E2669" s="4">
        <v>53771</v>
      </c>
      <c r="F2669" t="s">
        <v>8219</v>
      </c>
      <c r="G2669" t="s">
        <v>8224</v>
      </c>
      <c r="H2669" t="s">
        <v>8246</v>
      </c>
      <c r="I2669">
        <v>1417653540</v>
      </c>
      <c r="J2669" s="11">
        <f>(((I2669/60)/60)/24)+DATE(1970,1,1)</f>
        <v>41977.027083333334</v>
      </c>
      <c r="K2669">
        <v>1414975346</v>
      </c>
      <c r="L2669" s="15">
        <f>(((K2669/60)/60)/24)+DATE(1970,1,1)</f>
        <v>41946.029467592591</v>
      </c>
      <c r="M2669" s="63">
        <f>DATEDIF(L2669,J2669,"D")</f>
        <v>31</v>
      </c>
      <c r="N2669" s="5">
        <v>31</v>
      </c>
      <c r="O2669" t="b">
        <v>0</v>
      </c>
      <c r="P2669">
        <v>229</v>
      </c>
      <c r="Q2669" t="b">
        <v>1</v>
      </c>
      <c r="R2669" t="s">
        <v>8274</v>
      </c>
      <c r="S2669" s="2">
        <f>IF(E2669=0,0,E2669/D2669*100)</f>
        <v>114.40638297872341</v>
      </c>
      <c r="T2669" s="4">
        <f>IF(E2669=0,0,E2669/P2669)</f>
        <v>234.80786026200875</v>
      </c>
      <c r="U2669" t="str">
        <f>PROPER(LEFT(R2669,(SEARCH("/",R2669)-2)+1))</f>
        <v>Publishing</v>
      </c>
      <c r="V2669" t="str">
        <f>PROPER(RIGHT(R2669,LEN(R2669)-SEARCH("/",R2669)))</f>
        <v>Nonfiction</v>
      </c>
    </row>
    <row r="2670" spans="1:22" x14ac:dyDescent="0.25">
      <c r="A2670">
        <v>738</v>
      </c>
      <c r="B2670" s="7" t="s">
        <v>739</v>
      </c>
      <c r="C2670" s="7" t="s">
        <v>4848</v>
      </c>
      <c r="D2670" s="4">
        <v>1500</v>
      </c>
      <c r="E2670" s="4">
        <v>1601</v>
      </c>
      <c r="F2670" t="s">
        <v>8219</v>
      </c>
      <c r="G2670" t="s">
        <v>8224</v>
      </c>
      <c r="H2670" t="s">
        <v>8246</v>
      </c>
      <c r="I2670">
        <v>1417409940</v>
      </c>
      <c r="J2670" s="11">
        <f>(((I2670/60)/60)/24)+DATE(1970,1,1)</f>
        <v>41974.207638888889</v>
      </c>
      <c r="K2670">
        <v>1414765794</v>
      </c>
      <c r="L2670" s="15">
        <f>(((K2670/60)/60)/24)+DATE(1970,1,1)</f>
        <v>41943.604097222218</v>
      </c>
      <c r="M2670" s="63">
        <f>DATEDIF(L2670,J2670,"D")</f>
        <v>31</v>
      </c>
      <c r="N2670" s="5">
        <v>31</v>
      </c>
      <c r="O2670" t="b">
        <v>0</v>
      </c>
      <c r="P2670">
        <v>41</v>
      </c>
      <c r="Q2670" t="b">
        <v>1</v>
      </c>
      <c r="R2670" t="s">
        <v>8274</v>
      </c>
      <c r="S2670" s="2">
        <f>IF(E2670=0,0,E2670/D2670*100)</f>
        <v>106.73333333333332</v>
      </c>
      <c r="T2670" s="4">
        <f>IF(E2670=0,0,E2670/P2670)</f>
        <v>39.048780487804876</v>
      </c>
      <c r="U2670" t="str">
        <f>PROPER(LEFT(R2670,(SEARCH("/",R2670)-2)+1))</f>
        <v>Publishing</v>
      </c>
      <c r="V2670" t="str">
        <f>PROPER(RIGHT(R2670,LEN(R2670)-SEARCH("/",R2670)))</f>
        <v>Nonfiction</v>
      </c>
    </row>
    <row r="2671" spans="1:22" x14ac:dyDescent="0.25">
      <c r="A2671">
        <v>747</v>
      </c>
      <c r="B2671" s="7" t="s">
        <v>748</v>
      </c>
      <c r="C2671" s="7" t="s">
        <v>4857</v>
      </c>
      <c r="D2671" s="4">
        <v>7000</v>
      </c>
      <c r="E2671" s="4">
        <v>7003</v>
      </c>
      <c r="F2671" t="s">
        <v>8219</v>
      </c>
      <c r="G2671" t="s">
        <v>8233</v>
      </c>
      <c r="H2671" t="s">
        <v>8249</v>
      </c>
      <c r="I2671">
        <v>1421319240</v>
      </c>
      <c r="J2671" s="11">
        <f>(((I2671/60)/60)/24)+DATE(1970,1,1)</f>
        <v>42019.454166666663</v>
      </c>
      <c r="K2671">
        <v>1418649019</v>
      </c>
      <c r="L2671" s="15">
        <f>(((K2671/60)/60)/24)+DATE(1970,1,1)</f>
        <v>41988.548831018517</v>
      </c>
      <c r="M2671" s="63">
        <f>DATEDIF(L2671,J2671,"D")</f>
        <v>31</v>
      </c>
      <c r="N2671" s="5">
        <v>31</v>
      </c>
      <c r="O2671" t="b">
        <v>0</v>
      </c>
      <c r="P2671">
        <v>55</v>
      </c>
      <c r="Q2671" t="b">
        <v>1</v>
      </c>
      <c r="R2671" t="s">
        <v>8274</v>
      </c>
      <c r="S2671" s="2">
        <f>IF(E2671=0,0,E2671/D2671*100)</f>
        <v>100.04285714285714</v>
      </c>
      <c r="T2671" s="4">
        <f>IF(E2671=0,0,E2671/P2671)</f>
        <v>127.32727272727273</v>
      </c>
      <c r="U2671" t="str">
        <f>PROPER(LEFT(R2671,(SEARCH("/",R2671)-2)+1))</f>
        <v>Publishing</v>
      </c>
      <c r="V2671" t="str">
        <f>PROPER(RIGHT(R2671,LEN(R2671)-SEARCH("/",R2671)))</f>
        <v>Nonfiction</v>
      </c>
    </row>
    <row r="2672" spans="1:22" x14ac:dyDescent="0.25">
      <c r="A2672">
        <v>755</v>
      </c>
      <c r="B2672" s="7" t="s">
        <v>756</v>
      </c>
      <c r="C2672" s="7" t="s">
        <v>4865</v>
      </c>
      <c r="D2672" s="4">
        <v>2500</v>
      </c>
      <c r="E2672" s="4">
        <v>2547.69</v>
      </c>
      <c r="F2672" t="s">
        <v>8219</v>
      </c>
      <c r="G2672" t="s">
        <v>8224</v>
      </c>
      <c r="H2672" t="s">
        <v>8246</v>
      </c>
      <c r="I2672">
        <v>1369010460</v>
      </c>
      <c r="J2672" s="11">
        <f>(((I2672/60)/60)/24)+DATE(1970,1,1)</f>
        <v>41414.02847222222</v>
      </c>
      <c r="K2672">
        <v>1366381877</v>
      </c>
      <c r="L2672" s="15">
        <f>(((K2672/60)/60)/24)+DATE(1970,1,1)</f>
        <v>41383.605057870373</v>
      </c>
      <c r="M2672" s="63">
        <f>DATEDIF(L2672,J2672,"D")</f>
        <v>31</v>
      </c>
      <c r="N2672" s="5">
        <v>31</v>
      </c>
      <c r="O2672" t="b">
        <v>0</v>
      </c>
      <c r="P2672">
        <v>68</v>
      </c>
      <c r="Q2672" t="b">
        <v>1</v>
      </c>
      <c r="R2672" t="s">
        <v>8274</v>
      </c>
      <c r="S2672" s="2">
        <f>IF(E2672=0,0,E2672/D2672*100)</f>
        <v>101.9076</v>
      </c>
      <c r="T2672" s="4">
        <f>IF(E2672=0,0,E2672/P2672)</f>
        <v>37.466029411764708</v>
      </c>
      <c r="U2672" t="str">
        <f>PROPER(LEFT(R2672,(SEARCH("/",R2672)-2)+1))</f>
        <v>Publishing</v>
      </c>
      <c r="V2672" t="str">
        <f>PROPER(RIGHT(R2672,LEN(R2672)-SEARCH("/",R2672)))</f>
        <v>Nonfiction</v>
      </c>
    </row>
    <row r="2673" spans="1:22" x14ac:dyDescent="0.25">
      <c r="A2673">
        <v>820</v>
      </c>
      <c r="B2673" s="7" t="s">
        <v>821</v>
      </c>
      <c r="C2673" s="7" t="s">
        <v>4930</v>
      </c>
      <c r="D2673" s="4">
        <v>2000</v>
      </c>
      <c r="E2673" s="4">
        <v>2681</v>
      </c>
      <c r="F2673" t="s">
        <v>8219</v>
      </c>
      <c r="G2673" t="s">
        <v>8224</v>
      </c>
      <c r="H2673" t="s">
        <v>8246</v>
      </c>
      <c r="I2673">
        <v>1402290000</v>
      </c>
      <c r="J2673" s="11">
        <f>(((I2673/60)/60)/24)+DATE(1970,1,1)</f>
        <v>41799.208333333336</v>
      </c>
      <c r="K2673">
        <v>1399666342</v>
      </c>
      <c r="L2673" s="15">
        <f>(((K2673/60)/60)/24)+DATE(1970,1,1)</f>
        <v>41768.841921296298</v>
      </c>
      <c r="M2673" s="63">
        <f>DATEDIF(L2673,J2673,"D")</f>
        <v>31</v>
      </c>
      <c r="N2673" s="5">
        <v>31</v>
      </c>
      <c r="O2673" t="b">
        <v>0</v>
      </c>
      <c r="P2673">
        <v>38</v>
      </c>
      <c r="Q2673" t="b">
        <v>1</v>
      </c>
      <c r="R2673" t="s">
        <v>8276</v>
      </c>
      <c r="S2673" s="2">
        <f>IF(E2673=0,0,E2673/D2673*100)</f>
        <v>134.05000000000001</v>
      </c>
      <c r="T2673" s="4">
        <f>IF(E2673=0,0,E2673/P2673)</f>
        <v>70.55263157894737</v>
      </c>
      <c r="U2673" t="str">
        <f>PROPER(LEFT(R2673,(SEARCH("/",R2673)-2)+1))</f>
        <v>Music</v>
      </c>
      <c r="V2673" t="str">
        <f>PROPER(RIGHT(R2673,LEN(R2673)-SEARCH("/",R2673)))</f>
        <v>Rock</v>
      </c>
    </row>
    <row r="2674" spans="1:22" x14ac:dyDescent="0.25">
      <c r="A2674">
        <v>859</v>
      </c>
      <c r="B2674" s="7" t="s">
        <v>860</v>
      </c>
      <c r="C2674" s="7" t="s">
        <v>4969</v>
      </c>
      <c r="D2674" s="4">
        <v>4000</v>
      </c>
      <c r="E2674" s="4">
        <v>4187</v>
      </c>
      <c r="F2674" t="s">
        <v>8219</v>
      </c>
      <c r="G2674" t="s">
        <v>8224</v>
      </c>
      <c r="H2674" t="s">
        <v>8246</v>
      </c>
      <c r="I2674">
        <v>1433376000</v>
      </c>
      <c r="J2674" s="11">
        <f>(((I2674/60)/60)/24)+DATE(1970,1,1)</f>
        <v>42159</v>
      </c>
      <c r="K2674">
        <v>1430768468</v>
      </c>
      <c r="L2674" s="15">
        <f>(((K2674/60)/60)/24)+DATE(1970,1,1)</f>
        <v>42128.820231481484</v>
      </c>
      <c r="M2674" s="63">
        <f>DATEDIF(L2674,J2674,"D")</f>
        <v>31</v>
      </c>
      <c r="N2674" s="5">
        <v>31</v>
      </c>
      <c r="O2674" t="b">
        <v>0</v>
      </c>
      <c r="P2674">
        <v>98</v>
      </c>
      <c r="Q2674" t="b">
        <v>1</v>
      </c>
      <c r="R2674" t="s">
        <v>8277</v>
      </c>
      <c r="S2674" s="2">
        <f>IF(E2674=0,0,E2674/D2674*100)</f>
        <v>104.67500000000001</v>
      </c>
      <c r="T2674" s="4">
        <f>IF(E2674=0,0,E2674/P2674)</f>
        <v>42.724489795918366</v>
      </c>
      <c r="U2674" t="str">
        <f>PROPER(LEFT(R2674,(SEARCH("/",R2674)-2)+1))</f>
        <v>Music</v>
      </c>
      <c r="V2674" t="str">
        <f>PROPER(RIGHT(R2674,LEN(R2674)-SEARCH("/",R2674)))</f>
        <v>Metal</v>
      </c>
    </row>
    <row r="2675" spans="1:22" x14ac:dyDescent="0.25">
      <c r="A2675">
        <v>923</v>
      </c>
      <c r="B2675" s="7" t="s">
        <v>924</v>
      </c>
      <c r="C2675" s="7" t="s">
        <v>5033</v>
      </c>
      <c r="D2675" s="4">
        <v>15000</v>
      </c>
      <c r="E2675" s="4">
        <v>330</v>
      </c>
      <c r="F2675" t="s">
        <v>8221</v>
      </c>
      <c r="G2675" t="s">
        <v>8224</v>
      </c>
      <c r="H2675" t="s">
        <v>8246</v>
      </c>
      <c r="I2675">
        <v>1416614523</v>
      </c>
      <c r="J2675" s="11">
        <f>(((I2675/60)/60)/24)+DATE(1970,1,1)</f>
        <v>41965.001423611116</v>
      </c>
      <c r="K2675">
        <v>1414018923</v>
      </c>
      <c r="L2675" s="15">
        <f>(((K2675/60)/60)/24)+DATE(1970,1,1)</f>
        <v>41934.959756944445</v>
      </c>
      <c r="M2675" s="63">
        <f>DATEDIF(L2675,J2675,"D")</f>
        <v>31</v>
      </c>
      <c r="N2675" s="5">
        <v>31</v>
      </c>
      <c r="O2675" t="b">
        <v>0</v>
      </c>
      <c r="P2675">
        <v>6</v>
      </c>
      <c r="Q2675" t="b">
        <v>0</v>
      </c>
      <c r="R2675" t="s">
        <v>8278</v>
      </c>
      <c r="S2675" s="2">
        <f>IF(E2675=0,0,E2675/D2675*100)</f>
        <v>2.1999999999999997</v>
      </c>
      <c r="T2675" s="4">
        <f>IF(E2675=0,0,E2675/P2675)</f>
        <v>55</v>
      </c>
      <c r="U2675" t="str">
        <f>PROPER(LEFT(R2675,(SEARCH("/",R2675)-2)+1))</f>
        <v>Music</v>
      </c>
      <c r="V2675" t="str">
        <f>PROPER(RIGHT(R2675,LEN(R2675)-SEARCH("/",R2675)))</f>
        <v>Jazz</v>
      </c>
    </row>
    <row r="2676" spans="1:22" x14ac:dyDescent="0.25">
      <c r="A2676">
        <v>957</v>
      </c>
      <c r="B2676" s="7" t="s">
        <v>958</v>
      </c>
      <c r="C2676" s="7" t="s">
        <v>5067</v>
      </c>
      <c r="D2676" s="4">
        <v>12000</v>
      </c>
      <c r="E2676" s="4">
        <v>233</v>
      </c>
      <c r="F2676" t="s">
        <v>8221</v>
      </c>
      <c r="G2676" t="s">
        <v>8224</v>
      </c>
      <c r="H2676" t="s">
        <v>8246</v>
      </c>
      <c r="I2676">
        <v>1479392133</v>
      </c>
      <c r="J2676" s="11">
        <f>(((I2676/60)/60)/24)+DATE(1970,1,1)</f>
        <v>42691.594131944439</v>
      </c>
      <c r="K2676">
        <v>1476710133</v>
      </c>
      <c r="L2676" s="15">
        <f>(((K2676/60)/60)/24)+DATE(1970,1,1)</f>
        <v>42660.552465277782</v>
      </c>
      <c r="M2676" s="63">
        <f>DATEDIF(L2676,J2676,"D")</f>
        <v>31</v>
      </c>
      <c r="N2676" s="5">
        <v>31</v>
      </c>
      <c r="O2676" t="b">
        <v>0</v>
      </c>
      <c r="P2676">
        <v>7</v>
      </c>
      <c r="Q2676" t="b">
        <v>0</v>
      </c>
      <c r="R2676" t="s">
        <v>8273</v>
      </c>
      <c r="S2676" s="2">
        <f>IF(E2676=0,0,E2676/D2676*100)</f>
        <v>1.9416666666666664</v>
      </c>
      <c r="T2676" s="4">
        <f>IF(E2676=0,0,E2676/P2676)</f>
        <v>33.285714285714285</v>
      </c>
      <c r="U2676" t="str">
        <f>PROPER(LEFT(R2676,(SEARCH("/",R2676)-2)+1))</f>
        <v>Technology</v>
      </c>
      <c r="V2676" t="str">
        <f>PROPER(RIGHT(R2676,LEN(R2676)-SEARCH("/",R2676)))</f>
        <v>Wearables</v>
      </c>
    </row>
    <row r="2677" spans="1:22" x14ac:dyDescent="0.25">
      <c r="A2677">
        <v>983</v>
      </c>
      <c r="B2677" s="7" t="s">
        <v>984</v>
      </c>
      <c r="C2677" s="7" t="s">
        <v>5093</v>
      </c>
      <c r="D2677" s="4">
        <v>104219</v>
      </c>
      <c r="E2677" s="4">
        <v>30751</v>
      </c>
      <c r="F2677" t="s">
        <v>8221</v>
      </c>
      <c r="G2677" t="s">
        <v>8227</v>
      </c>
      <c r="H2677" t="s">
        <v>8249</v>
      </c>
      <c r="I2677">
        <v>1471985640</v>
      </c>
      <c r="J2677" s="11">
        <f>(((I2677/60)/60)/24)+DATE(1970,1,1)</f>
        <v>42605.870833333334</v>
      </c>
      <c r="K2677">
        <v>1469289685</v>
      </c>
      <c r="L2677" s="15">
        <f>(((K2677/60)/60)/24)+DATE(1970,1,1)</f>
        <v>42574.667650462965</v>
      </c>
      <c r="M2677" s="63">
        <f>DATEDIF(L2677,J2677,"D")</f>
        <v>31</v>
      </c>
      <c r="N2677" s="5">
        <v>31</v>
      </c>
      <c r="O2677" t="b">
        <v>0</v>
      </c>
      <c r="P2677">
        <v>179</v>
      </c>
      <c r="Q2677" t="b">
        <v>0</v>
      </c>
      <c r="R2677" t="s">
        <v>8273</v>
      </c>
      <c r="S2677" s="2">
        <f>IF(E2677=0,0,E2677/D2677*100)</f>
        <v>29.506136117214709</v>
      </c>
      <c r="T2677" s="4">
        <f>IF(E2677=0,0,E2677/P2677)</f>
        <v>171.79329608938548</v>
      </c>
      <c r="U2677" t="str">
        <f>PROPER(LEFT(R2677,(SEARCH("/",R2677)-2)+1))</f>
        <v>Technology</v>
      </c>
      <c r="V2677" t="str">
        <f>PROPER(RIGHT(R2677,LEN(R2677)-SEARCH("/",R2677)))</f>
        <v>Wearables</v>
      </c>
    </row>
    <row r="2678" spans="1:22" x14ac:dyDescent="0.25">
      <c r="A2678">
        <v>1005</v>
      </c>
      <c r="B2678" s="7" t="s">
        <v>1006</v>
      </c>
      <c r="C2678" s="7" t="s">
        <v>5115</v>
      </c>
      <c r="D2678" s="4">
        <v>200000</v>
      </c>
      <c r="E2678" s="4">
        <v>150102</v>
      </c>
      <c r="F2678" t="s">
        <v>8220</v>
      </c>
      <c r="G2678" t="s">
        <v>8224</v>
      </c>
      <c r="H2678" t="s">
        <v>8246</v>
      </c>
      <c r="I2678">
        <v>1446217183</v>
      </c>
      <c r="J2678" s="11">
        <f>(((I2678/60)/60)/24)+DATE(1970,1,1)</f>
        <v>42307.624803240738</v>
      </c>
      <c r="K2678">
        <v>1443538783</v>
      </c>
      <c r="L2678" s="15">
        <f>(((K2678/60)/60)/24)+DATE(1970,1,1)</f>
        <v>42276.624803240738</v>
      </c>
      <c r="M2678" s="63">
        <f>DATEDIF(L2678,J2678,"D")</f>
        <v>31</v>
      </c>
      <c r="N2678" s="5">
        <v>31</v>
      </c>
      <c r="O2678" t="b">
        <v>0</v>
      </c>
      <c r="P2678">
        <v>161</v>
      </c>
      <c r="Q2678" t="b">
        <v>0</v>
      </c>
      <c r="R2678" t="s">
        <v>8273</v>
      </c>
      <c r="S2678" s="2">
        <f>IF(E2678=0,0,E2678/D2678*100)</f>
        <v>75.051000000000002</v>
      </c>
      <c r="T2678" s="4">
        <f>IF(E2678=0,0,E2678/P2678)</f>
        <v>932.31055900621118</v>
      </c>
      <c r="U2678" t="str">
        <f>PROPER(LEFT(R2678,(SEARCH("/",R2678)-2)+1))</f>
        <v>Technology</v>
      </c>
      <c r="V2678" t="str">
        <f>PROPER(RIGHT(R2678,LEN(R2678)-SEARCH("/",R2678)))</f>
        <v>Wearables</v>
      </c>
    </row>
    <row r="2679" spans="1:22" x14ac:dyDescent="0.25">
      <c r="A2679">
        <v>1096</v>
      </c>
      <c r="B2679" s="7" t="s">
        <v>1097</v>
      </c>
      <c r="C2679" s="7" t="s">
        <v>5206</v>
      </c>
      <c r="D2679" s="4">
        <v>12000</v>
      </c>
      <c r="E2679" s="4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 s="11">
        <f>(((I2679/60)/60)/24)+DATE(1970,1,1)</f>
        <v>41916.145833333336</v>
      </c>
      <c r="K2679">
        <v>1409747154</v>
      </c>
      <c r="L2679" s="15">
        <f>(((K2679/60)/60)/24)+DATE(1970,1,1)</f>
        <v>41885.51798611111</v>
      </c>
      <c r="M2679" s="63">
        <f>DATEDIF(L2679,J2679,"D")</f>
        <v>31</v>
      </c>
      <c r="N2679" s="5">
        <v>31</v>
      </c>
      <c r="O2679" t="b">
        <v>0</v>
      </c>
      <c r="P2679">
        <v>29</v>
      </c>
      <c r="Q2679" t="b">
        <v>0</v>
      </c>
      <c r="R2679" t="s">
        <v>8282</v>
      </c>
      <c r="S2679" s="2">
        <f>IF(E2679=0,0,E2679/D2679*100)</f>
        <v>17.933333333333334</v>
      </c>
      <c r="T2679" s="4">
        <f>IF(E2679=0,0,E2679/P2679)</f>
        <v>74.206896551724142</v>
      </c>
      <c r="U2679" t="str">
        <f>PROPER(LEFT(R2679,(SEARCH("/",R2679)-2)+1))</f>
        <v>Games</v>
      </c>
      <c r="V2679" t="str">
        <f>PROPER(RIGHT(R2679,LEN(R2679)-SEARCH("/",R2679)))</f>
        <v>Video Games</v>
      </c>
    </row>
    <row r="2680" spans="1:22" x14ac:dyDescent="0.25">
      <c r="A2680">
        <v>1127</v>
      </c>
      <c r="B2680" s="7" t="s">
        <v>1128</v>
      </c>
      <c r="C2680" s="7" t="s">
        <v>5237</v>
      </c>
      <c r="D2680" s="4">
        <v>35000</v>
      </c>
      <c r="E2680" s="4">
        <v>585</v>
      </c>
      <c r="F2680" t="s">
        <v>8221</v>
      </c>
      <c r="G2680" t="s">
        <v>8224</v>
      </c>
      <c r="H2680" t="s">
        <v>8246</v>
      </c>
      <c r="I2680">
        <v>1416000600</v>
      </c>
      <c r="J2680" s="11">
        <f>(((I2680/60)/60)/24)+DATE(1970,1,1)</f>
        <v>41957.895833333328</v>
      </c>
      <c r="K2680">
        <v>1413318600</v>
      </c>
      <c r="L2680" s="15">
        <f>(((K2680/60)/60)/24)+DATE(1970,1,1)</f>
        <v>41926.854166666664</v>
      </c>
      <c r="M2680" s="63">
        <f>DATEDIF(L2680,J2680,"D")</f>
        <v>31</v>
      </c>
      <c r="N2680" s="5">
        <v>31</v>
      </c>
      <c r="O2680" t="b">
        <v>0</v>
      </c>
      <c r="P2680">
        <v>23</v>
      </c>
      <c r="Q2680" t="b">
        <v>0</v>
      </c>
      <c r="R2680" t="s">
        <v>8283</v>
      </c>
      <c r="S2680" s="2">
        <f>IF(E2680=0,0,E2680/D2680*100)</f>
        <v>1.6714285714285713</v>
      </c>
      <c r="T2680" s="4">
        <f>IF(E2680=0,0,E2680/P2680)</f>
        <v>25.434782608695652</v>
      </c>
      <c r="U2680" t="str">
        <f>PROPER(LEFT(R2680,(SEARCH("/",R2680)-2)+1))</f>
        <v>Games</v>
      </c>
      <c r="V2680" t="str">
        <f>PROPER(RIGHT(R2680,LEN(R2680)-SEARCH("/",R2680)))</f>
        <v>Mobile Games</v>
      </c>
    </row>
    <row r="2681" spans="1:22" x14ac:dyDescent="0.25">
      <c r="A2681">
        <v>1159</v>
      </c>
      <c r="B2681" s="7" t="s">
        <v>1160</v>
      </c>
      <c r="C2681" s="7" t="s">
        <v>5269</v>
      </c>
      <c r="D2681" s="4">
        <v>6750</v>
      </c>
      <c r="E2681" s="4">
        <v>0</v>
      </c>
      <c r="F2681" t="s">
        <v>8221</v>
      </c>
      <c r="G2681" t="s">
        <v>8224</v>
      </c>
      <c r="H2681" t="s">
        <v>8246</v>
      </c>
      <c r="I2681">
        <v>1435679100</v>
      </c>
      <c r="J2681" s="11">
        <f>(((I2681/60)/60)/24)+DATE(1970,1,1)</f>
        <v>42185.65625</v>
      </c>
      <c r="K2681">
        <v>1433006765</v>
      </c>
      <c r="L2681" s="15">
        <f>(((K2681/60)/60)/24)+DATE(1970,1,1)</f>
        <v>42154.726446759261</v>
      </c>
      <c r="M2681" s="63">
        <f>DATEDIF(L2681,J2681,"D")</f>
        <v>31</v>
      </c>
      <c r="N2681" s="5">
        <v>31</v>
      </c>
      <c r="O2681" t="b">
        <v>0</v>
      </c>
      <c r="P2681">
        <v>0</v>
      </c>
      <c r="Q2681" t="b">
        <v>0</v>
      </c>
      <c r="R2681" t="s">
        <v>8284</v>
      </c>
      <c r="S2681" s="2">
        <f>IF(E2681=0,0,E2681/D2681*100)</f>
        <v>0</v>
      </c>
      <c r="T2681" s="4">
        <f>IF(E2681=0,0,E2681/P2681)</f>
        <v>0</v>
      </c>
      <c r="U2681" t="str">
        <f>PROPER(LEFT(R2681,(SEARCH("/",R2681)-2)+1))</f>
        <v>Food</v>
      </c>
      <c r="V2681" t="str">
        <f>PROPER(RIGHT(R2681,LEN(R2681)-SEARCH("/",R2681)))</f>
        <v>Food Trucks</v>
      </c>
    </row>
    <row r="2682" spans="1:22" x14ac:dyDescent="0.25">
      <c r="A2682">
        <v>1162</v>
      </c>
      <c r="B2682" s="7" t="s">
        <v>1163</v>
      </c>
      <c r="C2682" s="7" t="s">
        <v>5272</v>
      </c>
      <c r="D2682" s="4">
        <v>60000</v>
      </c>
      <c r="E2682" s="4">
        <v>35</v>
      </c>
      <c r="F2682" t="s">
        <v>8221</v>
      </c>
      <c r="G2682" t="s">
        <v>8224</v>
      </c>
      <c r="H2682" t="s">
        <v>8246</v>
      </c>
      <c r="I2682">
        <v>1411662264</v>
      </c>
      <c r="J2682" s="11">
        <f>(((I2682/60)/60)/24)+DATE(1970,1,1)</f>
        <v>41907.683611111112</v>
      </c>
      <c r="K2682">
        <v>1408983864</v>
      </c>
      <c r="L2682" s="15">
        <f>(((K2682/60)/60)/24)+DATE(1970,1,1)</f>
        <v>41876.683611111112</v>
      </c>
      <c r="M2682" s="63">
        <f>DATEDIF(L2682,J2682,"D")</f>
        <v>31</v>
      </c>
      <c r="N2682" s="5">
        <v>31</v>
      </c>
      <c r="O2682" t="b">
        <v>0</v>
      </c>
      <c r="P2682">
        <v>2</v>
      </c>
      <c r="Q2682" t="b">
        <v>0</v>
      </c>
      <c r="R2682" t="s">
        <v>8284</v>
      </c>
      <c r="S2682" s="2">
        <f>IF(E2682=0,0,E2682/D2682*100)</f>
        <v>5.8333333333333341E-2</v>
      </c>
      <c r="T2682" s="4">
        <f>IF(E2682=0,0,E2682/P2682)</f>
        <v>17.5</v>
      </c>
      <c r="U2682" t="str">
        <f>PROPER(LEFT(R2682,(SEARCH("/",R2682)-2)+1))</f>
        <v>Food</v>
      </c>
      <c r="V2682" t="str">
        <f>PROPER(RIGHT(R2682,LEN(R2682)-SEARCH("/",R2682)))</f>
        <v>Food Trucks</v>
      </c>
    </row>
    <row r="2683" spans="1:22" x14ac:dyDescent="0.25">
      <c r="A2683">
        <v>1166</v>
      </c>
      <c r="B2683" s="7" t="s">
        <v>1167</v>
      </c>
      <c r="C2683" s="7" t="s">
        <v>5276</v>
      </c>
      <c r="D2683" s="4">
        <v>15000</v>
      </c>
      <c r="E2683" s="4">
        <v>2871</v>
      </c>
      <c r="F2683" t="s">
        <v>8221</v>
      </c>
      <c r="G2683" t="s">
        <v>8224</v>
      </c>
      <c r="H2683" t="s">
        <v>8246</v>
      </c>
      <c r="I2683">
        <v>1435291200</v>
      </c>
      <c r="J2683" s="11">
        <f>(((I2683/60)/60)/24)+DATE(1970,1,1)</f>
        <v>42181.166666666672</v>
      </c>
      <c r="K2683">
        <v>1432640342</v>
      </c>
      <c r="L2683" s="15">
        <f>(((K2683/60)/60)/24)+DATE(1970,1,1)</f>
        <v>42150.485439814816</v>
      </c>
      <c r="M2683" s="63">
        <f>DATEDIF(L2683,J2683,"D")</f>
        <v>31</v>
      </c>
      <c r="N2683" s="5">
        <v>31</v>
      </c>
      <c r="O2683" t="b">
        <v>0</v>
      </c>
      <c r="P2683">
        <v>8</v>
      </c>
      <c r="Q2683" t="b">
        <v>0</v>
      </c>
      <c r="R2683" t="s">
        <v>8284</v>
      </c>
      <c r="S2683" s="2">
        <f>IF(E2683=0,0,E2683/D2683*100)</f>
        <v>19.139999999999997</v>
      </c>
      <c r="T2683" s="4">
        <f>IF(E2683=0,0,E2683/P2683)</f>
        <v>358.875</v>
      </c>
      <c r="U2683" t="str">
        <f>PROPER(LEFT(R2683,(SEARCH("/",R2683)-2)+1))</f>
        <v>Food</v>
      </c>
      <c r="V2683" t="str">
        <f>PROPER(RIGHT(R2683,LEN(R2683)-SEARCH("/",R2683)))</f>
        <v>Food Trucks</v>
      </c>
    </row>
    <row r="2684" spans="1:22" x14ac:dyDescent="0.25">
      <c r="A2684">
        <v>1167</v>
      </c>
      <c r="B2684" s="7" t="s">
        <v>1168</v>
      </c>
      <c r="C2684" s="7" t="s">
        <v>5277</v>
      </c>
      <c r="D2684" s="4">
        <v>60000</v>
      </c>
      <c r="E2684" s="4">
        <v>979</v>
      </c>
      <c r="F2684" t="s">
        <v>8221</v>
      </c>
      <c r="G2684" t="s">
        <v>8224</v>
      </c>
      <c r="H2684" t="s">
        <v>8246</v>
      </c>
      <c r="I2684">
        <v>1410543495</v>
      </c>
      <c r="J2684" s="11">
        <f>(((I2684/60)/60)/24)+DATE(1970,1,1)</f>
        <v>41894.734895833331</v>
      </c>
      <c r="K2684">
        <v>1407865095</v>
      </c>
      <c r="L2684" s="15">
        <f>(((K2684/60)/60)/24)+DATE(1970,1,1)</f>
        <v>41863.734895833331</v>
      </c>
      <c r="M2684" s="63">
        <f>DATEDIF(L2684,J2684,"D")</f>
        <v>31</v>
      </c>
      <c r="N2684" s="5">
        <v>31</v>
      </c>
      <c r="O2684" t="b">
        <v>0</v>
      </c>
      <c r="P2684">
        <v>16</v>
      </c>
      <c r="Q2684" t="b">
        <v>0</v>
      </c>
      <c r="R2684" t="s">
        <v>8284</v>
      </c>
      <c r="S2684" s="2">
        <f>IF(E2684=0,0,E2684/D2684*100)</f>
        <v>1.6316666666666666</v>
      </c>
      <c r="T2684" s="4">
        <f>IF(E2684=0,0,E2684/P2684)</f>
        <v>61.1875</v>
      </c>
      <c r="U2684" t="str">
        <f>PROPER(LEFT(R2684,(SEARCH("/",R2684)-2)+1))</f>
        <v>Food</v>
      </c>
      <c r="V2684" t="str">
        <f>PROPER(RIGHT(R2684,LEN(R2684)-SEARCH("/",R2684)))</f>
        <v>Food Trucks</v>
      </c>
    </row>
    <row r="2685" spans="1:22" x14ac:dyDescent="0.25">
      <c r="A2685">
        <v>1184</v>
      </c>
      <c r="B2685" s="7" t="s">
        <v>1185</v>
      </c>
      <c r="C2685" s="7" t="s">
        <v>5294</v>
      </c>
      <c r="D2685" s="4">
        <v>22000</v>
      </c>
      <c r="E2685" s="4">
        <v>23086</v>
      </c>
      <c r="F2685" t="s">
        <v>8219</v>
      </c>
      <c r="G2685" t="s">
        <v>8225</v>
      </c>
      <c r="H2685" t="s">
        <v>8247</v>
      </c>
      <c r="I2685">
        <v>1486391011</v>
      </c>
      <c r="J2685" s="11">
        <f>(((I2685/60)/60)/24)+DATE(1970,1,1)</f>
        <v>42772.599664351852</v>
      </c>
      <c r="K2685">
        <v>1483712611</v>
      </c>
      <c r="L2685" s="15">
        <f>(((K2685/60)/60)/24)+DATE(1970,1,1)</f>
        <v>42741.599664351852</v>
      </c>
      <c r="M2685" s="63">
        <f>DATEDIF(L2685,J2685,"D")</f>
        <v>31</v>
      </c>
      <c r="N2685" s="5">
        <v>31</v>
      </c>
      <c r="O2685" t="b">
        <v>0</v>
      </c>
      <c r="P2685">
        <v>375</v>
      </c>
      <c r="Q2685" t="b">
        <v>1</v>
      </c>
      <c r="R2685" t="s">
        <v>8285</v>
      </c>
      <c r="S2685" s="2">
        <f>IF(E2685=0,0,E2685/D2685*100)</f>
        <v>104.93636363636362</v>
      </c>
      <c r="T2685" s="4">
        <f>IF(E2685=0,0,E2685/P2685)</f>
        <v>61.562666666666665</v>
      </c>
      <c r="U2685" t="str">
        <f>PROPER(LEFT(R2685,(SEARCH("/",R2685)-2)+1))</f>
        <v>Photography</v>
      </c>
      <c r="V2685" t="str">
        <f>PROPER(RIGHT(R2685,LEN(R2685)-SEARCH("/",R2685)))</f>
        <v>Photobooks</v>
      </c>
    </row>
    <row r="2686" spans="1:22" x14ac:dyDescent="0.25">
      <c r="A2686">
        <v>1197</v>
      </c>
      <c r="B2686" s="7" t="s">
        <v>1198</v>
      </c>
      <c r="C2686" s="7" t="s">
        <v>5307</v>
      </c>
      <c r="D2686" s="4">
        <v>15000</v>
      </c>
      <c r="E2686" s="4">
        <v>37994</v>
      </c>
      <c r="F2686" t="s">
        <v>8219</v>
      </c>
      <c r="G2686" t="s">
        <v>8224</v>
      </c>
      <c r="H2686" t="s">
        <v>8246</v>
      </c>
      <c r="I2686">
        <v>1465797540</v>
      </c>
      <c r="J2686" s="11">
        <f>(((I2686/60)/60)/24)+DATE(1970,1,1)</f>
        <v>42534.249305555553</v>
      </c>
      <c r="K2686">
        <v>1463155034</v>
      </c>
      <c r="L2686" s="15">
        <f>(((K2686/60)/60)/24)+DATE(1970,1,1)</f>
        <v>42503.66474537037</v>
      </c>
      <c r="M2686" s="63">
        <f>DATEDIF(L2686,J2686,"D")</f>
        <v>31</v>
      </c>
      <c r="N2686" s="5">
        <v>31</v>
      </c>
      <c r="O2686" t="b">
        <v>0</v>
      </c>
      <c r="P2686">
        <v>314</v>
      </c>
      <c r="Q2686" t="b">
        <v>1</v>
      </c>
      <c r="R2686" t="s">
        <v>8285</v>
      </c>
      <c r="S2686" s="2">
        <f>IF(E2686=0,0,E2686/D2686*100)</f>
        <v>253.29333333333332</v>
      </c>
      <c r="T2686" s="4">
        <f>IF(E2686=0,0,E2686/P2686)</f>
        <v>121</v>
      </c>
      <c r="U2686" t="str">
        <f>PROPER(LEFT(R2686,(SEARCH("/",R2686)-2)+1))</f>
        <v>Photography</v>
      </c>
      <c r="V2686" t="str">
        <f>PROPER(RIGHT(R2686,LEN(R2686)-SEARCH("/",R2686)))</f>
        <v>Photobooks</v>
      </c>
    </row>
    <row r="2687" spans="1:22" x14ac:dyDescent="0.25">
      <c r="A2687">
        <v>1218</v>
      </c>
      <c r="B2687" s="7" t="s">
        <v>1219</v>
      </c>
      <c r="C2687" s="7" t="s">
        <v>5328</v>
      </c>
      <c r="D2687" s="4">
        <v>9000</v>
      </c>
      <c r="E2687" s="4">
        <v>15505</v>
      </c>
      <c r="F2687" t="s">
        <v>8219</v>
      </c>
      <c r="G2687" t="s">
        <v>8224</v>
      </c>
      <c r="H2687" t="s">
        <v>8246</v>
      </c>
      <c r="I2687">
        <v>1446346800</v>
      </c>
      <c r="J2687" s="11">
        <f>(((I2687/60)/60)/24)+DATE(1970,1,1)</f>
        <v>42309.125</v>
      </c>
      <c r="K2687">
        <v>1443714800</v>
      </c>
      <c r="L2687" s="15">
        <f>(((K2687/60)/60)/24)+DATE(1970,1,1)</f>
        <v>42278.662037037036</v>
      </c>
      <c r="M2687" s="63">
        <f>DATEDIF(L2687,J2687,"D")</f>
        <v>31</v>
      </c>
      <c r="N2687" s="5">
        <v>31</v>
      </c>
      <c r="O2687" t="b">
        <v>0</v>
      </c>
      <c r="P2687">
        <v>89</v>
      </c>
      <c r="Q2687" t="b">
        <v>1</v>
      </c>
      <c r="R2687" t="s">
        <v>8285</v>
      </c>
      <c r="S2687" s="2">
        <f>IF(E2687=0,0,E2687/D2687*100)</f>
        <v>172.27777777777777</v>
      </c>
      <c r="T2687" s="4">
        <f>IF(E2687=0,0,E2687/P2687)</f>
        <v>174.2134831460674</v>
      </c>
      <c r="U2687" t="str">
        <f>PROPER(LEFT(R2687,(SEARCH("/",R2687)-2)+1))</f>
        <v>Photography</v>
      </c>
      <c r="V2687" t="str">
        <f>PROPER(RIGHT(R2687,LEN(R2687)-SEARCH("/",R2687)))</f>
        <v>Photobooks</v>
      </c>
    </row>
    <row r="2688" spans="1:22" x14ac:dyDescent="0.25">
      <c r="A2688">
        <v>1222</v>
      </c>
      <c r="B2688" s="7" t="s">
        <v>1223</v>
      </c>
      <c r="C2688" s="7" t="s">
        <v>5332</v>
      </c>
      <c r="D2688" s="4">
        <v>4000</v>
      </c>
      <c r="E2688" s="4">
        <v>11215</v>
      </c>
      <c r="F2688" t="s">
        <v>8219</v>
      </c>
      <c r="G2688" t="s">
        <v>8229</v>
      </c>
      <c r="H2688" t="s">
        <v>8251</v>
      </c>
      <c r="I2688">
        <v>1459483200</v>
      </c>
      <c r="J2688" s="11">
        <f>(((I2688/60)/60)/24)+DATE(1970,1,1)</f>
        <v>42461.166666666672</v>
      </c>
      <c r="K2688">
        <v>1456852647</v>
      </c>
      <c r="L2688" s="15">
        <f>(((K2688/60)/60)/24)+DATE(1970,1,1)</f>
        <v>42430.720451388886</v>
      </c>
      <c r="M2688" s="63">
        <f>DATEDIF(L2688,J2688,"D")</f>
        <v>31</v>
      </c>
      <c r="N2688" s="5">
        <v>31</v>
      </c>
      <c r="O2688" t="b">
        <v>0</v>
      </c>
      <c r="P2688">
        <v>138</v>
      </c>
      <c r="Q2688" t="b">
        <v>1</v>
      </c>
      <c r="R2688" t="s">
        <v>8285</v>
      </c>
      <c r="S2688" s="2">
        <f>IF(E2688=0,0,E2688/D2688*100)</f>
        <v>280.375</v>
      </c>
      <c r="T2688" s="4">
        <f>IF(E2688=0,0,E2688/P2688)</f>
        <v>81.268115942028984</v>
      </c>
      <c r="U2688" t="str">
        <f>PROPER(LEFT(R2688,(SEARCH("/",R2688)-2)+1))</f>
        <v>Photography</v>
      </c>
      <c r="V2688" t="str">
        <f>PROPER(RIGHT(R2688,LEN(R2688)-SEARCH("/",R2688)))</f>
        <v>Photobooks</v>
      </c>
    </row>
    <row r="2689" spans="1:22" x14ac:dyDescent="0.25">
      <c r="A2689">
        <v>1227</v>
      </c>
      <c r="B2689" s="7" t="s">
        <v>1228</v>
      </c>
      <c r="C2689" s="7" t="s">
        <v>5337</v>
      </c>
      <c r="D2689" s="4">
        <v>2000</v>
      </c>
      <c r="E2689" s="4">
        <v>0</v>
      </c>
      <c r="F2689" t="s">
        <v>8220</v>
      </c>
      <c r="G2689" t="s">
        <v>8224</v>
      </c>
      <c r="H2689" t="s">
        <v>8246</v>
      </c>
      <c r="I2689">
        <v>1407394800</v>
      </c>
      <c r="J2689" s="11">
        <f>(((I2689/60)/60)/24)+DATE(1970,1,1)</f>
        <v>41858.291666666664</v>
      </c>
      <c r="K2689">
        <v>1404770616</v>
      </c>
      <c r="L2689" s="15">
        <f>(((K2689/60)/60)/24)+DATE(1970,1,1)</f>
        <v>41827.919166666667</v>
      </c>
      <c r="M2689" s="63">
        <f>DATEDIF(L2689,J2689,"D")</f>
        <v>31</v>
      </c>
      <c r="N2689" s="5">
        <v>31</v>
      </c>
      <c r="O2689" t="b">
        <v>0</v>
      </c>
      <c r="P2689">
        <v>0</v>
      </c>
      <c r="Q2689" t="b">
        <v>0</v>
      </c>
      <c r="R2689" t="s">
        <v>8286</v>
      </c>
      <c r="S2689" s="2">
        <f>IF(E2689=0,0,E2689/D2689*100)</f>
        <v>0</v>
      </c>
      <c r="T2689" s="4">
        <f>IF(E2689=0,0,E2689/P2689)</f>
        <v>0</v>
      </c>
      <c r="U2689" t="str">
        <f>PROPER(LEFT(R2689,(SEARCH("/",R2689)-2)+1))</f>
        <v>Music</v>
      </c>
      <c r="V2689" t="str">
        <f>PROPER(RIGHT(R2689,LEN(R2689)-SEARCH("/",R2689)))</f>
        <v>World Music</v>
      </c>
    </row>
    <row r="2690" spans="1:22" x14ac:dyDescent="0.25">
      <c r="A2690">
        <v>1244</v>
      </c>
      <c r="B2690" s="7" t="s">
        <v>1245</v>
      </c>
      <c r="C2690" s="7" t="s">
        <v>5354</v>
      </c>
      <c r="D2690" s="4">
        <v>2000</v>
      </c>
      <c r="E2690" s="4">
        <v>2076</v>
      </c>
      <c r="F2690" t="s">
        <v>8219</v>
      </c>
      <c r="G2690" t="s">
        <v>8224</v>
      </c>
      <c r="H2690" t="s">
        <v>8246</v>
      </c>
      <c r="I2690">
        <v>1366664400</v>
      </c>
      <c r="J2690" s="11">
        <f>(((I2690/60)/60)/24)+DATE(1970,1,1)</f>
        <v>41386.875</v>
      </c>
      <c r="K2690">
        <v>1363981723</v>
      </c>
      <c r="L2690" s="15">
        <f>(((K2690/60)/60)/24)+DATE(1970,1,1)</f>
        <v>41355.825497685182</v>
      </c>
      <c r="M2690" s="63">
        <f>DATEDIF(L2690,J2690,"D")</f>
        <v>31</v>
      </c>
      <c r="N2690" s="5">
        <v>31</v>
      </c>
      <c r="O2690" t="b">
        <v>1</v>
      </c>
      <c r="P2690">
        <v>45</v>
      </c>
      <c r="Q2690" t="b">
        <v>1</v>
      </c>
      <c r="R2690" t="s">
        <v>8276</v>
      </c>
      <c r="S2690" s="2">
        <f>IF(E2690=0,0,E2690/D2690*100)</f>
        <v>103.8</v>
      </c>
      <c r="T2690" s="4">
        <f>IF(E2690=0,0,E2690/P2690)</f>
        <v>46.133333333333333</v>
      </c>
      <c r="U2690" t="str">
        <f>PROPER(LEFT(R2690,(SEARCH("/",R2690)-2)+1))</f>
        <v>Music</v>
      </c>
      <c r="V2690" t="str">
        <f>PROPER(RIGHT(R2690,LEN(R2690)-SEARCH("/",R2690)))</f>
        <v>Rock</v>
      </c>
    </row>
    <row r="2691" spans="1:22" x14ac:dyDescent="0.25">
      <c r="A2691">
        <v>1269</v>
      </c>
      <c r="B2691" s="7" t="s">
        <v>1270</v>
      </c>
      <c r="C2691" s="7" t="s">
        <v>5379</v>
      </c>
      <c r="D2691" s="4">
        <v>18800</v>
      </c>
      <c r="E2691" s="4">
        <v>20426</v>
      </c>
      <c r="F2691" t="s">
        <v>8219</v>
      </c>
      <c r="G2691" t="s">
        <v>8224</v>
      </c>
      <c r="H2691" t="s">
        <v>8246</v>
      </c>
      <c r="I2691">
        <v>1460764800</v>
      </c>
      <c r="J2691" s="11">
        <f>(((I2691/60)/60)/24)+DATE(1970,1,1)</f>
        <v>42476</v>
      </c>
      <c r="K2691">
        <v>1458157512</v>
      </c>
      <c r="L2691" s="15">
        <f>(((K2691/60)/60)/24)+DATE(1970,1,1)</f>
        <v>42445.823055555549</v>
      </c>
      <c r="M2691" s="63">
        <f>DATEDIF(L2691,J2691,"D")</f>
        <v>31</v>
      </c>
      <c r="N2691" s="5">
        <v>31</v>
      </c>
      <c r="O2691" t="b">
        <v>1</v>
      </c>
      <c r="P2691">
        <v>206</v>
      </c>
      <c r="Q2691" t="b">
        <v>1</v>
      </c>
      <c r="R2691" t="s">
        <v>8276</v>
      </c>
      <c r="S2691" s="2">
        <f>IF(E2691=0,0,E2691/D2691*100)</f>
        <v>108.64893617021276</v>
      </c>
      <c r="T2691" s="4">
        <f>IF(E2691=0,0,E2691/P2691)</f>
        <v>99.15533980582525</v>
      </c>
      <c r="U2691" t="str">
        <f>PROPER(LEFT(R2691,(SEARCH("/",R2691)-2)+1))</f>
        <v>Music</v>
      </c>
      <c r="V2691" t="str">
        <f>PROPER(RIGHT(R2691,LEN(R2691)-SEARCH("/",R2691)))</f>
        <v>Rock</v>
      </c>
    </row>
    <row r="2692" spans="1:22" x14ac:dyDescent="0.25">
      <c r="A2692">
        <v>1282</v>
      </c>
      <c r="B2692" s="7" t="s">
        <v>1283</v>
      </c>
      <c r="C2692" s="7" t="s">
        <v>5392</v>
      </c>
      <c r="D2692" s="4">
        <v>15000</v>
      </c>
      <c r="E2692" s="4">
        <v>18542</v>
      </c>
      <c r="F2692" t="s">
        <v>8219</v>
      </c>
      <c r="G2692" t="s">
        <v>8224</v>
      </c>
      <c r="H2692" t="s">
        <v>8246</v>
      </c>
      <c r="I2692">
        <v>1386565140</v>
      </c>
      <c r="J2692" s="11">
        <f>(((I2692/60)/60)/24)+DATE(1970,1,1)</f>
        <v>41617.207638888889</v>
      </c>
      <c r="K2692">
        <v>1383909855</v>
      </c>
      <c r="L2692" s="15">
        <f>(((K2692/60)/60)/24)+DATE(1970,1,1)</f>
        <v>41586.475173611114</v>
      </c>
      <c r="M2692" s="63">
        <f>DATEDIF(L2692,J2692,"D")</f>
        <v>31</v>
      </c>
      <c r="N2692" s="5">
        <v>31</v>
      </c>
      <c r="O2692" t="b">
        <v>1</v>
      </c>
      <c r="P2692">
        <v>274</v>
      </c>
      <c r="Q2692" t="b">
        <v>1</v>
      </c>
      <c r="R2692" t="s">
        <v>8276</v>
      </c>
      <c r="S2692" s="2">
        <f>IF(E2692=0,0,E2692/D2692*100)</f>
        <v>123.61333333333333</v>
      </c>
      <c r="T2692" s="4">
        <f>IF(E2692=0,0,E2692/P2692)</f>
        <v>67.671532846715323</v>
      </c>
      <c r="U2692" t="str">
        <f>PROPER(LEFT(R2692,(SEARCH("/",R2692)-2)+1))</f>
        <v>Music</v>
      </c>
      <c r="V2692" t="str">
        <f>PROPER(RIGHT(R2692,LEN(R2692)-SEARCH("/",R2692)))</f>
        <v>Rock</v>
      </c>
    </row>
    <row r="2693" spans="1:22" x14ac:dyDescent="0.25">
      <c r="A2693">
        <v>1288</v>
      </c>
      <c r="B2693" s="7" t="s">
        <v>1289</v>
      </c>
      <c r="C2693" s="7" t="s">
        <v>5398</v>
      </c>
      <c r="D2693" s="4">
        <v>4000</v>
      </c>
      <c r="E2693" s="4">
        <v>4018</v>
      </c>
      <c r="F2693" t="s">
        <v>8219</v>
      </c>
      <c r="G2693" t="s">
        <v>8224</v>
      </c>
      <c r="H2693" t="s">
        <v>8246</v>
      </c>
      <c r="I2693">
        <v>1470801600</v>
      </c>
      <c r="J2693" s="11">
        <f>(((I2693/60)/60)/24)+DATE(1970,1,1)</f>
        <v>42592.166666666672</v>
      </c>
      <c r="K2693">
        <v>1468122163</v>
      </c>
      <c r="L2693" s="15">
        <f>(((K2693/60)/60)/24)+DATE(1970,1,1)</f>
        <v>42561.154664351852</v>
      </c>
      <c r="M2693" s="63">
        <f>DATEDIF(L2693,J2693,"D")</f>
        <v>31</v>
      </c>
      <c r="N2693" s="5">
        <v>31</v>
      </c>
      <c r="O2693" t="b">
        <v>0</v>
      </c>
      <c r="P2693">
        <v>61</v>
      </c>
      <c r="Q2693" t="b">
        <v>1</v>
      </c>
      <c r="R2693" t="s">
        <v>8271</v>
      </c>
      <c r="S2693" s="2">
        <f>IF(E2693=0,0,E2693/D2693*100)</f>
        <v>100.44999999999999</v>
      </c>
      <c r="T2693" s="4">
        <f>IF(E2693=0,0,E2693/P2693)</f>
        <v>65.868852459016395</v>
      </c>
      <c r="U2693" t="str">
        <f>PROPER(LEFT(R2693,(SEARCH("/",R2693)-2)+1))</f>
        <v>Theater</v>
      </c>
      <c r="V2693" t="str">
        <f>PROPER(RIGHT(R2693,LEN(R2693)-SEARCH("/",R2693)))</f>
        <v>Plays</v>
      </c>
    </row>
    <row r="2694" spans="1:22" x14ac:dyDescent="0.25">
      <c r="A2694">
        <v>1290</v>
      </c>
      <c r="B2694" s="7" t="s">
        <v>1291</v>
      </c>
      <c r="C2694" s="7" t="s">
        <v>5400</v>
      </c>
      <c r="D2694" s="4">
        <v>3500</v>
      </c>
      <c r="E2694" s="4">
        <v>3800</v>
      </c>
      <c r="F2694" t="s">
        <v>8219</v>
      </c>
      <c r="G2694" t="s">
        <v>8224</v>
      </c>
      <c r="H2694" t="s">
        <v>8246</v>
      </c>
      <c r="I2694">
        <v>1429772340</v>
      </c>
      <c r="J2694" s="11">
        <f>(((I2694/60)/60)/24)+DATE(1970,1,1)</f>
        <v>42117.290972222225</v>
      </c>
      <c r="K2694">
        <v>1427121931</v>
      </c>
      <c r="L2694" s="15">
        <f>(((K2694/60)/60)/24)+DATE(1970,1,1)</f>
        <v>42086.614942129629</v>
      </c>
      <c r="M2694" s="63">
        <f>DATEDIF(L2694,J2694,"D")</f>
        <v>31</v>
      </c>
      <c r="N2694" s="5">
        <v>31</v>
      </c>
      <c r="O2694" t="b">
        <v>0</v>
      </c>
      <c r="P2694">
        <v>86</v>
      </c>
      <c r="Q2694" t="b">
        <v>1</v>
      </c>
      <c r="R2694" t="s">
        <v>8271</v>
      </c>
      <c r="S2694" s="2">
        <f>IF(E2694=0,0,E2694/D2694*100)</f>
        <v>108.57142857142857</v>
      </c>
      <c r="T2694" s="4">
        <f>IF(E2694=0,0,E2694/P2694)</f>
        <v>44.186046511627907</v>
      </c>
      <c r="U2694" t="str">
        <f>PROPER(LEFT(R2694,(SEARCH("/",R2694)-2)+1))</f>
        <v>Theater</v>
      </c>
      <c r="V2694" t="str">
        <f>PROPER(RIGHT(R2694,LEN(R2694)-SEARCH("/",R2694)))</f>
        <v>Plays</v>
      </c>
    </row>
    <row r="2695" spans="1:22" x14ac:dyDescent="0.25">
      <c r="A2695">
        <v>1330</v>
      </c>
      <c r="B2695" s="7" t="s">
        <v>1331</v>
      </c>
      <c r="C2695" s="7" t="s">
        <v>5440</v>
      </c>
      <c r="D2695" s="4">
        <v>35000</v>
      </c>
      <c r="E2695" s="4">
        <v>7873</v>
      </c>
      <c r="F2695" t="s">
        <v>8220</v>
      </c>
      <c r="G2695" t="s">
        <v>8224</v>
      </c>
      <c r="H2695" t="s">
        <v>8246</v>
      </c>
      <c r="I2695">
        <v>1467432000</v>
      </c>
      <c r="J2695" s="11">
        <f>(((I2695/60)/60)/24)+DATE(1970,1,1)</f>
        <v>42553.166666666672</v>
      </c>
      <c r="K2695">
        <v>1464763109</v>
      </c>
      <c r="L2695" s="15">
        <f>(((K2695/60)/60)/24)+DATE(1970,1,1)</f>
        <v>42522.276724537034</v>
      </c>
      <c r="M2695" s="63">
        <f>DATEDIF(L2695,J2695,"D")</f>
        <v>31</v>
      </c>
      <c r="N2695" s="5">
        <v>31</v>
      </c>
      <c r="O2695" t="b">
        <v>0</v>
      </c>
      <c r="P2695">
        <v>50</v>
      </c>
      <c r="Q2695" t="b">
        <v>0</v>
      </c>
      <c r="R2695" t="s">
        <v>8273</v>
      </c>
      <c r="S2695" s="2">
        <f>IF(E2695=0,0,E2695/D2695*100)</f>
        <v>22.494285714285713</v>
      </c>
      <c r="T2695" s="4">
        <f>IF(E2695=0,0,E2695/P2695)</f>
        <v>157.46</v>
      </c>
      <c r="U2695" t="str">
        <f>PROPER(LEFT(R2695,(SEARCH("/",R2695)-2)+1))</f>
        <v>Technology</v>
      </c>
      <c r="V2695" t="str">
        <f>PROPER(RIGHT(R2695,LEN(R2695)-SEARCH("/",R2695)))</f>
        <v>Wearables</v>
      </c>
    </row>
    <row r="2696" spans="1:22" x14ac:dyDescent="0.25">
      <c r="A2696">
        <v>1392</v>
      </c>
      <c r="B2696" s="7" t="s">
        <v>1393</v>
      </c>
      <c r="C2696" s="7" t="s">
        <v>5502</v>
      </c>
      <c r="D2696" s="4">
        <v>2500</v>
      </c>
      <c r="E2696" s="4">
        <v>2841</v>
      </c>
      <c r="F2696" t="s">
        <v>8219</v>
      </c>
      <c r="G2696" t="s">
        <v>8224</v>
      </c>
      <c r="H2696" t="s">
        <v>8246</v>
      </c>
      <c r="I2696">
        <v>1456976586</v>
      </c>
      <c r="J2696" s="11">
        <f>(((I2696/60)/60)/24)+DATE(1970,1,1)</f>
        <v>42432.154930555553</v>
      </c>
      <c r="K2696">
        <v>1454298186</v>
      </c>
      <c r="L2696" s="15">
        <f>(((K2696/60)/60)/24)+DATE(1970,1,1)</f>
        <v>42401.154930555553</v>
      </c>
      <c r="M2696" s="63">
        <f>DATEDIF(L2696,J2696,"D")</f>
        <v>31</v>
      </c>
      <c r="N2696" s="5">
        <v>31</v>
      </c>
      <c r="O2696" t="b">
        <v>0</v>
      </c>
      <c r="P2696">
        <v>104</v>
      </c>
      <c r="Q2696" t="b">
        <v>1</v>
      </c>
      <c r="R2696" t="s">
        <v>8276</v>
      </c>
      <c r="S2696" s="2">
        <f>IF(E2696=0,0,E2696/D2696*100)</f>
        <v>113.64000000000001</v>
      </c>
      <c r="T2696" s="4">
        <f>IF(E2696=0,0,E2696/P2696)</f>
        <v>27.317307692307693</v>
      </c>
      <c r="U2696" t="str">
        <f>PROPER(LEFT(R2696,(SEARCH("/",R2696)-2)+1))</f>
        <v>Music</v>
      </c>
      <c r="V2696" t="str">
        <f>PROPER(RIGHT(R2696,LEN(R2696)-SEARCH("/",R2696)))</f>
        <v>Rock</v>
      </c>
    </row>
    <row r="2697" spans="1:22" x14ac:dyDescent="0.25">
      <c r="A2697">
        <v>1430</v>
      </c>
      <c r="B2697" s="7" t="s">
        <v>1431</v>
      </c>
      <c r="C2697" s="7" t="s">
        <v>5540</v>
      </c>
      <c r="D2697" s="4">
        <v>5000</v>
      </c>
      <c r="E2697" s="4">
        <v>403</v>
      </c>
      <c r="F2697" t="s">
        <v>8221</v>
      </c>
      <c r="G2697" t="s">
        <v>8224</v>
      </c>
      <c r="H2697" t="s">
        <v>8246</v>
      </c>
      <c r="I2697">
        <v>1419017488</v>
      </c>
      <c r="J2697" s="11">
        <f>(((I2697/60)/60)/24)+DATE(1970,1,1)</f>
        <v>41992.813518518517</v>
      </c>
      <c r="K2697">
        <v>1416339088</v>
      </c>
      <c r="L2697" s="15">
        <f>(((K2697/60)/60)/24)+DATE(1970,1,1)</f>
        <v>41961.813518518517</v>
      </c>
      <c r="M2697" s="63">
        <f>DATEDIF(L2697,J2697,"D")</f>
        <v>31</v>
      </c>
      <c r="N2697" s="5">
        <v>31</v>
      </c>
      <c r="O2697" t="b">
        <v>0</v>
      </c>
      <c r="P2697">
        <v>5</v>
      </c>
      <c r="Q2697" t="b">
        <v>0</v>
      </c>
      <c r="R2697" t="s">
        <v>8287</v>
      </c>
      <c r="S2697" s="2">
        <f>IF(E2697=0,0,E2697/D2697*100)</f>
        <v>8.06</v>
      </c>
      <c r="T2697" s="4">
        <f>IF(E2697=0,0,E2697/P2697)</f>
        <v>80.599999999999994</v>
      </c>
      <c r="U2697" t="str">
        <f>PROPER(LEFT(R2697,(SEARCH("/",R2697)-2)+1))</f>
        <v>Publishing</v>
      </c>
      <c r="V2697" t="str">
        <f>PROPER(RIGHT(R2697,LEN(R2697)-SEARCH("/",R2697)))</f>
        <v>Translations</v>
      </c>
    </row>
    <row r="2698" spans="1:22" x14ac:dyDescent="0.25">
      <c r="A2698">
        <v>1448</v>
      </c>
      <c r="B2698" s="7" t="s">
        <v>1449</v>
      </c>
      <c r="C2698" s="7" t="s">
        <v>5558</v>
      </c>
      <c r="D2698" s="4">
        <v>200000</v>
      </c>
      <c r="E2698" s="4">
        <v>0</v>
      </c>
      <c r="F2698" t="s">
        <v>8221</v>
      </c>
      <c r="G2698" t="s">
        <v>8226</v>
      </c>
      <c r="H2698" t="s">
        <v>8248</v>
      </c>
      <c r="I2698">
        <v>1432272300</v>
      </c>
      <c r="J2698" s="11">
        <f>(((I2698/60)/60)/24)+DATE(1970,1,1)</f>
        <v>42146.225694444445</v>
      </c>
      <c r="K2698">
        <v>1429655318</v>
      </c>
      <c r="L2698" s="15">
        <f>(((K2698/60)/60)/24)+DATE(1970,1,1)</f>
        <v>42115.936550925922</v>
      </c>
      <c r="M2698" s="63">
        <f>DATEDIF(L2698,J2698,"D")</f>
        <v>31</v>
      </c>
      <c r="N2698" s="5">
        <v>31</v>
      </c>
      <c r="O2698" t="b">
        <v>0</v>
      </c>
      <c r="P2698">
        <v>0</v>
      </c>
      <c r="Q2698" t="b">
        <v>0</v>
      </c>
      <c r="R2698" t="s">
        <v>8287</v>
      </c>
      <c r="S2698" s="2">
        <f>IF(E2698=0,0,E2698/D2698*100)</f>
        <v>0</v>
      </c>
      <c r="T2698" s="4">
        <f>IF(E2698=0,0,E2698/P2698)</f>
        <v>0</v>
      </c>
      <c r="U2698" t="str">
        <f>PROPER(LEFT(R2698,(SEARCH("/",R2698)-2)+1))</f>
        <v>Publishing</v>
      </c>
      <c r="V2698" t="str">
        <f>PROPER(RIGHT(R2698,LEN(R2698)-SEARCH("/",R2698)))</f>
        <v>Translations</v>
      </c>
    </row>
    <row r="2699" spans="1:22" x14ac:dyDescent="0.25">
      <c r="A2699">
        <v>1451</v>
      </c>
      <c r="B2699" s="7" t="s">
        <v>1452</v>
      </c>
      <c r="C2699" s="7" t="s">
        <v>5561</v>
      </c>
      <c r="D2699" s="4">
        <v>18950</v>
      </c>
      <c r="E2699" s="4">
        <v>2</v>
      </c>
      <c r="F2699" t="s">
        <v>8220</v>
      </c>
      <c r="G2699" t="s">
        <v>8224</v>
      </c>
      <c r="H2699" t="s">
        <v>8246</v>
      </c>
      <c r="I2699">
        <v>1416355259</v>
      </c>
      <c r="J2699" s="11">
        <f>(((I2699/60)/60)/24)+DATE(1970,1,1)</f>
        <v>41962.00068287037</v>
      </c>
      <c r="K2699">
        <v>1413759659</v>
      </c>
      <c r="L2699" s="15">
        <f>(((K2699/60)/60)/24)+DATE(1970,1,1)</f>
        <v>41931.959016203706</v>
      </c>
      <c r="M2699" s="63">
        <f>DATEDIF(L2699,J2699,"D")</f>
        <v>31</v>
      </c>
      <c r="N2699" s="5">
        <v>31</v>
      </c>
      <c r="O2699" t="b">
        <v>0</v>
      </c>
      <c r="P2699">
        <v>2</v>
      </c>
      <c r="Q2699" t="b">
        <v>0</v>
      </c>
      <c r="R2699" t="s">
        <v>8287</v>
      </c>
      <c r="S2699" s="2">
        <f>IF(E2699=0,0,E2699/D2699*100)</f>
        <v>1.0554089709762533E-2</v>
      </c>
      <c r="T2699" s="4">
        <f>IF(E2699=0,0,E2699/P2699)</f>
        <v>1</v>
      </c>
      <c r="U2699" t="str">
        <f>PROPER(LEFT(R2699,(SEARCH("/",R2699)-2)+1))</f>
        <v>Publishing</v>
      </c>
      <c r="V2699" t="str">
        <f>PROPER(RIGHT(R2699,LEN(R2699)-SEARCH("/",R2699)))</f>
        <v>Translations</v>
      </c>
    </row>
    <row r="2700" spans="1:22" x14ac:dyDescent="0.25">
      <c r="A2700">
        <v>1458</v>
      </c>
      <c r="B2700" s="7" t="s">
        <v>1459</v>
      </c>
      <c r="C2700" s="7" t="s">
        <v>5568</v>
      </c>
      <c r="D2700" s="4">
        <v>5000</v>
      </c>
      <c r="E2700" s="4">
        <v>0</v>
      </c>
      <c r="F2700" t="s">
        <v>8220</v>
      </c>
      <c r="G2700" t="s">
        <v>8224</v>
      </c>
      <c r="H2700" t="s">
        <v>8246</v>
      </c>
      <c r="I2700">
        <v>1407729600</v>
      </c>
      <c r="J2700" s="11">
        <f>(((I2700/60)/60)/24)+DATE(1970,1,1)</f>
        <v>41862.166666666664</v>
      </c>
      <c r="K2700">
        <v>1405097760</v>
      </c>
      <c r="L2700" s="15">
        <f>(((K2700/60)/60)/24)+DATE(1970,1,1)</f>
        <v>41831.705555555556</v>
      </c>
      <c r="M2700" s="63">
        <f>DATEDIF(L2700,J2700,"D")</f>
        <v>31</v>
      </c>
      <c r="N2700" s="5">
        <v>31</v>
      </c>
      <c r="O2700" t="b">
        <v>0</v>
      </c>
      <c r="P2700">
        <v>0</v>
      </c>
      <c r="Q2700" t="b">
        <v>0</v>
      </c>
      <c r="R2700" t="s">
        <v>8287</v>
      </c>
      <c r="S2700" s="2">
        <f>IF(E2700=0,0,E2700/D2700*100)</f>
        <v>0</v>
      </c>
      <c r="T2700" s="4">
        <f>IF(E2700=0,0,E2700/P2700)</f>
        <v>0</v>
      </c>
      <c r="U2700" t="str">
        <f>PROPER(LEFT(R2700,(SEARCH("/",R2700)-2)+1))</f>
        <v>Publishing</v>
      </c>
      <c r="V2700" t="str">
        <f>PROPER(RIGHT(R2700,LEN(R2700)-SEARCH("/",R2700)))</f>
        <v>Translations</v>
      </c>
    </row>
    <row r="2701" spans="1:22" x14ac:dyDescent="0.25">
      <c r="A2701">
        <v>1465</v>
      </c>
      <c r="B2701" s="7" t="s">
        <v>1466</v>
      </c>
      <c r="C2701" s="7" t="s">
        <v>5575</v>
      </c>
      <c r="D2701" s="4">
        <v>30000</v>
      </c>
      <c r="E2701" s="4">
        <v>136924.35</v>
      </c>
      <c r="F2701" t="s">
        <v>8219</v>
      </c>
      <c r="G2701" t="s">
        <v>8224</v>
      </c>
      <c r="H2701" t="s">
        <v>8246</v>
      </c>
      <c r="I2701">
        <v>1332385200</v>
      </c>
      <c r="J2701" s="11">
        <f>(((I2701/60)/60)/24)+DATE(1970,1,1)</f>
        <v>40990.125</v>
      </c>
      <c r="K2701">
        <v>1329759452</v>
      </c>
      <c r="L2701" s="15">
        <f>(((K2701/60)/60)/24)+DATE(1970,1,1)</f>
        <v>40959.734398148146</v>
      </c>
      <c r="M2701" s="63">
        <f>DATEDIF(L2701,J2701,"D")</f>
        <v>31</v>
      </c>
      <c r="N2701" s="5">
        <v>31</v>
      </c>
      <c r="O2701" t="b">
        <v>1</v>
      </c>
      <c r="P2701">
        <v>2602</v>
      </c>
      <c r="Q2701" t="b">
        <v>1</v>
      </c>
      <c r="R2701" t="s">
        <v>8288</v>
      </c>
      <c r="S2701" s="2">
        <f>IF(E2701=0,0,E2701/D2701*100)</f>
        <v>456.41449999999998</v>
      </c>
      <c r="T2701" s="4">
        <f>IF(E2701=0,0,E2701/P2701)</f>
        <v>52.622732513451197</v>
      </c>
      <c r="U2701" t="str">
        <f>PROPER(LEFT(R2701,(SEARCH("/",R2701)-2)+1))</f>
        <v>Publishing</v>
      </c>
      <c r="V2701" t="str">
        <f>PROPER(RIGHT(R2701,LEN(R2701)-SEARCH("/",R2701)))</f>
        <v>Radio &amp; Podcasts</v>
      </c>
    </row>
    <row r="2702" spans="1:22" x14ac:dyDescent="0.25">
      <c r="A2702">
        <v>1508</v>
      </c>
      <c r="B2702" s="7" t="s">
        <v>1509</v>
      </c>
      <c r="C2702" s="7" t="s">
        <v>5618</v>
      </c>
      <c r="D2702" s="4">
        <v>18500</v>
      </c>
      <c r="E2702" s="4">
        <v>20491</v>
      </c>
      <c r="F2702" t="s">
        <v>8219</v>
      </c>
      <c r="G2702" t="s">
        <v>8224</v>
      </c>
      <c r="H2702" t="s">
        <v>8246</v>
      </c>
      <c r="I2702">
        <v>1403880281</v>
      </c>
      <c r="J2702" s="11">
        <f>(((I2702/60)/60)/24)+DATE(1970,1,1)</f>
        <v>41817.614363425928</v>
      </c>
      <c r="K2702">
        <v>1401201881</v>
      </c>
      <c r="L2702" s="15">
        <f>(((K2702/60)/60)/24)+DATE(1970,1,1)</f>
        <v>41786.614363425928</v>
      </c>
      <c r="M2702" s="63">
        <f>DATEDIF(L2702,J2702,"D")</f>
        <v>31</v>
      </c>
      <c r="N2702" s="5">
        <v>31</v>
      </c>
      <c r="O2702" t="b">
        <v>1</v>
      </c>
      <c r="P2702">
        <v>211</v>
      </c>
      <c r="Q2702" t="b">
        <v>1</v>
      </c>
      <c r="R2702" t="s">
        <v>8285</v>
      </c>
      <c r="S2702" s="2">
        <f>IF(E2702=0,0,E2702/D2702*100)</f>
        <v>110.76216216216217</v>
      </c>
      <c r="T2702" s="4">
        <f>IF(E2702=0,0,E2702/P2702)</f>
        <v>97.113744075829388</v>
      </c>
      <c r="U2702" t="str">
        <f>PROPER(LEFT(R2702,(SEARCH("/",R2702)-2)+1))</f>
        <v>Photography</v>
      </c>
      <c r="V2702" t="str">
        <f>PROPER(RIGHT(R2702,LEN(R2702)-SEARCH("/",R2702)))</f>
        <v>Photobooks</v>
      </c>
    </row>
    <row r="2703" spans="1:22" x14ac:dyDescent="0.25">
      <c r="A2703">
        <v>1517</v>
      </c>
      <c r="B2703" s="7" t="s">
        <v>1518</v>
      </c>
      <c r="C2703" s="7" t="s">
        <v>5627</v>
      </c>
      <c r="D2703" s="4">
        <v>15000</v>
      </c>
      <c r="E2703" s="4">
        <v>24297</v>
      </c>
      <c r="F2703" t="s">
        <v>8219</v>
      </c>
      <c r="G2703" t="s">
        <v>8224</v>
      </c>
      <c r="H2703" t="s">
        <v>8246</v>
      </c>
      <c r="I2703">
        <v>1417845600</v>
      </c>
      <c r="J2703" s="11">
        <f>(((I2703/60)/60)/24)+DATE(1970,1,1)</f>
        <v>41979.25</v>
      </c>
      <c r="K2703">
        <v>1415194553</v>
      </c>
      <c r="L2703" s="15">
        <f>(((K2703/60)/60)/24)+DATE(1970,1,1)</f>
        <v>41948.56658564815</v>
      </c>
      <c r="M2703" s="63">
        <f>DATEDIF(L2703,J2703,"D")</f>
        <v>31</v>
      </c>
      <c r="N2703" s="5">
        <v>31</v>
      </c>
      <c r="O2703" t="b">
        <v>1</v>
      </c>
      <c r="P2703">
        <v>615</v>
      </c>
      <c r="Q2703" t="b">
        <v>1</v>
      </c>
      <c r="R2703" t="s">
        <v>8285</v>
      </c>
      <c r="S2703" s="2">
        <f>IF(E2703=0,0,E2703/D2703*100)</f>
        <v>161.97999999999999</v>
      </c>
      <c r="T2703" s="4">
        <f>IF(E2703=0,0,E2703/P2703)</f>
        <v>39.507317073170732</v>
      </c>
      <c r="U2703" t="str">
        <f>PROPER(LEFT(R2703,(SEARCH("/",R2703)-2)+1))</f>
        <v>Photography</v>
      </c>
      <c r="V2703" t="str">
        <f>PROPER(RIGHT(R2703,LEN(R2703)-SEARCH("/",R2703)))</f>
        <v>Photobooks</v>
      </c>
    </row>
    <row r="2704" spans="1:22" x14ac:dyDescent="0.25">
      <c r="A2704">
        <v>1528</v>
      </c>
      <c r="B2704" s="7" t="s">
        <v>1529</v>
      </c>
      <c r="C2704" s="7" t="s">
        <v>5638</v>
      </c>
      <c r="D2704" s="4">
        <v>3000</v>
      </c>
      <c r="E2704" s="4">
        <v>8447</v>
      </c>
      <c r="F2704" t="s">
        <v>8219</v>
      </c>
      <c r="G2704" t="s">
        <v>8224</v>
      </c>
      <c r="H2704" t="s">
        <v>8246</v>
      </c>
      <c r="I2704">
        <v>1485907200</v>
      </c>
      <c r="J2704" s="11">
        <f>(((I2704/60)/60)/24)+DATE(1970,1,1)</f>
        <v>42767</v>
      </c>
      <c r="K2704">
        <v>1483292122</v>
      </c>
      <c r="L2704" s="15">
        <f>(((K2704/60)/60)/24)+DATE(1970,1,1)</f>
        <v>42736.732893518521</v>
      </c>
      <c r="M2704" s="63">
        <f>DATEDIF(L2704,J2704,"D")</f>
        <v>31</v>
      </c>
      <c r="N2704" s="5">
        <v>31</v>
      </c>
      <c r="O2704" t="b">
        <v>1</v>
      </c>
      <c r="P2704">
        <v>160</v>
      </c>
      <c r="Q2704" t="b">
        <v>1</v>
      </c>
      <c r="R2704" t="s">
        <v>8285</v>
      </c>
      <c r="S2704" s="2">
        <f>IF(E2704=0,0,E2704/D2704*100)</f>
        <v>281.56666666666666</v>
      </c>
      <c r="T2704" s="4">
        <f>IF(E2704=0,0,E2704/P2704)</f>
        <v>52.793750000000003</v>
      </c>
      <c r="U2704" t="str">
        <f>PROPER(LEFT(R2704,(SEARCH("/",R2704)-2)+1))</f>
        <v>Photography</v>
      </c>
      <c r="V2704" t="str">
        <f>PROPER(RIGHT(R2704,LEN(R2704)-SEARCH("/",R2704)))</f>
        <v>Photobooks</v>
      </c>
    </row>
    <row r="2705" spans="1:22" x14ac:dyDescent="0.25">
      <c r="A2705">
        <v>1557</v>
      </c>
      <c r="B2705" s="7" t="s">
        <v>1558</v>
      </c>
      <c r="C2705" s="7" t="s">
        <v>5667</v>
      </c>
      <c r="D2705" s="4">
        <v>2500</v>
      </c>
      <c r="E2705" s="4">
        <v>100</v>
      </c>
      <c r="F2705" t="s">
        <v>8221</v>
      </c>
      <c r="G2705" t="s">
        <v>8224</v>
      </c>
      <c r="H2705" t="s">
        <v>8246</v>
      </c>
      <c r="I2705">
        <v>1411227633</v>
      </c>
      <c r="J2705" s="11">
        <f>(((I2705/60)/60)/24)+DATE(1970,1,1)</f>
        <v>41902.65315972222</v>
      </c>
      <c r="K2705">
        <v>1408549233</v>
      </c>
      <c r="L2705" s="15">
        <f>(((K2705/60)/60)/24)+DATE(1970,1,1)</f>
        <v>41871.65315972222</v>
      </c>
      <c r="M2705" s="63">
        <f>DATEDIF(L2705,J2705,"D")</f>
        <v>31</v>
      </c>
      <c r="N2705" s="5">
        <v>31</v>
      </c>
      <c r="O2705" t="b">
        <v>0</v>
      </c>
      <c r="P2705">
        <v>1</v>
      </c>
      <c r="Q2705" t="b">
        <v>0</v>
      </c>
      <c r="R2705" t="s">
        <v>8289</v>
      </c>
      <c r="S2705" s="2">
        <f>IF(E2705=0,0,E2705/D2705*100)</f>
        <v>4</v>
      </c>
      <c r="T2705" s="4">
        <f>IF(E2705=0,0,E2705/P2705)</f>
        <v>100</v>
      </c>
      <c r="U2705" t="str">
        <f>PROPER(LEFT(R2705,(SEARCH("/",R2705)-2)+1))</f>
        <v>Photography</v>
      </c>
      <c r="V2705" t="str">
        <f>PROPER(RIGHT(R2705,LEN(R2705)-SEARCH("/",R2705)))</f>
        <v>Nature</v>
      </c>
    </row>
    <row r="2706" spans="1:22" x14ac:dyDescent="0.25">
      <c r="A2706">
        <v>1564</v>
      </c>
      <c r="B2706" s="7" t="s">
        <v>1565</v>
      </c>
      <c r="C2706" s="7" t="s">
        <v>5674</v>
      </c>
      <c r="D2706" s="4">
        <v>10000</v>
      </c>
      <c r="E2706" s="4">
        <v>10</v>
      </c>
      <c r="F2706" t="s">
        <v>8220</v>
      </c>
      <c r="G2706" t="s">
        <v>8224</v>
      </c>
      <c r="H2706" t="s">
        <v>8246</v>
      </c>
      <c r="I2706">
        <v>1432843500</v>
      </c>
      <c r="J2706" s="11">
        <f>(((I2706/60)/60)/24)+DATE(1970,1,1)</f>
        <v>42152.836805555555</v>
      </c>
      <c r="K2706">
        <v>1430124509</v>
      </c>
      <c r="L2706" s="15">
        <f>(((K2706/60)/60)/24)+DATE(1970,1,1)</f>
        <v>42121.367002314815</v>
      </c>
      <c r="M2706" s="63">
        <f>DATEDIF(L2706,J2706,"D")</f>
        <v>31</v>
      </c>
      <c r="N2706" s="5">
        <v>31</v>
      </c>
      <c r="O2706" t="b">
        <v>0</v>
      </c>
      <c r="P2706">
        <v>1</v>
      </c>
      <c r="Q2706" t="b">
        <v>0</v>
      </c>
      <c r="R2706" t="s">
        <v>8290</v>
      </c>
      <c r="S2706" s="2">
        <f>IF(E2706=0,0,E2706/D2706*100)</f>
        <v>0.1</v>
      </c>
      <c r="T2706" s="4">
        <f>IF(E2706=0,0,E2706/P2706)</f>
        <v>10</v>
      </c>
      <c r="U2706" t="str">
        <f>PROPER(LEFT(R2706,(SEARCH("/",R2706)-2)+1))</f>
        <v>Publishing</v>
      </c>
      <c r="V2706" t="str">
        <f>PROPER(RIGHT(R2706,LEN(R2706)-SEARCH("/",R2706)))</f>
        <v>Art Books</v>
      </c>
    </row>
    <row r="2707" spans="1:22" x14ac:dyDescent="0.25">
      <c r="A2707">
        <v>1630</v>
      </c>
      <c r="B2707" s="7" t="s">
        <v>1631</v>
      </c>
      <c r="C2707" s="7" t="s">
        <v>5740</v>
      </c>
      <c r="D2707" s="4">
        <v>4000</v>
      </c>
      <c r="E2707" s="4">
        <v>10610</v>
      </c>
      <c r="F2707" t="s">
        <v>8219</v>
      </c>
      <c r="G2707" t="s">
        <v>8224</v>
      </c>
      <c r="H2707" t="s">
        <v>8246</v>
      </c>
      <c r="I2707">
        <v>1330671540</v>
      </c>
      <c r="J2707" s="11">
        <f>(((I2707/60)/60)/24)+DATE(1970,1,1)</f>
        <v>40970.290972222225</v>
      </c>
      <c r="K2707">
        <v>1328040375</v>
      </c>
      <c r="L2707" s="15">
        <f>(((K2707/60)/60)/24)+DATE(1970,1,1)</f>
        <v>40939.837673611109</v>
      </c>
      <c r="M2707" s="63">
        <f>DATEDIF(L2707,J2707,"D")</f>
        <v>31</v>
      </c>
      <c r="N2707" s="5">
        <v>31</v>
      </c>
      <c r="O2707" t="b">
        <v>0</v>
      </c>
      <c r="P2707">
        <v>126</v>
      </c>
      <c r="Q2707" t="b">
        <v>1</v>
      </c>
      <c r="R2707" t="s">
        <v>8276</v>
      </c>
      <c r="S2707" s="2">
        <f>IF(E2707=0,0,E2707/D2707*100)</f>
        <v>265.25</v>
      </c>
      <c r="T2707" s="4">
        <f>IF(E2707=0,0,E2707/P2707)</f>
        <v>84.206349206349202</v>
      </c>
      <c r="U2707" t="str">
        <f>PROPER(LEFT(R2707,(SEARCH("/",R2707)-2)+1))</f>
        <v>Music</v>
      </c>
      <c r="V2707" t="str">
        <f>PROPER(RIGHT(R2707,LEN(R2707)-SEARCH("/",R2707)))</f>
        <v>Rock</v>
      </c>
    </row>
    <row r="2708" spans="1:22" x14ac:dyDescent="0.25">
      <c r="A2708">
        <v>1653</v>
      </c>
      <c r="B2708" s="7" t="s">
        <v>1654</v>
      </c>
      <c r="C2708" s="7" t="s">
        <v>5763</v>
      </c>
      <c r="D2708" s="4">
        <v>5000</v>
      </c>
      <c r="E2708" s="4">
        <v>8711.52</v>
      </c>
      <c r="F2708" t="s">
        <v>8219</v>
      </c>
      <c r="G2708" t="s">
        <v>8224</v>
      </c>
      <c r="H2708" t="s">
        <v>8246</v>
      </c>
      <c r="I2708">
        <v>1303675296</v>
      </c>
      <c r="J2708" s="11">
        <f>(((I2708/60)/60)/24)+DATE(1970,1,1)</f>
        <v>40657.834444444445</v>
      </c>
      <c r="K2708">
        <v>1300996896</v>
      </c>
      <c r="L2708" s="15">
        <f>(((K2708/60)/60)/24)+DATE(1970,1,1)</f>
        <v>40626.834444444445</v>
      </c>
      <c r="M2708" s="63">
        <f>DATEDIF(L2708,J2708,"D")</f>
        <v>31</v>
      </c>
      <c r="N2708" s="5">
        <v>31</v>
      </c>
      <c r="O2708" t="b">
        <v>0</v>
      </c>
      <c r="P2708">
        <v>168</v>
      </c>
      <c r="Q2708" t="b">
        <v>1</v>
      </c>
      <c r="R2708" t="s">
        <v>8292</v>
      </c>
      <c r="S2708" s="2">
        <f>IF(E2708=0,0,E2708/D2708*100)</f>
        <v>174.2304</v>
      </c>
      <c r="T2708" s="4">
        <f>IF(E2708=0,0,E2708/P2708)</f>
        <v>51.854285714285716</v>
      </c>
      <c r="U2708" t="str">
        <f>PROPER(LEFT(R2708,(SEARCH("/",R2708)-2)+1))</f>
        <v>Music</v>
      </c>
      <c r="V2708" t="str">
        <f>PROPER(RIGHT(R2708,LEN(R2708)-SEARCH("/",R2708)))</f>
        <v>Pop</v>
      </c>
    </row>
    <row r="2709" spans="1:22" x14ac:dyDescent="0.25">
      <c r="A2709">
        <v>1660</v>
      </c>
      <c r="B2709" s="7" t="s">
        <v>1661</v>
      </c>
      <c r="C2709" s="7" t="s">
        <v>5770</v>
      </c>
      <c r="D2709" s="4">
        <v>80</v>
      </c>
      <c r="E2709" s="4">
        <v>1003</v>
      </c>
      <c r="F2709" t="s">
        <v>8219</v>
      </c>
      <c r="G2709" t="s">
        <v>8237</v>
      </c>
      <c r="H2709" t="s">
        <v>8249</v>
      </c>
      <c r="I2709">
        <v>1462053540</v>
      </c>
      <c r="J2709" s="11">
        <f>(((I2709/60)/60)/24)+DATE(1970,1,1)</f>
        <v>42490.915972222225</v>
      </c>
      <c r="K2709">
        <v>1459355950</v>
      </c>
      <c r="L2709" s="15">
        <f>(((K2709/60)/60)/24)+DATE(1970,1,1)</f>
        <v>42459.693865740745</v>
      </c>
      <c r="M2709" s="63">
        <f>DATEDIF(L2709,J2709,"D")</f>
        <v>31</v>
      </c>
      <c r="N2709" s="5">
        <v>31</v>
      </c>
      <c r="O2709" t="b">
        <v>0</v>
      </c>
      <c r="P2709">
        <v>36</v>
      </c>
      <c r="Q2709" t="b">
        <v>1</v>
      </c>
      <c r="R2709" t="s">
        <v>8292</v>
      </c>
      <c r="S2709" s="2">
        <f>IF(E2709=0,0,E2709/D2709*100)</f>
        <v>1253.75</v>
      </c>
      <c r="T2709" s="4">
        <f>IF(E2709=0,0,E2709/P2709)</f>
        <v>27.861111111111111</v>
      </c>
      <c r="U2709" t="str">
        <f>PROPER(LEFT(R2709,(SEARCH("/",R2709)-2)+1))</f>
        <v>Music</v>
      </c>
      <c r="V2709" t="str">
        <f>PROPER(RIGHT(R2709,LEN(R2709)-SEARCH("/",R2709)))</f>
        <v>Pop</v>
      </c>
    </row>
    <row r="2710" spans="1:22" x14ac:dyDescent="0.25">
      <c r="A2710">
        <v>1674</v>
      </c>
      <c r="B2710" s="7" t="s">
        <v>1675</v>
      </c>
      <c r="C2710" s="7" t="s">
        <v>5784</v>
      </c>
      <c r="D2710" s="4">
        <v>5000</v>
      </c>
      <c r="E2710" s="4">
        <v>10085</v>
      </c>
      <c r="F2710" t="s">
        <v>8219</v>
      </c>
      <c r="G2710" t="s">
        <v>8224</v>
      </c>
      <c r="H2710" t="s">
        <v>8246</v>
      </c>
      <c r="I2710">
        <v>1471503540</v>
      </c>
      <c r="J2710" s="11">
        <f>(((I2710/60)/60)/24)+DATE(1970,1,1)</f>
        <v>42600.290972222225</v>
      </c>
      <c r="K2710">
        <v>1468852306</v>
      </c>
      <c r="L2710" s="15">
        <f>(((K2710/60)/60)/24)+DATE(1970,1,1)</f>
        <v>42569.605393518519</v>
      </c>
      <c r="M2710" s="63">
        <f>DATEDIF(L2710,J2710,"D")</f>
        <v>31</v>
      </c>
      <c r="N2710" s="5">
        <v>31</v>
      </c>
      <c r="O2710" t="b">
        <v>0</v>
      </c>
      <c r="P2710">
        <v>113</v>
      </c>
      <c r="Q2710" t="b">
        <v>1</v>
      </c>
      <c r="R2710" t="s">
        <v>8292</v>
      </c>
      <c r="S2710" s="2">
        <f>IF(E2710=0,0,E2710/D2710*100)</f>
        <v>201.7</v>
      </c>
      <c r="T2710" s="4">
        <f>IF(E2710=0,0,E2710/P2710)</f>
        <v>89.247787610619469</v>
      </c>
      <c r="U2710" t="str">
        <f>PROPER(LEFT(R2710,(SEARCH("/",R2710)-2)+1))</f>
        <v>Music</v>
      </c>
      <c r="V2710" t="str">
        <f>PROPER(RIGHT(R2710,LEN(R2710)-SEARCH("/",R2710)))</f>
        <v>Pop</v>
      </c>
    </row>
    <row r="2711" spans="1:22" x14ac:dyDescent="0.25">
      <c r="A2711">
        <v>1693</v>
      </c>
      <c r="B2711" s="7" t="s">
        <v>1694</v>
      </c>
      <c r="C2711" s="7" t="s">
        <v>5803</v>
      </c>
      <c r="D2711" s="4">
        <v>3000</v>
      </c>
      <c r="E2711" s="4">
        <v>280</v>
      </c>
      <c r="F2711" t="s">
        <v>8222</v>
      </c>
      <c r="G2711" t="s">
        <v>8225</v>
      </c>
      <c r="H2711" t="s">
        <v>8247</v>
      </c>
      <c r="I2711">
        <v>1491768000</v>
      </c>
      <c r="J2711" s="11">
        <f>(((I2711/60)/60)/24)+DATE(1970,1,1)</f>
        <v>42834.833333333328</v>
      </c>
      <c r="K2711">
        <v>1489097112</v>
      </c>
      <c r="L2711" s="15">
        <f>(((K2711/60)/60)/24)+DATE(1970,1,1)</f>
        <v>42803.920277777783</v>
      </c>
      <c r="M2711" s="63">
        <f>DATEDIF(L2711,J2711,"D")</f>
        <v>31</v>
      </c>
      <c r="N2711" s="5">
        <v>31</v>
      </c>
      <c r="O2711" t="b">
        <v>0</v>
      </c>
      <c r="P2711">
        <v>8</v>
      </c>
      <c r="Q2711" t="b">
        <v>0</v>
      </c>
      <c r="R2711" t="s">
        <v>8293</v>
      </c>
      <c r="S2711" s="2">
        <f>IF(E2711=0,0,E2711/D2711*100)</f>
        <v>9.3333333333333339</v>
      </c>
      <c r="T2711" s="4">
        <f>IF(E2711=0,0,E2711/P2711)</f>
        <v>35</v>
      </c>
      <c r="U2711" t="str">
        <f>PROPER(LEFT(R2711,(SEARCH("/",R2711)-2)+1))</f>
        <v>Music</v>
      </c>
      <c r="V2711" t="str">
        <f>PROPER(RIGHT(R2711,LEN(R2711)-SEARCH("/",R2711)))</f>
        <v>Faith</v>
      </c>
    </row>
    <row r="2712" spans="1:22" x14ac:dyDescent="0.25">
      <c r="A2712">
        <v>1711</v>
      </c>
      <c r="B2712" s="7" t="s">
        <v>1712</v>
      </c>
      <c r="C2712" s="7" t="s">
        <v>5821</v>
      </c>
      <c r="D2712" s="4">
        <v>10000</v>
      </c>
      <c r="E2712" s="4">
        <v>1050</v>
      </c>
      <c r="F2712" t="s">
        <v>8221</v>
      </c>
      <c r="G2712" t="s">
        <v>8224</v>
      </c>
      <c r="H2712" t="s">
        <v>8246</v>
      </c>
      <c r="I2712">
        <v>1409585434</v>
      </c>
      <c r="J2712" s="11">
        <f>(((I2712/60)/60)/24)+DATE(1970,1,1)</f>
        <v>41883.646226851852</v>
      </c>
      <c r="K2712">
        <v>1406907034</v>
      </c>
      <c r="L2712" s="15">
        <f>(((K2712/60)/60)/24)+DATE(1970,1,1)</f>
        <v>41852.646226851852</v>
      </c>
      <c r="M2712" s="63">
        <f>DATEDIF(L2712,J2712,"D")</f>
        <v>31</v>
      </c>
      <c r="N2712" s="5">
        <v>31</v>
      </c>
      <c r="O2712" t="b">
        <v>0</v>
      </c>
      <c r="P2712">
        <v>2</v>
      </c>
      <c r="Q2712" t="b">
        <v>0</v>
      </c>
      <c r="R2712" t="s">
        <v>8293</v>
      </c>
      <c r="S2712" s="2">
        <f>IF(E2712=0,0,E2712/D2712*100)</f>
        <v>10.5</v>
      </c>
      <c r="T2712" s="4">
        <f>IF(E2712=0,0,E2712/P2712)</f>
        <v>525</v>
      </c>
      <c r="U2712" t="str">
        <f>PROPER(LEFT(R2712,(SEARCH("/",R2712)-2)+1))</f>
        <v>Music</v>
      </c>
      <c r="V2712" t="str">
        <f>PROPER(RIGHT(R2712,LEN(R2712)-SEARCH("/",R2712)))</f>
        <v>Faith</v>
      </c>
    </row>
    <row r="2713" spans="1:22" x14ac:dyDescent="0.25">
      <c r="A2713">
        <v>1781</v>
      </c>
      <c r="B2713" s="7" t="s">
        <v>1782</v>
      </c>
      <c r="C2713" s="7" t="s">
        <v>5891</v>
      </c>
      <c r="D2713" s="4">
        <v>5500</v>
      </c>
      <c r="E2713" s="4">
        <v>1417</v>
      </c>
      <c r="F2713" t="s">
        <v>8221</v>
      </c>
      <c r="G2713" t="s">
        <v>8224</v>
      </c>
      <c r="H2713" t="s">
        <v>8246</v>
      </c>
      <c r="I2713">
        <v>1473950945</v>
      </c>
      <c r="J2713" s="11">
        <f>(((I2713/60)/60)/24)+DATE(1970,1,1)</f>
        <v>42628.617418981477</v>
      </c>
      <c r="K2713">
        <v>1471272545</v>
      </c>
      <c r="L2713" s="15">
        <f>(((K2713/60)/60)/24)+DATE(1970,1,1)</f>
        <v>42597.617418981477</v>
      </c>
      <c r="M2713" s="63">
        <f>DATEDIF(L2713,J2713,"D")</f>
        <v>31</v>
      </c>
      <c r="N2713" s="5">
        <v>31</v>
      </c>
      <c r="O2713" t="b">
        <v>1</v>
      </c>
      <c r="P2713">
        <v>24</v>
      </c>
      <c r="Q2713" t="b">
        <v>0</v>
      </c>
      <c r="R2713" t="s">
        <v>8285</v>
      </c>
      <c r="S2713" s="2">
        <f>IF(E2713=0,0,E2713/D2713*100)</f>
        <v>25.763636363636365</v>
      </c>
      <c r="T2713" s="4">
        <f>IF(E2713=0,0,E2713/P2713)</f>
        <v>59.041666666666664</v>
      </c>
      <c r="U2713" t="str">
        <f>PROPER(LEFT(R2713,(SEARCH("/",R2713)-2)+1))</f>
        <v>Photography</v>
      </c>
      <c r="V2713" t="str">
        <f>PROPER(RIGHT(R2713,LEN(R2713)-SEARCH("/",R2713)))</f>
        <v>Photobooks</v>
      </c>
    </row>
    <row r="2714" spans="1:22" x14ac:dyDescent="0.25">
      <c r="A2714">
        <v>1785</v>
      </c>
      <c r="B2714" s="7" t="s">
        <v>1786</v>
      </c>
      <c r="C2714" s="7" t="s">
        <v>5895</v>
      </c>
      <c r="D2714" s="4">
        <v>24000</v>
      </c>
      <c r="E2714" s="4">
        <v>4853</v>
      </c>
      <c r="F2714" t="s">
        <v>8221</v>
      </c>
      <c r="G2714" t="s">
        <v>8224</v>
      </c>
      <c r="H2714" t="s">
        <v>8246</v>
      </c>
      <c r="I2714">
        <v>1413417600</v>
      </c>
      <c r="J2714" s="11">
        <f>(((I2714/60)/60)/24)+DATE(1970,1,1)</f>
        <v>41928</v>
      </c>
      <c r="K2714">
        <v>1410750855</v>
      </c>
      <c r="L2714" s="15">
        <f>(((K2714/60)/60)/24)+DATE(1970,1,1)</f>
        <v>41897.134895833333</v>
      </c>
      <c r="M2714" s="63">
        <f>DATEDIF(L2714,J2714,"D")</f>
        <v>31</v>
      </c>
      <c r="N2714" s="5">
        <v>31</v>
      </c>
      <c r="O2714" t="b">
        <v>1</v>
      </c>
      <c r="P2714">
        <v>108</v>
      </c>
      <c r="Q2714" t="b">
        <v>0</v>
      </c>
      <c r="R2714" t="s">
        <v>8285</v>
      </c>
      <c r="S2714" s="2">
        <f>IF(E2714=0,0,E2714/D2714*100)</f>
        <v>20.220833333333331</v>
      </c>
      <c r="T2714" s="4">
        <f>IF(E2714=0,0,E2714/P2714)</f>
        <v>44.935185185185183</v>
      </c>
      <c r="U2714" t="str">
        <f>PROPER(LEFT(R2714,(SEARCH("/",R2714)-2)+1))</f>
        <v>Photography</v>
      </c>
      <c r="V2714" t="str">
        <f>PROPER(RIGHT(R2714,LEN(R2714)-SEARCH("/",R2714)))</f>
        <v>Photobooks</v>
      </c>
    </row>
    <row r="2715" spans="1:22" x14ac:dyDescent="0.25">
      <c r="A2715">
        <v>1803</v>
      </c>
      <c r="B2715" s="7" t="s">
        <v>1804</v>
      </c>
      <c r="C2715" s="7" t="s">
        <v>5913</v>
      </c>
      <c r="D2715" s="4">
        <v>17500</v>
      </c>
      <c r="E2715" s="4">
        <v>5390</v>
      </c>
      <c r="F2715" t="s">
        <v>8221</v>
      </c>
      <c r="G2715" t="s">
        <v>8224</v>
      </c>
      <c r="H2715" t="s">
        <v>8246</v>
      </c>
      <c r="I2715">
        <v>1423878182</v>
      </c>
      <c r="J2715" s="11">
        <f>(((I2715/60)/60)/24)+DATE(1970,1,1)</f>
        <v>42049.071550925932</v>
      </c>
      <c r="K2715">
        <v>1421199782</v>
      </c>
      <c r="L2715" s="15">
        <f>(((K2715/60)/60)/24)+DATE(1970,1,1)</f>
        <v>42018.071550925932</v>
      </c>
      <c r="M2715" s="63">
        <f>DATEDIF(L2715,J2715,"D")</f>
        <v>31</v>
      </c>
      <c r="N2715" s="5">
        <v>31</v>
      </c>
      <c r="O2715" t="b">
        <v>1</v>
      </c>
      <c r="P2715">
        <v>75</v>
      </c>
      <c r="Q2715" t="b">
        <v>0</v>
      </c>
      <c r="R2715" t="s">
        <v>8285</v>
      </c>
      <c r="S2715" s="2">
        <f>IF(E2715=0,0,E2715/D2715*100)</f>
        <v>30.8</v>
      </c>
      <c r="T2715" s="4">
        <f>IF(E2715=0,0,E2715/P2715)</f>
        <v>71.86666666666666</v>
      </c>
      <c r="U2715" t="str">
        <f>PROPER(LEFT(R2715,(SEARCH("/",R2715)-2)+1))</f>
        <v>Photography</v>
      </c>
      <c r="V2715" t="str">
        <f>PROPER(RIGHT(R2715,LEN(R2715)-SEARCH("/",R2715)))</f>
        <v>Photobooks</v>
      </c>
    </row>
    <row r="2716" spans="1:22" x14ac:dyDescent="0.25">
      <c r="A2716">
        <v>1888</v>
      </c>
      <c r="B2716" s="7" t="s">
        <v>1889</v>
      </c>
      <c r="C2716" s="7" t="s">
        <v>5998</v>
      </c>
      <c r="D2716" s="4">
        <v>2500</v>
      </c>
      <c r="E2716" s="4">
        <v>4152</v>
      </c>
      <c r="F2716" t="s">
        <v>8219</v>
      </c>
      <c r="G2716" t="s">
        <v>8224</v>
      </c>
      <c r="H2716" t="s">
        <v>8246</v>
      </c>
      <c r="I2716">
        <v>1275368340</v>
      </c>
      <c r="J2716" s="11">
        <f>(((I2716/60)/60)/24)+DATE(1970,1,1)</f>
        <v>40330.207638888889</v>
      </c>
      <c r="K2716">
        <v>1272692732</v>
      </c>
      <c r="L2716" s="15">
        <f>(((K2716/60)/60)/24)+DATE(1970,1,1)</f>
        <v>40299.239953703705</v>
      </c>
      <c r="M2716" s="63">
        <f>DATEDIF(L2716,J2716,"D")</f>
        <v>31</v>
      </c>
      <c r="N2716" s="5">
        <v>31</v>
      </c>
      <c r="O2716" t="b">
        <v>0</v>
      </c>
      <c r="P2716">
        <v>89</v>
      </c>
      <c r="Q2716" t="b">
        <v>1</v>
      </c>
      <c r="R2716" t="s">
        <v>8279</v>
      </c>
      <c r="S2716" s="2">
        <f>IF(E2716=0,0,E2716/D2716*100)</f>
        <v>166.08</v>
      </c>
      <c r="T2716" s="4">
        <f>IF(E2716=0,0,E2716/P2716)</f>
        <v>46.651685393258425</v>
      </c>
      <c r="U2716" t="str">
        <f>PROPER(LEFT(R2716,(SEARCH("/",R2716)-2)+1))</f>
        <v>Music</v>
      </c>
      <c r="V2716" t="str">
        <f>PROPER(RIGHT(R2716,LEN(R2716)-SEARCH("/",R2716)))</f>
        <v>Indie Rock</v>
      </c>
    </row>
    <row r="2717" spans="1:22" x14ac:dyDescent="0.25">
      <c r="A2717">
        <v>1894</v>
      </c>
      <c r="B2717" s="7" t="s">
        <v>1895</v>
      </c>
      <c r="C2717" s="7" t="s">
        <v>6004</v>
      </c>
      <c r="D2717" s="4">
        <v>1000</v>
      </c>
      <c r="E2717" s="4">
        <v>1145</v>
      </c>
      <c r="F2717" t="s">
        <v>8219</v>
      </c>
      <c r="G2717" t="s">
        <v>8224</v>
      </c>
      <c r="H2717" t="s">
        <v>8246</v>
      </c>
      <c r="I2717">
        <v>1329082983</v>
      </c>
      <c r="J2717" s="11">
        <f>(((I2717/60)/60)/24)+DATE(1970,1,1)</f>
        <v>40951.904895833337</v>
      </c>
      <c r="K2717">
        <v>1326404583</v>
      </c>
      <c r="L2717" s="15">
        <f>(((K2717/60)/60)/24)+DATE(1970,1,1)</f>
        <v>40920.904895833337</v>
      </c>
      <c r="M2717" s="63">
        <f>DATEDIF(L2717,J2717,"D")</f>
        <v>31</v>
      </c>
      <c r="N2717" s="5">
        <v>31</v>
      </c>
      <c r="O2717" t="b">
        <v>0</v>
      </c>
      <c r="P2717">
        <v>20</v>
      </c>
      <c r="Q2717" t="b">
        <v>1</v>
      </c>
      <c r="R2717" t="s">
        <v>8279</v>
      </c>
      <c r="S2717" s="2">
        <f>IF(E2717=0,0,E2717/D2717*100)</f>
        <v>114.5</v>
      </c>
      <c r="T2717" s="4">
        <f>IF(E2717=0,0,E2717/P2717)</f>
        <v>57.25</v>
      </c>
      <c r="U2717" t="str">
        <f>PROPER(LEFT(R2717,(SEARCH("/",R2717)-2)+1))</f>
        <v>Music</v>
      </c>
      <c r="V2717" t="str">
        <f>PROPER(RIGHT(R2717,LEN(R2717)-SEARCH("/",R2717)))</f>
        <v>Indie Rock</v>
      </c>
    </row>
    <row r="2718" spans="1:22" x14ac:dyDescent="0.25">
      <c r="A2718">
        <v>1936</v>
      </c>
      <c r="B2718" s="7" t="s">
        <v>1937</v>
      </c>
      <c r="C2718" s="7" t="s">
        <v>6046</v>
      </c>
      <c r="D2718" s="4">
        <v>7500</v>
      </c>
      <c r="E2718" s="4">
        <v>8739.01</v>
      </c>
      <c r="F2718" t="s">
        <v>8219</v>
      </c>
      <c r="G2718" t="s">
        <v>8224</v>
      </c>
      <c r="H2718" t="s">
        <v>8246</v>
      </c>
      <c r="I2718">
        <v>1323151140</v>
      </c>
      <c r="J2718" s="11">
        <f>(((I2718/60)/60)/24)+DATE(1970,1,1)</f>
        <v>40883.249305555553</v>
      </c>
      <c r="K2718">
        <v>1320528070</v>
      </c>
      <c r="L2718" s="15">
        <f>(((K2718/60)/60)/24)+DATE(1970,1,1)</f>
        <v>40852.889699074076</v>
      </c>
      <c r="M2718" s="63">
        <f>DATEDIF(L2718,J2718,"D")</f>
        <v>31</v>
      </c>
      <c r="N2718" s="5">
        <v>31</v>
      </c>
      <c r="O2718" t="b">
        <v>0</v>
      </c>
      <c r="P2718">
        <v>145</v>
      </c>
      <c r="Q2718" t="b">
        <v>1</v>
      </c>
      <c r="R2718" t="s">
        <v>8279</v>
      </c>
      <c r="S2718" s="2">
        <f>IF(E2718=0,0,E2718/D2718*100)</f>
        <v>116.52013333333333</v>
      </c>
      <c r="T2718" s="4">
        <f>IF(E2718=0,0,E2718/P2718)</f>
        <v>60.26903448275862</v>
      </c>
      <c r="U2718" t="str">
        <f>PROPER(LEFT(R2718,(SEARCH("/",R2718)-2)+1))</f>
        <v>Music</v>
      </c>
      <c r="V2718" t="str">
        <f>PROPER(RIGHT(R2718,LEN(R2718)-SEARCH("/",R2718)))</f>
        <v>Indie Rock</v>
      </c>
    </row>
    <row r="2719" spans="1:22" x14ac:dyDescent="0.25">
      <c r="A2719">
        <v>1938</v>
      </c>
      <c r="B2719" s="7" t="s">
        <v>1939</v>
      </c>
      <c r="C2719" s="7" t="s">
        <v>6048</v>
      </c>
      <c r="D2719" s="4">
        <v>15000</v>
      </c>
      <c r="E2719" s="4">
        <v>17390</v>
      </c>
      <c r="F2719" t="s">
        <v>8219</v>
      </c>
      <c r="G2719" t="s">
        <v>8224</v>
      </c>
      <c r="H2719" t="s">
        <v>8246</v>
      </c>
      <c r="I2719">
        <v>1372741200</v>
      </c>
      <c r="J2719" s="11">
        <f>(((I2719/60)/60)/24)+DATE(1970,1,1)</f>
        <v>41457.208333333336</v>
      </c>
      <c r="K2719">
        <v>1370067231</v>
      </c>
      <c r="L2719" s="15">
        <f>(((K2719/60)/60)/24)+DATE(1970,1,1)</f>
        <v>41426.259618055556</v>
      </c>
      <c r="M2719" s="63">
        <f>DATEDIF(L2719,J2719,"D")</f>
        <v>31</v>
      </c>
      <c r="N2719" s="5">
        <v>31</v>
      </c>
      <c r="O2719" t="b">
        <v>0</v>
      </c>
      <c r="P2719">
        <v>114</v>
      </c>
      <c r="Q2719" t="b">
        <v>1</v>
      </c>
      <c r="R2719" t="s">
        <v>8279</v>
      </c>
      <c r="S2719" s="2">
        <f>IF(E2719=0,0,E2719/D2719*100)</f>
        <v>115.93333333333334</v>
      </c>
      <c r="T2719" s="4">
        <f>IF(E2719=0,0,E2719/P2719)</f>
        <v>152.54385964912279</v>
      </c>
      <c r="U2719" t="str">
        <f>PROPER(LEFT(R2719,(SEARCH("/",R2719)-2)+1))</f>
        <v>Music</v>
      </c>
      <c r="V2719" t="str">
        <f>PROPER(RIGHT(R2719,LEN(R2719)-SEARCH("/",R2719)))</f>
        <v>Indie Rock</v>
      </c>
    </row>
    <row r="2720" spans="1:22" x14ac:dyDescent="0.25">
      <c r="A2720">
        <v>1950</v>
      </c>
      <c r="B2720" s="7" t="s">
        <v>1951</v>
      </c>
      <c r="C2720" s="7" t="s">
        <v>6060</v>
      </c>
      <c r="D2720" s="4">
        <v>48000</v>
      </c>
      <c r="E2720" s="4">
        <v>96248.960000000006</v>
      </c>
      <c r="F2720" t="s">
        <v>8219</v>
      </c>
      <c r="G2720" t="s">
        <v>8224</v>
      </c>
      <c r="H2720" t="s">
        <v>8246</v>
      </c>
      <c r="I2720">
        <v>1303446073</v>
      </c>
      <c r="J2720" s="11">
        <f>(((I2720/60)/60)/24)+DATE(1970,1,1)</f>
        <v>40655.181400462963</v>
      </c>
      <c r="K2720">
        <v>1300767673</v>
      </c>
      <c r="L2720" s="15">
        <f>(((K2720/60)/60)/24)+DATE(1970,1,1)</f>
        <v>40624.181400462963</v>
      </c>
      <c r="M2720" s="63">
        <f>DATEDIF(L2720,J2720,"D")</f>
        <v>31</v>
      </c>
      <c r="N2720" s="5">
        <v>31</v>
      </c>
      <c r="O2720" t="b">
        <v>1</v>
      </c>
      <c r="P2720">
        <v>1876</v>
      </c>
      <c r="Q2720" t="b">
        <v>1</v>
      </c>
      <c r="R2720" t="s">
        <v>8295</v>
      </c>
      <c r="S2720" s="2">
        <f>IF(E2720=0,0,E2720/D2720*100)</f>
        <v>200.51866666666669</v>
      </c>
      <c r="T2720" s="4">
        <f>IF(E2720=0,0,E2720/P2720)</f>
        <v>51.3054157782516</v>
      </c>
      <c r="U2720" t="str">
        <f>PROPER(LEFT(R2720,(SEARCH("/",R2720)-2)+1))</f>
        <v>Technology</v>
      </c>
      <c r="V2720" t="str">
        <f>PROPER(RIGHT(R2720,LEN(R2720)-SEARCH("/",R2720)))</f>
        <v>Hardware</v>
      </c>
    </row>
    <row r="2721" spans="1:22" x14ac:dyDescent="0.25">
      <c r="A2721">
        <v>1968</v>
      </c>
      <c r="B2721" s="7" t="s">
        <v>1969</v>
      </c>
      <c r="C2721" s="7" t="s">
        <v>6078</v>
      </c>
      <c r="D2721" s="4">
        <v>50000</v>
      </c>
      <c r="E2721" s="4">
        <v>142483</v>
      </c>
      <c r="F2721" t="s">
        <v>8219</v>
      </c>
      <c r="G2721" t="s">
        <v>8224</v>
      </c>
      <c r="H2721" t="s">
        <v>8246</v>
      </c>
      <c r="I2721">
        <v>1480777515</v>
      </c>
      <c r="J2721" s="11">
        <f>(((I2721/60)/60)/24)+DATE(1970,1,1)</f>
        <v>42707.628645833334</v>
      </c>
      <c r="K2721">
        <v>1478095515</v>
      </c>
      <c r="L2721" s="15">
        <f>(((K2721/60)/60)/24)+DATE(1970,1,1)</f>
        <v>42676.586979166663</v>
      </c>
      <c r="M2721" s="63">
        <f>DATEDIF(L2721,J2721,"D")</f>
        <v>31</v>
      </c>
      <c r="N2721" s="5">
        <v>31</v>
      </c>
      <c r="O2721" t="b">
        <v>1</v>
      </c>
      <c r="P2721">
        <v>510</v>
      </c>
      <c r="Q2721" t="b">
        <v>1</v>
      </c>
      <c r="R2721" t="s">
        <v>8295</v>
      </c>
      <c r="S2721" s="2">
        <f>IF(E2721=0,0,E2721/D2721*100)</f>
        <v>284.96600000000001</v>
      </c>
      <c r="T2721" s="4">
        <f>IF(E2721=0,0,E2721/P2721)</f>
        <v>279.37843137254902</v>
      </c>
      <c r="U2721" t="str">
        <f>PROPER(LEFT(R2721,(SEARCH("/",R2721)-2)+1))</f>
        <v>Technology</v>
      </c>
      <c r="V2721" t="str">
        <f>PROPER(RIGHT(R2721,LEN(R2721)-SEARCH("/",R2721)))</f>
        <v>Hardware</v>
      </c>
    </row>
    <row r="2722" spans="1:22" x14ac:dyDescent="0.25">
      <c r="A2722">
        <v>2001</v>
      </c>
      <c r="B2722" s="7" t="s">
        <v>2002</v>
      </c>
      <c r="C2722" s="7" t="s">
        <v>6111</v>
      </c>
      <c r="D2722" s="4">
        <v>55000</v>
      </c>
      <c r="E2722" s="4">
        <v>210171</v>
      </c>
      <c r="F2722" t="s">
        <v>8219</v>
      </c>
      <c r="G2722" t="s">
        <v>8236</v>
      </c>
      <c r="H2722" t="s">
        <v>8249</v>
      </c>
      <c r="I2722">
        <v>1434139200</v>
      </c>
      <c r="J2722" s="11">
        <f>(((I2722/60)/60)/24)+DATE(1970,1,1)</f>
        <v>42167.833333333328</v>
      </c>
      <c r="K2722">
        <v>1431406916</v>
      </c>
      <c r="L2722" s="15">
        <f>(((K2722/60)/60)/24)+DATE(1970,1,1)</f>
        <v>42136.209675925929</v>
      </c>
      <c r="M2722" s="63">
        <f>DATEDIF(L2722,J2722,"D")</f>
        <v>31</v>
      </c>
      <c r="N2722" s="5">
        <v>31</v>
      </c>
      <c r="O2722" t="b">
        <v>1</v>
      </c>
      <c r="P2722">
        <v>1637</v>
      </c>
      <c r="Q2722" t="b">
        <v>1</v>
      </c>
      <c r="R2722" t="s">
        <v>8295</v>
      </c>
      <c r="S2722" s="2">
        <f>IF(E2722=0,0,E2722/D2722*100)</f>
        <v>382.12909090909091</v>
      </c>
      <c r="T2722" s="4">
        <f>IF(E2722=0,0,E2722/P2722)</f>
        <v>128.38790470372632</v>
      </c>
      <c r="U2722" t="str">
        <f>PROPER(LEFT(R2722,(SEARCH("/",R2722)-2)+1))</f>
        <v>Technology</v>
      </c>
      <c r="V2722" t="str">
        <f>PROPER(RIGHT(R2722,LEN(R2722)-SEARCH("/",R2722)))</f>
        <v>Hardware</v>
      </c>
    </row>
    <row r="2723" spans="1:22" x14ac:dyDescent="0.25">
      <c r="A2723">
        <v>2017</v>
      </c>
      <c r="B2723" s="7" t="s">
        <v>2018</v>
      </c>
      <c r="C2723" s="7" t="s">
        <v>6127</v>
      </c>
      <c r="D2723" s="4">
        <v>25000</v>
      </c>
      <c r="E2723" s="4">
        <v>31275.599999999999</v>
      </c>
      <c r="F2723" t="s">
        <v>8219</v>
      </c>
      <c r="G2723" t="s">
        <v>8224</v>
      </c>
      <c r="H2723" t="s">
        <v>8246</v>
      </c>
      <c r="I2723">
        <v>1332561600</v>
      </c>
      <c r="J2723" s="11">
        <f>(((I2723/60)/60)/24)+DATE(1970,1,1)</f>
        <v>40992.166666666664</v>
      </c>
      <c r="K2723">
        <v>1329873755</v>
      </c>
      <c r="L2723" s="15">
        <f>(((K2723/60)/60)/24)+DATE(1970,1,1)</f>
        <v>40961.057349537034</v>
      </c>
      <c r="M2723" s="63">
        <f>DATEDIF(L2723,J2723,"D")</f>
        <v>31</v>
      </c>
      <c r="N2723" s="5">
        <v>31</v>
      </c>
      <c r="O2723" t="b">
        <v>1</v>
      </c>
      <c r="P2723">
        <v>426</v>
      </c>
      <c r="Q2723" t="b">
        <v>1</v>
      </c>
      <c r="R2723" t="s">
        <v>8295</v>
      </c>
      <c r="S2723" s="2">
        <f>IF(E2723=0,0,E2723/D2723*100)</f>
        <v>125.10239999999999</v>
      </c>
      <c r="T2723" s="4">
        <f>IF(E2723=0,0,E2723/P2723)</f>
        <v>73.416901408450698</v>
      </c>
      <c r="U2723" t="str">
        <f>PROPER(LEFT(R2723,(SEARCH("/",R2723)-2)+1))</f>
        <v>Technology</v>
      </c>
      <c r="V2723" t="str">
        <f>PROPER(RIGHT(R2723,LEN(R2723)-SEARCH("/",R2723)))</f>
        <v>Hardware</v>
      </c>
    </row>
    <row r="2724" spans="1:22" x14ac:dyDescent="0.25">
      <c r="A2724">
        <v>2069</v>
      </c>
      <c r="B2724" s="7" t="s">
        <v>2070</v>
      </c>
      <c r="C2724" s="7" t="s">
        <v>6179</v>
      </c>
      <c r="D2724" s="4">
        <v>50000</v>
      </c>
      <c r="E2724" s="4">
        <v>64203.33</v>
      </c>
      <c r="F2724" t="s">
        <v>8219</v>
      </c>
      <c r="G2724" t="s">
        <v>8224</v>
      </c>
      <c r="H2724" t="s">
        <v>8246</v>
      </c>
      <c r="I2724">
        <v>1451776791</v>
      </c>
      <c r="J2724" s="11">
        <f>(((I2724/60)/60)/24)+DATE(1970,1,1)</f>
        <v>42371.972118055557</v>
      </c>
      <c r="K2724">
        <v>1449098391</v>
      </c>
      <c r="L2724" s="15">
        <f>(((K2724/60)/60)/24)+DATE(1970,1,1)</f>
        <v>42340.972118055557</v>
      </c>
      <c r="M2724" s="63">
        <f>DATEDIF(L2724,J2724,"D")</f>
        <v>31</v>
      </c>
      <c r="N2724" s="5">
        <v>31</v>
      </c>
      <c r="O2724" t="b">
        <v>0</v>
      </c>
      <c r="P2724">
        <v>263</v>
      </c>
      <c r="Q2724" t="b">
        <v>1</v>
      </c>
      <c r="R2724" t="s">
        <v>8295</v>
      </c>
      <c r="S2724" s="2">
        <f>IF(E2724=0,0,E2724/D2724*100)</f>
        <v>128.40666000000002</v>
      </c>
      <c r="T2724" s="4">
        <f>IF(E2724=0,0,E2724/P2724)</f>
        <v>244.11912547528519</v>
      </c>
      <c r="U2724" t="str">
        <f>PROPER(LEFT(R2724,(SEARCH("/",R2724)-2)+1))</f>
        <v>Technology</v>
      </c>
      <c r="V2724" t="str">
        <f>PROPER(RIGHT(R2724,LEN(R2724)-SEARCH("/",R2724)))</f>
        <v>Hardware</v>
      </c>
    </row>
    <row r="2725" spans="1:22" x14ac:dyDescent="0.25">
      <c r="A2725">
        <v>2086</v>
      </c>
      <c r="B2725" s="7" t="s">
        <v>2087</v>
      </c>
      <c r="C2725" s="7" t="s">
        <v>6196</v>
      </c>
      <c r="D2725" s="4">
        <v>4000</v>
      </c>
      <c r="E2725" s="4">
        <v>4028</v>
      </c>
      <c r="F2725" t="s">
        <v>8219</v>
      </c>
      <c r="G2725" t="s">
        <v>8224</v>
      </c>
      <c r="H2725" t="s">
        <v>8246</v>
      </c>
      <c r="I2725">
        <v>1323838740</v>
      </c>
      <c r="J2725" s="11">
        <f>(((I2725/60)/60)/24)+DATE(1970,1,1)</f>
        <v>40891.207638888889</v>
      </c>
      <c r="K2725">
        <v>1321200332</v>
      </c>
      <c r="L2725" s="15">
        <f>(((K2725/60)/60)/24)+DATE(1970,1,1)</f>
        <v>40860.67050925926</v>
      </c>
      <c r="M2725" s="63">
        <f>DATEDIF(L2725,J2725,"D")</f>
        <v>31</v>
      </c>
      <c r="N2725" s="5">
        <v>31</v>
      </c>
      <c r="O2725" t="b">
        <v>0</v>
      </c>
      <c r="P2725">
        <v>35</v>
      </c>
      <c r="Q2725" t="b">
        <v>1</v>
      </c>
      <c r="R2725" t="s">
        <v>8279</v>
      </c>
      <c r="S2725" s="2">
        <f>IF(E2725=0,0,E2725/D2725*100)</f>
        <v>100.69999999999999</v>
      </c>
      <c r="T2725" s="4">
        <f>IF(E2725=0,0,E2725/P2725)</f>
        <v>115.08571428571429</v>
      </c>
      <c r="U2725" t="str">
        <f>PROPER(LEFT(R2725,(SEARCH("/",R2725)-2)+1))</f>
        <v>Music</v>
      </c>
      <c r="V2725" t="str">
        <f>PROPER(RIGHT(R2725,LEN(R2725)-SEARCH("/",R2725)))</f>
        <v>Indie Rock</v>
      </c>
    </row>
    <row r="2726" spans="1:22" x14ac:dyDescent="0.25">
      <c r="A2726">
        <v>2104</v>
      </c>
      <c r="B2726" s="7" t="s">
        <v>2105</v>
      </c>
      <c r="C2726" s="7" t="s">
        <v>6214</v>
      </c>
      <c r="D2726" s="4">
        <v>800</v>
      </c>
      <c r="E2726" s="4">
        <v>1036</v>
      </c>
      <c r="F2726" t="s">
        <v>8219</v>
      </c>
      <c r="G2726" t="s">
        <v>8224</v>
      </c>
      <c r="H2726" t="s">
        <v>8246</v>
      </c>
      <c r="I2726">
        <v>1369958400</v>
      </c>
      <c r="J2726" s="11">
        <f>(((I2726/60)/60)/24)+DATE(1970,1,1)</f>
        <v>41425</v>
      </c>
      <c r="K2726">
        <v>1367286434</v>
      </c>
      <c r="L2726" s="15">
        <f>(((K2726/60)/60)/24)+DATE(1970,1,1)</f>
        <v>41394.074467592596</v>
      </c>
      <c r="M2726" s="63">
        <f>DATEDIF(L2726,J2726,"D")</f>
        <v>31</v>
      </c>
      <c r="N2726" s="5">
        <v>31</v>
      </c>
      <c r="O2726" t="b">
        <v>0</v>
      </c>
      <c r="P2726">
        <v>37</v>
      </c>
      <c r="Q2726" t="b">
        <v>1</v>
      </c>
      <c r="R2726" t="s">
        <v>8279</v>
      </c>
      <c r="S2726" s="2">
        <f>IF(E2726=0,0,E2726/D2726*100)</f>
        <v>129.5</v>
      </c>
      <c r="T2726" s="4">
        <f>IF(E2726=0,0,E2726/P2726)</f>
        <v>28</v>
      </c>
      <c r="U2726" t="str">
        <f>PROPER(LEFT(R2726,(SEARCH("/",R2726)-2)+1))</f>
        <v>Music</v>
      </c>
      <c r="V2726" t="str">
        <f>PROPER(RIGHT(R2726,LEN(R2726)-SEARCH("/",R2726)))</f>
        <v>Indie Rock</v>
      </c>
    </row>
    <row r="2727" spans="1:22" x14ac:dyDescent="0.25">
      <c r="A2727">
        <v>2162</v>
      </c>
      <c r="B2727" s="7" t="s">
        <v>2163</v>
      </c>
      <c r="C2727" s="7" t="s">
        <v>6272</v>
      </c>
      <c r="D2727" s="4">
        <v>4500</v>
      </c>
      <c r="E2727" s="4">
        <v>5052</v>
      </c>
      <c r="F2727" t="s">
        <v>8219</v>
      </c>
      <c r="G2727" t="s">
        <v>8224</v>
      </c>
      <c r="H2727" t="s">
        <v>8246</v>
      </c>
      <c r="I2727">
        <v>1406226191</v>
      </c>
      <c r="J2727" s="11">
        <f>(((I2727/60)/60)/24)+DATE(1970,1,1)</f>
        <v>41844.766099537039</v>
      </c>
      <c r="K2727">
        <v>1403547791</v>
      </c>
      <c r="L2727" s="15">
        <f>(((K2727/60)/60)/24)+DATE(1970,1,1)</f>
        <v>41813.766099537039</v>
      </c>
      <c r="M2727" s="63">
        <f>DATEDIF(L2727,J2727,"D")</f>
        <v>31</v>
      </c>
      <c r="N2727" s="5">
        <v>31</v>
      </c>
      <c r="O2727" t="b">
        <v>0</v>
      </c>
      <c r="P2727">
        <v>58</v>
      </c>
      <c r="Q2727" t="b">
        <v>1</v>
      </c>
      <c r="R2727" t="s">
        <v>8276</v>
      </c>
      <c r="S2727" s="2">
        <f>IF(E2727=0,0,E2727/D2727*100)</f>
        <v>112.26666666666667</v>
      </c>
      <c r="T2727" s="4">
        <f>IF(E2727=0,0,E2727/P2727)</f>
        <v>87.103448275862064</v>
      </c>
      <c r="U2727" t="str">
        <f>PROPER(LEFT(R2727,(SEARCH("/",R2727)-2)+1))</f>
        <v>Music</v>
      </c>
      <c r="V2727" t="str">
        <f>PROPER(RIGHT(R2727,LEN(R2727)-SEARCH("/",R2727)))</f>
        <v>Rock</v>
      </c>
    </row>
    <row r="2728" spans="1:22" x14ac:dyDescent="0.25">
      <c r="A2728">
        <v>2164</v>
      </c>
      <c r="B2728" s="7" t="s">
        <v>2165</v>
      </c>
      <c r="C2728" s="7" t="s">
        <v>6274</v>
      </c>
      <c r="D2728" s="4">
        <v>5500</v>
      </c>
      <c r="E2728" s="4">
        <v>5645</v>
      </c>
      <c r="F2728" t="s">
        <v>8219</v>
      </c>
      <c r="G2728" t="s">
        <v>8224</v>
      </c>
      <c r="H2728" t="s">
        <v>8246</v>
      </c>
      <c r="I2728">
        <v>1466827140</v>
      </c>
      <c r="J2728" s="11">
        <f>(((I2728/60)/60)/24)+DATE(1970,1,1)</f>
        <v>42546.165972222225</v>
      </c>
      <c r="K2728">
        <v>1464196414</v>
      </c>
      <c r="L2728" s="15">
        <f>(((K2728/60)/60)/24)+DATE(1970,1,1)</f>
        <v>42515.71775462963</v>
      </c>
      <c r="M2728" s="63">
        <f>DATEDIF(L2728,J2728,"D")</f>
        <v>31</v>
      </c>
      <c r="N2728" s="5">
        <v>31</v>
      </c>
      <c r="O2728" t="b">
        <v>0</v>
      </c>
      <c r="P2728">
        <v>83</v>
      </c>
      <c r="Q2728" t="b">
        <v>1</v>
      </c>
      <c r="R2728" t="s">
        <v>8276</v>
      </c>
      <c r="S2728" s="2">
        <f>IF(E2728=0,0,E2728/D2728*100)</f>
        <v>102.63636363636364</v>
      </c>
      <c r="T2728" s="4">
        <f>IF(E2728=0,0,E2728/P2728)</f>
        <v>68.01204819277109</v>
      </c>
      <c r="U2728" t="str">
        <f>PROPER(LEFT(R2728,(SEARCH("/",R2728)-2)+1))</f>
        <v>Music</v>
      </c>
      <c r="V2728" t="str">
        <f>PROPER(RIGHT(R2728,LEN(R2728)-SEARCH("/",R2728)))</f>
        <v>Rock</v>
      </c>
    </row>
    <row r="2729" spans="1:22" x14ac:dyDescent="0.25">
      <c r="A2729">
        <v>2168</v>
      </c>
      <c r="B2729" s="7" t="s">
        <v>2169</v>
      </c>
      <c r="C2729" s="7" t="s">
        <v>6278</v>
      </c>
      <c r="D2729" s="4">
        <v>18000</v>
      </c>
      <c r="E2729" s="4">
        <v>21884.69</v>
      </c>
      <c r="F2729" t="s">
        <v>8219</v>
      </c>
      <c r="G2729" t="s">
        <v>8224</v>
      </c>
      <c r="H2729" t="s">
        <v>8246</v>
      </c>
      <c r="I2729">
        <v>1486702800</v>
      </c>
      <c r="J2729" s="11">
        <f>(((I2729/60)/60)/24)+DATE(1970,1,1)</f>
        <v>42776.208333333328</v>
      </c>
      <c r="K2729">
        <v>1484058261</v>
      </c>
      <c r="L2729" s="15">
        <f>(((K2729/60)/60)/24)+DATE(1970,1,1)</f>
        <v>42745.600243055553</v>
      </c>
      <c r="M2729" s="63">
        <f>DATEDIF(L2729,J2729,"D")</f>
        <v>31</v>
      </c>
      <c r="N2729" s="5">
        <v>31</v>
      </c>
      <c r="O2729" t="b">
        <v>0</v>
      </c>
      <c r="P2729">
        <v>340</v>
      </c>
      <c r="Q2729" t="b">
        <v>1</v>
      </c>
      <c r="R2729" t="s">
        <v>8276</v>
      </c>
      <c r="S2729" s="2">
        <f>IF(E2729=0,0,E2729/D2729*100)</f>
        <v>121.5816111111111</v>
      </c>
      <c r="T2729" s="4">
        <f>IF(E2729=0,0,E2729/P2729)</f>
        <v>64.366735294117646</v>
      </c>
      <c r="U2729" t="str">
        <f>PROPER(LEFT(R2729,(SEARCH("/",R2729)-2)+1))</f>
        <v>Music</v>
      </c>
      <c r="V2729" t="str">
        <f>PROPER(RIGHT(R2729,LEN(R2729)-SEARCH("/",R2729)))</f>
        <v>Rock</v>
      </c>
    </row>
    <row r="2730" spans="1:22" x14ac:dyDescent="0.25">
      <c r="A2730">
        <v>2193</v>
      </c>
      <c r="B2730" s="7" t="s">
        <v>2194</v>
      </c>
      <c r="C2730" s="7" t="s">
        <v>6303</v>
      </c>
      <c r="D2730" s="4">
        <v>15000</v>
      </c>
      <c r="E2730" s="4">
        <v>67856</v>
      </c>
      <c r="F2730" t="s">
        <v>8219</v>
      </c>
      <c r="G2730" t="s">
        <v>8224</v>
      </c>
      <c r="H2730" t="s">
        <v>8246</v>
      </c>
      <c r="I2730">
        <v>1479704340</v>
      </c>
      <c r="J2730" s="11">
        <f>(((I2730/60)/60)/24)+DATE(1970,1,1)</f>
        <v>42695.207638888889</v>
      </c>
      <c r="K2730">
        <v>1477043072</v>
      </c>
      <c r="L2730" s="15">
        <f>(((K2730/60)/60)/24)+DATE(1970,1,1)</f>
        <v>42664.405925925923</v>
      </c>
      <c r="M2730" s="63">
        <f>DATEDIF(L2730,J2730,"D")</f>
        <v>31</v>
      </c>
      <c r="N2730" s="5">
        <v>31</v>
      </c>
      <c r="O2730" t="b">
        <v>0</v>
      </c>
      <c r="P2730">
        <v>897</v>
      </c>
      <c r="Q2730" t="b">
        <v>1</v>
      </c>
      <c r="R2730" t="s">
        <v>8297</v>
      </c>
      <c r="S2730" s="2">
        <f>IF(E2730=0,0,E2730/D2730*100)</f>
        <v>452.37333333333333</v>
      </c>
      <c r="T2730" s="4">
        <f>IF(E2730=0,0,E2730/P2730)</f>
        <v>75.647714604236342</v>
      </c>
      <c r="U2730" t="str">
        <f>PROPER(LEFT(R2730,(SEARCH("/",R2730)-2)+1))</f>
        <v>Games</v>
      </c>
      <c r="V2730" t="str">
        <f>PROPER(RIGHT(R2730,LEN(R2730)-SEARCH("/",R2730)))</f>
        <v>Tabletop Games</v>
      </c>
    </row>
    <row r="2731" spans="1:22" x14ac:dyDescent="0.25">
      <c r="A2731">
        <v>2196</v>
      </c>
      <c r="B2731" s="7" t="s">
        <v>2197</v>
      </c>
      <c r="C2731" s="7" t="s">
        <v>6306</v>
      </c>
      <c r="D2731" s="4">
        <v>14000</v>
      </c>
      <c r="E2731" s="4">
        <v>15937</v>
      </c>
      <c r="F2731" t="s">
        <v>8219</v>
      </c>
      <c r="G2731" t="s">
        <v>8224</v>
      </c>
      <c r="H2731" t="s">
        <v>8246</v>
      </c>
      <c r="I2731">
        <v>1480662000</v>
      </c>
      <c r="J2731" s="11">
        <f>(((I2731/60)/60)/24)+DATE(1970,1,1)</f>
        <v>42706.291666666672</v>
      </c>
      <c r="K2731">
        <v>1478000502</v>
      </c>
      <c r="L2731" s="15">
        <f>(((K2731/60)/60)/24)+DATE(1970,1,1)</f>
        <v>42675.487291666665</v>
      </c>
      <c r="M2731" s="63">
        <f>DATEDIF(L2731,J2731,"D")</f>
        <v>31</v>
      </c>
      <c r="N2731" s="5">
        <v>31</v>
      </c>
      <c r="O2731" t="b">
        <v>0</v>
      </c>
      <c r="P2731">
        <v>234</v>
      </c>
      <c r="Q2731" t="b">
        <v>1</v>
      </c>
      <c r="R2731" t="s">
        <v>8297</v>
      </c>
      <c r="S2731" s="2">
        <f>IF(E2731=0,0,E2731/D2731*100)</f>
        <v>113.83571428571429</v>
      </c>
      <c r="T2731" s="4">
        <f>IF(E2731=0,0,E2731/P2731)</f>
        <v>68.106837606837601</v>
      </c>
      <c r="U2731" t="str">
        <f>PROPER(LEFT(R2731,(SEARCH("/",R2731)-2)+1))</f>
        <v>Games</v>
      </c>
      <c r="V2731" t="str">
        <f>PROPER(RIGHT(R2731,LEN(R2731)-SEARCH("/",R2731)))</f>
        <v>Tabletop Games</v>
      </c>
    </row>
    <row r="2732" spans="1:22" x14ac:dyDescent="0.25">
      <c r="A2732">
        <v>2221</v>
      </c>
      <c r="B2732" s="7" t="s">
        <v>2222</v>
      </c>
      <c r="C2732" s="7" t="s">
        <v>6331</v>
      </c>
      <c r="D2732" s="4">
        <v>7500</v>
      </c>
      <c r="E2732" s="4">
        <v>8109</v>
      </c>
      <c r="F2732" t="s">
        <v>8219</v>
      </c>
      <c r="G2732" t="s">
        <v>8224</v>
      </c>
      <c r="H2732" t="s">
        <v>8246</v>
      </c>
      <c r="I2732">
        <v>1461369600</v>
      </c>
      <c r="J2732" s="11">
        <f>(((I2732/60)/60)/24)+DATE(1970,1,1)</f>
        <v>42483</v>
      </c>
      <c r="K2732">
        <v>1458748809</v>
      </c>
      <c r="L2732" s="15">
        <f>(((K2732/60)/60)/24)+DATE(1970,1,1)</f>
        <v>42452.666770833333</v>
      </c>
      <c r="M2732" s="63">
        <f>DATEDIF(L2732,J2732,"D")</f>
        <v>31</v>
      </c>
      <c r="N2732" s="5">
        <v>31</v>
      </c>
      <c r="O2732" t="b">
        <v>0</v>
      </c>
      <c r="P2732">
        <v>218</v>
      </c>
      <c r="Q2732" t="b">
        <v>1</v>
      </c>
      <c r="R2732" t="s">
        <v>8297</v>
      </c>
      <c r="S2732" s="2">
        <f>IF(E2732=0,0,E2732/D2732*100)</f>
        <v>108.11999999999999</v>
      </c>
      <c r="T2732" s="4">
        <f>IF(E2732=0,0,E2732/P2732)</f>
        <v>37.197247706422019</v>
      </c>
      <c r="U2732" t="str">
        <f>PROPER(LEFT(R2732,(SEARCH("/",R2732)-2)+1))</f>
        <v>Games</v>
      </c>
      <c r="V2732" t="str">
        <f>PROPER(RIGHT(R2732,LEN(R2732)-SEARCH("/",R2732)))</f>
        <v>Tabletop Games</v>
      </c>
    </row>
    <row r="2733" spans="1:22" x14ac:dyDescent="0.25">
      <c r="A2733">
        <v>2226</v>
      </c>
      <c r="B2733" s="7" t="s">
        <v>2227</v>
      </c>
      <c r="C2733" s="7" t="s">
        <v>6336</v>
      </c>
      <c r="D2733" s="4">
        <v>18000</v>
      </c>
      <c r="E2733" s="4">
        <v>19523.310000000001</v>
      </c>
      <c r="F2733" t="s">
        <v>8219</v>
      </c>
      <c r="G2733" t="s">
        <v>8224</v>
      </c>
      <c r="H2733" t="s">
        <v>8246</v>
      </c>
      <c r="I2733">
        <v>1455253140</v>
      </c>
      <c r="J2733" s="11">
        <f>(((I2733/60)/60)/24)+DATE(1970,1,1)</f>
        <v>42412.207638888889</v>
      </c>
      <c r="K2733">
        <v>1452625822</v>
      </c>
      <c r="L2733" s="15">
        <f>(((K2733/60)/60)/24)+DATE(1970,1,1)</f>
        <v>42381.79886574074</v>
      </c>
      <c r="M2733" s="63">
        <f>DATEDIF(L2733,J2733,"D")</f>
        <v>31</v>
      </c>
      <c r="N2733" s="5">
        <v>31</v>
      </c>
      <c r="O2733" t="b">
        <v>0</v>
      </c>
      <c r="P2733">
        <v>321</v>
      </c>
      <c r="Q2733" t="b">
        <v>1</v>
      </c>
      <c r="R2733" t="s">
        <v>8297</v>
      </c>
      <c r="S2733" s="2">
        <f>IF(E2733=0,0,E2733/D2733*100)</f>
        <v>108.46283333333334</v>
      </c>
      <c r="T2733" s="4">
        <f>IF(E2733=0,0,E2733/P2733)</f>
        <v>60.820280373831778</v>
      </c>
      <c r="U2733" t="str">
        <f>PROPER(LEFT(R2733,(SEARCH("/",R2733)-2)+1))</f>
        <v>Games</v>
      </c>
      <c r="V2733" t="str">
        <f>PROPER(RIGHT(R2733,LEN(R2733)-SEARCH("/",R2733)))</f>
        <v>Tabletop Games</v>
      </c>
    </row>
    <row r="2734" spans="1:22" x14ac:dyDescent="0.25">
      <c r="A2734">
        <v>2245</v>
      </c>
      <c r="B2734" s="7" t="s">
        <v>2246</v>
      </c>
      <c r="C2734" s="7" t="s">
        <v>6355</v>
      </c>
      <c r="D2734" s="4">
        <v>4000</v>
      </c>
      <c r="E2734" s="4">
        <v>105881</v>
      </c>
      <c r="F2734" t="s">
        <v>8219</v>
      </c>
      <c r="G2734" t="s">
        <v>8224</v>
      </c>
      <c r="H2734" t="s">
        <v>8246</v>
      </c>
      <c r="I2734">
        <v>1393005600</v>
      </c>
      <c r="J2734" s="11">
        <f>(((I2734/60)/60)/24)+DATE(1970,1,1)</f>
        <v>41691.75</v>
      </c>
      <c r="K2734">
        <v>1390323617</v>
      </c>
      <c r="L2734" s="15">
        <f>(((K2734/60)/60)/24)+DATE(1970,1,1)</f>
        <v>41660.708530092597</v>
      </c>
      <c r="M2734" s="63">
        <f>DATEDIF(L2734,J2734,"D")</f>
        <v>31</v>
      </c>
      <c r="N2734" s="5">
        <v>31</v>
      </c>
      <c r="O2734" t="b">
        <v>0</v>
      </c>
      <c r="P2734">
        <v>1980</v>
      </c>
      <c r="Q2734" t="b">
        <v>1</v>
      </c>
      <c r="R2734" t="s">
        <v>8297</v>
      </c>
      <c r="S2734" s="2">
        <f>IF(E2734=0,0,E2734/D2734*100)</f>
        <v>2647.0250000000001</v>
      </c>
      <c r="T2734" s="4">
        <f>IF(E2734=0,0,E2734/P2734)</f>
        <v>53.475252525252522</v>
      </c>
      <c r="U2734" t="str">
        <f>PROPER(LEFT(R2734,(SEARCH("/",R2734)-2)+1))</f>
        <v>Games</v>
      </c>
      <c r="V2734" t="str">
        <f>PROPER(RIGHT(R2734,LEN(R2734)-SEARCH("/",R2734)))</f>
        <v>Tabletop Games</v>
      </c>
    </row>
    <row r="2735" spans="1:22" x14ac:dyDescent="0.25">
      <c r="A2735">
        <v>2312</v>
      </c>
      <c r="B2735" s="7" t="s">
        <v>2313</v>
      </c>
      <c r="C2735" s="7" t="s">
        <v>6422</v>
      </c>
      <c r="D2735" s="4">
        <v>3000</v>
      </c>
      <c r="E2735" s="4">
        <v>3236</v>
      </c>
      <c r="F2735" t="s">
        <v>8219</v>
      </c>
      <c r="G2735" t="s">
        <v>8224</v>
      </c>
      <c r="H2735" t="s">
        <v>8246</v>
      </c>
      <c r="I2735">
        <v>1397862000</v>
      </c>
      <c r="J2735" s="11">
        <f>(((I2735/60)/60)/24)+DATE(1970,1,1)</f>
        <v>41747.958333333336</v>
      </c>
      <c r="K2735">
        <v>1395155478</v>
      </c>
      <c r="L2735" s="15">
        <f>(((K2735/60)/60)/24)+DATE(1970,1,1)</f>
        <v>41716.632847222223</v>
      </c>
      <c r="M2735" s="63">
        <f>DATEDIF(L2735,J2735,"D")</f>
        <v>31</v>
      </c>
      <c r="N2735" s="5">
        <v>31</v>
      </c>
      <c r="O2735" t="b">
        <v>1</v>
      </c>
      <c r="P2735">
        <v>79</v>
      </c>
      <c r="Q2735" t="b">
        <v>1</v>
      </c>
      <c r="R2735" t="s">
        <v>8279</v>
      </c>
      <c r="S2735" s="2">
        <f>IF(E2735=0,0,E2735/D2735*100)</f>
        <v>107.86666666666666</v>
      </c>
      <c r="T2735" s="4">
        <f>IF(E2735=0,0,E2735/P2735)</f>
        <v>40.962025316455694</v>
      </c>
      <c r="U2735" t="str">
        <f>PROPER(LEFT(R2735,(SEARCH("/",R2735)-2)+1))</f>
        <v>Music</v>
      </c>
      <c r="V2735" t="str">
        <f>PROPER(RIGHT(R2735,LEN(R2735)-SEARCH("/",R2735)))</f>
        <v>Indie Rock</v>
      </c>
    </row>
    <row r="2736" spans="1:22" x14ac:dyDescent="0.25">
      <c r="A2736">
        <v>2330</v>
      </c>
      <c r="B2736" s="7" t="s">
        <v>2331</v>
      </c>
      <c r="C2736" s="7" t="s">
        <v>6440</v>
      </c>
      <c r="D2736" s="4">
        <v>35000</v>
      </c>
      <c r="E2736" s="4">
        <v>35848</v>
      </c>
      <c r="F2736" t="s">
        <v>8219</v>
      </c>
      <c r="G2736" t="s">
        <v>8224</v>
      </c>
      <c r="H2736" t="s">
        <v>8246</v>
      </c>
      <c r="I2736">
        <v>1451001600</v>
      </c>
      <c r="J2736" s="11">
        <f>(((I2736/60)/60)/24)+DATE(1970,1,1)</f>
        <v>42363</v>
      </c>
      <c r="K2736">
        <v>1448400943</v>
      </c>
      <c r="L2736" s="15">
        <f>(((K2736/60)/60)/24)+DATE(1970,1,1)</f>
        <v>42332.89980324074</v>
      </c>
      <c r="M2736" s="63">
        <f>DATEDIF(L2736,J2736,"D")</f>
        <v>31</v>
      </c>
      <c r="N2736" s="5">
        <v>31</v>
      </c>
      <c r="O2736" t="b">
        <v>1</v>
      </c>
      <c r="P2736">
        <v>163</v>
      </c>
      <c r="Q2736" t="b">
        <v>1</v>
      </c>
      <c r="R2736" t="s">
        <v>8298</v>
      </c>
      <c r="S2736" s="2">
        <f>IF(E2736=0,0,E2736/D2736*100)</f>
        <v>102.42285714285715</v>
      </c>
      <c r="T2736" s="4">
        <f>IF(E2736=0,0,E2736/P2736)</f>
        <v>219.92638036809817</v>
      </c>
      <c r="U2736" t="str">
        <f>PROPER(LEFT(R2736,(SEARCH("/",R2736)-2)+1))</f>
        <v>Food</v>
      </c>
      <c r="V2736" t="str">
        <f>PROPER(RIGHT(R2736,LEN(R2736)-SEARCH("/",R2736)))</f>
        <v>Small Batch</v>
      </c>
    </row>
    <row r="2737" spans="1:22" x14ac:dyDescent="0.25">
      <c r="A2737">
        <v>2339</v>
      </c>
      <c r="B2737" s="7" t="s">
        <v>2340</v>
      </c>
      <c r="C2737" s="7" t="s">
        <v>6449</v>
      </c>
      <c r="D2737" s="4">
        <v>25000</v>
      </c>
      <c r="E2737" s="4">
        <v>73552</v>
      </c>
      <c r="F2737" t="s">
        <v>8219</v>
      </c>
      <c r="G2737" t="s">
        <v>8224</v>
      </c>
      <c r="H2737" t="s">
        <v>8246</v>
      </c>
      <c r="I2737">
        <v>1482134340</v>
      </c>
      <c r="J2737" s="11">
        <f>(((I2737/60)/60)/24)+DATE(1970,1,1)</f>
        <v>42723.332638888889</v>
      </c>
      <c r="K2737">
        <v>1479496309</v>
      </c>
      <c r="L2737" s="15">
        <f>(((K2737/60)/60)/24)+DATE(1970,1,1)</f>
        <v>42692.79987268518</v>
      </c>
      <c r="M2737" s="63">
        <f>DATEDIF(L2737,J2737,"D")</f>
        <v>31</v>
      </c>
      <c r="N2737" s="5">
        <v>31</v>
      </c>
      <c r="O2737" t="b">
        <v>1</v>
      </c>
      <c r="P2737">
        <v>1104</v>
      </c>
      <c r="Q2737" t="b">
        <v>1</v>
      </c>
      <c r="R2737" t="s">
        <v>8298</v>
      </c>
      <c r="S2737" s="2">
        <f>IF(E2737=0,0,E2737/D2737*100)</f>
        <v>294.20799999999997</v>
      </c>
      <c r="T2737" s="4">
        <f>IF(E2737=0,0,E2737/P2737)</f>
        <v>66.623188405797094</v>
      </c>
      <c r="U2737" t="str">
        <f>PROPER(LEFT(R2737,(SEARCH("/",R2737)-2)+1))</f>
        <v>Food</v>
      </c>
      <c r="V2737" t="str">
        <f>PROPER(RIGHT(R2737,LEN(R2737)-SEARCH("/",R2737)))</f>
        <v>Small Batch</v>
      </c>
    </row>
    <row r="2738" spans="1:22" x14ac:dyDescent="0.25">
      <c r="A2738">
        <v>2389</v>
      </c>
      <c r="B2738" s="7" t="s">
        <v>2390</v>
      </c>
      <c r="C2738" s="7" t="s">
        <v>6499</v>
      </c>
      <c r="D2738" s="4">
        <v>16000</v>
      </c>
      <c r="E2738" s="4">
        <v>30</v>
      </c>
      <c r="F2738" t="s">
        <v>8220</v>
      </c>
      <c r="G2738" t="s">
        <v>8230</v>
      </c>
      <c r="H2738" t="s">
        <v>8249</v>
      </c>
      <c r="I2738">
        <v>1437861540</v>
      </c>
      <c r="J2738" s="11">
        <f>(((I2738/60)/60)/24)+DATE(1970,1,1)</f>
        <v>42210.915972222225</v>
      </c>
      <c r="K2738">
        <v>1435160452</v>
      </c>
      <c r="L2738" s="15">
        <f>(((K2738/60)/60)/24)+DATE(1970,1,1)</f>
        <v>42179.653379629628</v>
      </c>
      <c r="M2738" s="63">
        <f>DATEDIF(L2738,J2738,"D")</f>
        <v>31</v>
      </c>
      <c r="N2738" s="5">
        <v>31</v>
      </c>
      <c r="O2738" t="b">
        <v>0</v>
      </c>
      <c r="P2738">
        <v>1</v>
      </c>
      <c r="Q2738" t="b">
        <v>0</v>
      </c>
      <c r="R2738" t="s">
        <v>8272</v>
      </c>
      <c r="S2738" s="2">
        <f>IF(E2738=0,0,E2738/D2738*100)</f>
        <v>0.1875</v>
      </c>
      <c r="T2738" s="4">
        <f>IF(E2738=0,0,E2738/P2738)</f>
        <v>30</v>
      </c>
      <c r="U2738" t="str">
        <f>PROPER(LEFT(R2738,(SEARCH("/",R2738)-2)+1))</f>
        <v>Technology</v>
      </c>
      <c r="V2738" t="str">
        <f>PROPER(RIGHT(R2738,LEN(R2738)-SEARCH("/",R2738)))</f>
        <v>Web</v>
      </c>
    </row>
    <row r="2739" spans="1:22" x14ac:dyDescent="0.25">
      <c r="A2739">
        <v>2523</v>
      </c>
      <c r="B2739" s="7" t="s">
        <v>2523</v>
      </c>
      <c r="C2739" s="7" t="s">
        <v>6633</v>
      </c>
      <c r="D2739" s="4">
        <v>900</v>
      </c>
      <c r="E2739" s="4">
        <v>1408</v>
      </c>
      <c r="F2739" t="s">
        <v>8219</v>
      </c>
      <c r="G2739" t="s">
        <v>8224</v>
      </c>
      <c r="H2739" t="s">
        <v>8246</v>
      </c>
      <c r="I2739">
        <v>1416270292</v>
      </c>
      <c r="J2739" s="11">
        <f>(((I2739/60)/60)/24)+DATE(1970,1,1)</f>
        <v>41961.017268518524</v>
      </c>
      <c r="K2739">
        <v>1413674692</v>
      </c>
      <c r="L2739" s="15">
        <f>(((K2739/60)/60)/24)+DATE(1970,1,1)</f>
        <v>41930.975601851853</v>
      </c>
      <c r="M2739" s="63">
        <f>DATEDIF(L2739,J2739,"D")</f>
        <v>31</v>
      </c>
      <c r="N2739" s="5">
        <v>31</v>
      </c>
      <c r="O2739" t="b">
        <v>0</v>
      </c>
      <c r="P2739">
        <v>26</v>
      </c>
      <c r="Q2739" t="b">
        <v>1</v>
      </c>
      <c r="R2739" t="s">
        <v>8300</v>
      </c>
      <c r="S2739" s="2">
        <f>IF(E2739=0,0,E2739/D2739*100)</f>
        <v>156.44444444444446</v>
      </c>
      <c r="T2739" s="4">
        <f>IF(E2739=0,0,E2739/P2739)</f>
        <v>54.153846153846153</v>
      </c>
      <c r="U2739" t="str">
        <f>PROPER(LEFT(R2739,(SEARCH("/",R2739)-2)+1))</f>
        <v>Music</v>
      </c>
      <c r="V2739" t="str">
        <f>PROPER(RIGHT(R2739,LEN(R2739)-SEARCH("/",R2739)))</f>
        <v>Classical Music</v>
      </c>
    </row>
    <row r="2740" spans="1:22" x14ac:dyDescent="0.25">
      <c r="A2740">
        <v>2535</v>
      </c>
      <c r="B2740" s="7" t="s">
        <v>2535</v>
      </c>
      <c r="C2740" s="7" t="s">
        <v>6645</v>
      </c>
      <c r="D2740" s="4">
        <v>20000</v>
      </c>
      <c r="E2740" s="4">
        <v>20755</v>
      </c>
      <c r="F2740" t="s">
        <v>8219</v>
      </c>
      <c r="G2740" t="s">
        <v>8224</v>
      </c>
      <c r="H2740" t="s">
        <v>8246</v>
      </c>
      <c r="I2740">
        <v>1417463945</v>
      </c>
      <c r="J2740" s="11">
        <f>(((I2740/60)/60)/24)+DATE(1970,1,1)</f>
        <v>41974.832696759258</v>
      </c>
      <c r="K2740">
        <v>1414781945</v>
      </c>
      <c r="L2740" s="15">
        <f>(((K2740/60)/60)/24)+DATE(1970,1,1)</f>
        <v>41943.791030092594</v>
      </c>
      <c r="M2740" s="63">
        <f>DATEDIF(L2740,J2740,"D")</f>
        <v>31</v>
      </c>
      <c r="N2740" s="5">
        <v>31</v>
      </c>
      <c r="O2740" t="b">
        <v>0</v>
      </c>
      <c r="P2740">
        <v>78</v>
      </c>
      <c r="Q2740" t="b">
        <v>1</v>
      </c>
      <c r="R2740" t="s">
        <v>8300</v>
      </c>
      <c r="S2740" s="2">
        <f>IF(E2740=0,0,E2740/D2740*100)</f>
        <v>103.77499999999999</v>
      </c>
      <c r="T2740" s="4">
        <f>IF(E2740=0,0,E2740/P2740)</f>
        <v>266.08974358974359</v>
      </c>
      <c r="U2740" t="str">
        <f>PROPER(LEFT(R2740,(SEARCH("/",R2740)-2)+1))</f>
        <v>Music</v>
      </c>
      <c r="V2740" t="str">
        <f>PROPER(RIGHT(R2740,LEN(R2740)-SEARCH("/",R2740)))</f>
        <v>Classical Music</v>
      </c>
    </row>
    <row r="2741" spans="1:22" x14ac:dyDescent="0.25">
      <c r="A2741">
        <v>2538</v>
      </c>
      <c r="B2741" s="7" t="s">
        <v>2538</v>
      </c>
      <c r="C2741" s="7" t="s">
        <v>6648</v>
      </c>
      <c r="D2741" s="4">
        <v>18000</v>
      </c>
      <c r="E2741" s="4">
        <v>20343.169999999998</v>
      </c>
      <c r="F2741" t="s">
        <v>8219</v>
      </c>
      <c r="G2741" t="s">
        <v>8224</v>
      </c>
      <c r="H2741" t="s">
        <v>8246</v>
      </c>
      <c r="I2741">
        <v>1361681940</v>
      </c>
      <c r="J2741" s="11">
        <f>(((I2741/60)/60)/24)+DATE(1970,1,1)</f>
        <v>41329.207638888889</v>
      </c>
      <c r="K2741">
        <v>1359029661</v>
      </c>
      <c r="L2741" s="15">
        <f>(((K2741/60)/60)/24)+DATE(1970,1,1)</f>
        <v>41298.509965277779</v>
      </c>
      <c r="M2741" s="63">
        <f>DATEDIF(L2741,J2741,"D")</f>
        <v>31</v>
      </c>
      <c r="N2741" s="5">
        <v>31</v>
      </c>
      <c r="O2741" t="b">
        <v>0</v>
      </c>
      <c r="P2741">
        <v>185</v>
      </c>
      <c r="Q2741" t="b">
        <v>1</v>
      </c>
      <c r="R2741" t="s">
        <v>8300</v>
      </c>
      <c r="S2741" s="2">
        <f>IF(E2741=0,0,E2741/D2741*100)</f>
        <v>113.01761111111111</v>
      </c>
      <c r="T2741" s="4">
        <f>IF(E2741=0,0,E2741/P2741)</f>
        <v>109.96308108108107</v>
      </c>
      <c r="U2741" t="str">
        <f>PROPER(LEFT(R2741,(SEARCH("/",R2741)-2)+1))</f>
        <v>Music</v>
      </c>
      <c r="V2741" t="str">
        <f>PROPER(RIGHT(R2741,LEN(R2741)-SEARCH("/",R2741)))</f>
        <v>Classical Music</v>
      </c>
    </row>
    <row r="2742" spans="1:22" x14ac:dyDescent="0.25">
      <c r="A2742">
        <v>2543</v>
      </c>
      <c r="B2742" s="7" t="s">
        <v>2543</v>
      </c>
      <c r="C2742" s="7" t="s">
        <v>6653</v>
      </c>
      <c r="D2742" s="4">
        <v>250</v>
      </c>
      <c r="E2742" s="4">
        <v>391</v>
      </c>
      <c r="F2742" t="s">
        <v>8219</v>
      </c>
      <c r="G2742" t="s">
        <v>8224</v>
      </c>
      <c r="H2742" t="s">
        <v>8246</v>
      </c>
      <c r="I2742">
        <v>1293937200</v>
      </c>
      <c r="J2742" s="11">
        <f>(((I2742/60)/60)/24)+DATE(1970,1,1)</f>
        <v>40545.125</v>
      </c>
      <c r="K2742">
        <v>1291257298</v>
      </c>
      <c r="L2742" s="15">
        <f>(((K2742/60)/60)/24)+DATE(1970,1,1)</f>
        <v>40514.107615740737</v>
      </c>
      <c r="M2742" s="63">
        <f>DATEDIF(L2742,J2742,"D")</f>
        <v>31</v>
      </c>
      <c r="N2742" s="5">
        <v>31</v>
      </c>
      <c r="O2742" t="b">
        <v>0</v>
      </c>
      <c r="P2742">
        <v>13</v>
      </c>
      <c r="Q2742" t="b">
        <v>1</v>
      </c>
      <c r="R2742" t="s">
        <v>8300</v>
      </c>
      <c r="S2742" s="2">
        <f>IF(E2742=0,0,E2742/D2742*100)</f>
        <v>156.4</v>
      </c>
      <c r="T2742" s="4">
        <f>IF(E2742=0,0,E2742/P2742)</f>
        <v>30.076923076923077</v>
      </c>
      <c r="U2742" t="str">
        <f>PROPER(LEFT(R2742,(SEARCH("/",R2742)-2)+1))</f>
        <v>Music</v>
      </c>
      <c r="V2742" t="str">
        <f>PROPER(RIGHT(R2742,LEN(R2742)-SEARCH("/",R2742)))</f>
        <v>Classical Music</v>
      </c>
    </row>
    <row r="2743" spans="1:22" x14ac:dyDescent="0.25">
      <c r="A2743">
        <v>2554</v>
      </c>
      <c r="B2743" s="7" t="s">
        <v>2554</v>
      </c>
      <c r="C2743" s="7" t="s">
        <v>6664</v>
      </c>
      <c r="D2743" s="4">
        <v>3000</v>
      </c>
      <c r="E2743" s="4">
        <v>3684</v>
      </c>
      <c r="F2743" t="s">
        <v>8219</v>
      </c>
      <c r="G2743" t="s">
        <v>8224</v>
      </c>
      <c r="H2743" t="s">
        <v>8246</v>
      </c>
      <c r="I2743">
        <v>1433131140</v>
      </c>
      <c r="J2743" s="11">
        <f>(((I2743/60)/60)/24)+DATE(1970,1,1)</f>
        <v>42156.165972222225</v>
      </c>
      <c r="K2743">
        <v>1430445163</v>
      </c>
      <c r="L2743" s="15">
        <f>(((K2743/60)/60)/24)+DATE(1970,1,1)</f>
        <v>42125.078275462962</v>
      </c>
      <c r="M2743" s="63">
        <f>DATEDIF(L2743,J2743,"D")</f>
        <v>31</v>
      </c>
      <c r="N2743" s="5">
        <v>31</v>
      </c>
      <c r="O2743" t="b">
        <v>0</v>
      </c>
      <c r="P2743">
        <v>67</v>
      </c>
      <c r="Q2743" t="b">
        <v>1</v>
      </c>
      <c r="R2743" t="s">
        <v>8300</v>
      </c>
      <c r="S2743" s="2">
        <f>IF(E2743=0,0,E2743/D2743*100)</f>
        <v>122.8</v>
      </c>
      <c r="T2743" s="4">
        <f>IF(E2743=0,0,E2743/P2743)</f>
        <v>54.985074626865675</v>
      </c>
      <c r="U2743" t="str">
        <f>PROPER(LEFT(R2743,(SEARCH("/",R2743)-2)+1))</f>
        <v>Music</v>
      </c>
      <c r="V2743" t="str">
        <f>PROPER(RIGHT(R2743,LEN(R2743)-SEARCH("/",R2743)))</f>
        <v>Classical Music</v>
      </c>
    </row>
    <row r="2744" spans="1:22" x14ac:dyDescent="0.25">
      <c r="A2744">
        <v>2555</v>
      </c>
      <c r="B2744" s="7" t="s">
        <v>2555</v>
      </c>
      <c r="C2744" s="7" t="s">
        <v>6665</v>
      </c>
      <c r="D2744" s="4">
        <v>2000</v>
      </c>
      <c r="E2744" s="4">
        <v>2147</v>
      </c>
      <c r="F2744" t="s">
        <v>8219</v>
      </c>
      <c r="G2744" t="s">
        <v>8224</v>
      </c>
      <c r="H2744" t="s">
        <v>8246</v>
      </c>
      <c r="I2744">
        <v>1338219793</v>
      </c>
      <c r="J2744" s="11">
        <f>(((I2744/60)/60)/24)+DATE(1970,1,1)</f>
        <v>41057.655011574076</v>
      </c>
      <c r="K2744">
        <v>1335541393</v>
      </c>
      <c r="L2744" s="15">
        <f>(((K2744/60)/60)/24)+DATE(1970,1,1)</f>
        <v>41026.655011574076</v>
      </c>
      <c r="M2744" s="63">
        <f>DATEDIF(L2744,J2744,"D")</f>
        <v>31</v>
      </c>
      <c r="N2744" s="5">
        <v>31</v>
      </c>
      <c r="O2744" t="b">
        <v>0</v>
      </c>
      <c r="P2744">
        <v>35</v>
      </c>
      <c r="Q2744" t="b">
        <v>1</v>
      </c>
      <c r="R2744" t="s">
        <v>8300</v>
      </c>
      <c r="S2744" s="2">
        <f>IF(E2744=0,0,E2744/D2744*100)</f>
        <v>107.35</v>
      </c>
      <c r="T2744" s="4">
        <f>IF(E2744=0,0,E2744/P2744)</f>
        <v>61.342857142857142</v>
      </c>
      <c r="U2744" t="str">
        <f>PROPER(LEFT(R2744,(SEARCH("/",R2744)-2)+1))</f>
        <v>Music</v>
      </c>
      <c r="V2744" t="str">
        <f>PROPER(RIGHT(R2744,LEN(R2744)-SEARCH("/",R2744)))</f>
        <v>Classical Music</v>
      </c>
    </row>
    <row r="2745" spans="1:22" x14ac:dyDescent="0.25">
      <c r="A2745">
        <v>2612</v>
      </c>
      <c r="B2745" s="7" t="s">
        <v>2612</v>
      </c>
      <c r="C2745" s="7" t="s">
        <v>6722</v>
      </c>
      <c r="D2745" s="4">
        <v>10000</v>
      </c>
      <c r="E2745" s="4">
        <v>17176.13</v>
      </c>
      <c r="F2745" t="s">
        <v>8219</v>
      </c>
      <c r="G2745" t="s">
        <v>8224</v>
      </c>
      <c r="H2745" t="s">
        <v>8246</v>
      </c>
      <c r="I2745">
        <v>1420773970</v>
      </c>
      <c r="J2745" s="11">
        <f>(((I2745/60)/60)/24)+DATE(1970,1,1)</f>
        <v>42013.143171296295</v>
      </c>
      <c r="K2745">
        <v>1418095570</v>
      </c>
      <c r="L2745" s="15">
        <f>(((K2745/60)/60)/24)+DATE(1970,1,1)</f>
        <v>41982.143171296295</v>
      </c>
      <c r="M2745" s="63">
        <f>DATEDIF(L2745,J2745,"D")</f>
        <v>31</v>
      </c>
      <c r="N2745" s="5">
        <v>31</v>
      </c>
      <c r="O2745" t="b">
        <v>1</v>
      </c>
      <c r="P2745">
        <v>294</v>
      </c>
      <c r="Q2745" t="b">
        <v>1</v>
      </c>
      <c r="R2745" t="s">
        <v>8301</v>
      </c>
      <c r="S2745" s="2">
        <f>IF(E2745=0,0,E2745/D2745*100)</f>
        <v>171.76130000000001</v>
      </c>
      <c r="T2745" s="4">
        <f>IF(E2745=0,0,E2745/P2745)</f>
        <v>58.422210884353746</v>
      </c>
      <c r="U2745" t="str">
        <f>PROPER(LEFT(R2745,(SEARCH("/",R2745)-2)+1))</f>
        <v>Technology</v>
      </c>
      <c r="V2745" t="str">
        <f>PROPER(RIGHT(R2745,LEN(R2745)-SEARCH("/",R2745)))</f>
        <v>Space Exploration</v>
      </c>
    </row>
    <row r="2746" spans="1:22" x14ac:dyDescent="0.25">
      <c r="A2746">
        <v>2688</v>
      </c>
      <c r="B2746" s="7" t="s">
        <v>2688</v>
      </c>
      <c r="C2746" s="7" t="s">
        <v>6798</v>
      </c>
      <c r="D2746" s="4">
        <v>50000</v>
      </c>
      <c r="E2746" s="4">
        <v>74</v>
      </c>
      <c r="F2746" t="s">
        <v>8221</v>
      </c>
      <c r="G2746" t="s">
        <v>8224</v>
      </c>
      <c r="H2746" t="s">
        <v>8246</v>
      </c>
      <c r="I2746">
        <v>1424746800</v>
      </c>
      <c r="J2746" s="11">
        <f>(((I2746/60)/60)/24)+DATE(1970,1,1)</f>
        <v>42059.125</v>
      </c>
      <c r="K2746">
        <v>1422067870</v>
      </c>
      <c r="L2746" s="15">
        <f>(((K2746/60)/60)/24)+DATE(1970,1,1)</f>
        <v>42028.118865740747</v>
      </c>
      <c r="M2746" s="63">
        <f>DATEDIF(L2746,J2746,"D")</f>
        <v>31</v>
      </c>
      <c r="N2746" s="5">
        <v>31</v>
      </c>
      <c r="O2746" t="b">
        <v>0</v>
      </c>
      <c r="P2746">
        <v>14</v>
      </c>
      <c r="Q2746" t="b">
        <v>0</v>
      </c>
      <c r="R2746" t="s">
        <v>8284</v>
      </c>
      <c r="S2746" s="2">
        <f>IF(E2746=0,0,E2746/D2746*100)</f>
        <v>0.14799999999999999</v>
      </c>
      <c r="T2746" s="4">
        <f>IF(E2746=0,0,E2746/P2746)</f>
        <v>5.2857142857142856</v>
      </c>
      <c r="U2746" t="str">
        <f>PROPER(LEFT(R2746,(SEARCH("/",R2746)-2)+1))</f>
        <v>Food</v>
      </c>
      <c r="V2746" t="str">
        <f>PROPER(RIGHT(R2746,LEN(R2746)-SEARCH("/",R2746)))</f>
        <v>Food Trucks</v>
      </c>
    </row>
    <row r="2747" spans="1:22" x14ac:dyDescent="0.25">
      <c r="A2747">
        <v>2697</v>
      </c>
      <c r="B2747" s="7" t="s">
        <v>2697</v>
      </c>
      <c r="C2747" s="7" t="s">
        <v>6807</v>
      </c>
      <c r="D2747" s="4">
        <v>23000</v>
      </c>
      <c r="E2747" s="4">
        <v>6061</v>
      </c>
      <c r="F2747" t="s">
        <v>8221</v>
      </c>
      <c r="G2747" t="s">
        <v>8224</v>
      </c>
      <c r="H2747" t="s">
        <v>8246</v>
      </c>
      <c r="I2747">
        <v>1438552800</v>
      </c>
      <c r="J2747" s="11">
        <f>(((I2747/60)/60)/24)+DATE(1970,1,1)</f>
        <v>42218.916666666672</v>
      </c>
      <c r="K2747">
        <v>1435876423</v>
      </c>
      <c r="L2747" s="15">
        <f>(((K2747/60)/60)/24)+DATE(1970,1,1)</f>
        <v>42187.940081018518</v>
      </c>
      <c r="M2747" s="63">
        <f>DATEDIF(L2747,J2747,"D")</f>
        <v>31</v>
      </c>
      <c r="N2747" s="5">
        <v>31</v>
      </c>
      <c r="O2747" t="b">
        <v>0</v>
      </c>
      <c r="P2747">
        <v>52</v>
      </c>
      <c r="Q2747" t="b">
        <v>0</v>
      </c>
      <c r="R2747" t="s">
        <v>8284</v>
      </c>
      <c r="S2747" s="2">
        <f>IF(E2747=0,0,E2747/D2747*100)</f>
        <v>26.35217391304348</v>
      </c>
      <c r="T2747" s="4">
        <f>IF(E2747=0,0,E2747/P2747)</f>
        <v>116.55769230769231</v>
      </c>
      <c r="U2747" t="str">
        <f>PROPER(LEFT(R2747,(SEARCH("/",R2747)-2)+1))</f>
        <v>Food</v>
      </c>
      <c r="V2747" t="str">
        <f>PROPER(RIGHT(R2747,LEN(R2747)-SEARCH("/",R2747)))</f>
        <v>Food Trucks</v>
      </c>
    </row>
    <row r="2748" spans="1:22" x14ac:dyDescent="0.25">
      <c r="A2748">
        <v>2701</v>
      </c>
      <c r="B2748" s="7" t="s">
        <v>2701</v>
      </c>
      <c r="C2748" s="7" t="s">
        <v>6811</v>
      </c>
      <c r="D2748" s="4">
        <v>3400</v>
      </c>
      <c r="E2748" s="4">
        <v>1570</v>
      </c>
      <c r="F2748" t="s">
        <v>8222</v>
      </c>
      <c r="G2748" t="s">
        <v>8241</v>
      </c>
      <c r="H2748" t="s">
        <v>8249</v>
      </c>
      <c r="I2748">
        <v>1491586534</v>
      </c>
      <c r="J2748" s="11">
        <f>(((I2748/60)/60)/24)+DATE(1970,1,1)</f>
        <v>42832.733032407406</v>
      </c>
      <c r="K2748">
        <v>1488911734</v>
      </c>
      <c r="L2748" s="15">
        <f>(((K2748/60)/60)/24)+DATE(1970,1,1)</f>
        <v>42801.774699074071</v>
      </c>
      <c r="M2748" s="63">
        <f>DATEDIF(L2748,J2748,"D")</f>
        <v>31</v>
      </c>
      <c r="N2748" s="5">
        <v>31</v>
      </c>
      <c r="O2748" t="b">
        <v>0</v>
      </c>
      <c r="P2748">
        <v>46</v>
      </c>
      <c r="Q2748" t="b">
        <v>0</v>
      </c>
      <c r="R2748" t="s">
        <v>8303</v>
      </c>
      <c r="S2748" s="2">
        <f>IF(E2748=0,0,E2748/D2748*100)</f>
        <v>46.176470588235297</v>
      </c>
      <c r="T2748" s="4">
        <f>IF(E2748=0,0,E2748/P2748)</f>
        <v>34.130434782608695</v>
      </c>
      <c r="U2748" t="str">
        <f>PROPER(LEFT(R2748,(SEARCH("/",R2748)-2)+1))</f>
        <v>Theater</v>
      </c>
      <c r="V2748" t="str">
        <f>PROPER(RIGHT(R2748,LEN(R2748)-SEARCH("/",R2748)))</f>
        <v>Spaces</v>
      </c>
    </row>
    <row r="2749" spans="1:22" x14ac:dyDescent="0.25">
      <c r="A2749">
        <v>2776</v>
      </c>
      <c r="B2749" s="7" t="s">
        <v>2776</v>
      </c>
      <c r="C2749" s="7" t="s">
        <v>6886</v>
      </c>
      <c r="D2749" s="4">
        <v>21000</v>
      </c>
      <c r="E2749" s="4">
        <v>1655</v>
      </c>
      <c r="F2749" t="s">
        <v>8221</v>
      </c>
      <c r="G2749" t="s">
        <v>8224</v>
      </c>
      <c r="H2749" t="s">
        <v>8246</v>
      </c>
      <c r="I2749">
        <v>1434092876</v>
      </c>
      <c r="J2749" s="11">
        <f>(((I2749/60)/60)/24)+DATE(1970,1,1)</f>
        <v>42167.297175925924</v>
      </c>
      <c r="K2749">
        <v>1431414476</v>
      </c>
      <c r="L2749" s="15">
        <f>(((K2749/60)/60)/24)+DATE(1970,1,1)</f>
        <v>42136.297175925924</v>
      </c>
      <c r="M2749" s="63">
        <f>DATEDIF(L2749,J2749,"D")</f>
        <v>31</v>
      </c>
      <c r="N2749" s="5">
        <v>31</v>
      </c>
      <c r="O2749" t="b">
        <v>0</v>
      </c>
      <c r="P2749">
        <v>36</v>
      </c>
      <c r="Q2749" t="b">
        <v>0</v>
      </c>
      <c r="R2749" t="s">
        <v>8304</v>
      </c>
      <c r="S2749" s="2">
        <f>IF(E2749=0,0,E2749/D2749*100)</f>
        <v>7.8809523809523814</v>
      </c>
      <c r="T2749" s="4">
        <f>IF(E2749=0,0,E2749/P2749)</f>
        <v>45.972222222222221</v>
      </c>
      <c r="U2749" t="str">
        <f>PROPER(LEFT(R2749,(SEARCH("/",R2749)-2)+1))</f>
        <v>Publishing</v>
      </c>
      <c r="V2749" t="str">
        <f>PROPER(RIGHT(R2749,LEN(R2749)-SEARCH("/",R2749)))</f>
        <v>Children'S Books</v>
      </c>
    </row>
    <row r="2750" spans="1:22" x14ac:dyDescent="0.25">
      <c r="A2750">
        <v>2791</v>
      </c>
      <c r="B2750" s="7" t="s">
        <v>2791</v>
      </c>
      <c r="C2750" s="7" t="s">
        <v>6901</v>
      </c>
      <c r="D2750" s="4">
        <v>2000</v>
      </c>
      <c r="E2750" s="4">
        <v>2050</v>
      </c>
      <c r="F2750" t="s">
        <v>8219</v>
      </c>
      <c r="G2750" t="s">
        <v>8224</v>
      </c>
      <c r="H2750" t="s">
        <v>8246</v>
      </c>
      <c r="I2750">
        <v>1473393600</v>
      </c>
      <c r="J2750" s="11">
        <f>(((I2750/60)/60)/24)+DATE(1970,1,1)</f>
        <v>42622.166666666672</v>
      </c>
      <c r="K2750">
        <v>1470778559</v>
      </c>
      <c r="L2750" s="15">
        <f>(((K2750/60)/60)/24)+DATE(1970,1,1)</f>
        <v>42591.899988425925</v>
      </c>
      <c r="M2750" s="63">
        <f>DATEDIF(L2750,J2750,"D")</f>
        <v>31</v>
      </c>
      <c r="N2750" s="5">
        <v>31</v>
      </c>
      <c r="O2750" t="b">
        <v>0</v>
      </c>
      <c r="P2750">
        <v>28</v>
      </c>
      <c r="Q2750" t="b">
        <v>1</v>
      </c>
      <c r="R2750" t="s">
        <v>8271</v>
      </c>
      <c r="S2750" s="2">
        <f>IF(E2750=0,0,E2750/D2750*100)</f>
        <v>102.49999999999999</v>
      </c>
      <c r="T2750" s="4">
        <f>IF(E2750=0,0,E2750/P2750)</f>
        <v>73.214285714285708</v>
      </c>
      <c r="U2750" t="str">
        <f>PROPER(LEFT(R2750,(SEARCH("/",R2750)-2)+1))</f>
        <v>Theater</v>
      </c>
      <c r="V2750" t="str">
        <f>PROPER(RIGHT(R2750,LEN(R2750)-SEARCH("/",R2750)))</f>
        <v>Plays</v>
      </c>
    </row>
    <row r="2751" spans="1:22" x14ac:dyDescent="0.25">
      <c r="A2751">
        <v>2799</v>
      </c>
      <c r="B2751" s="7" t="s">
        <v>2799</v>
      </c>
      <c r="C2751" s="7" t="s">
        <v>6909</v>
      </c>
      <c r="D2751" s="4">
        <v>5000</v>
      </c>
      <c r="E2751" s="4">
        <v>5831.74</v>
      </c>
      <c r="F2751" t="s">
        <v>8219</v>
      </c>
      <c r="G2751" t="s">
        <v>8225</v>
      </c>
      <c r="H2751" t="s">
        <v>8247</v>
      </c>
      <c r="I2751">
        <v>1466179200</v>
      </c>
      <c r="J2751" s="11">
        <f>(((I2751/60)/60)/24)+DATE(1970,1,1)</f>
        <v>42538.666666666672</v>
      </c>
      <c r="K2751">
        <v>1463466070</v>
      </c>
      <c r="L2751" s="15">
        <f>(((K2751/60)/60)/24)+DATE(1970,1,1)</f>
        <v>42507.264699074076</v>
      </c>
      <c r="M2751" s="63">
        <f>DATEDIF(L2751,J2751,"D")</f>
        <v>31</v>
      </c>
      <c r="N2751" s="5">
        <v>31</v>
      </c>
      <c r="O2751" t="b">
        <v>0</v>
      </c>
      <c r="P2751">
        <v>130</v>
      </c>
      <c r="Q2751" t="b">
        <v>1</v>
      </c>
      <c r="R2751" t="s">
        <v>8271</v>
      </c>
      <c r="S2751" s="2">
        <f>IF(E2751=0,0,E2751/D2751*100)</f>
        <v>116.6348</v>
      </c>
      <c r="T2751" s="4">
        <f>IF(E2751=0,0,E2751/P2751)</f>
        <v>44.859538461538463</v>
      </c>
      <c r="U2751" t="str">
        <f>PROPER(LEFT(R2751,(SEARCH("/",R2751)-2)+1))</f>
        <v>Theater</v>
      </c>
      <c r="V2751" t="str">
        <f>PROPER(RIGHT(R2751,LEN(R2751)-SEARCH("/",R2751)))</f>
        <v>Plays</v>
      </c>
    </row>
    <row r="2752" spans="1:22" x14ac:dyDescent="0.25">
      <c r="A2752">
        <v>2932</v>
      </c>
      <c r="B2752" s="7" t="s">
        <v>2932</v>
      </c>
      <c r="C2752" s="7" t="s">
        <v>7042</v>
      </c>
      <c r="D2752" s="4">
        <v>3100</v>
      </c>
      <c r="E2752" s="4">
        <v>3258</v>
      </c>
      <c r="F2752" t="s">
        <v>8219</v>
      </c>
      <c r="G2752" t="s">
        <v>8226</v>
      </c>
      <c r="H2752" t="s">
        <v>8248</v>
      </c>
      <c r="I2752">
        <v>1424516400</v>
      </c>
      <c r="J2752" s="11">
        <f>(((I2752/60)/60)/24)+DATE(1970,1,1)</f>
        <v>42056.458333333328</v>
      </c>
      <c r="K2752">
        <v>1421812637</v>
      </c>
      <c r="L2752" s="15">
        <f>(((K2752/60)/60)/24)+DATE(1970,1,1)</f>
        <v>42025.164780092593</v>
      </c>
      <c r="M2752" s="63">
        <f>DATEDIF(L2752,J2752,"D")</f>
        <v>31</v>
      </c>
      <c r="N2752" s="5">
        <v>31</v>
      </c>
      <c r="O2752" t="b">
        <v>0</v>
      </c>
      <c r="P2752">
        <v>38</v>
      </c>
      <c r="Q2752" t="b">
        <v>1</v>
      </c>
      <c r="R2752" t="s">
        <v>8305</v>
      </c>
      <c r="S2752" s="2">
        <f>IF(E2752=0,0,E2752/D2752*100)</f>
        <v>105.0967741935484</v>
      </c>
      <c r="T2752" s="4">
        <f>IF(E2752=0,0,E2752/P2752)</f>
        <v>85.736842105263165</v>
      </c>
      <c r="U2752" t="str">
        <f>PROPER(LEFT(R2752,(SEARCH("/",R2752)-2)+1))</f>
        <v>Theater</v>
      </c>
      <c r="V2752" t="str">
        <f>PROPER(RIGHT(R2752,LEN(R2752)-SEARCH("/",R2752)))</f>
        <v>Musical</v>
      </c>
    </row>
    <row r="2753" spans="1:22" x14ac:dyDescent="0.25">
      <c r="A2753">
        <v>3034</v>
      </c>
      <c r="B2753" s="7" t="s">
        <v>3034</v>
      </c>
      <c r="C2753" s="7" t="s">
        <v>7144</v>
      </c>
      <c r="D2753" s="4">
        <v>100000</v>
      </c>
      <c r="E2753" s="4">
        <v>112536</v>
      </c>
      <c r="F2753" t="s">
        <v>8219</v>
      </c>
      <c r="G2753" t="s">
        <v>8224</v>
      </c>
      <c r="H2753" t="s">
        <v>8246</v>
      </c>
      <c r="I2753">
        <v>1477972740</v>
      </c>
      <c r="J2753" s="11">
        <f>(((I2753/60)/60)/24)+DATE(1970,1,1)</f>
        <v>42675.165972222225</v>
      </c>
      <c r="K2753">
        <v>1475326255</v>
      </c>
      <c r="L2753" s="15">
        <f>(((K2753/60)/60)/24)+DATE(1970,1,1)</f>
        <v>42644.535358796296</v>
      </c>
      <c r="M2753" s="63">
        <f>DATEDIF(L2753,J2753,"D")</f>
        <v>31</v>
      </c>
      <c r="N2753" s="5">
        <v>31</v>
      </c>
      <c r="O2753" t="b">
        <v>0</v>
      </c>
      <c r="P2753">
        <v>1260</v>
      </c>
      <c r="Q2753" t="b">
        <v>1</v>
      </c>
      <c r="R2753" t="s">
        <v>8303</v>
      </c>
      <c r="S2753" s="2">
        <f>IF(E2753=0,0,E2753/D2753*100)</f>
        <v>112.53599999999999</v>
      </c>
      <c r="T2753" s="4">
        <f>IF(E2753=0,0,E2753/P2753)</f>
        <v>89.314285714285717</v>
      </c>
      <c r="U2753" t="str">
        <f>PROPER(LEFT(R2753,(SEARCH("/",R2753)-2)+1))</f>
        <v>Theater</v>
      </c>
      <c r="V2753" t="str">
        <f>PROPER(RIGHT(R2753,LEN(R2753)-SEARCH("/",R2753)))</f>
        <v>Spaces</v>
      </c>
    </row>
    <row r="2754" spans="1:22" x14ac:dyDescent="0.25">
      <c r="A2754">
        <v>3064</v>
      </c>
      <c r="B2754" s="7" t="s">
        <v>3064</v>
      </c>
      <c r="C2754" s="7" t="s">
        <v>7174</v>
      </c>
      <c r="D2754" s="4">
        <v>75000</v>
      </c>
      <c r="E2754" s="4">
        <v>8471</v>
      </c>
      <c r="F2754" t="s">
        <v>8221</v>
      </c>
      <c r="G2754" t="s">
        <v>8224</v>
      </c>
      <c r="H2754" t="s">
        <v>8246</v>
      </c>
      <c r="I2754">
        <v>1448175540</v>
      </c>
      <c r="J2754" s="11">
        <f>(((I2754/60)/60)/24)+DATE(1970,1,1)</f>
        <v>42330.290972222225</v>
      </c>
      <c r="K2754">
        <v>1445483246</v>
      </c>
      <c r="L2754" s="15">
        <f>(((K2754/60)/60)/24)+DATE(1970,1,1)</f>
        <v>42299.130162037036</v>
      </c>
      <c r="M2754" s="63">
        <f>DATEDIF(L2754,J2754,"D")</f>
        <v>31</v>
      </c>
      <c r="N2754" s="5">
        <v>31</v>
      </c>
      <c r="O2754" t="b">
        <v>0</v>
      </c>
      <c r="P2754">
        <v>72</v>
      </c>
      <c r="Q2754" t="b">
        <v>0</v>
      </c>
      <c r="R2754" t="s">
        <v>8303</v>
      </c>
      <c r="S2754" s="2">
        <f>IF(E2754=0,0,E2754/D2754*100)</f>
        <v>11.294666666666666</v>
      </c>
      <c r="T2754" s="4">
        <f>IF(E2754=0,0,E2754/P2754)</f>
        <v>117.65277777777777</v>
      </c>
      <c r="U2754" t="str">
        <f>PROPER(LEFT(R2754,(SEARCH("/",R2754)-2)+1))</f>
        <v>Theater</v>
      </c>
      <c r="V2754" t="str">
        <f>PROPER(RIGHT(R2754,LEN(R2754)-SEARCH("/",R2754)))</f>
        <v>Spaces</v>
      </c>
    </row>
    <row r="2755" spans="1:22" x14ac:dyDescent="0.25">
      <c r="A2755">
        <v>3088</v>
      </c>
      <c r="B2755" s="7" t="s">
        <v>3088</v>
      </c>
      <c r="C2755" s="7" t="s">
        <v>7198</v>
      </c>
      <c r="D2755" s="4">
        <v>65000</v>
      </c>
      <c r="E2755" s="4">
        <v>126</v>
      </c>
      <c r="F2755" t="s">
        <v>8221</v>
      </c>
      <c r="G2755" t="s">
        <v>8224</v>
      </c>
      <c r="H2755" t="s">
        <v>8246</v>
      </c>
      <c r="I2755">
        <v>1420724460</v>
      </c>
      <c r="J2755" s="11">
        <f>(((I2755/60)/60)/24)+DATE(1970,1,1)</f>
        <v>42012.570138888885</v>
      </c>
      <c r="K2755">
        <v>1418046247</v>
      </c>
      <c r="L2755" s="15">
        <f>(((K2755/60)/60)/24)+DATE(1970,1,1)</f>
        <v>41981.57230324074</v>
      </c>
      <c r="M2755" s="63">
        <f>DATEDIF(L2755,J2755,"D")</f>
        <v>31</v>
      </c>
      <c r="N2755" s="5">
        <v>31</v>
      </c>
      <c r="O2755" t="b">
        <v>0</v>
      </c>
      <c r="P2755">
        <v>3</v>
      </c>
      <c r="Q2755" t="b">
        <v>0</v>
      </c>
      <c r="R2755" t="s">
        <v>8303</v>
      </c>
      <c r="S2755" s="2">
        <f>IF(E2755=0,0,E2755/D2755*100)</f>
        <v>0.19384615384615383</v>
      </c>
      <c r="T2755" s="4">
        <f>IF(E2755=0,0,E2755/P2755)</f>
        <v>42</v>
      </c>
      <c r="U2755" t="str">
        <f>PROPER(LEFT(R2755,(SEARCH("/",R2755)-2)+1))</f>
        <v>Theater</v>
      </c>
      <c r="V2755" t="str">
        <f>PROPER(RIGHT(R2755,LEN(R2755)-SEARCH("/",R2755)))</f>
        <v>Spaces</v>
      </c>
    </row>
    <row r="2756" spans="1:22" x14ac:dyDescent="0.25">
      <c r="A2756">
        <v>3093</v>
      </c>
      <c r="B2756" s="7" t="s">
        <v>3093</v>
      </c>
      <c r="C2756" s="7" t="s">
        <v>7203</v>
      </c>
      <c r="D2756" s="4">
        <v>4000</v>
      </c>
      <c r="E2756" s="4">
        <v>910</v>
      </c>
      <c r="F2756" t="s">
        <v>8221</v>
      </c>
      <c r="G2756" t="s">
        <v>8229</v>
      </c>
      <c r="H2756" t="s">
        <v>8251</v>
      </c>
      <c r="I2756">
        <v>1401595140</v>
      </c>
      <c r="J2756" s="11">
        <f>(((I2756/60)/60)/24)+DATE(1970,1,1)</f>
        <v>41791.165972222225</v>
      </c>
      <c r="K2756">
        <v>1398980941</v>
      </c>
      <c r="L2756" s="15">
        <f>(((K2756/60)/60)/24)+DATE(1970,1,1)</f>
        <v>41760.909039351849</v>
      </c>
      <c r="M2756" s="63">
        <f>DATEDIF(L2756,J2756,"D")</f>
        <v>31</v>
      </c>
      <c r="N2756" s="5">
        <v>31</v>
      </c>
      <c r="O2756" t="b">
        <v>0</v>
      </c>
      <c r="P2756">
        <v>17</v>
      </c>
      <c r="Q2756" t="b">
        <v>0</v>
      </c>
      <c r="R2756" t="s">
        <v>8303</v>
      </c>
      <c r="S2756" s="2">
        <f>IF(E2756=0,0,E2756/D2756*100)</f>
        <v>22.75</v>
      </c>
      <c r="T2756" s="4">
        <f>IF(E2756=0,0,E2756/P2756)</f>
        <v>53.529411764705884</v>
      </c>
      <c r="U2756" t="str">
        <f>PROPER(LEFT(R2756,(SEARCH("/",R2756)-2)+1))</f>
        <v>Theater</v>
      </c>
      <c r="V2756" t="str">
        <f>PROPER(RIGHT(R2756,LEN(R2756)-SEARCH("/",R2756)))</f>
        <v>Spaces</v>
      </c>
    </row>
    <row r="2757" spans="1:22" x14ac:dyDescent="0.25">
      <c r="A2757">
        <v>3111</v>
      </c>
      <c r="B2757" s="7" t="s">
        <v>3111</v>
      </c>
      <c r="C2757" s="7" t="s">
        <v>7221</v>
      </c>
      <c r="D2757" s="4">
        <v>20000</v>
      </c>
      <c r="E2757" s="4">
        <v>5328</v>
      </c>
      <c r="F2757" t="s">
        <v>8221</v>
      </c>
      <c r="G2757" t="s">
        <v>8224</v>
      </c>
      <c r="H2757" t="s">
        <v>8246</v>
      </c>
      <c r="I2757">
        <v>1412432220</v>
      </c>
      <c r="J2757" s="11">
        <f>(((I2757/60)/60)/24)+DATE(1970,1,1)</f>
        <v>41916.595138888886</v>
      </c>
      <c r="K2757">
        <v>1409753820</v>
      </c>
      <c r="L2757" s="15">
        <f>(((K2757/60)/60)/24)+DATE(1970,1,1)</f>
        <v>41885.595138888886</v>
      </c>
      <c r="M2757" s="63">
        <f>DATEDIF(L2757,J2757,"D")</f>
        <v>31</v>
      </c>
      <c r="N2757" s="5">
        <v>31</v>
      </c>
      <c r="O2757" t="b">
        <v>0</v>
      </c>
      <c r="P2757">
        <v>76</v>
      </c>
      <c r="Q2757" t="b">
        <v>0</v>
      </c>
      <c r="R2757" t="s">
        <v>8303</v>
      </c>
      <c r="S2757" s="2">
        <f>IF(E2757=0,0,E2757/D2757*100)</f>
        <v>26.640000000000004</v>
      </c>
      <c r="T2757" s="4">
        <f>IF(E2757=0,0,E2757/P2757)</f>
        <v>70.10526315789474</v>
      </c>
      <c r="U2757" t="str">
        <f>PROPER(LEFT(R2757,(SEARCH("/",R2757)-2)+1))</f>
        <v>Theater</v>
      </c>
      <c r="V2757" t="str">
        <f>PROPER(RIGHT(R2757,LEN(R2757)-SEARCH("/",R2757)))</f>
        <v>Spaces</v>
      </c>
    </row>
    <row r="2758" spans="1:22" x14ac:dyDescent="0.25">
      <c r="A2758">
        <v>3130</v>
      </c>
      <c r="B2758" s="7" t="s">
        <v>3130</v>
      </c>
      <c r="C2758" s="7" t="s">
        <v>7240</v>
      </c>
      <c r="D2758" s="4">
        <v>10000</v>
      </c>
      <c r="E2758" s="4">
        <v>375</v>
      </c>
      <c r="F2758" t="s">
        <v>8222</v>
      </c>
      <c r="G2758" t="s">
        <v>8224</v>
      </c>
      <c r="H2758" t="s">
        <v>8246</v>
      </c>
      <c r="I2758">
        <v>1492145940</v>
      </c>
      <c r="J2758" s="11">
        <f>(((I2758/60)/60)/24)+DATE(1970,1,1)</f>
        <v>42839.207638888889</v>
      </c>
      <c r="K2758">
        <v>1489504916</v>
      </c>
      <c r="L2758" s="15">
        <f>(((K2758/60)/60)/24)+DATE(1970,1,1)</f>
        <v>42808.640231481477</v>
      </c>
      <c r="M2758" s="63">
        <f>DATEDIF(L2758,J2758,"D")</f>
        <v>31</v>
      </c>
      <c r="N2758" s="5">
        <v>31</v>
      </c>
      <c r="O2758" t="b">
        <v>0</v>
      </c>
      <c r="P2758">
        <v>4</v>
      </c>
      <c r="Q2758" t="b">
        <v>0</v>
      </c>
      <c r="R2758" t="s">
        <v>8271</v>
      </c>
      <c r="S2758" s="2">
        <f>IF(E2758=0,0,E2758/D2758*100)</f>
        <v>3.75</v>
      </c>
      <c r="T2758" s="4">
        <f>IF(E2758=0,0,E2758/P2758)</f>
        <v>93.75</v>
      </c>
      <c r="U2758" t="str">
        <f>PROPER(LEFT(R2758,(SEARCH("/",R2758)-2)+1))</f>
        <v>Theater</v>
      </c>
      <c r="V2758" t="str">
        <f>PROPER(RIGHT(R2758,LEN(R2758)-SEARCH("/",R2758)))</f>
        <v>Plays</v>
      </c>
    </row>
    <row r="2759" spans="1:22" x14ac:dyDescent="0.25">
      <c r="A2759">
        <v>3153</v>
      </c>
      <c r="B2759" s="7" t="s">
        <v>3153</v>
      </c>
      <c r="C2759" s="7" t="s">
        <v>7263</v>
      </c>
      <c r="D2759" s="4">
        <v>3000</v>
      </c>
      <c r="E2759" s="4">
        <v>10067.5</v>
      </c>
      <c r="F2759" t="s">
        <v>8219</v>
      </c>
      <c r="G2759" t="s">
        <v>8224</v>
      </c>
      <c r="H2759" t="s">
        <v>8246</v>
      </c>
      <c r="I2759">
        <v>1304225940</v>
      </c>
      <c r="J2759" s="11">
        <f>(((I2759/60)/60)/24)+DATE(1970,1,1)</f>
        <v>40664.207638888889</v>
      </c>
      <c r="K2759">
        <v>1301542937</v>
      </c>
      <c r="L2759" s="15">
        <f>(((K2759/60)/60)/24)+DATE(1970,1,1)</f>
        <v>40633.154363425929</v>
      </c>
      <c r="M2759" s="63">
        <f>DATEDIF(L2759,J2759,"D")</f>
        <v>31</v>
      </c>
      <c r="N2759" s="5">
        <v>31</v>
      </c>
      <c r="O2759" t="b">
        <v>1</v>
      </c>
      <c r="P2759">
        <v>241</v>
      </c>
      <c r="Q2759" t="b">
        <v>1</v>
      </c>
      <c r="R2759" t="s">
        <v>8271</v>
      </c>
      <c r="S2759" s="2">
        <f>IF(E2759=0,0,E2759/D2759*100)</f>
        <v>335.58333333333337</v>
      </c>
      <c r="T2759" s="4">
        <f>IF(E2759=0,0,E2759/P2759)</f>
        <v>41.773858921161825</v>
      </c>
      <c r="U2759" t="str">
        <f>PROPER(LEFT(R2759,(SEARCH("/",R2759)-2)+1))</f>
        <v>Theater</v>
      </c>
      <c r="V2759" t="str">
        <f>PROPER(RIGHT(R2759,LEN(R2759)-SEARCH("/",R2759)))</f>
        <v>Plays</v>
      </c>
    </row>
    <row r="2760" spans="1:22" x14ac:dyDescent="0.25">
      <c r="A2760">
        <v>3168</v>
      </c>
      <c r="B2760" s="7" t="s">
        <v>3168</v>
      </c>
      <c r="C2760" s="7" t="s">
        <v>7278</v>
      </c>
      <c r="D2760" s="4">
        <v>2500</v>
      </c>
      <c r="E2760" s="4">
        <v>3105</v>
      </c>
      <c r="F2760" t="s">
        <v>8219</v>
      </c>
      <c r="G2760" t="s">
        <v>8224</v>
      </c>
      <c r="H2760" t="s">
        <v>8246</v>
      </c>
      <c r="I2760">
        <v>1402696800</v>
      </c>
      <c r="J2760" s="11">
        <f>(((I2760/60)/60)/24)+DATE(1970,1,1)</f>
        <v>41803.916666666664</v>
      </c>
      <c r="K2760">
        <v>1399948353</v>
      </c>
      <c r="L2760" s="15">
        <f>(((K2760/60)/60)/24)+DATE(1970,1,1)</f>
        <v>41772.105937500004</v>
      </c>
      <c r="M2760" s="63">
        <f>DATEDIF(L2760,J2760,"D")</f>
        <v>31</v>
      </c>
      <c r="N2760" s="5">
        <v>31</v>
      </c>
      <c r="O2760" t="b">
        <v>1</v>
      </c>
      <c r="P2760">
        <v>61</v>
      </c>
      <c r="Q2760" t="b">
        <v>1</v>
      </c>
      <c r="R2760" t="s">
        <v>8271</v>
      </c>
      <c r="S2760" s="2">
        <f>IF(E2760=0,0,E2760/D2760*100)</f>
        <v>124.2</v>
      </c>
      <c r="T2760" s="4">
        <f>IF(E2760=0,0,E2760/P2760)</f>
        <v>50.901639344262293</v>
      </c>
      <c r="U2760" t="str">
        <f>PROPER(LEFT(R2760,(SEARCH("/",R2760)-2)+1))</f>
        <v>Theater</v>
      </c>
      <c r="V2760" t="str">
        <f>PROPER(RIGHT(R2760,LEN(R2760)-SEARCH("/",R2760)))</f>
        <v>Plays</v>
      </c>
    </row>
    <row r="2761" spans="1:22" x14ac:dyDescent="0.25">
      <c r="A2761">
        <v>3216</v>
      </c>
      <c r="B2761" s="7" t="s">
        <v>3216</v>
      </c>
      <c r="C2761" s="7" t="s">
        <v>7326</v>
      </c>
      <c r="D2761" s="4">
        <v>2000</v>
      </c>
      <c r="E2761" s="4">
        <v>2001</v>
      </c>
      <c r="F2761" t="s">
        <v>8219</v>
      </c>
      <c r="G2761" t="s">
        <v>8225</v>
      </c>
      <c r="H2761" t="s">
        <v>8247</v>
      </c>
      <c r="I2761">
        <v>1436625000</v>
      </c>
      <c r="J2761" s="11">
        <f>(((I2761/60)/60)/24)+DATE(1970,1,1)</f>
        <v>42196.604166666672</v>
      </c>
      <c r="K2761">
        <v>1433934371</v>
      </c>
      <c r="L2761" s="15">
        <f>(((K2761/60)/60)/24)+DATE(1970,1,1)</f>
        <v>42165.462627314817</v>
      </c>
      <c r="M2761" s="63">
        <f>DATEDIF(L2761,J2761,"D")</f>
        <v>31</v>
      </c>
      <c r="N2761" s="5">
        <v>31</v>
      </c>
      <c r="O2761" t="b">
        <v>1</v>
      </c>
      <c r="P2761">
        <v>35</v>
      </c>
      <c r="Q2761" t="b">
        <v>1</v>
      </c>
      <c r="R2761" t="s">
        <v>8271</v>
      </c>
      <c r="S2761" s="2">
        <f>IF(E2761=0,0,E2761/D2761*100)</f>
        <v>100.05</v>
      </c>
      <c r="T2761" s="4">
        <f>IF(E2761=0,0,E2761/P2761)</f>
        <v>57.171428571428571</v>
      </c>
      <c r="U2761" t="str">
        <f>PROPER(LEFT(R2761,(SEARCH("/",R2761)-2)+1))</f>
        <v>Theater</v>
      </c>
      <c r="V2761" t="str">
        <f>PROPER(RIGHT(R2761,LEN(R2761)-SEARCH("/",R2761)))</f>
        <v>Plays</v>
      </c>
    </row>
    <row r="2762" spans="1:22" x14ac:dyDescent="0.25">
      <c r="A2762">
        <v>3222</v>
      </c>
      <c r="B2762" s="7" t="s">
        <v>3222</v>
      </c>
      <c r="C2762" s="7" t="s">
        <v>7332</v>
      </c>
      <c r="D2762" s="4">
        <v>2500</v>
      </c>
      <c r="E2762" s="4">
        <v>3120</v>
      </c>
      <c r="F2762" t="s">
        <v>8219</v>
      </c>
      <c r="G2762" t="s">
        <v>8224</v>
      </c>
      <c r="H2762" t="s">
        <v>8246</v>
      </c>
      <c r="I2762">
        <v>1445722140</v>
      </c>
      <c r="J2762" s="11">
        <f>(((I2762/60)/60)/24)+DATE(1970,1,1)</f>
        <v>42301.895138888889</v>
      </c>
      <c r="K2762">
        <v>1443016697</v>
      </c>
      <c r="L2762" s="15">
        <f>(((K2762/60)/60)/24)+DATE(1970,1,1)</f>
        <v>42270.582141203704</v>
      </c>
      <c r="M2762" s="63">
        <f>DATEDIF(L2762,J2762,"D")</f>
        <v>31</v>
      </c>
      <c r="N2762" s="5">
        <v>31</v>
      </c>
      <c r="O2762" t="b">
        <v>1</v>
      </c>
      <c r="P2762">
        <v>84</v>
      </c>
      <c r="Q2762" t="b">
        <v>1</v>
      </c>
      <c r="R2762" t="s">
        <v>8271</v>
      </c>
      <c r="S2762" s="2">
        <f>IF(E2762=0,0,E2762/D2762*100)</f>
        <v>124.8</v>
      </c>
      <c r="T2762" s="4">
        <f>IF(E2762=0,0,E2762/P2762)</f>
        <v>37.142857142857146</v>
      </c>
      <c r="U2762" t="str">
        <f>PROPER(LEFT(R2762,(SEARCH("/",R2762)-2)+1))</f>
        <v>Theater</v>
      </c>
      <c r="V2762" t="str">
        <f>PROPER(RIGHT(R2762,LEN(R2762)-SEARCH("/",R2762)))</f>
        <v>Plays</v>
      </c>
    </row>
    <row r="2763" spans="1:22" x14ac:dyDescent="0.25">
      <c r="A2763">
        <v>3232</v>
      </c>
      <c r="B2763" s="7" t="s">
        <v>3232</v>
      </c>
      <c r="C2763" s="7" t="s">
        <v>7342</v>
      </c>
      <c r="D2763" s="4">
        <v>1000</v>
      </c>
      <c r="E2763" s="4">
        <v>1312</v>
      </c>
      <c r="F2763" t="s">
        <v>8219</v>
      </c>
      <c r="G2763" t="s">
        <v>8224</v>
      </c>
      <c r="H2763" t="s">
        <v>8246</v>
      </c>
      <c r="I2763">
        <v>1462334340</v>
      </c>
      <c r="J2763" s="11">
        <f>(((I2763/60)/60)/24)+DATE(1970,1,1)</f>
        <v>42494.165972222225</v>
      </c>
      <c r="K2763">
        <v>1459711917</v>
      </c>
      <c r="L2763" s="15">
        <f>(((K2763/60)/60)/24)+DATE(1970,1,1)</f>
        <v>42463.81385416667</v>
      </c>
      <c r="M2763" s="63">
        <f>DATEDIF(L2763,J2763,"D")</f>
        <v>31</v>
      </c>
      <c r="N2763" s="5">
        <v>31</v>
      </c>
      <c r="O2763" t="b">
        <v>1</v>
      </c>
      <c r="P2763">
        <v>26</v>
      </c>
      <c r="Q2763" t="b">
        <v>1</v>
      </c>
      <c r="R2763" t="s">
        <v>8271</v>
      </c>
      <c r="S2763" s="2">
        <f>IF(E2763=0,0,E2763/D2763*100)</f>
        <v>131.20000000000002</v>
      </c>
      <c r="T2763" s="4">
        <f>IF(E2763=0,0,E2763/P2763)</f>
        <v>50.46153846153846</v>
      </c>
      <c r="U2763" t="str">
        <f>PROPER(LEFT(R2763,(SEARCH("/",R2763)-2)+1))</f>
        <v>Theater</v>
      </c>
      <c r="V2763" t="str">
        <f>PROPER(RIGHT(R2763,LEN(R2763)-SEARCH("/",R2763)))</f>
        <v>Plays</v>
      </c>
    </row>
    <row r="2764" spans="1:22" x14ac:dyDescent="0.25">
      <c r="A2764">
        <v>3262</v>
      </c>
      <c r="B2764" s="7" t="s">
        <v>3262</v>
      </c>
      <c r="C2764" s="7" t="s">
        <v>7372</v>
      </c>
      <c r="D2764" s="4">
        <v>12200</v>
      </c>
      <c r="E2764" s="4">
        <v>12571</v>
      </c>
      <c r="F2764" t="s">
        <v>8219</v>
      </c>
      <c r="G2764" t="s">
        <v>8224</v>
      </c>
      <c r="H2764" t="s">
        <v>8246</v>
      </c>
      <c r="I2764">
        <v>1419220800</v>
      </c>
      <c r="J2764" s="11">
        <f>(((I2764/60)/60)/24)+DATE(1970,1,1)</f>
        <v>41995.166666666672</v>
      </c>
      <c r="K2764">
        <v>1416555262</v>
      </c>
      <c r="L2764" s="15">
        <f>(((K2764/60)/60)/24)+DATE(1970,1,1)</f>
        <v>41964.315532407403</v>
      </c>
      <c r="M2764" s="63">
        <f>DATEDIF(L2764,J2764,"D")</f>
        <v>31</v>
      </c>
      <c r="N2764" s="5">
        <v>31</v>
      </c>
      <c r="O2764" t="b">
        <v>1</v>
      </c>
      <c r="P2764">
        <v>134</v>
      </c>
      <c r="Q2764" t="b">
        <v>1</v>
      </c>
      <c r="R2764" t="s">
        <v>8271</v>
      </c>
      <c r="S2764" s="2">
        <f>IF(E2764=0,0,E2764/D2764*100)</f>
        <v>103.04098360655738</v>
      </c>
      <c r="T2764" s="4">
        <f>IF(E2764=0,0,E2764/P2764)</f>
        <v>93.81343283582089</v>
      </c>
      <c r="U2764" t="str">
        <f>PROPER(LEFT(R2764,(SEARCH("/",R2764)-2)+1))</f>
        <v>Theater</v>
      </c>
      <c r="V2764" t="str">
        <f>PROPER(RIGHT(R2764,LEN(R2764)-SEARCH("/",R2764)))</f>
        <v>Plays</v>
      </c>
    </row>
    <row r="2765" spans="1:22" x14ac:dyDescent="0.25">
      <c r="A2765">
        <v>3266</v>
      </c>
      <c r="B2765" s="7" t="s">
        <v>3266</v>
      </c>
      <c r="C2765" s="7" t="s">
        <v>7376</v>
      </c>
      <c r="D2765" s="4">
        <v>6000</v>
      </c>
      <c r="E2765" s="4">
        <v>7877</v>
      </c>
      <c r="F2765" t="s">
        <v>8219</v>
      </c>
      <c r="G2765" t="s">
        <v>8224</v>
      </c>
      <c r="H2765" t="s">
        <v>8246</v>
      </c>
      <c r="I2765">
        <v>1434142800</v>
      </c>
      <c r="J2765" s="11">
        <f>(((I2765/60)/60)/24)+DATE(1970,1,1)</f>
        <v>42167.875</v>
      </c>
      <c r="K2765">
        <v>1431435122</v>
      </c>
      <c r="L2765" s="15">
        <f>(((K2765/60)/60)/24)+DATE(1970,1,1)</f>
        <v>42136.536134259266</v>
      </c>
      <c r="M2765" s="63">
        <f>DATEDIF(L2765,J2765,"D")</f>
        <v>31</v>
      </c>
      <c r="N2765" s="5">
        <v>31</v>
      </c>
      <c r="O2765" t="b">
        <v>1</v>
      </c>
      <c r="P2765">
        <v>163</v>
      </c>
      <c r="Q2765" t="b">
        <v>1</v>
      </c>
      <c r="R2765" t="s">
        <v>8271</v>
      </c>
      <c r="S2765" s="2">
        <f>IF(E2765=0,0,E2765/D2765*100)</f>
        <v>131.28333333333333</v>
      </c>
      <c r="T2765" s="4">
        <f>IF(E2765=0,0,E2765/P2765)</f>
        <v>48.325153374233132</v>
      </c>
      <c r="U2765" t="str">
        <f>PROPER(LEFT(R2765,(SEARCH("/",R2765)-2)+1))</f>
        <v>Theater</v>
      </c>
      <c r="V2765" t="str">
        <f>PROPER(RIGHT(R2765,LEN(R2765)-SEARCH("/",R2765)))</f>
        <v>Plays</v>
      </c>
    </row>
    <row r="2766" spans="1:22" x14ac:dyDescent="0.25">
      <c r="A2766">
        <v>3283</v>
      </c>
      <c r="B2766" s="7" t="s">
        <v>3283</v>
      </c>
      <c r="C2766" s="7" t="s">
        <v>7393</v>
      </c>
      <c r="D2766" s="4">
        <v>800</v>
      </c>
      <c r="E2766" s="4">
        <v>838</v>
      </c>
      <c r="F2766" t="s">
        <v>8219</v>
      </c>
      <c r="G2766" t="s">
        <v>8225</v>
      </c>
      <c r="H2766" t="s">
        <v>8247</v>
      </c>
      <c r="I2766">
        <v>1455138000</v>
      </c>
      <c r="J2766" s="11">
        <f>(((I2766/60)/60)/24)+DATE(1970,1,1)</f>
        <v>42410.875</v>
      </c>
      <c r="K2766">
        <v>1452448298</v>
      </c>
      <c r="L2766" s="15">
        <f>(((K2766/60)/60)/24)+DATE(1970,1,1)</f>
        <v>42379.74418981481</v>
      </c>
      <c r="M2766" s="63">
        <f>DATEDIF(L2766,J2766,"D")</f>
        <v>31</v>
      </c>
      <c r="N2766" s="5">
        <v>31</v>
      </c>
      <c r="O2766" t="b">
        <v>0</v>
      </c>
      <c r="P2766">
        <v>47</v>
      </c>
      <c r="Q2766" t="b">
        <v>1</v>
      </c>
      <c r="R2766" t="s">
        <v>8271</v>
      </c>
      <c r="S2766" s="2">
        <f>IF(E2766=0,0,E2766/D2766*100)</f>
        <v>104.75000000000001</v>
      </c>
      <c r="T2766" s="4">
        <f>IF(E2766=0,0,E2766/P2766)</f>
        <v>17.829787234042552</v>
      </c>
      <c r="U2766" t="str">
        <f>PROPER(LEFT(R2766,(SEARCH("/",R2766)-2)+1))</f>
        <v>Theater</v>
      </c>
      <c r="V2766" t="str">
        <f>PROPER(RIGHT(R2766,LEN(R2766)-SEARCH("/",R2766)))</f>
        <v>Plays</v>
      </c>
    </row>
    <row r="2767" spans="1:22" x14ac:dyDescent="0.25">
      <c r="A2767">
        <v>3309</v>
      </c>
      <c r="B2767" s="7" t="s">
        <v>3309</v>
      </c>
      <c r="C2767" s="7" t="s">
        <v>7419</v>
      </c>
      <c r="D2767" s="4">
        <v>350</v>
      </c>
      <c r="E2767" s="4">
        <v>558</v>
      </c>
      <c r="F2767" t="s">
        <v>8219</v>
      </c>
      <c r="G2767" t="s">
        <v>8225</v>
      </c>
      <c r="H2767" t="s">
        <v>8247</v>
      </c>
      <c r="I2767">
        <v>1476632178</v>
      </c>
      <c r="J2767" s="11">
        <f>(((I2767/60)/60)/24)+DATE(1970,1,1)</f>
        <v>42659.650208333333</v>
      </c>
      <c r="K2767">
        <v>1473953778</v>
      </c>
      <c r="L2767" s="15">
        <f>(((K2767/60)/60)/24)+DATE(1970,1,1)</f>
        <v>42628.650208333333</v>
      </c>
      <c r="M2767" s="63">
        <f>DATEDIF(L2767,J2767,"D")</f>
        <v>31</v>
      </c>
      <c r="N2767" s="5">
        <v>31</v>
      </c>
      <c r="O2767" t="b">
        <v>0</v>
      </c>
      <c r="P2767">
        <v>31</v>
      </c>
      <c r="Q2767" t="b">
        <v>1</v>
      </c>
      <c r="R2767" t="s">
        <v>8271</v>
      </c>
      <c r="S2767" s="2">
        <f>IF(E2767=0,0,E2767/D2767*100)</f>
        <v>159.42857142857144</v>
      </c>
      <c r="T2767" s="4">
        <f>IF(E2767=0,0,E2767/P2767)</f>
        <v>18</v>
      </c>
      <c r="U2767" t="str">
        <f>PROPER(LEFT(R2767,(SEARCH("/",R2767)-2)+1))</f>
        <v>Theater</v>
      </c>
      <c r="V2767" t="str">
        <f>PROPER(RIGHT(R2767,LEN(R2767)-SEARCH("/",R2767)))</f>
        <v>Plays</v>
      </c>
    </row>
    <row r="2768" spans="1:22" x14ac:dyDescent="0.25">
      <c r="A2768">
        <v>3370</v>
      </c>
      <c r="B2768" s="7" t="s">
        <v>3369</v>
      </c>
      <c r="C2768" s="7" t="s">
        <v>7480</v>
      </c>
      <c r="D2768" s="4">
        <v>1500</v>
      </c>
      <c r="E2768" s="4">
        <v>1766</v>
      </c>
      <c r="F2768" t="s">
        <v>8219</v>
      </c>
      <c r="G2768" t="s">
        <v>8224</v>
      </c>
      <c r="H2768" t="s">
        <v>8246</v>
      </c>
      <c r="I2768">
        <v>1481961600</v>
      </c>
      <c r="J2768" s="11">
        <f>(((I2768/60)/60)/24)+DATE(1970,1,1)</f>
        <v>42721.333333333328</v>
      </c>
      <c r="K2768">
        <v>1479283285</v>
      </c>
      <c r="L2768" s="15">
        <f>(((K2768/60)/60)/24)+DATE(1970,1,1)</f>
        <v>42690.334317129629</v>
      </c>
      <c r="M2768" s="63">
        <f>DATEDIF(L2768,J2768,"D")</f>
        <v>31</v>
      </c>
      <c r="N2768" s="5">
        <v>31</v>
      </c>
      <c r="O2768" t="b">
        <v>0</v>
      </c>
      <c r="P2768">
        <v>26</v>
      </c>
      <c r="Q2768" t="b">
        <v>1</v>
      </c>
      <c r="R2768" t="s">
        <v>8271</v>
      </c>
      <c r="S2768" s="2">
        <f>IF(E2768=0,0,E2768/D2768*100)</f>
        <v>117.73333333333333</v>
      </c>
      <c r="T2768" s="4">
        <f>IF(E2768=0,0,E2768/P2768)</f>
        <v>67.92307692307692</v>
      </c>
      <c r="U2768" t="str">
        <f>PROPER(LEFT(R2768,(SEARCH("/",R2768)-2)+1))</f>
        <v>Theater</v>
      </c>
      <c r="V2768" t="str">
        <f>PROPER(RIGHT(R2768,LEN(R2768)-SEARCH("/",R2768)))</f>
        <v>Plays</v>
      </c>
    </row>
    <row r="2769" spans="1:22" x14ac:dyDescent="0.25">
      <c r="A2769">
        <v>3433</v>
      </c>
      <c r="B2769" s="7" t="s">
        <v>3432</v>
      </c>
      <c r="C2769" s="7" t="s">
        <v>7543</v>
      </c>
      <c r="D2769" s="4">
        <v>9500</v>
      </c>
      <c r="E2769" s="4">
        <v>9525</v>
      </c>
      <c r="F2769" t="s">
        <v>8219</v>
      </c>
      <c r="G2769" t="s">
        <v>8224</v>
      </c>
      <c r="H2769" t="s">
        <v>8246</v>
      </c>
      <c r="I2769">
        <v>1402974000</v>
      </c>
      <c r="J2769" s="11">
        <f>(((I2769/60)/60)/24)+DATE(1970,1,1)</f>
        <v>41807.125</v>
      </c>
      <c r="K2769">
        <v>1400290255</v>
      </c>
      <c r="L2769" s="15">
        <f>(((K2769/60)/60)/24)+DATE(1970,1,1)</f>
        <v>41776.063136574077</v>
      </c>
      <c r="M2769" s="63">
        <f>DATEDIF(L2769,J2769,"D")</f>
        <v>31</v>
      </c>
      <c r="N2769" s="5">
        <v>31</v>
      </c>
      <c r="O2769" t="b">
        <v>0</v>
      </c>
      <c r="P2769">
        <v>71</v>
      </c>
      <c r="Q2769" t="b">
        <v>1</v>
      </c>
      <c r="R2769" t="s">
        <v>8271</v>
      </c>
      <c r="S2769" s="2">
        <f>IF(E2769=0,0,E2769/D2769*100)</f>
        <v>100.26315789473684</v>
      </c>
      <c r="T2769" s="4">
        <f>IF(E2769=0,0,E2769/P2769)</f>
        <v>134.1549295774648</v>
      </c>
      <c r="U2769" t="str">
        <f>PROPER(LEFT(R2769,(SEARCH("/",R2769)-2)+1))</f>
        <v>Theater</v>
      </c>
      <c r="V2769" t="str">
        <f>PROPER(RIGHT(R2769,LEN(R2769)-SEARCH("/",R2769)))</f>
        <v>Plays</v>
      </c>
    </row>
    <row r="2770" spans="1:22" x14ac:dyDescent="0.25">
      <c r="A2770">
        <v>3456</v>
      </c>
      <c r="B2770" s="7" t="s">
        <v>3455</v>
      </c>
      <c r="C2770" s="7" t="s">
        <v>7566</v>
      </c>
      <c r="D2770" s="4">
        <v>3000</v>
      </c>
      <c r="E2770" s="4">
        <v>5739</v>
      </c>
      <c r="F2770" t="s">
        <v>8219</v>
      </c>
      <c r="G2770" t="s">
        <v>8224</v>
      </c>
      <c r="H2770" t="s">
        <v>8246</v>
      </c>
      <c r="I2770">
        <v>1406876340</v>
      </c>
      <c r="J2770" s="11">
        <f>(((I2770/60)/60)/24)+DATE(1970,1,1)</f>
        <v>41852.290972222225</v>
      </c>
      <c r="K2770">
        <v>1404190567</v>
      </c>
      <c r="L2770" s="15">
        <f>(((K2770/60)/60)/24)+DATE(1970,1,1)</f>
        <v>41821.205636574072</v>
      </c>
      <c r="M2770" s="63">
        <f>DATEDIF(L2770,J2770,"D")</f>
        <v>31</v>
      </c>
      <c r="N2770" s="5">
        <v>31</v>
      </c>
      <c r="O2770" t="b">
        <v>0</v>
      </c>
      <c r="P2770">
        <v>16</v>
      </c>
      <c r="Q2770" t="b">
        <v>1</v>
      </c>
      <c r="R2770" t="s">
        <v>8271</v>
      </c>
      <c r="S2770" s="2">
        <f>IF(E2770=0,0,E2770/D2770*100)</f>
        <v>191.3</v>
      </c>
      <c r="T2770" s="4">
        <f>IF(E2770=0,0,E2770/P2770)</f>
        <v>358.6875</v>
      </c>
      <c r="U2770" t="str">
        <f>PROPER(LEFT(R2770,(SEARCH("/",R2770)-2)+1))</f>
        <v>Theater</v>
      </c>
      <c r="V2770" t="str">
        <f>PROPER(RIGHT(R2770,LEN(R2770)-SEARCH("/",R2770)))</f>
        <v>Plays</v>
      </c>
    </row>
    <row r="2771" spans="1:22" x14ac:dyDescent="0.25">
      <c r="A2771">
        <v>3457</v>
      </c>
      <c r="B2771" s="7" t="s">
        <v>3456</v>
      </c>
      <c r="C2771" s="7" t="s">
        <v>7567</v>
      </c>
      <c r="D2771" s="4">
        <v>2000</v>
      </c>
      <c r="E2771" s="4">
        <v>2804</v>
      </c>
      <c r="F2771" t="s">
        <v>8219</v>
      </c>
      <c r="G2771" t="s">
        <v>8224</v>
      </c>
      <c r="H2771" t="s">
        <v>8246</v>
      </c>
      <c r="I2771">
        <v>1423720740</v>
      </c>
      <c r="J2771" s="11">
        <f>(((I2771/60)/60)/24)+DATE(1970,1,1)</f>
        <v>42047.249305555553</v>
      </c>
      <c r="K2771">
        <v>1421081857</v>
      </c>
      <c r="L2771" s="15">
        <f>(((K2771/60)/60)/24)+DATE(1970,1,1)</f>
        <v>42016.706678240742</v>
      </c>
      <c r="M2771" s="63">
        <f>DATEDIF(L2771,J2771,"D")</f>
        <v>31</v>
      </c>
      <c r="N2771" s="5">
        <v>31</v>
      </c>
      <c r="O2771" t="b">
        <v>0</v>
      </c>
      <c r="P2771">
        <v>55</v>
      </c>
      <c r="Q2771" t="b">
        <v>1</v>
      </c>
      <c r="R2771" t="s">
        <v>8271</v>
      </c>
      <c r="S2771" s="2">
        <f>IF(E2771=0,0,E2771/D2771*100)</f>
        <v>140.19999999999999</v>
      </c>
      <c r="T2771" s="4">
        <f>IF(E2771=0,0,E2771/P2771)</f>
        <v>50.981818181818184</v>
      </c>
      <c r="U2771" t="str">
        <f>PROPER(LEFT(R2771,(SEARCH("/",R2771)-2)+1))</f>
        <v>Theater</v>
      </c>
      <c r="V2771" t="str">
        <f>PROPER(RIGHT(R2771,LEN(R2771)-SEARCH("/",R2771)))</f>
        <v>Plays</v>
      </c>
    </row>
    <row r="2772" spans="1:22" x14ac:dyDescent="0.25">
      <c r="A2772">
        <v>3535</v>
      </c>
      <c r="B2772" s="7" t="s">
        <v>3534</v>
      </c>
      <c r="C2772" s="7" t="s">
        <v>7645</v>
      </c>
      <c r="D2772" s="4">
        <v>2000</v>
      </c>
      <c r="E2772" s="4">
        <v>2063</v>
      </c>
      <c r="F2772" t="s">
        <v>8219</v>
      </c>
      <c r="G2772" t="s">
        <v>8225</v>
      </c>
      <c r="H2772" t="s">
        <v>8247</v>
      </c>
      <c r="I2772">
        <v>1443808800</v>
      </c>
      <c r="J2772" s="11">
        <f>(((I2772/60)/60)/24)+DATE(1970,1,1)</f>
        <v>42279.75</v>
      </c>
      <c r="K2772">
        <v>1441120910</v>
      </c>
      <c r="L2772" s="15">
        <f>(((K2772/60)/60)/24)+DATE(1970,1,1)</f>
        <v>42248.640162037031</v>
      </c>
      <c r="M2772" s="63">
        <f>DATEDIF(L2772,J2772,"D")</f>
        <v>31</v>
      </c>
      <c r="N2772" s="5">
        <v>31</v>
      </c>
      <c r="O2772" t="b">
        <v>0</v>
      </c>
      <c r="P2772">
        <v>46</v>
      </c>
      <c r="Q2772" t="b">
        <v>1</v>
      </c>
      <c r="R2772" t="s">
        <v>8271</v>
      </c>
      <c r="S2772" s="2">
        <f>IF(E2772=0,0,E2772/D2772*100)</f>
        <v>103.15</v>
      </c>
      <c r="T2772" s="4">
        <f>IF(E2772=0,0,E2772/P2772)</f>
        <v>44.847826086956523</v>
      </c>
      <c r="U2772" t="str">
        <f>PROPER(LEFT(R2772,(SEARCH("/",R2772)-2)+1))</f>
        <v>Theater</v>
      </c>
      <c r="V2772" t="str">
        <f>PROPER(RIGHT(R2772,LEN(R2772)-SEARCH("/",R2772)))</f>
        <v>Plays</v>
      </c>
    </row>
    <row r="2773" spans="1:22" x14ac:dyDescent="0.25">
      <c r="A2773">
        <v>3620</v>
      </c>
      <c r="B2773" s="7" t="s">
        <v>3618</v>
      </c>
      <c r="C2773" s="7" t="s">
        <v>7730</v>
      </c>
      <c r="D2773" s="4">
        <v>10500</v>
      </c>
      <c r="E2773" s="4">
        <v>11045</v>
      </c>
      <c r="F2773" t="s">
        <v>8219</v>
      </c>
      <c r="G2773" t="s">
        <v>8224</v>
      </c>
      <c r="H2773" t="s">
        <v>8246</v>
      </c>
      <c r="I2773">
        <v>1425528000</v>
      </c>
      <c r="J2773" s="11">
        <f>(((I2773/60)/60)/24)+DATE(1970,1,1)</f>
        <v>42068.166666666672</v>
      </c>
      <c r="K2773">
        <v>1422916261</v>
      </c>
      <c r="L2773" s="15">
        <f>(((K2773/60)/60)/24)+DATE(1970,1,1)</f>
        <v>42037.938206018516</v>
      </c>
      <c r="M2773" s="63">
        <f>DATEDIF(L2773,J2773,"D")</f>
        <v>31</v>
      </c>
      <c r="N2773" s="5">
        <v>31</v>
      </c>
      <c r="O2773" t="b">
        <v>0</v>
      </c>
      <c r="P2773">
        <v>197</v>
      </c>
      <c r="Q2773" t="b">
        <v>1</v>
      </c>
      <c r="R2773" t="s">
        <v>8271</v>
      </c>
      <c r="S2773" s="2">
        <f>IF(E2773=0,0,E2773/D2773*100)</f>
        <v>105.19047619047619</v>
      </c>
      <c r="T2773" s="4">
        <f>IF(E2773=0,0,E2773/P2773)</f>
        <v>56.065989847715734</v>
      </c>
      <c r="U2773" t="str">
        <f>PROPER(LEFT(R2773,(SEARCH("/",R2773)-2)+1))</f>
        <v>Theater</v>
      </c>
      <c r="V2773" t="str">
        <f>PROPER(RIGHT(R2773,LEN(R2773)-SEARCH("/",R2773)))</f>
        <v>Plays</v>
      </c>
    </row>
    <row r="2774" spans="1:22" x14ac:dyDescent="0.25">
      <c r="A2774">
        <v>3645</v>
      </c>
      <c r="B2774" s="7" t="s">
        <v>3643</v>
      </c>
      <c r="C2774" s="7" t="s">
        <v>7755</v>
      </c>
      <c r="D2774" s="4">
        <v>1000</v>
      </c>
      <c r="E2774" s="4">
        <v>1</v>
      </c>
      <c r="F2774" t="s">
        <v>8221</v>
      </c>
      <c r="G2774" t="s">
        <v>8229</v>
      </c>
      <c r="H2774" t="s">
        <v>8251</v>
      </c>
      <c r="I2774">
        <v>1479773838</v>
      </c>
      <c r="J2774" s="11">
        <f>(((I2774/60)/60)/24)+DATE(1970,1,1)</f>
        <v>42696.012013888889</v>
      </c>
      <c r="K2774">
        <v>1477178238</v>
      </c>
      <c r="L2774" s="15">
        <f>(((K2774/60)/60)/24)+DATE(1970,1,1)</f>
        <v>42665.970347222217</v>
      </c>
      <c r="M2774" s="63">
        <f>DATEDIF(L2774,J2774,"D")</f>
        <v>31</v>
      </c>
      <c r="N2774" s="5">
        <v>31</v>
      </c>
      <c r="O2774" t="b">
        <v>0</v>
      </c>
      <c r="P2774">
        <v>1</v>
      </c>
      <c r="Q2774" t="b">
        <v>0</v>
      </c>
      <c r="R2774" t="s">
        <v>8305</v>
      </c>
      <c r="S2774" s="2">
        <f>IF(E2774=0,0,E2774/D2774*100)</f>
        <v>0.1</v>
      </c>
      <c r="T2774" s="4">
        <f>IF(E2774=0,0,E2774/P2774)</f>
        <v>1</v>
      </c>
      <c r="U2774" t="str">
        <f>PROPER(LEFT(R2774,(SEARCH("/",R2774)-2)+1))</f>
        <v>Theater</v>
      </c>
      <c r="V2774" t="str">
        <f>PROPER(RIGHT(R2774,LEN(R2774)-SEARCH("/",R2774)))</f>
        <v>Musical</v>
      </c>
    </row>
    <row r="2775" spans="1:22" x14ac:dyDescent="0.25">
      <c r="A2775">
        <v>3646</v>
      </c>
      <c r="B2775" s="7" t="s">
        <v>3644</v>
      </c>
      <c r="C2775" s="7" t="s">
        <v>7756</v>
      </c>
      <c r="D2775" s="4">
        <v>10000</v>
      </c>
      <c r="E2775" s="4">
        <v>481</v>
      </c>
      <c r="F2775" t="s">
        <v>8221</v>
      </c>
      <c r="G2775" t="s">
        <v>8224</v>
      </c>
      <c r="H2775" t="s">
        <v>8246</v>
      </c>
      <c r="I2775">
        <v>1434497400</v>
      </c>
      <c r="J2775" s="11">
        <f>(((I2775/60)/60)/24)+DATE(1970,1,1)</f>
        <v>42171.979166666672</v>
      </c>
      <c r="K2775">
        <v>1431770802</v>
      </c>
      <c r="L2775" s="15">
        <f>(((K2775/60)/60)/24)+DATE(1970,1,1)</f>
        <v>42140.421319444446</v>
      </c>
      <c r="M2775" s="63">
        <f>DATEDIF(L2775,J2775,"D")</f>
        <v>31</v>
      </c>
      <c r="N2775" s="5">
        <v>31</v>
      </c>
      <c r="O2775" t="b">
        <v>0</v>
      </c>
      <c r="P2775">
        <v>8</v>
      </c>
      <c r="Q2775" t="b">
        <v>0</v>
      </c>
      <c r="R2775" t="s">
        <v>8305</v>
      </c>
      <c r="S2775" s="2">
        <f>IF(E2775=0,0,E2775/D2775*100)</f>
        <v>4.8099999999999996</v>
      </c>
      <c r="T2775" s="4">
        <f>IF(E2775=0,0,E2775/P2775)</f>
        <v>60.125</v>
      </c>
      <c r="U2775" t="str">
        <f>PROPER(LEFT(R2775,(SEARCH("/",R2775)-2)+1))</f>
        <v>Theater</v>
      </c>
      <c r="V2775" t="str">
        <f>PROPER(RIGHT(R2775,LEN(R2775)-SEARCH("/",R2775)))</f>
        <v>Musical</v>
      </c>
    </row>
    <row r="2776" spans="1:22" x14ac:dyDescent="0.25">
      <c r="A2776">
        <v>3717</v>
      </c>
      <c r="B2776" s="7" t="s">
        <v>3714</v>
      </c>
      <c r="C2776" s="7" t="s">
        <v>7827</v>
      </c>
      <c r="D2776" s="4">
        <v>4000</v>
      </c>
      <c r="E2776" s="4">
        <v>4030</v>
      </c>
      <c r="F2776" t="s">
        <v>8219</v>
      </c>
      <c r="G2776" t="s">
        <v>8225</v>
      </c>
      <c r="H2776" t="s">
        <v>8247</v>
      </c>
      <c r="I2776">
        <v>1431204449</v>
      </c>
      <c r="J2776" s="11">
        <f>(((I2776/60)/60)/24)+DATE(1970,1,1)</f>
        <v>42133.866307870368</v>
      </c>
      <c r="K2776">
        <v>1428526049</v>
      </c>
      <c r="L2776" s="15">
        <f>(((K2776/60)/60)/24)+DATE(1970,1,1)</f>
        <v>42102.866307870368</v>
      </c>
      <c r="M2776" s="63">
        <f>DATEDIF(L2776,J2776,"D")</f>
        <v>31</v>
      </c>
      <c r="N2776" s="5">
        <v>31</v>
      </c>
      <c r="O2776" t="b">
        <v>0</v>
      </c>
      <c r="P2776">
        <v>13</v>
      </c>
      <c r="Q2776" t="b">
        <v>1</v>
      </c>
      <c r="R2776" t="s">
        <v>8271</v>
      </c>
      <c r="S2776" s="2">
        <f>IF(E2776=0,0,E2776/D2776*100)</f>
        <v>100.75</v>
      </c>
      <c r="T2776" s="4">
        <f>IF(E2776=0,0,E2776/P2776)</f>
        <v>310</v>
      </c>
      <c r="U2776" t="str">
        <f>PROPER(LEFT(R2776,(SEARCH("/",R2776)-2)+1))</f>
        <v>Theater</v>
      </c>
      <c r="V2776" t="str">
        <f>PROPER(RIGHT(R2776,LEN(R2776)-SEARCH("/",R2776)))</f>
        <v>Plays</v>
      </c>
    </row>
    <row r="2777" spans="1:22" x14ac:dyDescent="0.25">
      <c r="A2777">
        <v>3727</v>
      </c>
      <c r="B2777" s="7" t="s">
        <v>3724</v>
      </c>
      <c r="C2777" s="7" t="s">
        <v>7837</v>
      </c>
      <c r="D2777" s="4">
        <v>2000</v>
      </c>
      <c r="E2777" s="4">
        <v>2015</v>
      </c>
      <c r="F2777" t="s">
        <v>8219</v>
      </c>
      <c r="G2777" t="s">
        <v>8224</v>
      </c>
      <c r="H2777" t="s">
        <v>8246</v>
      </c>
      <c r="I2777">
        <v>1476939300</v>
      </c>
      <c r="J2777" s="11">
        <f>(((I2777/60)/60)/24)+DATE(1970,1,1)</f>
        <v>42663.204861111109</v>
      </c>
      <c r="K2777">
        <v>1474273294</v>
      </c>
      <c r="L2777" s="15">
        <f>(((K2777/60)/60)/24)+DATE(1970,1,1)</f>
        <v>42632.348310185189</v>
      </c>
      <c r="M2777" s="63">
        <f>DATEDIF(L2777,J2777,"D")</f>
        <v>31</v>
      </c>
      <c r="N2777" s="5">
        <v>31</v>
      </c>
      <c r="O2777" t="b">
        <v>0</v>
      </c>
      <c r="P2777">
        <v>33</v>
      </c>
      <c r="Q2777" t="b">
        <v>1</v>
      </c>
      <c r="R2777" t="s">
        <v>8271</v>
      </c>
      <c r="S2777" s="2">
        <f>IF(E2777=0,0,E2777/D2777*100)</f>
        <v>100.75</v>
      </c>
      <c r="T2777" s="4">
        <f>IF(E2777=0,0,E2777/P2777)</f>
        <v>61.060606060606062</v>
      </c>
      <c r="U2777" t="str">
        <f>PROPER(LEFT(R2777,(SEARCH("/",R2777)-2)+1))</f>
        <v>Theater</v>
      </c>
      <c r="V2777" t="str">
        <f>PROPER(RIGHT(R2777,LEN(R2777)-SEARCH("/",R2777)))</f>
        <v>Plays</v>
      </c>
    </row>
    <row r="2778" spans="1:22" x14ac:dyDescent="0.25">
      <c r="A2778">
        <v>3731</v>
      </c>
      <c r="B2778" s="7" t="s">
        <v>3728</v>
      </c>
      <c r="C2778" s="7" t="s">
        <v>7841</v>
      </c>
      <c r="D2778" s="4">
        <v>5500</v>
      </c>
      <c r="E2778" s="4">
        <v>620</v>
      </c>
      <c r="F2778" t="s">
        <v>8221</v>
      </c>
      <c r="G2778" t="s">
        <v>8224</v>
      </c>
      <c r="H2778" t="s">
        <v>8246</v>
      </c>
      <c r="I2778">
        <v>1420860180</v>
      </c>
      <c r="J2778" s="11">
        <f>(((I2778/60)/60)/24)+DATE(1970,1,1)</f>
        <v>42014.140972222223</v>
      </c>
      <c r="K2778">
        <v>1418234646</v>
      </c>
      <c r="L2778" s="15">
        <f>(((K2778/60)/60)/24)+DATE(1970,1,1)</f>
        <v>41983.752847222218</v>
      </c>
      <c r="M2778" s="63">
        <f>DATEDIF(L2778,J2778,"D")</f>
        <v>31</v>
      </c>
      <c r="N2778" s="5">
        <v>31</v>
      </c>
      <c r="O2778" t="b">
        <v>0</v>
      </c>
      <c r="P2778">
        <v>12</v>
      </c>
      <c r="Q2778" t="b">
        <v>0</v>
      </c>
      <c r="R2778" t="s">
        <v>8271</v>
      </c>
      <c r="S2778" s="2">
        <f>IF(E2778=0,0,E2778/D2778*100)</f>
        <v>11.272727272727273</v>
      </c>
      <c r="T2778" s="4">
        <f>IF(E2778=0,0,E2778/P2778)</f>
        <v>51.666666666666664</v>
      </c>
      <c r="U2778" t="str">
        <f>PROPER(LEFT(R2778,(SEARCH("/",R2778)-2)+1))</f>
        <v>Theater</v>
      </c>
      <c r="V2778" t="str">
        <f>PROPER(RIGHT(R2778,LEN(R2778)-SEARCH("/",R2778)))</f>
        <v>Plays</v>
      </c>
    </row>
    <row r="2779" spans="1:22" x14ac:dyDescent="0.25">
      <c r="A2779">
        <v>3749</v>
      </c>
      <c r="B2779" s="7" t="s">
        <v>3746</v>
      </c>
      <c r="C2779" s="7" t="s">
        <v>7859</v>
      </c>
      <c r="D2779" s="4">
        <v>500</v>
      </c>
      <c r="E2779" s="4">
        <v>525</v>
      </c>
      <c r="F2779" t="s">
        <v>8219</v>
      </c>
      <c r="G2779" t="s">
        <v>8224</v>
      </c>
      <c r="H2779" t="s">
        <v>8246</v>
      </c>
      <c r="I2779">
        <v>1461902340</v>
      </c>
      <c r="J2779" s="11">
        <f>(((I2779/60)/60)/24)+DATE(1970,1,1)</f>
        <v>42489.165972222225</v>
      </c>
      <c r="K2779">
        <v>1459220588</v>
      </c>
      <c r="L2779" s="15">
        <f>(((K2779/60)/60)/24)+DATE(1970,1,1)</f>
        <v>42458.127175925925</v>
      </c>
      <c r="M2779" s="63">
        <f>DATEDIF(L2779,J2779,"D")</f>
        <v>31</v>
      </c>
      <c r="N2779" s="5">
        <v>31</v>
      </c>
      <c r="O2779" t="b">
        <v>0</v>
      </c>
      <c r="P2779">
        <v>7</v>
      </c>
      <c r="Q2779" t="b">
        <v>1</v>
      </c>
      <c r="R2779" t="s">
        <v>8305</v>
      </c>
      <c r="S2779" s="2">
        <f>IF(E2779=0,0,E2779/D2779*100)</f>
        <v>105</v>
      </c>
      <c r="T2779" s="4">
        <f>IF(E2779=0,0,E2779/P2779)</f>
        <v>75</v>
      </c>
      <c r="U2779" t="str">
        <f>PROPER(LEFT(R2779,(SEARCH("/",R2779)-2)+1))</f>
        <v>Theater</v>
      </c>
      <c r="V2779" t="str">
        <f>PROPER(RIGHT(R2779,LEN(R2779)-SEARCH("/",R2779)))</f>
        <v>Musical</v>
      </c>
    </row>
    <row r="2780" spans="1:22" x14ac:dyDescent="0.25">
      <c r="A2780">
        <v>3758</v>
      </c>
      <c r="B2780" s="7" t="s">
        <v>3755</v>
      </c>
      <c r="C2780" s="7" t="s">
        <v>7868</v>
      </c>
      <c r="D2780" s="4">
        <v>1500</v>
      </c>
      <c r="E2780" s="4">
        <v>1535</v>
      </c>
      <c r="F2780" t="s">
        <v>8219</v>
      </c>
      <c r="G2780" t="s">
        <v>8224</v>
      </c>
      <c r="H2780" t="s">
        <v>8246</v>
      </c>
      <c r="I2780">
        <v>1400475600</v>
      </c>
      <c r="J2780" s="11">
        <f>(((I2780/60)/60)/24)+DATE(1970,1,1)</f>
        <v>41778.208333333336</v>
      </c>
      <c r="K2780">
        <v>1397819938</v>
      </c>
      <c r="L2780" s="15">
        <f>(((K2780/60)/60)/24)+DATE(1970,1,1)</f>
        <v>41747.471504629626</v>
      </c>
      <c r="M2780" s="63">
        <f>DATEDIF(L2780,J2780,"D")</f>
        <v>31</v>
      </c>
      <c r="N2780" s="5">
        <v>31</v>
      </c>
      <c r="O2780" t="b">
        <v>0</v>
      </c>
      <c r="P2780">
        <v>26</v>
      </c>
      <c r="Q2780" t="b">
        <v>1</v>
      </c>
      <c r="R2780" t="s">
        <v>8305</v>
      </c>
      <c r="S2780" s="2">
        <f>IF(E2780=0,0,E2780/D2780*100)</f>
        <v>102.33333333333334</v>
      </c>
      <c r="T2780" s="4">
        <f>IF(E2780=0,0,E2780/P2780)</f>
        <v>59.03846153846154</v>
      </c>
      <c r="U2780" t="str">
        <f>PROPER(LEFT(R2780,(SEARCH("/",R2780)-2)+1))</f>
        <v>Theater</v>
      </c>
      <c r="V2780" t="str">
        <f>PROPER(RIGHT(R2780,LEN(R2780)-SEARCH("/",R2780)))</f>
        <v>Musical</v>
      </c>
    </row>
    <row r="2781" spans="1:22" x14ac:dyDescent="0.25">
      <c r="A2781">
        <v>3801</v>
      </c>
      <c r="B2781" s="7" t="s">
        <v>3798</v>
      </c>
      <c r="C2781" s="7" t="s">
        <v>7911</v>
      </c>
      <c r="D2781" s="4">
        <v>5000</v>
      </c>
      <c r="E2781" s="4">
        <v>426</v>
      </c>
      <c r="F2781" t="s">
        <v>8221</v>
      </c>
      <c r="G2781" t="s">
        <v>8224</v>
      </c>
      <c r="H2781" t="s">
        <v>8246</v>
      </c>
      <c r="I2781">
        <v>1420215216</v>
      </c>
      <c r="J2781" s="11">
        <f>(((I2781/60)/60)/24)+DATE(1970,1,1)</f>
        <v>42006.676111111112</v>
      </c>
      <c r="K2781">
        <v>1417536816</v>
      </c>
      <c r="L2781" s="15">
        <f>(((K2781/60)/60)/24)+DATE(1970,1,1)</f>
        <v>41975.676111111112</v>
      </c>
      <c r="M2781" s="63">
        <f>DATEDIF(L2781,J2781,"D")</f>
        <v>31</v>
      </c>
      <c r="N2781" s="5">
        <v>31</v>
      </c>
      <c r="O2781" t="b">
        <v>0</v>
      </c>
      <c r="P2781">
        <v>9</v>
      </c>
      <c r="Q2781" t="b">
        <v>0</v>
      </c>
      <c r="R2781" t="s">
        <v>8305</v>
      </c>
      <c r="S2781" s="2">
        <f>IF(E2781=0,0,E2781/D2781*100)</f>
        <v>8.52</v>
      </c>
      <c r="T2781" s="4">
        <f>IF(E2781=0,0,E2781/P2781)</f>
        <v>47.333333333333336</v>
      </c>
      <c r="U2781" t="str">
        <f>PROPER(LEFT(R2781,(SEARCH("/",R2781)-2)+1))</f>
        <v>Theater</v>
      </c>
      <c r="V2781" t="str">
        <f>PROPER(RIGHT(R2781,LEN(R2781)-SEARCH("/",R2781)))</f>
        <v>Musical</v>
      </c>
    </row>
    <row r="2782" spans="1:22" x14ac:dyDescent="0.25">
      <c r="A2782">
        <v>3846</v>
      </c>
      <c r="B2782" s="7" t="s">
        <v>3843</v>
      </c>
      <c r="C2782" s="7" t="s">
        <v>7955</v>
      </c>
      <c r="D2782" s="4">
        <v>7000</v>
      </c>
      <c r="E2782" s="4">
        <v>189</v>
      </c>
      <c r="F2782" t="s">
        <v>8221</v>
      </c>
      <c r="G2782" t="s">
        <v>8224</v>
      </c>
      <c r="H2782" t="s">
        <v>8246</v>
      </c>
      <c r="I2782">
        <v>1412405940</v>
      </c>
      <c r="J2782" s="11">
        <f>(((I2782/60)/60)/24)+DATE(1970,1,1)</f>
        <v>41916.290972222225</v>
      </c>
      <c r="K2782">
        <v>1409721542</v>
      </c>
      <c r="L2782" s="15">
        <f>(((K2782/60)/60)/24)+DATE(1970,1,1)</f>
        <v>41885.221550925926</v>
      </c>
      <c r="M2782" s="63">
        <f>DATEDIF(L2782,J2782,"D")</f>
        <v>31</v>
      </c>
      <c r="N2782" s="5">
        <v>31</v>
      </c>
      <c r="O2782" t="b">
        <v>1</v>
      </c>
      <c r="P2782">
        <v>8</v>
      </c>
      <c r="Q2782" t="b">
        <v>0</v>
      </c>
      <c r="R2782" t="s">
        <v>8271</v>
      </c>
      <c r="S2782" s="2">
        <f>IF(E2782=0,0,E2782/D2782*100)</f>
        <v>2.7</v>
      </c>
      <c r="T2782" s="4">
        <f>IF(E2782=0,0,E2782/P2782)</f>
        <v>23.625</v>
      </c>
      <c r="U2782" t="str">
        <f>PROPER(LEFT(R2782,(SEARCH("/",R2782)-2)+1))</f>
        <v>Theater</v>
      </c>
      <c r="V2782" t="str">
        <f>PROPER(RIGHT(R2782,LEN(R2782)-SEARCH("/",R2782)))</f>
        <v>Plays</v>
      </c>
    </row>
    <row r="2783" spans="1:22" x14ac:dyDescent="0.25">
      <c r="A2783">
        <v>3878</v>
      </c>
      <c r="B2783" s="7" t="s">
        <v>3875</v>
      </c>
      <c r="C2783" s="7" t="s">
        <v>7987</v>
      </c>
      <c r="D2783" s="4">
        <v>18000</v>
      </c>
      <c r="E2783" s="4">
        <v>10</v>
      </c>
      <c r="F2783" t="s">
        <v>8220</v>
      </c>
      <c r="G2783" t="s">
        <v>8224</v>
      </c>
      <c r="H2783" t="s">
        <v>8246</v>
      </c>
      <c r="I2783">
        <v>1435636740</v>
      </c>
      <c r="J2783" s="11">
        <f>(((I2783/60)/60)/24)+DATE(1970,1,1)</f>
        <v>42185.165972222225</v>
      </c>
      <c r="K2783">
        <v>1433014746</v>
      </c>
      <c r="L2783" s="15">
        <f>(((K2783/60)/60)/24)+DATE(1970,1,1)</f>
        <v>42154.818819444445</v>
      </c>
      <c r="M2783" s="63">
        <f>DATEDIF(L2783,J2783,"D")</f>
        <v>31</v>
      </c>
      <c r="N2783" s="5">
        <v>31</v>
      </c>
      <c r="O2783" t="b">
        <v>0</v>
      </c>
      <c r="P2783">
        <v>1</v>
      </c>
      <c r="Q2783" t="b">
        <v>0</v>
      </c>
      <c r="R2783" t="s">
        <v>8305</v>
      </c>
      <c r="S2783" s="2">
        <f>IF(E2783=0,0,E2783/D2783*100)</f>
        <v>5.5555555555555552E-2</v>
      </c>
      <c r="T2783" s="4">
        <f>IF(E2783=0,0,E2783/P2783)</f>
        <v>10</v>
      </c>
      <c r="U2783" t="str">
        <f>PROPER(LEFT(R2783,(SEARCH("/",R2783)-2)+1))</f>
        <v>Theater</v>
      </c>
      <c r="V2783" t="str">
        <f>PROPER(RIGHT(R2783,LEN(R2783)-SEARCH("/",R2783)))</f>
        <v>Musical</v>
      </c>
    </row>
    <row r="2784" spans="1:22" x14ac:dyDescent="0.25">
      <c r="A2784">
        <v>3889</v>
      </c>
      <c r="B2784" s="7" t="s">
        <v>3886</v>
      </c>
      <c r="C2784" s="7" t="s">
        <v>7997</v>
      </c>
      <c r="D2784" s="4">
        <v>8000</v>
      </c>
      <c r="E2784" s="4">
        <v>118</v>
      </c>
      <c r="F2784" t="s">
        <v>8221</v>
      </c>
      <c r="G2784" t="s">
        <v>8224</v>
      </c>
      <c r="H2784" t="s">
        <v>8246</v>
      </c>
      <c r="I2784">
        <v>1420413960</v>
      </c>
      <c r="J2784" s="11">
        <f>(((I2784/60)/60)/24)+DATE(1970,1,1)</f>
        <v>42008.976388888885</v>
      </c>
      <c r="K2784">
        <v>1417651630</v>
      </c>
      <c r="L2784" s="15">
        <f>(((K2784/60)/60)/24)+DATE(1970,1,1)</f>
        <v>41977.004976851851</v>
      </c>
      <c r="M2784" s="63">
        <f>DATEDIF(L2784,J2784,"D")</f>
        <v>31</v>
      </c>
      <c r="N2784" s="5">
        <v>31</v>
      </c>
      <c r="O2784" t="b">
        <v>0</v>
      </c>
      <c r="P2784">
        <v>9</v>
      </c>
      <c r="Q2784" t="b">
        <v>0</v>
      </c>
      <c r="R2784" t="s">
        <v>8271</v>
      </c>
      <c r="S2784" s="2">
        <f>IF(E2784=0,0,E2784/D2784*100)</f>
        <v>1.4749999999999999</v>
      </c>
      <c r="T2784" s="4">
        <f>IF(E2784=0,0,E2784/P2784)</f>
        <v>13.111111111111111</v>
      </c>
      <c r="U2784" t="str">
        <f>PROPER(LEFT(R2784,(SEARCH("/",R2784)-2)+1))</f>
        <v>Theater</v>
      </c>
      <c r="V2784" t="str">
        <f>PROPER(RIGHT(R2784,LEN(R2784)-SEARCH("/",R2784)))</f>
        <v>Plays</v>
      </c>
    </row>
    <row r="2785" spans="1:22" x14ac:dyDescent="0.25">
      <c r="A2785">
        <v>3894</v>
      </c>
      <c r="B2785" s="7" t="s">
        <v>3891</v>
      </c>
      <c r="C2785" s="7" t="s">
        <v>8002</v>
      </c>
      <c r="D2785" s="4">
        <v>15000</v>
      </c>
      <c r="E2785" s="4">
        <v>520</v>
      </c>
      <c r="F2785" t="s">
        <v>8221</v>
      </c>
      <c r="G2785" t="s">
        <v>8224</v>
      </c>
      <c r="H2785" t="s">
        <v>8246</v>
      </c>
      <c r="I2785">
        <v>1481000340</v>
      </c>
      <c r="J2785" s="11">
        <f>(((I2785/60)/60)/24)+DATE(1970,1,1)</f>
        <v>42710.207638888889</v>
      </c>
      <c r="K2785">
        <v>1478386812</v>
      </c>
      <c r="L2785" s="15">
        <f>(((K2785/60)/60)/24)+DATE(1970,1,1)</f>
        <v>42679.958472222221</v>
      </c>
      <c r="M2785" s="63">
        <f>DATEDIF(L2785,J2785,"D")</f>
        <v>31</v>
      </c>
      <c r="N2785" s="5">
        <v>31</v>
      </c>
      <c r="O2785" t="b">
        <v>0</v>
      </c>
      <c r="P2785">
        <v>11</v>
      </c>
      <c r="Q2785" t="b">
        <v>0</v>
      </c>
      <c r="R2785" t="s">
        <v>8271</v>
      </c>
      <c r="S2785" s="2">
        <f>IF(E2785=0,0,E2785/D2785*100)</f>
        <v>3.4666666666666663</v>
      </c>
      <c r="T2785" s="4">
        <f>IF(E2785=0,0,E2785/P2785)</f>
        <v>47.272727272727273</v>
      </c>
      <c r="U2785" t="str">
        <f>PROPER(LEFT(R2785,(SEARCH("/",R2785)-2)+1))</f>
        <v>Theater</v>
      </c>
      <c r="V2785" t="str">
        <f>PROPER(RIGHT(R2785,LEN(R2785)-SEARCH("/",R2785)))</f>
        <v>Plays</v>
      </c>
    </row>
    <row r="2786" spans="1:22" x14ac:dyDescent="0.25">
      <c r="A2786">
        <v>3895</v>
      </c>
      <c r="B2786" s="7" t="s">
        <v>3892</v>
      </c>
      <c r="C2786" s="7" t="s">
        <v>8003</v>
      </c>
      <c r="D2786" s="4">
        <v>1000</v>
      </c>
      <c r="E2786" s="4">
        <v>50</v>
      </c>
      <c r="F2786" t="s">
        <v>8221</v>
      </c>
      <c r="G2786" t="s">
        <v>8224</v>
      </c>
      <c r="H2786" t="s">
        <v>8246</v>
      </c>
      <c r="I2786">
        <v>1425103218</v>
      </c>
      <c r="J2786" s="11">
        <f>(((I2786/60)/60)/24)+DATE(1970,1,1)</f>
        <v>42063.250208333338</v>
      </c>
      <c r="K2786">
        <v>1422424818</v>
      </c>
      <c r="L2786" s="15">
        <f>(((K2786/60)/60)/24)+DATE(1970,1,1)</f>
        <v>42032.250208333338</v>
      </c>
      <c r="M2786" s="63">
        <f>DATEDIF(L2786,J2786,"D")</f>
        <v>31</v>
      </c>
      <c r="N2786" s="5">
        <v>31</v>
      </c>
      <c r="O2786" t="b">
        <v>0</v>
      </c>
      <c r="P2786">
        <v>1</v>
      </c>
      <c r="Q2786" t="b">
        <v>0</v>
      </c>
      <c r="R2786" t="s">
        <v>8271</v>
      </c>
      <c r="S2786" s="2">
        <f>IF(E2786=0,0,E2786/D2786*100)</f>
        <v>5</v>
      </c>
      <c r="T2786" s="4">
        <f>IF(E2786=0,0,E2786/P2786)</f>
        <v>50</v>
      </c>
      <c r="U2786" t="str">
        <f>PROPER(LEFT(R2786,(SEARCH("/",R2786)-2)+1))</f>
        <v>Theater</v>
      </c>
      <c r="V2786" t="str">
        <f>PROPER(RIGHT(R2786,LEN(R2786)-SEARCH("/",R2786)))</f>
        <v>Plays</v>
      </c>
    </row>
    <row r="2787" spans="1:22" x14ac:dyDescent="0.25">
      <c r="A2787">
        <v>3938</v>
      </c>
      <c r="B2787" s="7" t="s">
        <v>3935</v>
      </c>
      <c r="C2787" s="7" t="s">
        <v>8046</v>
      </c>
      <c r="D2787" s="4">
        <v>3255</v>
      </c>
      <c r="E2787" s="4">
        <v>397</v>
      </c>
      <c r="F2787" t="s">
        <v>8221</v>
      </c>
      <c r="G2787" t="s">
        <v>8224</v>
      </c>
      <c r="H2787" t="s">
        <v>8246</v>
      </c>
      <c r="I2787">
        <v>1435441454</v>
      </c>
      <c r="J2787" s="11">
        <f>(((I2787/60)/60)/24)+DATE(1970,1,1)</f>
        <v>42182.905717592599</v>
      </c>
      <c r="K2787">
        <v>1432763054</v>
      </c>
      <c r="L2787" s="15">
        <f>(((K2787/60)/60)/24)+DATE(1970,1,1)</f>
        <v>42151.905717592599</v>
      </c>
      <c r="M2787" s="63">
        <f>DATEDIF(L2787,J2787,"D")</f>
        <v>31</v>
      </c>
      <c r="N2787" s="5">
        <v>31</v>
      </c>
      <c r="O2787" t="b">
        <v>0</v>
      </c>
      <c r="P2787">
        <v>5</v>
      </c>
      <c r="Q2787" t="b">
        <v>0</v>
      </c>
      <c r="R2787" t="s">
        <v>8271</v>
      </c>
      <c r="S2787" s="2">
        <f>IF(E2787=0,0,E2787/D2787*100)</f>
        <v>12.196620583717358</v>
      </c>
      <c r="T2787" s="4">
        <f>IF(E2787=0,0,E2787/P2787)</f>
        <v>79.400000000000006</v>
      </c>
      <c r="U2787" t="str">
        <f>PROPER(LEFT(R2787,(SEARCH("/",R2787)-2)+1))</f>
        <v>Theater</v>
      </c>
      <c r="V2787" t="str">
        <f>PROPER(RIGHT(R2787,LEN(R2787)-SEARCH("/",R2787)))</f>
        <v>Plays</v>
      </c>
    </row>
    <row r="2788" spans="1:22" x14ac:dyDescent="0.25">
      <c r="A2788">
        <v>3943</v>
      </c>
      <c r="B2788" s="7" t="s">
        <v>3940</v>
      </c>
      <c r="C2788" s="7" t="s">
        <v>8051</v>
      </c>
      <c r="D2788" s="4">
        <v>5000</v>
      </c>
      <c r="E2788" s="4">
        <v>1782</v>
      </c>
      <c r="F2788" t="s">
        <v>8221</v>
      </c>
      <c r="G2788" t="s">
        <v>8224</v>
      </c>
      <c r="H2788" t="s">
        <v>8246</v>
      </c>
      <c r="I2788">
        <v>1446483000</v>
      </c>
      <c r="J2788" s="11">
        <f>(((I2788/60)/60)/24)+DATE(1970,1,1)</f>
        <v>42310.701388888891</v>
      </c>
      <c r="K2788">
        <v>1443811268</v>
      </c>
      <c r="L2788" s="15">
        <f>(((K2788/60)/60)/24)+DATE(1970,1,1)</f>
        <v>42279.778564814813</v>
      </c>
      <c r="M2788" s="63">
        <f>DATEDIF(L2788,J2788,"D")</f>
        <v>31</v>
      </c>
      <c r="N2788" s="5">
        <v>31</v>
      </c>
      <c r="O2788" t="b">
        <v>0</v>
      </c>
      <c r="P2788">
        <v>13</v>
      </c>
      <c r="Q2788" t="b">
        <v>0</v>
      </c>
      <c r="R2788" t="s">
        <v>8271</v>
      </c>
      <c r="S2788" s="2">
        <f>IF(E2788=0,0,E2788/D2788*100)</f>
        <v>35.64</v>
      </c>
      <c r="T2788" s="4">
        <f>IF(E2788=0,0,E2788/P2788)</f>
        <v>137.07692307692307</v>
      </c>
      <c r="U2788" t="str">
        <f>PROPER(LEFT(R2788,(SEARCH("/",R2788)-2)+1))</f>
        <v>Theater</v>
      </c>
      <c r="V2788" t="str">
        <f>PROPER(RIGHT(R2788,LEN(R2788)-SEARCH("/",R2788)))</f>
        <v>Plays</v>
      </c>
    </row>
    <row r="2789" spans="1:22" x14ac:dyDescent="0.25">
      <c r="A2789">
        <v>3984</v>
      </c>
      <c r="B2789" s="7" t="s">
        <v>3980</v>
      </c>
      <c r="C2789" s="7" t="s">
        <v>8090</v>
      </c>
      <c r="D2789" s="4">
        <v>1500</v>
      </c>
      <c r="E2789" s="4">
        <v>95</v>
      </c>
      <c r="F2789" t="s">
        <v>8221</v>
      </c>
      <c r="G2789" t="s">
        <v>8225</v>
      </c>
      <c r="H2789" t="s">
        <v>8247</v>
      </c>
      <c r="I2789">
        <v>1415404800</v>
      </c>
      <c r="J2789" s="11">
        <f>(((I2789/60)/60)/24)+DATE(1970,1,1)</f>
        <v>41951</v>
      </c>
      <c r="K2789">
        <v>1412809644</v>
      </c>
      <c r="L2789" s="15">
        <f>(((K2789/60)/60)/24)+DATE(1970,1,1)</f>
        <v>41920.963472222218</v>
      </c>
      <c r="M2789" s="63">
        <f>DATEDIF(L2789,J2789,"D")</f>
        <v>31</v>
      </c>
      <c r="N2789" s="5">
        <v>31</v>
      </c>
      <c r="O2789" t="b">
        <v>0</v>
      </c>
      <c r="P2789">
        <v>10</v>
      </c>
      <c r="Q2789" t="b">
        <v>0</v>
      </c>
      <c r="R2789" t="s">
        <v>8271</v>
      </c>
      <c r="S2789" s="2">
        <f>IF(E2789=0,0,E2789/D2789*100)</f>
        <v>6.3333333333333339</v>
      </c>
      <c r="T2789" s="4">
        <f>IF(E2789=0,0,E2789/P2789)</f>
        <v>9.5</v>
      </c>
      <c r="U2789" t="str">
        <f>PROPER(LEFT(R2789,(SEARCH("/",R2789)-2)+1))</f>
        <v>Theater</v>
      </c>
      <c r="V2789" t="str">
        <f>PROPER(RIGHT(R2789,LEN(R2789)-SEARCH("/",R2789)))</f>
        <v>Plays</v>
      </c>
    </row>
    <row r="2790" spans="1:22" x14ac:dyDescent="0.25">
      <c r="A2790">
        <v>4033</v>
      </c>
      <c r="B2790" s="7" t="s">
        <v>4029</v>
      </c>
      <c r="C2790" s="7" t="s">
        <v>8138</v>
      </c>
      <c r="D2790" s="4">
        <v>23900</v>
      </c>
      <c r="E2790" s="4">
        <v>6141.99</v>
      </c>
      <c r="F2790" t="s">
        <v>8221</v>
      </c>
      <c r="G2790" t="s">
        <v>8225</v>
      </c>
      <c r="H2790" t="s">
        <v>8247</v>
      </c>
      <c r="I2790">
        <v>1475398800</v>
      </c>
      <c r="J2790" s="11">
        <f>(((I2790/60)/60)/24)+DATE(1970,1,1)</f>
        <v>42645.375</v>
      </c>
      <c r="K2790">
        <v>1472711224</v>
      </c>
      <c r="L2790" s="15">
        <f>(((K2790/60)/60)/24)+DATE(1970,1,1)</f>
        <v>42614.268796296295</v>
      </c>
      <c r="M2790" s="63">
        <f>DATEDIF(L2790,J2790,"D")</f>
        <v>31</v>
      </c>
      <c r="N2790" s="5">
        <v>31</v>
      </c>
      <c r="O2790" t="b">
        <v>0</v>
      </c>
      <c r="P2790">
        <v>94</v>
      </c>
      <c r="Q2790" t="b">
        <v>0</v>
      </c>
      <c r="R2790" t="s">
        <v>8271</v>
      </c>
      <c r="S2790" s="2">
        <f>IF(E2790=0,0,E2790/D2790*100)</f>
        <v>25.698702928870294</v>
      </c>
      <c r="T2790" s="4">
        <f>IF(E2790=0,0,E2790/P2790)</f>
        <v>65.340319148936175</v>
      </c>
      <c r="U2790" t="str">
        <f>PROPER(LEFT(R2790,(SEARCH("/",R2790)-2)+1))</f>
        <v>Theater</v>
      </c>
      <c r="V2790" t="str">
        <f>PROPER(RIGHT(R2790,LEN(R2790)-SEARCH("/",R2790)))</f>
        <v>Plays</v>
      </c>
    </row>
    <row r="2791" spans="1:22" x14ac:dyDescent="0.25">
      <c r="A2791">
        <v>4054</v>
      </c>
      <c r="B2791" s="7" t="s">
        <v>4050</v>
      </c>
      <c r="C2791" s="7" t="s">
        <v>8158</v>
      </c>
      <c r="D2791" s="4">
        <v>8880</v>
      </c>
      <c r="E2791" s="4">
        <v>0</v>
      </c>
      <c r="F2791" t="s">
        <v>8221</v>
      </c>
      <c r="G2791" t="s">
        <v>8224</v>
      </c>
      <c r="H2791" t="s">
        <v>8246</v>
      </c>
      <c r="I2791">
        <v>1475294400</v>
      </c>
      <c r="J2791" s="11">
        <f>(((I2791/60)/60)/24)+DATE(1970,1,1)</f>
        <v>42644.166666666672</v>
      </c>
      <c r="K2791">
        <v>1472674285</v>
      </c>
      <c r="L2791" s="15">
        <f>(((K2791/60)/60)/24)+DATE(1970,1,1)</f>
        <v>42613.841261574074</v>
      </c>
      <c r="M2791" s="63">
        <f>DATEDIF(L2791,J2791,"D")</f>
        <v>31</v>
      </c>
      <c r="N2791" s="5">
        <v>31</v>
      </c>
      <c r="O2791" t="b">
        <v>0</v>
      </c>
      <c r="P2791">
        <v>0</v>
      </c>
      <c r="Q2791" t="b">
        <v>0</v>
      </c>
      <c r="R2791" t="s">
        <v>8271</v>
      </c>
      <c r="S2791" s="2">
        <f>IF(E2791=0,0,E2791/D2791*100)</f>
        <v>0</v>
      </c>
      <c r="T2791" s="4">
        <f>IF(E2791=0,0,E2791/P2791)</f>
        <v>0</v>
      </c>
      <c r="U2791" t="str">
        <f>PROPER(LEFT(R2791,(SEARCH("/",R2791)-2)+1))</f>
        <v>Theater</v>
      </c>
      <c r="V2791" t="str">
        <f>PROPER(RIGHT(R2791,LEN(R2791)-SEARCH("/",R2791)))</f>
        <v>Plays</v>
      </c>
    </row>
    <row r="2792" spans="1:22" x14ac:dyDescent="0.25">
      <c r="A2792">
        <v>11</v>
      </c>
      <c r="B2792" s="7" t="s">
        <v>13</v>
      </c>
      <c r="C2792" s="7" t="s">
        <v>4122</v>
      </c>
      <c r="D2792" s="4">
        <v>5000</v>
      </c>
      <c r="E2792" s="4">
        <v>6025</v>
      </c>
      <c r="F2792" t="s">
        <v>8219</v>
      </c>
      <c r="G2792" t="s">
        <v>8224</v>
      </c>
      <c r="H2792" t="s">
        <v>8246</v>
      </c>
      <c r="I2792">
        <v>1471834800</v>
      </c>
      <c r="J2792" s="11">
        <f>(((I2792/60)/60)/24)+DATE(1970,1,1)</f>
        <v>42604.125</v>
      </c>
      <c r="K2792">
        <v>1469126462</v>
      </c>
      <c r="L2792" s="15">
        <f>(((K2792/60)/60)/24)+DATE(1970,1,1)</f>
        <v>42572.778495370367</v>
      </c>
      <c r="M2792" s="63">
        <f>DATEDIF(L2792,J2792,"D")</f>
        <v>32</v>
      </c>
      <c r="N2792" s="5">
        <v>32</v>
      </c>
      <c r="O2792" t="b">
        <v>0</v>
      </c>
      <c r="P2792">
        <v>75</v>
      </c>
      <c r="Q2792" t="b">
        <v>1</v>
      </c>
      <c r="R2792" t="s">
        <v>8265</v>
      </c>
      <c r="S2792" s="2">
        <f>IF(E2792=0,0,E2792/D2792*100)</f>
        <v>120.5</v>
      </c>
      <c r="T2792" s="4">
        <f>IF(E2792=0,0,E2792/P2792)</f>
        <v>80.333333333333329</v>
      </c>
      <c r="U2792" t="str">
        <f>PROPER(LEFT(R2792,(SEARCH("/",R2792)-2)+1))</f>
        <v>Film &amp; Video</v>
      </c>
      <c r="V2792" t="str">
        <f>PROPER(RIGHT(R2792,LEN(R2792)-SEARCH("/",R2792)))</f>
        <v>Television</v>
      </c>
    </row>
    <row r="2793" spans="1:22" x14ac:dyDescent="0.25">
      <c r="A2793">
        <v>69</v>
      </c>
      <c r="B2793" s="7" t="s">
        <v>71</v>
      </c>
      <c r="C2793" s="7" t="s">
        <v>4180</v>
      </c>
      <c r="D2793" s="4">
        <v>10000</v>
      </c>
      <c r="E2793" s="4">
        <v>11094.23</v>
      </c>
      <c r="F2793" t="s">
        <v>8219</v>
      </c>
      <c r="G2793" t="s">
        <v>8224</v>
      </c>
      <c r="H2793" t="s">
        <v>8246</v>
      </c>
      <c r="I2793">
        <v>1317538740</v>
      </c>
      <c r="J2793" s="11">
        <f>(((I2793/60)/60)/24)+DATE(1970,1,1)</f>
        <v>40818.290972222225</v>
      </c>
      <c r="K2793">
        <v>1314765025</v>
      </c>
      <c r="L2793" s="15">
        <f>(((K2793/60)/60)/24)+DATE(1970,1,1)</f>
        <v>40786.187789351854</v>
      </c>
      <c r="M2793" s="63">
        <f>DATEDIF(L2793,J2793,"D")</f>
        <v>32</v>
      </c>
      <c r="N2793" s="5">
        <v>32</v>
      </c>
      <c r="O2793" t="b">
        <v>0</v>
      </c>
      <c r="P2793">
        <v>178</v>
      </c>
      <c r="Q2793" t="b">
        <v>1</v>
      </c>
      <c r="R2793" t="s">
        <v>8266</v>
      </c>
      <c r="S2793" s="2">
        <f>IF(E2793=0,0,E2793/D2793*100)</f>
        <v>110.9423</v>
      </c>
      <c r="T2793" s="4">
        <f>IF(E2793=0,0,E2793/P2793)</f>
        <v>62.327134831460668</v>
      </c>
      <c r="U2793" t="str">
        <f>PROPER(LEFT(R2793,(SEARCH("/",R2793)-2)+1))</f>
        <v>Film &amp; Video</v>
      </c>
      <c r="V2793" t="str">
        <f>PROPER(RIGHT(R2793,LEN(R2793)-SEARCH("/",R2793)))</f>
        <v>Shorts</v>
      </c>
    </row>
    <row r="2794" spans="1:22" x14ac:dyDescent="0.25">
      <c r="A2794">
        <v>162</v>
      </c>
      <c r="B2794" s="7" t="s">
        <v>164</v>
      </c>
      <c r="C2794" s="7" t="s">
        <v>4272</v>
      </c>
      <c r="D2794" s="4">
        <v>2800</v>
      </c>
      <c r="E2794" s="4">
        <v>435</v>
      </c>
      <c r="F2794" t="s">
        <v>8221</v>
      </c>
      <c r="G2794" t="s">
        <v>8224</v>
      </c>
      <c r="H2794" t="s">
        <v>8246</v>
      </c>
      <c r="I2794">
        <v>1408232520</v>
      </c>
      <c r="J2794" s="11">
        <f>(((I2794/60)/60)/24)+DATE(1970,1,1)</f>
        <v>41867.987500000003</v>
      </c>
      <c r="K2794">
        <v>1405393356</v>
      </c>
      <c r="L2794" s="15">
        <f>(((K2794/60)/60)/24)+DATE(1970,1,1)</f>
        <v>41835.126805555556</v>
      </c>
      <c r="M2794" s="63">
        <f>DATEDIF(L2794,J2794,"D")</f>
        <v>32</v>
      </c>
      <c r="N2794" s="5">
        <v>32</v>
      </c>
      <c r="O2794" t="b">
        <v>0</v>
      </c>
      <c r="P2794">
        <v>10</v>
      </c>
      <c r="Q2794" t="b">
        <v>0</v>
      </c>
      <c r="R2794" t="s">
        <v>8268</v>
      </c>
      <c r="S2794" s="2">
        <f>IF(E2794=0,0,E2794/D2794*100)</f>
        <v>15.535714285714286</v>
      </c>
      <c r="T2794" s="4">
        <f>IF(E2794=0,0,E2794/P2794)</f>
        <v>43.5</v>
      </c>
      <c r="U2794" t="str">
        <f>PROPER(LEFT(R2794,(SEARCH("/",R2794)-2)+1))</f>
        <v>Film &amp; Video</v>
      </c>
      <c r="V2794" t="str">
        <f>PROPER(RIGHT(R2794,LEN(R2794)-SEARCH("/",R2794)))</f>
        <v>Drama</v>
      </c>
    </row>
    <row r="2795" spans="1:22" x14ac:dyDescent="0.25">
      <c r="A2795">
        <v>219</v>
      </c>
      <c r="B2795" s="7" t="s">
        <v>221</v>
      </c>
      <c r="C2795" s="7" t="s">
        <v>4329</v>
      </c>
      <c r="D2795" s="4">
        <v>50000</v>
      </c>
      <c r="E2795" s="4">
        <v>8815</v>
      </c>
      <c r="F2795" t="s">
        <v>8221</v>
      </c>
      <c r="G2795" t="s">
        <v>8224</v>
      </c>
      <c r="H2795" t="s">
        <v>8246</v>
      </c>
      <c r="I2795">
        <v>1459493940</v>
      </c>
      <c r="J2795" s="11">
        <f>(((I2795/60)/60)/24)+DATE(1970,1,1)</f>
        <v>42461.290972222225</v>
      </c>
      <c r="K2795">
        <v>1456732225</v>
      </c>
      <c r="L2795" s="15">
        <f>(((K2795/60)/60)/24)+DATE(1970,1,1)</f>
        <v>42429.326678240745</v>
      </c>
      <c r="M2795" s="63">
        <f>DATEDIF(L2795,J2795,"D")</f>
        <v>32</v>
      </c>
      <c r="N2795" s="5">
        <v>32</v>
      </c>
      <c r="O2795" t="b">
        <v>0</v>
      </c>
      <c r="P2795">
        <v>76</v>
      </c>
      <c r="Q2795" t="b">
        <v>0</v>
      </c>
      <c r="R2795" t="s">
        <v>8268</v>
      </c>
      <c r="S2795" s="2">
        <f>IF(E2795=0,0,E2795/D2795*100)</f>
        <v>17.630000000000003</v>
      </c>
      <c r="T2795" s="4">
        <f>IF(E2795=0,0,E2795/P2795)</f>
        <v>115.98684210526316</v>
      </c>
      <c r="U2795" t="str">
        <f>PROPER(LEFT(R2795,(SEARCH("/",R2795)-2)+1))</f>
        <v>Film &amp; Video</v>
      </c>
      <c r="V2795" t="str">
        <f>PROPER(RIGHT(R2795,LEN(R2795)-SEARCH("/",R2795)))</f>
        <v>Drama</v>
      </c>
    </row>
    <row r="2796" spans="1:22" x14ac:dyDescent="0.25">
      <c r="A2796">
        <v>251</v>
      </c>
      <c r="B2796" s="7" t="s">
        <v>252</v>
      </c>
      <c r="C2796" s="7" t="s">
        <v>4361</v>
      </c>
      <c r="D2796" s="4">
        <v>3500</v>
      </c>
      <c r="E2796" s="4">
        <v>4395</v>
      </c>
      <c r="F2796" t="s">
        <v>8219</v>
      </c>
      <c r="G2796" t="s">
        <v>8224</v>
      </c>
      <c r="H2796" t="s">
        <v>8246</v>
      </c>
      <c r="I2796">
        <v>1337194800</v>
      </c>
      <c r="J2796" s="11">
        <f>(((I2796/60)/60)/24)+DATE(1970,1,1)</f>
        <v>41045.791666666664</v>
      </c>
      <c r="K2796">
        <v>1334429646</v>
      </c>
      <c r="L2796" s="15">
        <f>(((K2796/60)/60)/24)+DATE(1970,1,1)</f>
        <v>41013.787569444445</v>
      </c>
      <c r="M2796" s="63">
        <f>DATEDIF(L2796,J2796,"D")</f>
        <v>32</v>
      </c>
      <c r="N2796" s="5">
        <v>32</v>
      </c>
      <c r="O2796" t="b">
        <v>1</v>
      </c>
      <c r="P2796">
        <v>77</v>
      </c>
      <c r="Q2796" t="b">
        <v>1</v>
      </c>
      <c r="R2796" t="s">
        <v>8269</v>
      </c>
      <c r="S2796" s="2">
        <f>IF(E2796=0,0,E2796/D2796*100)</f>
        <v>125.57142857142858</v>
      </c>
      <c r="T2796" s="4">
        <f>IF(E2796=0,0,E2796/P2796)</f>
        <v>57.077922077922075</v>
      </c>
      <c r="U2796" t="str">
        <f>PROPER(LEFT(R2796,(SEARCH("/",R2796)-2)+1))</f>
        <v>Film &amp; Video</v>
      </c>
      <c r="V2796" t="str">
        <f>PROPER(RIGHT(R2796,LEN(R2796)-SEARCH("/",R2796)))</f>
        <v>Documentary</v>
      </c>
    </row>
    <row r="2797" spans="1:22" x14ac:dyDescent="0.25">
      <c r="A2797">
        <v>330</v>
      </c>
      <c r="B2797" s="7" t="s">
        <v>331</v>
      </c>
      <c r="C2797" s="7" t="s">
        <v>4440</v>
      </c>
      <c r="D2797" s="4">
        <v>35000</v>
      </c>
      <c r="E2797" s="4">
        <v>35640</v>
      </c>
      <c r="F2797" t="s">
        <v>8219</v>
      </c>
      <c r="G2797" t="s">
        <v>8224</v>
      </c>
      <c r="H2797" t="s">
        <v>8246</v>
      </c>
      <c r="I2797">
        <v>1368763140</v>
      </c>
      <c r="J2797" s="11">
        <f>(((I2797/60)/60)/24)+DATE(1970,1,1)</f>
        <v>41411.165972222225</v>
      </c>
      <c r="K2797">
        <v>1366028563</v>
      </c>
      <c r="L2797" s="15">
        <f>(((K2797/60)/60)/24)+DATE(1970,1,1)</f>
        <v>41379.515775462962</v>
      </c>
      <c r="M2797" s="63">
        <f>DATEDIF(L2797,J2797,"D")</f>
        <v>32</v>
      </c>
      <c r="N2797" s="5">
        <v>32</v>
      </c>
      <c r="O2797" t="b">
        <v>1</v>
      </c>
      <c r="P2797">
        <v>340</v>
      </c>
      <c r="Q2797" t="b">
        <v>1</v>
      </c>
      <c r="R2797" t="s">
        <v>8269</v>
      </c>
      <c r="S2797" s="2">
        <f>IF(E2797=0,0,E2797/D2797*100)</f>
        <v>101.82857142857142</v>
      </c>
      <c r="T2797" s="4">
        <f>IF(E2797=0,0,E2797/P2797)</f>
        <v>104.82352941176471</v>
      </c>
      <c r="U2797" t="str">
        <f>PROPER(LEFT(R2797,(SEARCH("/",R2797)-2)+1))</f>
        <v>Film &amp; Video</v>
      </c>
      <c r="V2797" t="str">
        <f>PROPER(RIGHT(R2797,LEN(R2797)-SEARCH("/",R2797)))</f>
        <v>Documentary</v>
      </c>
    </row>
    <row r="2798" spans="1:22" x14ac:dyDescent="0.25">
      <c r="A2798">
        <v>411</v>
      </c>
      <c r="B2798" s="7" t="s">
        <v>412</v>
      </c>
      <c r="C2798" s="7" t="s">
        <v>4521</v>
      </c>
      <c r="D2798" s="4">
        <v>30000</v>
      </c>
      <c r="E2798" s="4">
        <v>30315</v>
      </c>
      <c r="F2798" t="s">
        <v>8219</v>
      </c>
      <c r="G2798" t="s">
        <v>8224</v>
      </c>
      <c r="H2798" t="s">
        <v>8246</v>
      </c>
      <c r="I2798">
        <v>1387688400</v>
      </c>
      <c r="J2798" s="11">
        <f>(((I2798/60)/60)/24)+DATE(1970,1,1)</f>
        <v>41630.208333333336</v>
      </c>
      <c r="K2798">
        <v>1384920804</v>
      </c>
      <c r="L2798" s="15">
        <f>(((K2798/60)/60)/24)+DATE(1970,1,1)</f>
        <v>41598.17597222222</v>
      </c>
      <c r="M2798" s="63">
        <f>DATEDIF(L2798,J2798,"D")</f>
        <v>32</v>
      </c>
      <c r="N2798" s="5">
        <v>32</v>
      </c>
      <c r="O2798" t="b">
        <v>0</v>
      </c>
      <c r="P2798">
        <v>241</v>
      </c>
      <c r="Q2798" t="b">
        <v>1</v>
      </c>
      <c r="R2798" t="s">
        <v>8269</v>
      </c>
      <c r="S2798" s="2">
        <f>IF(E2798=0,0,E2798/D2798*100)</f>
        <v>101.05</v>
      </c>
      <c r="T2798" s="4">
        <f>IF(E2798=0,0,E2798/P2798)</f>
        <v>125.78838174273859</v>
      </c>
      <c r="U2798" t="str">
        <f>PROPER(LEFT(R2798,(SEARCH("/",R2798)-2)+1))</f>
        <v>Film &amp; Video</v>
      </c>
      <c r="V2798" t="str">
        <f>PROPER(RIGHT(R2798,LEN(R2798)-SEARCH("/",R2798)))</f>
        <v>Documentary</v>
      </c>
    </row>
    <row r="2799" spans="1:22" x14ac:dyDescent="0.25">
      <c r="A2799">
        <v>460</v>
      </c>
      <c r="B2799" s="7" t="s">
        <v>461</v>
      </c>
      <c r="C2799" s="7" t="s">
        <v>4570</v>
      </c>
      <c r="D2799" s="4">
        <v>8500</v>
      </c>
      <c r="E2799" s="4">
        <v>25</v>
      </c>
      <c r="F2799" t="s">
        <v>8221</v>
      </c>
      <c r="G2799" t="s">
        <v>8224</v>
      </c>
      <c r="H2799" t="s">
        <v>8246</v>
      </c>
      <c r="I2799">
        <v>1401595200</v>
      </c>
      <c r="J2799" s="11">
        <f>(((I2799/60)/60)/24)+DATE(1970,1,1)</f>
        <v>41791.166666666664</v>
      </c>
      <c r="K2799">
        <v>1398862875</v>
      </c>
      <c r="L2799" s="15">
        <f>(((K2799/60)/60)/24)+DATE(1970,1,1)</f>
        <v>41759.542534722219</v>
      </c>
      <c r="M2799" s="63">
        <f>DATEDIF(L2799,J2799,"D")</f>
        <v>32</v>
      </c>
      <c r="N2799" s="5">
        <v>32</v>
      </c>
      <c r="O2799" t="b">
        <v>0</v>
      </c>
      <c r="P2799">
        <v>2</v>
      </c>
      <c r="Q2799" t="b">
        <v>0</v>
      </c>
      <c r="R2799" t="s">
        <v>8270</v>
      </c>
      <c r="S2799" s="2">
        <f>IF(E2799=0,0,E2799/D2799*100)</f>
        <v>0.29411764705882354</v>
      </c>
      <c r="T2799" s="4">
        <f>IF(E2799=0,0,E2799/P2799)</f>
        <v>12.5</v>
      </c>
      <c r="U2799" t="str">
        <f>PROPER(LEFT(R2799,(SEARCH("/",R2799)-2)+1))</f>
        <v>Film &amp; Video</v>
      </c>
      <c r="V2799" t="str">
        <f>PROPER(RIGHT(R2799,LEN(R2799)-SEARCH("/",R2799)))</f>
        <v>Animation</v>
      </c>
    </row>
    <row r="2800" spans="1:22" x14ac:dyDescent="0.25">
      <c r="A2800">
        <v>658</v>
      </c>
      <c r="B2800" s="7" t="s">
        <v>659</v>
      </c>
      <c r="C2800" s="7" t="s">
        <v>4768</v>
      </c>
      <c r="D2800" s="4">
        <v>28888</v>
      </c>
      <c r="E2800" s="4">
        <v>30177</v>
      </c>
      <c r="F2800" t="s">
        <v>8219</v>
      </c>
      <c r="G2800" t="s">
        <v>8224</v>
      </c>
      <c r="H2800" t="s">
        <v>8246</v>
      </c>
      <c r="I2800">
        <v>1437933600</v>
      </c>
      <c r="J2800" s="11">
        <f>(((I2800/60)/60)/24)+DATE(1970,1,1)</f>
        <v>42211.75</v>
      </c>
      <c r="K2800">
        <v>1435117889</v>
      </c>
      <c r="L2800" s="15">
        <f>(((K2800/60)/60)/24)+DATE(1970,1,1)</f>
        <v>42179.160752314812</v>
      </c>
      <c r="M2800" s="63">
        <f>DATEDIF(L2800,J2800,"D")</f>
        <v>32</v>
      </c>
      <c r="N2800" s="5">
        <v>32</v>
      </c>
      <c r="O2800" t="b">
        <v>0</v>
      </c>
      <c r="P2800">
        <v>276</v>
      </c>
      <c r="Q2800" t="b">
        <v>1</v>
      </c>
      <c r="R2800" t="s">
        <v>8273</v>
      </c>
      <c r="S2800" s="2">
        <f>IF(E2800=0,0,E2800/D2800*100)</f>
        <v>104.46206037108834</v>
      </c>
      <c r="T2800" s="4">
        <f>IF(E2800=0,0,E2800/P2800)</f>
        <v>109.33695652173913</v>
      </c>
      <c r="U2800" t="str">
        <f>PROPER(LEFT(R2800,(SEARCH("/",R2800)-2)+1))</f>
        <v>Technology</v>
      </c>
      <c r="V2800" t="str">
        <f>PROPER(RIGHT(R2800,LEN(R2800)-SEARCH("/",R2800)))</f>
        <v>Wearables</v>
      </c>
    </row>
    <row r="2801" spans="1:22" x14ac:dyDescent="0.25">
      <c r="A2801">
        <v>718</v>
      </c>
      <c r="B2801" s="7" t="s">
        <v>719</v>
      </c>
      <c r="C2801" s="7" t="s">
        <v>4828</v>
      </c>
      <c r="D2801" s="4">
        <v>12000</v>
      </c>
      <c r="E2801" s="4">
        <v>90</v>
      </c>
      <c r="F2801" t="s">
        <v>8221</v>
      </c>
      <c r="G2801" t="s">
        <v>8224</v>
      </c>
      <c r="H2801" t="s">
        <v>8246</v>
      </c>
      <c r="I2801">
        <v>1487397540</v>
      </c>
      <c r="J2801" s="11">
        <f>(((I2801/60)/60)/24)+DATE(1970,1,1)</f>
        <v>42784.249305555553</v>
      </c>
      <c r="K2801">
        <v>1484684247</v>
      </c>
      <c r="L2801" s="15">
        <f>(((K2801/60)/60)/24)+DATE(1970,1,1)</f>
        <v>42752.845451388886</v>
      </c>
      <c r="M2801" s="63">
        <f>DATEDIF(L2801,J2801,"D")</f>
        <v>32</v>
      </c>
      <c r="N2801" s="5">
        <v>32</v>
      </c>
      <c r="O2801" t="b">
        <v>0</v>
      </c>
      <c r="P2801">
        <v>4</v>
      </c>
      <c r="Q2801" t="b">
        <v>0</v>
      </c>
      <c r="R2801" t="s">
        <v>8273</v>
      </c>
      <c r="S2801" s="2">
        <f>IF(E2801=0,0,E2801/D2801*100)</f>
        <v>0.75</v>
      </c>
      <c r="T2801" s="4">
        <f>IF(E2801=0,0,E2801/P2801)</f>
        <v>22.5</v>
      </c>
      <c r="U2801" t="str">
        <f>PROPER(LEFT(R2801,(SEARCH("/",R2801)-2)+1))</f>
        <v>Technology</v>
      </c>
      <c r="V2801" t="str">
        <f>PROPER(RIGHT(R2801,LEN(R2801)-SEARCH("/",R2801)))</f>
        <v>Wearables</v>
      </c>
    </row>
    <row r="2802" spans="1:22" x14ac:dyDescent="0.25">
      <c r="A2802">
        <v>797</v>
      </c>
      <c r="B2802" s="7" t="s">
        <v>798</v>
      </c>
      <c r="C2802" s="7" t="s">
        <v>4907</v>
      </c>
      <c r="D2802" s="4">
        <v>3000</v>
      </c>
      <c r="E2802" s="4">
        <v>3226</v>
      </c>
      <c r="F2802" t="s">
        <v>8219</v>
      </c>
      <c r="G2802" t="s">
        <v>8224</v>
      </c>
      <c r="H2802" t="s">
        <v>8246</v>
      </c>
      <c r="I2802">
        <v>1335672000</v>
      </c>
      <c r="J2802" s="11">
        <f>(((I2802/60)/60)/24)+DATE(1970,1,1)</f>
        <v>41028.166666666664</v>
      </c>
      <c r="K2802">
        <v>1332978688</v>
      </c>
      <c r="L2802" s="15">
        <f>(((K2802/60)/60)/24)+DATE(1970,1,1)</f>
        <v>40996.994074074071</v>
      </c>
      <c r="M2802" s="63">
        <f>DATEDIF(L2802,J2802,"D")</f>
        <v>32</v>
      </c>
      <c r="N2802" s="5">
        <v>32</v>
      </c>
      <c r="O2802" t="b">
        <v>0</v>
      </c>
      <c r="P2802">
        <v>71</v>
      </c>
      <c r="Q2802" t="b">
        <v>1</v>
      </c>
      <c r="R2802" t="s">
        <v>8276</v>
      </c>
      <c r="S2802" s="2">
        <f>IF(E2802=0,0,E2802/D2802*100)</f>
        <v>107.53333333333333</v>
      </c>
      <c r="T2802" s="4">
        <f>IF(E2802=0,0,E2802/P2802)</f>
        <v>45.436619718309856</v>
      </c>
      <c r="U2802" t="str">
        <f>PROPER(LEFT(R2802,(SEARCH("/",R2802)-2)+1))</f>
        <v>Music</v>
      </c>
      <c r="V2802" t="str">
        <f>PROPER(RIGHT(R2802,LEN(R2802)-SEARCH("/",R2802)))</f>
        <v>Rock</v>
      </c>
    </row>
    <row r="2803" spans="1:22" x14ac:dyDescent="0.25">
      <c r="A2803">
        <v>816</v>
      </c>
      <c r="B2803" s="7" t="s">
        <v>817</v>
      </c>
      <c r="C2803" s="7" t="s">
        <v>4926</v>
      </c>
      <c r="D2803" s="4">
        <v>7000</v>
      </c>
      <c r="E2803" s="4">
        <v>8058.55</v>
      </c>
      <c r="F2803" t="s">
        <v>8219</v>
      </c>
      <c r="G2803" t="s">
        <v>8224</v>
      </c>
      <c r="H2803" t="s">
        <v>8246</v>
      </c>
      <c r="I2803">
        <v>1365489000</v>
      </c>
      <c r="J2803" s="11">
        <f>(((I2803/60)/60)/24)+DATE(1970,1,1)</f>
        <v>41373.270833333336</v>
      </c>
      <c r="K2803">
        <v>1362776043</v>
      </c>
      <c r="L2803" s="15">
        <f>(((K2803/60)/60)/24)+DATE(1970,1,1)</f>
        <v>41341.870868055557</v>
      </c>
      <c r="M2803" s="63">
        <f>DATEDIF(L2803,J2803,"D")</f>
        <v>32</v>
      </c>
      <c r="N2803" s="5">
        <v>32</v>
      </c>
      <c r="O2803" t="b">
        <v>0</v>
      </c>
      <c r="P2803">
        <v>205</v>
      </c>
      <c r="Q2803" t="b">
        <v>1</v>
      </c>
      <c r="R2803" t="s">
        <v>8276</v>
      </c>
      <c r="S2803" s="2">
        <f>IF(E2803=0,0,E2803/D2803*100)</f>
        <v>115.12214285714286</v>
      </c>
      <c r="T2803" s="4">
        <f>IF(E2803=0,0,E2803/P2803)</f>
        <v>39.31</v>
      </c>
      <c r="U2803" t="str">
        <f>PROPER(LEFT(R2803,(SEARCH("/",R2803)-2)+1))</f>
        <v>Music</v>
      </c>
      <c r="V2803" t="str">
        <f>PROPER(RIGHT(R2803,LEN(R2803)-SEARCH("/",R2803)))</f>
        <v>Rock</v>
      </c>
    </row>
    <row r="2804" spans="1:22" x14ac:dyDescent="0.25">
      <c r="A2804">
        <v>909</v>
      </c>
      <c r="B2804" s="7" t="s">
        <v>910</v>
      </c>
      <c r="C2804" s="7" t="s">
        <v>5019</v>
      </c>
      <c r="D2804" s="4">
        <v>16000</v>
      </c>
      <c r="E2804" s="4">
        <v>520</v>
      </c>
      <c r="F2804" t="s">
        <v>8221</v>
      </c>
      <c r="G2804" t="s">
        <v>8224</v>
      </c>
      <c r="H2804" t="s">
        <v>8246</v>
      </c>
      <c r="I2804">
        <v>1343016000</v>
      </c>
      <c r="J2804" s="11">
        <f>(((I2804/60)/60)/24)+DATE(1970,1,1)</f>
        <v>41113.166666666664</v>
      </c>
      <c r="K2804">
        <v>1340296440</v>
      </c>
      <c r="L2804" s="15">
        <f>(((K2804/60)/60)/24)+DATE(1970,1,1)</f>
        <v>41081.69027777778</v>
      </c>
      <c r="M2804" s="63">
        <f>DATEDIF(L2804,J2804,"D")</f>
        <v>32</v>
      </c>
      <c r="N2804" s="5">
        <v>32</v>
      </c>
      <c r="O2804" t="b">
        <v>0</v>
      </c>
      <c r="P2804">
        <v>8</v>
      </c>
      <c r="Q2804" t="b">
        <v>0</v>
      </c>
      <c r="R2804" t="s">
        <v>8278</v>
      </c>
      <c r="S2804" s="2">
        <f>IF(E2804=0,0,E2804/D2804*100)</f>
        <v>3.25</v>
      </c>
      <c r="T2804" s="4">
        <f>IF(E2804=0,0,E2804/P2804)</f>
        <v>65</v>
      </c>
      <c r="U2804" t="str">
        <f>PROPER(LEFT(R2804,(SEARCH("/",R2804)-2)+1))</f>
        <v>Music</v>
      </c>
      <c r="V2804" t="str">
        <f>PROPER(RIGHT(R2804,LEN(R2804)-SEARCH("/",R2804)))</f>
        <v>Jazz</v>
      </c>
    </row>
    <row r="2805" spans="1:22" x14ac:dyDescent="0.25">
      <c r="A2805">
        <v>915</v>
      </c>
      <c r="B2805" s="7" t="s">
        <v>916</v>
      </c>
      <c r="C2805" s="7" t="s">
        <v>5025</v>
      </c>
      <c r="D2805" s="4">
        <v>6500</v>
      </c>
      <c r="E2805" s="4">
        <v>375</v>
      </c>
      <c r="F2805" t="s">
        <v>8221</v>
      </c>
      <c r="G2805" t="s">
        <v>8224</v>
      </c>
      <c r="H2805" t="s">
        <v>8246</v>
      </c>
      <c r="I2805">
        <v>1330577940</v>
      </c>
      <c r="J2805" s="11">
        <f>(((I2805/60)/60)/24)+DATE(1970,1,1)</f>
        <v>40969.207638888889</v>
      </c>
      <c r="K2805">
        <v>1327853914</v>
      </c>
      <c r="L2805" s="15">
        <f>(((K2805/60)/60)/24)+DATE(1970,1,1)</f>
        <v>40937.679560185185</v>
      </c>
      <c r="M2805" s="63">
        <f>DATEDIF(L2805,J2805,"D")</f>
        <v>32</v>
      </c>
      <c r="N2805" s="5">
        <v>32</v>
      </c>
      <c r="O2805" t="b">
        <v>0</v>
      </c>
      <c r="P2805">
        <v>9</v>
      </c>
      <c r="Q2805" t="b">
        <v>0</v>
      </c>
      <c r="R2805" t="s">
        <v>8278</v>
      </c>
      <c r="S2805" s="2">
        <f>IF(E2805=0,0,E2805/D2805*100)</f>
        <v>5.7692307692307692</v>
      </c>
      <c r="T2805" s="4">
        <f>IF(E2805=0,0,E2805/P2805)</f>
        <v>41.666666666666664</v>
      </c>
      <c r="U2805" t="str">
        <f>PROPER(LEFT(R2805,(SEARCH("/",R2805)-2)+1))</f>
        <v>Music</v>
      </c>
      <c r="V2805" t="str">
        <f>PROPER(RIGHT(R2805,LEN(R2805)-SEARCH("/",R2805)))</f>
        <v>Jazz</v>
      </c>
    </row>
    <row r="2806" spans="1:22" x14ac:dyDescent="0.25">
      <c r="A2806">
        <v>917</v>
      </c>
      <c r="B2806" s="7" t="s">
        <v>918</v>
      </c>
      <c r="C2806" s="7" t="s">
        <v>5027</v>
      </c>
      <c r="D2806" s="4">
        <v>5000</v>
      </c>
      <c r="E2806" s="4">
        <v>30</v>
      </c>
      <c r="F2806" t="s">
        <v>8221</v>
      </c>
      <c r="G2806" t="s">
        <v>8224</v>
      </c>
      <c r="H2806" t="s">
        <v>8246</v>
      </c>
      <c r="I2806">
        <v>1405305000</v>
      </c>
      <c r="J2806" s="11">
        <f>(((I2806/60)/60)/24)+DATE(1970,1,1)</f>
        <v>41834.104166666664</v>
      </c>
      <c r="K2806">
        <v>1402612730</v>
      </c>
      <c r="L2806" s="15">
        <f>(((K2806/60)/60)/24)+DATE(1970,1,1)</f>
        <v>41802.94363425926</v>
      </c>
      <c r="M2806" s="63">
        <f>DATEDIF(L2806,J2806,"D")</f>
        <v>32</v>
      </c>
      <c r="N2806" s="5">
        <v>32</v>
      </c>
      <c r="O2806" t="b">
        <v>0</v>
      </c>
      <c r="P2806">
        <v>1</v>
      </c>
      <c r="Q2806" t="b">
        <v>0</v>
      </c>
      <c r="R2806" t="s">
        <v>8278</v>
      </c>
      <c r="S2806" s="2">
        <f>IF(E2806=0,0,E2806/D2806*100)</f>
        <v>0.6</v>
      </c>
      <c r="T2806" s="4">
        <f>IF(E2806=0,0,E2806/P2806)</f>
        <v>30</v>
      </c>
      <c r="U2806" t="str">
        <f>PROPER(LEFT(R2806,(SEARCH("/",R2806)-2)+1))</f>
        <v>Music</v>
      </c>
      <c r="V2806" t="str">
        <f>PROPER(RIGHT(R2806,LEN(R2806)-SEARCH("/",R2806)))</f>
        <v>Jazz</v>
      </c>
    </row>
    <row r="2807" spans="1:22" x14ac:dyDescent="0.25">
      <c r="A2807">
        <v>965</v>
      </c>
      <c r="B2807" s="7" t="s">
        <v>966</v>
      </c>
      <c r="C2807" s="7" t="s">
        <v>5075</v>
      </c>
      <c r="D2807" s="4">
        <v>25000</v>
      </c>
      <c r="E2807" s="4">
        <v>298</v>
      </c>
      <c r="F2807" t="s">
        <v>8221</v>
      </c>
      <c r="G2807" t="s">
        <v>8224</v>
      </c>
      <c r="H2807" t="s">
        <v>8246</v>
      </c>
      <c r="I2807">
        <v>1477454340</v>
      </c>
      <c r="J2807" s="11">
        <f>(((I2807/60)/60)/24)+DATE(1970,1,1)</f>
        <v>42669.165972222225</v>
      </c>
      <c r="K2807">
        <v>1474676646</v>
      </c>
      <c r="L2807" s="15">
        <f>(((K2807/60)/60)/24)+DATE(1970,1,1)</f>
        <v>42637.016736111109</v>
      </c>
      <c r="M2807" s="63">
        <f>DATEDIF(L2807,J2807,"D")</f>
        <v>32</v>
      </c>
      <c r="N2807" s="5">
        <v>32</v>
      </c>
      <c r="O2807" t="b">
        <v>0</v>
      </c>
      <c r="P2807">
        <v>6</v>
      </c>
      <c r="Q2807" t="b">
        <v>0</v>
      </c>
      <c r="R2807" t="s">
        <v>8273</v>
      </c>
      <c r="S2807" s="2">
        <f>IF(E2807=0,0,E2807/D2807*100)</f>
        <v>1.1919999999999999</v>
      </c>
      <c r="T2807" s="4">
        <f>IF(E2807=0,0,E2807/P2807)</f>
        <v>49.666666666666664</v>
      </c>
      <c r="U2807" t="str">
        <f>PROPER(LEFT(R2807,(SEARCH("/",R2807)-2)+1))</f>
        <v>Technology</v>
      </c>
      <c r="V2807" t="str">
        <f>PROPER(RIGHT(R2807,LEN(R2807)-SEARCH("/",R2807)))</f>
        <v>Wearables</v>
      </c>
    </row>
    <row r="2808" spans="1:22" x14ac:dyDescent="0.25">
      <c r="A2808">
        <v>1034</v>
      </c>
      <c r="B2808" s="7" t="s">
        <v>1035</v>
      </c>
      <c r="C2808" s="7" t="s">
        <v>5144</v>
      </c>
      <c r="D2808" s="4">
        <v>5000</v>
      </c>
      <c r="E2808" s="4">
        <v>6500.09</v>
      </c>
      <c r="F2808" t="s">
        <v>8219</v>
      </c>
      <c r="G2808" t="s">
        <v>8224</v>
      </c>
      <c r="H2808" t="s">
        <v>8246</v>
      </c>
      <c r="I2808">
        <v>1470369540</v>
      </c>
      <c r="J2808" s="11">
        <f>(((I2808/60)/60)/24)+DATE(1970,1,1)</f>
        <v>42587.165972222225</v>
      </c>
      <c r="K2808">
        <v>1467604804</v>
      </c>
      <c r="L2808" s="15">
        <f>(((K2808/60)/60)/24)+DATE(1970,1,1)</f>
        <v>42555.166712962964</v>
      </c>
      <c r="M2808" s="63">
        <f>DATEDIF(L2808,J2808,"D")</f>
        <v>32</v>
      </c>
      <c r="N2808" s="5">
        <v>32</v>
      </c>
      <c r="O2808" t="b">
        <v>0</v>
      </c>
      <c r="P2808">
        <v>166</v>
      </c>
      <c r="Q2808" t="b">
        <v>1</v>
      </c>
      <c r="R2808" t="s">
        <v>8280</v>
      </c>
      <c r="S2808" s="2">
        <f>IF(E2808=0,0,E2808/D2808*100)</f>
        <v>130.0018</v>
      </c>
      <c r="T2808" s="4">
        <f>IF(E2808=0,0,E2808/P2808)</f>
        <v>39.157168674698795</v>
      </c>
      <c r="U2808" t="str">
        <f>PROPER(LEFT(R2808,(SEARCH("/",R2808)-2)+1))</f>
        <v>Music</v>
      </c>
      <c r="V2808" t="str">
        <f>PROPER(RIGHT(R2808,LEN(R2808)-SEARCH("/",R2808)))</f>
        <v>Electronic Music</v>
      </c>
    </row>
    <row r="2809" spans="1:22" x14ac:dyDescent="0.25">
      <c r="A2809">
        <v>1036</v>
      </c>
      <c r="B2809" s="7" t="s">
        <v>1037</v>
      </c>
      <c r="C2809" s="7" t="s">
        <v>5146</v>
      </c>
      <c r="D2809" s="4">
        <v>4500</v>
      </c>
      <c r="E2809" s="4">
        <v>5056.22</v>
      </c>
      <c r="F2809" t="s">
        <v>8219</v>
      </c>
      <c r="G2809" t="s">
        <v>8224</v>
      </c>
      <c r="H2809" t="s">
        <v>8246</v>
      </c>
      <c r="I2809">
        <v>1357545600</v>
      </c>
      <c r="J2809" s="11">
        <f>(((I2809/60)/60)/24)+DATE(1970,1,1)</f>
        <v>41281.333333333336</v>
      </c>
      <c r="K2809">
        <v>1354790790</v>
      </c>
      <c r="L2809" s="15">
        <f>(((K2809/60)/60)/24)+DATE(1970,1,1)</f>
        <v>41249.448958333334</v>
      </c>
      <c r="M2809" s="63">
        <f>DATEDIF(L2809,J2809,"D")</f>
        <v>32</v>
      </c>
      <c r="N2809" s="5">
        <v>32</v>
      </c>
      <c r="O2809" t="b">
        <v>0</v>
      </c>
      <c r="P2809">
        <v>211</v>
      </c>
      <c r="Q2809" t="b">
        <v>1</v>
      </c>
      <c r="R2809" t="s">
        <v>8280</v>
      </c>
      <c r="S2809" s="2">
        <f>IF(E2809=0,0,E2809/D2809*100)</f>
        <v>112.36044444444444</v>
      </c>
      <c r="T2809" s="4">
        <f>IF(E2809=0,0,E2809/P2809)</f>
        <v>23.963127962085309</v>
      </c>
      <c r="U2809" t="str">
        <f>PROPER(LEFT(R2809,(SEARCH("/",R2809)-2)+1))</f>
        <v>Music</v>
      </c>
      <c r="V2809" t="str">
        <f>PROPER(RIGHT(R2809,LEN(R2809)-SEARCH("/",R2809)))</f>
        <v>Electronic Music</v>
      </c>
    </row>
    <row r="2810" spans="1:22" x14ac:dyDescent="0.25">
      <c r="A2810">
        <v>1069</v>
      </c>
      <c r="B2810" s="7" t="s">
        <v>1070</v>
      </c>
      <c r="C2810" s="7" t="s">
        <v>5179</v>
      </c>
      <c r="D2810" s="4">
        <v>2200</v>
      </c>
      <c r="E2810" s="4">
        <v>850</v>
      </c>
      <c r="F2810" t="s">
        <v>8221</v>
      </c>
      <c r="G2810" t="s">
        <v>8224</v>
      </c>
      <c r="H2810" t="s">
        <v>8246</v>
      </c>
      <c r="I2810">
        <v>1385447459</v>
      </c>
      <c r="J2810" s="11">
        <f>(((I2810/60)/60)/24)+DATE(1970,1,1)</f>
        <v>41604.271516203706</v>
      </c>
      <c r="K2810">
        <v>1382679059</v>
      </c>
      <c r="L2810" s="15">
        <f>(((K2810/60)/60)/24)+DATE(1970,1,1)</f>
        <v>41572.229849537034</v>
      </c>
      <c r="M2810" s="63">
        <f>DATEDIF(L2810,J2810,"D")</f>
        <v>32</v>
      </c>
      <c r="N2810" s="5">
        <v>32</v>
      </c>
      <c r="O2810" t="b">
        <v>0</v>
      </c>
      <c r="P2810">
        <v>21</v>
      </c>
      <c r="Q2810" t="b">
        <v>0</v>
      </c>
      <c r="R2810" t="s">
        <v>8282</v>
      </c>
      <c r="S2810" s="2">
        <f>IF(E2810=0,0,E2810/D2810*100)</f>
        <v>38.636363636363633</v>
      </c>
      <c r="T2810" s="4">
        <f>IF(E2810=0,0,E2810/P2810)</f>
        <v>40.476190476190474</v>
      </c>
      <c r="U2810" t="str">
        <f>PROPER(LEFT(R2810,(SEARCH("/",R2810)-2)+1))</f>
        <v>Games</v>
      </c>
      <c r="V2810" t="str">
        <f>PROPER(RIGHT(R2810,LEN(R2810)-SEARCH("/",R2810)))</f>
        <v>Video Games</v>
      </c>
    </row>
    <row r="2811" spans="1:22" x14ac:dyDescent="0.25">
      <c r="A2811">
        <v>1187</v>
      </c>
      <c r="B2811" s="7" t="s">
        <v>1188</v>
      </c>
      <c r="C2811" s="7" t="s">
        <v>5297</v>
      </c>
      <c r="D2811" s="4">
        <v>8750</v>
      </c>
      <c r="E2811" s="4">
        <v>9111</v>
      </c>
      <c r="F2811" t="s">
        <v>8219</v>
      </c>
      <c r="G2811" t="s">
        <v>8224</v>
      </c>
      <c r="H2811" t="s">
        <v>8246</v>
      </c>
      <c r="I2811">
        <v>1431885600</v>
      </c>
      <c r="J2811" s="11">
        <f>(((I2811/60)/60)/24)+DATE(1970,1,1)</f>
        <v>42141.75</v>
      </c>
      <c r="K2811">
        <v>1429133323</v>
      </c>
      <c r="L2811" s="15">
        <f>(((K2811/60)/60)/24)+DATE(1970,1,1)</f>
        <v>42109.894942129627</v>
      </c>
      <c r="M2811" s="63">
        <f>DATEDIF(L2811,J2811,"D")</f>
        <v>32</v>
      </c>
      <c r="N2811" s="5">
        <v>32</v>
      </c>
      <c r="O2811" t="b">
        <v>0</v>
      </c>
      <c r="P2811">
        <v>70</v>
      </c>
      <c r="Q2811" t="b">
        <v>1</v>
      </c>
      <c r="R2811" t="s">
        <v>8285</v>
      </c>
      <c r="S2811" s="2">
        <f>IF(E2811=0,0,E2811/D2811*100)</f>
        <v>104.12571428571428</v>
      </c>
      <c r="T2811" s="4">
        <f>IF(E2811=0,0,E2811/P2811)</f>
        <v>130.15714285714284</v>
      </c>
      <c r="U2811" t="str">
        <f>PROPER(LEFT(R2811,(SEARCH("/",R2811)-2)+1))</f>
        <v>Photography</v>
      </c>
      <c r="V2811" t="str">
        <f>PROPER(RIGHT(R2811,LEN(R2811)-SEARCH("/",R2811)))</f>
        <v>Photobooks</v>
      </c>
    </row>
    <row r="2812" spans="1:22" x14ac:dyDescent="0.25">
      <c r="A2812">
        <v>1199</v>
      </c>
      <c r="B2812" s="7" t="s">
        <v>1200</v>
      </c>
      <c r="C2812" s="7" t="s">
        <v>5309</v>
      </c>
      <c r="D2812" s="4">
        <v>2658</v>
      </c>
      <c r="E2812" s="4">
        <v>2693</v>
      </c>
      <c r="F2812" t="s">
        <v>8219</v>
      </c>
      <c r="G2812" t="s">
        <v>8225</v>
      </c>
      <c r="H2812" t="s">
        <v>8247</v>
      </c>
      <c r="I2812">
        <v>1436380200</v>
      </c>
      <c r="J2812" s="11">
        <f>(((I2812/60)/60)/24)+DATE(1970,1,1)</f>
        <v>42193.770833333328</v>
      </c>
      <c r="K2812">
        <v>1433615400</v>
      </c>
      <c r="L2812" s="15">
        <f>(((K2812/60)/60)/24)+DATE(1970,1,1)</f>
        <v>42161.770833333328</v>
      </c>
      <c r="M2812" s="63">
        <f>DATEDIF(L2812,J2812,"D")</f>
        <v>32</v>
      </c>
      <c r="N2812" s="5">
        <v>32</v>
      </c>
      <c r="O2812" t="b">
        <v>0</v>
      </c>
      <c r="P2812">
        <v>9</v>
      </c>
      <c r="Q2812" t="b">
        <v>1</v>
      </c>
      <c r="R2812" t="s">
        <v>8285</v>
      </c>
      <c r="S2812" s="2">
        <f>IF(E2812=0,0,E2812/D2812*100)</f>
        <v>101.31677953348381</v>
      </c>
      <c r="T2812" s="4">
        <f>IF(E2812=0,0,E2812/P2812)</f>
        <v>299.22222222222223</v>
      </c>
      <c r="U2812" t="str">
        <f>PROPER(LEFT(R2812,(SEARCH("/",R2812)-2)+1))</f>
        <v>Photography</v>
      </c>
      <c r="V2812" t="str">
        <f>PROPER(RIGHT(R2812,LEN(R2812)-SEARCH("/",R2812)))</f>
        <v>Photobooks</v>
      </c>
    </row>
    <row r="2813" spans="1:22" x14ac:dyDescent="0.25">
      <c r="A2813">
        <v>1216</v>
      </c>
      <c r="B2813" s="7" t="s">
        <v>1217</v>
      </c>
      <c r="C2813" s="7" t="s">
        <v>5326</v>
      </c>
      <c r="D2813" s="4">
        <v>14000</v>
      </c>
      <c r="E2813" s="4">
        <v>20398</v>
      </c>
      <c r="F2813" t="s">
        <v>8219</v>
      </c>
      <c r="G2813" t="s">
        <v>8224</v>
      </c>
      <c r="H2813" t="s">
        <v>8246</v>
      </c>
      <c r="I2813">
        <v>1443826980</v>
      </c>
      <c r="J2813" s="11">
        <f>(((I2813/60)/60)/24)+DATE(1970,1,1)</f>
        <v>42279.960416666669</v>
      </c>
      <c r="K2813">
        <v>1441032457</v>
      </c>
      <c r="L2813" s="15">
        <f>(((K2813/60)/60)/24)+DATE(1970,1,1)</f>
        <v>42247.616400462968</v>
      </c>
      <c r="M2813" s="63">
        <f>DATEDIF(L2813,J2813,"D")</f>
        <v>32</v>
      </c>
      <c r="N2813" s="5">
        <v>32</v>
      </c>
      <c r="O2813" t="b">
        <v>0</v>
      </c>
      <c r="P2813">
        <v>222</v>
      </c>
      <c r="Q2813" t="b">
        <v>1</v>
      </c>
      <c r="R2813" t="s">
        <v>8285</v>
      </c>
      <c r="S2813" s="2">
        <f>IF(E2813=0,0,E2813/D2813*100)</f>
        <v>145.70000000000002</v>
      </c>
      <c r="T2813" s="4">
        <f>IF(E2813=0,0,E2813/P2813)</f>
        <v>91.882882882882882</v>
      </c>
      <c r="U2813" t="str">
        <f>PROPER(LEFT(R2813,(SEARCH("/",R2813)-2)+1))</f>
        <v>Photography</v>
      </c>
      <c r="V2813" t="str">
        <f>PROPER(RIGHT(R2813,LEN(R2813)-SEARCH("/",R2813)))</f>
        <v>Photobooks</v>
      </c>
    </row>
    <row r="2814" spans="1:22" x14ac:dyDescent="0.25">
      <c r="A2814">
        <v>1341</v>
      </c>
      <c r="B2814" s="7" t="s">
        <v>1342</v>
      </c>
      <c r="C2814" s="7" t="s">
        <v>5451</v>
      </c>
      <c r="D2814" s="4">
        <v>25000</v>
      </c>
      <c r="E2814" s="4">
        <v>17590</v>
      </c>
      <c r="F2814" t="s">
        <v>8220</v>
      </c>
      <c r="G2814" t="s">
        <v>8225</v>
      </c>
      <c r="H2814" t="s">
        <v>8247</v>
      </c>
      <c r="I2814">
        <v>1475333917</v>
      </c>
      <c r="J2814" s="11">
        <f>(((I2814/60)/60)/24)+DATE(1970,1,1)</f>
        <v>42644.624039351853</v>
      </c>
      <c r="K2814">
        <v>1472569117</v>
      </c>
      <c r="L2814" s="15">
        <f>(((K2814/60)/60)/24)+DATE(1970,1,1)</f>
        <v>42612.624039351853</v>
      </c>
      <c r="M2814" s="63">
        <f>DATEDIF(L2814,J2814,"D")</f>
        <v>32</v>
      </c>
      <c r="N2814" s="5">
        <v>32</v>
      </c>
      <c r="O2814" t="b">
        <v>0</v>
      </c>
      <c r="P2814">
        <v>46</v>
      </c>
      <c r="Q2814" t="b">
        <v>0</v>
      </c>
      <c r="R2814" t="s">
        <v>8273</v>
      </c>
      <c r="S2814" s="2">
        <f>IF(E2814=0,0,E2814/D2814*100)</f>
        <v>70.36</v>
      </c>
      <c r="T2814" s="4">
        <f>IF(E2814=0,0,E2814/P2814)</f>
        <v>382.39130434782606</v>
      </c>
      <c r="U2814" t="str">
        <f>PROPER(LEFT(R2814,(SEARCH("/",R2814)-2)+1))</f>
        <v>Technology</v>
      </c>
      <c r="V2814" t="str">
        <f>PROPER(RIGHT(R2814,LEN(R2814)-SEARCH("/",R2814)))</f>
        <v>Wearables</v>
      </c>
    </row>
    <row r="2815" spans="1:22" x14ac:dyDescent="0.25">
      <c r="A2815">
        <v>1387</v>
      </c>
      <c r="B2815" s="7" t="s">
        <v>1388</v>
      </c>
      <c r="C2815" s="7" t="s">
        <v>5497</v>
      </c>
      <c r="D2815" s="4">
        <v>4000</v>
      </c>
      <c r="E2815" s="4">
        <v>5465</v>
      </c>
      <c r="F2815" t="s">
        <v>8219</v>
      </c>
      <c r="G2815" t="s">
        <v>8224</v>
      </c>
      <c r="H2815" t="s">
        <v>8246</v>
      </c>
      <c r="I2815">
        <v>1433305800</v>
      </c>
      <c r="J2815" s="11">
        <f>(((I2815/60)/60)/24)+DATE(1970,1,1)</f>
        <v>42158.1875</v>
      </c>
      <c r="K2815">
        <v>1430604395</v>
      </c>
      <c r="L2815" s="15">
        <f>(((K2815/60)/60)/24)+DATE(1970,1,1)</f>
        <v>42126.92123842593</v>
      </c>
      <c r="M2815" s="63">
        <f>DATEDIF(L2815,J2815,"D")</f>
        <v>32</v>
      </c>
      <c r="N2815" s="5">
        <v>32</v>
      </c>
      <c r="O2815" t="b">
        <v>0</v>
      </c>
      <c r="P2815">
        <v>78</v>
      </c>
      <c r="Q2815" t="b">
        <v>1</v>
      </c>
      <c r="R2815" t="s">
        <v>8276</v>
      </c>
      <c r="S2815" s="2">
        <f>IF(E2815=0,0,E2815/D2815*100)</f>
        <v>136.625</v>
      </c>
      <c r="T2815" s="4">
        <f>IF(E2815=0,0,E2815/P2815)</f>
        <v>70.064102564102569</v>
      </c>
      <c r="U2815" t="str">
        <f>PROPER(LEFT(R2815,(SEARCH("/",R2815)-2)+1))</f>
        <v>Music</v>
      </c>
      <c r="V2815" t="str">
        <f>PROPER(RIGHT(R2815,LEN(R2815)-SEARCH("/",R2815)))</f>
        <v>Rock</v>
      </c>
    </row>
    <row r="2816" spans="1:22" x14ac:dyDescent="0.25">
      <c r="A2816">
        <v>1523</v>
      </c>
      <c r="B2816" s="7" t="s">
        <v>1524</v>
      </c>
      <c r="C2816" s="7" t="s">
        <v>5633</v>
      </c>
      <c r="D2816" s="4">
        <v>18500</v>
      </c>
      <c r="E2816" s="4">
        <v>23096</v>
      </c>
      <c r="F2816" t="s">
        <v>8219</v>
      </c>
      <c r="G2816" t="s">
        <v>8224</v>
      </c>
      <c r="H2816" t="s">
        <v>8246</v>
      </c>
      <c r="I2816">
        <v>1419292800</v>
      </c>
      <c r="J2816" s="11">
        <f>(((I2816/60)/60)/24)+DATE(1970,1,1)</f>
        <v>41996</v>
      </c>
      <c r="K2816">
        <v>1416592916</v>
      </c>
      <c r="L2816" s="15">
        <f>(((K2816/60)/60)/24)+DATE(1970,1,1)</f>
        <v>41964.751342592594</v>
      </c>
      <c r="M2816" s="63">
        <f>DATEDIF(L2816,J2816,"D")</f>
        <v>32</v>
      </c>
      <c r="N2816" s="5">
        <v>32</v>
      </c>
      <c r="O2816" t="b">
        <v>1</v>
      </c>
      <c r="P2816">
        <v>241</v>
      </c>
      <c r="Q2816" t="b">
        <v>1</v>
      </c>
      <c r="R2816" t="s">
        <v>8285</v>
      </c>
      <c r="S2816" s="2">
        <f>IF(E2816=0,0,E2816/D2816*100)</f>
        <v>124.84324324324325</v>
      </c>
      <c r="T2816" s="4">
        <f>IF(E2816=0,0,E2816/P2816)</f>
        <v>95.834024896265561</v>
      </c>
      <c r="U2816" t="str">
        <f>PROPER(LEFT(R2816,(SEARCH("/",R2816)-2)+1))</f>
        <v>Photography</v>
      </c>
      <c r="V2816" t="str">
        <f>PROPER(RIGHT(R2816,LEN(R2816)-SEARCH("/",R2816)))</f>
        <v>Photobooks</v>
      </c>
    </row>
    <row r="2817" spans="1:22" x14ac:dyDescent="0.25">
      <c r="A2817">
        <v>1581</v>
      </c>
      <c r="B2817" s="7" t="s">
        <v>1582</v>
      </c>
      <c r="C2817" s="7" t="s">
        <v>5691</v>
      </c>
      <c r="D2817" s="4">
        <v>1000</v>
      </c>
      <c r="E2817" s="4">
        <v>5</v>
      </c>
      <c r="F2817" t="s">
        <v>8221</v>
      </c>
      <c r="G2817" t="s">
        <v>8225</v>
      </c>
      <c r="H2817" t="s">
        <v>8247</v>
      </c>
      <c r="I2817">
        <v>1450521990</v>
      </c>
      <c r="J2817" s="11">
        <f>(((I2817/60)/60)/24)+DATE(1970,1,1)</f>
        <v>42357.448958333334</v>
      </c>
      <c r="K2817">
        <v>1447757190</v>
      </c>
      <c r="L2817" s="15">
        <f>(((K2817/60)/60)/24)+DATE(1970,1,1)</f>
        <v>42325.448958333334</v>
      </c>
      <c r="M2817" s="63">
        <f>DATEDIF(L2817,J2817,"D")</f>
        <v>32</v>
      </c>
      <c r="N2817" s="5">
        <v>32</v>
      </c>
      <c r="O2817" t="b">
        <v>0</v>
      </c>
      <c r="P2817">
        <v>1</v>
      </c>
      <c r="Q2817" t="b">
        <v>0</v>
      </c>
      <c r="R2817" t="s">
        <v>8291</v>
      </c>
      <c r="S2817" s="2">
        <f>IF(E2817=0,0,E2817/D2817*100)</f>
        <v>0.5</v>
      </c>
      <c r="T2817" s="4">
        <f>IF(E2817=0,0,E2817/P2817)</f>
        <v>5</v>
      </c>
      <c r="U2817" t="str">
        <f>PROPER(LEFT(R2817,(SEARCH("/",R2817)-2)+1))</f>
        <v>Photography</v>
      </c>
      <c r="V2817" t="str">
        <f>PROPER(RIGHT(R2817,LEN(R2817)-SEARCH("/",R2817)))</f>
        <v>Places</v>
      </c>
    </row>
    <row r="2818" spans="1:22" x14ac:dyDescent="0.25">
      <c r="A2818">
        <v>1646</v>
      </c>
      <c r="B2818" s="7" t="s">
        <v>1647</v>
      </c>
      <c r="C2818" s="7" t="s">
        <v>5756</v>
      </c>
      <c r="D2818" s="4">
        <v>2000</v>
      </c>
      <c r="E2818" s="4">
        <v>2204</v>
      </c>
      <c r="F2818" t="s">
        <v>8219</v>
      </c>
      <c r="G2818" t="s">
        <v>8225</v>
      </c>
      <c r="H2818" t="s">
        <v>8247</v>
      </c>
      <c r="I2818">
        <v>1408039860</v>
      </c>
      <c r="J2818" s="11">
        <f>(((I2818/60)/60)/24)+DATE(1970,1,1)</f>
        <v>41865.757638888892</v>
      </c>
      <c r="K2818">
        <v>1405248503</v>
      </c>
      <c r="L2818" s="15">
        <f>(((K2818/60)/60)/24)+DATE(1970,1,1)</f>
        <v>41833.450266203705</v>
      </c>
      <c r="M2818" s="63">
        <f>DATEDIF(L2818,J2818,"D")</f>
        <v>32</v>
      </c>
      <c r="N2818" s="5">
        <v>32</v>
      </c>
      <c r="O2818" t="b">
        <v>0</v>
      </c>
      <c r="P2818">
        <v>83</v>
      </c>
      <c r="Q2818" t="b">
        <v>1</v>
      </c>
      <c r="R2818" t="s">
        <v>8292</v>
      </c>
      <c r="S2818" s="2">
        <f>IF(E2818=0,0,E2818/D2818*100)</f>
        <v>110.2</v>
      </c>
      <c r="T2818" s="4">
        <f>IF(E2818=0,0,E2818/P2818)</f>
        <v>26.554216867469879</v>
      </c>
      <c r="U2818" t="str">
        <f>PROPER(LEFT(R2818,(SEARCH("/",R2818)-2)+1))</f>
        <v>Music</v>
      </c>
      <c r="V2818" t="str">
        <f>PROPER(RIGHT(R2818,LEN(R2818)-SEARCH("/",R2818)))</f>
        <v>Pop</v>
      </c>
    </row>
    <row r="2819" spans="1:22" x14ac:dyDescent="0.25">
      <c r="A2819">
        <v>1665</v>
      </c>
      <c r="B2819" s="7" t="s">
        <v>1666</v>
      </c>
      <c r="C2819" s="7" t="s">
        <v>5775</v>
      </c>
      <c r="D2819" s="4">
        <v>3500</v>
      </c>
      <c r="E2819" s="4">
        <v>4181</v>
      </c>
      <c r="F2819" t="s">
        <v>8219</v>
      </c>
      <c r="G2819" t="s">
        <v>8224</v>
      </c>
      <c r="H2819" t="s">
        <v>8246</v>
      </c>
      <c r="I2819">
        <v>1298343600</v>
      </c>
      <c r="J2819" s="11">
        <f>(((I2819/60)/60)/24)+DATE(1970,1,1)</f>
        <v>40596.125</v>
      </c>
      <c r="K2819">
        <v>1295624113</v>
      </c>
      <c r="L2819" s="15">
        <f>(((K2819/60)/60)/24)+DATE(1970,1,1)</f>
        <v>40564.649456018517</v>
      </c>
      <c r="M2819" s="63">
        <f>DATEDIF(L2819,J2819,"D")</f>
        <v>32</v>
      </c>
      <c r="N2819" s="5">
        <v>32</v>
      </c>
      <c r="O2819" t="b">
        <v>0</v>
      </c>
      <c r="P2819">
        <v>93</v>
      </c>
      <c r="Q2819" t="b">
        <v>1</v>
      </c>
      <c r="R2819" t="s">
        <v>8292</v>
      </c>
      <c r="S2819" s="2">
        <f>IF(E2819=0,0,E2819/D2819*100)</f>
        <v>119.45714285714286</v>
      </c>
      <c r="T2819" s="4">
        <f>IF(E2819=0,0,E2819/P2819)</f>
        <v>44.956989247311824</v>
      </c>
      <c r="U2819" t="str">
        <f>PROPER(LEFT(R2819,(SEARCH("/",R2819)-2)+1))</f>
        <v>Music</v>
      </c>
      <c r="V2819" t="str">
        <f>PROPER(RIGHT(R2819,LEN(R2819)-SEARCH("/",R2819)))</f>
        <v>Pop</v>
      </c>
    </row>
    <row r="2820" spans="1:22" x14ac:dyDescent="0.25">
      <c r="A2820">
        <v>1692</v>
      </c>
      <c r="B2820" s="7" t="s">
        <v>1693</v>
      </c>
      <c r="C2820" s="7" t="s">
        <v>5802</v>
      </c>
      <c r="D2820" s="4">
        <v>5000</v>
      </c>
      <c r="E2820" s="4">
        <v>2390</v>
      </c>
      <c r="F2820" t="s">
        <v>8222</v>
      </c>
      <c r="G2820" t="s">
        <v>8224</v>
      </c>
      <c r="H2820" t="s">
        <v>8246</v>
      </c>
      <c r="I2820">
        <v>1490572740</v>
      </c>
      <c r="J2820" s="11">
        <f>(((I2820/60)/60)/24)+DATE(1970,1,1)</f>
        <v>42820.999305555553</v>
      </c>
      <c r="K2820">
        <v>1487734667</v>
      </c>
      <c r="L2820" s="15">
        <f>(((K2820/60)/60)/24)+DATE(1970,1,1)</f>
        <v>42788.151238425926</v>
      </c>
      <c r="M2820" s="63">
        <f>DATEDIF(L2820,J2820,"D")</f>
        <v>32</v>
      </c>
      <c r="N2820" s="5">
        <v>32</v>
      </c>
      <c r="O2820" t="b">
        <v>0</v>
      </c>
      <c r="P2820">
        <v>15</v>
      </c>
      <c r="Q2820" t="b">
        <v>0</v>
      </c>
      <c r="R2820" t="s">
        <v>8293</v>
      </c>
      <c r="S2820" s="2">
        <f>IF(E2820=0,0,E2820/D2820*100)</f>
        <v>47.8</v>
      </c>
      <c r="T2820" s="4">
        <f>IF(E2820=0,0,E2820/P2820)</f>
        <v>159.33333333333334</v>
      </c>
      <c r="U2820" t="str">
        <f>PROPER(LEFT(R2820,(SEARCH("/",R2820)-2)+1))</f>
        <v>Music</v>
      </c>
      <c r="V2820" t="str">
        <f>PROPER(RIGHT(R2820,LEN(R2820)-SEARCH("/",R2820)))</f>
        <v>Faith</v>
      </c>
    </row>
    <row r="2821" spans="1:22" x14ac:dyDescent="0.25">
      <c r="A2821">
        <v>1742</v>
      </c>
      <c r="B2821" s="7" t="s">
        <v>1743</v>
      </c>
      <c r="C2821" s="7" t="s">
        <v>5852</v>
      </c>
      <c r="D2821" s="4">
        <v>2000</v>
      </c>
      <c r="E2821" s="4">
        <v>2175</v>
      </c>
      <c r="F2821" t="s">
        <v>8219</v>
      </c>
      <c r="G2821" t="s">
        <v>8224</v>
      </c>
      <c r="H2821" t="s">
        <v>8246</v>
      </c>
      <c r="I2821">
        <v>1483822800</v>
      </c>
      <c r="J2821" s="11">
        <f>(((I2821/60)/60)/24)+DATE(1970,1,1)</f>
        <v>42742.875</v>
      </c>
      <c r="K2821">
        <v>1481058170</v>
      </c>
      <c r="L2821" s="15">
        <f>(((K2821/60)/60)/24)+DATE(1970,1,1)</f>
        <v>42710.876967592587</v>
      </c>
      <c r="M2821" s="63">
        <f>DATEDIF(L2821,J2821,"D")</f>
        <v>32</v>
      </c>
      <c r="N2821" s="5">
        <v>32</v>
      </c>
      <c r="O2821" t="b">
        <v>0</v>
      </c>
      <c r="P2821">
        <v>34</v>
      </c>
      <c r="Q2821" t="b">
        <v>1</v>
      </c>
      <c r="R2821" t="s">
        <v>8285</v>
      </c>
      <c r="S2821" s="2">
        <f>IF(E2821=0,0,E2821/D2821*100)</f>
        <v>108.74999999999999</v>
      </c>
      <c r="T2821" s="4">
        <f>IF(E2821=0,0,E2821/P2821)</f>
        <v>63.970588235294116</v>
      </c>
      <c r="U2821" t="str">
        <f>PROPER(LEFT(R2821,(SEARCH("/",R2821)-2)+1))</f>
        <v>Photography</v>
      </c>
      <c r="V2821" t="str">
        <f>PROPER(RIGHT(R2821,LEN(R2821)-SEARCH("/",R2821)))</f>
        <v>Photobooks</v>
      </c>
    </row>
    <row r="2822" spans="1:22" x14ac:dyDescent="0.25">
      <c r="A2822">
        <v>1784</v>
      </c>
      <c r="B2822" s="7" t="s">
        <v>1785</v>
      </c>
      <c r="C2822" s="7" t="s">
        <v>5894</v>
      </c>
      <c r="D2822" s="4">
        <v>5000</v>
      </c>
      <c r="E2822" s="4">
        <v>1988</v>
      </c>
      <c r="F2822" t="s">
        <v>8221</v>
      </c>
      <c r="G2822" t="s">
        <v>8224</v>
      </c>
      <c r="H2822" t="s">
        <v>8246</v>
      </c>
      <c r="I2822">
        <v>1422674700</v>
      </c>
      <c r="J2822" s="11">
        <f>(((I2822/60)/60)/24)+DATE(1970,1,1)</f>
        <v>42035.142361111109</v>
      </c>
      <c r="K2822">
        <v>1419954240</v>
      </c>
      <c r="L2822" s="15">
        <f>(((K2822/60)/60)/24)+DATE(1970,1,1)</f>
        <v>42003.655555555553</v>
      </c>
      <c r="M2822" s="63">
        <f>DATEDIF(L2822,J2822,"D")</f>
        <v>32</v>
      </c>
      <c r="N2822" s="5">
        <v>32</v>
      </c>
      <c r="O2822" t="b">
        <v>1</v>
      </c>
      <c r="P2822">
        <v>33</v>
      </c>
      <c r="Q2822" t="b">
        <v>0</v>
      </c>
      <c r="R2822" t="s">
        <v>8285</v>
      </c>
      <c r="S2822" s="2">
        <f>IF(E2822=0,0,E2822/D2822*100)</f>
        <v>39.76</v>
      </c>
      <c r="T2822" s="4">
        <f>IF(E2822=0,0,E2822/P2822)</f>
        <v>60.242424242424242</v>
      </c>
      <c r="U2822" t="str">
        <f>PROPER(LEFT(R2822,(SEARCH("/",R2822)-2)+1))</f>
        <v>Photography</v>
      </c>
      <c r="V2822" t="str">
        <f>PROPER(RIGHT(R2822,LEN(R2822)-SEARCH("/",R2822)))</f>
        <v>Photobooks</v>
      </c>
    </row>
    <row r="2823" spans="1:22" x14ac:dyDescent="0.25">
      <c r="A2823">
        <v>1801</v>
      </c>
      <c r="B2823" s="7" t="s">
        <v>1802</v>
      </c>
      <c r="C2823" s="7" t="s">
        <v>5911</v>
      </c>
      <c r="D2823" s="4">
        <v>17000</v>
      </c>
      <c r="E2823" s="4">
        <v>2355</v>
      </c>
      <c r="F2823" t="s">
        <v>8221</v>
      </c>
      <c r="G2823" t="s">
        <v>8225</v>
      </c>
      <c r="H2823" t="s">
        <v>8247</v>
      </c>
      <c r="I2823">
        <v>1450181400</v>
      </c>
      <c r="J2823" s="11">
        <f>(((I2823/60)/60)/24)+DATE(1970,1,1)</f>
        <v>42353.506944444445</v>
      </c>
      <c r="K2823">
        <v>1447429868</v>
      </c>
      <c r="L2823" s="15">
        <f>(((K2823/60)/60)/24)+DATE(1970,1,1)</f>
        <v>42321.660509259258</v>
      </c>
      <c r="M2823" s="63">
        <f>DATEDIF(L2823,J2823,"D")</f>
        <v>32</v>
      </c>
      <c r="N2823" s="5">
        <v>32</v>
      </c>
      <c r="O2823" t="b">
        <v>1</v>
      </c>
      <c r="P2823">
        <v>37</v>
      </c>
      <c r="Q2823" t="b">
        <v>0</v>
      </c>
      <c r="R2823" t="s">
        <v>8285</v>
      </c>
      <c r="S2823" s="2">
        <f>IF(E2823=0,0,E2823/D2823*100)</f>
        <v>13.852941176470587</v>
      </c>
      <c r="T2823" s="4">
        <f>IF(E2823=0,0,E2823/P2823)</f>
        <v>63.648648648648646</v>
      </c>
      <c r="U2823" t="str">
        <f>PROPER(LEFT(R2823,(SEARCH("/",R2823)-2)+1))</f>
        <v>Photography</v>
      </c>
      <c r="V2823" t="str">
        <f>PROPER(RIGHT(R2823,LEN(R2823)-SEARCH("/",R2823)))</f>
        <v>Photobooks</v>
      </c>
    </row>
    <row r="2824" spans="1:22" x14ac:dyDescent="0.25">
      <c r="A2824">
        <v>1805</v>
      </c>
      <c r="B2824" s="7" t="s">
        <v>1806</v>
      </c>
      <c r="C2824" s="7" t="s">
        <v>5915</v>
      </c>
      <c r="D2824" s="4">
        <v>22500</v>
      </c>
      <c r="E2824" s="4">
        <v>8191</v>
      </c>
      <c r="F2824" t="s">
        <v>8221</v>
      </c>
      <c r="G2824" t="s">
        <v>8236</v>
      </c>
      <c r="H2824" t="s">
        <v>8249</v>
      </c>
      <c r="I2824">
        <v>1443808800</v>
      </c>
      <c r="J2824" s="11">
        <f>(((I2824/60)/60)/24)+DATE(1970,1,1)</f>
        <v>42279.75</v>
      </c>
      <c r="K2824">
        <v>1441048658</v>
      </c>
      <c r="L2824" s="15">
        <f>(((K2824/60)/60)/24)+DATE(1970,1,1)</f>
        <v>42247.803912037038</v>
      </c>
      <c r="M2824" s="63">
        <f>DATEDIF(L2824,J2824,"D")</f>
        <v>32</v>
      </c>
      <c r="N2824" s="5">
        <v>32</v>
      </c>
      <c r="O2824" t="b">
        <v>1</v>
      </c>
      <c r="P2824">
        <v>122</v>
      </c>
      <c r="Q2824" t="b">
        <v>0</v>
      </c>
      <c r="R2824" t="s">
        <v>8285</v>
      </c>
      <c r="S2824" s="2">
        <f>IF(E2824=0,0,E2824/D2824*100)</f>
        <v>36.404444444444444</v>
      </c>
      <c r="T2824" s="4">
        <f>IF(E2824=0,0,E2824/P2824)</f>
        <v>67.139344262295083</v>
      </c>
      <c r="U2824" t="str">
        <f>PROPER(LEFT(R2824,(SEARCH("/",R2824)-2)+1))</f>
        <v>Photography</v>
      </c>
      <c r="V2824" t="str">
        <f>PROPER(RIGHT(R2824,LEN(R2824)-SEARCH("/",R2824)))</f>
        <v>Photobooks</v>
      </c>
    </row>
    <row r="2825" spans="1:22" x14ac:dyDescent="0.25">
      <c r="A2825">
        <v>1828</v>
      </c>
      <c r="B2825" s="7" t="s">
        <v>1829</v>
      </c>
      <c r="C2825" s="7" t="s">
        <v>5938</v>
      </c>
      <c r="D2825" s="4">
        <v>20000</v>
      </c>
      <c r="E2825" s="4">
        <v>20032</v>
      </c>
      <c r="F2825" t="s">
        <v>8219</v>
      </c>
      <c r="G2825" t="s">
        <v>8224</v>
      </c>
      <c r="H2825" t="s">
        <v>8246</v>
      </c>
      <c r="I2825">
        <v>1399672800</v>
      </c>
      <c r="J2825" s="11">
        <f>(((I2825/60)/60)/24)+DATE(1970,1,1)</f>
        <v>41768.916666666664</v>
      </c>
      <c r="K2825">
        <v>1396906530</v>
      </c>
      <c r="L2825" s="15">
        <f>(((K2825/60)/60)/24)+DATE(1970,1,1)</f>
        <v>41736.899652777778</v>
      </c>
      <c r="M2825" s="63">
        <f>DATEDIF(L2825,J2825,"D")</f>
        <v>32</v>
      </c>
      <c r="N2825" s="5">
        <v>32</v>
      </c>
      <c r="O2825" t="b">
        <v>0</v>
      </c>
      <c r="P2825">
        <v>48</v>
      </c>
      <c r="Q2825" t="b">
        <v>1</v>
      </c>
      <c r="R2825" t="s">
        <v>8276</v>
      </c>
      <c r="S2825" s="2">
        <f>IF(E2825=0,0,E2825/D2825*100)</f>
        <v>100.16000000000001</v>
      </c>
      <c r="T2825" s="4">
        <f>IF(E2825=0,0,E2825/P2825)</f>
        <v>417.33333333333331</v>
      </c>
      <c r="U2825" t="str">
        <f>PROPER(LEFT(R2825,(SEARCH("/",R2825)-2)+1))</f>
        <v>Music</v>
      </c>
      <c r="V2825" t="str">
        <f>PROPER(RIGHT(R2825,LEN(R2825)-SEARCH("/",R2825)))</f>
        <v>Rock</v>
      </c>
    </row>
    <row r="2826" spans="1:22" x14ac:dyDescent="0.25">
      <c r="A2826">
        <v>1833</v>
      </c>
      <c r="B2826" s="7" t="s">
        <v>1834</v>
      </c>
      <c r="C2826" s="7" t="s">
        <v>5943</v>
      </c>
      <c r="D2826" s="4">
        <v>400</v>
      </c>
      <c r="E2826" s="4">
        <v>1050</v>
      </c>
      <c r="F2826" t="s">
        <v>8219</v>
      </c>
      <c r="G2826" t="s">
        <v>8224</v>
      </c>
      <c r="H2826" t="s">
        <v>8246</v>
      </c>
      <c r="I2826">
        <v>1362211140</v>
      </c>
      <c r="J2826" s="11">
        <f>(((I2826/60)/60)/24)+DATE(1970,1,1)</f>
        <v>41335.332638888889</v>
      </c>
      <c r="K2826">
        <v>1359421403</v>
      </c>
      <c r="L2826" s="15">
        <f>(((K2826/60)/60)/24)+DATE(1970,1,1)</f>
        <v>41303.044016203705</v>
      </c>
      <c r="M2826" s="63">
        <f>DATEDIF(L2826,J2826,"D")</f>
        <v>32</v>
      </c>
      <c r="N2826" s="5">
        <v>32</v>
      </c>
      <c r="O2826" t="b">
        <v>0</v>
      </c>
      <c r="P2826">
        <v>25</v>
      </c>
      <c r="Q2826" t="b">
        <v>1</v>
      </c>
      <c r="R2826" t="s">
        <v>8276</v>
      </c>
      <c r="S2826" s="2">
        <f>IF(E2826=0,0,E2826/D2826*100)</f>
        <v>262.5</v>
      </c>
      <c r="T2826" s="4">
        <f>IF(E2826=0,0,E2826/P2826)</f>
        <v>42</v>
      </c>
      <c r="U2826" t="str">
        <f>PROPER(LEFT(R2826,(SEARCH("/",R2826)-2)+1))</f>
        <v>Music</v>
      </c>
      <c r="V2826" t="str">
        <f>PROPER(RIGHT(R2826,LEN(R2826)-SEARCH("/",R2826)))</f>
        <v>Rock</v>
      </c>
    </row>
    <row r="2827" spans="1:22" x14ac:dyDescent="0.25">
      <c r="A2827">
        <v>1885</v>
      </c>
      <c r="B2827" s="7" t="s">
        <v>1886</v>
      </c>
      <c r="C2827" s="7" t="s">
        <v>5995</v>
      </c>
      <c r="D2827" s="4">
        <v>4575</v>
      </c>
      <c r="E2827" s="4">
        <v>5322</v>
      </c>
      <c r="F2827" t="s">
        <v>8219</v>
      </c>
      <c r="G2827" t="s">
        <v>8224</v>
      </c>
      <c r="H2827" t="s">
        <v>8246</v>
      </c>
      <c r="I2827">
        <v>1344636000</v>
      </c>
      <c r="J2827" s="11">
        <f>(((I2827/60)/60)/24)+DATE(1970,1,1)</f>
        <v>41131.916666666664</v>
      </c>
      <c r="K2827">
        <v>1341800110</v>
      </c>
      <c r="L2827" s="15">
        <f>(((K2827/60)/60)/24)+DATE(1970,1,1)</f>
        <v>41099.093865740739</v>
      </c>
      <c r="M2827" s="63">
        <f>DATEDIF(L2827,J2827,"D")</f>
        <v>32</v>
      </c>
      <c r="N2827" s="5">
        <v>32</v>
      </c>
      <c r="O2827" t="b">
        <v>0</v>
      </c>
      <c r="P2827">
        <v>105</v>
      </c>
      <c r="Q2827" t="b">
        <v>1</v>
      </c>
      <c r="R2827" t="s">
        <v>8279</v>
      </c>
      <c r="S2827" s="2">
        <f>IF(E2827=0,0,E2827/D2827*100)</f>
        <v>116.32786885245903</v>
      </c>
      <c r="T2827" s="4">
        <f>IF(E2827=0,0,E2827/P2827)</f>
        <v>50.685714285714283</v>
      </c>
      <c r="U2827" t="str">
        <f>PROPER(LEFT(R2827,(SEARCH("/",R2827)-2)+1))</f>
        <v>Music</v>
      </c>
      <c r="V2827" t="str">
        <f>PROPER(RIGHT(R2827,LEN(R2827)-SEARCH("/",R2827)))</f>
        <v>Indie Rock</v>
      </c>
    </row>
    <row r="2828" spans="1:22" x14ac:dyDescent="0.25">
      <c r="A2828">
        <v>1955</v>
      </c>
      <c r="B2828" s="7" t="s">
        <v>1956</v>
      </c>
      <c r="C2828" s="7" t="s">
        <v>6065</v>
      </c>
      <c r="D2828" s="4">
        <v>42000</v>
      </c>
      <c r="E2828" s="4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 s="11">
        <f>(((I2828/60)/60)/24)+DATE(1970,1,1)</f>
        <v>41052.791666666664</v>
      </c>
      <c r="K2828">
        <v>1334989881</v>
      </c>
      <c r="L2828" s="15">
        <f>(((K2828/60)/60)/24)+DATE(1970,1,1)</f>
        <v>41020.271770833337</v>
      </c>
      <c r="M2828" s="63">
        <f>DATEDIF(L2828,J2828,"D")</f>
        <v>32</v>
      </c>
      <c r="N2828" s="5">
        <v>32</v>
      </c>
      <c r="O2828" t="b">
        <v>1</v>
      </c>
      <c r="P2828">
        <v>290</v>
      </c>
      <c r="Q2828" t="b">
        <v>1</v>
      </c>
      <c r="R2828" t="s">
        <v>8295</v>
      </c>
      <c r="S2828" s="2">
        <f>IF(E2828=0,0,E2828/D2828*100)</f>
        <v>398.59528571428569</v>
      </c>
      <c r="T2828" s="4">
        <f>IF(E2828=0,0,E2828/P2828)</f>
        <v>577.27593103448271</v>
      </c>
      <c r="U2828" t="str">
        <f>PROPER(LEFT(R2828,(SEARCH("/",R2828)-2)+1))</f>
        <v>Technology</v>
      </c>
      <c r="V2828" t="str">
        <f>PROPER(RIGHT(R2828,LEN(R2828)-SEARCH("/",R2828)))</f>
        <v>Hardware</v>
      </c>
    </row>
    <row r="2829" spans="1:22" x14ac:dyDescent="0.25">
      <c r="A2829">
        <v>1971</v>
      </c>
      <c r="B2829" s="7" t="s">
        <v>1972</v>
      </c>
      <c r="C2829" s="7" t="s">
        <v>6081</v>
      </c>
      <c r="D2829" s="4">
        <v>400000</v>
      </c>
      <c r="E2829" s="4">
        <v>1052110.8700000001</v>
      </c>
      <c r="F2829" t="s">
        <v>8219</v>
      </c>
      <c r="G2829" t="s">
        <v>8224</v>
      </c>
      <c r="H2829" t="s">
        <v>8246</v>
      </c>
      <c r="I2829">
        <v>1384488000</v>
      </c>
      <c r="J2829" s="11">
        <f>(((I2829/60)/60)/24)+DATE(1970,1,1)</f>
        <v>41593.166666666664</v>
      </c>
      <c r="K2829">
        <v>1381752061</v>
      </c>
      <c r="L2829" s="15">
        <f>(((K2829/60)/60)/24)+DATE(1970,1,1)</f>
        <v>41561.500706018516</v>
      </c>
      <c r="M2829" s="63">
        <f>DATEDIF(L2829,J2829,"D")</f>
        <v>32</v>
      </c>
      <c r="N2829" s="5">
        <v>32</v>
      </c>
      <c r="O2829" t="b">
        <v>1</v>
      </c>
      <c r="P2829">
        <v>3863</v>
      </c>
      <c r="Q2829" t="b">
        <v>1</v>
      </c>
      <c r="R2829" t="s">
        <v>8295</v>
      </c>
      <c r="S2829" s="2">
        <f>IF(E2829=0,0,E2829/D2829*100)</f>
        <v>263.02771750000005</v>
      </c>
      <c r="T2829" s="4">
        <f>IF(E2829=0,0,E2829/P2829)</f>
        <v>272.35590732591254</v>
      </c>
      <c r="U2829" t="str">
        <f>PROPER(LEFT(R2829,(SEARCH("/",R2829)-2)+1))</f>
        <v>Technology</v>
      </c>
      <c r="V2829" t="str">
        <f>PROPER(RIGHT(R2829,LEN(R2829)-SEARCH("/",R2829)))</f>
        <v>Hardware</v>
      </c>
    </row>
    <row r="2830" spans="1:22" x14ac:dyDescent="0.25">
      <c r="A2830">
        <v>2038</v>
      </c>
      <c r="B2830" s="7" t="s">
        <v>2039</v>
      </c>
      <c r="C2830" s="7" t="s">
        <v>6148</v>
      </c>
      <c r="D2830" s="4">
        <v>8000</v>
      </c>
      <c r="E2830" s="4">
        <v>33641</v>
      </c>
      <c r="F2830" t="s">
        <v>8219</v>
      </c>
      <c r="G2830" t="s">
        <v>8225</v>
      </c>
      <c r="H2830" t="s">
        <v>8247</v>
      </c>
      <c r="I2830">
        <v>1372701600</v>
      </c>
      <c r="J2830" s="11">
        <f>(((I2830/60)/60)/24)+DATE(1970,1,1)</f>
        <v>41456.75</v>
      </c>
      <c r="K2830">
        <v>1369895421</v>
      </c>
      <c r="L2830" s="15">
        <f>(((K2830/60)/60)/24)+DATE(1970,1,1)</f>
        <v>41424.27107638889</v>
      </c>
      <c r="M2830" s="63">
        <f>DATEDIF(L2830,J2830,"D")</f>
        <v>32</v>
      </c>
      <c r="N2830" s="5">
        <v>32</v>
      </c>
      <c r="O2830" t="b">
        <v>1</v>
      </c>
      <c r="P2830">
        <v>204</v>
      </c>
      <c r="Q2830" t="b">
        <v>1</v>
      </c>
      <c r="R2830" t="s">
        <v>8295</v>
      </c>
      <c r="S2830" s="2">
        <f>IF(E2830=0,0,E2830/D2830*100)</f>
        <v>420.51249999999999</v>
      </c>
      <c r="T2830" s="4">
        <f>IF(E2830=0,0,E2830/P2830)</f>
        <v>164.90686274509804</v>
      </c>
      <c r="U2830" t="str">
        <f>PROPER(LEFT(R2830,(SEARCH("/",R2830)-2)+1))</f>
        <v>Technology</v>
      </c>
      <c r="V2830" t="str">
        <f>PROPER(RIGHT(R2830,LEN(R2830)-SEARCH("/",R2830)))</f>
        <v>Hardware</v>
      </c>
    </row>
    <row r="2831" spans="1:22" x14ac:dyDescent="0.25">
      <c r="A2831">
        <v>2084</v>
      </c>
      <c r="B2831" s="7" t="s">
        <v>2085</v>
      </c>
      <c r="C2831" s="7" t="s">
        <v>6194</v>
      </c>
      <c r="D2831" s="4">
        <v>3000</v>
      </c>
      <c r="E2831" s="4">
        <v>3250</v>
      </c>
      <c r="F2831" t="s">
        <v>8219</v>
      </c>
      <c r="G2831" t="s">
        <v>8224</v>
      </c>
      <c r="H2831" t="s">
        <v>8246</v>
      </c>
      <c r="I2831">
        <v>1399186740</v>
      </c>
      <c r="J2831" s="11">
        <f>(((I2831/60)/60)/24)+DATE(1970,1,1)</f>
        <v>41763.290972222225</v>
      </c>
      <c r="K2831">
        <v>1396468782</v>
      </c>
      <c r="L2831" s="15">
        <f>(((K2831/60)/60)/24)+DATE(1970,1,1)</f>
        <v>41731.833124999997</v>
      </c>
      <c r="M2831" s="63">
        <f>DATEDIF(L2831,J2831,"D")</f>
        <v>32</v>
      </c>
      <c r="N2831" s="5">
        <v>32</v>
      </c>
      <c r="O2831" t="b">
        <v>0</v>
      </c>
      <c r="P2831">
        <v>46</v>
      </c>
      <c r="Q2831" t="b">
        <v>1</v>
      </c>
      <c r="R2831" t="s">
        <v>8279</v>
      </c>
      <c r="S2831" s="2">
        <f>IF(E2831=0,0,E2831/D2831*100)</f>
        <v>108.33333333333333</v>
      </c>
      <c r="T2831" s="4">
        <f>IF(E2831=0,0,E2831/P2831)</f>
        <v>70.652173913043484</v>
      </c>
      <c r="U2831" t="str">
        <f>PROPER(LEFT(R2831,(SEARCH("/",R2831)-2)+1))</f>
        <v>Music</v>
      </c>
      <c r="V2831" t="str">
        <f>PROPER(RIGHT(R2831,LEN(R2831)-SEARCH("/",R2831)))</f>
        <v>Indie Rock</v>
      </c>
    </row>
    <row r="2832" spans="1:22" x14ac:dyDescent="0.25">
      <c r="A2832">
        <v>2144</v>
      </c>
      <c r="B2832" s="7" t="s">
        <v>2145</v>
      </c>
      <c r="C2832" s="7" t="s">
        <v>6254</v>
      </c>
      <c r="D2832" s="4">
        <v>35500</v>
      </c>
      <c r="E2832" s="4">
        <v>607</v>
      </c>
      <c r="F2832" t="s">
        <v>8221</v>
      </c>
      <c r="G2832" t="s">
        <v>8224</v>
      </c>
      <c r="H2832" t="s">
        <v>8246</v>
      </c>
      <c r="I2832">
        <v>1379164040</v>
      </c>
      <c r="J2832" s="11">
        <f>(((I2832/60)/60)/24)+DATE(1970,1,1)</f>
        <v>41531.546759259261</v>
      </c>
      <c r="K2832">
        <v>1376399240</v>
      </c>
      <c r="L2832" s="15">
        <f>(((K2832/60)/60)/24)+DATE(1970,1,1)</f>
        <v>41499.546759259261</v>
      </c>
      <c r="M2832" s="63">
        <f>DATEDIF(L2832,J2832,"D")</f>
        <v>32</v>
      </c>
      <c r="N2832" s="5">
        <v>32</v>
      </c>
      <c r="O2832" t="b">
        <v>0</v>
      </c>
      <c r="P2832">
        <v>24</v>
      </c>
      <c r="Q2832" t="b">
        <v>0</v>
      </c>
      <c r="R2832" t="s">
        <v>8282</v>
      </c>
      <c r="S2832" s="2">
        <f>IF(E2832=0,0,E2832/D2832*100)</f>
        <v>1.7098591549295776</v>
      </c>
      <c r="T2832" s="4">
        <f>IF(E2832=0,0,E2832/P2832)</f>
        <v>25.291666666666668</v>
      </c>
      <c r="U2832" t="str">
        <f>PROPER(LEFT(R2832,(SEARCH("/",R2832)-2)+1))</f>
        <v>Games</v>
      </c>
      <c r="V2832" t="str">
        <f>PROPER(RIGHT(R2832,LEN(R2832)-SEARCH("/",R2832)))</f>
        <v>Video Games</v>
      </c>
    </row>
    <row r="2833" spans="1:22" x14ac:dyDescent="0.25">
      <c r="A2833">
        <v>2147</v>
      </c>
      <c r="B2833" s="7" t="s">
        <v>2148</v>
      </c>
      <c r="C2833" s="7" t="s">
        <v>6257</v>
      </c>
      <c r="D2833" s="4">
        <v>390000</v>
      </c>
      <c r="E2833" s="4">
        <v>2716</v>
      </c>
      <c r="F2833" t="s">
        <v>8221</v>
      </c>
      <c r="G2833" t="s">
        <v>8224</v>
      </c>
      <c r="H2833" t="s">
        <v>8246</v>
      </c>
      <c r="I2833">
        <v>1416125148</v>
      </c>
      <c r="J2833" s="11">
        <f>(((I2833/60)/60)/24)+DATE(1970,1,1)</f>
        <v>41959.337361111116</v>
      </c>
      <c r="K2833">
        <v>1413356748</v>
      </c>
      <c r="L2833" s="15">
        <f>(((K2833/60)/60)/24)+DATE(1970,1,1)</f>
        <v>41927.295694444445</v>
      </c>
      <c r="M2833" s="63">
        <f>DATEDIF(L2833,J2833,"D")</f>
        <v>32</v>
      </c>
      <c r="N2833" s="5">
        <v>32</v>
      </c>
      <c r="O2833" t="b">
        <v>0</v>
      </c>
      <c r="P2833">
        <v>55</v>
      </c>
      <c r="Q2833" t="b">
        <v>0</v>
      </c>
      <c r="R2833" t="s">
        <v>8282</v>
      </c>
      <c r="S2833" s="2">
        <f>IF(E2833=0,0,E2833/D2833*100)</f>
        <v>0.69641025641025645</v>
      </c>
      <c r="T2833" s="4">
        <f>IF(E2833=0,0,E2833/P2833)</f>
        <v>49.381818181818183</v>
      </c>
      <c r="U2833" t="str">
        <f>PROPER(LEFT(R2833,(SEARCH("/",R2833)-2)+1))</f>
        <v>Games</v>
      </c>
      <c r="V2833" t="str">
        <f>PROPER(RIGHT(R2833,LEN(R2833)-SEARCH("/",R2833)))</f>
        <v>Video Games</v>
      </c>
    </row>
    <row r="2834" spans="1:22" x14ac:dyDescent="0.25">
      <c r="A2834">
        <v>2173</v>
      </c>
      <c r="B2834" s="7" t="s">
        <v>2174</v>
      </c>
      <c r="C2834" s="7" t="s">
        <v>6283</v>
      </c>
      <c r="D2834" s="4">
        <v>4200</v>
      </c>
      <c r="E2834" s="4">
        <v>5331</v>
      </c>
      <c r="F2834" t="s">
        <v>8219</v>
      </c>
      <c r="G2834" t="s">
        <v>8224</v>
      </c>
      <c r="H2834" t="s">
        <v>8246</v>
      </c>
      <c r="I2834">
        <v>1378785540</v>
      </c>
      <c r="J2834" s="11">
        <f>(((I2834/60)/60)/24)+DATE(1970,1,1)</f>
        <v>41527.165972222225</v>
      </c>
      <c r="K2834">
        <v>1376066243</v>
      </c>
      <c r="L2834" s="15">
        <f>(((K2834/60)/60)/24)+DATE(1970,1,1)</f>
        <v>41495.692627314813</v>
      </c>
      <c r="M2834" s="63">
        <f>DATEDIF(L2834,J2834,"D")</f>
        <v>32</v>
      </c>
      <c r="N2834" s="5">
        <v>32</v>
      </c>
      <c r="O2834" t="b">
        <v>0</v>
      </c>
      <c r="P2834">
        <v>90</v>
      </c>
      <c r="Q2834" t="b">
        <v>1</v>
      </c>
      <c r="R2834" t="s">
        <v>8276</v>
      </c>
      <c r="S2834" s="2">
        <f>IF(E2834=0,0,E2834/D2834*100)</f>
        <v>126.92857142857143</v>
      </c>
      <c r="T2834" s="4">
        <f>IF(E2834=0,0,E2834/P2834)</f>
        <v>59.233333333333334</v>
      </c>
      <c r="U2834" t="str">
        <f>PROPER(LEFT(R2834,(SEARCH("/",R2834)-2)+1))</f>
        <v>Music</v>
      </c>
      <c r="V2834" t="str">
        <f>PROPER(RIGHT(R2834,LEN(R2834)-SEARCH("/",R2834)))</f>
        <v>Rock</v>
      </c>
    </row>
    <row r="2835" spans="1:22" x14ac:dyDescent="0.25">
      <c r="A2835">
        <v>2317</v>
      </c>
      <c r="B2835" s="7" t="s">
        <v>2318</v>
      </c>
      <c r="C2835" s="7" t="s">
        <v>6427</v>
      </c>
      <c r="D2835" s="4">
        <v>400</v>
      </c>
      <c r="E2835" s="4">
        <v>416</v>
      </c>
      <c r="F2835" t="s">
        <v>8219</v>
      </c>
      <c r="G2835" t="s">
        <v>8224</v>
      </c>
      <c r="H2835" t="s">
        <v>8246</v>
      </c>
      <c r="I2835">
        <v>1266210000</v>
      </c>
      <c r="J2835" s="11">
        <f>(((I2835/60)/60)/24)+DATE(1970,1,1)</f>
        <v>40224.208333333336</v>
      </c>
      <c r="K2835">
        <v>1263474049</v>
      </c>
      <c r="L2835" s="15">
        <f>(((K2835/60)/60)/24)+DATE(1970,1,1)</f>
        <v>40192.542233796295</v>
      </c>
      <c r="M2835" s="63">
        <f>DATEDIF(L2835,J2835,"D")</f>
        <v>32</v>
      </c>
      <c r="N2835" s="5">
        <v>32</v>
      </c>
      <c r="O2835" t="b">
        <v>1</v>
      </c>
      <c r="P2835">
        <v>22</v>
      </c>
      <c r="Q2835" t="b">
        <v>1</v>
      </c>
      <c r="R2835" t="s">
        <v>8279</v>
      </c>
      <c r="S2835" s="2">
        <f>IF(E2835=0,0,E2835/D2835*100)</f>
        <v>104</v>
      </c>
      <c r="T2835" s="4">
        <f>IF(E2835=0,0,E2835/P2835)</f>
        <v>18.90909090909091</v>
      </c>
      <c r="U2835" t="str">
        <f>PROPER(LEFT(R2835,(SEARCH("/",R2835)-2)+1))</f>
        <v>Music</v>
      </c>
      <c r="V2835" t="str">
        <f>PROPER(RIGHT(R2835,LEN(R2835)-SEARCH("/",R2835)))</f>
        <v>Indie Rock</v>
      </c>
    </row>
    <row r="2836" spans="1:22" x14ac:dyDescent="0.25">
      <c r="A2836">
        <v>2318</v>
      </c>
      <c r="B2836" s="7" t="s">
        <v>2319</v>
      </c>
      <c r="C2836" s="7" t="s">
        <v>6428</v>
      </c>
      <c r="D2836" s="4">
        <v>5000</v>
      </c>
      <c r="E2836" s="4">
        <v>6053</v>
      </c>
      <c r="F2836" t="s">
        <v>8219</v>
      </c>
      <c r="G2836" t="s">
        <v>8224</v>
      </c>
      <c r="H2836" t="s">
        <v>8246</v>
      </c>
      <c r="I2836">
        <v>1253937540</v>
      </c>
      <c r="J2836" s="11">
        <f>(((I2836/60)/60)/24)+DATE(1970,1,1)</f>
        <v>40082.165972222225</v>
      </c>
      <c r="K2836">
        <v>1251214014</v>
      </c>
      <c r="L2836" s="15">
        <f>(((K2836/60)/60)/24)+DATE(1970,1,1)</f>
        <v>40050.643680555557</v>
      </c>
      <c r="M2836" s="63">
        <f>DATEDIF(L2836,J2836,"D")</f>
        <v>32</v>
      </c>
      <c r="N2836" s="5">
        <v>32</v>
      </c>
      <c r="O2836" t="b">
        <v>1</v>
      </c>
      <c r="P2836">
        <v>163</v>
      </c>
      <c r="Q2836" t="b">
        <v>1</v>
      </c>
      <c r="R2836" t="s">
        <v>8279</v>
      </c>
      <c r="S2836" s="2">
        <f>IF(E2836=0,0,E2836/D2836*100)</f>
        <v>121.05999999999999</v>
      </c>
      <c r="T2836" s="4">
        <f>IF(E2836=0,0,E2836/P2836)</f>
        <v>37.134969325153371</v>
      </c>
      <c r="U2836" t="str">
        <f>PROPER(LEFT(R2836,(SEARCH("/",R2836)-2)+1))</f>
        <v>Music</v>
      </c>
      <c r="V2836" t="str">
        <f>PROPER(RIGHT(R2836,LEN(R2836)-SEARCH("/",R2836)))</f>
        <v>Indie Rock</v>
      </c>
    </row>
    <row r="2837" spans="1:22" x14ac:dyDescent="0.25">
      <c r="A2837">
        <v>2447</v>
      </c>
      <c r="B2837" s="7" t="s">
        <v>2448</v>
      </c>
      <c r="C2837" s="7" t="s">
        <v>6557</v>
      </c>
      <c r="D2837" s="4">
        <v>2500</v>
      </c>
      <c r="E2837" s="4">
        <v>10680</v>
      </c>
      <c r="F2837" t="s">
        <v>8219</v>
      </c>
      <c r="G2837" t="s">
        <v>8224</v>
      </c>
      <c r="H2837" t="s">
        <v>8246</v>
      </c>
      <c r="I2837">
        <v>1478923200</v>
      </c>
      <c r="J2837" s="11">
        <f>(((I2837/60)/60)/24)+DATE(1970,1,1)</f>
        <v>42686.166666666672</v>
      </c>
      <c r="K2837">
        <v>1476184593</v>
      </c>
      <c r="L2837" s="15">
        <f>(((K2837/60)/60)/24)+DATE(1970,1,1)</f>
        <v>42654.469826388886</v>
      </c>
      <c r="M2837" s="63">
        <f>DATEDIF(L2837,J2837,"D")</f>
        <v>32</v>
      </c>
      <c r="N2837" s="5">
        <v>32</v>
      </c>
      <c r="O2837" t="b">
        <v>0</v>
      </c>
      <c r="P2837">
        <v>337</v>
      </c>
      <c r="Q2837" t="b">
        <v>1</v>
      </c>
      <c r="R2837" t="s">
        <v>8298</v>
      </c>
      <c r="S2837" s="2">
        <f>IF(E2837=0,0,E2837/D2837*100)</f>
        <v>427.20000000000005</v>
      </c>
      <c r="T2837" s="4">
        <f>IF(E2837=0,0,E2837/P2837)</f>
        <v>31.691394658753708</v>
      </c>
      <c r="U2837" t="str">
        <f>PROPER(LEFT(R2837,(SEARCH("/",R2837)-2)+1))</f>
        <v>Food</v>
      </c>
      <c r="V2837" t="str">
        <f>PROPER(RIGHT(R2837,LEN(R2837)-SEARCH("/",R2837)))</f>
        <v>Small Batch</v>
      </c>
    </row>
    <row r="2838" spans="1:22" x14ac:dyDescent="0.25">
      <c r="A2838">
        <v>2558</v>
      </c>
      <c r="B2838" s="7" t="s">
        <v>2558</v>
      </c>
      <c r="C2838" s="7" t="s">
        <v>6668</v>
      </c>
      <c r="D2838" s="4">
        <v>1250</v>
      </c>
      <c r="E2838" s="4">
        <v>1361</v>
      </c>
      <c r="F2838" t="s">
        <v>8219</v>
      </c>
      <c r="G2838" t="s">
        <v>8226</v>
      </c>
      <c r="H2838" t="s">
        <v>8248</v>
      </c>
      <c r="I2838">
        <v>1430488740</v>
      </c>
      <c r="J2838" s="11">
        <f>(((I2838/60)/60)/24)+DATE(1970,1,1)</f>
        <v>42125.582638888889</v>
      </c>
      <c r="K2838">
        <v>1427747906</v>
      </c>
      <c r="L2838" s="15">
        <f>(((K2838/60)/60)/24)+DATE(1970,1,1)</f>
        <v>42093.860023148154</v>
      </c>
      <c r="M2838" s="63">
        <f>DATEDIF(L2838,J2838,"D")</f>
        <v>32</v>
      </c>
      <c r="N2838" s="5">
        <v>32</v>
      </c>
      <c r="O2838" t="b">
        <v>0</v>
      </c>
      <c r="P2838">
        <v>18</v>
      </c>
      <c r="Q2838" t="b">
        <v>1</v>
      </c>
      <c r="R2838" t="s">
        <v>8300</v>
      </c>
      <c r="S2838" s="2">
        <f>IF(E2838=0,0,E2838/D2838*100)</f>
        <v>108.88</v>
      </c>
      <c r="T2838" s="4">
        <f>IF(E2838=0,0,E2838/P2838)</f>
        <v>75.611111111111114</v>
      </c>
      <c r="U2838" t="str">
        <f>PROPER(LEFT(R2838,(SEARCH("/",R2838)-2)+1))</f>
        <v>Music</v>
      </c>
      <c r="V2838" t="str">
        <f>PROPER(RIGHT(R2838,LEN(R2838)-SEARCH("/",R2838)))</f>
        <v>Classical Music</v>
      </c>
    </row>
    <row r="2839" spans="1:22" x14ac:dyDescent="0.25">
      <c r="A2839">
        <v>2606</v>
      </c>
      <c r="B2839" s="7" t="s">
        <v>2606</v>
      </c>
      <c r="C2839" s="7" t="s">
        <v>6716</v>
      </c>
      <c r="D2839" s="4">
        <v>11000</v>
      </c>
      <c r="E2839" s="4">
        <v>12106</v>
      </c>
      <c r="F2839" t="s">
        <v>8219</v>
      </c>
      <c r="G2839" t="s">
        <v>8224</v>
      </c>
      <c r="H2839" t="s">
        <v>8246</v>
      </c>
      <c r="I2839">
        <v>1398791182</v>
      </c>
      <c r="J2839" s="11">
        <f>(((I2839/60)/60)/24)+DATE(1970,1,1)</f>
        <v>41758.712754629632</v>
      </c>
      <c r="K2839">
        <v>1396026382</v>
      </c>
      <c r="L2839" s="15">
        <f>(((K2839/60)/60)/24)+DATE(1970,1,1)</f>
        <v>41726.712754629632</v>
      </c>
      <c r="M2839" s="63">
        <f>DATEDIF(L2839,J2839,"D")</f>
        <v>32</v>
      </c>
      <c r="N2839" s="5">
        <v>32</v>
      </c>
      <c r="O2839" t="b">
        <v>1</v>
      </c>
      <c r="P2839">
        <v>385</v>
      </c>
      <c r="Q2839" t="b">
        <v>1</v>
      </c>
      <c r="R2839" t="s">
        <v>8301</v>
      </c>
      <c r="S2839" s="2">
        <f>IF(E2839=0,0,E2839/D2839*100)</f>
        <v>110.05454545454545</v>
      </c>
      <c r="T2839" s="4">
        <f>IF(E2839=0,0,E2839/P2839)</f>
        <v>31.444155844155844</v>
      </c>
      <c r="U2839" t="str">
        <f>PROPER(LEFT(R2839,(SEARCH("/",R2839)-2)+1))</f>
        <v>Technology</v>
      </c>
      <c r="V2839" t="str">
        <f>PROPER(RIGHT(R2839,LEN(R2839)-SEARCH("/",R2839)))</f>
        <v>Space Exploration</v>
      </c>
    </row>
    <row r="2840" spans="1:22" x14ac:dyDescent="0.25">
      <c r="A2840">
        <v>2653</v>
      </c>
      <c r="B2840" s="7" t="s">
        <v>2653</v>
      </c>
      <c r="C2840" s="7" t="s">
        <v>6763</v>
      </c>
      <c r="D2840" s="4">
        <v>51000</v>
      </c>
      <c r="E2840" s="4">
        <v>5876</v>
      </c>
      <c r="F2840" t="s">
        <v>8220</v>
      </c>
      <c r="G2840" t="s">
        <v>8224</v>
      </c>
      <c r="H2840" t="s">
        <v>8246</v>
      </c>
      <c r="I2840">
        <v>1402632000</v>
      </c>
      <c r="J2840" s="11">
        <f>(((I2840/60)/60)/24)+DATE(1970,1,1)</f>
        <v>41803.166666666664</v>
      </c>
      <c r="K2840">
        <v>1399909127</v>
      </c>
      <c r="L2840" s="15">
        <f>(((K2840/60)/60)/24)+DATE(1970,1,1)</f>
        <v>41771.651932870373</v>
      </c>
      <c r="M2840" s="63">
        <f>DATEDIF(L2840,J2840,"D")</f>
        <v>32</v>
      </c>
      <c r="N2840" s="5">
        <v>32</v>
      </c>
      <c r="O2840" t="b">
        <v>0</v>
      </c>
      <c r="P2840">
        <v>70</v>
      </c>
      <c r="Q2840" t="b">
        <v>0</v>
      </c>
      <c r="R2840" t="s">
        <v>8301</v>
      </c>
      <c r="S2840" s="2">
        <f>IF(E2840=0,0,E2840/D2840*100)</f>
        <v>11.52156862745098</v>
      </c>
      <c r="T2840" s="4">
        <f>IF(E2840=0,0,E2840/P2840)</f>
        <v>83.942857142857136</v>
      </c>
      <c r="U2840" t="str">
        <f>PROPER(LEFT(R2840,(SEARCH("/",R2840)-2)+1))</f>
        <v>Technology</v>
      </c>
      <c r="V2840" t="str">
        <f>PROPER(RIGHT(R2840,LEN(R2840)-SEARCH("/",R2840)))</f>
        <v>Space Exploration</v>
      </c>
    </row>
    <row r="2841" spans="1:22" x14ac:dyDescent="0.25">
      <c r="A2841">
        <v>2710</v>
      </c>
      <c r="B2841" s="7" t="s">
        <v>2710</v>
      </c>
      <c r="C2841" s="7" t="s">
        <v>6820</v>
      </c>
      <c r="D2841" s="4">
        <v>60000</v>
      </c>
      <c r="E2841" s="4">
        <v>92340.21</v>
      </c>
      <c r="F2841" t="s">
        <v>8219</v>
      </c>
      <c r="G2841" t="s">
        <v>8224</v>
      </c>
      <c r="H2841" t="s">
        <v>8246</v>
      </c>
      <c r="I2841">
        <v>1407549600</v>
      </c>
      <c r="J2841" s="11">
        <f>(((I2841/60)/60)/24)+DATE(1970,1,1)</f>
        <v>41860.083333333336</v>
      </c>
      <c r="K2841">
        <v>1404797428</v>
      </c>
      <c r="L2841" s="15">
        <f>(((K2841/60)/60)/24)+DATE(1970,1,1)</f>
        <v>41828.229490740741</v>
      </c>
      <c r="M2841" s="63">
        <f>DATEDIF(L2841,J2841,"D")</f>
        <v>32</v>
      </c>
      <c r="N2841" s="5">
        <v>32</v>
      </c>
      <c r="O2841" t="b">
        <v>1</v>
      </c>
      <c r="P2841">
        <v>1088</v>
      </c>
      <c r="Q2841" t="b">
        <v>1</v>
      </c>
      <c r="R2841" t="s">
        <v>8303</v>
      </c>
      <c r="S2841" s="2">
        <f>IF(E2841=0,0,E2841/D2841*100)</f>
        <v>153.90035000000003</v>
      </c>
      <c r="T2841" s="4">
        <f>IF(E2841=0,0,E2841/P2841)</f>
        <v>84.871516544117654</v>
      </c>
      <c r="U2841" t="str">
        <f>PROPER(LEFT(R2841,(SEARCH("/",R2841)-2)+1))</f>
        <v>Theater</v>
      </c>
      <c r="V2841" t="str">
        <f>PROPER(RIGHT(R2841,LEN(R2841)-SEARCH("/",R2841)))</f>
        <v>Spaces</v>
      </c>
    </row>
    <row r="2842" spans="1:22" x14ac:dyDescent="0.25">
      <c r="A2842">
        <v>2724</v>
      </c>
      <c r="B2842" s="7" t="s">
        <v>2724</v>
      </c>
      <c r="C2842" s="7" t="s">
        <v>6834</v>
      </c>
      <c r="D2842" s="4">
        <v>2468</v>
      </c>
      <c r="E2842" s="4">
        <v>7326.88</v>
      </c>
      <c r="F2842" t="s">
        <v>8219</v>
      </c>
      <c r="G2842" t="s">
        <v>8225</v>
      </c>
      <c r="H2842" t="s">
        <v>8247</v>
      </c>
      <c r="I2842">
        <v>1439625059</v>
      </c>
      <c r="J2842" s="11">
        <f>(((I2842/60)/60)/24)+DATE(1970,1,1)</f>
        <v>42231.32707175926</v>
      </c>
      <c r="K2842">
        <v>1436860259</v>
      </c>
      <c r="L2842" s="15">
        <f>(((K2842/60)/60)/24)+DATE(1970,1,1)</f>
        <v>42199.32707175926</v>
      </c>
      <c r="M2842" s="63">
        <f>DATEDIF(L2842,J2842,"D")</f>
        <v>32</v>
      </c>
      <c r="N2842" s="5">
        <v>32</v>
      </c>
      <c r="O2842" t="b">
        <v>0</v>
      </c>
      <c r="P2842">
        <v>1019</v>
      </c>
      <c r="Q2842" t="b">
        <v>1</v>
      </c>
      <c r="R2842" t="s">
        <v>8295</v>
      </c>
      <c r="S2842" s="2">
        <f>IF(E2842=0,0,E2842/D2842*100)</f>
        <v>296.87520259319291</v>
      </c>
      <c r="T2842" s="4">
        <f>IF(E2842=0,0,E2842/P2842)</f>
        <v>7.1902649656526005</v>
      </c>
      <c r="U2842" t="str">
        <f>PROPER(LEFT(R2842,(SEARCH("/",R2842)-2)+1))</f>
        <v>Technology</v>
      </c>
      <c r="V2842" t="str">
        <f>PROPER(RIGHT(R2842,LEN(R2842)-SEARCH("/",R2842)))</f>
        <v>Hardware</v>
      </c>
    </row>
    <row r="2843" spans="1:22" x14ac:dyDescent="0.25">
      <c r="A2843">
        <v>2747</v>
      </c>
      <c r="B2843" s="7" t="s">
        <v>2747</v>
      </c>
      <c r="C2843" s="7" t="s">
        <v>6857</v>
      </c>
      <c r="D2843" s="4">
        <v>500</v>
      </c>
      <c r="E2843" s="4">
        <v>140</v>
      </c>
      <c r="F2843" t="s">
        <v>8221</v>
      </c>
      <c r="G2843" t="s">
        <v>8224</v>
      </c>
      <c r="H2843" t="s">
        <v>8246</v>
      </c>
      <c r="I2843">
        <v>1339816200</v>
      </c>
      <c r="J2843" s="11">
        <f>(((I2843/60)/60)/24)+DATE(1970,1,1)</f>
        <v>41076.131944444445</v>
      </c>
      <c r="K2843">
        <v>1337095997</v>
      </c>
      <c r="L2843" s="15">
        <f>(((K2843/60)/60)/24)+DATE(1970,1,1)</f>
        <v>41044.64811342593</v>
      </c>
      <c r="M2843" s="63">
        <f>DATEDIF(L2843,J2843,"D")</f>
        <v>32</v>
      </c>
      <c r="N2843" s="5">
        <v>32</v>
      </c>
      <c r="O2843" t="b">
        <v>0</v>
      </c>
      <c r="P2843">
        <v>4</v>
      </c>
      <c r="Q2843" t="b">
        <v>0</v>
      </c>
      <c r="R2843" t="s">
        <v>8304</v>
      </c>
      <c r="S2843" s="2">
        <f>IF(E2843=0,0,E2843/D2843*100)</f>
        <v>28.000000000000004</v>
      </c>
      <c r="T2843" s="4">
        <f>IF(E2843=0,0,E2843/P2843)</f>
        <v>35</v>
      </c>
      <c r="U2843" t="str">
        <f>PROPER(LEFT(R2843,(SEARCH("/",R2843)-2)+1))</f>
        <v>Publishing</v>
      </c>
      <c r="V2843" t="str">
        <f>PROPER(RIGHT(R2843,LEN(R2843)-SEARCH("/",R2843)))</f>
        <v>Children'S Books</v>
      </c>
    </row>
    <row r="2844" spans="1:22" x14ac:dyDescent="0.25">
      <c r="A2844">
        <v>2810</v>
      </c>
      <c r="B2844" s="7" t="s">
        <v>2810</v>
      </c>
      <c r="C2844" s="7" t="s">
        <v>6920</v>
      </c>
      <c r="D2844" s="4">
        <v>2500</v>
      </c>
      <c r="E2844" s="4">
        <v>2705</v>
      </c>
      <c r="F2844" t="s">
        <v>8219</v>
      </c>
      <c r="G2844" t="s">
        <v>8224</v>
      </c>
      <c r="H2844" t="s">
        <v>8246</v>
      </c>
      <c r="I2844">
        <v>1401595140</v>
      </c>
      <c r="J2844" s="11">
        <f>(((I2844/60)/60)/24)+DATE(1970,1,1)</f>
        <v>41791.165972222225</v>
      </c>
      <c r="K2844">
        <v>1398828064</v>
      </c>
      <c r="L2844" s="15">
        <f>(((K2844/60)/60)/24)+DATE(1970,1,1)</f>
        <v>41759.13962962963</v>
      </c>
      <c r="M2844" s="63">
        <f>DATEDIF(L2844,J2844,"D")</f>
        <v>32</v>
      </c>
      <c r="N2844" s="5">
        <v>32</v>
      </c>
      <c r="O2844" t="b">
        <v>0</v>
      </c>
      <c r="P2844">
        <v>57</v>
      </c>
      <c r="Q2844" t="b">
        <v>1</v>
      </c>
      <c r="R2844" t="s">
        <v>8271</v>
      </c>
      <c r="S2844" s="2">
        <f>IF(E2844=0,0,E2844/D2844*100)</f>
        <v>108.2</v>
      </c>
      <c r="T2844" s="4">
        <f>IF(E2844=0,0,E2844/P2844)</f>
        <v>47.456140350877192</v>
      </c>
      <c r="U2844" t="str">
        <f>PROPER(LEFT(R2844,(SEARCH("/",R2844)-2)+1))</f>
        <v>Theater</v>
      </c>
      <c r="V2844" t="str">
        <f>PROPER(RIGHT(R2844,LEN(R2844)-SEARCH("/",R2844)))</f>
        <v>Plays</v>
      </c>
    </row>
    <row r="2845" spans="1:22" x14ac:dyDescent="0.25">
      <c r="A2845">
        <v>2824</v>
      </c>
      <c r="B2845" s="7" t="s">
        <v>2824</v>
      </c>
      <c r="C2845" s="7" t="s">
        <v>6934</v>
      </c>
      <c r="D2845" s="4">
        <v>650</v>
      </c>
      <c r="E2845" s="4">
        <v>760</v>
      </c>
      <c r="F2845" t="s">
        <v>8219</v>
      </c>
      <c r="G2845" t="s">
        <v>8224</v>
      </c>
      <c r="H2845" t="s">
        <v>8246</v>
      </c>
      <c r="I2845">
        <v>1434159780</v>
      </c>
      <c r="J2845" s="11">
        <f>(((I2845/60)/60)/24)+DATE(1970,1,1)</f>
        <v>42168.071527777778</v>
      </c>
      <c r="K2845">
        <v>1431412196</v>
      </c>
      <c r="L2845" s="15">
        <f>(((K2845/60)/60)/24)+DATE(1970,1,1)</f>
        <v>42136.270787037036</v>
      </c>
      <c r="M2845" s="63">
        <f>DATEDIF(L2845,J2845,"D")</f>
        <v>32</v>
      </c>
      <c r="N2845" s="5">
        <v>32</v>
      </c>
      <c r="O2845" t="b">
        <v>0</v>
      </c>
      <c r="P2845">
        <v>15</v>
      </c>
      <c r="Q2845" t="b">
        <v>1</v>
      </c>
      <c r="R2845" t="s">
        <v>8271</v>
      </c>
      <c r="S2845" s="2">
        <f>IF(E2845=0,0,E2845/D2845*100)</f>
        <v>116.92307692307693</v>
      </c>
      <c r="T2845" s="4">
        <f>IF(E2845=0,0,E2845/P2845)</f>
        <v>50.666666666666664</v>
      </c>
      <c r="U2845" t="str">
        <f>PROPER(LEFT(R2845,(SEARCH("/",R2845)-2)+1))</f>
        <v>Theater</v>
      </c>
      <c r="V2845" t="str">
        <f>PROPER(RIGHT(R2845,LEN(R2845)-SEARCH("/",R2845)))</f>
        <v>Plays</v>
      </c>
    </row>
    <row r="2846" spans="1:22" x14ac:dyDescent="0.25">
      <c r="A2846">
        <v>2877</v>
      </c>
      <c r="B2846" s="7" t="s">
        <v>2877</v>
      </c>
      <c r="C2846" s="7" t="s">
        <v>6987</v>
      </c>
      <c r="D2846" s="4">
        <v>6000</v>
      </c>
      <c r="E2846" s="4">
        <v>650</v>
      </c>
      <c r="F2846" t="s">
        <v>8221</v>
      </c>
      <c r="G2846" t="s">
        <v>8224</v>
      </c>
      <c r="H2846" t="s">
        <v>8246</v>
      </c>
      <c r="I2846">
        <v>1480525200</v>
      </c>
      <c r="J2846" s="11">
        <f>(((I2846/60)/60)/24)+DATE(1970,1,1)</f>
        <v>42704.708333333328</v>
      </c>
      <c r="K2846">
        <v>1477781724</v>
      </c>
      <c r="L2846" s="15">
        <f>(((K2846/60)/60)/24)+DATE(1970,1,1)</f>
        <v>42672.955138888887</v>
      </c>
      <c r="M2846" s="63">
        <f>DATEDIF(L2846,J2846,"D")</f>
        <v>32</v>
      </c>
      <c r="N2846" s="5">
        <v>32</v>
      </c>
      <c r="O2846" t="b">
        <v>0</v>
      </c>
      <c r="P2846">
        <v>6</v>
      </c>
      <c r="Q2846" t="b">
        <v>0</v>
      </c>
      <c r="R2846" t="s">
        <v>8271</v>
      </c>
      <c r="S2846" s="2">
        <f>IF(E2846=0,0,E2846/D2846*100)</f>
        <v>10.833333333333334</v>
      </c>
      <c r="T2846" s="4">
        <f>IF(E2846=0,0,E2846/P2846)</f>
        <v>108.33333333333333</v>
      </c>
      <c r="U2846" t="str">
        <f>PROPER(LEFT(R2846,(SEARCH("/",R2846)-2)+1))</f>
        <v>Theater</v>
      </c>
      <c r="V2846" t="str">
        <f>PROPER(RIGHT(R2846,LEN(R2846)-SEARCH("/",R2846)))</f>
        <v>Plays</v>
      </c>
    </row>
    <row r="2847" spans="1:22" x14ac:dyDescent="0.25">
      <c r="A2847">
        <v>2952</v>
      </c>
      <c r="B2847" s="7" t="s">
        <v>2952</v>
      </c>
      <c r="C2847" s="7" t="s">
        <v>7062</v>
      </c>
      <c r="D2847" s="4">
        <v>20000</v>
      </c>
      <c r="E2847" s="4">
        <v>1605</v>
      </c>
      <c r="F2847" t="s">
        <v>8220</v>
      </c>
      <c r="G2847" t="s">
        <v>8224</v>
      </c>
      <c r="H2847" t="s">
        <v>8246</v>
      </c>
      <c r="I2847">
        <v>1476676800</v>
      </c>
      <c r="J2847" s="11">
        <f>(((I2847/60)/60)/24)+DATE(1970,1,1)</f>
        <v>42660.166666666672</v>
      </c>
      <c r="K2847">
        <v>1473957239</v>
      </c>
      <c r="L2847" s="15">
        <f>(((K2847/60)/60)/24)+DATE(1970,1,1)</f>
        <v>42628.690266203703</v>
      </c>
      <c r="M2847" s="63">
        <f>DATEDIF(L2847,J2847,"D")</f>
        <v>32</v>
      </c>
      <c r="N2847" s="5">
        <v>32</v>
      </c>
      <c r="O2847" t="b">
        <v>0</v>
      </c>
      <c r="P2847">
        <v>8</v>
      </c>
      <c r="Q2847" t="b">
        <v>0</v>
      </c>
      <c r="R2847" t="s">
        <v>8303</v>
      </c>
      <c r="S2847" s="2">
        <f>IF(E2847=0,0,E2847/D2847*100)</f>
        <v>8.0250000000000004</v>
      </c>
      <c r="T2847" s="4">
        <f>IF(E2847=0,0,E2847/P2847)</f>
        <v>200.625</v>
      </c>
      <c r="U2847" t="str">
        <f>PROPER(LEFT(R2847,(SEARCH("/",R2847)-2)+1))</f>
        <v>Theater</v>
      </c>
      <c r="V2847" t="str">
        <f>PROPER(RIGHT(R2847,LEN(R2847)-SEARCH("/",R2847)))</f>
        <v>Spaces</v>
      </c>
    </row>
    <row r="2848" spans="1:22" x14ac:dyDescent="0.25">
      <c r="A2848">
        <v>3003</v>
      </c>
      <c r="B2848" s="7" t="s">
        <v>3003</v>
      </c>
      <c r="C2848" s="7" t="s">
        <v>7113</v>
      </c>
      <c r="D2848" s="4">
        <v>3000</v>
      </c>
      <c r="E2848" s="4">
        <v>3035</v>
      </c>
      <c r="F2848" t="s">
        <v>8219</v>
      </c>
      <c r="G2848" t="s">
        <v>8224</v>
      </c>
      <c r="H2848" t="s">
        <v>8246</v>
      </c>
      <c r="I2848">
        <v>1456811940</v>
      </c>
      <c r="J2848" s="11">
        <f>(((I2848/60)/60)/24)+DATE(1970,1,1)</f>
        <v>42430.249305555553</v>
      </c>
      <c r="K2848">
        <v>1454098976</v>
      </c>
      <c r="L2848" s="15">
        <f>(((K2848/60)/60)/24)+DATE(1970,1,1)</f>
        <v>42398.849259259259</v>
      </c>
      <c r="M2848" s="63">
        <f>DATEDIF(L2848,J2848,"D")</f>
        <v>32</v>
      </c>
      <c r="N2848" s="5">
        <v>32</v>
      </c>
      <c r="O2848" t="b">
        <v>0</v>
      </c>
      <c r="P2848">
        <v>17</v>
      </c>
      <c r="Q2848" t="b">
        <v>1</v>
      </c>
      <c r="R2848" t="s">
        <v>8303</v>
      </c>
      <c r="S2848" s="2">
        <f>IF(E2848=0,0,E2848/D2848*100)</f>
        <v>101.16666666666667</v>
      </c>
      <c r="T2848" s="4">
        <f>IF(E2848=0,0,E2848/P2848)</f>
        <v>178.52941176470588</v>
      </c>
      <c r="U2848" t="str">
        <f>PROPER(LEFT(R2848,(SEARCH("/",R2848)-2)+1))</f>
        <v>Theater</v>
      </c>
      <c r="V2848" t="str">
        <f>PROPER(RIGHT(R2848,LEN(R2848)-SEARCH("/",R2848)))</f>
        <v>Spaces</v>
      </c>
    </row>
    <row r="2849" spans="1:22" x14ac:dyDescent="0.25">
      <c r="A2849">
        <v>3089</v>
      </c>
      <c r="B2849" s="7" t="s">
        <v>3089</v>
      </c>
      <c r="C2849" s="7" t="s">
        <v>7199</v>
      </c>
      <c r="D2849" s="4">
        <v>25000</v>
      </c>
      <c r="E2849" s="4">
        <v>5854</v>
      </c>
      <c r="F2849" t="s">
        <v>8221</v>
      </c>
      <c r="G2849" t="s">
        <v>8224</v>
      </c>
      <c r="H2849" t="s">
        <v>8246</v>
      </c>
      <c r="I2849">
        <v>1468029540</v>
      </c>
      <c r="J2849" s="11">
        <f>(((I2849/60)/60)/24)+DATE(1970,1,1)</f>
        <v>42560.082638888889</v>
      </c>
      <c r="K2849">
        <v>1465304483</v>
      </c>
      <c r="L2849" s="15">
        <f>(((K2849/60)/60)/24)+DATE(1970,1,1)</f>
        <v>42528.542627314819</v>
      </c>
      <c r="M2849" s="63">
        <f>DATEDIF(L2849,J2849,"D")</f>
        <v>32</v>
      </c>
      <c r="N2849" s="5">
        <v>32</v>
      </c>
      <c r="O2849" t="b">
        <v>0</v>
      </c>
      <c r="P2849">
        <v>45</v>
      </c>
      <c r="Q2849" t="b">
        <v>0</v>
      </c>
      <c r="R2849" t="s">
        <v>8303</v>
      </c>
      <c r="S2849" s="2">
        <f>IF(E2849=0,0,E2849/D2849*100)</f>
        <v>23.416</v>
      </c>
      <c r="T2849" s="4">
        <f>IF(E2849=0,0,E2849/P2849)</f>
        <v>130.0888888888889</v>
      </c>
      <c r="U2849" t="str">
        <f>PROPER(LEFT(R2849,(SEARCH("/",R2849)-2)+1))</f>
        <v>Theater</v>
      </c>
      <c r="V2849" t="str">
        <f>PROPER(RIGHT(R2849,LEN(R2849)-SEARCH("/",R2849)))</f>
        <v>Spaces</v>
      </c>
    </row>
    <row r="2850" spans="1:22" x14ac:dyDescent="0.25">
      <c r="A2850">
        <v>3104</v>
      </c>
      <c r="B2850" s="7" t="s">
        <v>3104</v>
      </c>
      <c r="C2850" s="7" t="s">
        <v>7214</v>
      </c>
      <c r="D2850" s="4">
        <v>4000</v>
      </c>
      <c r="E2850" s="4">
        <v>1185</v>
      </c>
      <c r="F2850" t="s">
        <v>8221</v>
      </c>
      <c r="G2850" t="s">
        <v>8226</v>
      </c>
      <c r="H2850" t="s">
        <v>8248</v>
      </c>
      <c r="I2850">
        <v>1422928800</v>
      </c>
      <c r="J2850" s="11">
        <f>(((I2850/60)/60)/24)+DATE(1970,1,1)</f>
        <v>42038.083333333328</v>
      </c>
      <c r="K2850">
        <v>1420235311</v>
      </c>
      <c r="L2850" s="15">
        <f>(((K2850/60)/60)/24)+DATE(1970,1,1)</f>
        <v>42006.908692129626</v>
      </c>
      <c r="M2850" s="63">
        <f>DATEDIF(L2850,J2850,"D")</f>
        <v>32</v>
      </c>
      <c r="N2850" s="5">
        <v>32</v>
      </c>
      <c r="O2850" t="b">
        <v>0</v>
      </c>
      <c r="P2850">
        <v>5</v>
      </c>
      <c r="Q2850" t="b">
        <v>0</v>
      </c>
      <c r="R2850" t="s">
        <v>8303</v>
      </c>
      <c r="S2850" s="2">
        <f>IF(E2850=0,0,E2850/D2850*100)</f>
        <v>29.625</v>
      </c>
      <c r="T2850" s="4">
        <f>IF(E2850=0,0,E2850/P2850)</f>
        <v>237</v>
      </c>
      <c r="U2850" t="str">
        <f>PROPER(LEFT(R2850,(SEARCH("/",R2850)-2)+1))</f>
        <v>Theater</v>
      </c>
      <c r="V2850" t="str">
        <f>PROPER(RIGHT(R2850,LEN(R2850)-SEARCH("/",R2850)))</f>
        <v>Spaces</v>
      </c>
    </row>
    <row r="2851" spans="1:22" x14ac:dyDescent="0.25">
      <c r="A2851">
        <v>3209</v>
      </c>
      <c r="B2851" s="7" t="s">
        <v>3209</v>
      </c>
      <c r="C2851" s="7" t="s">
        <v>7319</v>
      </c>
      <c r="D2851" s="4">
        <v>9500</v>
      </c>
      <c r="E2851" s="4">
        <v>11335.7</v>
      </c>
      <c r="F2851" t="s">
        <v>8219</v>
      </c>
      <c r="G2851" t="s">
        <v>8224</v>
      </c>
      <c r="H2851" t="s">
        <v>8246</v>
      </c>
      <c r="I2851">
        <v>1403305200</v>
      </c>
      <c r="J2851" s="11">
        <f>(((I2851/60)/60)/24)+DATE(1970,1,1)</f>
        <v>41810.958333333336</v>
      </c>
      <c r="K2851">
        <v>1400512658</v>
      </c>
      <c r="L2851" s="15">
        <f>(((K2851/60)/60)/24)+DATE(1970,1,1)</f>
        <v>41778.637245370373</v>
      </c>
      <c r="M2851" s="63">
        <f>DATEDIF(L2851,J2851,"D")</f>
        <v>32</v>
      </c>
      <c r="N2851" s="5">
        <v>32</v>
      </c>
      <c r="O2851" t="b">
        <v>1</v>
      </c>
      <c r="P2851">
        <v>226</v>
      </c>
      <c r="Q2851" t="b">
        <v>1</v>
      </c>
      <c r="R2851" t="s">
        <v>8271</v>
      </c>
      <c r="S2851" s="2">
        <f>IF(E2851=0,0,E2851/D2851*100)</f>
        <v>119.32315789473684</v>
      </c>
      <c r="T2851" s="4">
        <f>IF(E2851=0,0,E2851/P2851)</f>
        <v>50.157964601769912</v>
      </c>
      <c r="U2851" t="str">
        <f>PROPER(LEFT(R2851,(SEARCH("/",R2851)-2)+1))</f>
        <v>Theater</v>
      </c>
      <c r="V2851" t="str">
        <f>PROPER(RIGHT(R2851,LEN(R2851)-SEARCH("/",R2851)))</f>
        <v>Plays</v>
      </c>
    </row>
    <row r="2852" spans="1:22" x14ac:dyDescent="0.25">
      <c r="A2852">
        <v>3211</v>
      </c>
      <c r="B2852" s="7" t="s">
        <v>3211</v>
      </c>
      <c r="C2852" s="7" t="s">
        <v>7321</v>
      </c>
      <c r="D2852" s="4">
        <v>23000</v>
      </c>
      <c r="E2852" s="4">
        <v>27541</v>
      </c>
      <c r="F2852" t="s">
        <v>8219</v>
      </c>
      <c r="G2852" t="s">
        <v>8224</v>
      </c>
      <c r="H2852" t="s">
        <v>8246</v>
      </c>
      <c r="I2852">
        <v>1408068000</v>
      </c>
      <c r="J2852" s="11">
        <f>(((I2852/60)/60)/24)+DATE(1970,1,1)</f>
        <v>41866.083333333336</v>
      </c>
      <c r="K2852">
        <v>1405346680</v>
      </c>
      <c r="L2852" s="15">
        <f>(((K2852/60)/60)/24)+DATE(1970,1,1)</f>
        <v>41834.586574074077</v>
      </c>
      <c r="M2852" s="63">
        <f>DATEDIF(L2852,J2852,"D")</f>
        <v>32</v>
      </c>
      <c r="N2852" s="5">
        <v>32</v>
      </c>
      <c r="O2852" t="b">
        <v>1</v>
      </c>
      <c r="P2852">
        <v>322</v>
      </c>
      <c r="Q2852" t="b">
        <v>1</v>
      </c>
      <c r="R2852" t="s">
        <v>8271</v>
      </c>
      <c r="S2852" s="2">
        <f>IF(E2852=0,0,E2852/D2852*100)</f>
        <v>119.74347826086958</v>
      </c>
      <c r="T2852" s="4">
        <f>IF(E2852=0,0,E2852/P2852)</f>
        <v>85.531055900621112</v>
      </c>
      <c r="U2852" t="str">
        <f>PROPER(LEFT(R2852,(SEARCH("/",R2852)-2)+1))</f>
        <v>Theater</v>
      </c>
      <c r="V2852" t="str">
        <f>PROPER(RIGHT(R2852,LEN(R2852)-SEARCH("/",R2852)))</f>
        <v>Plays</v>
      </c>
    </row>
    <row r="2853" spans="1:22" x14ac:dyDescent="0.25">
      <c r="A2853">
        <v>3228</v>
      </c>
      <c r="B2853" s="7" t="s">
        <v>3228</v>
      </c>
      <c r="C2853" s="7" t="s">
        <v>7338</v>
      </c>
      <c r="D2853" s="4">
        <v>7000</v>
      </c>
      <c r="E2853" s="4">
        <v>7164</v>
      </c>
      <c r="F2853" t="s">
        <v>8219</v>
      </c>
      <c r="G2853" t="s">
        <v>8224</v>
      </c>
      <c r="H2853" t="s">
        <v>8246</v>
      </c>
      <c r="I2853">
        <v>1450328340</v>
      </c>
      <c r="J2853" s="11">
        <f>(((I2853/60)/60)/24)+DATE(1970,1,1)</f>
        <v>42355.207638888889</v>
      </c>
      <c r="K2853">
        <v>1447606884</v>
      </c>
      <c r="L2853" s="15">
        <f>(((K2853/60)/60)/24)+DATE(1970,1,1)</f>
        <v>42323.70930555556</v>
      </c>
      <c r="M2853" s="63">
        <f>DATEDIF(L2853,J2853,"D")</f>
        <v>32</v>
      </c>
      <c r="N2853" s="5">
        <v>32</v>
      </c>
      <c r="O2853" t="b">
        <v>1</v>
      </c>
      <c r="P2853">
        <v>37</v>
      </c>
      <c r="Q2853" t="b">
        <v>1</v>
      </c>
      <c r="R2853" t="s">
        <v>8271</v>
      </c>
      <c r="S2853" s="2">
        <f>IF(E2853=0,0,E2853/D2853*100)</f>
        <v>102.34285714285714</v>
      </c>
      <c r="T2853" s="4">
        <f>IF(E2853=0,0,E2853/P2853)</f>
        <v>193.62162162162161</v>
      </c>
      <c r="U2853" t="str">
        <f>PROPER(LEFT(R2853,(SEARCH("/",R2853)-2)+1))</f>
        <v>Theater</v>
      </c>
      <c r="V2853" t="str">
        <f>PROPER(RIGHT(R2853,LEN(R2853)-SEARCH("/",R2853)))</f>
        <v>Plays</v>
      </c>
    </row>
    <row r="2854" spans="1:22" x14ac:dyDescent="0.25">
      <c r="A2854">
        <v>3245</v>
      </c>
      <c r="B2854" s="7" t="s">
        <v>3245</v>
      </c>
      <c r="C2854" s="7" t="s">
        <v>7355</v>
      </c>
      <c r="D2854" s="4">
        <v>21000</v>
      </c>
      <c r="E2854" s="4">
        <v>21904</v>
      </c>
      <c r="F2854" t="s">
        <v>8219</v>
      </c>
      <c r="G2854" t="s">
        <v>8224</v>
      </c>
      <c r="H2854" t="s">
        <v>8246</v>
      </c>
      <c r="I2854">
        <v>1434074400</v>
      </c>
      <c r="J2854" s="11">
        <f>(((I2854/60)/60)/24)+DATE(1970,1,1)</f>
        <v>42167.083333333328</v>
      </c>
      <c r="K2854">
        <v>1431354258</v>
      </c>
      <c r="L2854" s="15">
        <f>(((K2854/60)/60)/24)+DATE(1970,1,1)</f>
        <v>42135.60020833333</v>
      </c>
      <c r="M2854" s="63">
        <f>DATEDIF(L2854,J2854,"D")</f>
        <v>32</v>
      </c>
      <c r="N2854" s="5">
        <v>32</v>
      </c>
      <c r="O2854" t="b">
        <v>0</v>
      </c>
      <c r="P2854">
        <v>270</v>
      </c>
      <c r="Q2854" t="b">
        <v>1</v>
      </c>
      <c r="R2854" t="s">
        <v>8271</v>
      </c>
      <c r="S2854" s="2">
        <f>IF(E2854=0,0,E2854/D2854*100)</f>
        <v>104.3047619047619</v>
      </c>
      <c r="T2854" s="4">
        <f>IF(E2854=0,0,E2854/P2854)</f>
        <v>81.125925925925927</v>
      </c>
      <c r="U2854" t="str">
        <f>PROPER(LEFT(R2854,(SEARCH("/",R2854)-2)+1))</f>
        <v>Theater</v>
      </c>
      <c r="V2854" t="str">
        <f>PROPER(RIGHT(R2854,LEN(R2854)-SEARCH("/",R2854)))</f>
        <v>Plays</v>
      </c>
    </row>
    <row r="2855" spans="1:22" x14ac:dyDescent="0.25">
      <c r="A2855">
        <v>3285</v>
      </c>
      <c r="B2855" s="7" t="s">
        <v>3285</v>
      </c>
      <c r="C2855" s="7" t="s">
        <v>7395</v>
      </c>
      <c r="D2855" s="4">
        <v>4999</v>
      </c>
      <c r="E2855" s="4">
        <v>5604</v>
      </c>
      <c r="F2855" t="s">
        <v>8219</v>
      </c>
      <c r="G2855" t="s">
        <v>8224</v>
      </c>
      <c r="H2855" t="s">
        <v>8246</v>
      </c>
      <c r="I2855">
        <v>1488258000</v>
      </c>
      <c r="J2855" s="11">
        <f>(((I2855/60)/60)/24)+DATE(1970,1,1)</f>
        <v>42794.208333333328</v>
      </c>
      <c r="K2855">
        <v>1485556626</v>
      </c>
      <c r="L2855" s="15">
        <f>(((K2855/60)/60)/24)+DATE(1970,1,1)</f>
        <v>42762.942430555559</v>
      </c>
      <c r="M2855" s="63">
        <f>DATEDIF(L2855,J2855,"D")</f>
        <v>32</v>
      </c>
      <c r="N2855" s="5">
        <v>32</v>
      </c>
      <c r="O2855" t="b">
        <v>0</v>
      </c>
      <c r="P2855">
        <v>81</v>
      </c>
      <c r="Q2855" t="b">
        <v>1</v>
      </c>
      <c r="R2855" t="s">
        <v>8271</v>
      </c>
      <c r="S2855" s="2">
        <f>IF(E2855=0,0,E2855/D2855*100)</f>
        <v>112.10242048409683</v>
      </c>
      <c r="T2855" s="4">
        <f>IF(E2855=0,0,E2855/P2855)</f>
        <v>69.18518518518519</v>
      </c>
      <c r="U2855" t="str">
        <f>PROPER(LEFT(R2855,(SEARCH("/",R2855)-2)+1))</f>
        <v>Theater</v>
      </c>
      <c r="V2855" t="str">
        <f>PROPER(RIGHT(R2855,LEN(R2855)-SEARCH("/",R2855)))</f>
        <v>Plays</v>
      </c>
    </row>
    <row r="2856" spans="1:22" x14ac:dyDescent="0.25">
      <c r="A2856">
        <v>3291</v>
      </c>
      <c r="B2856" s="7" t="s">
        <v>3291</v>
      </c>
      <c r="C2856" s="7" t="s">
        <v>7401</v>
      </c>
      <c r="D2856" s="4">
        <v>500</v>
      </c>
      <c r="E2856" s="4">
        <v>570</v>
      </c>
      <c r="F2856" t="s">
        <v>8219</v>
      </c>
      <c r="G2856" t="s">
        <v>8224</v>
      </c>
      <c r="H2856" t="s">
        <v>8246</v>
      </c>
      <c r="I2856">
        <v>1442462340</v>
      </c>
      <c r="J2856" s="11">
        <f>(((I2856/60)/60)/24)+DATE(1970,1,1)</f>
        <v>42264.165972222225</v>
      </c>
      <c r="K2856">
        <v>1439743900</v>
      </c>
      <c r="L2856" s="15">
        <f>(((K2856/60)/60)/24)+DATE(1970,1,1)</f>
        <v>42232.702546296292</v>
      </c>
      <c r="M2856" s="63">
        <f>DATEDIF(L2856,J2856,"D")</f>
        <v>32</v>
      </c>
      <c r="N2856" s="5">
        <v>32</v>
      </c>
      <c r="O2856" t="b">
        <v>0</v>
      </c>
      <c r="P2856">
        <v>14</v>
      </c>
      <c r="Q2856" t="b">
        <v>1</v>
      </c>
      <c r="R2856" t="s">
        <v>8271</v>
      </c>
      <c r="S2856" s="2">
        <f>IF(E2856=0,0,E2856/D2856*100)</f>
        <v>113.99999999999999</v>
      </c>
      <c r="T2856" s="4">
        <f>IF(E2856=0,0,E2856/P2856)</f>
        <v>40.714285714285715</v>
      </c>
      <c r="U2856" t="str">
        <f>PROPER(LEFT(R2856,(SEARCH("/",R2856)-2)+1))</f>
        <v>Theater</v>
      </c>
      <c r="V2856" t="str">
        <f>PROPER(RIGHT(R2856,LEN(R2856)-SEARCH("/",R2856)))</f>
        <v>Plays</v>
      </c>
    </row>
    <row r="2857" spans="1:22" x14ac:dyDescent="0.25">
      <c r="A2857">
        <v>3425</v>
      </c>
      <c r="B2857" s="7" t="s">
        <v>3424</v>
      </c>
      <c r="C2857" s="7" t="s">
        <v>7535</v>
      </c>
      <c r="D2857" s="4">
        <v>30000</v>
      </c>
      <c r="E2857" s="4">
        <v>30891.1</v>
      </c>
      <c r="F2857" t="s">
        <v>8219</v>
      </c>
      <c r="G2857" t="s">
        <v>8224</v>
      </c>
      <c r="H2857" t="s">
        <v>8246</v>
      </c>
      <c r="I2857">
        <v>1412434136</v>
      </c>
      <c r="J2857" s="11">
        <f>(((I2857/60)/60)/24)+DATE(1970,1,1)</f>
        <v>41916.617314814815</v>
      </c>
      <c r="K2857">
        <v>1409669336</v>
      </c>
      <c r="L2857" s="15">
        <f>(((K2857/60)/60)/24)+DATE(1970,1,1)</f>
        <v>41884.617314814815</v>
      </c>
      <c r="M2857" s="63">
        <f>DATEDIF(L2857,J2857,"D")</f>
        <v>32</v>
      </c>
      <c r="N2857" s="5">
        <v>32</v>
      </c>
      <c r="O2857" t="b">
        <v>0</v>
      </c>
      <c r="P2857">
        <v>104</v>
      </c>
      <c r="Q2857" t="b">
        <v>1</v>
      </c>
      <c r="R2857" t="s">
        <v>8271</v>
      </c>
      <c r="S2857" s="2">
        <f>IF(E2857=0,0,E2857/D2857*100)</f>
        <v>102.97033333333331</v>
      </c>
      <c r="T2857" s="4">
        <f>IF(E2857=0,0,E2857/P2857)</f>
        <v>297.02980769230766</v>
      </c>
      <c r="U2857" t="str">
        <f>PROPER(LEFT(R2857,(SEARCH("/",R2857)-2)+1))</f>
        <v>Theater</v>
      </c>
      <c r="V2857" t="str">
        <f>PROPER(RIGHT(R2857,LEN(R2857)-SEARCH("/",R2857)))</f>
        <v>Plays</v>
      </c>
    </row>
    <row r="2858" spans="1:22" x14ac:dyDescent="0.25">
      <c r="A2858">
        <v>3486</v>
      </c>
      <c r="B2858" s="7" t="s">
        <v>3485</v>
      </c>
      <c r="C2858" s="7" t="s">
        <v>7596</v>
      </c>
      <c r="D2858" s="4">
        <v>3000</v>
      </c>
      <c r="E2858" s="4">
        <v>4656</v>
      </c>
      <c r="F2858" t="s">
        <v>8219</v>
      </c>
      <c r="G2858" t="s">
        <v>8224</v>
      </c>
      <c r="H2858" t="s">
        <v>8246</v>
      </c>
      <c r="I2858">
        <v>1433314740</v>
      </c>
      <c r="J2858" s="11">
        <f>(((I2858/60)/60)/24)+DATE(1970,1,1)</f>
        <v>42158.290972222225</v>
      </c>
      <c r="K2858">
        <v>1430600401</v>
      </c>
      <c r="L2858" s="15">
        <f>(((K2858/60)/60)/24)+DATE(1970,1,1)</f>
        <v>42126.87501157407</v>
      </c>
      <c r="M2858" s="63">
        <f>DATEDIF(L2858,J2858,"D")</f>
        <v>32</v>
      </c>
      <c r="N2858" s="5">
        <v>32</v>
      </c>
      <c r="O2858" t="b">
        <v>0</v>
      </c>
      <c r="P2858">
        <v>56</v>
      </c>
      <c r="Q2858" t="b">
        <v>1</v>
      </c>
      <c r="R2858" t="s">
        <v>8271</v>
      </c>
      <c r="S2858" s="2">
        <f>IF(E2858=0,0,E2858/D2858*100)</f>
        <v>155.20000000000002</v>
      </c>
      <c r="T2858" s="4">
        <f>IF(E2858=0,0,E2858/P2858)</f>
        <v>83.142857142857139</v>
      </c>
      <c r="U2858" t="str">
        <f>PROPER(LEFT(R2858,(SEARCH("/",R2858)-2)+1))</f>
        <v>Theater</v>
      </c>
      <c r="V2858" t="str">
        <f>PROPER(RIGHT(R2858,LEN(R2858)-SEARCH("/",R2858)))</f>
        <v>Plays</v>
      </c>
    </row>
    <row r="2859" spans="1:22" x14ac:dyDescent="0.25">
      <c r="A2859">
        <v>3553</v>
      </c>
      <c r="B2859" s="7" t="s">
        <v>3552</v>
      </c>
      <c r="C2859" s="7" t="s">
        <v>7663</v>
      </c>
      <c r="D2859" s="4">
        <v>5500</v>
      </c>
      <c r="E2859" s="4">
        <v>5845</v>
      </c>
      <c r="F2859" t="s">
        <v>8219</v>
      </c>
      <c r="G2859" t="s">
        <v>8224</v>
      </c>
      <c r="H2859" t="s">
        <v>8246</v>
      </c>
      <c r="I2859">
        <v>1439337600</v>
      </c>
      <c r="J2859" s="11">
        <f>(((I2859/60)/60)/24)+DATE(1970,1,1)</f>
        <v>42228</v>
      </c>
      <c r="K2859">
        <v>1436575280</v>
      </c>
      <c r="L2859" s="15">
        <f>(((K2859/60)/60)/24)+DATE(1970,1,1)</f>
        <v>42196.028703703705</v>
      </c>
      <c r="M2859" s="63">
        <f>DATEDIF(L2859,J2859,"D")</f>
        <v>32</v>
      </c>
      <c r="N2859" s="5">
        <v>32</v>
      </c>
      <c r="O2859" t="b">
        <v>0</v>
      </c>
      <c r="P2859">
        <v>104</v>
      </c>
      <c r="Q2859" t="b">
        <v>1</v>
      </c>
      <c r="R2859" t="s">
        <v>8271</v>
      </c>
      <c r="S2859" s="2">
        <f>IF(E2859=0,0,E2859/D2859*100)</f>
        <v>106.27272727272728</v>
      </c>
      <c r="T2859" s="4">
        <f>IF(E2859=0,0,E2859/P2859)</f>
        <v>56.20192307692308</v>
      </c>
      <c r="U2859" t="str">
        <f>PROPER(LEFT(R2859,(SEARCH("/",R2859)-2)+1))</f>
        <v>Theater</v>
      </c>
      <c r="V2859" t="str">
        <f>PROPER(RIGHT(R2859,LEN(R2859)-SEARCH("/",R2859)))</f>
        <v>Plays</v>
      </c>
    </row>
    <row r="2860" spans="1:22" x14ac:dyDescent="0.25">
      <c r="A2860">
        <v>3575</v>
      </c>
      <c r="B2860" s="7" t="s">
        <v>3574</v>
      </c>
      <c r="C2860" s="7" t="s">
        <v>7685</v>
      </c>
      <c r="D2860" s="4">
        <v>10000</v>
      </c>
      <c r="E2860" s="4">
        <v>10133</v>
      </c>
      <c r="F2860" t="s">
        <v>8219</v>
      </c>
      <c r="G2860" t="s">
        <v>8224</v>
      </c>
      <c r="H2860" t="s">
        <v>8246</v>
      </c>
      <c r="I2860">
        <v>1470887940</v>
      </c>
      <c r="J2860" s="11">
        <f>(((I2860/60)/60)/24)+DATE(1970,1,1)</f>
        <v>42593.165972222225</v>
      </c>
      <c r="K2860">
        <v>1468176527</v>
      </c>
      <c r="L2860" s="15">
        <f>(((K2860/60)/60)/24)+DATE(1970,1,1)</f>
        <v>42561.783877314811</v>
      </c>
      <c r="M2860" s="63">
        <f>DATEDIF(L2860,J2860,"D")</f>
        <v>32</v>
      </c>
      <c r="N2860" s="5">
        <v>32</v>
      </c>
      <c r="O2860" t="b">
        <v>0</v>
      </c>
      <c r="P2860">
        <v>102</v>
      </c>
      <c r="Q2860" t="b">
        <v>1</v>
      </c>
      <c r="R2860" t="s">
        <v>8271</v>
      </c>
      <c r="S2860" s="2">
        <f>IF(E2860=0,0,E2860/D2860*100)</f>
        <v>101.33000000000001</v>
      </c>
      <c r="T2860" s="4">
        <f>IF(E2860=0,0,E2860/P2860)</f>
        <v>99.343137254901961</v>
      </c>
      <c r="U2860" t="str">
        <f>PROPER(LEFT(R2860,(SEARCH("/",R2860)-2)+1))</f>
        <v>Theater</v>
      </c>
      <c r="V2860" t="str">
        <f>PROPER(RIGHT(R2860,LEN(R2860)-SEARCH("/",R2860)))</f>
        <v>Plays</v>
      </c>
    </row>
    <row r="2861" spans="1:22" x14ac:dyDescent="0.25">
      <c r="A2861">
        <v>3608</v>
      </c>
      <c r="B2861" s="7" t="s">
        <v>3607</v>
      </c>
      <c r="C2861" s="7" t="s">
        <v>7718</v>
      </c>
      <c r="D2861" s="4">
        <v>800</v>
      </c>
      <c r="E2861" s="4">
        <v>800</v>
      </c>
      <c r="F2861" t="s">
        <v>8219</v>
      </c>
      <c r="G2861" t="s">
        <v>8225</v>
      </c>
      <c r="H2861" t="s">
        <v>8247</v>
      </c>
      <c r="I2861">
        <v>1466172000</v>
      </c>
      <c r="J2861" s="11">
        <f>(((I2861/60)/60)/24)+DATE(1970,1,1)</f>
        <v>42538.583333333328</v>
      </c>
      <c r="K2861">
        <v>1463418090</v>
      </c>
      <c r="L2861" s="15">
        <f>(((K2861/60)/60)/24)+DATE(1970,1,1)</f>
        <v>42506.709375000006</v>
      </c>
      <c r="M2861" s="63">
        <f>DATEDIF(L2861,J2861,"D")</f>
        <v>32</v>
      </c>
      <c r="N2861" s="5">
        <v>32</v>
      </c>
      <c r="O2861" t="b">
        <v>0</v>
      </c>
      <c r="P2861">
        <v>27</v>
      </c>
      <c r="Q2861" t="b">
        <v>1</v>
      </c>
      <c r="R2861" t="s">
        <v>8271</v>
      </c>
      <c r="S2861" s="2">
        <f>IF(E2861=0,0,E2861/D2861*100)</f>
        <v>100</v>
      </c>
      <c r="T2861" s="4">
        <f>IF(E2861=0,0,E2861/P2861)</f>
        <v>29.62962962962963</v>
      </c>
      <c r="U2861" t="str">
        <f>PROPER(LEFT(R2861,(SEARCH("/",R2861)-2)+1))</f>
        <v>Theater</v>
      </c>
      <c r="V2861" t="str">
        <f>PROPER(RIGHT(R2861,LEN(R2861)-SEARCH("/",R2861)))</f>
        <v>Plays</v>
      </c>
    </row>
    <row r="2862" spans="1:22" x14ac:dyDescent="0.25">
      <c r="A2862">
        <v>3619</v>
      </c>
      <c r="B2862" s="7" t="s">
        <v>3617</v>
      </c>
      <c r="C2862" s="7" t="s">
        <v>7729</v>
      </c>
      <c r="D2862" s="4">
        <v>1000</v>
      </c>
      <c r="E2862" s="4">
        <v>1130</v>
      </c>
      <c r="F2862" t="s">
        <v>8219</v>
      </c>
      <c r="G2862" t="s">
        <v>8224</v>
      </c>
      <c r="H2862" t="s">
        <v>8246</v>
      </c>
      <c r="I2862">
        <v>1479592800</v>
      </c>
      <c r="J2862" s="11">
        <f>(((I2862/60)/60)/24)+DATE(1970,1,1)</f>
        <v>42693.916666666672</v>
      </c>
      <c r="K2862">
        <v>1476760226</v>
      </c>
      <c r="L2862" s="15">
        <f>(((K2862/60)/60)/24)+DATE(1970,1,1)</f>
        <v>42661.132245370376</v>
      </c>
      <c r="M2862" s="63">
        <f>DATEDIF(L2862,J2862,"D")</f>
        <v>32</v>
      </c>
      <c r="N2862" s="5">
        <v>32</v>
      </c>
      <c r="O2862" t="b">
        <v>0</v>
      </c>
      <c r="P2862">
        <v>17</v>
      </c>
      <c r="Q2862" t="b">
        <v>1</v>
      </c>
      <c r="R2862" t="s">
        <v>8271</v>
      </c>
      <c r="S2862" s="2">
        <f>IF(E2862=0,0,E2862/D2862*100)</f>
        <v>112.99999999999999</v>
      </c>
      <c r="T2862" s="4">
        <f>IF(E2862=0,0,E2862/P2862)</f>
        <v>66.470588235294116</v>
      </c>
      <c r="U2862" t="str">
        <f>PROPER(LEFT(R2862,(SEARCH("/",R2862)-2)+1))</f>
        <v>Theater</v>
      </c>
      <c r="V2862" t="str">
        <f>PROPER(RIGHT(R2862,LEN(R2862)-SEARCH("/",R2862)))</f>
        <v>Plays</v>
      </c>
    </row>
    <row r="2863" spans="1:22" x14ac:dyDescent="0.25">
      <c r="A2863">
        <v>3714</v>
      </c>
      <c r="B2863" s="7" t="s">
        <v>3711</v>
      </c>
      <c r="C2863" s="7" t="s">
        <v>7824</v>
      </c>
      <c r="D2863" s="4">
        <v>10000</v>
      </c>
      <c r="E2863" s="4">
        <v>10235</v>
      </c>
      <c r="F2863" t="s">
        <v>8219</v>
      </c>
      <c r="G2863" t="s">
        <v>8224</v>
      </c>
      <c r="H2863" t="s">
        <v>8246</v>
      </c>
      <c r="I2863">
        <v>1432612740</v>
      </c>
      <c r="J2863" s="11">
        <f>(((I2863/60)/60)/24)+DATE(1970,1,1)</f>
        <v>42150.165972222225</v>
      </c>
      <c r="K2863">
        <v>1429881667</v>
      </c>
      <c r="L2863" s="15">
        <f>(((K2863/60)/60)/24)+DATE(1970,1,1)</f>
        <v>42118.556331018524</v>
      </c>
      <c r="M2863" s="63">
        <f>DATEDIF(L2863,J2863,"D")</f>
        <v>32</v>
      </c>
      <c r="N2863" s="5">
        <v>32</v>
      </c>
      <c r="O2863" t="b">
        <v>0</v>
      </c>
      <c r="P2863">
        <v>97</v>
      </c>
      <c r="Q2863" t="b">
        <v>1</v>
      </c>
      <c r="R2863" t="s">
        <v>8271</v>
      </c>
      <c r="S2863" s="2">
        <f>IF(E2863=0,0,E2863/D2863*100)</f>
        <v>102.35000000000001</v>
      </c>
      <c r="T2863" s="4">
        <f>IF(E2863=0,0,E2863/P2863)</f>
        <v>105.51546391752578</v>
      </c>
      <c r="U2863" t="str">
        <f>PROPER(LEFT(R2863,(SEARCH("/",R2863)-2)+1))</f>
        <v>Theater</v>
      </c>
      <c r="V2863" t="str">
        <f>PROPER(RIGHT(R2863,LEN(R2863)-SEARCH("/",R2863)))</f>
        <v>Plays</v>
      </c>
    </row>
    <row r="2864" spans="1:22" x14ac:dyDescent="0.25">
      <c r="A2864">
        <v>3744</v>
      </c>
      <c r="B2864" s="7" t="s">
        <v>3741</v>
      </c>
      <c r="C2864" s="7" t="s">
        <v>7854</v>
      </c>
      <c r="D2864" s="4">
        <v>1200</v>
      </c>
      <c r="E2864" s="4">
        <v>0</v>
      </c>
      <c r="F2864" t="s">
        <v>8221</v>
      </c>
      <c r="G2864" t="s">
        <v>8224</v>
      </c>
      <c r="H2864" t="s">
        <v>8246</v>
      </c>
      <c r="I2864">
        <v>1404532740</v>
      </c>
      <c r="J2864" s="11">
        <f>(((I2864/60)/60)/24)+DATE(1970,1,1)</f>
        <v>41825.165972222225</v>
      </c>
      <c r="K2864">
        <v>1401823952</v>
      </c>
      <c r="L2864" s="15">
        <f>(((K2864/60)/60)/24)+DATE(1970,1,1)</f>
        <v>41793.814259259263</v>
      </c>
      <c r="M2864" s="63">
        <f>DATEDIF(L2864,J2864,"D")</f>
        <v>32</v>
      </c>
      <c r="N2864" s="5">
        <v>32</v>
      </c>
      <c r="O2864" t="b">
        <v>0</v>
      </c>
      <c r="P2864">
        <v>0</v>
      </c>
      <c r="Q2864" t="b">
        <v>0</v>
      </c>
      <c r="R2864" t="s">
        <v>8271</v>
      </c>
      <c r="S2864" s="2">
        <f>IF(E2864=0,0,E2864/D2864*100)</f>
        <v>0</v>
      </c>
      <c r="T2864" s="4">
        <f>IF(E2864=0,0,E2864/P2864)</f>
        <v>0</v>
      </c>
      <c r="U2864" t="str">
        <f>PROPER(LEFT(R2864,(SEARCH("/",R2864)-2)+1))</f>
        <v>Theater</v>
      </c>
      <c r="V2864" t="str">
        <f>PROPER(RIGHT(R2864,LEN(R2864)-SEARCH("/",R2864)))</f>
        <v>Plays</v>
      </c>
    </row>
    <row r="2865" spans="1:22" x14ac:dyDescent="0.25">
      <c r="A2865">
        <v>3780</v>
      </c>
      <c r="B2865" s="7" t="s">
        <v>3777</v>
      </c>
      <c r="C2865" s="7" t="s">
        <v>7890</v>
      </c>
      <c r="D2865" s="4">
        <v>2500</v>
      </c>
      <c r="E2865" s="4">
        <v>3000</v>
      </c>
      <c r="F2865" t="s">
        <v>8219</v>
      </c>
      <c r="G2865" t="s">
        <v>8224</v>
      </c>
      <c r="H2865" t="s">
        <v>8246</v>
      </c>
      <c r="I2865">
        <v>1436817960</v>
      </c>
      <c r="J2865" s="11">
        <f>(((I2865/60)/60)/24)+DATE(1970,1,1)</f>
        <v>42198.837499999994</v>
      </c>
      <c r="K2865">
        <v>1433999785</v>
      </c>
      <c r="L2865" s="15">
        <f>(((K2865/60)/60)/24)+DATE(1970,1,1)</f>
        <v>42166.219733796301</v>
      </c>
      <c r="M2865" s="63">
        <f>DATEDIF(L2865,J2865,"D")</f>
        <v>32</v>
      </c>
      <c r="N2865" s="5">
        <v>32</v>
      </c>
      <c r="O2865" t="b">
        <v>0</v>
      </c>
      <c r="P2865">
        <v>30</v>
      </c>
      <c r="Q2865" t="b">
        <v>1</v>
      </c>
      <c r="R2865" t="s">
        <v>8305</v>
      </c>
      <c r="S2865" s="2">
        <f>IF(E2865=0,0,E2865/D2865*100)</f>
        <v>120</v>
      </c>
      <c r="T2865" s="4">
        <f>IF(E2865=0,0,E2865/P2865)</f>
        <v>100</v>
      </c>
      <c r="U2865" t="str">
        <f>PROPER(LEFT(R2865,(SEARCH("/",R2865)-2)+1))</f>
        <v>Theater</v>
      </c>
      <c r="V2865" t="str">
        <f>PROPER(RIGHT(R2865,LEN(R2865)-SEARCH("/",R2865)))</f>
        <v>Musical</v>
      </c>
    </row>
    <row r="2866" spans="1:22" x14ac:dyDescent="0.25">
      <c r="A2866">
        <v>3789</v>
      </c>
      <c r="B2866" s="7" t="s">
        <v>3786</v>
      </c>
      <c r="C2866" s="7" t="s">
        <v>7899</v>
      </c>
      <c r="D2866" s="4">
        <v>3550</v>
      </c>
      <c r="E2866" s="4">
        <v>116</v>
      </c>
      <c r="F2866" t="s">
        <v>8221</v>
      </c>
      <c r="G2866" t="s">
        <v>8225</v>
      </c>
      <c r="H2866" t="s">
        <v>8247</v>
      </c>
      <c r="I2866">
        <v>1434395418</v>
      </c>
      <c r="J2866" s="11">
        <f>(((I2866/60)/60)/24)+DATE(1970,1,1)</f>
        <v>42170.798819444448</v>
      </c>
      <c r="K2866">
        <v>1431630618</v>
      </c>
      <c r="L2866" s="15">
        <f>(((K2866/60)/60)/24)+DATE(1970,1,1)</f>
        <v>42138.798819444448</v>
      </c>
      <c r="M2866" s="63">
        <f>DATEDIF(L2866,J2866,"D")</f>
        <v>32</v>
      </c>
      <c r="N2866" s="5">
        <v>32</v>
      </c>
      <c r="O2866" t="b">
        <v>0</v>
      </c>
      <c r="P2866">
        <v>4</v>
      </c>
      <c r="Q2866" t="b">
        <v>0</v>
      </c>
      <c r="R2866" t="s">
        <v>8305</v>
      </c>
      <c r="S2866" s="2">
        <f>IF(E2866=0,0,E2866/D2866*100)</f>
        <v>3.267605633802817</v>
      </c>
      <c r="T2866" s="4">
        <f>IF(E2866=0,0,E2866/P2866)</f>
        <v>29</v>
      </c>
      <c r="U2866" t="str">
        <f>PROPER(LEFT(R2866,(SEARCH("/",R2866)-2)+1))</f>
        <v>Theater</v>
      </c>
      <c r="V2866" t="str">
        <f>PROPER(RIGHT(R2866,LEN(R2866)-SEARCH("/",R2866)))</f>
        <v>Musical</v>
      </c>
    </row>
    <row r="2867" spans="1:22" x14ac:dyDescent="0.25">
      <c r="A2867">
        <v>3821</v>
      </c>
      <c r="B2867" s="7" t="s">
        <v>3818</v>
      </c>
      <c r="C2867" s="7" t="s">
        <v>7930</v>
      </c>
      <c r="D2867" s="4">
        <v>3500</v>
      </c>
      <c r="E2867" s="4">
        <v>3659</v>
      </c>
      <c r="F2867" t="s">
        <v>8219</v>
      </c>
      <c r="G2867" t="s">
        <v>8224</v>
      </c>
      <c r="H2867" t="s">
        <v>8246</v>
      </c>
      <c r="I2867">
        <v>1451881207</v>
      </c>
      <c r="J2867" s="11">
        <f>(((I2867/60)/60)/24)+DATE(1970,1,1)</f>
        <v>42373.180636574078</v>
      </c>
      <c r="K2867">
        <v>1449116407</v>
      </c>
      <c r="L2867" s="15">
        <f>(((K2867/60)/60)/24)+DATE(1970,1,1)</f>
        <v>42341.180636574078</v>
      </c>
      <c r="M2867" s="63">
        <f>DATEDIF(L2867,J2867,"D")</f>
        <v>32</v>
      </c>
      <c r="N2867" s="5">
        <v>32</v>
      </c>
      <c r="O2867" t="b">
        <v>0</v>
      </c>
      <c r="P2867">
        <v>46</v>
      </c>
      <c r="Q2867" t="b">
        <v>1</v>
      </c>
      <c r="R2867" t="s">
        <v>8271</v>
      </c>
      <c r="S2867" s="2">
        <f>IF(E2867=0,0,E2867/D2867*100)</f>
        <v>104.54285714285714</v>
      </c>
      <c r="T2867" s="4">
        <f>IF(E2867=0,0,E2867/P2867)</f>
        <v>79.543478260869563</v>
      </c>
      <c r="U2867" t="str">
        <f>PROPER(LEFT(R2867,(SEARCH("/",R2867)-2)+1))</f>
        <v>Theater</v>
      </c>
      <c r="V2867" t="str">
        <f>PROPER(RIGHT(R2867,LEN(R2867)-SEARCH("/",R2867)))</f>
        <v>Plays</v>
      </c>
    </row>
    <row r="2868" spans="1:22" x14ac:dyDescent="0.25">
      <c r="A2868">
        <v>3836</v>
      </c>
      <c r="B2868" s="7" t="s">
        <v>3833</v>
      </c>
      <c r="C2868" s="7" t="s">
        <v>7945</v>
      </c>
      <c r="D2868" s="4">
        <v>800</v>
      </c>
      <c r="E2868" s="4">
        <v>900</v>
      </c>
      <c r="F2868" t="s">
        <v>8219</v>
      </c>
      <c r="G2868" t="s">
        <v>8224</v>
      </c>
      <c r="H2868" t="s">
        <v>8246</v>
      </c>
      <c r="I2868">
        <v>1470197340</v>
      </c>
      <c r="J2868" s="11">
        <f>(((I2868/60)/60)/24)+DATE(1970,1,1)</f>
        <v>42585.172916666663</v>
      </c>
      <c r="K2868">
        <v>1467497652</v>
      </c>
      <c r="L2868" s="15">
        <f>(((K2868/60)/60)/24)+DATE(1970,1,1)</f>
        <v>42553.926527777774</v>
      </c>
      <c r="M2868" s="63">
        <f>DATEDIF(L2868,J2868,"D")</f>
        <v>32</v>
      </c>
      <c r="N2868" s="5">
        <v>32</v>
      </c>
      <c r="O2868" t="b">
        <v>0</v>
      </c>
      <c r="P2868">
        <v>14</v>
      </c>
      <c r="Q2868" t="b">
        <v>1</v>
      </c>
      <c r="R2868" t="s">
        <v>8271</v>
      </c>
      <c r="S2868" s="2">
        <f>IF(E2868=0,0,E2868/D2868*100)</f>
        <v>112.5</v>
      </c>
      <c r="T2868" s="4">
        <f>IF(E2868=0,0,E2868/P2868)</f>
        <v>64.285714285714292</v>
      </c>
      <c r="U2868" t="str">
        <f>PROPER(LEFT(R2868,(SEARCH("/",R2868)-2)+1))</f>
        <v>Theater</v>
      </c>
      <c r="V2868" t="str">
        <f>PROPER(RIGHT(R2868,LEN(R2868)-SEARCH("/",R2868)))</f>
        <v>Plays</v>
      </c>
    </row>
    <row r="2869" spans="1:22" x14ac:dyDescent="0.25">
      <c r="A2869">
        <v>3907</v>
      </c>
      <c r="B2869" s="7" t="s">
        <v>3904</v>
      </c>
      <c r="C2869" s="7" t="s">
        <v>8015</v>
      </c>
      <c r="D2869" s="4">
        <v>1000</v>
      </c>
      <c r="E2869" s="4">
        <v>153</v>
      </c>
      <c r="F2869" t="s">
        <v>8221</v>
      </c>
      <c r="G2869" t="s">
        <v>8224</v>
      </c>
      <c r="H2869" t="s">
        <v>8246</v>
      </c>
      <c r="I2869">
        <v>1414354080</v>
      </c>
      <c r="J2869" s="11">
        <f>(((I2869/60)/60)/24)+DATE(1970,1,1)</f>
        <v>41938.838888888888</v>
      </c>
      <c r="K2869">
        <v>1411587606</v>
      </c>
      <c r="L2869" s="15">
        <f>(((K2869/60)/60)/24)+DATE(1970,1,1)</f>
        <v>41906.819513888891</v>
      </c>
      <c r="M2869" s="63">
        <f>DATEDIF(L2869,J2869,"D")</f>
        <v>32</v>
      </c>
      <c r="N2869" s="5">
        <v>32</v>
      </c>
      <c r="O2869" t="b">
        <v>0</v>
      </c>
      <c r="P2869">
        <v>4</v>
      </c>
      <c r="Q2869" t="b">
        <v>0</v>
      </c>
      <c r="R2869" t="s">
        <v>8271</v>
      </c>
      <c r="S2869" s="2">
        <f>IF(E2869=0,0,E2869/D2869*100)</f>
        <v>15.299999999999999</v>
      </c>
      <c r="T2869" s="4">
        <f>IF(E2869=0,0,E2869/P2869)</f>
        <v>38.25</v>
      </c>
      <c r="U2869" t="str">
        <f>PROPER(LEFT(R2869,(SEARCH("/",R2869)-2)+1))</f>
        <v>Theater</v>
      </c>
      <c r="V2869" t="str">
        <f>PROPER(RIGHT(R2869,LEN(R2869)-SEARCH("/",R2869)))</f>
        <v>Plays</v>
      </c>
    </row>
    <row r="2870" spans="1:22" x14ac:dyDescent="0.25">
      <c r="A2870">
        <v>3946</v>
      </c>
      <c r="B2870" s="7" t="s">
        <v>3943</v>
      </c>
      <c r="C2870" s="7" t="s">
        <v>8054</v>
      </c>
      <c r="D2870" s="4">
        <v>6000</v>
      </c>
      <c r="E2870" s="4">
        <v>195</v>
      </c>
      <c r="F2870" t="s">
        <v>8221</v>
      </c>
      <c r="G2870" t="s">
        <v>8224</v>
      </c>
      <c r="H2870" t="s">
        <v>8246</v>
      </c>
      <c r="I2870">
        <v>1425110400</v>
      </c>
      <c r="J2870" s="11">
        <f>(((I2870/60)/60)/24)+DATE(1970,1,1)</f>
        <v>42063.333333333328</v>
      </c>
      <c r="K2870">
        <v>1422388822</v>
      </c>
      <c r="L2870" s="15">
        <f>(((K2870/60)/60)/24)+DATE(1970,1,1)</f>
        <v>42031.833587962959</v>
      </c>
      <c r="M2870" s="63">
        <f>DATEDIF(L2870,J2870,"D")</f>
        <v>32</v>
      </c>
      <c r="N2870" s="5">
        <v>32</v>
      </c>
      <c r="O2870" t="b">
        <v>0</v>
      </c>
      <c r="P2870">
        <v>5</v>
      </c>
      <c r="Q2870" t="b">
        <v>0</v>
      </c>
      <c r="R2870" t="s">
        <v>8271</v>
      </c>
      <c r="S2870" s="2">
        <f>IF(E2870=0,0,E2870/D2870*100)</f>
        <v>3.25</v>
      </c>
      <c r="T2870" s="4">
        <f>IF(E2870=0,0,E2870/P2870)</f>
        <v>39</v>
      </c>
      <c r="U2870" t="str">
        <f>PROPER(LEFT(R2870,(SEARCH("/",R2870)-2)+1))</f>
        <v>Theater</v>
      </c>
      <c r="V2870" t="str">
        <f>PROPER(RIGHT(R2870,LEN(R2870)-SEARCH("/",R2870)))</f>
        <v>Plays</v>
      </c>
    </row>
    <row r="2871" spans="1:22" x14ac:dyDescent="0.25">
      <c r="A2871">
        <v>3983</v>
      </c>
      <c r="B2871" s="7" t="s">
        <v>3979</v>
      </c>
      <c r="C2871" s="7" t="s">
        <v>8089</v>
      </c>
      <c r="D2871" s="4">
        <v>11140</v>
      </c>
      <c r="E2871" s="4">
        <v>3877</v>
      </c>
      <c r="F2871" t="s">
        <v>8221</v>
      </c>
      <c r="G2871" t="s">
        <v>8224</v>
      </c>
      <c r="H2871" t="s">
        <v>8246</v>
      </c>
      <c r="I2871">
        <v>1400569140</v>
      </c>
      <c r="J2871" s="11">
        <f>(((I2871/60)/60)/24)+DATE(1970,1,1)</f>
        <v>41779.290972222225</v>
      </c>
      <c r="K2871">
        <v>1397854356</v>
      </c>
      <c r="L2871" s="15">
        <f>(((K2871/60)/60)/24)+DATE(1970,1,1)</f>
        <v>41747.86986111111</v>
      </c>
      <c r="M2871" s="63">
        <f>DATEDIF(L2871,J2871,"D")</f>
        <v>32</v>
      </c>
      <c r="N2871" s="5">
        <v>32</v>
      </c>
      <c r="O2871" t="b">
        <v>0</v>
      </c>
      <c r="P2871">
        <v>46</v>
      </c>
      <c r="Q2871" t="b">
        <v>0</v>
      </c>
      <c r="R2871" t="s">
        <v>8271</v>
      </c>
      <c r="S2871" s="2">
        <f>IF(E2871=0,0,E2871/D2871*100)</f>
        <v>34.802513464991023</v>
      </c>
      <c r="T2871" s="4">
        <f>IF(E2871=0,0,E2871/P2871)</f>
        <v>84.282608695652172</v>
      </c>
      <c r="U2871" t="str">
        <f>PROPER(LEFT(R2871,(SEARCH("/",R2871)-2)+1))</f>
        <v>Theater</v>
      </c>
      <c r="V2871" t="str">
        <f>PROPER(RIGHT(R2871,LEN(R2871)-SEARCH("/",R2871)))</f>
        <v>Plays</v>
      </c>
    </row>
    <row r="2872" spans="1:22" x14ac:dyDescent="0.25">
      <c r="A2872">
        <v>4059</v>
      </c>
      <c r="B2872" s="7" t="s">
        <v>4055</v>
      </c>
      <c r="C2872" s="7" t="s">
        <v>8163</v>
      </c>
      <c r="D2872" s="4">
        <v>10000</v>
      </c>
      <c r="E2872" s="4">
        <v>250</v>
      </c>
      <c r="F2872" t="s">
        <v>8221</v>
      </c>
      <c r="G2872" t="s">
        <v>8229</v>
      </c>
      <c r="H2872" t="s">
        <v>8251</v>
      </c>
      <c r="I2872">
        <v>1410836400</v>
      </c>
      <c r="J2872" s="11">
        <f>(((I2872/60)/60)/24)+DATE(1970,1,1)</f>
        <v>41898.125</v>
      </c>
      <c r="K2872">
        <v>1408116152</v>
      </c>
      <c r="L2872" s="15">
        <f>(((K2872/60)/60)/24)+DATE(1970,1,1)</f>
        <v>41866.640648148146</v>
      </c>
      <c r="M2872" s="63">
        <f>DATEDIF(L2872,J2872,"D")</f>
        <v>32</v>
      </c>
      <c r="N2872" s="5">
        <v>32</v>
      </c>
      <c r="O2872" t="b">
        <v>0</v>
      </c>
      <c r="P2872">
        <v>7</v>
      </c>
      <c r="Q2872" t="b">
        <v>0</v>
      </c>
      <c r="R2872" t="s">
        <v>8271</v>
      </c>
      <c r="S2872" s="2">
        <f>IF(E2872=0,0,E2872/D2872*100)</f>
        <v>2.5</v>
      </c>
      <c r="T2872" s="4">
        <f>IF(E2872=0,0,E2872/P2872)</f>
        <v>35.714285714285715</v>
      </c>
      <c r="U2872" t="str">
        <f>PROPER(LEFT(R2872,(SEARCH("/",R2872)-2)+1))</f>
        <v>Theater</v>
      </c>
      <c r="V2872" t="str">
        <f>PROPER(RIGHT(R2872,LEN(R2872)-SEARCH("/",R2872)))</f>
        <v>Plays</v>
      </c>
    </row>
    <row r="2873" spans="1:22" x14ac:dyDescent="0.25">
      <c r="A2873">
        <v>24</v>
      </c>
      <c r="B2873" s="7" t="s">
        <v>26</v>
      </c>
      <c r="C2873" s="7" t="s">
        <v>4135</v>
      </c>
      <c r="D2873" s="4">
        <v>35000</v>
      </c>
      <c r="E2873" s="4">
        <v>38082.69</v>
      </c>
      <c r="F2873" t="s">
        <v>8219</v>
      </c>
      <c r="G2873" t="s">
        <v>8224</v>
      </c>
      <c r="H2873" t="s">
        <v>8246</v>
      </c>
      <c r="I2873">
        <v>1442345940</v>
      </c>
      <c r="J2873" s="11">
        <f>(((I2873/60)/60)/24)+DATE(1970,1,1)</f>
        <v>42262.818750000006</v>
      </c>
      <c r="K2873">
        <v>1439494863</v>
      </c>
      <c r="L2873" s="15">
        <f>(((K2873/60)/60)/24)+DATE(1970,1,1)</f>
        <v>42229.820173611108</v>
      </c>
      <c r="M2873" s="63">
        <f>DATEDIF(L2873,J2873,"D")</f>
        <v>33</v>
      </c>
      <c r="N2873" s="5">
        <v>33</v>
      </c>
      <c r="O2873" t="b">
        <v>0</v>
      </c>
      <c r="P2873">
        <v>574</v>
      </c>
      <c r="Q2873" t="b">
        <v>1</v>
      </c>
      <c r="R2873" t="s">
        <v>8265</v>
      </c>
      <c r="S2873" s="2">
        <f>IF(E2873=0,0,E2873/D2873*100)</f>
        <v>108.80768571428572</v>
      </c>
      <c r="T2873" s="4">
        <f>IF(E2873=0,0,E2873/P2873)</f>
        <v>66.346149825783982</v>
      </c>
      <c r="U2873" t="str">
        <f>PROPER(LEFT(R2873,(SEARCH("/",R2873)-2)+1))</f>
        <v>Film &amp; Video</v>
      </c>
      <c r="V2873" t="str">
        <f>PROPER(RIGHT(R2873,LEN(R2873)-SEARCH("/",R2873)))</f>
        <v>Television</v>
      </c>
    </row>
    <row r="2874" spans="1:22" x14ac:dyDescent="0.25">
      <c r="A2874">
        <v>135</v>
      </c>
      <c r="B2874" s="7" t="s">
        <v>137</v>
      </c>
      <c r="C2874" s="7" t="s">
        <v>4246</v>
      </c>
      <c r="D2874" s="4">
        <v>3000</v>
      </c>
      <c r="E2874" s="4">
        <v>403</v>
      </c>
      <c r="F2874" t="s">
        <v>8220</v>
      </c>
      <c r="G2874" t="s">
        <v>8224</v>
      </c>
      <c r="H2874" t="s">
        <v>8246</v>
      </c>
      <c r="I2874">
        <v>1404241200</v>
      </c>
      <c r="J2874" s="11">
        <f>(((I2874/60)/60)/24)+DATE(1970,1,1)</f>
        <v>41821.791666666664</v>
      </c>
      <c r="K2874">
        <v>1401354597</v>
      </c>
      <c r="L2874" s="15">
        <f>(((K2874/60)/60)/24)+DATE(1970,1,1)</f>
        <v>41788.381909722222</v>
      </c>
      <c r="M2874" s="63">
        <f>DATEDIF(L2874,J2874,"D")</f>
        <v>33</v>
      </c>
      <c r="N2874" s="5">
        <v>33</v>
      </c>
      <c r="O2874" t="b">
        <v>0</v>
      </c>
      <c r="P2874">
        <v>5</v>
      </c>
      <c r="Q2874" t="b">
        <v>0</v>
      </c>
      <c r="R2874" t="s">
        <v>8267</v>
      </c>
      <c r="S2874" s="2">
        <f>IF(E2874=0,0,E2874/D2874*100)</f>
        <v>13.433333333333334</v>
      </c>
      <c r="T2874" s="4">
        <f>IF(E2874=0,0,E2874/P2874)</f>
        <v>80.599999999999994</v>
      </c>
      <c r="U2874" t="str">
        <f>PROPER(LEFT(R2874,(SEARCH("/",R2874)-2)+1))</f>
        <v>Film &amp; Video</v>
      </c>
      <c r="V2874" t="str">
        <f>PROPER(RIGHT(R2874,LEN(R2874)-SEARCH("/",R2874)))</f>
        <v>Science Fiction</v>
      </c>
    </row>
    <row r="2875" spans="1:22" x14ac:dyDescent="0.25">
      <c r="A2875">
        <v>292</v>
      </c>
      <c r="B2875" s="7" t="s">
        <v>293</v>
      </c>
      <c r="C2875" s="7" t="s">
        <v>4402</v>
      </c>
      <c r="D2875" s="4">
        <v>75000</v>
      </c>
      <c r="E2875" s="4">
        <v>76130.2</v>
      </c>
      <c r="F2875" t="s">
        <v>8219</v>
      </c>
      <c r="G2875" t="s">
        <v>8224</v>
      </c>
      <c r="H2875" t="s">
        <v>8246</v>
      </c>
      <c r="I2875">
        <v>1319860740</v>
      </c>
      <c r="J2875" s="11">
        <f>(((I2875/60)/60)/24)+DATE(1970,1,1)</f>
        <v>40845.165972222225</v>
      </c>
      <c r="K2875">
        <v>1317064599</v>
      </c>
      <c r="L2875" s="15">
        <f>(((K2875/60)/60)/24)+DATE(1970,1,1)</f>
        <v>40812.803229166668</v>
      </c>
      <c r="M2875" s="63">
        <f>DATEDIF(L2875,J2875,"D")</f>
        <v>33</v>
      </c>
      <c r="N2875" s="5">
        <v>33</v>
      </c>
      <c r="O2875" t="b">
        <v>1</v>
      </c>
      <c r="P2875">
        <v>493</v>
      </c>
      <c r="Q2875" t="b">
        <v>1</v>
      </c>
      <c r="R2875" t="s">
        <v>8269</v>
      </c>
      <c r="S2875" s="2">
        <f>IF(E2875=0,0,E2875/D2875*100)</f>
        <v>101.50693333333334</v>
      </c>
      <c r="T2875" s="4">
        <f>IF(E2875=0,0,E2875/P2875)</f>
        <v>154.42231237322514</v>
      </c>
      <c r="U2875" t="str">
        <f>PROPER(LEFT(R2875,(SEARCH("/",R2875)-2)+1))</f>
        <v>Film &amp; Video</v>
      </c>
      <c r="V2875" t="str">
        <f>PROPER(RIGHT(R2875,LEN(R2875)-SEARCH("/",R2875)))</f>
        <v>Documentary</v>
      </c>
    </row>
    <row r="2876" spans="1:22" x14ac:dyDescent="0.25">
      <c r="A2876">
        <v>324</v>
      </c>
      <c r="B2876" s="7" t="s">
        <v>325</v>
      </c>
      <c r="C2876" s="7" t="s">
        <v>4434</v>
      </c>
      <c r="D2876" s="4">
        <v>8500</v>
      </c>
      <c r="E2876" s="4">
        <v>8636</v>
      </c>
      <c r="F2876" t="s">
        <v>8219</v>
      </c>
      <c r="G2876" t="s">
        <v>8224</v>
      </c>
      <c r="H2876" t="s">
        <v>8246</v>
      </c>
      <c r="I2876">
        <v>1438441308</v>
      </c>
      <c r="J2876" s="11">
        <f>(((I2876/60)/60)/24)+DATE(1970,1,1)</f>
        <v>42217.626250000001</v>
      </c>
      <c r="K2876">
        <v>1435590108</v>
      </c>
      <c r="L2876" s="15">
        <f>(((K2876/60)/60)/24)+DATE(1970,1,1)</f>
        <v>42184.626250000001</v>
      </c>
      <c r="M2876" s="63">
        <f>DATEDIF(L2876,J2876,"D")</f>
        <v>33</v>
      </c>
      <c r="N2876" s="5">
        <v>33</v>
      </c>
      <c r="O2876" t="b">
        <v>1</v>
      </c>
      <c r="P2876">
        <v>82</v>
      </c>
      <c r="Q2876" t="b">
        <v>1</v>
      </c>
      <c r="R2876" t="s">
        <v>8269</v>
      </c>
      <c r="S2876" s="2">
        <f>IF(E2876=0,0,E2876/D2876*100)</f>
        <v>101.6</v>
      </c>
      <c r="T2876" s="4">
        <f>IF(E2876=0,0,E2876/P2876)</f>
        <v>105.3170731707317</v>
      </c>
      <c r="U2876" t="str">
        <f>PROPER(LEFT(R2876,(SEARCH("/",R2876)-2)+1))</f>
        <v>Film &amp; Video</v>
      </c>
      <c r="V2876" t="str">
        <f>PROPER(RIGHT(R2876,LEN(R2876)-SEARCH("/",R2876)))</f>
        <v>Documentary</v>
      </c>
    </row>
    <row r="2877" spans="1:22" x14ac:dyDescent="0.25">
      <c r="A2877">
        <v>326</v>
      </c>
      <c r="B2877" s="7" t="s">
        <v>327</v>
      </c>
      <c r="C2877" s="7" t="s">
        <v>4436</v>
      </c>
      <c r="D2877" s="4">
        <v>150000</v>
      </c>
      <c r="E2877" s="4">
        <v>169394.6</v>
      </c>
      <c r="F2877" t="s">
        <v>8219</v>
      </c>
      <c r="G2877" t="s">
        <v>8224</v>
      </c>
      <c r="H2877" t="s">
        <v>8246</v>
      </c>
      <c r="I2877">
        <v>1489532220</v>
      </c>
      <c r="J2877" s="11">
        <f>(((I2877/60)/60)/24)+DATE(1970,1,1)</f>
        <v>42808.956250000003</v>
      </c>
      <c r="K2877">
        <v>1486625606</v>
      </c>
      <c r="L2877" s="15">
        <f>(((K2877/60)/60)/24)+DATE(1970,1,1)</f>
        <v>42775.314884259264</v>
      </c>
      <c r="M2877" s="63">
        <f>DATEDIF(L2877,J2877,"D")</f>
        <v>33</v>
      </c>
      <c r="N2877" s="5">
        <v>33</v>
      </c>
      <c r="O2877" t="b">
        <v>1</v>
      </c>
      <c r="P2877">
        <v>1151</v>
      </c>
      <c r="Q2877" t="b">
        <v>1</v>
      </c>
      <c r="R2877" t="s">
        <v>8269</v>
      </c>
      <c r="S2877" s="2">
        <f>IF(E2877=0,0,E2877/D2877*100)</f>
        <v>112.92973333333333</v>
      </c>
      <c r="T2877" s="4">
        <f>IF(E2877=0,0,E2877/P2877)</f>
        <v>147.17167680278018</v>
      </c>
      <c r="U2877" t="str">
        <f>PROPER(LEFT(R2877,(SEARCH("/",R2877)-2)+1))</f>
        <v>Film &amp; Video</v>
      </c>
      <c r="V2877" t="str">
        <f>PROPER(RIGHT(R2877,LEN(R2877)-SEARCH("/",R2877)))</f>
        <v>Documentary</v>
      </c>
    </row>
    <row r="2878" spans="1:22" x14ac:dyDescent="0.25">
      <c r="A2878">
        <v>434</v>
      </c>
      <c r="B2878" s="7" t="s">
        <v>435</v>
      </c>
      <c r="C2878" s="7" t="s">
        <v>4544</v>
      </c>
      <c r="D2878" s="4">
        <v>2500</v>
      </c>
      <c r="E2878" s="4">
        <v>125</v>
      </c>
      <c r="F2878" t="s">
        <v>8221</v>
      </c>
      <c r="G2878" t="s">
        <v>8224</v>
      </c>
      <c r="H2878" t="s">
        <v>8246</v>
      </c>
      <c r="I2878">
        <v>1385931702</v>
      </c>
      <c r="J2878" s="11">
        <f>(((I2878/60)/60)/24)+DATE(1970,1,1)</f>
        <v>41609.876180555555</v>
      </c>
      <c r="K2878">
        <v>1383076902</v>
      </c>
      <c r="L2878" s="15">
        <f>(((K2878/60)/60)/24)+DATE(1970,1,1)</f>
        <v>41576.834513888891</v>
      </c>
      <c r="M2878" s="63">
        <f>DATEDIF(L2878,J2878,"D")</f>
        <v>33</v>
      </c>
      <c r="N2878" s="5">
        <v>33</v>
      </c>
      <c r="O2878" t="b">
        <v>0</v>
      </c>
      <c r="P2878">
        <v>2</v>
      </c>
      <c r="Q2878" t="b">
        <v>0</v>
      </c>
      <c r="R2878" t="s">
        <v>8270</v>
      </c>
      <c r="S2878" s="2">
        <f>IF(E2878=0,0,E2878/D2878*100)</f>
        <v>5</v>
      </c>
      <c r="T2878" s="4">
        <f>IF(E2878=0,0,E2878/P2878)</f>
        <v>62.5</v>
      </c>
      <c r="U2878" t="str">
        <f>PROPER(LEFT(R2878,(SEARCH("/",R2878)-2)+1))</f>
        <v>Film &amp; Video</v>
      </c>
      <c r="V2878" t="str">
        <f>PROPER(RIGHT(R2878,LEN(R2878)-SEARCH("/",R2878)))</f>
        <v>Animation</v>
      </c>
    </row>
    <row r="2879" spans="1:22" x14ac:dyDescent="0.25">
      <c r="A2879">
        <v>626</v>
      </c>
      <c r="B2879" s="7" t="s">
        <v>627</v>
      </c>
      <c r="C2879" s="7" t="s">
        <v>4736</v>
      </c>
      <c r="D2879" s="4">
        <v>25000</v>
      </c>
      <c r="E2879" s="4">
        <v>4345</v>
      </c>
      <c r="F2879" t="s">
        <v>8220</v>
      </c>
      <c r="G2879" t="s">
        <v>8224</v>
      </c>
      <c r="H2879" t="s">
        <v>8246</v>
      </c>
      <c r="I2879">
        <v>1439644920</v>
      </c>
      <c r="J2879" s="11">
        <f>(((I2879/60)/60)/24)+DATE(1970,1,1)</f>
        <v>42231.556944444441</v>
      </c>
      <c r="K2879">
        <v>1436793939</v>
      </c>
      <c r="L2879" s="15">
        <f>(((K2879/60)/60)/24)+DATE(1970,1,1)</f>
        <v>42198.559479166666</v>
      </c>
      <c r="M2879" s="63">
        <f>DATEDIF(L2879,J2879,"D")</f>
        <v>33</v>
      </c>
      <c r="N2879" s="5">
        <v>33</v>
      </c>
      <c r="O2879" t="b">
        <v>0</v>
      </c>
      <c r="P2879">
        <v>39</v>
      </c>
      <c r="Q2879" t="b">
        <v>0</v>
      </c>
      <c r="R2879" t="s">
        <v>8272</v>
      </c>
      <c r="S2879" s="2">
        <f>IF(E2879=0,0,E2879/D2879*100)</f>
        <v>17.380000000000003</v>
      </c>
      <c r="T2879" s="4">
        <f>IF(E2879=0,0,E2879/P2879)</f>
        <v>111.41025641025641</v>
      </c>
      <c r="U2879" t="str">
        <f>PROPER(LEFT(R2879,(SEARCH("/",R2879)-2)+1))</f>
        <v>Technology</v>
      </c>
      <c r="V2879" t="str">
        <f>PROPER(RIGHT(R2879,LEN(R2879)-SEARCH("/",R2879)))</f>
        <v>Web</v>
      </c>
    </row>
    <row r="2880" spans="1:22" x14ac:dyDescent="0.25">
      <c r="A2880">
        <v>739</v>
      </c>
      <c r="B2880" s="7" t="s">
        <v>740</v>
      </c>
      <c r="C2880" s="7" t="s">
        <v>4849</v>
      </c>
      <c r="D2880" s="4">
        <v>6000</v>
      </c>
      <c r="E2880" s="4">
        <v>9500</v>
      </c>
      <c r="F2880" t="s">
        <v>8219</v>
      </c>
      <c r="G2880" t="s">
        <v>8224</v>
      </c>
      <c r="H2880" t="s">
        <v>8246</v>
      </c>
      <c r="I2880">
        <v>1407758629</v>
      </c>
      <c r="J2880" s="11">
        <f>(((I2880/60)/60)/24)+DATE(1970,1,1)</f>
        <v>41862.502650462964</v>
      </c>
      <c r="K2880">
        <v>1404907429</v>
      </c>
      <c r="L2880" s="15">
        <f>(((K2880/60)/60)/24)+DATE(1970,1,1)</f>
        <v>41829.502650462964</v>
      </c>
      <c r="M2880" s="63">
        <f>DATEDIF(L2880,J2880,"D")</f>
        <v>33</v>
      </c>
      <c r="N2880" s="5">
        <v>33</v>
      </c>
      <c r="O2880" t="b">
        <v>0</v>
      </c>
      <c r="P2880">
        <v>139</v>
      </c>
      <c r="Q2880" t="b">
        <v>1</v>
      </c>
      <c r="R2880" t="s">
        <v>8274</v>
      </c>
      <c r="S2880" s="2">
        <f>IF(E2880=0,0,E2880/D2880*100)</f>
        <v>158.33333333333331</v>
      </c>
      <c r="T2880" s="4">
        <f>IF(E2880=0,0,E2880/P2880)</f>
        <v>68.345323741007192</v>
      </c>
      <c r="U2880" t="str">
        <f>PROPER(LEFT(R2880,(SEARCH("/",R2880)-2)+1))</f>
        <v>Publishing</v>
      </c>
      <c r="V2880" t="str">
        <f>PROPER(RIGHT(R2880,LEN(R2880)-SEARCH("/",R2880)))</f>
        <v>Nonfiction</v>
      </c>
    </row>
    <row r="2881" spans="1:22" x14ac:dyDescent="0.25">
      <c r="A2881">
        <v>808</v>
      </c>
      <c r="B2881" s="7" t="s">
        <v>809</v>
      </c>
      <c r="C2881" s="7" t="s">
        <v>4918</v>
      </c>
      <c r="D2881" s="4">
        <v>4500</v>
      </c>
      <c r="E2881" s="4">
        <v>4500</v>
      </c>
      <c r="F2881" t="s">
        <v>8219</v>
      </c>
      <c r="G2881" t="s">
        <v>8229</v>
      </c>
      <c r="H2881" t="s">
        <v>8251</v>
      </c>
      <c r="I2881">
        <v>1419224340</v>
      </c>
      <c r="J2881" s="11">
        <f>(((I2881/60)/60)/24)+DATE(1970,1,1)</f>
        <v>41995.207638888889</v>
      </c>
      <c r="K2881">
        <v>1416363886</v>
      </c>
      <c r="L2881" s="15">
        <f>(((K2881/60)/60)/24)+DATE(1970,1,1)</f>
        <v>41962.100532407407</v>
      </c>
      <c r="M2881" s="63">
        <f>DATEDIF(L2881,J2881,"D")</f>
        <v>33</v>
      </c>
      <c r="N2881" s="5">
        <v>33</v>
      </c>
      <c r="O2881" t="b">
        <v>0</v>
      </c>
      <c r="P2881">
        <v>43</v>
      </c>
      <c r="Q2881" t="b">
        <v>1</v>
      </c>
      <c r="R2881" t="s">
        <v>8276</v>
      </c>
      <c r="S2881" s="2">
        <f>IF(E2881=0,0,E2881/D2881*100)</f>
        <v>100</v>
      </c>
      <c r="T2881" s="4">
        <f>IF(E2881=0,0,E2881/P2881)</f>
        <v>104.65116279069767</v>
      </c>
      <c r="U2881" t="str">
        <f>PROPER(LEFT(R2881,(SEARCH("/",R2881)-2)+1))</f>
        <v>Music</v>
      </c>
      <c r="V2881" t="str">
        <f>PROPER(RIGHT(R2881,LEN(R2881)-SEARCH("/",R2881)))</f>
        <v>Rock</v>
      </c>
    </row>
    <row r="2882" spans="1:22" x14ac:dyDescent="0.25">
      <c r="A2882">
        <v>850</v>
      </c>
      <c r="B2882" s="7" t="s">
        <v>851</v>
      </c>
      <c r="C2882" s="7" t="s">
        <v>4960</v>
      </c>
      <c r="D2882" s="4">
        <v>4000</v>
      </c>
      <c r="E2882" s="4">
        <v>6207</v>
      </c>
      <c r="F2882" t="s">
        <v>8219</v>
      </c>
      <c r="G2882" t="s">
        <v>8224</v>
      </c>
      <c r="H2882" t="s">
        <v>8246</v>
      </c>
      <c r="I2882">
        <v>1461560340</v>
      </c>
      <c r="J2882" s="11">
        <f>(((I2882/60)/60)/24)+DATE(1970,1,1)</f>
        <v>42485.207638888889</v>
      </c>
      <c r="K2882">
        <v>1458762717</v>
      </c>
      <c r="L2882" s="15">
        <f>(((K2882/60)/60)/24)+DATE(1970,1,1)</f>
        <v>42452.827743055561</v>
      </c>
      <c r="M2882" s="63">
        <f>DATEDIF(L2882,J2882,"D")</f>
        <v>33</v>
      </c>
      <c r="N2882" s="5">
        <v>33</v>
      </c>
      <c r="O2882" t="b">
        <v>0</v>
      </c>
      <c r="P2882">
        <v>133</v>
      </c>
      <c r="Q2882" t="b">
        <v>1</v>
      </c>
      <c r="R2882" t="s">
        <v>8277</v>
      </c>
      <c r="S2882" s="2">
        <f>IF(E2882=0,0,E2882/D2882*100)</f>
        <v>155.17499999999998</v>
      </c>
      <c r="T2882" s="4">
        <f>IF(E2882=0,0,E2882/P2882)</f>
        <v>46.669172932330824</v>
      </c>
      <c r="U2882" t="str">
        <f>PROPER(LEFT(R2882,(SEARCH("/",R2882)-2)+1))</f>
        <v>Music</v>
      </c>
      <c r="V2882" t="str">
        <f>PROPER(RIGHT(R2882,LEN(R2882)-SEARCH("/",R2882)))</f>
        <v>Metal</v>
      </c>
    </row>
    <row r="2883" spans="1:22" x14ac:dyDescent="0.25">
      <c r="A2883">
        <v>876</v>
      </c>
      <c r="B2883" s="7" t="s">
        <v>877</v>
      </c>
      <c r="C2883" s="7" t="s">
        <v>4986</v>
      </c>
      <c r="D2883" s="4">
        <v>3152</v>
      </c>
      <c r="E2883" s="4">
        <v>1286</v>
      </c>
      <c r="F2883" t="s">
        <v>8221</v>
      </c>
      <c r="G2883" t="s">
        <v>8225</v>
      </c>
      <c r="H2883" t="s">
        <v>8247</v>
      </c>
      <c r="I2883">
        <v>1359978927</v>
      </c>
      <c r="J2883" s="11">
        <f>(((I2883/60)/60)/24)+DATE(1970,1,1)</f>
        <v>41309.496840277774</v>
      </c>
      <c r="K2883">
        <v>1357127727</v>
      </c>
      <c r="L2883" s="15">
        <f>(((K2883/60)/60)/24)+DATE(1970,1,1)</f>
        <v>41276.496840277774</v>
      </c>
      <c r="M2883" s="63">
        <f>DATEDIF(L2883,J2883,"D")</f>
        <v>33</v>
      </c>
      <c r="N2883" s="5">
        <v>33</v>
      </c>
      <c r="O2883" t="b">
        <v>0</v>
      </c>
      <c r="P2883">
        <v>45</v>
      </c>
      <c r="Q2883" t="b">
        <v>0</v>
      </c>
      <c r="R2883" t="s">
        <v>8278</v>
      </c>
      <c r="S2883" s="2">
        <f>IF(E2883=0,0,E2883/D2883*100)</f>
        <v>40.799492385786799</v>
      </c>
      <c r="T2883" s="4">
        <f>IF(E2883=0,0,E2883/P2883)</f>
        <v>28.577777777777779</v>
      </c>
      <c r="U2883" t="str">
        <f>PROPER(LEFT(R2883,(SEARCH("/",R2883)-2)+1))</f>
        <v>Music</v>
      </c>
      <c r="V2883" t="str">
        <f>PROPER(RIGHT(R2883,LEN(R2883)-SEARCH("/",R2883)))</f>
        <v>Jazz</v>
      </c>
    </row>
    <row r="2884" spans="1:22" x14ac:dyDescent="0.25">
      <c r="A2884">
        <v>880</v>
      </c>
      <c r="B2884" s="7" t="s">
        <v>881</v>
      </c>
      <c r="C2884" s="7" t="s">
        <v>4990</v>
      </c>
      <c r="D2884" s="4">
        <v>3780</v>
      </c>
      <c r="E2884" s="4">
        <v>113</v>
      </c>
      <c r="F2884" t="s">
        <v>8221</v>
      </c>
      <c r="G2884" t="s">
        <v>8224</v>
      </c>
      <c r="H2884" t="s">
        <v>8246</v>
      </c>
      <c r="I2884">
        <v>1351582938</v>
      </c>
      <c r="J2884" s="11">
        <f>(((I2884/60)/60)/24)+DATE(1970,1,1)</f>
        <v>41212.32104166667</v>
      </c>
      <c r="K2884">
        <v>1348731738</v>
      </c>
      <c r="L2884" s="15">
        <f>(((K2884/60)/60)/24)+DATE(1970,1,1)</f>
        <v>41179.32104166667</v>
      </c>
      <c r="M2884" s="63">
        <f>DATEDIF(L2884,J2884,"D")</f>
        <v>33</v>
      </c>
      <c r="N2884" s="5">
        <v>33</v>
      </c>
      <c r="O2884" t="b">
        <v>0</v>
      </c>
      <c r="P2884">
        <v>8</v>
      </c>
      <c r="Q2884" t="b">
        <v>0</v>
      </c>
      <c r="R2884" t="s">
        <v>8279</v>
      </c>
      <c r="S2884" s="2">
        <f>IF(E2884=0,0,E2884/D2884*100)</f>
        <v>2.9894179894179893</v>
      </c>
      <c r="T2884" s="4">
        <f>IF(E2884=0,0,E2884/P2884)</f>
        <v>14.125</v>
      </c>
      <c r="U2884" t="str">
        <f>PROPER(LEFT(R2884,(SEARCH("/",R2884)-2)+1))</f>
        <v>Music</v>
      </c>
      <c r="V2884" t="str">
        <f>PROPER(RIGHT(R2884,LEN(R2884)-SEARCH("/",R2884)))</f>
        <v>Indie Rock</v>
      </c>
    </row>
    <row r="2885" spans="1:22" x14ac:dyDescent="0.25">
      <c r="A2885">
        <v>882</v>
      </c>
      <c r="B2885" s="7" t="s">
        <v>883</v>
      </c>
      <c r="C2885" s="7" t="s">
        <v>4992</v>
      </c>
      <c r="D2885" s="4">
        <v>1500</v>
      </c>
      <c r="E2885" s="4">
        <v>302</v>
      </c>
      <c r="F2885" t="s">
        <v>8221</v>
      </c>
      <c r="G2885" t="s">
        <v>8224</v>
      </c>
      <c r="H2885" t="s">
        <v>8246</v>
      </c>
      <c r="I2885">
        <v>1315341550</v>
      </c>
      <c r="J2885" s="11">
        <f>(((I2885/60)/60)/24)+DATE(1970,1,1)</f>
        <v>40792.860532407409</v>
      </c>
      <c r="K2885">
        <v>1312490350</v>
      </c>
      <c r="L2885" s="15">
        <f>(((K2885/60)/60)/24)+DATE(1970,1,1)</f>
        <v>40759.860532407409</v>
      </c>
      <c r="M2885" s="63">
        <f>DATEDIF(L2885,J2885,"D")</f>
        <v>33</v>
      </c>
      <c r="N2885" s="5">
        <v>33</v>
      </c>
      <c r="O2885" t="b">
        <v>0</v>
      </c>
      <c r="P2885">
        <v>14</v>
      </c>
      <c r="Q2885" t="b">
        <v>0</v>
      </c>
      <c r="R2885" t="s">
        <v>8279</v>
      </c>
      <c r="S2885" s="2">
        <f>IF(E2885=0,0,E2885/D2885*100)</f>
        <v>20.133333333333333</v>
      </c>
      <c r="T2885" s="4">
        <f>IF(E2885=0,0,E2885/P2885)</f>
        <v>21.571428571428573</v>
      </c>
      <c r="U2885" t="str">
        <f>PROPER(LEFT(R2885,(SEARCH("/",R2885)-2)+1))</f>
        <v>Music</v>
      </c>
      <c r="V2885" t="str">
        <f>PROPER(RIGHT(R2885,LEN(R2885)-SEARCH("/",R2885)))</f>
        <v>Indie Rock</v>
      </c>
    </row>
    <row r="2886" spans="1:22" x14ac:dyDescent="0.25">
      <c r="A2886">
        <v>969</v>
      </c>
      <c r="B2886" s="7" t="s">
        <v>970</v>
      </c>
      <c r="C2886" s="7" t="s">
        <v>5079</v>
      </c>
      <c r="D2886" s="4">
        <v>30000</v>
      </c>
      <c r="E2886" s="4">
        <v>14000</v>
      </c>
      <c r="F2886" t="s">
        <v>8221</v>
      </c>
      <c r="G2886" t="s">
        <v>8238</v>
      </c>
      <c r="H2886" t="s">
        <v>8256</v>
      </c>
      <c r="I2886">
        <v>1486624607</v>
      </c>
      <c r="J2886" s="11">
        <f>(((I2886/60)/60)/24)+DATE(1970,1,1)</f>
        <v>42775.30332175926</v>
      </c>
      <c r="K2886">
        <v>1483773407</v>
      </c>
      <c r="L2886" s="15">
        <f>(((K2886/60)/60)/24)+DATE(1970,1,1)</f>
        <v>42742.30332175926</v>
      </c>
      <c r="M2886" s="63">
        <f>DATEDIF(L2886,J2886,"D")</f>
        <v>33</v>
      </c>
      <c r="N2886" s="5">
        <v>33</v>
      </c>
      <c r="O2886" t="b">
        <v>0</v>
      </c>
      <c r="P2886">
        <v>11</v>
      </c>
      <c r="Q2886" t="b">
        <v>0</v>
      </c>
      <c r="R2886" t="s">
        <v>8273</v>
      </c>
      <c r="S2886" s="2">
        <f>IF(E2886=0,0,E2886/D2886*100)</f>
        <v>46.666666666666664</v>
      </c>
      <c r="T2886" s="4">
        <f>IF(E2886=0,0,E2886/P2886)</f>
        <v>1272.7272727272727</v>
      </c>
      <c r="U2886" t="str">
        <f>PROPER(LEFT(R2886,(SEARCH("/",R2886)-2)+1))</f>
        <v>Technology</v>
      </c>
      <c r="V2886" t="str">
        <f>PROPER(RIGHT(R2886,LEN(R2886)-SEARCH("/",R2886)))</f>
        <v>Wearables</v>
      </c>
    </row>
    <row r="2887" spans="1:22" x14ac:dyDescent="0.25">
      <c r="A2887">
        <v>1185</v>
      </c>
      <c r="B2887" s="7" t="s">
        <v>1186</v>
      </c>
      <c r="C2887" s="7" t="s">
        <v>5295</v>
      </c>
      <c r="D2887" s="4">
        <v>12500</v>
      </c>
      <c r="E2887" s="4">
        <v>13180</v>
      </c>
      <c r="F2887" t="s">
        <v>8219</v>
      </c>
      <c r="G2887" t="s">
        <v>8224</v>
      </c>
      <c r="H2887" t="s">
        <v>8246</v>
      </c>
      <c r="I2887">
        <v>1433736000</v>
      </c>
      <c r="J2887" s="11">
        <f>(((I2887/60)/60)/24)+DATE(1970,1,1)</f>
        <v>42163.166666666672</v>
      </c>
      <c r="K2887">
        <v>1430945149</v>
      </c>
      <c r="L2887" s="15">
        <f>(((K2887/60)/60)/24)+DATE(1970,1,1)</f>
        <v>42130.865150462967</v>
      </c>
      <c r="M2887" s="63">
        <f>DATEDIF(L2887,J2887,"D")</f>
        <v>33</v>
      </c>
      <c r="N2887" s="5">
        <v>33</v>
      </c>
      <c r="O2887" t="b">
        <v>0</v>
      </c>
      <c r="P2887">
        <v>111</v>
      </c>
      <c r="Q2887" t="b">
        <v>1</v>
      </c>
      <c r="R2887" t="s">
        <v>8285</v>
      </c>
      <c r="S2887" s="2">
        <f>IF(E2887=0,0,E2887/D2887*100)</f>
        <v>105.44</v>
      </c>
      <c r="T2887" s="4">
        <f>IF(E2887=0,0,E2887/P2887)</f>
        <v>118.73873873873873</v>
      </c>
      <c r="U2887" t="str">
        <f>PROPER(LEFT(R2887,(SEARCH("/",R2887)-2)+1))</f>
        <v>Photography</v>
      </c>
      <c r="V2887" t="str">
        <f>PROPER(RIGHT(R2887,LEN(R2887)-SEARCH("/",R2887)))</f>
        <v>Photobooks</v>
      </c>
    </row>
    <row r="2888" spans="1:22" x14ac:dyDescent="0.25">
      <c r="A2888">
        <v>1186</v>
      </c>
      <c r="B2888" s="7" t="s">
        <v>1187</v>
      </c>
      <c r="C2888" s="7" t="s">
        <v>5296</v>
      </c>
      <c r="D2888" s="4">
        <v>7500</v>
      </c>
      <c r="E2888" s="4">
        <v>8005</v>
      </c>
      <c r="F2888" t="s">
        <v>8219</v>
      </c>
      <c r="G2888" t="s">
        <v>8225</v>
      </c>
      <c r="H2888" t="s">
        <v>8247</v>
      </c>
      <c r="I2888">
        <v>1433198520</v>
      </c>
      <c r="J2888" s="11">
        <f>(((I2888/60)/60)/24)+DATE(1970,1,1)</f>
        <v>42156.945833333331</v>
      </c>
      <c r="K2888">
        <v>1430340195</v>
      </c>
      <c r="L2888" s="15">
        <f>(((K2888/60)/60)/24)+DATE(1970,1,1)</f>
        <v>42123.86336805555</v>
      </c>
      <c r="M2888" s="63">
        <f>DATEDIF(L2888,J2888,"D")</f>
        <v>33</v>
      </c>
      <c r="N2888" s="5">
        <v>33</v>
      </c>
      <c r="O2888" t="b">
        <v>0</v>
      </c>
      <c r="P2888">
        <v>123</v>
      </c>
      <c r="Q2888" t="b">
        <v>1</v>
      </c>
      <c r="R2888" t="s">
        <v>8285</v>
      </c>
      <c r="S2888" s="2">
        <f>IF(E2888=0,0,E2888/D2888*100)</f>
        <v>106.73333333333332</v>
      </c>
      <c r="T2888" s="4">
        <f>IF(E2888=0,0,E2888/P2888)</f>
        <v>65.081300813008127</v>
      </c>
      <c r="U2888" t="str">
        <f>PROPER(LEFT(R2888,(SEARCH("/",R2888)-2)+1))</f>
        <v>Photography</v>
      </c>
      <c r="V2888" t="str">
        <f>PROPER(RIGHT(R2888,LEN(R2888)-SEARCH("/",R2888)))</f>
        <v>Photobooks</v>
      </c>
    </row>
    <row r="2889" spans="1:22" x14ac:dyDescent="0.25">
      <c r="A2889">
        <v>1206</v>
      </c>
      <c r="B2889" s="7" t="s">
        <v>1207</v>
      </c>
      <c r="C2889" s="7" t="s">
        <v>5316</v>
      </c>
      <c r="D2889" s="4">
        <v>900</v>
      </c>
      <c r="E2889" s="4">
        <v>1035</v>
      </c>
      <c r="F2889" t="s">
        <v>8219</v>
      </c>
      <c r="G2889" t="s">
        <v>8239</v>
      </c>
      <c r="H2889" t="s">
        <v>8249</v>
      </c>
      <c r="I2889">
        <v>1489238940</v>
      </c>
      <c r="J2889" s="11">
        <f>(((I2889/60)/60)/24)+DATE(1970,1,1)</f>
        <v>42805.561805555553</v>
      </c>
      <c r="K2889">
        <v>1486406253</v>
      </c>
      <c r="L2889" s="15">
        <f>(((K2889/60)/60)/24)+DATE(1970,1,1)</f>
        <v>42772.776076388895</v>
      </c>
      <c r="M2889" s="63">
        <f>DATEDIF(L2889,J2889,"D")</f>
        <v>33</v>
      </c>
      <c r="N2889" s="5">
        <v>33</v>
      </c>
      <c r="O2889" t="b">
        <v>0</v>
      </c>
      <c r="P2889">
        <v>32</v>
      </c>
      <c r="Q2889" t="b">
        <v>1</v>
      </c>
      <c r="R2889" t="s">
        <v>8285</v>
      </c>
      <c r="S2889" s="2">
        <f>IF(E2889=0,0,E2889/D2889*100)</f>
        <v>114.99999999999999</v>
      </c>
      <c r="T2889" s="4">
        <f>IF(E2889=0,0,E2889/P2889)</f>
        <v>32.34375</v>
      </c>
      <c r="U2889" t="str">
        <f>PROPER(LEFT(R2889,(SEARCH("/",R2889)-2)+1))</f>
        <v>Photography</v>
      </c>
      <c r="V2889" t="str">
        <f>PROPER(RIGHT(R2889,LEN(R2889)-SEARCH("/",R2889)))</f>
        <v>Photobooks</v>
      </c>
    </row>
    <row r="2890" spans="1:22" x14ac:dyDescent="0.25">
      <c r="A2890">
        <v>1259</v>
      </c>
      <c r="B2890" s="7" t="s">
        <v>1260</v>
      </c>
      <c r="C2890" s="7" t="s">
        <v>5369</v>
      </c>
      <c r="D2890" s="4">
        <v>2500</v>
      </c>
      <c r="E2890" s="4">
        <v>2606</v>
      </c>
      <c r="F2890" t="s">
        <v>8219</v>
      </c>
      <c r="G2890" t="s">
        <v>8224</v>
      </c>
      <c r="H2890" t="s">
        <v>8246</v>
      </c>
      <c r="I2890">
        <v>1402286340</v>
      </c>
      <c r="J2890" s="11">
        <f>(((I2890/60)/60)/24)+DATE(1970,1,1)</f>
        <v>41799.165972222225</v>
      </c>
      <c r="K2890">
        <v>1399504664</v>
      </c>
      <c r="L2890" s="15">
        <f>(((K2890/60)/60)/24)+DATE(1970,1,1)</f>
        <v>41766.970648148148</v>
      </c>
      <c r="M2890" s="63">
        <f>DATEDIF(L2890,J2890,"D")</f>
        <v>33</v>
      </c>
      <c r="N2890" s="5">
        <v>33</v>
      </c>
      <c r="O2890" t="b">
        <v>1</v>
      </c>
      <c r="P2890">
        <v>96</v>
      </c>
      <c r="Q2890" t="b">
        <v>1</v>
      </c>
      <c r="R2890" t="s">
        <v>8276</v>
      </c>
      <c r="S2890" s="2">
        <f>IF(E2890=0,0,E2890/D2890*100)</f>
        <v>104.24</v>
      </c>
      <c r="T2890" s="4">
        <f>IF(E2890=0,0,E2890/P2890)</f>
        <v>27.145833333333332</v>
      </c>
      <c r="U2890" t="str">
        <f>PROPER(LEFT(R2890,(SEARCH("/",R2890)-2)+1))</f>
        <v>Music</v>
      </c>
      <c r="V2890" t="str">
        <f>PROPER(RIGHT(R2890,LEN(R2890)-SEARCH("/",R2890)))</f>
        <v>Rock</v>
      </c>
    </row>
    <row r="2891" spans="1:22" x14ac:dyDescent="0.25">
      <c r="A2891">
        <v>1475</v>
      </c>
      <c r="B2891" s="7" t="s">
        <v>1476</v>
      </c>
      <c r="C2891" s="7" t="s">
        <v>5585</v>
      </c>
      <c r="D2891" s="4">
        <v>15000</v>
      </c>
      <c r="E2891" s="4">
        <v>28300.45</v>
      </c>
      <c r="F2891" t="s">
        <v>8219</v>
      </c>
      <c r="G2891" t="s">
        <v>8224</v>
      </c>
      <c r="H2891" t="s">
        <v>8246</v>
      </c>
      <c r="I2891">
        <v>1419051540</v>
      </c>
      <c r="J2891" s="11">
        <f>(((I2891/60)/60)/24)+DATE(1970,1,1)</f>
        <v>41993.207638888889</v>
      </c>
      <c r="K2891">
        <v>1416244863</v>
      </c>
      <c r="L2891" s="15">
        <f>(((K2891/60)/60)/24)+DATE(1970,1,1)</f>
        <v>41960.722951388889</v>
      </c>
      <c r="M2891" s="63">
        <f>DATEDIF(L2891,J2891,"D")</f>
        <v>33</v>
      </c>
      <c r="N2891" s="5">
        <v>33</v>
      </c>
      <c r="O2891" t="b">
        <v>1</v>
      </c>
      <c r="P2891">
        <v>441</v>
      </c>
      <c r="Q2891" t="b">
        <v>1</v>
      </c>
      <c r="R2891" t="s">
        <v>8288</v>
      </c>
      <c r="S2891" s="2">
        <f>IF(E2891=0,0,E2891/D2891*100)</f>
        <v>188.66966666666667</v>
      </c>
      <c r="T2891" s="4">
        <f>IF(E2891=0,0,E2891/P2891)</f>
        <v>64.173356009070289</v>
      </c>
      <c r="U2891" t="str">
        <f>PROPER(LEFT(R2891,(SEARCH("/",R2891)-2)+1))</f>
        <v>Publishing</v>
      </c>
      <c r="V2891" t="str">
        <f>PROPER(RIGHT(R2891,LEN(R2891)-SEARCH("/",R2891)))</f>
        <v>Radio &amp; Podcasts</v>
      </c>
    </row>
    <row r="2892" spans="1:22" x14ac:dyDescent="0.25">
      <c r="A2892">
        <v>1531</v>
      </c>
      <c r="B2892" s="7" t="s">
        <v>1532</v>
      </c>
      <c r="C2892" s="7" t="s">
        <v>5641</v>
      </c>
      <c r="D2892" s="4">
        <v>2350</v>
      </c>
      <c r="E2892" s="4">
        <v>4135</v>
      </c>
      <c r="F2892" t="s">
        <v>8219</v>
      </c>
      <c r="G2892" t="s">
        <v>8224</v>
      </c>
      <c r="H2892" t="s">
        <v>8246</v>
      </c>
      <c r="I2892">
        <v>1417402800</v>
      </c>
      <c r="J2892" s="11">
        <f>(((I2892/60)/60)/24)+DATE(1970,1,1)</f>
        <v>41974.125</v>
      </c>
      <c r="K2892">
        <v>1414610126</v>
      </c>
      <c r="L2892" s="15">
        <f>(((K2892/60)/60)/24)+DATE(1970,1,1)</f>
        <v>41941.802384259259</v>
      </c>
      <c r="M2892" s="63">
        <f>DATEDIF(L2892,J2892,"D")</f>
        <v>33</v>
      </c>
      <c r="N2892" s="5">
        <v>33</v>
      </c>
      <c r="O2892" t="b">
        <v>1</v>
      </c>
      <c r="P2892">
        <v>73</v>
      </c>
      <c r="Q2892" t="b">
        <v>1</v>
      </c>
      <c r="R2892" t="s">
        <v>8285</v>
      </c>
      <c r="S2892" s="2">
        <f>IF(E2892=0,0,E2892/D2892*100)</f>
        <v>175.95744680851064</v>
      </c>
      <c r="T2892" s="4">
        <f>IF(E2892=0,0,E2892/P2892)</f>
        <v>56.643835616438359</v>
      </c>
      <c r="U2892" t="str">
        <f>PROPER(LEFT(R2892,(SEARCH("/",R2892)-2)+1))</f>
        <v>Photography</v>
      </c>
      <c r="V2892" t="str">
        <f>PROPER(RIGHT(R2892,LEN(R2892)-SEARCH("/",R2892)))</f>
        <v>Photobooks</v>
      </c>
    </row>
    <row r="2893" spans="1:22" x14ac:dyDescent="0.25">
      <c r="A2893">
        <v>1539</v>
      </c>
      <c r="B2893" s="7" t="s">
        <v>1540</v>
      </c>
      <c r="C2893" s="7" t="s">
        <v>5649</v>
      </c>
      <c r="D2893" s="4">
        <v>20000</v>
      </c>
      <c r="E2893" s="4">
        <v>27197.22</v>
      </c>
      <c r="F2893" t="s">
        <v>8219</v>
      </c>
      <c r="G2893" t="s">
        <v>8224</v>
      </c>
      <c r="H2893" t="s">
        <v>8246</v>
      </c>
      <c r="I2893">
        <v>1483481019</v>
      </c>
      <c r="J2893" s="11">
        <f>(((I2893/60)/60)/24)+DATE(1970,1,1)</f>
        <v>42738.919201388882</v>
      </c>
      <c r="K2893">
        <v>1480629819</v>
      </c>
      <c r="L2893" s="15">
        <f>(((K2893/60)/60)/24)+DATE(1970,1,1)</f>
        <v>42705.919201388882</v>
      </c>
      <c r="M2893" s="63">
        <f>DATEDIF(L2893,J2893,"D")</f>
        <v>33</v>
      </c>
      <c r="N2893" s="5">
        <v>33</v>
      </c>
      <c r="O2893" t="b">
        <v>0</v>
      </c>
      <c r="P2893">
        <v>284</v>
      </c>
      <c r="Q2893" t="b">
        <v>1</v>
      </c>
      <c r="R2893" t="s">
        <v>8285</v>
      </c>
      <c r="S2893" s="2">
        <f>IF(E2893=0,0,E2893/D2893*100)</f>
        <v>135.98609999999999</v>
      </c>
      <c r="T2893" s="4">
        <f>IF(E2893=0,0,E2893/P2893)</f>
        <v>95.764859154929582</v>
      </c>
      <c r="U2893" t="str">
        <f>PROPER(LEFT(R2893,(SEARCH("/",R2893)-2)+1))</f>
        <v>Photography</v>
      </c>
      <c r="V2893" t="str">
        <f>PROPER(RIGHT(R2893,LEN(R2893)-SEARCH("/",R2893)))</f>
        <v>Photobooks</v>
      </c>
    </row>
    <row r="2894" spans="1:22" x14ac:dyDescent="0.25">
      <c r="A2894">
        <v>1579</v>
      </c>
      <c r="B2894" s="7" t="s">
        <v>1580</v>
      </c>
      <c r="C2894" s="7" t="s">
        <v>5689</v>
      </c>
      <c r="D2894" s="4">
        <v>3333</v>
      </c>
      <c r="E2894" s="4">
        <v>28</v>
      </c>
      <c r="F2894" t="s">
        <v>8220</v>
      </c>
      <c r="G2894" t="s">
        <v>8224</v>
      </c>
      <c r="H2894" t="s">
        <v>8246</v>
      </c>
      <c r="I2894">
        <v>1377734091</v>
      </c>
      <c r="J2894" s="11">
        <f>(((I2894/60)/60)/24)+DATE(1970,1,1)</f>
        <v>41514.996423611112</v>
      </c>
      <c r="K2894">
        <v>1374882891</v>
      </c>
      <c r="L2894" s="15">
        <f>(((K2894/60)/60)/24)+DATE(1970,1,1)</f>
        <v>41481.996423611112</v>
      </c>
      <c r="M2894" s="63">
        <f>DATEDIF(L2894,J2894,"D")</f>
        <v>33</v>
      </c>
      <c r="N2894" s="5">
        <v>33</v>
      </c>
      <c r="O2894" t="b">
        <v>0</v>
      </c>
      <c r="P2894">
        <v>2</v>
      </c>
      <c r="Q2894" t="b">
        <v>0</v>
      </c>
      <c r="R2894" t="s">
        <v>8290</v>
      </c>
      <c r="S2894" s="2">
        <f>IF(E2894=0,0,E2894/D2894*100)</f>
        <v>0.84008400840084008</v>
      </c>
      <c r="T2894" s="4">
        <f>IF(E2894=0,0,E2894/P2894)</f>
        <v>14</v>
      </c>
      <c r="U2894" t="str">
        <f>PROPER(LEFT(R2894,(SEARCH("/",R2894)-2)+1))</f>
        <v>Publishing</v>
      </c>
      <c r="V2894" t="str">
        <f>PROPER(RIGHT(R2894,LEN(R2894)-SEARCH("/",R2894)))</f>
        <v>Art Books</v>
      </c>
    </row>
    <row r="2895" spans="1:22" x14ac:dyDescent="0.25">
      <c r="A2895">
        <v>1608</v>
      </c>
      <c r="B2895" s="7" t="s">
        <v>1609</v>
      </c>
      <c r="C2895" s="7" t="s">
        <v>5718</v>
      </c>
      <c r="D2895" s="4">
        <v>1200</v>
      </c>
      <c r="E2895" s="4">
        <v>1215</v>
      </c>
      <c r="F2895" t="s">
        <v>8219</v>
      </c>
      <c r="G2895" t="s">
        <v>8224</v>
      </c>
      <c r="H2895" t="s">
        <v>8246</v>
      </c>
      <c r="I2895">
        <v>1388553960</v>
      </c>
      <c r="J2895" s="11">
        <f>(((I2895/60)/60)/24)+DATE(1970,1,1)</f>
        <v>41640.226388888892</v>
      </c>
      <c r="K2895">
        <v>1385754986</v>
      </c>
      <c r="L2895" s="15">
        <f>(((K2895/60)/60)/24)+DATE(1970,1,1)</f>
        <v>41607.83085648148</v>
      </c>
      <c r="M2895" s="63">
        <f>DATEDIF(L2895,J2895,"D")</f>
        <v>33</v>
      </c>
      <c r="N2895" s="5">
        <v>33</v>
      </c>
      <c r="O2895" t="b">
        <v>0</v>
      </c>
      <c r="P2895">
        <v>23</v>
      </c>
      <c r="Q2895" t="b">
        <v>1</v>
      </c>
      <c r="R2895" t="s">
        <v>8276</v>
      </c>
      <c r="S2895" s="2">
        <f>IF(E2895=0,0,E2895/D2895*100)</f>
        <v>101.25</v>
      </c>
      <c r="T2895" s="4">
        <f>IF(E2895=0,0,E2895/P2895)</f>
        <v>52.826086956521742</v>
      </c>
      <c r="U2895" t="str">
        <f>PROPER(LEFT(R2895,(SEARCH("/",R2895)-2)+1))</f>
        <v>Music</v>
      </c>
      <c r="V2895" t="str">
        <f>PROPER(RIGHT(R2895,LEN(R2895)-SEARCH("/",R2895)))</f>
        <v>Rock</v>
      </c>
    </row>
    <row r="2896" spans="1:22" x14ac:dyDescent="0.25">
      <c r="A2896">
        <v>1617</v>
      </c>
      <c r="B2896" s="7" t="s">
        <v>1618</v>
      </c>
      <c r="C2896" s="7" t="s">
        <v>5727</v>
      </c>
      <c r="D2896" s="4">
        <v>7000</v>
      </c>
      <c r="E2896" s="4">
        <v>10210</v>
      </c>
      <c r="F2896" t="s">
        <v>8219</v>
      </c>
      <c r="G2896" t="s">
        <v>8224</v>
      </c>
      <c r="H2896" t="s">
        <v>8246</v>
      </c>
      <c r="I2896">
        <v>1383332400</v>
      </c>
      <c r="J2896" s="11">
        <f>(((I2896/60)/60)/24)+DATE(1970,1,1)</f>
        <v>41579.791666666664</v>
      </c>
      <c r="K2896">
        <v>1380470188</v>
      </c>
      <c r="L2896" s="15">
        <f>(((K2896/60)/60)/24)+DATE(1970,1,1)</f>
        <v>41546.664212962962</v>
      </c>
      <c r="M2896" s="63">
        <f>DATEDIF(L2896,J2896,"D")</f>
        <v>33</v>
      </c>
      <c r="N2896" s="5">
        <v>33</v>
      </c>
      <c r="O2896" t="b">
        <v>0</v>
      </c>
      <c r="P2896">
        <v>158</v>
      </c>
      <c r="Q2896" t="b">
        <v>1</v>
      </c>
      <c r="R2896" t="s">
        <v>8276</v>
      </c>
      <c r="S2896" s="2">
        <f>IF(E2896=0,0,E2896/D2896*100)</f>
        <v>145.85714285714286</v>
      </c>
      <c r="T2896" s="4">
        <f>IF(E2896=0,0,E2896/P2896)</f>
        <v>64.620253164556956</v>
      </c>
      <c r="U2896" t="str">
        <f>PROPER(LEFT(R2896,(SEARCH("/",R2896)-2)+1))</f>
        <v>Music</v>
      </c>
      <c r="V2896" t="str">
        <f>PROPER(RIGHT(R2896,LEN(R2896)-SEARCH("/",R2896)))</f>
        <v>Rock</v>
      </c>
    </row>
    <row r="2897" spans="1:22" x14ac:dyDescent="0.25">
      <c r="A2897">
        <v>1628</v>
      </c>
      <c r="B2897" s="7" t="s">
        <v>1629</v>
      </c>
      <c r="C2897" s="7" t="s">
        <v>5738</v>
      </c>
      <c r="D2897" s="4">
        <v>4000</v>
      </c>
      <c r="E2897" s="4">
        <v>4037</v>
      </c>
      <c r="F2897" t="s">
        <v>8219</v>
      </c>
      <c r="G2897" t="s">
        <v>8224</v>
      </c>
      <c r="H2897" t="s">
        <v>8246</v>
      </c>
      <c r="I2897">
        <v>1403026882</v>
      </c>
      <c r="J2897" s="11">
        <f>(((I2897/60)/60)/24)+DATE(1970,1,1)</f>
        <v>41807.737060185187</v>
      </c>
      <c r="K2897">
        <v>1400175682</v>
      </c>
      <c r="L2897" s="15">
        <f>(((K2897/60)/60)/24)+DATE(1970,1,1)</f>
        <v>41774.737060185187</v>
      </c>
      <c r="M2897" s="63">
        <f>DATEDIF(L2897,J2897,"D")</f>
        <v>33</v>
      </c>
      <c r="N2897" s="5">
        <v>33</v>
      </c>
      <c r="O2897" t="b">
        <v>0</v>
      </c>
      <c r="P2897">
        <v>88</v>
      </c>
      <c r="Q2897" t="b">
        <v>1</v>
      </c>
      <c r="R2897" t="s">
        <v>8276</v>
      </c>
      <c r="S2897" s="2">
        <f>IF(E2897=0,0,E2897/D2897*100)</f>
        <v>100.925</v>
      </c>
      <c r="T2897" s="4">
        <f>IF(E2897=0,0,E2897/P2897)</f>
        <v>45.875</v>
      </c>
      <c r="U2897" t="str">
        <f>PROPER(LEFT(R2897,(SEARCH("/",R2897)-2)+1))</f>
        <v>Music</v>
      </c>
      <c r="V2897" t="str">
        <f>PROPER(RIGHT(R2897,LEN(R2897)-SEARCH("/",R2897)))</f>
        <v>Rock</v>
      </c>
    </row>
    <row r="2898" spans="1:22" x14ac:dyDescent="0.25">
      <c r="A2898">
        <v>1687</v>
      </c>
      <c r="B2898" s="7" t="s">
        <v>1688</v>
      </c>
      <c r="C2898" s="7" t="s">
        <v>5797</v>
      </c>
      <c r="D2898" s="4">
        <v>10000</v>
      </c>
      <c r="E2898" s="4">
        <v>3125</v>
      </c>
      <c r="F2898" t="s">
        <v>8222</v>
      </c>
      <c r="G2898" t="s">
        <v>8224</v>
      </c>
      <c r="H2898" t="s">
        <v>8246</v>
      </c>
      <c r="I2898">
        <v>1491855300</v>
      </c>
      <c r="J2898" s="11">
        <f>(((I2898/60)/60)/24)+DATE(1970,1,1)</f>
        <v>42835.84375</v>
      </c>
      <c r="K2898">
        <v>1488935245</v>
      </c>
      <c r="L2898" s="15">
        <f>(((K2898/60)/60)/24)+DATE(1970,1,1)</f>
        <v>42802.046817129631</v>
      </c>
      <c r="M2898" s="63">
        <f>DATEDIF(L2898,J2898,"D")</f>
        <v>33</v>
      </c>
      <c r="N2898" s="5">
        <v>33</v>
      </c>
      <c r="O2898" t="b">
        <v>0</v>
      </c>
      <c r="P2898">
        <v>39</v>
      </c>
      <c r="Q2898" t="b">
        <v>0</v>
      </c>
      <c r="R2898" t="s">
        <v>8293</v>
      </c>
      <c r="S2898" s="2">
        <f>IF(E2898=0,0,E2898/D2898*100)</f>
        <v>31.25</v>
      </c>
      <c r="T2898" s="4">
        <f>IF(E2898=0,0,E2898/P2898)</f>
        <v>80.128205128205124</v>
      </c>
      <c r="U2898" t="str">
        <f>PROPER(LEFT(R2898,(SEARCH("/",R2898)-2)+1))</f>
        <v>Music</v>
      </c>
      <c r="V2898" t="str">
        <f>PROPER(RIGHT(R2898,LEN(R2898)-SEARCH("/",R2898)))</f>
        <v>Faith</v>
      </c>
    </row>
    <row r="2899" spans="1:22" x14ac:dyDescent="0.25">
      <c r="A2899">
        <v>1691</v>
      </c>
      <c r="B2899" s="7" t="s">
        <v>1692</v>
      </c>
      <c r="C2899" s="7" t="s">
        <v>5801</v>
      </c>
      <c r="D2899" s="4">
        <v>30000</v>
      </c>
      <c r="E2899" s="4">
        <v>10042</v>
      </c>
      <c r="F2899" t="s">
        <v>8222</v>
      </c>
      <c r="G2899" t="s">
        <v>8224</v>
      </c>
      <c r="H2899" t="s">
        <v>8246</v>
      </c>
      <c r="I2899">
        <v>1491181200</v>
      </c>
      <c r="J2899" s="11">
        <f>(((I2899/60)/60)/24)+DATE(1970,1,1)</f>
        <v>42828.041666666672</v>
      </c>
      <c r="K2899">
        <v>1488387008</v>
      </c>
      <c r="L2899" s="15">
        <f>(((K2899/60)/60)/24)+DATE(1970,1,1)</f>
        <v>42795.701481481476</v>
      </c>
      <c r="M2899" s="63">
        <f>DATEDIF(L2899,J2899,"D")</f>
        <v>33</v>
      </c>
      <c r="N2899" s="5">
        <v>33</v>
      </c>
      <c r="O2899" t="b">
        <v>0</v>
      </c>
      <c r="P2899">
        <v>38</v>
      </c>
      <c r="Q2899" t="b">
        <v>0</v>
      </c>
      <c r="R2899" t="s">
        <v>8293</v>
      </c>
      <c r="S2899" s="2">
        <f>IF(E2899=0,0,E2899/D2899*100)</f>
        <v>33.473333333333329</v>
      </c>
      <c r="T2899" s="4">
        <f>IF(E2899=0,0,E2899/P2899)</f>
        <v>264.26315789473682</v>
      </c>
      <c r="U2899" t="str">
        <f>PROPER(LEFT(R2899,(SEARCH("/",R2899)-2)+1))</f>
        <v>Music</v>
      </c>
      <c r="V2899" t="str">
        <f>PROPER(RIGHT(R2899,LEN(R2899)-SEARCH("/",R2899)))</f>
        <v>Faith</v>
      </c>
    </row>
    <row r="2900" spans="1:22" x14ac:dyDescent="0.25">
      <c r="A2900">
        <v>1782</v>
      </c>
      <c r="B2900" s="7" t="s">
        <v>1783</v>
      </c>
      <c r="C2900" s="7" t="s">
        <v>5892</v>
      </c>
      <c r="D2900" s="4">
        <v>35000</v>
      </c>
      <c r="E2900" s="4">
        <v>5422</v>
      </c>
      <c r="F2900" t="s">
        <v>8221</v>
      </c>
      <c r="G2900" t="s">
        <v>8224</v>
      </c>
      <c r="H2900" t="s">
        <v>8246</v>
      </c>
      <c r="I2900">
        <v>1456062489</v>
      </c>
      <c r="J2900" s="11">
        <f>(((I2900/60)/60)/24)+DATE(1970,1,1)</f>
        <v>42421.575104166666</v>
      </c>
      <c r="K2900">
        <v>1453211289</v>
      </c>
      <c r="L2900" s="15">
        <f>(((K2900/60)/60)/24)+DATE(1970,1,1)</f>
        <v>42388.575104166666</v>
      </c>
      <c r="M2900" s="63">
        <f>DATEDIF(L2900,J2900,"D")</f>
        <v>33</v>
      </c>
      <c r="N2900" s="5">
        <v>33</v>
      </c>
      <c r="O2900" t="b">
        <v>1</v>
      </c>
      <c r="P2900">
        <v>76</v>
      </c>
      <c r="Q2900" t="b">
        <v>0</v>
      </c>
      <c r="R2900" t="s">
        <v>8285</v>
      </c>
      <c r="S2900" s="2">
        <f>IF(E2900=0,0,E2900/D2900*100)</f>
        <v>15.491428571428573</v>
      </c>
      <c r="T2900" s="4">
        <f>IF(E2900=0,0,E2900/P2900)</f>
        <v>71.34210526315789</v>
      </c>
      <c r="U2900" t="str">
        <f>PROPER(LEFT(R2900,(SEARCH("/",R2900)-2)+1))</f>
        <v>Photography</v>
      </c>
      <c r="V2900" t="str">
        <f>PROPER(RIGHT(R2900,LEN(R2900)-SEARCH("/",R2900)))</f>
        <v>Photobooks</v>
      </c>
    </row>
    <row r="2901" spans="1:22" x14ac:dyDescent="0.25">
      <c r="A2901">
        <v>1882</v>
      </c>
      <c r="B2901" s="7" t="s">
        <v>1883</v>
      </c>
      <c r="C2901" s="7" t="s">
        <v>5992</v>
      </c>
      <c r="D2901" s="4">
        <v>3350</v>
      </c>
      <c r="E2901" s="4">
        <v>3380</v>
      </c>
      <c r="F2901" t="s">
        <v>8219</v>
      </c>
      <c r="G2901" t="s">
        <v>8224</v>
      </c>
      <c r="H2901" t="s">
        <v>8246</v>
      </c>
      <c r="I2901">
        <v>1341964080</v>
      </c>
      <c r="J2901" s="11">
        <f>(((I2901/60)/60)/24)+DATE(1970,1,1)</f>
        <v>41100.991666666669</v>
      </c>
      <c r="K2901">
        <v>1339109212</v>
      </c>
      <c r="L2901" s="15">
        <f>(((K2901/60)/60)/24)+DATE(1970,1,1)</f>
        <v>41067.949212962965</v>
      </c>
      <c r="M2901" s="63">
        <f>DATEDIF(L2901,J2901,"D")</f>
        <v>33</v>
      </c>
      <c r="N2901" s="5">
        <v>33</v>
      </c>
      <c r="O2901" t="b">
        <v>0</v>
      </c>
      <c r="P2901">
        <v>81</v>
      </c>
      <c r="Q2901" t="b">
        <v>1</v>
      </c>
      <c r="R2901" t="s">
        <v>8279</v>
      </c>
      <c r="S2901" s="2">
        <f>IF(E2901=0,0,E2901/D2901*100)</f>
        <v>100.8955223880597</v>
      </c>
      <c r="T2901" s="4">
        <f>IF(E2901=0,0,E2901/P2901)</f>
        <v>41.728395061728392</v>
      </c>
      <c r="U2901" t="str">
        <f>PROPER(LEFT(R2901,(SEARCH("/",R2901)-2)+1))</f>
        <v>Music</v>
      </c>
      <c r="V2901" t="str">
        <f>PROPER(RIGHT(R2901,LEN(R2901)-SEARCH("/",R2901)))</f>
        <v>Indie Rock</v>
      </c>
    </row>
    <row r="2902" spans="1:22" x14ac:dyDescent="0.25">
      <c r="A2902">
        <v>1978</v>
      </c>
      <c r="B2902" s="7" t="s">
        <v>1979</v>
      </c>
      <c r="C2902" s="7" t="s">
        <v>6088</v>
      </c>
      <c r="D2902" s="4">
        <v>50000</v>
      </c>
      <c r="E2902" s="4">
        <v>513422.57</v>
      </c>
      <c r="F2902" t="s">
        <v>8219</v>
      </c>
      <c r="G2902" t="s">
        <v>8224</v>
      </c>
      <c r="H2902" t="s">
        <v>8246</v>
      </c>
      <c r="I2902">
        <v>1339484400</v>
      </c>
      <c r="J2902" s="11">
        <f>(((I2902/60)/60)/24)+DATE(1970,1,1)</f>
        <v>41072.291666666664</v>
      </c>
      <c r="K2902">
        <v>1336627492</v>
      </c>
      <c r="L2902" s="15">
        <f>(((K2902/60)/60)/24)+DATE(1970,1,1)</f>
        <v>41039.225601851853</v>
      </c>
      <c r="M2902" s="63">
        <f>DATEDIF(L2902,J2902,"D")</f>
        <v>33</v>
      </c>
      <c r="N2902" s="5">
        <v>33</v>
      </c>
      <c r="O2902" t="b">
        <v>1</v>
      </c>
      <c r="P2902">
        <v>388</v>
      </c>
      <c r="Q2902" t="b">
        <v>1</v>
      </c>
      <c r="R2902" t="s">
        <v>8295</v>
      </c>
      <c r="S2902" s="2">
        <f>IF(E2902=0,0,E2902/D2902*100)</f>
        <v>1026.8451399999999</v>
      </c>
      <c r="T2902" s="4">
        <f>IF(E2902=0,0,E2902/P2902)</f>
        <v>1323.2540463917526</v>
      </c>
      <c r="U2902" t="str">
        <f>PROPER(LEFT(R2902,(SEARCH("/",R2902)-2)+1))</f>
        <v>Technology</v>
      </c>
      <c r="V2902" t="str">
        <f>PROPER(RIGHT(R2902,LEN(R2902)-SEARCH("/",R2902)))</f>
        <v>Hardware</v>
      </c>
    </row>
    <row r="2903" spans="1:22" x14ac:dyDescent="0.25">
      <c r="A2903">
        <v>2011</v>
      </c>
      <c r="B2903" s="7" t="s">
        <v>2012</v>
      </c>
      <c r="C2903" s="7" t="s">
        <v>6121</v>
      </c>
      <c r="D2903" s="4">
        <v>50000</v>
      </c>
      <c r="E2903" s="4">
        <v>409782</v>
      </c>
      <c r="F2903" t="s">
        <v>8219</v>
      </c>
      <c r="G2903" t="s">
        <v>8239</v>
      </c>
      <c r="H2903" t="s">
        <v>8249</v>
      </c>
      <c r="I2903">
        <v>1452553200</v>
      </c>
      <c r="J2903" s="11">
        <f>(((I2903/60)/60)/24)+DATE(1970,1,1)</f>
        <v>42380.958333333328</v>
      </c>
      <c r="K2903">
        <v>1449650173</v>
      </c>
      <c r="L2903" s="15">
        <f>(((K2903/60)/60)/24)+DATE(1970,1,1)</f>
        <v>42347.358483796299</v>
      </c>
      <c r="M2903" s="63">
        <f>DATEDIF(L2903,J2903,"D")</f>
        <v>33</v>
      </c>
      <c r="N2903" s="5">
        <v>33</v>
      </c>
      <c r="O2903" t="b">
        <v>1</v>
      </c>
      <c r="P2903">
        <v>971</v>
      </c>
      <c r="Q2903" t="b">
        <v>1</v>
      </c>
      <c r="R2903" t="s">
        <v>8295</v>
      </c>
      <c r="S2903" s="2">
        <f>IF(E2903=0,0,E2903/D2903*100)</f>
        <v>819.56399999999996</v>
      </c>
      <c r="T2903" s="4">
        <f>IF(E2903=0,0,E2903/P2903)</f>
        <v>422.02059732234807</v>
      </c>
      <c r="U2903" t="str">
        <f>PROPER(LEFT(R2903,(SEARCH("/",R2903)-2)+1))</f>
        <v>Technology</v>
      </c>
      <c r="V2903" t="str">
        <f>PROPER(RIGHT(R2903,LEN(R2903)-SEARCH("/",R2903)))</f>
        <v>Hardware</v>
      </c>
    </row>
    <row r="2904" spans="1:22" x14ac:dyDescent="0.25">
      <c r="A2904">
        <v>2063</v>
      </c>
      <c r="B2904" s="7" t="s">
        <v>2064</v>
      </c>
      <c r="C2904" s="7" t="s">
        <v>6173</v>
      </c>
      <c r="D2904" s="4">
        <v>4000</v>
      </c>
      <c r="E2904" s="4">
        <v>5922</v>
      </c>
      <c r="F2904" t="s">
        <v>8219</v>
      </c>
      <c r="G2904" t="s">
        <v>8236</v>
      </c>
      <c r="H2904" t="s">
        <v>8249</v>
      </c>
      <c r="I2904">
        <v>1463333701</v>
      </c>
      <c r="J2904" s="11">
        <f>(((I2904/60)/60)/24)+DATE(1970,1,1)</f>
        <v>42505.73265046296</v>
      </c>
      <c r="K2904">
        <v>1460482501</v>
      </c>
      <c r="L2904" s="15">
        <f>(((K2904/60)/60)/24)+DATE(1970,1,1)</f>
        <v>42472.73265046296</v>
      </c>
      <c r="M2904" s="63">
        <f>DATEDIF(L2904,J2904,"D")</f>
        <v>33</v>
      </c>
      <c r="N2904" s="5">
        <v>33</v>
      </c>
      <c r="O2904" t="b">
        <v>0</v>
      </c>
      <c r="P2904">
        <v>49</v>
      </c>
      <c r="Q2904" t="b">
        <v>1</v>
      </c>
      <c r="R2904" t="s">
        <v>8295</v>
      </c>
      <c r="S2904" s="2">
        <f>IF(E2904=0,0,E2904/D2904*100)</f>
        <v>148.04999999999998</v>
      </c>
      <c r="T2904" s="4">
        <f>IF(E2904=0,0,E2904/P2904)</f>
        <v>120.85714285714286</v>
      </c>
      <c r="U2904" t="str">
        <f>PROPER(LEFT(R2904,(SEARCH("/",R2904)-2)+1))</f>
        <v>Technology</v>
      </c>
      <c r="V2904" t="str">
        <f>PROPER(RIGHT(R2904,LEN(R2904)-SEARCH("/",R2904)))</f>
        <v>Hardware</v>
      </c>
    </row>
    <row r="2905" spans="1:22" x14ac:dyDescent="0.25">
      <c r="A2905">
        <v>2067</v>
      </c>
      <c r="B2905" s="7" t="s">
        <v>2068</v>
      </c>
      <c r="C2905" s="7" t="s">
        <v>6177</v>
      </c>
      <c r="D2905" s="4">
        <v>495</v>
      </c>
      <c r="E2905" s="4">
        <v>628</v>
      </c>
      <c r="F2905" t="s">
        <v>8219</v>
      </c>
      <c r="G2905" t="s">
        <v>8225</v>
      </c>
      <c r="H2905" t="s">
        <v>8247</v>
      </c>
      <c r="I2905">
        <v>1432499376</v>
      </c>
      <c r="J2905" s="11">
        <f>(((I2905/60)/60)/24)+DATE(1970,1,1)</f>
        <v>42148.853888888887</v>
      </c>
      <c r="K2905">
        <v>1429648176</v>
      </c>
      <c r="L2905" s="15">
        <f>(((K2905/60)/60)/24)+DATE(1970,1,1)</f>
        <v>42115.853888888887</v>
      </c>
      <c r="M2905" s="63">
        <f>DATEDIF(L2905,J2905,"D")</f>
        <v>33</v>
      </c>
      <c r="N2905" s="5">
        <v>33</v>
      </c>
      <c r="O2905" t="b">
        <v>0</v>
      </c>
      <c r="P2905">
        <v>10</v>
      </c>
      <c r="Q2905" t="b">
        <v>1</v>
      </c>
      <c r="R2905" t="s">
        <v>8295</v>
      </c>
      <c r="S2905" s="2">
        <f>IF(E2905=0,0,E2905/D2905*100)</f>
        <v>126.86868686868686</v>
      </c>
      <c r="T2905" s="4">
        <f>IF(E2905=0,0,E2905/P2905)</f>
        <v>62.8</v>
      </c>
      <c r="U2905" t="str">
        <f>PROPER(LEFT(R2905,(SEARCH("/",R2905)-2)+1))</f>
        <v>Technology</v>
      </c>
      <c r="V2905" t="str">
        <f>PROPER(RIGHT(R2905,LEN(R2905)-SEARCH("/",R2905)))</f>
        <v>Hardware</v>
      </c>
    </row>
    <row r="2906" spans="1:22" x14ac:dyDescent="0.25">
      <c r="A2906">
        <v>2157</v>
      </c>
      <c r="B2906" s="7" t="s">
        <v>2158</v>
      </c>
      <c r="C2906" s="7" t="s">
        <v>6267</v>
      </c>
      <c r="D2906" s="4">
        <v>75000</v>
      </c>
      <c r="E2906" s="4">
        <v>21144</v>
      </c>
      <c r="F2906" t="s">
        <v>8221</v>
      </c>
      <c r="G2906" t="s">
        <v>8224</v>
      </c>
      <c r="H2906" t="s">
        <v>8246</v>
      </c>
      <c r="I2906">
        <v>1482479940</v>
      </c>
      <c r="J2906" s="11">
        <f>(((I2906/60)/60)/24)+DATE(1970,1,1)</f>
        <v>42727.332638888889</v>
      </c>
      <c r="K2906">
        <v>1479684783</v>
      </c>
      <c r="L2906" s="15">
        <f>(((K2906/60)/60)/24)+DATE(1970,1,1)</f>
        <v>42694.98128472222</v>
      </c>
      <c r="M2906" s="63">
        <f>DATEDIF(L2906,J2906,"D")</f>
        <v>33</v>
      </c>
      <c r="N2906" s="5">
        <v>33</v>
      </c>
      <c r="O2906" t="b">
        <v>0</v>
      </c>
      <c r="P2906">
        <v>57</v>
      </c>
      <c r="Q2906" t="b">
        <v>0</v>
      </c>
      <c r="R2906" t="s">
        <v>8282</v>
      </c>
      <c r="S2906" s="2">
        <f>IF(E2906=0,0,E2906/D2906*100)</f>
        <v>28.192</v>
      </c>
      <c r="T2906" s="4">
        <f>IF(E2906=0,0,E2906/P2906)</f>
        <v>370.94736842105266</v>
      </c>
      <c r="U2906" t="str">
        <f>PROPER(LEFT(R2906,(SEARCH("/",R2906)-2)+1))</f>
        <v>Games</v>
      </c>
      <c r="V2906" t="str">
        <f>PROPER(RIGHT(R2906,LEN(R2906)-SEARCH("/",R2906)))</f>
        <v>Video Games</v>
      </c>
    </row>
    <row r="2907" spans="1:22" x14ac:dyDescent="0.25">
      <c r="A2907">
        <v>2232</v>
      </c>
      <c r="B2907" s="7" t="s">
        <v>2233</v>
      </c>
      <c r="C2907" s="7" t="s">
        <v>6342</v>
      </c>
      <c r="D2907" s="4">
        <v>5000</v>
      </c>
      <c r="E2907" s="4">
        <v>24790</v>
      </c>
      <c r="F2907" t="s">
        <v>8219</v>
      </c>
      <c r="G2907" t="s">
        <v>8224</v>
      </c>
      <c r="H2907" t="s">
        <v>8246</v>
      </c>
      <c r="I2907">
        <v>1405738800</v>
      </c>
      <c r="J2907" s="11">
        <f>(((I2907/60)/60)/24)+DATE(1970,1,1)</f>
        <v>41839.125</v>
      </c>
      <c r="K2907">
        <v>1402945408</v>
      </c>
      <c r="L2907" s="15">
        <f>(((K2907/60)/60)/24)+DATE(1970,1,1)</f>
        <v>41806.794074074074</v>
      </c>
      <c r="M2907" s="63">
        <f>DATEDIF(L2907,J2907,"D")</f>
        <v>33</v>
      </c>
      <c r="N2907" s="5">
        <v>33</v>
      </c>
      <c r="O2907" t="b">
        <v>0</v>
      </c>
      <c r="P2907">
        <v>988</v>
      </c>
      <c r="Q2907" t="b">
        <v>1</v>
      </c>
      <c r="R2907" t="s">
        <v>8297</v>
      </c>
      <c r="S2907" s="2">
        <f>IF(E2907=0,0,E2907/D2907*100)</f>
        <v>495.8</v>
      </c>
      <c r="T2907" s="4">
        <f>IF(E2907=0,0,E2907/P2907)</f>
        <v>25.091093117408906</v>
      </c>
      <c r="U2907" t="str">
        <f>PROPER(LEFT(R2907,(SEARCH("/",R2907)-2)+1))</f>
        <v>Games</v>
      </c>
      <c r="V2907" t="str">
        <f>PROPER(RIGHT(R2907,LEN(R2907)-SEARCH("/",R2907)))</f>
        <v>Tabletop Games</v>
      </c>
    </row>
    <row r="2908" spans="1:22" x14ac:dyDescent="0.25">
      <c r="A2908">
        <v>2461</v>
      </c>
      <c r="B2908" s="7" t="s">
        <v>2462</v>
      </c>
      <c r="C2908" s="7" t="s">
        <v>6571</v>
      </c>
      <c r="D2908" s="4">
        <v>7500</v>
      </c>
      <c r="E2908" s="4">
        <v>7785</v>
      </c>
      <c r="F2908" t="s">
        <v>8219</v>
      </c>
      <c r="G2908" t="s">
        <v>8224</v>
      </c>
      <c r="H2908" t="s">
        <v>8246</v>
      </c>
      <c r="I2908">
        <v>1317438000</v>
      </c>
      <c r="J2908" s="11">
        <f>(((I2908/60)/60)/24)+DATE(1970,1,1)</f>
        <v>40817.125</v>
      </c>
      <c r="K2908">
        <v>1314577097</v>
      </c>
      <c r="L2908" s="15">
        <f>(((K2908/60)/60)/24)+DATE(1970,1,1)</f>
        <v>40784.012696759259</v>
      </c>
      <c r="M2908" s="63">
        <f>DATEDIF(L2908,J2908,"D")</f>
        <v>33</v>
      </c>
      <c r="N2908" s="5">
        <v>33</v>
      </c>
      <c r="O2908" t="b">
        <v>0</v>
      </c>
      <c r="P2908">
        <v>86</v>
      </c>
      <c r="Q2908" t="b">
        <v>1</v>
      </c>
      <c r="R2908" t="s">
        <v>8279</v>
      </c>
      <c r="S2908" s="2">
        <f>IF(E2908=0,0,E2908/D2908*100)</f>
        <v>103.8</v>
      </c>
      <c r="T2908" s="4">
        <f>IF(E2908=0,0,E2908/P2908)</f>
        <v>90.523255813953483</v>
      </c>
      <c r="U2908" t="str">
        <f>PROPER(LEFT(R2908,(SEARCH("/",R2908)-2)+1))</f>
        <v>Music</v>
      </c>
      <c r="V2908" t="str">
        <f>PROPER(RIGHT(R2908,LEN(R2908)-SEARCH("/",R2908)))</f>
        <v>Indie Rock</v>
      </c>
    </row>
    <row r="2909" spans="1:22" x14ac:dyDescent="0.25">
      <c r="A2909">
        <v>2476</v>
      </c>
      <c r="B2909" s="7" t="s">
        <v>2477</v>
      </c>
      <c r="C2909" s="7" t="s">
        <v>6586</v>
      </c>
      <c r="D2909" s="4">
        <v>3200</v>
      </c>
      <c r="E2909" s="4">
        <v>3360.72</v>
      </c>
      <c r="F2909" t="s">
        <v>8219</v>
      </c>
      <c r="G2909" t="s">
        <v>8224</v>
      </c>
      <c r="H2909" t="s">
        <v>8246</v>
      </c>
      <c r="I2909">
        <v>1415004770</v>
      </c>
      <c r="J2909" s="11">
        <f>(((I2909/60)/60)/24)+DATE(1970,1,1)</f>
        <v>41946.370023148149</v>
      </c>
      <c r="K2909">
        <v>1412149970</v>
      </c>
      <c r="L2909" s="15">
        <f>(((K2909/60)/60)/24)+DATE(1970,1,1)</f>
        <v>41913.328356481477</v>
      </c>
      <c r="M2909" s="63">
        <f>DATEDIF(L2909,J2909,"D")</f>
        <v>33</v>
      </c>
      <c r="N2909" s="5">
        <v>33</v>
      </c>
      <c r="O2909" t="b">
        <v>0</v>
      </c>
      <c r="P2909">
        <v>55</v>
      </c>
      <c r="Q2909" t="b">
        <v>1</v>
      </c>
      <c r="R2909" t="s">
        <v>8279</v>
      </c>
      <c r="S2909" s="2">
        <f>IF(E2909=0,0,E2909/D2909*100)</f>
        <v>105.02249999999999</v>
      </c>
      <c r="T2909" s="4">
        <f>IF(E2909=0,0,E2909/P2909)</f>
        <v>61.103999999999999</v>
      </c>
      <c r="U2909" t="str">
        <f>PROPER(LEFT(R2909,(SEARCH("/",R2909)-2)+1))</f>
        <v>Music</v>
      </c>
      <c r="V2909" t="str">
        <f>PROPER(RIGHT(R2909,LEN(R2909)-SEARCH("/",R2909)))</f>
        <v>Indie Rock</v>
      </c>
    </row>
    <row r="2910" spans="1:22" x14ac:dyDescent="0.25">
      <c r="A2910">
        <v>2524</v>
      </c>
      <c r="B2910" s="7" t="s">
        <v>2524</v>
      </c>
      <c r="C2910" s="7" t="s">
        <v>6634</v>
      </c>
      <c r="D2910" s="4">
        <v>7500</v>
      </c>
      <c r="E2910" s="4">
        <v>7620</v>
      </c>
      <c r="F2910" t="s">
        <v>8219</v>
      </c>
      <c r="G2910" t="s">
        <v>8224</v>
      </c>
      <c r="H2910" t="s">
        <v>8246</v>
      </c>
      <c r="I2910">
        <v>1419136200</v>
      </c>
      <c r="J2910" s="11">
        <f>(((I2910/60)/60)/24)+DATE(1970,1,1)</f>
        <v>41994.1875</v>
      </c>
      <c r="K2910">
        <v>1416338557</v>
      </c>
      <c r="L2910" s="15">
        <f>(((K2910/60)/60)/24)+DATE(1970,1,1)</f>
        <v>41961.807372685187</v>
      </c>
      <c r="M2910" s="63">
        <f>DATEDIF(L2910,J2910,"D")</f>
        <v>33</v>
      </c>
      <c r="N2910" s="5">
        <v>33</v>
      </c>
      <c r="O2910" t="b">
        <v>0</v>
      </c>
      <c r="P2910">
        <v>43</v>
      </c>
      <c r="Q2910" t="b">
        <v>1</v>
      </c>
      <c r="R2910" t="s">
        <v>8300</v>
      </c>
      <c r="S2910" s="2">
        <f>IF(E2910=0,0,E2910/D2910*100)</f>
        <v>101.6</v>
      </c>
      <c r="T2910" s="4">
        <f>IF(E2910=0,0,E2910/P2910)</f>
        <v>177.2093023255814</v>
      </c>
      <c r="U2910" t="str">
        <f>PROPER(LEFT(R2910,(SEARCH("/",R2910)-2)+1))</f>
        <v>Music</v>
      </c>
      <c r="V2910" t="str">
        <f>PROPER(RIGHT(R2910,LEN(R2910)-SEARCH("/",R2910)))</f>
        <v>Classical Music</v>
      </c>
    </row>
    <row r="2911" spans="1:22" x14ac:dyDescent="0.25">
      <c r="A2911">
        <v>2530</v>
      </c>
      <c r="B2911" s="7" t="s">
        <v>2530</v>
      </c>
      <c r="C2911" s="7" t="s">
        <v>6640</v>
      </c>
      <c r="D2911" s="4">
        <v>6500</v>
      </c>
      <c r="E2911" s="4">
        <v>6500</v>
      </c>
      <c r="F2911" t="s">
        <v>8219</v>
      </c>
      <c r="G2911" t="s">
        <v>8224</v>
      </c>
      <c r="H2911" t="s">
        <v>8246</v>
      </c>
      <c r="I2911">
        <v>1429505400</v>
      </c>
      <c r="J2911" s="11">
        <f>(((I2911/60)/60)/24)+DATE(1970,1,1)</f>
        <v>42114.201388888891</v>
      </c>
      <c r="K2911">
        <v>1426711505</v>
      </c>
      <c r="L2911" s="15">
        <f>(((K2911/60)/60)/24)+DATE(1970,1,1)</f>
        <v>42081.864641203705</v>
      </c>
      <c r="M2911" s="63">
        <f>DATEDIF(L2911,J2911,"D")</f>
        <v>33</v>
      </c>
      <c r="N2911" s="5">
        <v>33</v>
      </c>
      <c r="O2911" t="b">
        <v>0</v>
      </c>
      <c r="P2911">
        <v>48</v>
      </c>
      <c r="Q2911" t="b">
        <v>1</v>
      </c>
      <c r="R2911" t="s">
        <v>8300</v>
      </c>
      <c r="S2911" s="2">
        <f>IF(E2911=0,0,E2911/D2911*100)</f>
        <v>100</v>
      </c>
      <c r="T2911" s="4">
        <f>IF(E2911=0,0,E2911/P2911)</f>
        <v>135.41666666666666</v>
      </c>
      <c r="U2911" t="str">
        <f>PROPER(LEFT(R2911,(SEARCH("/",R2911)-2)+1))</f>
        <v>Music</v>
      </c>
      <c r="V2911" t="str">
        <f>PROPER(RIGHT(R2911,LEN(R2911)-SEARCH("/",R2911)))</f>
        <v>Classical Music</v>
      </c>
    </row>
    <row r="2912" spans="1:22" x14ac:dyDescent="0.25">
      <c r="A2912">
        <v>2559</v>
      </c>
      <c r="B2912" s="7" t="s">
        <v>2559</v>
      </c>
      <c r="C2912" s="7" t="s">
        <v>6669</v>
      </c>
      <c r="D2912" s="4">
        <v>800</v>
      </c>
      <c r="E2912" s="4">
        <v>890</v>
      </c>
      <c r="F2912" t="s">
        <v>8219</v>
      </c>
      <c r="G2912" t="s">
        <v>8224</v>
      </c>
      <c r="H2912" t="s">
        <v>8246</v>
      </c>
      <c r="I2912">
        <v>1321385820</v>
      </c>
      <c r="J2912" s="11">
        <f>(((I2912/60)/60)/24)+DATE(1970,1,1)</f>
        <v>40862.817361111112</v>
      </c>
      <c r="K2912">
        <v>1318539484</v>
      </c>
      <c r="L2912" s="15">
        <f>(((K2912/60)/60)/24)+DATE(1970,1,1)</f>
        <v>40829.873657407406</v>
      </c>
      <c r="M2912" s="63">
        <f>DATEDIF(L2912,J2912,"D")</f>
        <v>33</v>
      </c>
      <c r="N2912" s="5">
        <v>33</v>
      </c>
      <c r="O2912" t="b">
        <v>0</v>
      </c>
      <c r="P2912">
        <v>25</v>
      </c>
      <c r="Q2912" t="b">
        <v>1</v>
      </c>
      <c r="R2912" t="s">
        <v>8300</v>
      </c>
      <c r="S2912" s="2">
        <f>IF(E2912=0,0,E2912/D2912*100)</f>
        <v>111.25</v>
      </c>
      <c r="T2912" s="4">
        <f>IF(E2912=0,0,E2912/P2912)</f>
        <v>35.6</v>
      </c>
      <c r="U2912" t="str">
        <f>PROPER(LEFT(R2912,(SEARCH("/",R2912)-2)+1))</f>
        <v>Music</v>
      </c>
      <c r="V2912" t="str">
        <f>PROPER(RIGHT(R2912,LEN(R2912)-SEARCH("/",R2912)))</f>
        <v>Classical Music</v>
      </c>
    </row>
    <row r="2913" spans="1:22" x14ac:dyDescent="0.25">
      <c r="A2913">
        <v>2611</v>
      </c>
      <c r="B2913" s="7" t="s">
        <v>2611</v>
      </c>
      <c r="C2913" s="7" t="s">
        <v>6721</v>
      </c>
      <c r="D2913" s="4">
        <v>11000</v>
      </c>
      <c r="E2913" s="4">
        <v>306970</v>
      </c>
      <c r="F2913" t="s">
        <v>8219</v>
      </c>
      <c r="G2913" t="s">
        <v>8236</v>
      </c>
      <c r="H2913" t="s">
        <v>8249</v>
      </c>
      <c r="I2913">
        <v>1483397940</v>
      </c>
      <c r="J2913" s="11">
        <f>(((I2913/60)/60)/24)+DATE(1970,1,1)</f>
        <v>42737.957638888889</v>
      </c>
      <c r="K2913">
        <v>1480493014</v>
      </c>
      <c r="L2913" s="15">
        <f>(((K2913/60)/60)/24)+DATE(1970,1,1)</f>
        <v>42704.335810185185</v>
      </c>
      <c r="M2913" s="63">
        <f>DATEDIF(L2913,J2913,"D")</f>
        <v>33</v>
      </c>
      <c r="N2913" s="5">
        <v>33</v>
      </c>
      <c r="O2913" t="b">
        <v>1</v>
      </c>
      <c r="P2913">
        <v>3663</v>
      </c>
      <c r="Q2913" t="b">
        <v>1</v>
      </c>
      <c r="R2913" t="s">
        <v>8301</v>
      </c>
      <c r="S2913" s="2">
        <f>IF(E2913=0,0,E2913/D2913*100)</f>
        <v>2790.6363636363635</v>
      </c>
      <c r="T2913" s="4">
        <f>IF(E2913=0,0,E2913/P2913)</f>
        <v>83.802893802893806</v>
      </c>
      <c r="U2913" t="str">
        <f>PROPER(LEFT(R2913,(SEARCH("/",R2913)-2)+1))</f>
        <v>Technology</v>
      </c>
      <c r="V2913" t="str">
        <f>PROPER(RIGHT(R2913,LEN(R2913)-SEARCH("/",R2913)))</f>
        <v>Space Exploration</v>
      </c>
    </row>
    <row r="2914" spans="1:22" x14ac:dyDescent="0.25">
      <c r="A2914">
        <v>2682</v>
      </c>
      <c r="B2914" s="7" t="s">
        <v>2682</v>
      </c>
      <c r="C2914" s="7" t="s">
        <v>6792</v>
      </c>
      <c r="D2914" s="4">
        <v>6000</v>
      </c>
      <c r="E2914" s="4">
        <v>1698</v>
      </c>
      <c r="F2914" t="s">
        <v>8221</v>
      </c>
      <c r="G2914" t="s">
        <v>8224</v>
      </c>
      <c r="H2914" t="s">
        <v>8246</v>
      </c>
      <c r="I2914">
        <v>1416635940</v>
      </c>
      <c r="J2914" s="11">
        <f>(((I2914/60)/60)/24)+DATE(1970,1,1)</f>
        <v>41965.249305555553</v>
      </c>
      <c r="K2914">
        <v>1413838540</v>
      </c>
      <c r="L2914" s="15">
        <f>(((K2914/60)/60)/24)+DATE(1970,1,1)</f>
        <v>41932.871990740743</v>
      </c>
      <c r="M2914" s="63">
        <f>DATEDIF(L2914,J2914,"D")</f>
        <v>33</v>
      </c>
      <c r="N2914" s="5">
        <v>33</v>
      </c>
      <c r="O2914" t="b">
        <v>0</v>
      </c>
      <c r="P2914">
        <v>20</v>
      </c>
      <c r="Q2914" t="b">
        <v>0</v>
      </c>
      <c r="R2914" t="s">
        <v>8284</v>
      </c>
      <c r="S2914" s="2">
        <f>IF(E2914=0,0,E2914/D2914*100)</f>
        <v>28.299999999999997</v>
      </c>
      <c r="T2914" s="4">
        <f>IF(E2914=0,0,E2914/P2914)</f>
        <v>84.9</v>
      </c>
      <c r="U2914" t="str">
        <f>PROPER(LEFT(R2914,(SEARCH("/",R2914)-2)+1))</f>
        <v>Food</v>
      </c>
      <c r="V2914" t="str">
        <f>PROPER(RIGHT(R2914,LEN(R2914)-SEARCH("/",R2914)))</f>
        <v>Food Trucks</v>
      </c>
    </row>
    <row r="2915" spans="1:22" x14ac:dyDescent="0.25">
      <c r="A2915">
        <v>2732</v>
      </c>
      <c r="B2915" s="7" t="s">
        <v>2732</v>
      </c>
      <c r="C2915" s="7" t="s">
        <v>6842</v>
      </c>
      <c r="D2915" s="4">
        <v>12000</v>
      </c>
      <c r="E2915" s="4">
        <v>14190</v>
      </c>
      <c r="F2915" t="s">
        <v>8219</v>
      </c>
      <c r="G2915" t="s">
        <v>8224</v>
      </c>
      <c r="H2915" t="s">
        <v>8246</v>
      </c>
      <c r="I2915">
        <v>1369699200</v>
      </c>
      <c r="J2915" s="11">
        <f>(((I2915/60)/60)/24)+DATE(1970,1,1)</f>
        <v>41422</v>
      </c>
      <c r="K2915">
        <v>1366917828</v>
      </c>
      <c r="L2915" s="15">
        <f>(((K2915/60)/60)/24)+DATE(1970,1,1)</f>
        <v>41389.808194444442</v>
      </c>
      <c r="M2915" s="63">
        <f>DATEDIF(L2915,J2915,"D")</f>
        <v>33</v>
      </c>
      <c r="N2915" s="5">
        <v>33</v>
      </c>
      <c r="O2915" t="b">
        <v>0</v>
      </c>
      <c r="P2915">
        <v>146</v>
      </c>
      <c r="Q2915" t="b">
        <v>1</v>
      </c>
      <c r="R2915" t="s">
        <v>8295</v>
      </c>
      <c r="S2915" s="2">
        <f>IF(E2915=0,0,E2915/D2915*100)</f>
        <v>118.25000000000001</v>
      </c>
      <c r="T2915" s="4">
        <f>IF(E2915=0,0,E2915/P2915)</f>
        <v>97.191780821917803</v>
      </c>
      <c r="U2915" t="str">
        <f>PROPER(LEFT(R2915,(SEARCH("/",R2915)-2)+1))</f>
        <v>Technology</v>
      </c>
      <c r="V2915" t="str">
        <f>PROPER(RIGHT(R2915,LEN(R2915)-SEARCH("/",R2915)))</f>
        <v>Hardware</v>
      </c>
    </row>
    <row r="2916" spans="1:22" x14ac:dyDescent="0.25">
      <c r="A2916">
        <v>3164</v>
      </c>
      <c r="B2916" s="7" t="s">
        <v>3164</v>
      </c>
      <c r="C2916" s="7" t="s">
        <v>7274</v>
      </c>
      <c r="D2916" s="4">
        <v>2500</v>
      </c>
      <c r="E2916" s="4">
        <v>2669</v>
      </c>
      <c r="F2916" t="s">
        <v>8219</v>
      </c>
      <c r="G2916" t="s">
        <v>8224</v>
      </c>
      <c r="H2916" t="s">
        <v>8246</v>
      </c>
      <c r="I2916">
        <v>1402341615</v>
      </c>
      <c r="J2916" s="11">
        <f>(((I2916/60)/60)/24)+DATE(1970,1,1)</f>
        <v>41799.80572916667</v>
      </c>
      <c r="K2916">
        <v>1399490415</v>
      </c>
      <c r="L2916" s="15">
        <f>(((K2916/60)/60)/24)+DATE(1970,1,1)</f>
        <v>41766.80572916667</v>
      </c>
      <c r="M2916" s="63">
        <f>DATEDIF(L2916,J2916,"D")</f>
        <v>33</v>
      </c>
      <c r="N2916" s="5">
        <v>33</v>
      </c>
      <c r="O2916" t="b">
        <v>1</v>
      </c>
      <c r="P2916">
        <v>71</v>
      </c>
      <c r="Q2916" t="b">
        <v>1</v>
      </c>
      <c r="R2916" t="s">
        <v>8271</v>
      </c>
      <c r="S2916" s="2">
        <f>IF(E2916=0,0,E2916/D2916*100)</f>
        <v>106.76</v>
      </c>
      <c r="T2916" s="4">
        <f>IF(E2916=0,0,E2916/P2916)</f>
        <v>37.591549295774648</v>
      </c>
      <c r="U2916" t="str">
        <f>PROPER(LEFT(R2916,(SEARCH("/",R2916)-2)+1))</f>
        <v>Theater</v>
      </c>
      <c r="V2916" t="str">
        <f>PROPER(RIGHT(R2916,LEN(R2916)-SEARCH("/",R2916)))</f>
        <v>Plays</v>
      </c>
    </row>
    <row r="2917" spans="1:22" x14ac:dyDescent="0.25">
      <c r="A2917">
        <v>3170</v>
      </c>
      <c r="B2917" s="7" t="s">
        <v>3170</v>
      </c>
      <c r="C2917" s="7" t="s">
        <v>7280</v>
      </c>
      <c r="D2917" s="4">
        <v>2000</v>
      </c>
      <c r="E2917" s="4">
        <v>2245</v>
      </c>
      <c r="F2917" t="s">
        <v>8219</v>
      </c>
      <c r="G2917" t="s">
        <v>8224</v>
      </c>
      <c r="H2917" t="s">
        <v>8246</v>
      </c>
      <c r="I2917">
        <v>1404273600</v>
      </c>
      <c r="J2917" s="11">
        <f>(((I2917/60)/60)/24)+DATE(1970,1,1)</f>
        <v>41822.166666666664</v>
      </c>
      <c r="K2917">
        <v>1401414944</v>
      </c>
      <c r="L2917" s="15">
        <f>(((K2917/60)/60)/24)+DATE(1970,1,1)</f>
        <v>41789.080370370371</v>
      </c>
      <c r="M2917" s="63">
        <f>DATEDIF(L2917,J2917,"D")</f>
        <v>33</v>
      </c>
      <c r="N2917" s="5">
        <v>33</v>
      </c>
      <c r="O2917" t="b">
        <v>1</v>
      </c>
      <c r="P2917">
        <v>71</v>
      </c>
      <c r="Q2917" t="b">
        <v>1</v>
      </c>
      <c r="R2917" t="s">
        <v>8271</v>
      </c>
      <c r="S2917" s="2">
        <f>IF(E2917=0,0,E2917/D2917*100)</f>
        <v>112.25</v>
      </c>
      <c r="T2917" s="4">
        <f>IF(E2917=0,0,E2917/P2917)</f>
        <v>31.619718309859156</v>
      </c>
      <c r="U2917" t="str">
        <f>PROPER(LEFT(R2917,(SEARCH("/",R2917)-2)+1))</f>
        <v>Theater</v>
      </c>
      <c r="V2917" t="str">
        <f>PROPER(RIGHT(R2917,LEN(R2917)-SEARCH("/",R2917)))</f>
        <v>Plays</v>
      </c>
    </row>
    <row r="2918" spans="1:22" x14ac:dyDescent="0.25">
      <c r="A2918">
        <v>3218</v>
      </c>
      <c r="B2918" s="7" t="s">
        <v>3218</v>
      </c>
      <c r="C2918" s="7" t="s">
        <v>7328</v>
      </c>
      <c r="D2918" s="4">
        <v>12000</v>
      </c>
      <c r="E2918" s="4">
        <v>12252</v>
      </c>
      <c r="F2918" t="s">
        <v>8219</v>
      </c>
      <c r="G2918" t="s">
        <v>8225</v>
      </c>
      <c r="H2918" t="s">
        <v>8247</v>
      </c>
      <c r="I2918">
        <v>1419984000</v>
      </c>
      <c r="J2918" s="11">
        <f>(((I2918/60)/60)/24)+DATE(1970,1,1)</f>
        <v>42004</v>
      </c>
      <c r="K2918">
        <v>1417132986</v>
      </c>
      <c r="L2918" s="15">
        <f>(((K2918/60)/60)/24)+DATE(1970,1,1)</f>
        <v>41971.002152777779</v>
      </c>
      <c r="M2918" s="63">
        <f>DATEDIF(L2918,J2918,"D")</f>
        <v>33</v>
      </c>
      <c r="N2918" s="5">
        <v>33</v>
      </c>
      <c r="O2918" t="b">
        <v>1</v>
      </c>
      <c r="P2918">
        <v>184</v>
      </c>
      <c r="Q2918" t="b">
        <v>1</v>
      </c>
      <c r="R2918" t="s">
        <v>8271</v>
      </c>
      <c r="S2918" s="2">
        <f>IF(E2918=0,0,E2918/D2918*100)</f>
        <v>102.1</v>
      </c>
      <c r="T2918" s="4">
        <f>IF(E2918=0,0,E2918/P2918)</f>
        <v>66.586956521739125</v>
      </c>
      <c r="U2918" t="str">
        <f>PROPER(LEFT(R2918,(SEARCH("/",R2918)-2)+1))</f>
        <v>Theater</v>
      </c>
      <c r="V2918" t="str">
        <f>PROPER(RIGHT(R2918,LEN(R2918)-SEARCH("/",R2918)))</f>
        <v>Plays</v>
      </c>
    </row>
    <row r="2919" spans="1:22" x14ac:dyDescent="0.25">
      <c r="A2919">
        <v>3234</v>
      </c>
      <c r="B2919" s="7" t="s">
        <v>3234</v>
      </c>
      <c r="C2919" s="7" t="s">
        <v>7344</v>
      </c>
      <c r="D2919" s="4">
        <v>4000</v>
      </c>
      <c r="E2919" s="4">
        <v>4015.71</v>
      </c>
      <c r="F2919" t="s">
        <v>8219</v>
      </c>
      <c r="G2919" t="s">
        <v>8225</v>
      </c>
      <c r="H2919" t="s">
        <v>8247</v>
      </c>
      <c r="I2919">
        <v>1485991860</v>
      </c>
      <c r="J2919" s="11">
        <f>(((I2919/60)/60)/24)+DATE(1970,1,1)</f>
        <v>42767.979861111111</v>
      </c>
      <c r="K2919">
        <v>1483124208</v>
      </c>
      <c r="L2919" s="15">
        <f>(((K2919/60)/60)/24)+DATE(1970,1,1)</f>
        <v>42734.789444444439</v>
      </c>
      <c r="M2919" s="63">
        <f>DATEDIF(L2919,J2919,"D")</f>
        <v>33</v>
      </c>
      <c r="N2919" s="5">
        <v>33</v>
      </c>
      <c r="O2919" t="b">
        <v>0</v>
      </c>
      <c r="P2919">
        <v>115</v>
      </c>
      <c r="Q2919" t="b">
        <v>1</v>
      </c>
      <c r="R2919" t="s">
        <v>8271</v>
      </c>
      <c r="S2919" s="2">
        <f>IF(E2919=0,0,E2919/D2919*100)</f>
        <v>100.39275000000001</v>
      </c>
      <c r="T2919" s="4">
        <f>IF(E2919=0,0,E2919/P2919)</f>
        <v>34.91921739130435</v>
      </c>
      <c r="U2919" t="str">
        <f>PROPER(LEFT(R2919,(SEARCH("/",R2919)-2)+1))</f>
        <v>Theater</v>
      </c>
      <c r="V2919" t="str">
        <f>PROPER(RIGHT(R2919,LEN(R2919)-SEARCH("/",R2919)))</f>
        <v>Plays</v>
      </c>
    </row>
    <row r="2920" spans="1:22" x14ac:dyDescent="0.25">
      <c r="A2920">
        <v>3241</v>
      </c>
      <c r="B2920" s="7" t="s">
        <v>3241</v>
      </c>
      <c r="C2920" s="7" t="s">
        <v>7351</v>
      </c>
      <c r="D2920" s="4">
        <v>8500</v>
      </c>
      <c r="E2920" s="4">
        <v>9801</v>
      </c>
      <c r="F2920" t="s">
        <v>8219</v>
      </c>
      <c r="G2920" t="s">
        <v>8224</v>
      </c>
      <c r="H2920" t="s">
        <v>8246</v>
      </c>
      <c r="I2920">
        <v>1413269940</v>
      </c>
      <c r="J2920" s="11">
        <f>(((I2920/60)/60)/24)+DATE(1970,1,1)</f>
        <v>41926.290972222225</v>
      </c>
      <c r="K2920">
        <v>1410421670</v>
      </c>
      <c r="L2920" s="15">
        <f>(((K2920/60)/60)/24)+DATE(1970,1,1)</f>
        <v>41893.324884259258</v>
      </c>
      <c r="M2920" s="63">
        <f>DATEDIF(L2920,J2920,"D")</f>
        <v>33</v>
      </c>
      <c r="N2920" s="5">
        <v>33</v>
      </c>
      <c r="O2920" t="b">
        <v>1</v>
      </c>
      <c r="P2920">
        <v>167</v>
      </c>
      <c r="Q2920" t="b">
        <v>1</v>
      </c>
      <c r="R2920" t="s">
        <v>8271</v>
      </c>
      <c r="S2920" s="2">
        <f>IF(E2920=0,0,E2920/D2920*100)</f>
        <v>115.30588235294117</v>
      </c>
      <c r="T2920" s="4">
        <f>IF(E2920=0,0,E2920/P2920)</f>
        <v>58.688622754491021</v>
      </c>
      <c r="U2920" t="str">
        <f>PROPER(LEFT(R2920,(SEARCH("/",R2920)-2)+1))</f>
        <v>Theater</v>
      </c>
      <c r="V2920" t="str">
        <f>PROPER(RIGHT(R2920,LEN(R2920)-SEARCH("/",R2920)))</f>
        <v>Plays</v>
      </c>
    </row>
    <row r="2921" spans="1:22" x14ac:dyDescent="0.25">
      <c r="A2921">
        <v>3316</v>
      </c>
      <c r="B2921" s="7" t="s">
        <v>3316</v>
      </c>
      <c r="C2921" s="7" t="s">
        <v>7426</v>
      </c>
      <c r="D2921" s="4">
        <v>11737</v>
      </c>
      <c r="E2921" s="4">
        <v>11747.18</v>
      </c>
      <c r="F2921" t="s">
        <v>8219</v>
      </c>
      <c r="G2921" t="s">
        <v>8224</v>
      </c>
      <c r="H2921" t="s">
        <v>8246</v>
      </c>
      <c r="I2921">
        <v>1407506040</v>
      </c>
      <c r="J2921" s="11">
        <f>(((I2921/60)/60)/24)+DATE(1970,1,1)</f>
        <v>41859.57916666667</v>
      </c>
      <c r="K2921">
        <v>1404680075</v>
      </c>
      <c r="L2921" s="15">
        <f>(((K2921/60)/60)/24)+DATE(1970,1,1)</f>
        <v>41826.871238425927</v>
      </c>
      <c r="M2921" s="63">
        <f>DATEDIF(L2921,J2921,"D")</f>
        <v>33</v>
      </c>
      <c r="N2921" s="5">
        <v>33</v>
      </c>
      <c r="O2921" t="b">
        <v>0</v>
      </c>
      <c r="P2921">
        <v>125</v>
      </c>
      <c r="Q2921" t="b">
        <v>1</v>
      </c>
      <c r="R2921" t="s">
        <v>8271</v>
      </c>
      <c r="S2921" s="2">
        <f>IF(E2921=0,0,E2921/D2921*100)</f>
        <v>100.08673425918037</v>
      </c>
      <c r="T2921" s="4">
        <f>IF(E2921=0,0,E2921/P2921)</f>
        <v>93.977440000000001</v>
      </c>
      <c r="U2921" t="str">
        <f>PROPER(LEFT(R2921,(SEARCH("/",R2921)-2)+1))</f>
        <v>Theater</v>
      </c>
      <c r="V2921" t="str">
        <f>PROPER(RIGHT(R2921,LEN(R2921)-SEARCH("/",R2921)))</f>
        <v>Plays</v>
      </c>
    </row>
    <row r="2922" spans="1:22" x14ac:dyDescent="0.25">
      <c r="A2922">
        <v>3342</v>
      </c>
      <c r="B2922" s="7" t="s">
        <v>3342</v>
      </c>
      <c r="C2922" s="7" t="s">
        <v>7452</v>
      </c>
      <c r="D2922" s="4">
        <v>6000</v>
      </c>
      <c r="E2922" s="4">
        <v>6100</v>
      </c>
      <c r="F2922" t="s">
        <v>8219</v>
      </c>
      <c r="G2922" t="s">
        <v>8224</v>
      </c>
      <c r="H2922" t="s">
        <v>8246</v>
      </c>
      <c r="I2922">
        <v>1427864340</v>
      </c>
      <c r="J2922" s="11">
        <f>(((I2922/60)/60)/24)+DATE(1970,1,1)</f>
        <v>42095.207638888889</v>
      </c>
      <c r="K2922">
        <v>1425020810</v>
      </c>
      <c r="L2922" s="15">
        <f>(((K2922/60)/60)/24)+DATE(1970,1,1)</f>
        <v>42062.296412037031</v>
      </c>
      <c r="M2922" s="63">
        <f>DATEDIF(L2922,J2922,"D")</f>
        <v>33</v>
      </c>
      <c r="N2922" s="5">
        <v>33</v>
      </c>
      <c r="O2922" t="b">
        <v>0</v>
      </c>
      <c r="P2922">
        <v>78</v>
      </c>
      <c r="Q2922" t="b">
        <v>1</v>
      </c>
      <c r="R2922" t="s">
        <v>8271</v>
      </c>
      <c r="S2922" s="2">
        <f>IF(E2922=0,0,E2922/D2922*100)</f>
        <v>101.66666666666666</v>
      </c>
      <c r="T2922" s="4">
        <f>IF(E2922=0,0,E2922/P2922)</f>
        <v>78.205128205128204</v>
      </c>
      <c r="U2922" t="str">
        <f>PROPER(LEFT(R2922,(SEARCH("/",R2922)-2)+1))</f>
        <v>Theater</v>
      </c>
      <c r="V2922" t="str">
        <f>PROPER(RIGHT(R2922,LEN(R2922)-SEARCH("/",R2922)))</f>
        <v>Plays</v>
      </c>
    </row>
    <row r="2923" spans="1:22" x14ac:dyDescent="0.25">
      <c r="A2923">
        <v>3622</v>
      </c>
      <c r="B2923" s="7" t="s">
        <v>3620</v>
      </c>
      <c r="C2923" s="7" t="s">
        <v>7732</v>
      </c>
      <c r="D2923" s="4">
        <v>1000</v>
      </c>
      <c r="E2923" s="4">
        <v>1000.99</v>
      </c>
      <c r="F2923" t="s">
        <v>8219</v>
      </c>
      <c r="G2923" t="s">
        <v>8224</v>
      </c>
      <c r="H2923" t="s">
        <v>8246</v>
      </c>
      <c r="I2923">
        <v>1411874580</v>
      </c>
      <c r="J2923" s="11">
        <f>(((I2923/60)/60)/24)+DATE(1970,1,1)</f>
        <v>41910.140972222223</v>
      </c>
      <c r="K2923">
        <v>1409030371</v>
      </c>
      <c r="L2923" s="15">
        <f>(((K2923/60)/60)/24)+DATE(1970,1,1)</f>
        <v>41877.221886574072</v>
      </c>
      <c r="M2923" s="63">
        <f>DATEDIF(L2923,J2923,"D")</f>
        <v>33</v>
      </c>
      <c r="N2923" s="5">
        <v>33</v>
      </c>
      <c r="O2923" t="b">
        <v>0</v>
      </c>
      <c r="P2923">
        <v>21</v>
      </c>
      <c r="Q2923" t="b">
        <v>1</v>
      </c>
      <c r="R2923" t="s">
        <v>8271</v>
      </c>
      <c r="S2923" s="2">
        <f>IF(E2923=0,0,E2923/D2923*100)</f>
        <v>100.099</v>
      </c>
      <c r="T2923" s="4">
        <f>IF(E2923=0,0,E2923/P2923)</f>
        <v>47.666190476190479</v>
      </c>
      <c r="U2923" t="str">
        <f>PROPER(LEFT(R2923,(SEARCH("/",R2923)-2)+1))</f>
        <v>Theater</v>
      </c>
      <c r="V2923" t="str">
        <f>PROPER(RIGHT(R2923,LEN(R2923)-SEARCH("/",R2923)))</f>
        <v>Plays</v>
      </c>
    </row>
    <row r="2924" spans="1:22" x14ac:dyDescent="0.25">
      <c r="A2924">
        <v>3651</v>
      </c>
      <c r="B2924" s="7" t="s">
        <v>3649</v>
      </c>
      <c r="C2924" s="7" t="s">
        <v>7761</v>
      </c>
      <c r="D2924" s="4">
        <v>500</v>
      </c>
      <c r="E2924" s="4">
        <v>520</v>
      </c>
      <c r="F2924" t="s">
        <v>8219</v>
      </c>
      <c r="G2924" t="s">
        <v>8224</v>
      </c>
      <c r="H2924" t="s">
        <v>8246</v>
      </c>
      <c r="I2924">
        <v>1407686340</v>
      </c>
      <c r="J2924" s="11">
        <f>(((I2924/60)/60)/24)+DATE(1970,1,1)</f>
        <v>41861.665972222225</v>
      </c>
      <c r="K2924">
        <v>1404833442</v>
      </c>
      <c r="L2924" s="15">
        <f>(((K2924/60)/60)/24)+DATE(1970,1,1)</f>
        <v>41828.646319444444</v>
      </c>
      <c r="M2924" s="63">
        <f>DATEDIF(L2924,J2924,"D")</f>
        <v>33</v>
      </c>
      <c r="N2924" s="5">
        <v>33</v>
      </c>
      <c r="O2924" t="b">
        <v>0</v>
      </c>
      <c r="P2924">
        <v>9</v>
      </c>
      <c r="Q2924" t="b">
        <v>1</v>
      </c>
      <c r="R2924" t="s">
        <v>8271</v>
      </c>
      <c r="S2924" s="2">
        <f>IF(E2924=0,0,E2924/D2924*100)</f>
        <v>104</v>
      </c>
      <c r="T2924" s="4">
        <f>IF(E2924=0,0,E2924/P2924)</f>
        <v>57.777777777777779</v>
      </c>
      <c r="U2924" t="str">
        <f>PROPER(LEFT(R2924,(SEARCH("/",R2924)-2)+1))</f>
        <v>Theater</v>
      </c>
      <c r="V2924" t="str">
        <f>PROPER(RIGHT(R2924,LEN(R2924)-SEARCH("/",R2924)))</f>
        <v>Plays</v>
      </c>
    </row>
    <row r="2925" spans="1:22" x14ac:dyDescent="0.25">
      <c r="A2925">
        <v>3773</v>
      </c>
      <c r="B2925" s="7" t="s">
        <v>3770</v>
      </c>
      <c r="C2925" s="7" t="s">
        <v>7883</v>
      </c>
      <c r="D2925" s="4">
        <v>5000</v>
      </c>
      <c r="E2925" s="4">
        <v>5410</v>
      </c>
      <c r="F2925" t="s">
        <v>8219</v>
      </c>
      <c r="G2925" t="s">
        <v>8224</v>
      </c>
      <c r="H2925" t="s">
        <v>8246</v>
      </c>
      <c r="I2925">
        <v>1479175680</v>
      </c>
      <c r="J2925" s="11">
        <f>(((I2925/60)/60)/24)+DATE(1970,1,1)</f>
        <v>42689.088888888888</v>
      </c>
      <c r="K2925">
        <v>1476317247</v>
      </c>
      <c r="L2925" s="15">
        <f>(((K2925/60)/60)/24)+DATE(1970,1,1)</f>
        <v>42656.005173611105</v>
      </c>
      <c r="M2925" s="63">
        <f>DATEDIF(L2925,J2925,"D")</f>
        <v>33</v>
      </c>
      <c r="N2925" s="5">
        <v>33</v>
      </c>
      <c r="O2925" t="b">
        <v>0</v>
      </c>
      <c r="P2925">
        <v>57</v>
      </c>
      <c r="Q2925" t="b">
        <v>1</v>
      </c>
      <c r="R2925" t="s">
        <v>8305</v>
      </c>
      <c r="S2925" s="2">
        <f>IF(E2925=0,0,E2925/D2925*100)</f>
        <v>108.2</v>
      </c>
      <c r="T2925" s="4">
        <f>IF(E2925=0,0,E2925/P2925)</f>
        <v>94.912280701754383</v>
      </c>
      <c r="U2925" t="str">
        <f>PROPER(LEFT(R2925,(SEARCH("/",R2925)-2)+1))</f>
        <v>Theater</v>
      </c>
      <c r="V2925" t="str">
        <f>PROPER(RIGHT(R2925,LEN(R2925)-SEARCH("/",R2925)))</f>
        <v>Musical</v>
      </c>
    </row>
    <row r="2926" spans="1:22" x14ac:dyDescent="0.25">
      <c r="A2926">
        <v>3800</v>
      </c>
      <c r="B2926" s="7" t="s">
        <v>3797</v>
      </c>
      <c r="C2926" s="7" t="s">
        <v>7910</v>
      </c>
      <c r="D2926" s="4">
        <v>22000</v>
      </c>
      <c r="E2926" s="4">
        <v>881</v>
      </c>
      <c r="F2926" t="s">
        <v>8221</v>
      </c>
      <c r="G2926" t="s">
        <v>8224</v>
      </c>
      <c r="H2926" t="s">
        <v>8246</v>
      </c>
      <c r="I2926">
        <v>1420952340</v>
      </c>
      <c r="J2926" s="11">
        <f>(((I2926/60)/60)/24)+DATE(1970,1,1)</f>
        <v>42015.207638888889</v>
      </c>
      <c r="K2926">
        <v>1418146883</v>
      </c>
      <c r="L2926" s="15">
        <f>(((K2926/60)/60)/24)+DATE(1970,1,1)</f>
        <v>41982.737071759257</v>
      </c>
      <c r="M2926" s="63">
        <f>DATEDIF(L2926,J2926,"D")</f>
        <v>33</v>
      </c>
      <c r="N2926" s="5">
        <v>33</v>
      </c>
      <c r="O2926" t="b">
        <v>0</v>
      </c>
      <c r="P2926">
        <v>16</v>
      </c>
      <c r="Q2926" t="b">
        <v>0</v>
      </c>
      <c r="R2926" t="s">
        <v>8305</v>
      </c>
      <c r="S2926" s="2">
        <f>IF(E2926=0,0,E2926/D2926*100)</f>
        <v>4.004545454545454</v>
      </c>
      <c r="T2926" s="4">
        <f>IF(E2926=0,0,E2926/P2926)</f>
        <v>55.0625</v>
      </c>
      <c r="U2926" t="str">
        <f>PROPER(LEFT(R2926,(SEARCH("/",R2926)-2)+1))</f>
        <v>Theater</v>
      </c>
      <c r="V2926" t="str">
        <f>PROPER(RIGHT(R2926,LEN(R2926)-SEARCH("/",R2926)))</f>
        <v>Musical</v>
      </c>
    </row>
    <row r="2927" spans="1:22" x14ac:dyDescent="0.25">
      <c r="A2927">
        <v>4070</v>
      </c>
      <c r="B2927" s="7" t="s">
        <v>4066</v>
      </c>
      <c r="C2927" s="7" t="s">
        <v>8173</v>
      </c>
      <c r="D2927" s="4">
        <v>1000</v>
      </c>
      <c r="E2927" s="4">
        <v>165</v>
      </c>
      <c r="F2927" t="s">
        <v>8221</v>
      </c>
      <c r="G2927" t="s">
        <v>8224</v>
      </c>
      <c r="H2927" t="s">
        <v>8246</v>
      </c>
      <c r="I2927">
        <v>1425178800</v>
      </c>
      <c r="J2927" s="11">
        <f>(((I2927/60)/60)/24)+DATE(1970,1,1)</f>
        <v>42064.125</v>
      </c>
      <c r="K2927">
        <v>1422374420</v>
      </c>
      <c r="L2927" s="15">
        <f>(((K2927/60)/60)/24)+DATE(1970,1,1)</f>
        <v>42031.666898148149</v>
      </c>
      <c r="M2927" s="63">
        <f>DATEDIF(L2927,J2927,"D")</f>
        <v>33</v>
      </c>
      <c r="N2927" s="5">
        <v>33</v>
      </c>
      <c r="O2927" t="b">
        <v>0</v>
      </c>
      <c r="P2927">
        <v>6</v>
      </c>
      <c r="Q2927" t="b">
        <v>0</v>
      </c>
      <c r="R2927" t="s">
        <v>8271</v>
      </c>
      <c r="S2927" s="2">
        <f>IF(E2927=0,0,E2927/D2927*100)</f>
        <v>16.5</v>
      </c>
      <c r="T2927" s="4">
        <f>IF(E2927=0,0,E2927/P2927)</f>
        <v>27.5</v>
      </c>
      <c r="U2927" t="str">
        <f>PROPER(LEFT(R2927,(SEARCH("/",R2927)-2)+1))</f>
        <v>Theater</v>
      </c>
      <c r="V2927" t="str">
        <f>PROPER(RIGHT(R2927,LEN(R2927)-SEARCH("/",R2927)))</f>
        <v>Plays</v>
      </c>
    </row>
    <row r="2928" spans="1:22" x14ac:dyDescent="0.25">
      <c r="A2928">
        <v>4089</v>
      </c>
      <c r="B2928" s="7" t="s">
        <v>4085</v>
      </c>
      <c r="C2928" s="7" t="s">
        <v>8192</v>
      </c>
      <c r="D2928" s="4">
        <v>5000</v>
      </c>
      <c r="E2928" s="4">
        <v>240</v>
      </c>
      <c r="F2928" t="s">
        <v>8221</v>
      </c>
      <c r="G2928" t="s">
        <v>8224</v>
      </c>
      <c r="H2928" t="s">
        <v>8246</v>
      </c>
      <c r="I2928">
        <v>1433093700</v>
      </c>
      <c r="J2928" s="11">
        <f>(((I2928/60)/60)/24)+DATE(1970,1,1)</f>
        <v>42155.732638888891</v>
      </c>
      <c r="K2928">
        <v>1430242488</v>
      </c>
      <c r="L2928" s="15">
        <f>(((K2928/60)/60)/24)+DATE(1970,1,1)</f>
        <v>42122.732499999998</v>
      </c>
      <c r="M2928" s="63">
        <f>DATEDIF(L2928,J2928,"D")</f>
        <v>33</v>
      </c>
      <c r="N2928" s="5">
        <v>33</v>
      </c>
      <c r="O2928" t="b">
        <v>0</v>
      </c>
      <c r="P2928">
        <v>8</v>
      </c>
      <c r="Q2928" t="b">
        <v>0</v>
      </c>
      <c r="R2928" t="s">
        <v>8271</v>
      </c>
      <c r="S2928" s="2">
        <f>IF(E2928=0,0,E2928/D2928*100)</f>
        <v>4.8</v>
      </c>
      <c r="T2928" s="4">
        <f>IF(E2928=0,0,E2928/P2928)</f>
        <v>30</v>
      </c>
      <c r="U2928" t="str">
        <f>PROPER(LEFT(R2928,(SEARCH("/",R2928)-2)+1))</f>
        <v>Theater</v>
      </c>
      <c r="V2928" t="str">
        <f>PROPER(RIGHT(R2928,LEN(R2928)-SEARCH("/",R2928)))</f>
        <v>Plays</v>
      </c>
    </row>
    <row r="2929" spans="1:22" x14ac:dyDescent="0.25">
      <c r="A2929">
        <v>4105</v>
      </c>
      <c r="B2929" s="7" t="s">
        <v>4101</v>
      </c>
      <c r="C2929" s="7" t="s">
        <v>8208</v>
      </c>
      <c r="D2929" s="4">
        <v>33000</v>
      </c>
      <c r="E2929" s="4">
        <v>2300</v>
      </c>
      <c r="F2929" t="s">
        <v>8221</v>
      </c>
      <c r="G2929" t="s">
        <v>8238</v>
      </c>
      <c r="H2929" t="s">
        <v>8256</v>
      </c>
      <c r="I2929">
        <v>1482711309</v>
      </c>
      <c r="J2929" s="11">
        <f>(((I2929/60)/60)/24)+DATE(1970,1,1)</f>
        <v>42730.010520833333</v>
      </c>
      <c r="K2929">
        <v>1479860109</v>
      </c>
      <c r="L2929" s="15">
        <f>(((K2929/60)/60)/24)+DATE(1970,1,1)</f>
        <v>42697.010520833333</v>
      </c>
      <c r="M2929" s="63">
        <f>DATEDIF(L2929,J2929,"D")</f>
        <v>33</v>
      </c>
      <c r="N2929" s="5">
        <v>33</v>
      </c>
      <c r="O2929" t="b">
        <v>0</v>
      </c>
      <c r="P2929">
        <v>6</v>
      </c>
      <c r="Q2929" t="b">
        <v>0</v>
      </c>
      <c r="R2929" t="s">
        <v>8271</v>
      </c>
      <c r="S2929" s="2">
        <f>IF(E2929=0,0,E2929/D2929*100)</f>
        <v>6.9696969696969706</v>
      </c>
      <c r="T2929" s="4">
        <f>IF(E2929=0,0,E2929/P2929)</f>
        <v>383.33333333333331</v>
      </c>
      <c r="U2929" t="str">
        <f>PROPER(LEFT(R2929,(SEARCH("/",R2929)-2)+1))</f>
        <v>Theater</v>
      </c>
      <c r="V2929" t="str">
        <f>PROPER(RIGHT(R2929,LEN(R2929)-SEARCH("/",R2929)))</f>
        <v>Plays</v>
      </c>
    </row>
    <row r="2930" spans="1:22" x14ac:dyDescent="0.25">
      <c r="A2930">
        <v>279</v>
      </c>
      <c r="B2930" s="7" t="s">
        <v>280</v>
      </c>
      <c r="C2930" s="7" t="s">
        <v>4389</v>
      </c>
      <c r="D2930" s="4">
        <v>17000</v>
      </c>
      <c r="E2930" s="4">
        <v>26744.11</v>
      </c>
      <c r="F2930" t="s">
        <v>8219</v>
      </c>
      <c r="G2930" t="s">
        <v>8224</v>
      </c>
      <c r="H2930" t="s">
        <v>8246</v>
      </c>
      <c r="I2930">
        <v>1488160860</v>
      </c>
      <c r="J2930" s="11">
        <f>(((I2930/60)/60)/24)+DATE(1970,1,1)</f>
        <v>42793.084027777775</v>
      </c>
      <c r="K2930">
        <v>1485237096</v>
      </c>
      <c r="L2930" s="15">
        <f>(((K2930/60)/60)/24)+DATE(1970,1,1)</f>
        <v>42759.244166666671</v>
      </c>
      <c r="M2930" s="63">
        <f>DATEDIF(L2930,J2930,"D")</f>
        <v>34</v>
      </c>
      <c r="N2930" s="5">
        <v>34</v>
      </c>
      <c r="O2930" t="b">
        <v>1</v>
      </c>
      <c r="P2930">
        <v>305</v>
      </c>
      <c r="Q2930" t="b">
        <v>1</v>
      </c>
      <c r="R2930" t="s">
        <v>8269</v>
      </c>
      <c r="S2930" s="2">
        <f>IF(E2930=0,0,E2930/D2930*100)</f>
        <v>157.31829411764707</v>
      </c>
      <c r="T2930" s="4">
        <f>IF(E2930=0,0,E2930/P2930)</f>
        <v>87.685606557377056</v>
      </c>
      <c r="U2930" t="str">
        <f>PROPER(LEFT(R2930,(SEARCH("/",R2930)-2)+1))</f>
        <v>Film &amp; Video</v>
      </c>
      <c r="V2930" t="str">
        <f>PROPER(RIGHT(R2930,LEN(R2930)-SEARCH("/",R2930)))</f>
        <v>Documentary</v>
      </c>
    </row>
    <row r="2931" spans="1:22" x14ac:dyDescent="0.25">
      <c r="A2931">
        <v>316</v>
      </c>
      <c r="B2931" s="7" t="s">
        <v>317</v>
      </c>
      <c r="C2931" s="7" t="s">
        <v>4426</v>
      </c>
      <c r="D2931" s="4">
        <v>15000</v>
      </c>
      <c r="E2931" s="4">
        <v>17066</v>
      </c>
      <c r="F2931" t="s">
        <v>8219</v>
      </c>
      <c r="G2931" t="s">
        <v>8229</v>
      </c>
      <c r="H2931" t="s">
        <v>8251</v>
      </c>
      <c r="I2931">
        <v>1418273940</v>
      </c>
      <c r="J2931" s="11">
        <f>(((I2931/60)/60)/24)+DATE(1970,1,1)</f>
        <v>41984.207638888889</v>
      </c>
      <c r="K2931">
        <v>1415398197</v>
      </c>
      <c r="L2931" s="15">
        <f>(((K2931/60)/60)/24)+DATE(1970,1,1)</f>
        <v>41950.923576388886</v>
      </c>
      <c r="M2931" s="63">
        <f>DATEDIF(L2931,J2931,"D")</f>
        <v>34</v>
      </c>
      <c r="N2931" s="5">
        <v>34</v>
      </c>
      <c r="O2931" t="b">
        <v>1</v>
      </c>
      <c r="P2931">
        <v>158</v>
      </c>
      <c r="Q2931" t="b">
        <v>1</v>
      </c>
      <c r="R2931" t="s">
        <v>8269</v>
      </c>
      <c r="S2931" s="2">
        <f>IF(E2931=0,0,E2931/D2931*100)</f>
        <v>113.77333333333333</v>
      </c>
      <c r="T2931" s="4">
        <f>IF(E2931=0,0,E2931/P2931)</f>
        <v>108.01265822784811</v>
      </c>
      <c r="U2931" t="str">
        <f>PROPER(LEFT(R2931,(SEARCH("/",R2931)-2)+1))</f>
        <v>Film &amp; Video</v>
      </c>
      <c r="V2931" t="str">
        <f>PROPER(RIGHT(R2931,LEN(R2931)-SEARCH("/",R2931)))</f>
        <v>Documentary</v>
      </c>
    </row>
    <row r="2932" spans="1:22" x14ac:dyDescent="0.25">
      <c r="A2932">
        <v>406</v>
      </c>
      <c r="B2932" s="7" t="s">
        <v>407</v>
      </c>
      <c r="C2932" s="7" t="s">
        <v>4516</v>
      </c>
      <c r="D2932" s="4">
        <v>2800</v>
      </c>
      <c r="E2932" s="4">
        <v>3015.73</v>
      </c>
      <c r="F2932" t="s">
        <v>8219</v>
      </c>
      <c r="G2932" t="s">
        <v>8224</v>
      </c>
      <c r="H2932" t="s">
        <v>8246</v>
      </c>
      <c r="I2932">
        <v>1304920740</v>
      </c>
      <c r="J2932" s="11">
        <f>(((I2932/60)/60)/24)+DATE(1970,1,1)</f>
        <v>40672.249305555553</v>
      </c>
      <c r="K2932">
        <v>1301975637</v>
      </c>
      <c r="L2932" s="15">
        <f>(((K2932/60)/60)/24)+DATE(1970,1,1)</f>
        <v>40638.162465277775</v>
      </c>
      <c r="M2932" s="63">
        <f>DATEDIF(L2932,J2932,"D")</f>
        <v>34</v>
      </c>
      <c r="N2932" s="5">
        <v>34</v>
      </c>
      <c r="O2932" t="b">
        <v>0</v>
      </c>
      <c r="P2932">
        <v>35</v>
      </c>
      <c r="Q2932" t="b">
        <v>1</v>
      </c>
      <c r="R2932" t="s">
        <v>8269</v>
      </c>
      <c r="S2932" s="2">
        <f>IF(E2932=0,0,E2932/D2932*100)</f>
        <v>107.70464285714286</v>
      </c>
      <c r="T2932" s="4">
        <f>IF(E2932=0,0,E2932/P2932)</f>
        <v>86.163714285714292</v>
      </c>
      <c r="U2932" t="str">
        <f>PROPER(LEFT(R2932,(SEARCH("/",R2932)-2)+1))</f>
        <v>Film &amp; Video</v>
      </c>
      <c r="V2932" t="str">
        <f>PROPER(RIGHT(R2932,LEN(R2932)-SEARCH("/",R2932)))</f>
        <v>Documentary</v>
      </c>
    </row>
    <row r="2933" spans="1:22" x14ac:dyDescent="0.25">
      <c r="A2933">
        <v>670</v>
      </c>
      <c r="B2933" s="7" t="s">
        <v>671</v>
      </c>
      <c r="C2933" s="7" t="s">
        <v>4780</v>
      </c>
      <c r="D2933" s="4">
        <v>90000</v>
      </c>
      <c r="E2933" s="4">
        <v>26349</v>
      </c>
      <c r="F2933" t="s">
        <v>8221</v>
      </c>
      <c r="G2933" t="s">
        <v>8237</v>
      </c>
      <c r="H2933" t="s">
        <v>8249</v>
      </c>
      <c r="I2933">
        <v>1466323800</v>
      </c>
      <c r="J2933" s="11">
        <f>(((I2933/60)/60)/24)+DATE(1970,1,1)</f>
        <v>42540.340277777781</v>
      </c>
      <c r="K2933">
        <v>1463418120</v>
      </c>
      <c r="L2933" s="15">
        <f>(((K2933/60)/60)/24)+DATE(1970,1,1)</f>
        <v>42506.709722222222</v>
      </c>
      <c r="M2933" s="63">
        <f>DATEDIF(L2933,J2933,"D")</f>
        <v>34</v>
      </c>
      <c r="N2933" s="5">
        <v>34</v>
      </c>
      <c r="O2933" t="b">
        <v>0</v>
      </c>
      <c r="P2933">
        <v>310</v>
      </c>
      <c r="Q2933" t="b">
        <v>0</v>
      </c>
      <c r="R2933" t="s">
        <v>8273</v>
      </c>
      <c r="S2933" s="2">
        <f>IF(E2933=0,0,E2933/D2933*100)</f>
        <v>29.276666666666667</v>
      </c>
      <c r="T2933" s="4">
        <f>IF(E2933=0,0,E2933/P2933)</f>
        <v>84.99677419354839</v>
      </c>
      <c r="U2933" t="str">
        <f>PROPER(LEFT(R2933,(SEARCH("/",R2933)-2)+1))</f>
        <v>Technology</v>
      </c>
      <c r="V2933" t="str">
        <f>PROPER(RIGHT(R2933,LEN(R2933)-SEARCH("/",R2933)))</f>
        <v>Wearables</v>
      </c>
    </row>
    <row r="2934" spans="1:22" x14ac:dyDescent="0.25">
      <c r="A2934">
        <v>671</v>
      </c>
      <c r="B2934" s="7" t="s">
        <v>672</v>
      </c>
      <c r="C2934" s="7" t="s">
        <v>4781</v>
      </c>
      <c r="D2934" s="4">
        <v>30000</v>
      </c>
      <c r="E2934" s="4">
        <v>11828</v>
      </c>
      <c r="F2934" t="s">
        <v>8221</v>
      </c>
      <c r="G2934" t="s">
        <v>8224</v>
      </c>
      <c r="H2934" t="s">
        <v>8246</v>
      </c>
      <c r="I2934">
        <v>1421208000</v>
      </c>
      <c r="J2934" s="11">
        <f>(((I2934/60)/60)/24)+DATE(1970,1,1)</f>
        <v>42018.166666666672</v>
      </c>
      <c r="K2934">
        <v>1418315852</v>
      </c>
      <c r="L2934" s="15">
        <f>(((K2934/60)/60)/24)+DATE(1970,1,1)</f>
        <v>41984.692731481482</v>
      </c>
      <c r="M2934" s="63">
        <f>DATEDIF(L2934,J2934,"D")</f>
        <v>34</v>
      </c>
      <c r="N2934" s="5">
        <v>34</v>
      </c>
      <c r="O2934" t="b">
        <v>0</v>
      </c>
      <c r="P2934">
        <v>15</v>
      </c>
      <c r="Q2934" t="b">
        <v>0</v>
      </c>
      <c r="R2934" t="s">
        <v>8273</v>
      </c>
      <c r="S2934" s="2">
        <f>IF(E2934=0,0,E2934/D2934*100)</f>
        <v>39.426666666666662</v>
      </c>
      <c r="T2934" s="4">
        <f>IF(E2934=0,0,E2934/P2934)</f>
        <v>788.5333333333333</v>
      </c>
      <c r="U2934" t="str">
        <f>PROPER(LEFT(R2934,(SEARCH("/",R2934)-2)+1))</f>
        <v>Technology</v>
      </c>
      <c r="V2934" t="str">
        <f>PROPER(RIGHT(R2934,LEN(R2934)-SEARCH("/",R2934)))</f>
        <v>Wearables</v>
      </c>
    </row>
    <row r="2935" spans="1:22" x14ac:dyDescent="0.25">
      <c r="A2935">
        <v>698</v>
      </c>
      <c r="B2935" s="7" t="s">
        <v>699</v>
      </c>
      <c r="C2935" s="7" t="s">
        <v>4808</v>
      </c>
      <c r="D2935" s="4">
        <v>100000</v>
      </c>
      <c r="E2935" s="4">
        <v>15390</v>
      </c>
      <c r="F2935" t="s">
        <v>8221</v>
      </c>
      <c r="G2935" t="s">
        <v>8224</v>
      </c>
      <c r="H2935" t="s">
        <v>8246</v>
      </c>
      <c r="I2935">
        <v>1411005600</v>
      </c>
      <c r="J2935" s="11">
        <f>(((I2935/60)/60)/24)+DATE(1970,1,1)</f>
        <v>41900.083333333336</v>
      </c>
      <c r="K2935">
        <v>1408141245</v>
      </c>
      <c r="L2935" s="15">
        <f>(((K2935/60)/60)/24)+DATE(1970,1,1)</f>
        <v>41866.931076388886</v>
      </c>
      <c r="M2935" s="63">
        <f>DATEDIF(L2935,J2935,"D")</f>
        <v>34</v>
      </c>
      <c r="N2935" s="5">
        <v>34</v>
      </c>
      <c r="O2935" t="b">
        <v>0</v>
      </c>
      <c r="P2935">
        <v>29</v>
      </c>
      <c r="Q2935" t="b">
        <v>0</v>
      </c>
      <c r="R2935" t="s">
        <v>8273</v>
      </c>
      <c r="S2935" s="2">
        <f>IF(E2935=0,0,E2935/D2935*100)</f>
        <v>15.39</v>
      </c>
      <c r="T2935" s="4">
        <f>IF(E2935=0,0,E2935/P2935)</f>
        <v>530.68965517241384</v>
      </c>
      <c r="U2935" t="str">
        <f>PROPER(LEFT(R2935,(SEARCH("/",R2935)-2)+1))</f>
        <v>Technology</v>
      </c>
      <c r="V2935" t="str">
        <f>PROPER(RIGHT(R2935,LEN(R2935)-SEARCH("/",R2935)))</f>
        <v>Wearables</v>
      </c>
    </row>
    <row r="2936" spans="1:22" x14ac:dyDescent="0.25">
      <c r="A2936">
        <v>710</v>
      </c>
      <c r="B2936" s="7" t="s">
        <v>711</v>
      </c>
      <c r="C2936" s="7" t="s">
        <v>4820</v>
      </c>
      <c r="D2936" s="4">
        <v>1200</v>
      </c>
      <c r="E2936" s="4">
        <v>0</v>
      </c>
      <c r="F2936" t="s">
        <v>8221</v>
      </c>
      <c r="G2936" t="s">
        <v>8229</v>
      </c>
      <c r="H2936" t="s">
        <v>8251</v>
      </c>
      <c r="I2936">
        <v>1408495440</v>
      </c>
      <c r="J2936" s="11">
        <f>(((I2936/60)/60)/24)+DATE(1970,1,1)</f>
        <v>41871.030555555553</v>
      </c>
      <c r="K2936">
        <v>1405640302</v>
      </c>
      <c r="L2936" s="15">
        <f>(((K2936/60)/60)/24)+DATE(1970,1,1)</f>
        <v>41837.984976851854</v>
      </c>
      <c r="M2936" s="63">
        <f>DATEDIF(L2936,J2936,"D")</f>
        <v>34</v>
      </c>
      <c r="N2936" s="5">
        <v>34</v>
      </c>
      <c r="O2936" t="b">
        <v>0</v>
      </c>
      <c r="P2936">
        <v>0</v>
      </c>
      <c r="Q2936" t="b">
        <v>0</v>
      </c>
      <c r="R2936" t="s">
        <v>8273</v>
      </c>
      <c r="S2936" s="2">
        <f>IF(E2936=0,0,E2936/D2936*100)</f>
        <v>0</v>
      </c>
      <c r="T2936" s="4">
        <f>IF(E2936=0,0,E2936/P2936)</f>
        <v>0</v>
      </c>
      <c r="U2936" t="str">
        <f>PROPER(LEFT(R2936,(SEARCH("/",R2936)-2)+1))</f>
        <v>Technology</v>
      </c>
      <c r="V2936" t="str">
        <f>PROPER(RIGHT(R2936,LEN(R2936)-SEARCH("/",R2936)))</f>
        <v>Wearables</v>
      </c>
    </row>
    <row r="2937" spans="1:22" x14ac:dyDescent="0.25">
      <c r="A2937">
        <v>716</v>
      </c>
      <c r="B2937" s="7" t="s">
        <v>717</v>
      </c>
      <c r="C2937" s="7" t="s">
        <v>4826</v>
      </c>
      <c r="D2937" s="4">
        <v>7000</v>
      </c>
      <c r="E2937" s="4">
        <v>715</v>
      </c>
      <c r="F2937" t="s">
        <v>8221</v>
      </c>
      <c r="G2937" t="s">
        <v>8224</v>
      </c>
      <c r="H2937" t="s">
        <v>8246</v>
      </c>
      <c r="I2937">
        <v>1417392000</v>
      </c>
      <c r="J2937" s="11">
        <f>(((I2937/60)/60)/24)+DATE(1970,1,1)</f>
        <v>41974</v>
      </c>
      <c r="K2937">
        <v>1414511307</v>
      </c>
      <c r="L2937" s="15">
        <f>(((K2937/60)/60)/24)+DATE(1970,1,1)</f>
        <v>41940.658645833333</v>
      </c>
      <c r="M2937" s="63">
        <f>DATEDIF(L2937,J2937,"D")</f>
        <v>34</v>
      </c>
      <c r="N2937" s="5">
        <v>34</v>
      </c>
      <c r="O2937" t="b">
        <v>0</v>
      </c>
      <c r="P2937">
        <v>16</v>
      </c>
      <c r="Q2937" t="b">
        <v>0</v>
      </c>
      <c r="R2937" t="s">
        <v>8273</v>
      </c>
      <c r="S2937" s="2">
        <f>IF(E2937=0,0,E2937/D2937*100)</f>
        <v>10.214285714285715</v>
      </c>
      <c r="T2937" s="4">
        <f>IF(E2937=0,0,E2937/P2937)</f>
        <v>44.6875</v>
      </c>
      <c r="U2937" t="str">
        <f>PROPER(LEFT(R2937,(SEARCH("/",R2937)-2)+1))</f>
        <v>Technology</v>
      </c>
      <c r="V2937" t="str">
        <f>PROPER(RIGHT(R2937,LEN(R2937)-SEARCH("/",R2937)))</f>
        <v>Wearables</v>
      </c>
    </row>
    <row r="2938" spans="1:22" x14ac:dyDescent="0.25">
      <c r="A2938">
        <v>773</v>
      </c>
      <c r="B2938" s="7" t="s">
        <v>774</v>
      </c>
      <c r="C2938" s="7" t="s">
        <v>4883</v>
      </c>
      <c r="D2938" s="4">
        <v>3759</v>
      </c>
      <c r="E2938" s="4">
        <v>32</v>
      </c>
      <c r="F2938" t="s">
        <v>8221</v>
      </c>
      <c r="G2938" t="s">
        <v>8225</v>
      </c>
      <c r="H2938" t="s">
        <v>8247</v>
      </c>
      <c r="I2938">
        <v>1431298860</v>
      </c>
      <c r="J2938" s="11">
        <f>(((I2938/60)/60)/24)+DATE(1970,1,1)</f>
        <v>42134.959027777775</v>
      </c>
      <c r="K2938">
        <v>1428341985</v>
      </c>
      <c r="L2938" s="15">
        <f>(((K2938/60)/60)/24)+DATE(1970,1,1)</f>
        <v>42100.735937499994</v>
      </c>
      <c r="M2938" s="63">
        <f>DATEDIF(L2938,J2938,"D")</f>
        <v>34</v>
      </c>
      <c r="N2938" s="5">
        <v>34</v>
      </c>
      <c r="O2938" t="b">
        <v>0</v>
      </c>
      <c r="P2938">
        <v>2</v>
      </c>
      <c r="Q2938" t="b">
        <v>0</v>
      </c>
      <c r="R2938" t="s">
        <v>8275</v>
      </c>
      <c r="S2938" s="2">
        <f>IF(E2938=0,0,E2938/D2938*100)</f>
        <v>0.85129023676509719</v>
      </c>
      <c r="T2938" s="4">
        <f>IF(E2938=0,0,E2938/P2938)</f>
        <v>16</v>
      </c>
      <c r="U2938" t="str">
        <f>PROPER(LEFT(R2938,(SEARCH("/",R2938)-2)+1))</f>
        <v>Publishing</v>
      </c>
      <c r="V2938" t="str">
        <f>PROPER(RIGHT(R2938,LEN(R2938)-SEARCH("/",R2938)))</f>
        <v>Fiction</v>
      </c>
    </row>
    <row r="2939" spans="1:22" x14ac:dyDescent="0.25">
      <c r="A2939">
        <v>791</v>
      </c>
      <c r="B2939" s="7" t="s">
        <v>792</v>
      </c>
      <c r="C2939" s="7" t="s">
        <v>4901</v>
      </c>
      <c r="D2939" s="4">
        <v>7500</v>
      </c>
      <c r="E2939" s="4">
        <v>7790</v>
      </c>
      <c r="F2939" t="s">
        <v>8219</v>
      </c>
      <c r="G2939" t="s">
        <v>8224</v>
      </c>
      <c r="H2939" t="s">
        <v>8246</v>
      </c>
      <c r="I2939">
        <v>1384322340</v>
      </c>
      <c r="J2939" s="11">
        <f>(((I2939/60)/60)/24)+DATE(1970,1,1)</f>
        <v>41591.249305555553</v>
      </c>
      <c r="K2939">
        <v>1381430646</v>
      </c>
      <c r="L2939" s="15">
        <f>(((K2939/60)/60)/24)+DATE(1970,1,1)</f>
        <v>41557.780624999999</v>
      </c>
      <c r="M2939" s="63">
        <f>DATEDIF(L2939,J2939,"D")</f>
        <v>34</v>
      </c>
      <c r="N2939" s="5">
        <v>34</v>
      </c>
      <c r="O2939" t="b">
        <v>0</v>
      </c>
      <c r="P2939">
        <v>128</v>
      </c>
      <c r="Q2939" t="b">
        <v>1</v>
      </c>
      <c r="R2939" t="s">
        <v>8276</v>
      </c>
      <c r="S2939" s="2">
        <f>IF(E2939=0,0,E2939/D2939*100)</f>
        <v>103.86666666666666</v>
      </c>
      <c r="T2939" s="4">
        <f>IF(E2939=0,0,E2939/P2939)</f>
        <v>60.859375</v>
      </c>
      <c r="U2939" t="str">
        <f>PROPER(LEFT(R2939,(SEARCH("/",R2939)-2)+1))</f>
        <v>Music</v>
      </c>
      <c r="V2939" t="str">
        <f>PROPER(RIGHT(R2939,LEN(R2939)-SEARCH("/",R2939)))</f>
        <v>Rock</v>
      </c>
    </row>
    <row r="2940" spans="1:22" x14ac:dyDescent="0.25">
      <c r="A2940">
        <v>834</v>
      </c>
      <c r="B2940" s="7" t="s">
        <v>835</v>
      </c>
      <c r="C2940" s="7" t="s">
        <v>4944</v>
      </c>
      <c r="D2940" s="4">
        <v>5500</v>
      </c>
      <c r="E2940" s="4">
        <v>7206</v>
      </c>
      <c r="F2940" t="s">
        <v>8219</v>
      </c>
      <c r="G2940" t="s">
        <v>8224</v>
      </c>
      <c r="H2940" t="s">
        <v>8246</v>
      </c>
      <c r="I2940">
        <v>1372651140</v>
      </c>
      <c r="J2940" s="11">
        <f>(((I2940/60)/60)/24)+DATE(1970,1,1)</f>
        <v>41456.165972222225</v>
      </c>
      <c r="K2940">
        <v>1369770292</v>
      </c>
      <c r="L2940" s="15">
        <f>(((K2940/60)/60)/24)+DATE(1970,1,1)</f>
        <v>41422.822824074072</v>
      </c>
      <c r="M2940" s="63">
        <f>DATEDIF(L2940,J2940,"D")</f>
        <v>34</v>
      </c>
      <c r="N2940" s="5">
        <v>34</v>
      </c>
      <c r="O2940" t="b">
        <v>0</v>
      </c>
      <c r="P2940">
        <v>75</v>
      </c>
      <c r="Q2940" t="b">
        <v>1</v>
      </c>
      <c r="R2940" t="s">
        <v>8276</v>
      </c>
      <c r="S2940" s="2">
        <f>IF(E2940=0,0,E2940/D2940*100)</f>
        <v>131.0181818181818</v>
      </c>
      <c r="T2940" s="4">
        <f>IF(E2940=0,0,E2940/P2940)</f>
        <v>96.08</v>
      </c>
      <c r="U2940" t="str">
        <f>PROPER(LEFT(R2940,(SEARCH("/",R2940)-2)+1))</f>
        <v>Music</v>
      </c>
      <c r="V2940" t="str">
        <f>PROPER(RIGHT(R2940,LEN(R2940)-SEARCH("/",R2940)))</f>
        <v>Rock</v>
      </c>
    </row>
    <row r="2941" spans="1:22" x14ac:dyDescent="0.25">
      <c r="A2941">
        <v>931</v>
      </c>
      <c r="B2941" s="7" t="s">
        <v>932</v>
      </c>
      <c r="C2941" s="7" t="s">
        <v>5041</v>
      </c>
      <c r="D2941" s="4">
        <v>2000</v>
      </c>
      <c r="E2941" s="4">
        <v>131</v>
      </c>
      <c r="F2941" t="s">
        <v>8221</v>
      </c>
      <c r="G2941" t="s">
        <v>8225</v>
      </c>
      <c r="H2941" t="s">
        <v>8247</v>
      </c>
      <c r="I2941">
        <v>1395007200</v>
      </c>
      <c r="J2941" s="11">
        <f>(((I2941/60)/60)/24)+DATE(1970,1,1)</f>
        <v>41714.916666666664</v>
      </c>
      <c r="K2941">
        <v>1392021502</v>
      </c>
      <c r="L2941" s="15">
        <f>(((K2941/60)/60)/24)+DATE(1970,1,1)</f>
        <v>41680.359976851854</v>
      </c>
      <c r="M2941" s="63">
        <f>DATEDIF(L2941,J2941,"D")</f>
        <v>34</v>
      </c>
      <c r="N2941" s="5">
        <v>34</v>
      </c>
      <c r="O2941" t="b">
        <v>0</v>
      </c>
      <c r="P2941">
        <v>7</v>
      </c>
      <c r="Q2941" t="b">
        <v>0</v>
      </c>
      <c r="R2941" t="s">
        <v>8278</v>
      </c>
      <c r="S2941" s="2">
        <f>IF(E2941=0,0,E2941/D2941*100)</f>
        <v>6.5500000000000007</v>
      </c>
      <c r="T2941" s="4">
        <f>IF(E2941=0,0,E2941/P2941)</f>
        <v>18.714285714285715</v>
      </c>
      <c r="U2941" t="str">
        <f>PROPER(LEFT(R2941,(SEARCH("/",R2941)-2)+1))</f>
        <v>Music</v>
      </c>
      <c r="V2941" t="str">
        <f>PROPER(RIGHT(R2941,LEN(R2941)-SEARCH("/",R2941)))</f>
        <v>Jazz</v>
      </c>
    </row>
    <row r="2942" spans="1:22" x14ac:dyDescent="0.25">
      <c r="A2942">
        <v>944</v>
      </c>
      <c r="B2942" s="7" t="s">
        <v>945</v>
      </c>
      <c r="C2942" s="7" t="s">
        <v>5054</v>
      </c>
      <c r="D2942" s="4">
        <v>50000</v>
      </c>
      <c r="E2942" s="4">
        <v>6663</v>
      </c>
      <c r="F2942" t="s">
        <v>8221</v>
      </c>
      <c r="G2942" t="s">
        <v>8224</v>
      </c>
      <c r="H2942" t="s">
        <v>8246</v>
      </c>
      <c r="I2942">
        <v>1460988000</v>
      </c>
      <c r="J2942" s="11">
        <f>(((I2942/60)/60)/24)+DATE(1970,1,1)</f>
        <v>42478.583333333328</v>
      </c>
      <c r="K2942">
        <v>1458050450</v>
      </c>
      <c r="L2942" s="15">
        <f>(((K2942/60)/60)/24)+DATE(1970,1,1)</f>
        <v>42444.583912037036</v>
      </c>
      <c r="M2942" s="63">
        <f>DATEDIF(L2942,J2942,"D")</f>
        <v>34</v>
      </c>
      <c r="N2942" s="5">
        <v>34</v>
      </c>
      <c r="O2942" t="b">
        <v>0</v>
      </c>
      <c r="P2942">
        <v>96</v>
      </c>
      <c r="Q2942" t="b">
        <v>0</v>
      </c>
      <c r="R2942" t="s">
        <v>8273</v>
      </c>
      <c r="S2942" s="2">
        <f>IF(E2942=0,0,E2942/D2942*100)</f>
        <v>13.325999999999999</v>
      </c>
      <c r="T2942" s="4">
        <f>IF(E2942=0,0,E2942/P2942)</f>
        <v>69.40625</v>
      </c>
      <c r="U2942" t="str">
        <f>PROPER(LEFT(R2942,(SEARCH("/",R2942)-2)+1))</f>
        <v>Technology</v>
      </c>
      <c r="V2942" t="str">
        <f>PROPER(RIGHT(R2942,LEN(R2942)-SEARCH("/",R2942)))</f>
        <v>Wearables</v>
      </c>
    </row>
    <row r="2943" spans="1:22" x14ac:dyDescent="0.25">
      <c r="A2943">
        <v>993</v>
      </c>
      <c r="B2943" s="7" t="s">
        <v>994</v>
      </c>
      <c r="C2943" s="7" t="s">
        <v>5103</v>
      </c>
      <c r="D2943" s="4">
        <v>70000</v>
      </c>
      <c r="E2943" s="4">
        <v>17561</v>
      </c>
      <c r="F2943" t="s">
        <v>8221</v>
      </c>
      <c r="G2943" t="s">
        <v>8224</v>
      </c>
      <c r="H2943" t="s">
        <v>8246</v>
      </c>
      <c r="I2943">
        <v>1478926800</v>
      </c>
      <c r="J2943" s="11">
        <f>(((I2943/60)/60)/24)+DATE(1970,1,1)</f>
        <v>42686.208333333328</v>
      </c>
      <c r="K2943">
        <v>1476054568</v>
      </c>
      <c r="L2943" s="15">
        <f>(((K2943/60)/60)/24)+DATE(1970,1,1)</f>
        <v>42652.964907407411</v>
      </c>
      <c r="M2943" s="63">
        <f>DATEDIF(L2943,J2943,"D")</f>
        <v>34</v>
      </c>
      <c r="N2943" s="5">
        <v>34</v>
      </c>
      <c r="O2943" t="b">
        <v>0</v>
      </c>
      <c r="P2943">
        <v>196</v>
      </c>
      <c r="Q2943" t="b">
        <v>0</v>
      </c>
      <c r="R2943" t="s">
        <v>8273</v>
      </c>
      <c r="S2943" s="2">
        <f>IF(E2943=0,0,E2943/D2943*100)</f>
        <v>25.087142857142858</v>
      </c>
      <c r="T2943" s="4">
        <f>IF(E2943=0,0,E2943/P2943)</f>
        <v>89.59693877551021</v>
      </c>
      <c r="U2943" t="str">
        <f>PROPER(LEFT(R2943,(SEARCH("/",R2943)-2)+1))</f>
        <v>Technology</v>
      </c>
      <c r="V2943" t="str">
        <f>PROPER(RIGHT(R2943,LEN(R2943)-SEARCH("/",R2943)))</f>
        <v>Wearables</v>
      </c>
    </row>
    <row r="2944" spans="1:22" x14ac:dyDescent="0.25">
      <c r="A2944">
        <v>1026</v>
      </c>
      <c r="B2944" s="7" t="s">
        <v>1027</v>
      </c>
      <c r="C2944" s="7" t="s">
        <v>5136</v>
      </c>
      <c r="D2944" s="4">
        <v>7000</v>
      </c>
      <c r="E2944" s="4">
        <v>7000.58</v>
      </c>
      <c r="F2944" t="s">
        <v>8219</v>
      </c>
      <c r="G2944" t="s">
        <v>8225</v>
      </c>
      <c r="H2944" t="s">
        <v>8247</v>
      </c>
      <c r="I2944">
        <v>1459414016</v>
      </c>
      <c r="J2944" s="11">
        <f>(((I2944/60)/60)/24)+DATE(1970,1,1)</f>
        <v>42460.365925925929</v>
      </c>
      <c r="K2944">
        <v>1456480016</v>
      </c>
      <c r="L2944" s="15">
        <f>(((K2944/60)/60)/24)+DATE(1970,1,1)</f>
        <v>42426.407592592594</v>
      </c>
      <c r="M2944" s="63">
        <f>DATEDIF(L2944,J2944,"D")</f>
        <v>34</v>
      </c>
      <c r="N2944" s="5">
        <v>34</v>
      </c>
      <c r="O2944" t="b">
        <v>1</v>
      </c>
      <c r="P2944">
        <v>122</v>
      </c>
      <c r="Q2944" t="b">
        <v>1</v>
      </c>
      <c r="R2944" t="s">
        <v>8280</v>
      </c>
      <c r="S2944" s="2">
        <f>IF(E2944=0,0,E2944/D2944*100)</f>
        <v>100.00828571428571</v>
      </c>
      <c r="T2944" s="4">
        <f>IF(E2944=0,0,E2944/P2944)</f>
        <v>57.381803278688523</v>
      </c>
      <c r="U2944" t="str">
        <f>PROPER(LEFT(R2944,(SEARCH("/",R2944)-2)+1))</f>
        <v>Music</v>
      </c>
      <c r="V2944" t="str">
        <f>PROPER(RIGHT(R2944,LEN(R2944)-SEARCH("/",R2944)))</f>
        <v>Electronic Music</v>
      </c>
    </row>
    <row r="2945" spans="1:22" x14ac:dyDescent="0.25">
      <c r="A2945">
        <v>1165</v>
      </c>
      <c r="B2945" s="7" t="s">
        <v>1166</v>
      </c>
      <c r="C2945" s="7" t="s">
        <v>5275</v>
      </c>
      <c r="D2945" s="4">
        <v>10000</v>
      </c>
      <c r="E2945" s="4">
        <v>2070.5</v>
      </c>
      <c r="F2945" t="s">
        <v>8221</v>
      </c>
      <c r="G2945" t="s">
        <v>8224</v>
      </c>
      <c r="H2945" t="s">
        <v>8246</v>
      </c>
      <c r="I2945">
        <v>1404623330</v>
      </c>
      <c r="J2945" s="11">
        <f>(((I2945/60)/60)/24)+DATE(1970,1,1)</f>
        <v>41826.214467592588</v>
      </c>
      <c r="K2945">
        <v>1401685730</v>
      </c>
      <c r="L2945" s="15">
        <f>(((K2945/60)/60)/24)+DATE(1970,1,1)</f>
        <v>41792.214467592588</v>
      </c>
      <c r="M2945" s="63">
        <f>DATEDIF(L2945,J2945,"D")</f>
        <v>34</v>
      </c>
      <c r="N2945" s="5">
        <v>34</v>
      </c>
      <c r="O2945" t="b">
        <v>0</v>
      </c>
      <c r="P2945">
        <v>25</v>
      </c>
      <c r="Q2945" t="b">
        <v>0</v>
      </c>
      <c r="R2945" t="s">
        <v>8284</v>
      </c>
      <c r="S2945" s="2">
        <f>IF(E2945=0,0,E2945/D2945*100)</f>
        <v>20.705000000000002</v>
      </c>
      <c r="T2945" s="4">
        <f>IF(E2945=0,0,E2945/P2945)</f>
        <v>82.82</v>
      </c>
      <c r="U2945" t="str">
        <f>PROPER(LEFT(R2945,(SEARCH("/",R2945)-2)+1))</f>
        <v>Food</v>
      </c>
      <c r="V2945" t="str">
        <f>PROPER(RIGHT(R2945,LEN(R2945)-SEARCH("/",R2945)))</f>
        <v>Food Trucks</v>
      </c>
    </row>
    <row r="2946" spans="1:22" x14ac:dyDescent="0.25">
      <c r="A2946">
        <v>1390</v>
      </c>
      <c r="B2946" s="7" t="s">
        <v>1391</v>
      </c>
      <c r="C2946" s="7" t="s">
        <v>5500</v>
      </c>
      <c r="D2946" s="4">
        <v>2800</v>
      </c>
      <c r="E2946" s="4">
        <v>3055</v>
      </c>
      <c r="F2946" t="s">
        <v>8219</v>
      </c>
      <c r="G2946" t="s">
        <v>8224</v>
      </c>
      <c r="H2946" t="s">
        <v>8246</v>
      </c>
      <c r="I2946">
        <v>1430154720</v>
      </c>
      <c r="J2946" s="11">
        <f>(((I2946/60)/60)/24)+DATE(1970,1,1)</f>
        <v>42121.716666666667</v>
      </c>
      <c r="K2946">
        <v>1427224606</v>
      </c>
      <c r="L2946" s="15">
        <f>(((K2946/60)/60)/24)+DATE(1970,1,1)</f>
        <v>42087.803310185183</v>
      </c>
      <c r="M2946" s="63">
        <f>DATEDIF(L2946,J2946,"D")</f>
        <v>34</v>
      </c>
      <c r="N2946" s="5">
        <v>34</v>
      </c>
      <c r="O2946" t="b">
        <v>0</v>
      </c>
      <c r="P2946">
        <v>19</v>
      </c>
      <c r="Q2946" t="b">
        <v>1</v>
      </c>
      <c r="R2946" t="s">
        <v>8276</v>
      </c>
      <c r="S2946" s="2">
        <f>IF(E2946=0,0,E2946/D2946*100)</f>
        <v>109.10714285714285</v>
      </c>
      <c r="T2946" s="4">
        <f>IF(E2946=0,0,E2946/P2946)</f>
        <v>160.78947368421052</v>
      </c>
      <c r="U2946" t="str">
        <f>PROPER(LEFT(R2946,(SEARCH("/",R2946)-2)+1))</f>
        <v>Music</v>
      </c>
      <c r="V2946" t="str">
        <f>PROPER(RIGHT(R2946,LEN(R2946)-SEARCH("/",R2946)))</f>
        <v>Rock</v>
      </c>
    </row>
    <row r="2947" spans="1:22" x14ac:dyDescent="0.25">
      <c r="A2947">
        <v>1461</v>
      </c>
      <c r="B2947" s="7" t="s">
        <v>1462</v>
      </c>
      <c r="C2947" s="7" t="s">
        <v>5571</v>
      </c>
      <c r="D2947" s="4">
        <v>15000</v>
      </c>
      <c r="E2947" s="4">
        <v>15186.69</v>
      </c>
      <c r="F2947" t="s">
        <v>8219</v>
      </c>
      <c r="G2947" t="s">
        <v>8224</v>
      </c>
      <c r="H2947" t="s">
        <v>8246</v>
      </c>
      <c r="I2947">
        <v>1413849600</v>
      </c>
      <c r="J2947" s="11">
        <f>(((I2947/60)/60)/24)+DATE(1970,1,1)</f>
        <v>41933</v>
      </c>
      <c r="K2947">
        <v>1410967754</v>
      </c>
      <c r="L2947" s="15">
        <f>(((K2947/60)/60)/24)+DATE(1970,1,1)</f>
        <v>41899.645300925928</v>
      </c>
      <c r="M2947" s="63">
        <f>DATEDIF(L2947,J2947,"D")</f>
        <v>34</v>
      </c>
      <c r="N2947" s="5">
        <v>34</v>
      </c>
      <c r="O2947" t="b">
        <v>1</v>
      </c>
      <c r="P2947">
        <v>340</v>
      </c>
      <c r="Q2947" t="b">
        <v>1</v>
      </c>
      <c r="R2947" t="s">
        <v>8288</v>
      </c>
      <c r="S2947" s="2">
        <f>IF(E2947=0,0,E2947/D2947*100)</f>
        <v>101.24459999999999</v>
      </c>
      <c r="T2947" s="4">
        <f>IF(E2947=0,0,E2947/P2947)</f>
        <v>44.66673529411765</v>
      </c>
      <c r="U2947" t="str">
        <f>PROPER(LEFT(R2947,(SEARCH("/",R2947)-2)+1))</f>
        <v>Publishing</v>
      </c>
      <c r="V2947" t="str">
        <f>PROPER(RIGHT(R2947,LEN(R2947)-SEARCH("/",R2947)))</f>
        <v>Radio &amp; Podcasts</v>
      </c>
    </row>
    <row r="2948" spans="1:22" x14ac:dyDescent="0.25">
      <c r="A2948">
        <v>1545</v>
      </c>
      <c r="B2948" s="7" t="s">
        <v>1546</v>
      </c>
      <c r="C2948" s="7" t="s">
        <v>5655</v>
      </c>
      <c r="D2948" s="4">
        <v>3000</v>
      </c>
      <c r="E2948" s="4">
        <v>1</v>
      </c>
      <c r="F2948" t="s">
        <v>8221</v>
      </c>
      <c r="G2948" t="s">
        <v>8224</v>
      </c>
      <c r="H2948" t="s">
        <v>8246</v>
      </c>
      <c r="I2948">
        <v>1425330960</v>
      </c>
      <c r="J2948" s="11">
        <f>(((I2948/60)/60)/24)+DATE(1970,1,1)</f>
        <v>42065.886111111111</v>
      </c>
      <c r="K2948">
        <v>1422393234</v>
      </c>
      <c r="L2948" s="15">
        <f>(((K2948/60)/60)/24)+DATE(1970,1,1)</f>
        <v>42031.884652777779</v>
      </c>
      <c r="M2948" s="63">
        <f>DATEDIF(L2948,J2948,"D")</f>
        <v>34</v>
      </c>
      <c r="N2948" s="5">
        <v>34</v>
      </c>
      <c r="O2948" t="b">
        <v>0</v>
      </c>
      <c r="P2948">
        <v>1</v>
      </c>
      <c r="Q2948" t="b">
        <v>0</v>
      </c>
      <c r="R2948" t="s">
        <v>8289</v>
      </c>
      <c r="S2948" s="2">
        <f>IF(E2948=0,0,E2948/D2948*100)</f>
        <v>3.3333333333333333E-2</v>
      </c>
      <c r="T2948" s="4">
        <f>IF(E2948=0,0,E2948/P2948)</f>
        <v>1</v>
      </c>
      <c r="U2948" t="str">
        <f>PROPER(LEFT(R2948,(SEARCH("/",R2948)-2)+1))</f>
        <v>Photography</v>
      </c>
      <c r="V2948" t="str">
        <f>PROPER(RIGHT(R2948,LEN(R2948)-SEARCH("/",R2948)))</f>
        <v>Nature</v>
      </c>
    </row>
    <row r="2949" spans="1:22" x14ac:dyDescent="0.25">
      <c r="A2949">
        <v>1627</v>
      </c>
      <c r="B2949" s="7" t="s">
        <v>1628</v>
      </c>
      <c r="C2949" s="7" t="s">
        <v>5737</v>
      </c>
      <c r="D2949" s="4">
        <v>2000</v>
      </c>
      <c r="E2949" s="4">
        <v>2340</v>
      </c>
      <c r="F2949" t="s">
        <v>8219</v>
      </c>
      <c r="G2949" t="s">
        <v>8224</v>
      </c>
      <c r="H2949" t="s">
        <v>8246</v>
      </c>
      <c r="I2949">
        <v>1353905940</v>
      </c>
      <c r="J2949" s="11">
        <f>(((I2949/60)/60)/24)+DATE(1970,1,1)</f>
        <v>41239.207638888889</v>
      </c>
      <c r="K2949">
        <v>1351011489</v>
      </c>
      <c r="L2949" s="15">
        <f>(((K2949/60)/60)/24)+DATE(1970,1,1)</f>
        <v>41205.707048611112</v>
      </c>
      <c r="M2949" s="63">
        <f>DATEDIF(L2949,J2949,"D")</f>
        <v>34</v>
      </c>
      <c r="N2949" s="5">
        <v>34</v>
      </c>
      <c r="O2949" t="b">
        <v>0</v>
      </c>
      <c r="P2949">
        <v>38</v>
      </c>
      <c r="Q2949" t="b">
        <v>1</v>
      </c>
      <c r="R2949" t="s">
        <v>8276</v>
      </c>
      <c r="S2949" s="2">
        <f>IF(E2949=0,0,E2949/D2949*100)</f>
        <v>117</v>
      </c>
      <c r="T2949" s="4">
        <f>IF(E2949=0,0,E2949/P2949)</f>
        <v>61.578947368421055</v>
      </c>
      <c r="U2949" t="str">
        <f>PROPER(LEFT(R2949,(SEARCH("/",R2949)-2)+1))</f>
        <v>Music</v>
      </c>
      <c r="V2949" t="str">
        <f>PROPER(RIGHT(R2949,LEN(R2949)-SEARCH("/",R2949)))</f>
        <v>Rock</v>
      </c>
    </row>
    <row r="2950" spans="1:22" x14ac:dyDescent="0.25">
      <c r="A2950">
        <v>1651</v>
      </c>
      <c r="B2950" s="7" t="s">
        <v>1652</v>
      </c>
      <c r="C2950" s="7" t="s">
        <v>5761</v>
      </c>
      <c r="D2950" s="4">
        <v>2000</v>
      </c>
      <c r="E2950" s="4">
        <v>2015</v>
      </c>
      <c r="F2950" t="s">
        <v>8219</v>
      </c>
      <c r="G2950" t="s">
        <v>8224</v>
      </c>
      <c r="H2950" t="s">
        <v>8246</v>
      </c>
      <c r="I2950">
        <v>1303801140</v>
      </c>
      <c r="J2950" s="11">
        <f>(((I2950/60)/60)/24)+DATE(1970,1,1)</f>
        <v>40659.290972222225</v>
      </c>
      <c r="K2950">
        <v>1300916220</v>
      </c>
      <c r="L2950" s="15">
        <f>(((K2950/60)/60)/24)+DATE(1970,1,1)</f>
        <v>40625.900694444441</v>
      </c>
      <c r="M2950" s="63">
        <f>DATEDIF(L2950,J2950,"D")</f>
        <v>34</v>
      </c>
      <c r="N2950" s="5">
        <v>34</v>
      </c>
      <c r="O2950" t="b">
        <v>0</v>
      </c>
      <c r="P2950">
        <v>20</v>
      </c>
      <c r="Q2950" t="b">
        <v>1</v>
      </c>
      <c r="R2950" t="s">
        <v>8292</v>
      </c>
      <c r="S2950" s="2">
        <f>IF(E2950=0,0,E2950/D2950*100)</f>
        <v>100.75</v>
      </c>
      <c r="T2950" s="4">
        <f>IF(E2950=0,0,E2950/P2950)</f>
        <v>100.75</v>
      </c>
      <c r="U2950" t="str">
        <f>PROPER(LEFT(R2950,(SEARCH("/",R2950)-2)+1))</f>
        <v>Music</v>
      </c>
      <c r="V2950" t="str">
        <f>PROPER(RIGHT(R2950,LEN(R2950)-SEARCH("/",R2950)))</f>
        <v>Pop</v>
      </c>
    </row>
    <row r="2951" spans="1:22" x14ac:dyDescent="0.25">
      <c r="A2951">
        <v>1695</v>
      </c>
      <c r="B2951" s="7" t="s">
        <v>1696</v>
      </c>
      <c r="C2951" s="7" t="s">
        <v>5805</v>
      </c>
      <c r="D2951" s="4">
        <v>12000</v>
      </c>
      <c r="E2951" s="4">
        <v>1405</v>
      </c>
      <c r="F2951" t="s">
        <v>8222</v>
      </c>
      <c r="G2951" t="s">
        <v>8224</v>
      </c>
      <c r="H2951" t="s">
        <v>8246</v>
      </c>
      <c r="I2951">
        <v>1491786000</v>
      </c>
      <c r="J2951" s="11">
        <f>(((I2951/60)/60)/24)+DATE(1970,1,1)</f>
        <v>42835.041666666672</v>
      </c>
      <c r="K2951">
        <v>1488847514</v>
      </c>
      <c r="L2951" s="15">
        <f>(((K2951/60)/60)/24)+DATE(1970,1,1)</f>
        <v>42801.031412037039</v>
      </c>
      <c r="M2951" s="63">
        <f>DATEDIF(L2951,J2951,"D")</f>
        <v>34</v>
      </c>
      <c r="N2951" s="5">
        <v>34</v>
      </c>
      <c r="O2951" t="b">
        <v>0</v>
      </c>
      <c r="P2951">
        <v>23</v>
      </c>
      <c r="Q2951" t="b">
        <v>0</v>
      </c>
      <c r="R2951" t="s">
        <v>8293</v>
      </c>
      <c r="S2951" s="2">
        <f>IF(E2951=0,0,E2951/D2951*100)</f>
        <v>11.708333333333334</v>
      </c>
      <c r="T2951" s="4">
        <f>IF(E2951=0,0,E2951/P2951)</f>
        <v>61.086956521739133</v>
      </c>
      <c r="U2951" t="str">
        <f>PROPER(LEFT(R2951,(SEARCH("/",R2951)-2)+1))</f>
        <v>Music</v>
      </c>
      <c r="V2951" t="str">
        <f>PROPER(RIGHT(R2951,LEN(R2951)-SEARCH("/",R2951)))</f>
        <v>Faith</v>
      </c>
    </row>
    <row r="2952" spans="1:22" x14ac:dyDescent="0.25">
      <c r="A2952">
        <v>1841</v>
      </c>
      <c r="B2952" s="7" t="s">
        <v>1842</v>
      </c>
      <c r="C2952" s="7" t="s">
        <v>5951</v>
      </c>
      <c r="D2952" s="4">
        <v>2000</v>
      </c>
      <c r="E2952" s="4">
        <v>2035</v>
      </c>
      <c r="F2952" t="s">
        <v>8219</v>
      </c>
      <c r="G2952" t="s">
        <v>8224</v>
      </c>
      <c r="H2952" t="s">
        <v>8246</v>
      </c>
      <c r="I2952">
        <v>1400561940</v>
      </c>
      <c r="J2952" s="11">
        <f>(((I2952/60)/60)/24)+DATE(1970,1,1)</f>
        <v>41779.207638888889</v>
      </c>
      <c r="K2952">
        <v>1397679445</v>
      </c>
      <c r="L2952" s="15">
        <f>(((K2952/60)/60)/24)+DATE(1970,1,1)</f>
        <v>41745.84542824074</v>
      </c>
      <c r="M2952" s="63">
        <f>DATEDIF(L2952,J2952,"D")</f>
        <v>34</v>
      </c>
      <c r="N2952" s="5">
        <v>34</v>
      </c>
      <c r="O2952" t="b">
        <v>0</v>
      </c>
      <c r="P2952">
        <v>40</v>
      </c>
      <c r="Q2952" t="b">
        <v>1</v>
      </c>
      <c r="R2952" t="s">
        <v>8276</v>
      </c>
      <c r="S2952" s="2">
        <f>IF(E2952=0,0,E2952/D2952*100)</f>
        <v>101.75</v>
      </c>
      <c r="T2952" s="4">
        <f>IF(E2952=0,0,E2952/P2952)</f>
        <v>50.875</v>
      </c>
      <c r="U2952" t="str">
        <f>PROPER(LEFT(R2952,(SEARCH("/",R2952)-2)+1))</f>
        <v>Music</v>
      </c>
      <c r="V2952" t="str">
        <f>PROPER(RIGHT(R2952,LEN(R2952)-SEARCH("/",R2952)))</f>
        <v>Rock</v>
      </c>
    </row>
    <row r="2953" spans="1:22" x14ac:dyDescent="0.25">
      <c r="A2953">
        <v>1842</v>
      </c>
      <c r="B2953" s="7" t="s">
        <v>1843</v>
      </c>
      <c r="C2953" s="7" t="s">
        <v>5952</v>
      </c>
      <c r="D2953" s="4">
        <v>2000</v>
      </c>
      <c r="E2953" s="4">
        <v>2505</v>
      </c>
      <c r="F2953" t="s">
        <v>8219</v>
      </c>
      <c r="G2953" t="s">
        <v>8224</v>
      </c>
      <c r="H2953" t="s">
        <v>8246</v>
      </c>
      <c r="I2953">
        <v>1425275940</v>
      </c>
      <c r="J2953" s="11">
        <f>(((I2953/60)/60)/24)+DATE(1970,1,1)</f>
        <v>42065.249305555553</v>
      </c>
      <c r="K2953">
        <v>1422371381</v>
      </c>
      <c r="L2953" s="15">
        <f>(((K2953/60)/60)/24)+DATE(1970,1,1)</f>
        <v>42031.631724537037</v>
      </c>
      <c r="M2953" s="63">
        <f>DATEDIF(L2953,J2953,"D")</f>
        <v>34</v>
      </c>
      <c r="N2953" s="5">
        <v>34</v>
      </c>
      <c r="O2953" t="b">
        <v>0</v>
      </c>
      <c r="P2953">
        <v>21</v>
      </c>
      <c r="Q2953" t="b">
        <v>1</v>
      </c>
      <c r="R2953" t="s">
        <v>8276</v>
      </c>
      <c r="S2953" s="2">
        <f>IF(E2953=0,0,E2953/D2953*100)</f>
        <v>125.25</v>
      </c>
      <c r="T2953" s="4">
        <f>IF(E2953=0,0,E2953/P2953)</f>
        <v>119.28571428571429</v>
      </c>
      <c r="U2953" t="str">
        <f>PROPER(LEFT(R2953,(SEARCH("/",R2953)-2)+1))</f>
        <v>Music</v>
      </c>
      <c r="V2953" t="str">
        <f>PROPER(RIGHT(R2953,LEN(R2953)-SEARCH("/",R2953)))</f>
        <v>Rock</v>
      </c>
    </row>
    <row r="2954" spans="1:22" x14ac:dyDescent="0.25">
      <c r="A2954">
        <v>2014</v>
      </c>
      <c r="B2954" s="7" t="s">
        <v>2015</v>
      </c>
      <c r="C2954" s="7" t="s">
        <v>6124</v>
      </c>
      <c r="D2954" s="4">
        <v>30000</v>
      </c>
      <c r="E2954" s="4">
        <v>2344134.67</v>
      </c>
      <c r="F2954" t="s">
        <v>8219</v>
      </c>
      <c r="G2954" t="s">
        <v>8224</v>
      </c>
      <c r="H2954" t="s">
        <v>8246</v>
      </c>
      <c r="I2954">
        <v>1364184539</v>
      </c>
      <c r="J2954" s="11">
        <f>(((I2954/60)/60)/24)+DATE(1970,1,1)</f>
        <v>41358.172905092593</v>
      </c>
      <c r="K2954">
        <v>1361250539</v>
      </c>
      <c r="L2954" s="15">
        <f>(((K2954/60)/60)/24)+DATE(1970,1,1)</f>
        <v>41324.214571759258</v>
      </c>
      <c r="M2954" s="63">
        <f>DATEDIF(L2954,J2954,"D")</f>
        <v>34</v>
      </c>
      <c r="N2954" s="5">
        <v>34</v>
      </c>
      <c r="O2954" t="b">
        <v>1</v>
      </c>
      <c r="P2954">
        <v>26457</v>
      </c>
      <c r="Q2954" t="b">
        <v>1</v>
      </c>
      <c r="R2954" t="s">
        <v>8295</v>
      </c>
      <c r="S2954" s="2">
        <f>IF(E2954=0,0,E2954/D2954*100)</f>
        <v>7813.7822333333334</v>
      </c>
      <c r="T2954" s="4">
        <f>IF(E2954=0,0,E2954/P2954)</f>
        <v>88.601680840609291</v>
      </c>
      <c r="U2954" t="str">
        <f>PROPER(LEFT(R2954,(SEARCH("/",R2954)-2)+1))</f>
        <v>Technology</v>
      </c>
      <c r="V2954" t="str">
        <f>PROPER(RIGHT(R2954,LEN(R2954)-SEARCH("/",R2954)))</f>
        <v>Hardware</v>
      </c>
    </row>
    <row r="2955" spans="1:22" x14ac:dyDescent="0.25">
      <c r="A2955">
        <v>2094</v>
      </c>
      <c r="B2955" s="7" t="s">
        <v>2095</v>
      </c>
      <c r="C2955" s="7" t="s">
        <v>6204</v>
      </c>
      <c r="D2955" s="4">
        <v>3500</v>
      </c>
      <c r="E2955" s="4">
        <v>4219</v>
      </c>
      <c r="F2955" t="s">
        <v>8219</v>
      </c>
      <c r="G2955" t="s">
        <v>8224</v>
      </c>
      <c r="H2955" t="s">
        <v>8246</v>
      </c>
      <c r="I2955">
        <v>1330916400</v>
      </c>
      <c r="J2955" s="11">
        <f>(((I2955/60)/60)/24)+DATE(1970,1,1)</f>
        <v>40973.125</v>
      </c>
      <c r="K2955">
        <v>1327969730</v>
      </c>
      <c r="L2955" s="15">
        <f>(((K2955/60)/60)/24)+DATE(1970,1,1)</f>
        <v>40939.02002314815</v>
      </c>
      <c r="M2955" s="63">
        <f>DATEDIF(L2955,J2955,"D")</f>
        <v>34</v>
      </c>
      <c r="N2955" s="5">
        <v>34</v>
      </c>
      <c r="O2955" t="b">
        <v>0</v>
      </c>
      <c r="P2955">
        <v>72</v>
      </c>
      <c r="Q2955" t="b">
        <v>1</v>
      </c>
      <c r="R2955" t="s">
        <v>8279</v>
      </c>
      <c r="S2955" s="2">
        <f>IF(E2955=0,0,E2955/D2955*100)</f>
        <v>120.54285714285714</v>
      </c>
      <c r="T2955" s="4">
        <f>IF(E2955=0,0,E2955/P2955)</f>
        <v>58.597222222222221</v>
      </c>
      <c r="U2955" t="str">
        <f>PROPER(LEFT(R2955,(SEARCH("/",R2955)-2)+1))</f>
        <v>Music</v>
      </c>
      <c r="V2955" t="str">
        <f>PROPER(RIGHT(R2955,LEN(R2955)-SEARCH("/",R2955)))</f>
        <v>Indie Rock</v>
      </c>
    </row>
    <row r="2956" spans="1:22" x14ac:dyDescent="0.25">
      <c r="A2956">
        <v>2212</v>
      </c>
      <c r="B2956" s="7" t="s">
        <v>2213</v>
      </c>
      <c r="C2956" s="7" t="s">
        <v>6322</v>
      </c>
      <c r="D2956" s="4">
        <v>6000</v>
      </c>
      <c r="E2956" s="4">
        <v>6863</v>
      </c>
      <c r="F2956" t="s">
        <v>8219</v>
      </c>
      <c r="G2956" t="s">
        <v>8224</v>
      </c>
      <c r="H2956" t="s">
        <v>8246</v>
      </c>
      <c r="I2956">
        <v>1383526800</v>
      </c>
      <c r="J2956" s="11">
        <f>(((I2956/60)/60)/24)+DATE(1970,1,1)</f>
        <v>41582.041666666664</v>
      </c>
      <c r="K2956">
        <v>1380650177</v>
      </c>
      <c r="L2956" s="15">
        <f>(((K2956/60)/60)/24)+DATE(1970,1,1)</f>
        <v>41548.747418981482</v>
      </c>
      <c r="M2956" s="63">
        <f>DATEDIF(L2956,J2956,"D")</f>
        <v>34</v>
      </c>
      <c r="N2956" s="5">
        <v>34</v>
      </c>
      <c r="O2956" t="b">
        <v>0</v>
      </c>
      <c r="P2956">
        <v>123</v>
      </c>
      <c r="Q2956" t="b">
        <v>1</v>
      </c>
      <c r="R2956" t="s">
        <v>8280</v>
      </c>
      <c r="S2956" s="2">
        <f>IF(E2956=0,0,E2956/D2956*100)</f>
        <v>114.38333333333333</v>
      </c>
      <c r="T2956" s="4">
        <f>IF(E2956=0,0,E2956/P2956)</f>
        <v>55.796747967479675</v>
      </c>
      <c r="U2956" t="str">
        <f>PROPER(LEFT(R2956,(SEARCH("/",R2956)-2)+1))</f>
        <v>Music</v>
      </c>
      <c r="V2956" t="str">
        <f>PROPER(RIGHT(R2956,LEN(R2956)-SEARCH("/",R2956)))</f>
        <v>Electronic Music</v>
      </c>
    </row>
    <row r="2957" spans="1:22" x14ac:dyDescent="0.25">
      <c r="A2957">
        <v>2278</v>
      </c>
      <c r="B2957" s="7" t="s">
        <v>2279</v>
      </c>
      <c r="C2957" s="7" t="s">
        <v>6388</v>
      </c>
      <c r="D2957" s="4">
        <v>2000</v>
      </c>
      <c r="E2957" s="4">
        <v>5414</v>
      </c>
      <c r="F2957" t="s">
        <v>8219</v>
      </c>
      <c r="G2957" t="s">
        <v>8237</v>
      </c>
      <c r="H2957" t="s">
        <v>8249</v>
      </c>
      <c r="I2957">
        <v>1451861940</v>
      </c>
      <c r="J2957" s="11">
        <f>(((I2957/60)/60)/24)+DATE(1970,1,1)</f>
        <v>42372.957638888889</v>
      </c>
      <c r="K2957">
        <v>1448902867</v>
      </c>
      <c r="L2957" s="15">
        <f>(((K2957/60)/60)/24)+DATE(1970,1,1)</f>
        <v>42338.709108796291</v>
      </c>
      <c r="M2957" s="63">
        <f>DATEDIF(L2957,J2957,"D")</f>
        <v>34</v>
      </c>
      <c r="N2957" s="5">
        <v>34</v>
      </c>
      <c r="O2957" t="b">
        <v>0</v>
      </c>
      <c r="P2957">
        <v>102</v>
      </c>
      <c r="Q2957" t="b">
        <v>1</v>
      </c>
      <c r="R2957" t="s">
        <v>8297</v>
      </c>
      <c r="S2957" s="2">
        <f>IF(E2957=0,0,E2957/D2957*100)</f>
        <v>270.7</v>
      </c>
      <c r="T2957" s="4">
        <f>IF(E2957=0,0,E2957/P2957)</f>
        <v>53.078431372549019</v>
      </c>
      <c r="U2957" t="str">
        <f>PROPER(LEFT(R2957,(SEARCH("/",R2957)-2)+1))</f>
        <v>Games</v>
      </c>
      <c r="V2957" t="str">
        <f>PROPER(RIGHT(R2957,LEN(R2957)-SEARCH("/",R2957)))</f>
        <v>Tabletop Games</v>
      </c>
    </row>
    <row r="2958" spans="1:22" x14ac:dyDescent="0.25">
      <c r="A2958">
        <v>2297</v>
      </c>
      <c r="B2958" s="7" t="s">
        <v>2298</v>
      </c>
      <c r="C2958" s="7" t="s">
        <v>6407</v>
      </c>
      <c r="D2958" s="4">
        <v>1000</v>
      </c>
      <c r="E2958" s="4">
        <v>1006</v>
      </c>
      <c r="F2958" t="s">
        <v>8219</v>
      </c>
      <c r="G2958" t="s">
        <v>8224</v>
      </c>
      <c r="H2958" t="s">
        <v>8246</v>
      </c>
      <c r="I2958">
        <v>1331697540</v>
      </c>
      <c r="J2958" s="11">
        <f>(((I2958/60)/60)/24)+DATE(1970,1,1)</f>
        <v>40982.165972222225</v>
      </c>
      <c r="K2958">
        <v>1328749249</v>
      </c>
      <c r="L2958" s="15">
        <f>(((K2958/60)/60)/24)+DATE(1970,1,1)</f>
        <v>40948.042233796295</v>
      </c>
      <c r="M2958" s="63">
        <f>DATEDIF(L2958,J2958,"D")</f>
        <v>34</v>
      </c>
      <c r="N2958" s="5">
        <v>34</v>
      </c>
      <c r="O2958" t="b">
        <v>0</v>
      </c>
      <c r="P2958">
        <v>19</v>
      </c>
      <c r="Q2958" t="b">
        <v>1</v>
      </c>
      <c r="R2958" t="s">
        <v>8276</v>
      </c>
      <c r="S2958" s="2">
        <f>IF(E2958=0,0,E2958/D2958*100)</f>
        <v>100.6</v>
      </c>
      <c r="T2958" s="4">
        <f>IF(E2958=0,0,E2958/P2958)</f>
        <v>52.94736842105263</v>
      </c>
      <c r="U2958" t="str">
        <f>PROPER(LEFT(R2958,(SEARCH("/",R2958)-2)+1))</f>
        <v>Music</v>
      </c>
      <c r="V2958" t="str">
        <f>PROPER(RIGHT(R2958,LEN(R2958)-SEARCH("/",R2958)))</f>
        <v>Rock</v>
      </c>
    </row>
    <row r="2959" spans="1:22" x14ac:dyDescent="0.25">
      <c r="A2959">
        <v>2302</v>
      </c>
      <c r="B2959" s="7" t="s">
        <v>2303</v>
      </c>
      <c r="C2959" s="7" t="s">
        <v>6412</v>
      </c>
      <c r="D2959" s="4">
        <v>2300</v>
      </c>
      <c r="E2959" s="4">
        <v>3925</v>
      </c>
      <c r="F2959" t="s">
        <v>8219</v>
      </c>
      <c r="G2959" t="s">
        <v>8224</v>
      </c>
      <c r="H2959" t="s">
        <v>8246</v>
      </c>
      <c r="I2959">
        <v>1388473200</v>
      </c>
      <c r="J2959" s="11">
        <f>(((I2959/60)/60)/24)+DATE(1970,1,1)</f>
        <v>41639.291666666664</v>
      </c>
      <c r="K2959">
        <v>1385585434</v>
      </c>
      <c r="L2959" s="15">
        <f>(((K2959/60)/60)/24)+DATE(1970,1,1)</f>
        <v>41605.868449074071</v>
      </c>
      <c r="M2959" s="63">
        <f>DATEDIF(L2959,J2959,"D")</f>
        <v>34</v>
      </c>
      <c r="N2959" s="5">
        <v>34</v>
      </c>
      <c r="O2959" t="b">
        <v>1</v>
      </c>
      <c r="P2959">
        <v>85</v>
      </c>
      <c r="Q2959" t="b">
        <v>1</v>
      </c>
      <c r="R2959" t="s">
        <v>8279</v>
      </c>
      <c r="S2959" s="2">
        <f>IF(E2959=0,0,E2959/D2959*100)</f>
        <v>170.65217391304347</v>
      </c>
      <c r="T2959" s="4">
        <f>IF(E2959=0,0,E2959/P2959)</f>
        <v>46.176470588235297</v>
      </c>
      <c r="U2959" t="str">
        <f>PROPER(LEFT(R2959,(SEARCH("/",R2959)-2)+1))</f>
        <v>Music</v>
      </c>
      <c r="V2959" t="str">
        <f>PROPER(RIGHT(R2959,LEN(R2959)-SEARCH("/",R2959)))</f>
        <v>Indie Rock</v>
      </c>
    </row>
    <row r="2960" spans="1:22" x14ac:dyDescent="0.25">
      <c r="A2960">
        <v>2345</v>
      </c>
      <c r="B2960" s="7" t="s">
        <v>2346</v>
      </c>
      <c r="C2960" s="7" t="s">
        <v>6455</v>
      </c>
      <c r="D2960" s="4">
        <v>3000</v>
      </c>
      <c r="E2960" s="4">
        <v>0</v>
      </c>
      <c r="F2960" t="s">
        <v>8220</v>
      </c>
      <c r="G2960" t="s">
        <v>8224</v>
      </c>
      <c r="H2960" t="s">
        <v>8246</v>
      </c>
      <c r="I2960">
        <v>1427845140</v>
      </c>
      <c r="J2960" s="11">
        <f>(((I2960/60)/60)/24)+DATE(1970,1,1)</f>
        <v>42094.985416666663</v>
      </c>
      <c r="K2960">
        <v>1424822556</v>
      </c>
      <c r="L2960" s="15">
        <f>(((K2960/60)/60)/24)+DATE(1970,1,1)</f>
        <v>42060.001805555556</v>
      </c>
      <c r="M2960" s="63">
        <f>DATEDIF(L2960,J2960,"D")</f>
        <v>34</v>
      </c>
      <c r="N2960" s="5">
        <v>34</v>
      </c>
      <c r="O2960" t="b">
        <v>0</v>
      </c>
      <c r="P2960">
        <v>0</v>
      </c>
      <c r="Q2960" t="b">
        <v>0</v>
      </c>
      <c r="R2960" t="s">
        <v>8272</v>
      </c>
      <c r="S2960" s="2">
        <f>IF(E2960=0,0,E2960/D2960*100)</f>
        <v>0</v>
      </c>
      <c r="T2960" s="4">
        <f>IF(E2960=0,0,E2960/P2960)</f>
        <v>0</v>
      </c>
      <c r="U2960" t="str">
        <f>PROPER(LEFT(R2960,(SEARCH("/",R2960)-2)+1))</f>
        <v>Technology</v>
      </c>
      <c r="V2960" t="str">
        <f>PROPER(RIGHT(R2960,LEN(R2960)-SEARCH("/",R2960)))</f>
        <v>Web</v>
      </c>
    </row>
    <row r="2961" spans="1:22" x14ac:dyDescent="0.25">
      <c r="A2961">
        <v>2460</v>
      </c>
      <c r="B2961" s="7" t="s">
        <v>2461</v>
      </c>
      <c r="C2961" s="7" t="s">
        <v>6570</v>
      </c>
      <c r="D2961" s="4">
        <v>8500</v>
      </c>
      <c r="E2961" s="4">
        <v>8567</v>
      </c>
      <c r="F2961" t="s">
        <v>8219</v>
      </c>
      <c r="G2961" t="s">
        <v>8224</v>
      </c>
      <c r="H2961" t="s">
        <v>8246</v>
      </c>
      <c r="I2961">
        <v>1483417020</v>
      </c>
      <c r="J2961" s="11">
        <f>(((I2961/60)/60)/24)+DATE(1970,1,1)</f>
        <v>42738.178472222222</v>
      </c>
      <c r="K2961">
        <v>1480480167</v>
      </c>
      <c r="L2961" s="15">
        <f>(((K2961/60)/60)/24)+DATE(1970,1,1)</f>
        <v>42704.187118055561</v>
      </c>
      <c r="M2961" s="63">
        <f>DATEDIF(L2961,J2961,"D")</f>
        <v>34</v>
      </c>
      <c r="N2961" s="5">
        <v>34</v>
      </c>
      <c r="O2961" t="b">
        <v>0</v>
      </c>
      <c r="P2961">
        <v>68</v>
      </c>
      <c r="Q2961" t="b">
        <v>1</v>
      </c>
      <c r="R2961" t="s">
        <v>8298</v>
      </c>
      <c r="S2961" s="2">
        <f>IF(E2961=0,0,E2961/D2961*100)</f>
        <v>100.78823529411764</v>
      </c>
      <c r="T2961" s="4">
        <f>IF(E2961=0,0,E2961/P2961)</f>
        <v>125.98529411764706</v>
      </c>
      <c r="U2961" t="str">
        <f>PROPER(LEFT(R2961,(SEARCH("/",R2961)-2)+1))</f>
        <v>Food</v>
      </c>
      <c r="V2961" t="str">
        <f>PROPER(RIGHT(R2961,LEN(R2961)-SEARCH("/",R2961)))</f>
        <v>Small Batch</v>
      </c>
    </row>
    <row r="2962" spans="1:22" x14ac:dyDescent="0.25">
      <c r="A2962">
        <v>2657</v>
      </c>
      <c r="B2962" s="7" t="s">
        <v>2657</v>
      </c>
      <c r="C2962" s="7" t="s">
        <v>6767</v>
      </c>
      <c r="D2962" s="4">
        <v>30000</v>
      </c>
      <c r="E2962" s="4">
        <v>5621.38</v>
      </c>
      <c r="F2962" t="s">
        <v>8220</v>
      </c>
      <c r="G2962" t="s">
        <v>8224</v>
      </c>
      <c r="H2962" t="s">
        <v>8246</v>
      </c>
      <c r="I2962">
        <v>1470187800</v>
      </c>
      <c r="J2962" s="11">
        <f>(((I2962/60)/60)/24)+DATE(1970,1,1)</f>
        <v>42585.0625</v>
      </c>
      <c r="K2962">
        <v>1467325053</v>
      </c>
      <c r="L2962" s="15">
        <f>(((K2962/60)/60)/24)+DATE(1970,1,1)</f>
        <v>42551.928854166668</v>
      </c>
      <c r="M2962" s="63">
        <f>DATEDIF(L2962,J2962,"D")</f>
        <v>34</v>
      </c>
      <c r="N2962" s="5">
        <v>34</v>
      </c>
      <c r="O2962" t="b">
        <v>0</v>
      </c>
      <c r="P2962">
        <v>59</v>
      </c>
      <c r="Q2962" t="b">
        <v>0</v>
      </c>
      <c r="R2962" t="s">
        <v>8301</v>
      </c>
      <c r="S2962" s="2">
        <f>IF(E2962=0,0,E2962/D2962*100)</f>
        <v>18.737933333333334</v>
      </c>
      <c r="T2962" s="4">
        <f>IF(E2962=0,0,E2962/P2962)</f>
        <v>95.277627118644077</v>
      </c>
      <c r="U2962" t="str">
        <f>PROPER(LEFT(R2962,(SEARCH("/",R2962)-2)+1))</f>
        <v>Technology</v>
      </c>
      <c r="V2962" t="str">
        <f>PROPER(RIGHT(R2962,LEN(R2962)-SEARCH("/",R2962)))</f>
        <v>Space Exploration</v>
      </c>
    </row>
    <row r="2963" spans="1:22" x14ac:dyDescent="0.25">
      <c r="A2963">
        <v>2664</v>
      </c>
      <c r="B2963" s="7" t="s">
        <v>2664</v>
      </c>
      <c r="C2963" s="7" t="s">
        <v>6774</v>
      </c>
      <c r="D2963" s="4">
        <v>17500</v>
      </c>
      <c r="E2963" s="4">
        <v>18100</v>
      </c>
      <c r="F2963" t="s">
        <v>8219</v>
      </c>
      <c r="G2963" t="s">
        <v>8224</v>
      </c>
      <c r="H2963" t="s">
        <v>8246</v>
      </c>
      <c r="I2963">
        <v>1449644340</v>
      </c>
      <c r="J2963" s="11">
        <f>(((I2963/60)/60)/24)+DATE(1970,1,1)</f>
        <v>42347.290972222225</v>
      </c>
      <c r="K2963">
        <v>1446683797</v>
      </c>
      <c r="L2963" s="15">
        <f>(((K2963/60)/60)/24)+DATE(1970,1,1)</f>
        <v>42313.02542824074</v>
      </c>
      <c r="M2963" s="63">
        <f>DATEDIF(L2963,J2963,"D")</f>
        <v>34</v>
      </c>
      <c r="N2963" s="5">
        <v>34</v>
      </c>
      <c r="O2963" t="b">
        <v>0</v>
      </c>
      <c r="P2963">
        <v>104</v>
      </c>
      <c r="Q2963" t="b">
        <v>1</v>
      </c>
      <c r="R2963" t="s">
        <v>8302</v>
      </c>
      <c r="S2963" s="2">
        <f>IF(E2963=0,0,E2963/D2963*100)</f>
        <v>103.42857142857143</v>
      </c>
      <c r="T2963" s="4">
        <f>IF(E2963=0,0,E2963/P2963)</f>
        <v>174.03846153846155</v>
      </c>
      <c r="U2963" t="str">
        <f>PROPER(LEFT(R2963,(SEARCH("/",R2963)-2)+1))</f>
        <v>Technology</v>
      </c>
      <c r="V2963" t="str">
        <f>PROPER(RIGHT(R2963,LEN(R2963)-SEARCH("/",R2963)))</f>
        <v>Makerspaces</v>
      </c>
    </row>
    <row r="2964" spans="1:22" x14ac:dyDescent="0.25">
      <c r="A2964">
        <v>2696</v>
      </c>
      <c r="B2964" s="7" t="s">
        <v>2696</v>
      </c>
      <c r="C2964" s="7" t="s">
        <v>6806</v>
      </c>
      <c r="D2964" s="4">
        <v>60000</v>
      </c>
      <c r="E2964" s="4">
        <v>3390</v>
      </c>
      <c r="F2964" t="s">
        <v>8221</v>
      </c>
      <c r="G2964" t="s">
        <v>8224</v>
      </c>
      <c r="H2964" t="s">
        <v>8246</v>
      </c>
      <c r="I2964">
        <v>1419538560</v>
      </c>
      <c r="J2964" s="11">
        <f>(((I2964/60)/60)/24)+DATE(1970,1,1)</f>
        <v>41998.844444444447</v>
      </c>
      <c r="K2964">
        <v>1416600960</v>
      </c>
      <c r="L2964" s="15">
        <f>(((K2964/60)/60)/24)+DATE(1970,1,1)</f>
        <v>41964.844444444447</v>
      </c>
      <c r="M2964" s="63">
        <f>DATEDIF(L2964,J2964,"D")</f>
        <v>34</v>
      </c>
      <c r="N2964" s="5">
        <v>34</v>
      </c>
      <c r="O2964" t="b">
        <v>0</v>
      </c>
      <c r="P2964">
        <v>38</v>
      </c>
      <c r="Q2964" t="b">
        <v>0</v>
      </c>
      <c r="R2964" t="s">
        <v>8284</v>
      </c>
      <c r="S2964" s="2">
        <f>IF(E2964=0,0,E2964/D2964*100)</f>
        <v>5.65</v>
      </c>
      <c r="T2964" s="4">
        <f>IF(E2964=0,0,E2964/P2964)</f>
        <v>89.21052631578948</v>
      </c>
      <c r="U2964" t="str">
        <f>PROPER(LEFT(R2964,(SEARCH("/",R2964)-2)+1))</f>
        <v>Food</v>
      </c>
      <c r="V2964" t="str">
        <f>PROPER(RIGHT(R2964,LEN(R2964)-SEARCH("/",R2964)))</f>
        <v>Food Trucks</v>
      </c>
    </row>
    <row r="2965" spans="1:22" x14ac:dyDescent="0.25">
      <c r="A2965">
        <v>2715</v>
      </c>
      <c r="B2965" s="7" t="s">
        <v>2715</v>
      </c>
      <c r="C2965" s="7" t="s">
        <v>6825</v>
      </c>
      <c r="D2965" s="4">
        <v>12000</v>
      </c>
      <c r="E2965" s="4">
        <v>31754.69</v>
      </c>
      <c r="F2965" t="s">
        <v>8219</v>
      </c>
      <c r="G2965" t="s">
        <v>8224</v>
      </c>
      <c r="H2965" t="s">
        <v>8246</v>
      </c>
      <c r="I2965">
        <v>1456047228</v>
      </c>
      <c r="J2965" s="11">
        <f>(((I2965/60)/60)/24)+DATE(1970,1,1)</f>
        <v>42421.398472222223</v>
      </c>
      <c r="K2965">
        <v>1453109628</v>
      </c>
      <c r="L2965" s="15">
        <f>(((K2965/60)/60)/24)+DATE(1970,1,1)</f>
        <v>42387.398472222223</v>
      </c>
      <c r="M2965" s="63">
        <f>DATEDIF(L2965,J2965,"D")</f>
        <v>34</v>
      </c>
      <c r="N2965" s="5">
        <v>34</v>
      </c>
      <c r="O2965" t="b">
        <v>1</v>
      </c>
      <c r="P2965">
        <v>551</v>
      </c>
      <c r="Q2965" t="b">
        <v>1</v>
      </c>
      <c r="R2965" t="s">
        <v>8303</v>
      </c>
      <c r="S2965" s="2">
        <f>IF(E2965=0,0,E2965/D2965*100)</f>
        <v>264.62241666666665</v>
      </c>
      <c r="T2965" s="4">
        <f>IF(E2965=0,0,E2965/P2965)</f>
        <v>57.631016333938291</v>
      </c>
      <c r="U2965" t="str">
        <f>PROPER(LEFT(R2965,(SEARCH("/",R2965)-2)+1))</f>
        <v>Theater</v>
      </c>
      <c r="V2965" t="str">
        <f>PROPER(RIGHT(R2965,LEN(R2965)-SEARCH("/",R2965)))</f>
        <v>Spaces</v>
      </c>
    </row>
    <row r="2966" spans="1:22" x14ac:dyDescent="0.25">
      <c r="A2966">
        <v>2939</v>
      </c>
      <c r="B2966" s="7" t="s">
        <v>2939</v>
      </c>
      <c r="C2966" s="7" t="s">
        <v>7049</v>
      </c>
      <c r="D2966" s="4">
        <v>8000</v>
      </c>
      <c r="E2966" s="4">
        <v>8230</v>
      </c>
      <c r="F2966" t="s">
        <v>8219</v>
      </c>
      <c r="G2966" t="s">
        <v>8224</v>
      </c>
      <c r="H2966" t="s">
        <v>8246</v>
      </c>
      <c r="I2966">
        <v>1409187600</v>
      </c>
      <c r="J2966" s="11">
        <f>(((I2966/60)/60)/24)+DATE(1970,1,1)</f>
        <v>41879.041666666664</v>
      </c>
      <c r="K2966">
        <v>1406316312</v>
      </c>
      <c r="L2966" s="15">
        <f>(((K2966/60)/60)/24)+DATE(1970,1,1)</f>
        <v>41845.809166666666</v>
      </c>
      <c r="M2966" s="63">
        <f>DATEDIF(L2966,J2966,"D")</f>
        <v>34</v>
      </c>
      <c r="N2966" s="5">
        <v>34</v>
      </c>
      <c r="O2966" t="b">
        <v>0</v>
      </c>
      <c r="P2966">
        <v>25</v>
      </c>
      <c r="Q2966" t="b">
        <v>1</v>
      </c>
      <c r="R2966" t="s">
        <v>8305</v>
      </c>
      <c r="S2966" s="2">
        <f>IF(E2966=0,0,E2966/D2966*100)</f>
        <v>102.875</v>
      </c>
      <c r="T2966" s="4">
        <f>IF(E2966=0,0,E2966/P2966)</f>
        <v>329.2</v>
      </c>
      <c r="U2966" t="str">
        <f>PROPER(LEFT(R2966,(SEARCH("/",R2966)-2)+1))</f>
        <v>Theater</v>
      </c>
      <c r="V2966" t="str">
        <f>PROPER(RIGHT(R2966,LEN(R2966)-SEARCH("/",R2966)))</f>
        <v>Musical</v>
      </c>
    </row>
    <row r="2967" spans="1:22" x14ac:dyDescent="0.25">
      <c r="A2967">
        <v>3139</v>
      </c>
      <c r="B2967" s="7" t="s">
        <v>3139</v>
      </c>
      <c r="C2967" s="7" t="s">
        <v>7249</v>
      </c>
      <c r="D2967" s="4">
        <v>50000</v>
      </c>
      <c r="E2967" s="4">
        <v>2700</v>
      </c>
      <c r="F2967" t="s">
        <v>8222</v>
      </c>
      <c r="G2967" t="s">
        <v>8238</v>
      </c>
      <c r="H2967" t="s">
        <v>8256</v>
      </c>
      <c r="I2967">
        <v>1490416380</v>
      </c>
      <c r="J2967" s="11">
        <f>(((I2967/60)/60)/24)+DATE(1970,1,1)</f>
        <v>42819.189583333333</v>
      </c>
      <c r="K2967">
        <v>1487485760</v>
      </c>
      <c r="L2967" s="15">
        <f>(((K2967/60)/60)/24)+DATE(1970,1,1)</f>
        <v>42785.270370370374</v>
      </c>
      <c r="M2967" s="63">
        <f>DATEDIF(L2967,J2967,"D")</f>
        <v>34</v>
      </c>
      <c r="N2967" s="5">
        <v>34</v>
      </c>
      <c r="O2967" t="b">
        <v>0</v>
      </c>
      <c r="P2967">
        <v>6</v>
      </c>
      <c r="Q2967" t="b">
        <v>0</v>
      </c>
      <c r="R2967" t="s">
        <v>8271</v>
      </c>
      <c r="S2967" s="2">
        <f>IF(E2967=0,0,E2967/D2967*100)</f>
        <v>5.4</v>
      </c>
      <c r="T2967" s="4">
        <f>IF(E2967=0,0,E2967/P2967)</f>
        <v>450</v>
      </c>
      <c r="U2967" t="str">
        <f>PROPER(LEFT(R2967,(SEARCH("/",R2967)-2)+1))</f>
        <v>Theater</v>
      </c>
      <c r="V2967" t="str">
        <f>PROPER(RIGHT(R2967,LEN(R2967)-SEARCH("/",R2967)))</f>
        <v>Plays</v>
      </c>
    </row>
    <row r="2968" spans="1:22" x14ac:dyDescent="0.25">
      <c r="A2968">
        <v>3220</v>
      </c>
      <c r="B2968" s="7" t="s">
        <v>3220</v>
      </c>
      <c r="C2968" s="7" t="s">
        <v>7330</v>
      </c>
      <c r="D2968" s="4">
        <v>15000</v>
      </c>
      <c r="E2968" s="4">
        <v>15126</v>
      </c>
      <c r="F2968" t="s">
        <v>8219</v>
      </c>
      <c r="G2968" t="s">
        <v>8224</v>
      </c>
      <c r="H2968" t="s">
        <v>8246</v>
      </c>
      <c r="I2968">
        <v>1489352400</v>
      </c>
      <c r="J2968" s="11">
        <f>(((I2968/60)/60)/24)+DATE(1970,1,1)</f>
        <v>42806.875</v>
      </c>
      <c r="K2968">
        <v>1486411204</v>
      </c>
      <c r="L2968" s="15">
        <f>(((K2968/60)/60)/24)+DATE(1970,1,1)</f>
        <v>42772.833379629628</v>
      </c>
      <c r="M2968" s="63">
        <f>DATEDIF(L2968,J2968,"D")</f>
        <v>34</v>
      </c>
      <c r="N2968" s="5">
        <v>34</v>
      </c>
      <c r="O2968" t="b">
        <v>1</v>
      </c>
      <c r="P2968">
        <v>59</v>
      </c>
      <c r="Q2968" t="b">
        <v>1</v>
      </c>
      <c r="R2968" t="s">
        <v>8271</v>
      </c>
      <c r="S2968" s="2">
        <f>IF(E2968=0,0,E2968/D2968*100)</f>
        <v>100.84</v>
      </c>
      <c r="T2968" s="4">
        <f>IF(E2968=0,0,E2968/P2968)</f>
        <v>256.37288135593218</v>
      </c>
      <c r="U2968" t="str">
        <f>PROPER(LEFT(R2968,(SEARCH("/",R2968)-2)+1))</f>
        <v>Theater</v>
      </c>
      <c r="V2968" t="str">
        <f>PROPER(RIGHT(R2968,LEN(R2968)-SEARCH("/",R2968)))</f>
        <v>Plays</v>
      </c>
    </row>
    <row r="2969" spans="1:22" x14ac:dyDescent="0.25">
      <c r="A2969">
        <v>3269</v>
      </c>
      <c r="B2969" s="7" t="s">
        <v>3269</v>
      </c>
      <c r="C2969" s="7" t="s">
        <v>7379</v>
      </c>
      <c r="D2969" s="4">
        <v>8000</v>
      </c>
      <c r="E2969" s="4">
        <v>8120</v>
      </c>
      <c r="F2969" t="s">
        <v>8219</v>
      </c>
      <c r="G2969" t="s">
        <v>8225</v>
      </c>
      <c r="H2969" t="s">
        <v>8247</v>
      </c>
      <c r="I2969">
        <v>1434452400</v>
      </c>
      <c r="J2969" s="11">
        <f>(((I2969/60)/60)/24)+DATE(1970,1,1)</f>
        <v>42171.458333333328</v>
      </c>
      <c r="K2969">
        <v>1431509397</v>
      </c>
      <c r="L2969" s="15">
        <f>(((K2969/60)/60)/24)+DATE(1970,1,1)</f>
        <v>42137.395798611105</v>
      </c>
      <c r="M2969" s="63">
        <f>DATEDIF(L2969,J2969,"D")</f>
        <v>34</v>
      </c>
      <c r="N2969" s="5">
        <v>34</v>
      </c>
      <c r="O2969" t="b">
        <v>1</v>
      </c>
      <c r="P2969">
        <v>70</v>
      </c>
      <c r="Q2969" t="b">
        <v>1</v>
      </c>
      <c r="R2969" t="s">
        <v>8271</v>
      </c>
      <c r="S2969" s="2">
        <f>IF(E2969=0,0,E2969/D2969*100)</f>
        <v>101.49999999999999</v>
      </c>
      <c r="T2969" s="4">
        <f>IF(E2969=0,0,E2969/P2969)</f>
        <v>116</v>
      </c>
      <c r="U2969" t="str">
        <f>PROPER(LEFT(R2969,(SEARCH("/",R2969)-2)+1))</f>
        <v>Theater</v>
      </c>
      <c r="V2969" t="str">
        <f>PROPER(RIGHT(R2969,LEN(R2969)-SEARCH("/",R2969)))</f>
        <v>Plays</v>
      </c>
    </row>
    <row r="2970" spans="1:22" x14ac:dyDescent="0.25">
      <c r="A2970">
        <v>3516</v>
      </c>
      <c r="B2970" s="7" t="s">
        <v>3515</v>
      </c>
      <c r="C2970" s="7" t="s">
        <v>7626</v>
      </c>
      <c r="D2970" s="4">
        <v>2500</v>
      </c>
      <c r="E2970" s="4">
        <v>2500</v>
      </c>
      <c r="F2970" t="s">
        <v>8219</v>
      </c>
      <c r="G2970" t="s">
        <v>8224</v>
      </c>
      <c r="H2970" t="s">
        <v>8246</v>
      </c>
      <c r="I2970">
        <v>1410145200</v>
      </c>
      <c r="J2970" s="11">
        <f>(((I2970/60)/60)/24)+DATE(1970,1,1)</f>
        <v>41890.125</v>
      </c>
      <c r="K2970">
        <v>1407197670</v>
      </c>
      <c r="L2970" s="15">
        <f>(((K2970/60)/60)/24)+DATE(1970,1,1)</f>
        <v>41856.010069444441</v>
      </c>
      <c r="M2970" s="63">
        <f>DATEDIF(L2970,J2970,"D")</f>
        <v>34</v>
      </c>
      <c r="N2970" s="5">
        <v>34</v>
      </c>
      <c r="O2970" t="b">
        <v>0</v>
      </c>
      <c r="P2970">
        <v>11</v>
      </c>
      <c r="Q2970" t="b">
        <v>1</v>
      </c>
      <c r="R2970" t="s">
        <v>8271</v>
      </c>
      <c r="S2970" s="2">
        <f>IF(E2970=0,0,E2970/D2970*100)</f>
        <v>100</v>
      </c>
      <c r="T2970" s="4">
        <f>IF(E2970=0,0,E2970/P2970)</f>
        <v>227.27272727272728</v>
      </c>
      <c r="U2970" t="str">
        <f>PROPER(LEFT(R2970,(SEARCH("/",R2970)-2)+1))</f>
        <v>Theater</v>
      </c>
      <c r="V2970" t="str">
        <f>PROPER(RIGHT(R2970,LEN(R2970)-SEARCH("/",R2970)))</f>
        <v>Plays</v>
      </c>
    </row>
    <row r="2971" spans="1:22" x14ac:dyDescent="0.25">
      <c r="A2971">
        <v>3557</v>
      </c>
      <c r="B2971" s="7" t="s">
        <v>3556</v>
      </c>
      <c r="C2971" s="7" t="s">
        <v>7667</v>
      </c>
      <c r="D2971" s="4">
        <v>100000</v>
      </c>
      <c r="E2971" s="4">
        <v>100036</v>
      </c>
      <c r="F2971" t="s">
        <v>8219</v>
      </c>
      <c r="G2971" t="s">
        <v>8224</v>
      </c>
      <c r="H2971" t="s">
        <v>8246</v>
      </c>
      <c r="I2971">
        <v>1399271911</v>
      </c>
      <c r="J2971" s="11">
        <f>(((I2971/60)/60)/24)+DATE(1970,1,1)</f>
        <v>41764.276747685188</v>
      </c>
      <c r="K2971">
        <v>1396334311</v>
      </c>
      <c r="L2971" s="15">
        <f>(((K2971/60)/60)/24)+DATE(1970,1,1)</f>
        <v>41730.276747685188</v>
      </c>
      <c r="M2971" s="63">
        <f>DATEDIF(L2971,J2971,"D")</f>
        <v>34</v>
      </c>
      <c r="N2971" s="5">
        <v>34</v>
      </c>
      <c r="O2971" t="b">
        <v>0</v>
      </c>
      <c r="P2971">
        <v>558</v>
      </c>
      <c r="Q2971" t="b">
        <v>1</v>
      </c>
      <c r="R2971" t="s">
        <v>8271</v>
      </c>
      <c r="S2971" s="2">
        <f>IF(E2971=0,0,E2971/D2971*100)</f>
        <v>100.03599999999999</v>
      </c>
      <c r="T2971" s="4">
        <f>IF(E2971=0,0,E2971/P2971)</f>
        <v>179.27598566308242</v>
      </c>
      <c r="U2971" t="str">
        <f>PROPER(LEFT(R2971,(SEARCH("/",R2971)-2)+1))</f>
        <v>Theater</v>
      </c>
      <c r="V2971" t="str">
        <f>PROPER(RIGHT(R2971,LEN(R2971)-SEARCH("/",R2971)))</f>
        <v>Plays</v>
      </c>
    </row>
    <row r="2972" spans="1:22" x14ac:dyDescent="0.25">
      <c r="A2972">
        <v>3673</v>
      </c>
      <c r="B2972" s="7" t="s">
        <v>3670</v>
      </c>
      <c r="C2972" s="7" t="s">
        <v>7783</v>
      </c>
      <c r="D2972" s="4">
        <v>4000</v>
      </c>
      <c r="E2972" s="4">
        <v>4545</v>
      </c>
      <c r="F2972" t="s">
        <v>8219</v>
      </c>
      <c r="G2972" t="s">
        <v>8225</v>
      </c>
      <c r="H2972" t="s">
        <v>8247</v>
      </c>
      <c r="I2972">
        <v>1415191920</v>
      </c>
      <c r="J2972" s="11">
        <f>(((I2972/60)/60)/24)+DATE(1970,1,1)</f>
        <v>41948.536111111112</v>
      </c>
      <c r="K2972">
        <v>1412233497</v>
      </c>
      <c r="L2972" s="15">
        <f>(((K2972/60)/60)/24)+DATE(1970,1,1)</f>
        <v>41914.295104166667</v>
      </c>
      <c r="M2972" s="63">
        <f>DATEDIF(L2972,J2972,"D")</f>
        <v>34</v>
      </c>
      <c r="N2972" s="5">
        <v>34</v>
      </c>
      <c r="O2972" t="b">
        <v>0</v>
      </c>
      <c r="P2972">
        <v>114</v>
      </c>
      <c r="Q2972" t="b">
        <v>1</v>
      </c>
      <c r="R2972" t="s">
        <v>8271</v>
      </c>
      <c r="S2972" s="2">
        <f>IF(E2972=0,0,E2972/D2972*100)</f>
        <v>113.625</v>
      </c>
      <c r="T2972" s="4">
        <f>IF(E2972=0,0,E2972/P2972)</f>
        <v>39.868421052631582</v>
      </c>
      <c r="U2972" t="str">
        <f>PROPER(LEFT(R2972,(SEARCH("/",R2972)-2)+1))</f>
        <v>Theater</v>
      </c>
      <c r="V2972" t="str">
        <f>PROPER(RIGHT(R2972,LEN(R2972)-SEARCH("/",R2972)))</f>
        <v>Plays</v>
      </c>
    </row>
    <row r="2973" spans="1:22" x14ac:dyDescent="0.25">
      <c r="A2973">
        <v>3682</v>
      </c>
      <c r="B2973" s="7" t="s">
        <v>3679</v>
      </c>
      <c r="C2973" s="7" t="s">
        <v>7792</v>
      </c>
      <c r="D2973" s="4">
        <v>3000</v>
      </c>
      <c r="E2973" s="4">
        <v>4176</v>
      </c>
      <c r="F2973" t="s">
        <v>8219</v>
      </c>
      <c r="G2973" t="s">
        <v>8224</v>
      </c>
      <c r="H2973" t="s">
        <v>8246</v>
      </c>
      <c r="I2973">
        <v>1402901940</v>
      </c>
      <c r="J2973" s="11">
        <f>(((I2973/60)/60)/24)+DATE(1970,1,1)</f>
        <v>41806.290972222225</v>
      </c>
      <c r="K2973">
        <v>1399998418</v>
      </c>
      <c r="L2973" s="15">
        <f>(((K2973/60)/60)/24)+DATE(1970,1,1)</f>
        <v>41772.685393518521</v>
      </c>
      <c r="M2973" s="63">
        <f>DATEDIF(L2973,J2973,"D")</f>
        <v>34</v>
      </c>
      <c r="N2973" s="5">
        <v>34</v>
      </c>
      <c r="O2973" t="b">
        <v>0</v>
      </c>
      <c r="P2973">
        <v>67</v>
      </c>
      <c r="Q2973" t="b">
        <v>1</v>
      </c>
      <c r="R2973" t="s">
        <v>8271</v>
      </c>
      <c r="S2973" s="2">
        <f>IF(E2973=0,0,E2973/D2973*100)</f>
        <v>139.19999999999999</v>
      </c>
      <c r="T2973" s="4">
        <f>IF(E2973=0,0,E2973/P2973)</f>
        <v>62.328358208955223</v>
      </c>
      <c r="U2973" t="str">
        <f>PROPER(LEFT(R2973,(SEARCH("/",R2973)-2)+1))</f>
        <v>Theater</v>
      </c>
      <c r="V2973" t="str">
        <f>PROPER(RIGHT(R2973,LEN(R2973)-SEARCH("/",R2973)))</f>
        <v>Plays</v>
      </c>
    </row>
    <row r="2974" spans="1:22" x14ac:dyDescent="0.25">
      <c r="A2974">
        <v>3811</v>
      </c>
      <c r="B2974" s="7" t="s">
        <v>3808</v>
      </c>
      <c r="C2974" s="7" t="s">
        <v>7921</v>
      </c>
      <c r="D2974" s="4">
        <v>250</v>
      </c>
      <c r="E2974" s="4">
        <v>825</v>
      </c>
      <c r="F2974" t="s">
        <v>8219</v>
      </c>
      <c r="G2974" t="s">
        <v>8225</v>
      </c>
      <c r="H2974" t="s">
        <v>8247</v>
      </c>
      <c r="I2974">
        <v>1464692400</v>
      </c>
      <c r="J2974" s="11">
        <f>(((I2974/60)/60)/24)+DATE(1970,1,1)</f>
        <v>42521.458333333328</v>
      </c>
      <c r="K2974">
        <v>1461769373</v>
      </c>
      <c r="L2974" s="15">
        <f>(((K2974/60)/60)/24)+DATE(1970,1,1)</f>
        <v>42487.62700231481</v>
      </c>
      <c r="M2974" s="63">
        <f>DATEDIF(L2974,J2974,"D")</f>
        <v>34</v>
      </c>
      <c r="N2974" s="5">
        <v>34</v>
      </c>
      <c r="O2974" t="b">
        <v>0</v>
      </c>
      <c r="P2974">
        <v>19</v>
      </c>
      <c r="Q2974" t="b">
        <v>1</v>
      </c>
      <c r="R2974" t="s">
        <v>8271</v>
      </c>
      <c r="S2974" s="2">
        <f>IF(E2974=0,0,E2974/D2974*100)</f>
        <v>330</v>
      </c>
      <c r="T2974" s="4">
        <f>IF(E2974=0,0,E2974/P2974)</f>
        <v>43.421052631578945</v>
      </c>
      <c r="U2974" t="str">
        <f>PROPER(LEFT(R2974,(SEARCH("/",R2974)-2)+1))</f>
        <v>Theater</v>
      </c>
      <c r="V2974" t="str">
        <f>PROPER(RIGHT(R2974,LEN(R2974)-SEARCH("/",R2974)))</f>
        <v>Plays</v>
      </c>
    </row>
    <row r="2975" spans="1:22" x14ac:dyDescent="0.25">
      <c r="A2975">
        <v>4039</v>
      </c>
      <c r="B2975" s="7" t="s">
        <v>4035</v>
      </c>
      <c r="C2975" s="7" t="s">
        <v>8143</v>
      </c>
      <c r="D2975" s="4">
        <v>500</v>
      </c>
      <c r="E2975" s="4">
        <v>300</v>
      </c>
      <c r="F2975" t="s">
        <v>8221</v>
      </c>
      <c r="G2975" t="s">
        <v>8224</v>
      </c>
      <c r="H2975" t="s">
        <v>8246</v>
      </c>
      <c r="I2975">
        <v>1448949540</v>
      </c>
      <c r="J2975" s="11">
        <f>(((I2975/60)/60)/24)+DATE(1970,1,1)</f>
        <v>42339.249305555553</v>
      </c>
      <c r="K2975">
        <v>1446048367</v>
      </c>
      <c r="L2975" s="15">
        <f>(((K2975/60)/60)/24)+DATE(1970,1,1)</f>
        <v>42305.670914351853</v>
      </c>
      <c r="M2975" s="63">
        <f>DATEDIF(L2975,J2975,"D")</f>
        <v>34</v>
      </c>
      <c r="N2975" s="5">
        <v>34</v>
      </c>
      <c r="O2975" t="b">
        <v>0</v>
      </c>
      <c r="P2975">
        <v>5</v>
      </c>
      <c r="Q2975" t="b">
        <v>0</v>
      </c>
      <c r="R2975" t="s">
        <v>8271</v>
      </c>
      <c r="S2975" s="2">
        <f>IF(E2975=0,0,E2975/D2975*100)</f>
        <v>60</v>
      </c>
      <c r="T2975" s="4">
        <f>IF(E2975=0,0,E2975/P2975)</f>
        <v>60</v>
      </c>
      <c r="U2975" t="str">
        <f>PROPER(LEFT(R2975,(SEARCH("/",R2975)-2)+1))</f>
        <v>Theater</v>
      </c>
      <c r="V2975" t="str">
        <f>PROPER(RIGHT(R2975,LEN(R2975)-SEARCH("/",R2975)))</f>
        <v>Plays</v>
      </c>
    </row>
    <row r="2976" spans="1:22" x14ac:dyDescent="0.25">
      <c r="A2976">
        <v>4060</v>
      </c>
      <c r="B2976" s="7" t="s">
        <v>4056</v>
      </c>
      <c r="C2976" s="7" t="s">
        <v>8164</v>
      </c>
      <c r="D2976" s="4">
        <v>10000</v>
      </c>
      <c r="E2976" s="4">
        <v>285</v>
      </c>
      <c r="F2976" t="s">
        <v>8221</v>
      </c>
      <c r="G2976" t="s">
        <v>8229</v>
      </c>
      <c r="H2976" t="s">
        <v>8251</v>
      </c>
      <c r="I2976">
        <v>1403539200</v>
      </c>
      <c r="J2976" s="11">
        <f>(((I2976/60)/60)/24)+DATE(1970,1,1)</f>
        <v>41813.666666666664</v>
      </c>
      <c r="K2976">
        <v>1400604056</v>
      </c>
      <c r="L2976" s="15">
        <f>(((K2976/60)/60)/24)+DATE(1970,1,1)</f>
        <v>41779.695092592592</v>
      </c>
      <c r="M2976" s="63">
        <f>DATEDIF(L2976,J2976,"D")</f>
        <v>34</v>
      </c>
      <c r="N2976" s="5">
        <v>34</v>
      </c>
      <c r="O2976" t="b">
        <v>0</v>
      </c>
      <c r="P2976">
        <v>5</v>
      </c>
      <c r="Q2976" t="b">
        <v>0</v>
      </c>
      <c r="R2976" t="s">
        <v>8271</v>
      </c>
      <c r="S2976" s="2">
        <f>IF(E2976=0,0,E2976/D2976*100)</f>
        <v>2.85</v>
      </c>
      <c r="T2976" s="4">
        <f>IF(E2976=0,0,E2976/P2976)</f>
        <v>57</v>
      </c>
      <c r="U2976" t="str">
        <f>PROPER(LEFT(R2976,(SEARCH("/",R2976)-2)+1))</f>
        <v>Theater</v>
      </c>
      <c r="V2976" t="str">
        <f>PROPER(RIGHT(R2976,LEN(R2976)-SEARCH("/",R2976)))</f>
        <v>Plays</v>
      </c>
    </row>
    <row r="2977" spans="1:22" x14ac:dyDescent="0.25">
      <c r="A2977">
        <v>10</v>
      </c>
      <c r="B2977" s="7" t="s">
        <v>12</v>
      </c>
      <c r="C2977" s="7" t="s">
        <v>4121</v>
      </c>
      <c r="D2977" s="4">
        <v>3000</v>
      </c>
      <c r="E2977" s="4">
        <v>3015</v>
      </c>
      <c r="F2977" t="s">
        <v>8219</v>
      </c>
      <c r="G2977" t="s">
        <v>8224</v>
      </c>
      <c r="H2977" t="s">
        <v>8246</v>
      </c>
      <c r="I2977">
        <v>1403660279</v>
      </c>
      <c r="J2977" s="11">
        <f>(((I2977/60)/60)/24)+DATE(1970,1,1)</f>
        <v>41815.068043981482</v>
      </c>
      <c r="K2977">
        <v>1400636279</v>
      </c>
      <c r="L2977" s="15">
        <f>(((K2977/60)/60)/24)+DATE(1970,1,1)</f>
        <v>41780.068043981482</v>
      </c>
      <c r="M2977" s="63">
        <f>DATEDIF(L2977,J2977,"D")</f>
        <v>35</v>
      </c>
      <c r="N2977" s="5">
        <v>35</v>
      </c>
      <c r="O2977" t="b">
        <v>0</v>
      </c>
      <c r="P2977">
        <v>19</v>
      </c>
      <c r="Q2977" t="b">
        <v>1</v>
      </c>
      <c r="R2977" t="s">
        <v>8265</v>
      </c>
      <c r="S2977" s="2">
        <f>IF(E2977=0,0,E2977/D2977*100)</f>
        <v>100.49999999999999</v>
      </c>
      <c r="T2977" s="4">
        <f>IF(E2977=0,0,E2977/P2977)</f>
        <v>158.68421052631578</v>
      </c>
      <c r="U2977" t="str">
        <f>PROPER(LEFT(R2977,(SEARCH("/",R2977)-2)+1))</f>
        <v>Film &amp; Video</v>
      </c>
      <c r="V2977" t="str">
        <f>PROPER(RIGHT(R2977,LEN(R2977)-SEARCH("/",R2977)))</f>
        <v>Television</v>
      </c>
    </row>
    <row r="2978" spans="1:22" x14ac:dyDescent="0.25">
      <c r="A2978">
        <v>80</v>
      </c>
      <c r="B2978" s="7" t="s">
        <v>82</v>
      </c>
      <c r="C2978" s="7" t="s">
        <v>4191</v>
      </c>
      <c r="D2978" s="4">
        <v>12000</v>
      </c>
      <c r="E2978" s="4">
        <v>12870</v>
      </c>
      <c r="F2978" t="s">
        <v>8219</v>
      </c>
      <c r="G2978" t="s">
        <v>8224</v>
      </c>
      <c r="H2978" t="s">
        <v>8246</v>
      </c>
      <c r="I2978">
        <v>1386640856</v>
      </c>
      <c r="J2978" s="11">
        <f>(((I2978/60)/60)/24)+DATE(1970,1,1)</f>
        <v>41618.083981481483</v>
      </c>
      <c r="K2978">
        <v>1383616856</v>
      </c>
      <c r="L2978" s="15">
        <f>(((K2978/60)/60)/24)+DATE(1970,1,1)</f>
        <v>41583.083981481483</v>
      </c>
      <c r="M2978" s="63">
        <f>DATEDIF(L2978,J2978,"D")</f>
        <v>35</v>
      </c>
      <c r="N2978" s="5">
        <v>35</v>
      </c>
      <c r="O2978" t="b">
        <v>0</v>
      </c>
      <c r="P2978">
        <v>47</v>
      </c>
      <c r="Q2978" t="b">
        <v>1</v>
      </c>
      <c r="R2978" t="s">
        <v>8266</v>
      </c>
      <c r="S2978" s="2">
        <f>IF(E2978=0,0,E2978/D2978*100)</f>
        <v>107.25</v>
      </c>
      <c r="T2978" s="4">
        <f>IF(E2978=0,0,E2978/P2978)</f>
        <v>273.82978723404256</v>
      </c>
      <c r="U2978" t="str">
        <f>PROPER(LEFT(R2978,(SEARCH("/",R2978)-2)+1))</f>
        <v>Film &amp; Video</v>
      </c>
      <c r="V2978" t="str">
        <f>PROPER(RIGHT(R2978,LEN(R2978)-SEARCH("/",R2978)))</f>
        <v>Shorts</v>
      </c>
    </row>
    <row r="2979" spans="1:22" x14ac:dyDescent="0.25">
      <c r="A2979">
        <v>110</v>
      </c>
      <c r="B2979" s="7" t="s">
        <v>112</v>
      </c>
      <c r="C2979" s="7" t="s">
        <v>4221</v>
      </c>
      <c r="D2979" s="4">
        <v>1300</v>
      </c>
      <c r="E2979" s="4">
        <v>1700</v>
      </c>
      <c r="F2979" t="s">
        <v>8219</v>
      </c>
      <c r="G2979" t="s">
        <v>8224</v>
      </c>
      <c r="H2979" t="s">
        <v>8246</v>
      </c>
      <c r="I2979">
        <v>1384408740</v>
      </c>
      <c r="J2979" s="11">
        <f>(((I2979/60)/60)/24)+DATE(1970,1,1)</f>
        <v>41592.249305555553</v>
      </c>
      <c r="K2979">
        <v>1381445253</v>
      </c>
      <c r="L2979" s="15">
        <f>(((K2979/60)/60)/24)+DATE(1970,1,1)</f>
        <v>41557.949687500004</v>
      </c>
      <c r="M2979" s="63">
        <f>DATEDIF(L2979,J2979,"D")</f>
        <v>35</v>
      </c>
      <c r="N2979" s="5">
        <v>35</v>
      </c>
      <c r="O2979" t="b">
        <v>0</v>
      </c>
      <c r="P2979">
        <v>26</v>
      </c>
      <c r="Q2979" t="b">
        <v>1</v>
      </c>
      <c r="R2979" t="s">
        <v>8266</v>
      </c>
      <c r="S2979" s="2">
        <f>IF(E2979=0,0,E2979/D2979*100)</f>
        <v>130.76923076923077</v>
      </c>
      <c r="T2979" s="4">
        <f>IF(E2979=0,0,E2979/P2979)</f>
        <v>65.384615384615387</v>
      </c>
      <c r="U2979" t="str">
        <f>PROPER(LEFT(R2979,(SEARCH("/",R2979)-2)+1))</f>
        <v>Film &amp; Video</v>
      </c>
      <c r="V2979" t="str">
        <f>PROPER(RIGHT(R2979,LEN(R2979)-SEARCH("/",R2979)))</f>
        <v>Shorts</v>
      </c>
    </row>
    <row r="2980" spans="1:22" x14ac:dyDescent="0.25">
      <c r="A2980">
        <v>128</v>
      </c>
      <c r="B2980" s="7" t="s">
        <v>130</v>
      </c>
      <c r="C2980" s="7" t="s">
        <v>4239</v>
      </c>
      <c r="D2980" s="4">
        <v>100000</v>
      </c>
      <c r="E2980" s="4">
        <v>1867</v>
      </c>
      <c r="F2980" t="s">
        <v>8220</v>
      </c>
      <c r="G2980" t="s">
        <v>8224</v>
      </c>
      <c r="H2980" t="s">
        <v>8246</v>
      </c>
      <c r="I2980">
        <v>1476941293</v>
      </c>
      <c r="J2980" s="11">
        <f>(((I2980/60)/60)/24)+DATE(1970,1,1)</f>
        <v>42663.22792824074</v>
      </c>
      <c r="K2980">
        <v>1473917293</v>
      </c>
      <c r="L2980" s="15">
        <f>(((K2980/60)/60)/24)+DATE(1970,1,1)</f>
        <v>42628.22792824074</v>
      </c>
      <c r="M2980" s="63">
        <f>DATEDIF(L2980,J2980,"D")</f>
        <v>35</v>
      </c>
      <c r="N2980" s="5">
        <v>35</v>
      </c>
      <c r="O2980" t="b">
        <v>0</v>
      </c>
      <c r="P2980">
        <v>6</v>
      </c>
      <c r="Q2980" t="b">
        <v>0</v>
      </c>
      <c r="R2980" t="s">
        <v>8267</v>
      </c>
      <c r="S2980" s="2">
        <f>IF(E2980=0,0,E2980/D2980*100)</f>
        <v>1.867</v>
      </c>
      <c r="T2980" s="4">
        <f>IF(E2980=0,0,E2980/P2980)</f>
        <v>311.16666666666669</v>
      </c>
      <c r="U2980" t="str">
        <f>PROPER(LEFT(R2980,(SEARCH("/",R2980)-2)+1))</f>
        <v>Film &amp; Video</v>
      </c>
      <c r="V2980" t="str">
        <f>PROPER(RIGHT(R2980,LEN(R2980)-SEARCH("/",R2980)))</f>
        <v>Science Fiction</v>
      </c>
    </row>
    <row r="2981" spans="1:22" x14ac:dyDescent="0.25">
      <c r="A2981">
        <v>163</v>
      </c>
      <c r="B2981" s="7" t="s">
        <v>165</v>
      </c>
      <c r="C2981" s="7" t="s">
        <v>4273</v>
      </c>
      <c r="D2981" s="4">
        <v>2000000</v>
      </c>
      <c r="E2981" s="4">
        <v>0</v>
      </c>
      <c r="F2981" t="s">
        <v>8221</v>
      </c>
      <c r="G2981" t="s">
        <v>8224</v>
      </c>
      <c r="H2981" t="s">
        <v>8246</v>
      </c>
      <c r="I2981">
        <v>1443657600</v>
      </c>
      <c r="J2981" s="11">
        <f>(((I2981/60)/60)/24)+DATE(1970,1,1)</f>
        <v>42278</v>
      </c>
      <c r="K2981">
        <v>1440716654</v>
      </c>
      <c r="L2981" s="15">
        <f>(((K2981/60)/60)/24)+DATE(1970,1,1)</f>
        <v>42243.961273148147</v>
      </c>
      <c r="M2981" s="63">
        <f>DATEDIF(L2981,J2981,"D")</f>
        <v>35</v>
      </c>
      <c r="N2981" s="5">
        <v>35</v>
      </c>
      <c r="O2981" t="b">
        <v>0</v>
      </c>
      <c r="P2981">
        <v>0</v>
      </c>
      <c r="Q2981" t="b">
        <v>0</v>
      </c>
      <c r="R2981" t="s">
        <v>8268</v>
      </c>
      <c r="S2981" s="2">
        <f>IF(E2981=0,0,E2981/D2981*100)</f>
        <v>0</v>
      </c>
      <c r="T2981" s="4">
        <f>IF(E2981=0,0,E2981/P2981)</f>
        <v>0</v>
      </c>
      <c r="U2981" t="str">
        <f>PROPER(LEFT(R2981,(SEARCH("/",R2981)-2)+1))</f>
        <v>Film &amp; Video</v>
      </c>
      <c r="V2981" t="str">
        <f>PROPER(RIGHT(R2981,LEN(R2981)-SEARCH("/",R2981)))</f>
        <v>Drama</v>
      </c>
    </row>
    <row r="2982" spans="1:22" x14ac:dyDescent="0.25">
      <c r="A2982">
        <v>172</v>
      </c>
      <c r="B2982" s="7" t="s">
        <v>174</v>
      </c>
      <c r="C2982" s="7" t="s">
        <v>4282</v>
      </c>
      <c r="D2982" s="4">
        <v>95000</v>
      </c>
      <c r="E2982" s="4">
        <v>0</v>
      </c>
      <c r="F2982" t="s">
        <v>8221</v>
      </c>
      <c r="G2982" t="s">
        <v>8224</v>
      </c>
      <c r="H2982" t="s">
        <v>8246</v>
      </c>
      <c r="I2982">
        <v>1426753723</v>
      </c>
      <c r="J2982" s="11">
        <f>(((I2982/60)/60)/24)+DATE(1970,1,1)</f>
        <v>42082.353275462956</v>
      </c>
      <c r="K2982">
        <v>1423733323</v>
      </c>
      <c r="L2982" s="15">
        <f>(((K2982/60)/60)/24)+DATE(1970,1,1)</f>
        <v>42047.394942129627</v>
      </c>
      <c r="M2982" s="63">
        <f>DATEDIF(L2982,J2982,"D")</f>
        <v>35</v>
      </c>
      <c r="N2982" s="5">
        <v>35</v>
      </c>
      <c r="O2982" t="b">
        <v>0</v>
      </c>
      <c r="P2982">
        <v>0</v>
      </c>
      <c r="Q2982" t="b">
        <v>0</v>
      </c>
      <c r="R2982" t="s">
        <v>8268</v>
      </c>
      <c r="S2982" s="2">
        <f>IF(E2982=0,0,E2982/D2982*100)</f>
        <v>0</v>
      </c>
      <c r="T2982" s="4">
        <f>IF(E2982=0,0,E2982/P2982)</f>
        <v>0</v>
      </c>
      <c r="U2982" t="str">
        <f>PROPER(LEFT(R2982,(SEARCH("/",R2982)-2)+1))</f>
        <v>Film &amp; Video</v>
      </c>
      <c r="V2982" t="str">
        <f>PROPER(RIGHT(R2982,LEN(R2982)-SEARCH("/",R2982)))</f>
        <v>Drama</v>
      </c>
    </row>
    <row r="2983" spans="1:22" x14ac:dyDescent="0.25">
      <c r="A2983">
        <v>205</v>
      </c>
      <c r="B2983" s="7" t="s">
        <v>207</v>
      </c>
      <c r="C2983" s="7" t="s">
        <v>4315</v>
      </c>
      <c r="D2983" s="4">
        <v>8000</v>
      </c>
      <c r="E2983" s="4">
        <v>1300</v>
      </c>
      <c r="F2983" t="s">
        <v>8221</v>
      </c>
      <c r="G2983" t="s">
        <v>8224</v>
      </c>
      <c r="H2983" t="s">
        <v>8246</v>
      </c>
      <c r="I2983">
        <v>1444144222</v>
      </c>
      <c r="J2983" s="11">
        <f>(((I2983/60)/60)/24)+DATE(1970,1,1)</f>
        <v>42283.632199074069</v>
      </c>
      <c r="K2983">
        <v>1441120222</v>
      </c>
      <c r="L2983" s="15">
        <f>(((K2983/60)/60)/24)+DATE(1970,1,1)</f>
        <v>42248.632199074069</v>
      </c>
      <c r="M2983" s="63">
        <f>DATEDIF(L2983,J2983,"D")</f>
        <v>35</v>
      </c>
      <c r="N2983" s="5">
        <v>35</v>
      </c>
      <c r="O2983" t="b">
        <v>0</v>
      </c>
      <c r="P2983">
        <v>17</v>
      </c>
      <c r="Q2983" t="b">
        <v>0</v>
      </c>
      <c r="R2983" t="s">
        <v>8268</v>
      </c>
      <c r="S2983" s="2">
        <f>IF(E2983=0,0,E2983/D2983*100)</f>
        <v>16.25</v>
      </c>
      <c r="T2983" s="4">
        <f>IF(E2983=0,0,E2983/P2983)</f>
        <v>76.470588235294116</v>
      </c>
      <c r="U2983" t="str">
        <f>PROPER(LEFT(R2983,(SEARCH("/",R2983)-2)+1))</f>
        <v>Film &amp; Video</v>
      </c>
      <c r="V2983" t="str">
        <f>PROPER(RIGHT(R2983,LEN(R2983)-SEARCH("/",R2983)))</f>
        <v>Drama</v>
      </c>
    </row>
    <row r="2984" spans="1:22" x14ac:dyDescent="0.25">
      <c r="A2984">
        <v>242</v>
      </c>
      <c r="B2984" s="7" t="s">
        <v>244</v>
      </c>
      <c r="C2984" s="7" t="s">
        <v>4352</v>
      </c>
      <c r="D2984" s="4">
        <v>13000</v>
      </c>
      <c r="E2984" s="4">
        <v>14750</v>
      </c>
      <c r="F2984" t="s">
        <v>8219</v>
      </c>
      <c r="G2984" t="s">
        <v>8224</v>
      </c>
      <c r="H2984" t="s">
        <v>8246</v>
      </c>
      <c r="I2984">
        <v>1324381790</v>
      </c>
      <c r="J2984" s="11">
        <f>(((I2984/60)/60)/24)+DATE(1970,1,1)</f>
        <v>40897.492939814816</v>
      </c>
      <c r="K2984">
        <v>1321357790</v>
      </c>
      <c r="L2984" s="15">
        <f>(((K2984/60)/60)/24)+DATE(1970,1,1)</f>
        <v>40862.492939814816</v>
      </c>
      <c r="M2984" s="63">
        <f>DATEDIF(L2984,J2984,"D")</f>
        <v>35</v>
      </c>
      <c r="N2984" s="5">
        <v>35</v>
      </c>
      <c r="O2984" t="b">
        <v>1</v>
      </c>
      <c r="P2984">
        <v>202</v>
      </c>
      <c r="Q2984" t="b">
        <v>1</v>
      </c>
      <c r="R2984" t="s">
        <v>8269</v>
      </c>
      <c r="S2984" s="2">
        <f>IF(E2984=0,0,E2984/D2984*100)</f>
        <v>113.46153846153845</v>
      </c>
      <c r="T2984" s="4">
        <f>IF(E2984=0,0,E2984/P2984)</f>
        <v>73.019801980198025</v>
      </c>
      <c r="U2984" t="str">
        <f>PROPER(LEFT(R2984,(SEARCH("/",R2984)-2)+1))</f>
        <v>Film &amp; Video</v>
      </c>
      <c r="V2984" t="str">
        <f>PROPER(RIGHT(R2984,LEN(R2984)-SEARCH("/",R2984)))</f>
        <v>Documentary</v>
      </c>
    </row>
    <row r="2985" spans="1:22" x14ac:dyDescent="0.25">
      <c r="A2985">
        <v>274</v>
      </c>
      <c r="B2985" s="7" t="s">
        <v>275</v>
      </c>
      <c r="C2985" s="7" t="s">
        <v>4384</v>
      </c>
      <c r="D2985" s="4">
        <v>4000</v>
      </c>
      <c r="E2985" s="4">
        <v>6240</v>
      </c>
      <c r="F2985" t="s">
        <v>8219</v>
      </c>
      <c r="G2985" t="s">
        <v>8224</v>
      </c>
      <c r="H2985" t="s">
        <v>8246</v>
      </c>
      <c r="I2985">
        <v>1333609140</v>
      </c>
      <c r="J2985" s="11">
        <f>(((I2985/60)/60)/24)+DATE(1970,1,1)</f>
        <v>41004.290972222225</v>
      </c>
      <c r="K2985">
        <v>1330638829</v>
      </c>
      <c r="L2985" s="15">
        <f>(((K2985/60)/60)/24)+DATE(1970,1,1)</f>
        <v>40969.912372685183</v>
      </c>
      <c r="M2985" s="63">
        <f>DATEDIF(L2985,J2985,"D")</f>
        <v>35</v>
      </c>
      <c r="N2985" s="5">
        <v>35</v>
      </c>
      <c r="O2985" t="b">
        <v>1</v>
      </c>
      <c r="P2985">
        <v>113</v>
      </c>
      <c r="Q2985" t="b">
        <v>1</v>
      </c>
      <c r="R2985" t="s">
        <v>8269</v>
      </c>
      <c r="S2985" s="2">
        <f>IF(E2985=0,0,E2985/D2985*100)</f>
        <v>156</v>
      </c>
      <c r="T2985" s="4">
        <f>IF(E2985=0,0,E2985/P2985)</f>
        <v>55.221238938053098</v>
      </c>
      <c r="U2985" t="str">
        <f>PROPER(LEFT(R2985,(SEARCH("/",R2985)-2)+1))</f>
        <v>Film &amp; Video</v>
      </c>
      <c r="V2985" t="str">
        <f>PROPER(RIGHT(R2985,LEN(R2985)-SEARCH("/",R2985)))</f>
        <v>Documentary</v>
      </c>
    </row>
    <row r="2986" spans="1:22" x14ac:dyDescent="0.25">
      <c r="A2986">
        <v>288</v>
      </c>
      <c r="B2986" s="7" t="s">
        <v>289</v>
      </c>
      <c r="C2986" s="7" t="s">
        <v>4398</v>
      </c>
      <c r="D2986" s="4">
        <v>50000</v>
      </c>
      <c r="E2986" s="4">
        <v>51605.31</v>
      </c>
      <c r="F2986" t="s">
        <v>8219</v>
      </c>
      <c r="G2986" t="s">
        <v>8224</v>
      </c>
      <c r="H2986" t="s">
        <v>8246</v>
      </c>
      <c r="I2986">
        <v>1340683393</v>
      </c>
      <c r="J2986" s="11">
        <f>(((I2986/60)/60)/24)+DATE(1970,1,1)</f>
        <v>41086.168900462959</v>
      </c>
      <c r="K2986">
        <v>1337659393</v>
      </c>
      <c r="L2986" s="15">
        <f>(((K2986/60)/60)/24)+DATE(1970,1,1)</f>
        <v>41051.168900462959</v>
      </c>
      <c r="M2986" s="63">
        <f>DATEDIF(L2986,J2986,"D")</f>
        <v>35</v>
      </c>
      <c r="N2986" s="5">
        <v>35</v>
      </c>
      <c r="O2986" t="b">
        <v>1</v>
      </c>
      <c r="P2986">
        <v>447</v>
      </c>
      <c r="Q2986" t="b">
        <v>1</v>
      </c>
      <c r="R2986" t="s">
        <v>8269</v>
      </c>
      <c r="S2986" s="2">
        <f>IF(E2986=0,0,E2986/D2986*100)</f>
        <v>103.21061999999999</v>
      </c>
      <c r="T2986" s="4">
        <f>IF(E2986=0,0,E2986/P2986)</f>
        <v>115.44812080536913</v>
      </c>
      <c r="U2986" t="str">
        <f>PROPER(LEFT(R2986,(SEARCH("/",R2986)-2)+1))</f>
        <v>Film &amp; Video</v>
      </c>
      <c r="V2986" t="str">
        <f>PROPER(RIGHT(R2986,LEN(R2986)-SEARCH("/",R2986)))</f>
        <v>Documentary</v>
      </c>
    </row>
    <row r="2987" spans="1:22" x14ac:dyDescent="0.25">
      <c r="A2987">
        <v>294</v>
      </c>
      <c r="B2987" s="7" t="s">
        <v>295</v>
      </c>
      <c r="C2987" s="7" t="s">
        <v>4404</v>
      </c>
      <c r="D2987" s="4">
        <v>5000</v>
      </c>
      <c r="E2987" s="4">
        <v>5000</v>
      </c>
      <c r="F2987" t="s">
        <v>8219</v>
      </c>
      <c r="G2987" t="s">
        <v>8224</v>
      </c>
      <c r="H2987" t="s">
        <v>8246</v>
      </c>
      <c r="I2987">
        <v>1279555200</v>
      </c>
      <c r="J2987" s="11">
        <f>(((I2987/60)/60)/24)+DATE(1970,1,1)</f>
        <v>40378.666666666664</v>
      </c>
      <c r="K2987">
        <v>1276480894</v>
      </c>
      <c r="L2987" s="15">
        <f>(((K2987/60)/60)/24)+DATE(1970,1,1)</f>
        <v>40343.084421296298</v>
      </c>
      <c r="M2987" s="63">
        <f>DATEDIF(L2987,J2987,"D")</f>
        <v>35</v>
      </c>
      <c r="N2987" s="5">
        <v>35</v>
      </c>
      <c r="O2987" t="b">
        <v>1</v>
      </c>
      <c r="P2987">
        <v>50</v>
      </c>
      <c r="Q2987" t="b">
        <v>1</v>
      </c>
      <c r="R2987" t="s">
        <v>8269</v>
      </c>
      <c r="S2987" s="2">
        <f>IF(E2987=0,0,E2987/D2987*100)</f>
        <v>100</v>
      </c>
      <c r="T2987" s="4">
        <f>IF(E2987=0,0,E2987/P2987)</f>
        <v>100</v>
      </c>
      <c r="U2987" t="str">
        <f>PROPER(LEFT(R2987,(SEARCH("/",R2987)-2)+1))</f>
        <v>Film &amp; Video</v>
      </c>
      <c r="V2987" t="str">
        <f>PROPER(RIGHT(R2987,LEN(R2987)-SEARCH("/",R2987)))</f>
        <v>Documentary</v>
      </c>
    </row>
    <row r="2988" spans="1:22" x14ac:dyDescent="0.25">
      <c r="A2988">
        <v>321</v>
      </c>
      <c r="B2988" s="7" t="s">
        <v>322</v>
      </c>
      <c r="C2988" s="7" t="s">
        <v>4431</v>
      </c>
      <c r="D2988" s="4">
        <v>35000</v>
      </c>
      <c r="E2988" s="4">
        <v>35932</v>
      </c>
      <c r="F2988" t="s">
        <v>8219</v>
      </c>
      <c r="G2988" t="s">
        <v>8236</v>
      </c>
      <c r="H2988" t="s">
        <v>8249</v>
      </c>
      <c r="I2988">
        <v>1478605386</v>
      </c>
      <c r="J2988" s="11">
        <f>(((I2988/60)/60)/24)+DATE(1970,1,1)</f>
        <v>42682.488263888896</v>
      </c>
      <c r="K2988">
        <v>1475577786</v>
      </c>
      <c r="L2988" s="15">
        <f>(((K2988/60)/60)/24)+DATE(1970,1,1)</f>
        <v>42647.446597222224</v>
      </c>
      <c r="M2988" s="63">
        <f>DATEDIF(L2988,J2988,"D")</f>
        <v>35</v>
      </c>
      <c r="N2988" s="5">
        <v>35</v>
      </c>
      <c r="O2988" t="b">
        <v>1</v>
      </c>
      <c r="P2988">
        <v>337</v>
      </c>
      <c r="Q2988" t="b">
        <v>1</v>
      </c>
      <c r="R2988" t="s">
        <v>8269</v>
      </c>
      <c r="S2988" s="2">
        <f>IF(E2988=0,0,E2988/D2988*100)</f>
        <v>102.66285714285715</v>
      </c>
      <c r="T2988" s="4">
        <f>IF(E2988=0,0,E2988/P2988)</f>
        <v>106.62314540059347</v>
      </c>
      <c r="U2988" t="str">
        <f>PROPER(LEFT(R2988,(SEARCH("/",R2988)-2)+1))</f>
        <v>Film &amp; Video</v>
      </c>
      <c r="V2988" t="str">
        <f>PROPER(RIGHT(R2988,LEN(R2988)-SEARCH("/",R2988)))</f>
        <v>Documentary</v>
      </c>
    </row>
    <row r="2989" spans="1:22" x14ac:dyDescent="0.25">
      <c r="A2989">
        <v>325</v>
      </c>
      <c r="B2989" s="7" t="s">
        <v>326</v>
      </c>
      <c r="C2989" s="7" t="s">
        <v>4435</v>
      </c>
      <c r="D2989" s="4">
        <v>50000</v>
      </c>
      <c r="E2989" s="4">
        <v>52198</v>
      </c>
      <c r="F2989" t="s">
        <v>8219</v>
      </c>
      <c r="G2989" t="s">
        <v>8224</v>
      </c>
      <c r="H2989" t="s">
        <v>8246</v>
      </c>
      <c r="I2989">
        <v>1482208233</v>
      </c>
      <c r="J2989" s="11">
        <f>(((I2989/60)/60)/24)+DATE(1970,1,1)</f>
        <v>42724.187881944439</v>
      </c>
      <c r="K2989">
        <v>1479184233</v>
      </c>
      <c r="L2989" s="15">
        <f>(((K2989/60)/60)/24)+DATE(1970,1,1)</f>
        <v>42689.187881944439</v>
      </c>
      <c r="M2989" s="63">
        <f>DATEDIF(L2989,J2989,"D")</f>
        <v>35</v>
      </c>
      <c r="N2989" s="5">
        <v>35</v>
      </c>
      <c r="O2989" t="b">
        <v>1</v>
      </c>
      <c r="P2989">
        <v>736</v>
      </c>
      <c r="Q2989" t="b">
        <v>1</v>
      </c>
      <c r="R2989" t="s">
        <v>8269</v>
      </c>
      <c r="S2989" s="2">
        <f>IF(E2989=0,0,E2989/D2989*100)</f>
        <v>104.396</v>
      </c>
      <c r="T2989" s="4">
        <f>IF(E2989=0,0,E2989/P2989)</f>
        <v>70.921195652173907</v>
      </c>
      <c r="U2989" t="str">
        <f>PROPER(LEFT(R2989,(SEARCH("/",R2989)-2)+1))</f>
        <v>Film &amp; Video</v>
      </c>
      <c r="V2989" t="str">
        <f>PROPER(RIGHT(R2989,LEN(R2989)-SEARCH("/",R2989)))</f>
        <v>Documentary</v>
      </c>
    </row>
    <row r="2990" spans="1:22" x14ac:dyDescent="0.25">
      <c r="A2990">
        <v>368</v>
      </c>
      <c r="B2990" s="7" t="s">
        <v>369</v>
      </c>
      <c r="C2990" s="7" t="s">
        <v>4478</v>
      </c>
      <c r="D2990" s="4">
        <v>12500</v>
      </c>
      <c r="E2990" s="4">
        <v>13014</v>
      </c>
      <c r="F2990" t="s">
        <v>8219</v>
      </c>
      <c r="G2990" t="s">
        <v>8224</v>
      </c>
      <c r="H2990" t="s">
        <v>8246</v>
      </c>
      <c r="I2990">
        <v>1426426322</v>
      </c>
      <c r="J2990" s="11">
        <f>(((I2990/60)/60)/24)+DATE(1970,1,1)</f>
        <v>42078.563912037032</v>
      </c>
      <c r="K2990">
        <v>1423405922</v>
      </c>
      <c r="L2990" s="15">
        <f>(((K2990/60)/60)/24)+DATE(1970,1,1)</f>
        <v>42043.605578703704</v>
      </c>
      <c r="M2990" s="63">
        <f>DATEDIF(L2990,J2990,"D")</f>
        <v>35</v>
      </c>
      <c r="N2990" s="5">
        <v>35</v>
      </c>
      <c r="O2990" t="b">
        <v>0</v>
      </c>
      <c r="P2990">
        <v>159</v>
      </c>
      <c r="Q2990" t="b">
        <v>1</v>
      </c>
      <c r="R2990" t="s">
        <v>8269</v>
      </c>
      <c r="S2990" s="2">
        <f>IF(E2990=0,0,E2990/D2990*100)</f>
        <v>104.11200000000001</v>
      </c>
      <c r="T2990" s="4">
        <f>IF(E2990=0,0,E2990/P2990)</f>
        <v>81.84905660377359</v>
      </c>
      <c r="U2990" t="str">
        <f>PROPER(LEFT(R2990,(SEARCH("/",R2990)-2)+1))</f>
        <v>Film &amp; Video</v>
      </c>
      <c r="V2990" t="str">
        <f>PROPER(RIGHT(R2990,LEN(R2990)-SEARCH("/",R2990)))</f>
        <v>Documentary</v>
      </c>
    </row>
    <row r="2991" spans="1:22" x14ac:dyDescent="0.25">
      <c r="A2991">
        <v>381</v>
      </c>
      <c r="B2991" s="7" t="s">
        <v>382</v>
      </c>
      <c r="C2991" s="7" t="s">
        <v>4491</v>
      </c>
      <c r="D2991" s="4">
        <v>25000</v>
      </c>
      <c r="E2991" s="4">
        <v>26182.5</v>
      </c>
      <c r="F2991" t="s">
        <v>8219</v>
      </c>
      <c r="G2991" t="s">
        <v>8224</v>
      </c>
      <c r="H2991" t="s">
        <v>8246</v>
      </c>
      <c r="I2991">
        <v>1343624400</v>
      </c>
      <c r="J2991" s="11">
        <f>(((I2991/60)/60)/24)+DATE(1970,1,1)</f>
        <v>41120.208333333336</v>
      </c>
      <c r="K2991">
        <v>1340642717</v>
      </c>
      <c r="L2991" s="15">
        <f>(((K2991/60)/60)/24)+DATE(1970,1,1)</f>
        <v>41085.698113425926</v>
      </c>
      <c r="M2991" s="63">
        <f>DATEDIF(L2991,J2991,"D")</f>
        <v>35</v>
      </c>
      <c r="N2991" s="5">
        <v>35</v>
      </c>
      <c r="O2991" t="b">
        <v>0</v>
      </c>
      <c r="P2991">
        <v>251</v>
      </c>
      <c r="Q2991" t="b">
        <v>1</v>
      </c>
      <c r="R2991" t="s">
        <v>8269</v>
      </c>
      <c r="S2991" s="2">
        <f>IF(E2991=0,0,E2991/D2991*100)</f>
        <v>104.72999999999999</v>
      </c>
      <c r="T2991" s="4">
        <f>IF(E2991=0,0,E2991/P2991)</f>
        <v>104.31274900398407</v>
      </c>
      <c r="U2991" t="str">
        <f>PROPER(LEFT(R2991,(SEARCH("/",R2991)-2)+1))</f>
        <v>Film &amp; Video</v>
      </c>
      <c r="V2991" t="str">
        <f>PROPER(RIGHT(R2991,LEN(R2991)-SEARCH("/",R2991)))</f>
        <v>Documentary</v>
      </c>
    </row>
    <row r="2992" spans="1:22" x14ac:dyDescent="0.25">
      <c r="A2992">
        <v>561</v>
      </c>
      <c r="B2992" s="7" t="s">
        <v>562</v>
      </c>
      <c r="C2992" s="7" t="s">
        <v>4671</v>
      </c>
      <c r="D2992" s="4">
        <v>15000</v>
      </c>
      <c r="E2992" s="4">
        <v>55</v>
      </c>
      <c r="F2992" t="s">
        <v>8221</v>
      </c>
      <c r="G2992" t="s">
        <v>8224</v>
      </c>
      <c r="H2992" t="s">
        <v>8246</v>
      </c>
      <c r="I2992">
        <v>1445874513</v>
      </c>
      <c r="J2992" s="11">
        <f>(((I2992/60)/60)/24)+DATE(1970,1,1)</f>
        <v>42303.658715277779</v>
      </c>
      <c r="K2992">
        <v>1442850513</v>
      </c>
      <c r="L2992" s="15">
        <f>(((K2992/60)/60)/24)+DATE(1970,1,1)</f>
        <v>42268.658715277779</v>
      </c>
      <c r="M2992" s="63">
        <f>DATEDIF(L2992,J2992,"D")</f>
        <v>35</v>
      </c>
      <c r="N2992" s="5">
        <v>35</v>
      </c>
      <c r="O2992" t="b">
        <v>0</v>
      </c>
      <c r="P2992">
        <v>2</v>
      </c>
      <c r="Q2992" t="b">
        <v>0</v>
      </c>
      <c r="R2992" t="s">
        <v>8272</v>
      </c>
      <c r="S2992" s="2">
        <f>IF(E2992=0,0,E2992/D2992*100)</f>
        <v>0.36666666666666664</v>
      </c>
      <c r="T2992" s="4">
        <f>IF(E2992=0,0,E2992/P2992)</f>
        <v>27.5</v>
      </c>
      <c r="U2992" t="str">
        <f>PROPER(LEFT(R2992,(SEARCH("/",R2992)-2)+1))</f>
        <v>Technology</v>
      </c>
      <c r="V2992" t="str">
        <f>PROPER(RIGHT(R2992,LEN(R2992)-SEARCH("/",R2992)))</f>
        <v>Web</v>
      </c>
    </row>
    <row r="2993" spans="1:22" x14ac:dyDescent="0.25">
      <c r="A2993">
        <v>648</v>
      </c>
      <c r="B2993" s="7" t="s">
        <v>649</v>
      </c>
      <c r="C2993" s="7" t="s">
        <v>4758</v>
      </c>
      <c r="D2993" s="4">
        <v>35000</v>
      </c>
      <c r="E2993" s="4">
        <v>44388</v>
      </c>
      <c r="F2993" t="s">
        <v>8219</v>
      </c>
      <c r="G2993" t="s">
        <v>8224</v>
      </c>
      <c r="H2993" t="s">
        <v>8246</v>
      </c>
      <c r="I2993">
        <v>1413304708</v>
      </c>
      <c r="J2993" s="11">
        <f>(((I2993/60)/60)/24)+DATE(1970,1,1)</f>
        <v>41926.693379629629</v>
      </c>
      <c r="K2993">
        <v>1410280708</v>
      </c>
      <c r="L2993" s="15">
        <f>(((K2993/60)/60)/24)+DATE(1970,1,1)</f>
        <v>41891.693379629629</v>
      </c>
      <c r="M2993" s="63">
        <f>DATEDIF(L2993,J2993,"D")</f>
        <v>35</v>
      </c>
      <c r="N2993" s="5">
        <v>35</v>
      </c>
      <c r="O2993" t="b">
        <v>0</v>
      </c>
      <c r="P2993">
        <v>27</v>
      </c>
      <c r="Q2993" t="b">
        <v>1</v>
      </c>
      <c r="R2993" t="s">
        <v>8273</v>
      </c>
      <c r="S2993" s="2">
        <f>IF(E2993=0,0,E2993/D2993*100)</f>
        <v>126.82285714285715</v>
      </c>
      <c r="T2993" s="4">
        <f>IF(E2993=0,0,E2993/P2993)</f>
        <v>1644</v>
      </c>
      <c r="U2993" t="str">
        <f>PROPER(LEFT(R2993,(SEARCH("/",R2993)-2)+1))</f>
        <v>Technology</v>
      </c>
      <c r="V2993" t="str">
        <f>PROPER(RIGHT(R2993,LEN(R2993)-SEARCH("/",R2993)))</f>
        <v>Wearables</v>
      </c>
    </row>
    <row r="2994" spans="1:22" x14ac:dyDescent="0.25">
      <c r="A2994">
        <v>680</v>
      </c>
      <c r="B2994" s="7" t="s">
        <v>681</v>
      </c>
      <c r="C2994" s="7" t="s">
        <v>4790</v>
      </c>
      <c r="D2994" s="4">
        <v>75000</v>
      </c>
      <c r="E2994" s="4">
        <v>19434</v>
      </c>
      <c r="F2994" t="s">
        <v>8221</v>
      </c>
      <c r="G2994" t="s">
        <v>8224</v>
      </c>
      <c r="H2994" t="s">
        <v>8246</v>
      </c>
      <c r="I2994">
        <v>1410955331</v>
      </c>
      <c r="J2994" s="11">
        <f>(((I2994/60)/60)/24)+DATE(1970,1,1)</f>
        <v>41899.501516203702</v>
      </c>
      <c r="K2994">
        <v>1407931331</v>
      </c>
      <c r="L2994" s="15">
        <f>(((K2994/60)/60)/24)+DATE(1970,1,1)</f>
        <v>41864.501516203702</v>
      </c>
      <c r="M2994" s="63">
        <f>DATEDIF(L2994,J2994,"D")</f>
        <v>35</v>
      </c>
      <c r="N2994" s="5">
        <v>35</v>
      </c>
      <c r="O2994" t="b">
        <v>0</v>
      </c>
      <c r="P2994">
        <v>129</v>
      </c>
      <c r="Q2994" t="b">
        <v>0</v>
      </c>
      <c r="R2994" t="s">
        <v>8273</v>
      </c>
      <c r="S2994" s="2">
        <f>IF(E2994=0,0,E2994/D2994*100)</f>
        <v>25.912000000000003</v>
      </c>
      <c r="T2994" s="4">
        <f>IF(E2994=0,0,E2994/P2994)</f>
        <v>150.65116279069767</v>
      </c>
      <c r="U2994" t="str">
        <f>PROPER(LEFT(R2994,(SEARCH("/",R2994)-2)+1))</f>
        <v>Technology</v>
      </c>
      <c r="V2994" t="str">
        <f>PROPER(RIGHT(R2994,LEN(R2994)-SEARCH("/",R2994)))</f>
        <v>Wearables</v>
      </c>
    </row>
    <row r="2995" spans="1:22" x14ac:dyDescent="0.25">
      <c r="A2995">
        <v>741</v>
      </c>
      <c r="B2995" s="7" t="s">
        <v>742</v>
      </c>
      <c r="C2995" s="7" t="s">
        <v>4851</v>
      </c>
      <c r="D2995" s="4">
        <v>13000</v>
      </c>
      <c r="E2995" s="4">
        <v>13293.8</v>
      </c>
      <c r="F2995" t="s">
        <v>8219</v>
      </c>
      <c r="G2995" t="s">
        <v>8224</v>
      </c>
      <c r="H2995" t="s">
        <v>8246</v>
      </c>
      <c r="I2995">
        <v>1370964806</v>
      </c>
      <c r="J2995" s="11">
        <f>(((I2995/60)/60)/24)+DATE(1970,1,1)</f>
        <v>41436.648217592592</v>
      </c>
      <c r="K2995">
        <v>1367940806</v>
      </c>
      <c r="L2995" s="15">
        <f>(((K2995/60)/60)/24)+DATE(1970,1,1)</f>
        <v>41401.648217592592</v>
      </c>
      <c r="M2995" s="63">
        <f>DATEDIF(L2995,J2995,"D")</f>
        <v>35</v>
      </c>
      <c r="N2995" s="5">
        <v>35</v>
      </c>
      <c r="O2995" t="b">
        <v>0</v>
      </c>
      <c r="P2995">
        <v>94</v>
      </c>
      <c r="Q2995" t="b">
        <v>1</v>
      </c>
      <c r="R2995" t="s">
        <v>8274</v>
      </c>
      <c r="S2995" s="2">
        <f>IF(E2995=0,0,E2995/D2995*100)</f>
        <v>102.25999999999999</v>
      </c>
      <c r="T2995" s="4">
        <f>IF(E2995=0,0,E2995/P2995)</f>
        <v>141.42340425531913</v>
      </c>
      <c r="U2995" t="str">
        <f>PROPER(LEFT(R2995,(SEARCH("/",R2995)-2)+1))</f>
        <v>Publishing</v>
      </c>
      <c r="V2995" t="str">
        <f>PROPER(RIGHT(R2995,LEN(R2995)-SEARCH("/",R2995)))</f>
        <v>Nonfiction</v>
      </c>
    </row>
    <row r="2996" spans="1:22" x14ac:dyDescent="0.25">
      <c r="A2996">
        <v>821</v>
      </c>
      <c r="B2996" s="7" t="s">
        <v>822</v>
      </c>
      <c r="C2996" s="7" t="s">
        <v>4931</v>
      </c>
      <c r="D2996" s="4">
        <v>17482</v>
      </c>
      <c r="E2996" s="4">
        <v>17482</v>
      </c>
      <c r="F2996" t="s">
        <v>8219</v>
      </c>
      <c r="G2996" t="s">
        <v>8224</v>
      </c>
      <c r="H2996" t="s">
        <v>8246</v>
      </c>
      <c r="I2996">
        <v>1430712060</v>
      </c>
      <c r="J2996" s="11">
        <f>(((I2996/60)/60)/24)+DATE(1970,1,1)</f>
        <v>42128.167361111111</v>
      </c>
      <c r="K2996">
        <v>1427753265</v>
      </c>
      <c r="L2996" s="15">
        <f>(((K2996/60)/60)/24)+DATE(1970,1,1)</f>
        <v>42093.922048611115</v>
      </c>
      <c r="M2996" s="63">
        <f>DATEDIF(L2996,J2996,"D")</f>
        <v>35</v>
      </c>
      <c r="N2996" s="5">
        <v>35</v>
      </c>
      <c r="O2996" t="b">
        <v>0</v>
      </c>
      <c r="P2996">
        <v>78</v>
      </c>
      <c r="Q2996" t="b">
        <v>1</v>
      </c>
      <c r="R2996" t="s">
        <v>8276</v>
      </c>
      <c r="S2996" s="2">
        <f>IF(E2996=0,0,E2996/D2996*100)</f>
        <v>100</v>
      </c>
      <c r="T2996" s="4">
        <f>IF(E2996=0,0,E2996/P2996)</f>
        <v>224.12820512820514</v>
      </c>
      <c r="U2996" t="str">
        <f>PROPER(LEFT(R2996,(SEARCH("/",R2996)-2)+1))</f>
        <v>Music</v>
      </c>
      <c r="V2996" t="str">
        <f>PROPER(RIGHT(R2996,LEN(R2996)-SEARCH("/",R2996)))</f>
        <v>Rock</v>
      </c>
    </row>
    <row r="2997" spans="1:22" x14ac:dyDescent="0.25">
      <c r="A2997">
        <v>842</v>
      </c>
      <c r="B2997" s="7" t="s">
        <v>843</v>
      </c>
      <c r="C2997" s="7" t="s">
        <v>4952</v>
      </c>
      <c r="D2997" s="4">
        <v>2500</v>
      </c>
      <c r="E2997" s="4">
        <v>2608</v>
      </c>
      <c r="F2997" t="s">
        <v>8219</v>
      </c>
      <c r="G2997" t="s">
        <v>8229</v>
      </c>
      <c r="H2997" t="s">
        <v>8251</v>
      </c>
      <c r="I2997">
        <v>1381723140</v>
      </c>
      <c r="J2997" s="11">
        <f>(((I2997/60)/60)/24)+DATE(1970,1,1)</f>
        <v>41561.165972222225</v>
      </c>
      <c r="K2997">
        <v>1378735983</v>
      </c>
      <c r="L2997" s="15">
        <f>(((K2997/60)/60)/24)+DATE(1970,1,1)</f>
        <v>41526.592395833337</v>
      </c>
      <c r="M2997" s="63">
        <f>DATEDIF(L2997,J2997,"D")</f>
        <v>35</v>
      </c>
      <c r="N2997" s="5">
        <v>35</v>
      </c>
      <c r="O2997" t="b">
        <v>1</v>
      </c>
      <c r="P2997">
        <v>39</v>
      </c>
      <c r="Q2997" t="b">
        <v>1</v>
      </c>
      <c r="R2997" t="s">
        <v>8277</v>
      </c>
      <c r="S2997" s="2">
        <f>IF(E2997=0,0,E2997/D2997*100)</f>
        <v>104.32</v>
      </c>
      <c r="T2997" s="4">
        <f>IF(E2997=0,0,E2997/P2997)</f>
        <v>66.871794871794876</v>
      </c>
      <c r="U2997" t="str">
        <f>PROPER(LEFT(R2997,(SEARCH("/",R2997)-2)+1))</f>
        <v>Music</v>
      </c>
      <c r="V2997" t="str">
        <f>PROPER(RIGHT(R2997,LEN(R2997)-SEARCH("/",R2997)))</f>
        <v>Metal</v>
      </c>
    </row>
    <row r="2998" spans="1:22" x14ac:dyDescent="0.25">
      <c r="A2998">
        <v>919</v>
      </c>
      <c r="B2998" s="7" t="s">
        <v>920</v>
      </c>
      <c r="C2998" s="7" t="s">
        <v>5029</v>
      </c>
      <c r="D2998" s="4">
        <v>20000</v>
      </c>
      <c r="E2998" s="4">
        <v>100</v>
      </c>
      <c r="F2998" t="s">
        <v>8221</v>
      </c>
      <c r="G2998" t="s">
        <v>8224</v>
      </c>
      <c r="H2998" t="s">
        <v>8246</v>
      </c>
      <c r="I2998">
        <v>1355930645</v>
      </c>
      <c r="J2998" s="11">
        <f>(((I2998/60)/60)/24)+DATE(1970,1,1)</f>
        <v>41262.641724537039</v>
      </c>
      <c r="K2998">
        <v>1352906645</v>
      </c>
      <c r="L2998" s="15">
        <f>(((K2998/60)/60)/24)+DATE(1970,1,1)</f>
        <v>41227.641724537039</v>
      </c>
      <c r="M2998" s="63">
        <f>DATEDIF(L2998,J2998,"D")</f>
        <v>35</v>
      </c>
      <c r="N2998" s="5">
        <v>35</v>
      </c>
      <c r="O2998" t="b">
        <v>0</v>
      </c>
      <c r="P2998">
        <v>1</v>
      </c>
      <c r="Q2998" t="b">
        <v>0</v>
      </c>
      <c r="R2998" t="s">
        <v>8278</v>
      </c>
      <c r="S2998" s="2">
        <f>IF(E2998=0,0,E2998/D2998*100)</f>
        <v>0.5</v>
      </c>
      <c r="T2998" s="4">
        <f>IF(E2998=0,0,E2998/P2998)</f>
        <v>100</v>
      </c>
      <c r="U2998" t="str">
        <f>PROPER(LEFT(R2998,(SEARCH("/",R2998)-2)+1))</f>
        <v>Music</v>
      </c>
      <c r="V2998" t="str">
        <f>PROPER(RIGHT(R2998,LEN(R2998)-SEARCH("/",R2998)))</f>
        <v>Jazz</v>
      </c>
    </row>
    <row r="2999" spans="1:22" x14ac:dyDescent="0.25">
      <c r="A2999">
        <v>922</v>
      </c>
      <c r="B2999" s="7" t="s">
        <v>923</v>
      </c>
      <c r="C2999" s="7" t="s">
        <v>5032</v>
      </c>
      <c r="D2999" s="4">
        <v>27000</v>
      </c>
      <c r="E2999" s="4">
        <v>5680</v>
      </c>
      <c r="F2999" t="s">
        <v>8221</v>
      </c>
      <c r="G2999" t="s">
        <v>8224</v>
      </c>
      <c r="H2999" t="s">
        <v>8246</v>
      </c>
      <c r="I2999">
        <v>1412167393</v>
      </c>
      <c r="J2999" s="11">
        <f>(((I2999/60)/60)/24)+DATE(1970,1,1)</f>
        <v>41913.530011574076</v>
      </c>
      <c r="K2999">
        <v>1409143393</v>
      </c>
      <c r="L2999" s="15">
        <f>(((K2999/60)/60)/24)+DATE(1970,1,1)</f>
        <v>41878.530011574076</v>
      </c>
      <c r="M2999" s="63">
        <f>DATEDIF(L2999,J2999,"D")</f>
        <v>35</v>
      </c>
      <c r="N2999" s="5">
        <v>35</v>
      </c>
      <c r="O2999" t="b">
        <v>0</v>
      </c>
      <c r="P2999">
        <v>30</v>
      </c>
      <c r="Q2999" t="b">
        <v>0</v>
      </c>
      <c r="R2999" t="s">
        <v>8278</v>
      </c>
      <c r="S2999" s="2">
        <f>IF(E2999=0,0,E2999/D2999*100)</f>
        <v>21.037037037037038</v>
      </c>
      <c r="T2999" s="4">
        <f>IF(E2999=0,0,E2999/P2999)</f>
        <v>189.33333333333334</v>
      </c>
      <c r="U2999" t="str">
        <f>PROPER(LEFT(R2999,(SEARCH("/",R2999)-2)+1))</f>
        <v>Music</v>
      </c>
      <c r="V2999" t="str">
        <f>PROPER(RIGHT(R2999,LEN(R2999)-SEARCH("/",R2999)))</f>
        <v>Jazz</v>
      </c>
    </row>
    <row r="3000" spans="1:22" x14ac:dyDescent="0.25">
      <c r="A3000">
        <v>963</v>
      </c>
      <c r="B3000" s="7" t="s">
        <v>964</v>
      </c>
      <c r="C3000" s="7" t="s">
        <v>5073</v>
      </c>
      <c r="D3000" s="4">
        <v>35000</v>
      </c>
      <c r="E3000" s="4">
        <v>377</v>
      </c>
      <c r="F3000" t="s">
        <v>8221</v>
      </c>
      <c r="G3000" t="s">
        <v>8224</v>
      </c>
      <c r="H3000" t="s">
        <v>8246</v>
      </c>
      <c r="I3000">
        <v>1476717319</v>
      </c>
      <c r="J3000" s="11">
        <f>(((I3000/60)/60)/24)+DATE(1970,1,1)</f>
        <v>42660.635636574079</v>
      </c>
      <c r="K3000">
        <v>1473693319</v>
      </c>
      <c r="L3000" s="15">
        <f>(((K3000/60)/60)/24)+DATE(1970,1,1)</f>
        <v>42625.635636574079</v>
      </c>
      <c r="M3000" s="63">
        <f>DATEDIF(L3000,J3000,"D")</f>
        <v>35</v>
      </c>
      <c r="N3000" s="5">
        <v>35</v>
      </c>
      <c r="O3000" t="b">
        <v>0</v>
      </c>
      <c r="P3000">
        <v>9</v>
      </c>
      <c r="Q3000" t="b">
        <v>0</v>
      </c>
      <c r="R3000" t="s">
        <v>8273</v>
      </c>
      <c r="S3000" s="2">
        <f>IF(E3000=0,0,E3000/D3000*100)</f>
        <v>1.077142857142857</v>
      </c>
      <c r="T3000" s="4">
        <f>IF(E3000=0,0,E3000/P3000)</f>
        <v>41.888888888888886</v>
      </c>
      <c r="U3000" t="str">
        <f>PROPER(LEFT(R3000,(SEARCH("/",R3000)-2)+1))</f>
        <v>Technology</v>
      </c>
      <c r="V3000" t="str">
        <f>PROPER(RIGHT(R3000,LEN(R3000)-SEARCH("/",R3000)))</f>
        <v>Wearables</v>
      </c>
    </row>
    <row r="3001" spans="1:22" x14ac:dyDescent="0.25">
      <c r="A3001">
        <v>979</v>
      </c>
      <c r="B3001" s="7" t="s">
        <v>980</v>
      </c>
      <c r="C3001" s="7" t="s">
        <v>5089</v>
      </c>
      <c r="D3001" s="4">
        <v>35000</v>
      </c>
      <c r="E3001" s="4">
        <v>28986.16</v>
      </c>
      <c r="F3001" t="s">
        <v>8221</v>
      </c>
      <c r="G3001" t="s">
        <v>8224</v>
      </c>
      <c r="H3001" t="s">
        <v>8246</v>
      </c>
      <c r="I3001">
        <v>1466449140</v>
      </c>
      <c r="J3001" s="11">
        <f>(((I3001/60)/60)/24)+DATE(1970,1,1)</f>
        <v>42541.790972222225</v>
      </c>
      <c r="K3001">
        <v>1463392828</v>
      </c>
      <c r="L3001" s="15">
        <f>(((K3001/60)/60)/24)+DATE(1970,1,1)</f>
        <v>42506.416990740734</v>
      </c>
      <c r="M3001" s="63">
        <f>DATEDIF(L3001,J3001,"D")</f>
        <v>35</v>
      </c>
      <c r="N3001" s="5">
        <v>35</v>
      </c>
      <c r="O3001" t="b">
        <v>0</v>
      </c>
      <c r="P3001">
        <v>96</v>
      </c>
      <c r="Q3001" t="b">
        <v>0</v>
      </c>
      <c r="R3001" t="s">
        <v>8273</v>
      </c>
      <c r="S3001" s="2">
        <f>IF(E3001=0,0,E3001/D3001*100)</f>
        <v>82.817599999999999</v>
      </c>
      <c r="T3001" s="4">
        <f>IF(E3001=0,0,E3001/P3001)</f>
        <v>301.93916666666667</v>
      </c>
      <c r="U3001" t="str">
        <f>PROPER(LEFT(R3001,(SEARCH("/",R3001)-2)+1))</f>
        <v>Technology</v>
      </c>
      <c r="V3001" t="str">
        <f>PROPER(RIGHT(R3001,LEN(R3001)-SEARCH("/",R3001)))</f>
        <v>Wearables</v>
      </c>
    </row>
    <row r="3002" spans="1:22" x14ac:dyDescent="0.25">
      <c r="A3002">
        <v>1173</v>
      </c>
      <c r="B3002" s="7" t="s">
        <v>1174</v>
      </c>
      <c r="C3002" s="7" t="s">
        <v>5283</v>
      </c>
      <c r="D3002" s="4">
        <v>125000</v>
      </c>
      <c r="E3002" s="4">
        <v>30</v>
      </c>
      <c r="F3002" t="s">
        <v>8221</v>
      </c>
      <c r="G3002" t="s">
        <v>8224</v>
      </c>
      <c r="H3002" t="s">
        <v>8246</v>
      </c>
      <c r="I3002">
        <v>1438576057</v>
      </c>
      <c r="J3002" s="11">
        <f>(((I3002/60)/60)/24)+DATE(1970,1,1)</f>
        <v>42219.185844907406</v>
      </c>
      <c r="K3002">
        <v>1435552057</v>
      </c>
      <c r="L3002" s="15">
        <f>(((K3002/60)/60)/24)+DATE(1970,1,1)</f>
        <v>42184.185844907406</v>
      </c>
      <c r="M3002" s="63">
        <f>DATEDIF(L3002,J3002,"D")</f>
        <v>35</v>
      </c>
      <c r="N3002" s="5">
        <v>35</v>
      </c>
      <c r="O3002" t="b">
        <v>0</v>
      </c>
      <c r="P3002">
        <v>1</v>
      </c>
      <c r="Q3002" t="b">
        <v>0</v>
      </c>
      <c r="R3002" t="s">
        <v>8284</v>
      </c>
      <c r="S3002" s="2">
        <f>IF(E3002=0,0,E3002/D3002*100)</f>
        <v>2.4E-2</v>
      </c>
      <c r="T3002" s="4">
        <f>IF(E3002=0,0,E3002/P3002)</f>
        <v>30</v>
      </c>
      <c r="U3002" t="str">
        <f>PROPER(LEFT(R3002,(SEARCH("/",R3002)-2)+1))</f>
        <v>Food</v>
      </c>
      <c r="V3002" t="str">
        <f>PROPER(RIGHT(R3002,LEN(R3002)-SEARCH("/",R3002)))</f>
        <v>Food Trucks</v>
      </c>
    </row>
    <row r="3003" spans="1:22" x14ac:dyDescent="0.25">
      <c r="A3003">
        <v>1213</v>
      </c>
      <c r="B3003" s="7" t="s">
        <v>1214</v>
      </c>
      <c r="C3003" s="7" t="s">
        <v>5323</v>
      </c>
      <c r="D3003" s="4">
        <v>6500</v>
      </c>
      <c r="E3003" s="4">
        <v>6645</v>
      </c>
      <c r="F3003" t="s">
        <v>8219</v>
      </c>
      <c r="G3003" t="s">
        <v>8225</v>
      </c>
      <c r="H3003" t="s">
        <v>8247</v>
      </c>
      <c r="I3003">
        <v>1485886100</v>
      </c>
      <c r="J3003" s="11">
        <f>(((I3003/60)/60)/24)+DATE(1970,1,1)</f>
        <v>42766.755787037036</v>
      </c>
      <c r="K3003">
        <v>1482862100</v>
      </c>
      <c r="L3003" s="15">
        <f>(((K3003/60)/60)/24)+DATE(1970,1,1)</f>
        <v>42731.755787037036</v>
      </c>
      <c r="M3003" s="63">
        <f>DATEDIF(L3003,J3003,"D")</f>
        <v>35</v>
      </c>
      <c r="N3003" s="5">
        <v>35</v>
      </c>
      <c r="O3003" t="b">
        <v>0</v>
      </c>
      <c r="P3003">
        <v>108</v>
      </c>
      <c r="Q3003" t="b">
        <v>1</v>
      </c>
      <c r="R3003" t="s">
        <v>8285</v>
      </c>
      <c r="S3003" s="2">
        <f>IF(E3003=0,0,E3003/D3003*100)</f>
        <v>102.23076923076924</v>
      </c>
      <c r="T3003" s="4">
        <f>IF(E3003=0,0,E3003/P3003)</f>
        <v>61.527777777777779</v>
      </c>
      <c r="U3003" t="str">
        <f>PROPER(LEFT(R3003,(SEARCH("/",R3003)-2)+1))</f>
        <v>Photography</v>
      </c>
      <c r="V3003" t="str">
        <f>PROPER(RIGHT(R3003,LEN(R3003)-SEARCH("/",R3003)))</f>
        <v>Photobooks</v>
      </c>
    </row>
    <row r="3004" spans="1:22" x14ac:dyDescent="0.25">
      <c r="A3004">
        <v>1226</v>
      </c>
      <c r="B3004" s="7" t="s">
        <v>1227</v>
      </c>
      <c r="C3004" s="7" t="s">
        <v>5336</v>
      </c>
      <c r="D3004" s="4">
        <v>50000</v>
      </c>
      <c r="E3004" s="4">
        <v>1937</v>
      </c>
      <c r="F3004" t="s">
        <v>8220</v>
      </c>
      <c r="G3004" t="s">
        <v>8224</v>
      </c>
      <c r="H3004" t="s">
        <v>8246</v>
      </c>
      <c r="I3004">
        <v>1398042000</v>
      </c>
      <c r="J3004" s="11">
        <f>(((I3004/60)/60)/24)+DATE(1970,1,1)</f>
        <v>41750.041666666664</v>
      </c>
      <c r="K3004">
        <v>1395089981</v>
      </c>
      <c r="L3004" s="15">
        <f>(((K3004/60)/60)/24)+DATE(1970,1,1)</f>
        <v>41715.874780092592</v>
      </c>
      <c r="M3004" s="63">
        <f>DATEDIF(L3004,J3004,"D")</f>
        <v>35</v>
      </c>
      <c r="N3004" s="5">
        <v>35</v>
      </c>
      <c r="O3004" t="b">
        <v>0</v>
      </c>
      <c r="P3004">
        <v>40</v>
      </c>
      <c r="Q3004" t="b">
        <v>0</v>
      </c>
      <c r="R3004" t="s">
        <v>8286</v>
      </c>
      <c r="S3004" s="2">
        <f>IF(E3004=0,0,E3004/D3004*100)</f>
        <v>3.8739999999999997</v>
      </c>
      <c r="T3004" s="4">
        <f>IF(E3004=0,0,E3004/P3004)</f>
        <v>48.424999999999997</v>
      </c>
      <c r="U3004" t="str">
        <f>PROPER(LEFT(R3004,(SEARCH("/",R3004)-2)+1))</f>
        <v>Music</v>
      </c>
      <c r="V3004" t="str">
        <f>PROPER(RIGHT(R3004,LEN(R3004)-SEARCH("/",R3004)))</f>
        <v>World Music</v>
      </c>
    </row>
    <row r="3005" spans="1:22" x14ac:dyDescent="0.25">
      <c r="A3005">
        <v>1263</v>
      </c>
      <c r="B3005" s="7" t="s">
        <v>1264</v>
      </c>
      <c r="C3005" s="7" t="s">
        <v>5373</v>
      </c>
      <c r="D3005" s="4">
        <v>1500</v>
      </c>
      <c r="E3005" s="4">
        <v>1785</v>
      </c>
      <c r="F3005" t="s">
        <v>8219</v>
      </c>
      <c r="G3005" t="s">
        <v>8224</v>
      </c>
      <c r="H3005" t="s">
        <v>8246</v>
      </c>
      <c r="I3005">
        <v>1396054800</v>
      </c>
      <c r="J3005" s="11">
        <f>(((I3005/60)/60)/24)+DATE(1970,1,1)</f>
        <v>41727.041666666664</v>
      </c>
      <c r="K3005">
        <v>1393034470</v>
      </c>
      <c r="L3005" s="15">
        <f>(((K3005/60)/60)/24)+DATE(1970,1,1)</f>
        <v>41692.084143518521</v>
      </c>
      <c r="M3005" s="63">
        <f>DATEDIF(L3005,J3005,"D")</f>
        <v>35</v>
      </c>
      <c r="N3005" s="5">
        <v>35</v>
      </c>
      <c r="O3005" t="b">
        <v>1</v>
      </c>
      <c r="P3005">
        <v>41</v>
      </c>
      <c r="Q3005" t="b">
        <v>1</v>
      </c>
      <c r="R3005" t="s">
        <v>8276</v>
      </c>
      <c r="S3005" s="2">
        <f>IF(E3005=0,0,E3005/D3005*100)</f>
        <v>119</v>
      </c>
      <c r="T3005" s="4">
        <f>IF(E3005=0,0,E3005/P3005)</f>
        <v>43.536585365853661</v>
      </c>
      <c r="U3005" t="str">
        <f>PROPER(LEFT(R3005,(SEARCH("/",R3005)-2)+1))</f>
        <v>Music</v>
      </c>
      <c r="V3005" t="str">
        <f>PROPER(RIGHT(R3005,LEN(R3005)-SEARCH("/",R3005)))</f>
        <v>Rock</v>
      </c>
    </row>
    <row r="3006" spans="1:22" x14ac:dyDescent="0.25">
      <c r="A3006">
        <v>1274</v>
      </c>
      <c r="B3006" s="7" t="s">
        <v>1275</v>
      </c>
      <c r="C3006" s="7" t="s">
        <v>5384</v>
      </c>
      <c r="D3006" s="4">
        <v>25000</v>
      </c>
      <c r="E3006" s="4">
        <v>38743.839999999997</v>
      </c>
      <c r="F3006" t="s">
        <v>8219</v>
      </c>
      <c r="G3006" t="s">
        <v>8224</v>
      </c>
      <c r="H3006" t="s">
        <v>8246</v>
      </c>
      <c r="I3006">
        <v>1346344425</v>
      </c>
      <c r="J3006" s="11">
        <f>(((I3006/60)/60)/24)+DATE(1970,1,1)</f>
        <v>41151.690104166664</v>
      </c>
      <c r="K3006">
        <v>1343320425</v>
      </c>
      <c r="L3006" s="15">
        <f>(((K3006/60)/60)/24)+DATE(1970,1,1)</f>
        <v>41116.690104166664</v>
      </c>
      <c r="M3006" s="63">
        <f>DATEDIF(L3006,J3006,"D")</f>
        <v>35</v>
      </c>
      <c r="N3006" s="5">
        <v>35</v>
      </c>
      <c r="O3006" t="b">
        <v>1</v>
      </c>
      <c r="P3006">
        <v>467</v>
      </c>
      <c r="Q3006" t="b">
        <v>1</v>
      </c>
      <c r="R3006" t="s">
        <v>8276</v>
      </c>
      <c r="S3006" s="2">
        <f>IF(E3006=0,0,E3006/D3006*100)</f>
        <v>154.97535999999999</v>
      </c>
      <c r="T3006" s="4">
        <f>IF(E3006=0,0,E3006/P3006)</f>
        <v>82.963254817987149</v>
      </c>
      <c r="U3006" t="str">
        <f>PROPER(LEFT(R3006,(SEARCH("/",R3006)-2)+1))</f>
        <v>Music</v>
      </c>
      <c r="V3006" t="str">
        <f>PROPER(RIGHT(R3006,LEN(R3006)-SEARCH("/",R3006)))</f>
        <v>Rock</v>
      </c>
    </row>
    <row r="3007" spans="1:22" x14ac:dyDescent="0.25">
      <c r="A3007">
        <v>1275</v>
      </c>
      <c r="B3007" s="7" t="s">
        <v>1276</v>
      </c>
      <c r="C3007" s="7" t="s">
        <v>5385</v>
      </c>
      <c r="D3007" s="4">
        <v>15000</v>
      </c>
      <c r="E3007" s="4">
        <v>24321.1</v>
      </c>
      <c r="F3007" t="s">
        <v>8219</v>
      </c>
      <c r="G3007" t="s">
        <v>8224</v>
      </c>
      <c r="H3007" t="s">
        <v>8246</v>
      </c>
      <c r="I3007">
        <v>1375908587</v>
      </c>
      <c r="J3007" s="11">
        <f>(((I3007/60)/60)/24)+DATE(1970,1,1)</f>
        <v>41493.867905092593</v>
      </c>
      <c r="K3007">
        <v>1372884587</v>
      </c>
      <c r="L3007" s="15">
        <f>(((K3007/60)/60)/24)+DATE(1970,1,1)</f>
        <v>41458.867905092593</v>
      </c>
      <c r="M3007" s="63">
        <f>DATEDIF(L3007,J3007,"D")</f>
        <v>35</v>
      </c>
      <c r="N3007" s="5">
        <v>35</v>
      </c>
      <c r="O3007" t="b">
        <v>1</v>
      </c>
      <c r="P3007">
        <v>389</v>
      </c>
      <c r="Q3007" t="b">
        <v>1</v>
      </c>
      <c r="R3007" t="s">
        <v>8276</v>
      </c>
      <c r="S3007" s="2">
        <f>IF(E3007=0,0,E3007/D3007*100)</f>
        <v>162.14066666666668</v>
      </c>
      <c r="T3007" s="4">
        <f>IF(E3007=0,0,E3007/P3007)</f>
        <v>62.522107969151669</v>
      </c>
      <c r="U3007" t="str">
        <f>PROPER(LEFT(R3007,(SEARCH("/",R3007)-2)+1))</f>
        <v>Music</v>
      </c>
      <c r="V3007" t="str">
        <f>PROPER(RIGHT(R3007,LEN(R3007)-SEARCH("/",R3007)))</f>
        <v>Rock</v>
      </c>
    </row>
    <row r="3008" spans="1:22" x14ac:dyDescent="0.25">
      <c r="A3008">
        <v>1277</v>
      </c>
      <c r="B3008" s="7" t="s">
        <v>1278</v>
      </c>
      <c r="C3008" s="7" t="s">
        <v>5387</v>
      </c>
      <c r="D3008" s="4">
        <v>15000</v>
      </c>
      <c r="E3008" s="4">
        <v>15918.65</v>
      </c>
      <c r="F3008" t="s">
        <v>8219</v>
      </c>
      <c r="G3008" t="s">
        <v>8224</v>
      </c>
      <c r="H3008" t="s">
        <v>8246</v>
      </c>
      <c r="I3008">
        <v>1346765347</v>
      </c>
      <c r="J3008" s="11">
        <f>(((I3008/60)/60)/24)+DATE(1970,1,1)</f>
        <v>41156.561886574076</v>
      </c>
      <c r="K3008">
        <v>1343741347</v>
      </c>
      <c r="L3008" s="15">
        <f>(((K3008/60)/60)/24)+DATE(1970,1,1)</f>
        <v>41121.561886574076</v>
      </c>
      <c r="M3008" s="63">
        <f>DATEDIF(L3008,J3008,"D")</f>
        <v>35</v>
      </c>
      <c r="N3008" s="5">
        <v>35</v>
      </c>
      <c r="O3008" t="b">
        <v>1</v>
      </c>
      <c r="P3008">
        <v>413</v>
      </c>
      <c r="Q3008" t="b">
        <v>1</v>
      </c>
      <c r="R3008" t="s">
        <v>8276</v>
      </c>
      <c r="S3008" s="2">
        <f>IF(E3008=0,0,E3008/D3008*100)</f>
        <v>106.12433333333333</v>
      </c>
      <c r="T3008" s="4">
        <f>IF(E3008=0,0,E3008/P3008)</f>
        <v>38.543946731234868</v>
      </c>
      <c r="U3008" t="str">
        <f>PROPER(LEFT(R3008,(SEARCH("/",R3008)-2)+1))</f>
        <v>Music</v>
      </c>
      <c r="V3008" t="str">
        <f>PROPER(RIGHT(R3008,LEN(R3008)-SEARCH("/",R3008)))</f>
        <v>Rock</v>
      </c>
    </row>
    <row r="3009" spans="1:22" x14ac:dyDescent="0.25">
      <c r="A3009">
        <v>1309</v>
      </c>
      <c r="B3009" s="7" t="s">
        <v>1310</v>
      </c>
      <c r="C3009" s="7" t="s">
        <v>5419</v>
      </c>
      <c r="D3009" s="4">
        <v>11500</v>
      </c>
      <c r="E3009" s="4">
        <v>12879</v>
      </c>
      <c r="F3009" t="s">
        <v>8220</v>
      </c>
      <c r="G3009" t="s">
        <v>8224</v>
      </c>
      <c r="H3009" t="s">
        <v>8246</v>
      </c>
      <c r="I3009">
        <v>1444943468</v>
      </c>
      <c r="J3009" s="11">
        <f>(((I3009/60)/60)/24)+DATE(1970,1,1)</f>
        <v>42292.882731481484</v>
      </c>
      <c r="K3009">
        <v>1441919468</v>
      </c>
      <c r="L3009" s="15">
        <f>(((K3009/60)/60)/24)+DATE(1970,1,1)</f>
        <v>42257.882731481484</v>
      </c>
      <c r="M3009" s="63">
        <f>DATEDIF(L3009,J3009,"D")</f>
        <v>35</v>
      </c>
      <c r="N3009" s="5">
        <v>35</v>
      </c>
      <c r="O3009" t="b">
        <v>0</v>
      </c>
      <c r="P3009">
        <v>35</v>
      </c>
      <c r="Q3009" t="b">
        <v>0</v>
      </c>
      <c r="R3009" t="s">
        <v>8273</v>
      </c>
      <c r="S3009" s="2">
        <f>IF(E3009=0,0,E3009/D3009*100)</f>
        <v>111.99130434782609</v>
      </c>
      <c r="T3009" s="4">
        <f>IF(E3009=0,0,E3009/P3009)</f>
        <v>367.97142857142859</v>
      </c>
      <c r="U3009" t="str">
        <f>PROPER(LEFT(R3009,(SEARCH("/",R3009)-2)+1))</f>
        <v>Technology</v>
      </c>
      <c r="V3009" t="str">
        <f>PROPER(RIGHT(R3009,LEN(R3009)-SEARCH("/",R3009)))</f>
        <v>Wearables</v>
      </c>
    </row>
    <row r="3010" spans="1:22" x14ac:dyDescent="0.25">
      <c r="A3010">
        <v>1311</v>
      </c>
      <c r="B3010" s="7" t="s">
        <v>1312</v>
      </c>
      <c r="C3010" s="7" t="s">
        <v>5421</v>
      </c>
      <c r="D3010" s="4">
        <v>250000</v>
      </c>
      <c r="E3010" s="4">
        <v>80070</v>
      </c>
      <c r="F3010" t="s">
        <v>8220</v>
      </c>
      <c r="G3010" t="s">
        <v>8224</v>
      </c>
      <c r="H3010" t="s">
        <v>8246</v>
      </c>
      <c r="I3010">
        <v>1480536919</v>
      </c>
      <c r="J3010" s="11">
        <f>(((I3010/60)/60)/24)+DATE(1970,1,1)</f>
        <v>42704.843969907408</v>
      </c>
      <c r="K3010">
        <v>1477509319</v>
      </c>
      <c r="L3010" s="15">
        <f>(((K3010/60)/60)/24)+DATE(1970,1,1)</f>
        <v>42669.802303240736</v>
      </c>
      <c r="M3010" s="63">
        <f>DATEDIF(L3010,J3010,"D")</f>
        <v>35</v>
      </c>
      <c r="N3010" s="5">
        <v>35</v>
      </c>
      <c r="O3010" t="b">
        <v>0</v>
      </c>
      <c r="P3010">
        <v>100</v>
      </c>
      <c r="Q3010" t="b">
        <v>0</v>
      </c>
      <c r="R3010" t="s">
        <v>8273</v>
      </c>
      <c r="S3010" s="2">
        <f>IF(E3010=0,0,E3010/D3010*100)</f>
        <v>32.027999999999999</v>
      </c>
      <c r="T3010" s="4">
        <f>IF(E3010=0,0,E3010/P3010)</f>
        <v>800.7</v>
      </c>
      <c r="U3010" t="str">
        <f>PROPER(LEFT(R3010,(SEARCH("/",R3010)-2)+1))</f>
        <v>Technology</v>
      </c>
      <c r="V3010" t="str">
        <f>PROPER(RIGHT(R3010,LEN(R3010)-SEARCH("/",R3010)))</f>
        <v>Wearables</v>
      </c>
    </row>
    <row r="3011" spans="1:22" x14ac:dyDescent="0.25">
      <c r="A3011">
        <v>1316</v>
      </c>
      <c r="B3011" s="7" t="s">
        <v>1317</v>
      </c>
      <c r="C3011" s="7" t="s">
        <v>5426</v>
      </c>
      <c r="D3011" s="4">
        <v>75000</v>
      </c>
      <c r="E3011" s="4">
        <v>1</v>
      </c>
      <c r="F3011" t="s">
        <v>8220</v>
      </c>
      <c r="G3011" t="s">
        <v>8224</v>
      </c>
      <c r="H3011" t="s">
        <v>8246</v>
      </c>
      <c r="I3011">
        <v>1456700709</v>
      </c>
      <c r="J3011" s="11">
        <f>(((I3011/60)/60)/24)+DATE(1970,1,1)</f>
        <v>42428.961909722217</v>
      </c>
      <c r="K3011">
        <v>1453676709</v>
      </c>
      <c r="L3011" s="15">
        <f>(((K3011/60)/60)/24)+DATE(1970,1,1)</f>
        <v>42393.961909722217</v>
      </c>
      <c r="M3011" s="63">
        <f>DATEDIF(L3011,J3011,"D")</f>
        <v>35</v>
      </c>
      <c r="N3011" s="5">
        <v>35</v>
      </c>
      <c r="O3011" t="b">
        <v>0</v>
      </c>
      <c r="P3011">
        <v>1</v>
      </c>
      <c r="Q3011" t="b">
        <v>0</v>
      </c>
      <c r="R3011" t="s">
        <v>8273</v>
      </c>
      <c r="S3011" s="2">
        <f>IF(E3011=0,0,E3011/D3011*100)</f>
        <v>1.3333333333333333E-3</v>
      </c>
      <c r="T3011" s="4">
        <f>IF(E3011=0,0,E3011/P3011)</f>
        <v>1</v>
      </c>
      <c r="U3011" t="str">
        <f>PROPER(LEFT(R3011,(SEARCH("/",R3011)-2)+1))</f>
        <v>Technology</v>
      </c>
      <c r="V3011" t="str">
        <f>PROPER(RIGHT(R3011,LEN(R3011)-SEARCH("/",R3011)))</f>
        <v>Wearables</v>
      </c>
    </row>
    <row r="3012" spans="1:22" x14ac:dyDescent="0.25">
      <c r="A3012">
        <v>1323</v>
      </c>
      <c r="B3012" s="7" t="s">
        <v>1324</v>
      </c>
      <c r="C3012" s="7" t="s">
        <v>5433</v>
      </c>
      <c r="D3012" s="4">
        <v>15000</v>
      </c>
      <c r="E3012" s="4">
        <v>1332</v>
      </c>
      <c r="F3012" t="s">
        <v>8220</v>
      </c>
      <c r="G3012" t="s">
        <v>8224</v>
      </c>
      <c r="H3012" t="s">
        <v>8246</v>
      </c>
      <c r="I3012">
        <v>1461653700</v>
      </c>
      <c r="J3012" s="11">
        <f>(((I3012/60)/60)/24)+DATE(1970,1,1)</f>
        <v>42486.288194444445</v>
      </c>
      <c r="K3012">
        <v>1458665146</v>
      </c>
      <c r="L3012" s="15">
        <f>(((K3012/60)/60)/24)+DATE(1970,1,1)</f>
        <v>42451.698449074072</v>
      </c>
      <c r="M3012" s="63">
        <f>DATEDIF(L3012,J3012,"D")</f>
        <v>35</v>
      </c>
      <c r="N3012" s="5">
        <v>35</v>
      </c>
      <c r="O3012" t="b">
        <v>0</v>
      </c>
      <c r="P3012">
        <v>44</v>
      </c>
      <c r="Q3012" t="b">
        <v>0</v>
      </c>
      <c r="R3012" t="s">
        <v>8273</v>
      </c>
      <c r="S3012" s="2">
        <f>IF(E3012=0,0,E3012/D3012*100)</f>
        <v>8.8800000000000008</v>
      </c>
      <c r="T3012" s="4">
        <f>IF(E3012=0,0,E3012/P3012)</f>
        <v>30.272727272727273</v>
      </c>
      <c r="U3012" t="str">
        <f>PROPER(LEFT(R3012,(SEARCH("/",R3012)-2)+1))</f>
        <v>Technology</v>
      </c>
      <c r="V3012" t="str">
        <f>PROPER(RIGHT(R3012,LEN(R3012)-SEARCH("/",R3012)))</f>
        <v>Wearables</v>
      </c>
    </row>
    <row r="3013" spans="1:22" x14ac:dyDescent="0.25">
      <c r="A3013">
        <v>1336</v>
      </c>
      <c r="B3013" s="7" t="s">
        <v>1337</v>
      </c>
      <c r="C3013" s="7" t="s">
        <v>5446</v>
      </c>
      <c r="D3013" s="4">
        <v>100000</v>
      </c>
      <c r="E3013" s="4">
        <v>84947</v>
      </c>
      <c r="F3013" t="s">
        <v>8220</v>
      </c>
      <c r="G3013" t="s">
        <v>8224</v>
      </c>
      <c r="H3013" t="s">
        <v>8246</v>
      </c>
      <c r="I3013">
        <v>1418849028</v>
      </c>
      <c r="J3013" s="11">
        <f>(((I3013/60)/60)/24)+DATE(1970,1,1)</f>
        <v>41990.863750000004</v>
      </c>
      <c r="K3013">
        <v>1415825028</v>
      </c>
      <c r="L3013" s="15">
        <f>(((K3013/60)/60)/24)+DATE(1970,1,1)</f>
        <v>41955.863750000004</v>
      </c>
      <c r="M3013" s="63">
        <f>DATEDIF(L3013,J3013,"D")</f>
        <v>35</v>
      </c>
      <c r="N3013" s="5">
        <v>35</v>
      </c>
      <c r="O3013" t="b">
        <v>0</v>
      </c>
      <c r="P3013">
        <v>224</v>
      </c>
      <c r="Q3013" t="b">
        <v>0</v>
      </c>
      <c r="R3013" t="s">
        <v>8273</v>
      </c>
      <c r="S3013" s="2">
        <f>IF(E3013=0,0,E3013/D3013*100)</f>
        <v>84.946999999999989</v>
      </c>
      <c r="T3013" s="4">
        <f>IF(E3013=0,0,E3013/P3013)</f>
        <v>379.22767857142856</v>
      </c>
      <c r="U3013" t="str">
        <f>PROPER(LEFT(R3013,(SEARCH("/",R3013)-2)+1))</f>
        <v>Technology</v>
      </c>
      <c r="V3013" t="str">
        <f>PROPER(RIGHT(R3013,LEN(R3013)-SEARCH("/",R3013)))</f>
        <v>Wearables</v>
      </c>
    </row>
    <row r="3014" spans="1:22" x14ac:dyDescent="0.25">
      <c r="A3014">
        <v>1345</v>
      </c>
      <c r="B3014" s="7" t="s">
        <v>1346</v>
      </c>
      <c r="C3014" s="7" t="s">
        <v>5455</v>
      </c>
      <c r="D3014" s="4">
        <v>300</v>
      </c>
      <c r="E3014" s="4">
        <v>375</v>
      </c>
      <c r="F3014" t="s">
        <v>8219</v>
      </c>
      <c r="G3014" t="s">
        <v>8224</v>
      </c>
      <c r="H3014" t="s">
        <v>8246</v>
      </c>
      <c r="I3014">
        <v>1405366359</v>
      </c>
      <c r="J3014" s="11">
        <f>(((I3014/60)/60)/24)+DATE(1970,1,1)</f>
        <v>41834.814340277779</v>
      </c>
      <c r="K3014">
        <v>1402342359</v>
      </c>
      <c r="L3014" s="15">
        <f>(((K3014/60)/60)/24)+DATE(1970,1,1)</f>
        <v>41799.814340277779</v>
      </c>
      <c r="M3014" s="63">
        <f>DATEDIF(L3014,J3014,"D")</f>
        <v>35</v>
      </c>
      <c r="N3014" s="5">
        <v>35</v>
      </c>
      <c r="O3014" t="b">
        <v>0</v>
      </c>
      <c r="P3014">
        <v>7</v>
      </c>
      <c r="Q3014" t="b">
        <v>1</v>
      </c>
      <c r="R3014" t="s">
        <v>8274</v>
      </c>
      <c r="S3014" s="2">
        <f>IF(E3014=0,0,E3014/D3014*100)</f>
        <v>125</v>
      </c>
      <c r="T3014" s="4">
        <f>IF(E3014=0,0,E3014/P3014)</f>
        <v>53.571428571428569</v>
      </c>
      <c r="U3014" t="str">
        <f>PROPER(LEFT(R3014,(SEARCH("/",R3014)-2)+1))</f>
        <v>Publishing</v>
      </c>
      <c r="V3014" t="str">
        <f>PROPER(RIGHT(R3014,LEN(R3014)-SEARCH("/",R3014)))</f>
        <v>Nonfiction</v>
      </c>
    </row>
    <row r="3015" spans="1:22" x14ac:dyDescent="0.25">
      <c r="A3015">
        <v>1353</v>
      </c>
      <c r="B3015" s="7" t="s">
        <v>1354</v>
      </c>
      <c r="C3015" s="7" t="s">
        <v>5463</v>
      </c>
      <c r="D3015" s="4">
        <v>1000</v>
      </c>
      <c r="E3015" s="4">
        <v>1336</v>
      </c>
      <c r="F3015" t="s">
        <v>8219</v>
      </c>
      <c r="G3015" t="s">
        <v>8224</v>
      </c>
      <c r="H3015" t="s">
        <v>8246</v>
      </c>
      <c r="I3015">
        <v>1362960000</v>
      </c>
      <c r="J3015" s="11">
        <f>(((I3015/60)/60)/24)+DATE(1970,1,1)</f>
        <v>41344</v>
      </c>
      <c r="K3015">
        <v>1359946188</v>
      </c>
      <c r="L3015" s="15">
        <f>(((K3015/60)/60)/24)+DATE(1970,1,1)</f>
        <v>41309.11791666667</v>
      </c>
      <c r="M3015" s="63">
        <f>DATEDIF(L3015,J3015,"D")</f>
        <v>35</v>
      </c>
      <c r="N3015" s="5">
        <v>35</v>
      </c>
      <c r="O3015" t="b">
        <v>0</v>
      </c>
      <c r="P3015">
        <v>42</v>
      </c>
      <c r="Q3015" t="b">
        <v>1</v>
      </c>
      <c r="R3015" t="s">
        <v>8274</v>
      </c>
      <c r="S3015" s="2">
        <f>IF(E3015=0,0,E3015/D3015*100)</f>
        <v>133.6</v>
      </c>
      <c r="T3015" s="4">
        <f>IF(E3015=0,0,E3015/P3015)</f>
        <v>31.80952380952381</v>
      </c>
      <c r="U3015" t="str">
        <f>PROPER(LEFT(R3015,(SEARCH("/",R3015)-2)+1))</f>
        <v>Publishing</v>
      </c>
      <c r="V3015" t="str">
        <f>PROPER(RIGHT(R3015,LEN(R3015)-SEARCH("/",R3015)))</f>
        <v>Nonfiction</v>
      </c>
    </row>
    <row r="3016" spans="1:22" x14ac:dyDescent="0.25">
      <c r="A3016">
        <v>1400</v>
      </c>
      <c r="B3016" s="7" t="s">
        <v>1401</v>
      </c>
      <c r="C3016" s="7" t="s">
        <v>5510</v>
      </c>
      <c r="D3016" s="4">
        <v>350</v>
      </c>
      <c r="E3016" s="4">
        <v>586</v>
      </c>
      <c r="F3016" t="s">
        <v>8219</v>
      </c>
      <c r="G3016" t="s">
        <v>8225</v>
      </c>
      <c r="H3016" t="s">
        <v>8247</v>
      </c>
      <c r="I3016">
        <v>1465709400</v>
      </c>
      <c r="J3016" s="11">
        <f>(((I3016/60)/60)/24)+DATE(1970,1,1)</f>
        <v>42533.229166666672</v>
      </c>
      <c r="K3016">
        <v>1462695073</v>
      </c>
      <c r="L3016" s="15">
        <f>(((K3016/60)/60)/24)+DATE(1970,1,1)</f>
        <v>42498.341122685189</v>
      </c>
      <c r="M3016" s="63">
        <f>DATEDIF(L3016,J3016,"D")</f>
        <v>35</v>
      </c>
      <c r="N3016" s="5">
        <v>35</v>
      </c>
      <c r="O3016" t="b">
        <v>0</v>
      </c>
      <c r="P3016">
        <v>34</v>
      </c>
      <c r="Q3016" t="b">
        <v>1</v>
      </c>
      <c r="R3016" t="s">
        <v>8276</v>
      </c>
      <c r="S3016" s="2">
        <f>IF(E3016=0,0,E3016/D3016*100)</f>
        <v>167.42857142857144</v>
      </c>
      <c r="T3016" s="4">
        <f>IF(E3016=0,0,E3016/P3016)</f>
        <v>17.235294117647058</v>
      </c>
      <c r="U3016" t="str">
        <f>PROPER(LEFT(R3016,(SEARCH("/",R3016)-2)+1))</f>
        <v>Music</v>
      </c>
      <c r="V3016" t="str">
        <f>PROPER(RIGHT(R3016,LEN(R3016)-SEARCH("/",R3016)))</f>
        <v>Rock</v>
      </c>
    </row>
    <row r="3017" spans="1:22" x14ac:dyDescent="0.25">
      <c r="A3017">
        <v>1521</v>
      </c>
      <c r="B3017" s="7" t="s">
        <v>1522</v>
      </c>
      <c r="C3017" s="7" t="s">
        <v>5631</v>
      </c>
      <c r="D3017" s="4">
        <v>37500</v>
      </c>
      <c r="E3017" s="4">
        <v>40055</v>
      </c>
      <c r="F3017" t="s">
        <v>8219</v>
      </c>
      <c r="G3017" t="s">
        <v>8224</v>
      </c>
      <c r="H3017" t="s">
        <v>8246</v>
      </c>
      <c r="I3017">
        <v>1465272091</v>
      </c>
      <c r="J3017" s="11">
        <f>(((I3017/60)/60)/24)+DATE(1970,1,1)</f>
        <v>42528.167719907404</v>
      </c>
      <c r="K3017">
        <v>1462248091</v>
      </c>
      <c r="L3017" s="15">
        <f>(((K3017/60)/60)/24)+DATE(1970,1,1)</f>
        <v>42493.167719907404</v>
      </c>
      <c r="M3017" s="63">
        <f>DATEDIF(L3017,J3017,"D")</f>
        <v>35</v>
      </c>
      <c r="N3017" s="5">
        <v>35</v>
      </c>
      <c r="O3017" t="b">
        <v>1</v>
      </c>
      <c r="P3017">
        <v>235</v>
      </c>
      <c r="Q3017" t="b">
        <v>1</v>
      </c>
      <c r="R3017" t="s">
        <v>8285</v>
      </c>
      <c r="S3017" s="2">
        <f>IF(E3017=0,0,E3017/D3017*100)</f>
        <v>106.81333333333333</v>
      </c>
      <c r="T3017" s="4">
        <f>IF(E3017=0,0,E3017/P3017)</f>
        <v>170.44680851063831</v>
      </c>
      <c r="U3017" t="str">
        <f>PROPER(LEFT(R3017,(SEARCH("/",R3017)-2)+1))</f>
        <v>Photography</v>
      </c>
      <c r="V3017" t="str">
        <f>PROPER(RIGHT(R3017,LEN(R3017)-SEARCH("/",R3017)))</f>
        <v>Photobooks</v>
      </c>
    </row>
    <row r="3018" spans="1:22" x14ac:dyDescent="0.25">
      <c r="A3018">
        <v>1568</v>
      </c>
      <c r="B3018" s="7" t="s">
        <v>1569</v>
      </c>
      <c r="C3018" s="7" t="s">
        <v>5678</v>
      </c>
      <c r="D3018" s="4">
        <v>25000</v>
      </c>
      <c r="E3018" s="4">
        <v>3410</v>
      </c>
      <c r="F3018" t="s">
        <v>8220</v>
      </c>
      <c r="G3018" t="s">
        <v>8224</v>
      </c>
      <c r="H3018" t="s">
        <v>8246</v>
      </c>
      <c r="I3018">
        <v>1419384585</v>
      </c>
      <c r="J3018" s="11">
        <f>(((I3018/60)/60)/24)+DATE(1970,1,1)</f>
        <v>41997.062326388885</v>
      </c>
      <c r="K3018">
        <v>1416360585</v>
      </c>
      <c r="L3018" s="15">
        <f>(((K3018/60)/60)/24)+DATE(1970,1,1)</f>
        <v>41962.062326388885</v>
      </c>
      <c r="M3018" s="63">
        <f>DATEDIF(L3018,J3018,"D")</f>
        <v>35</v>
      </c>
      <c r="N3018" s="5">
        <v>35</v>
      </c>
      <c r="O3018" t="b">
        <v>0</v>
      </c>
      <c r="P3018">
        <v>22</v>
      </c>
      <c r="Q3018" t="b">
        <v>0</v>
      </c>
      <c r="R3018" t="s">
        <v>8290</v>
      </c>
      <c r="S3018" s="2">
        <f>IF(E3018=0,0,E3018/D3018*100)</f>
        <v>13.639999999999999</v>
      </c>
      <c r="T3018" s="4">
        <f>IF(E3018=0,0,E3018/P3018)</f>
        <v>155</v>
      </c>
      <c r="U3018" t="str">
        <f>PROPER(LEFT(R3018,(SEARCH("/",R3018)-2)+1))</f>
        <v>Publishing</v>
      </c>
      <c r="V3018" t="str">
        <f>PROPER(RIGHT(R3018,LEN(R3018)-SEARCH("/",R3018)))</f>
        <v>Art Books</v>
      </c>
    </row>
    <row r="3019" spans="1:22" x14ac:dyDescent="0.25">
      <c r="A3019">
        <v>1574</v>
      </c>
      <c r="B3019" s="7" t="s">
        <v>1575</v>
      </c>
      <c r="C3019" s="7" t="s">
        <v>5684</v>
      </c>
      <c r="D3019" s="4">
        <v>10000</v>
      </c>
      <c r="E3019" s="4">
        <v>506</v>
      </c>
      <c r="F3019" t="s">
        <v>8220</v>
      </c>
      <c r="G3019" t="s">
        <v>8224</v>
      </c>
      <c r="H3019" t="s">
        <v>8246</v>
      </c>
      <c r="I3019">
        <v>1424211329</v>
      </c>
      <c r="J3019" s="11">
        <f>(((I3019/60)/60)/24)+DATE(1970,1,1)</f>
        <v>42052.927418981482</v>
      </c>
      <c r="K3019">
        <v>1421187329</v>
      </c>
      <c r="L3019" s="15">
        <f>(((K3019/60)/60)/24)+DATE(1970,1,1)</f>
        <v>42017.927418981482</v>
      </c>
      <c r="M3019" s="63">
        <f>DATEDIF(L3019,J3019,"D")</f>
        <v>35</v>
      </c>
      <c r="N3019" s="5">
        <v>35</v>
      </c>
      <c r="O3019" t="b">
        <v>0</v>
      </c>
      <c r="P3019">
        <v>6</v>
      </c>
      <c r="Q3019" t="b">
        <v>0</v>
      </c>
      <c r="R3019" t="s">
        <v>8290</v>
      </c>
      <c r="S3019" s="2">
        <f>IF(E3019=0,0,E3019/D3019*100)</f>
        <v>5.0599999999999996</v>
      </c>
      <c r="T3019" s="4">
        <f>IF(E3019=0,0,E3019/P3019)</f>
        <v>84.333333333333329</v>
      </c>
      <c r="U3019" t="str">
        <f>PROPER(LEFT(R3019,(SEARCH("/",R3019)-2)+1))</f>
        <v>Publishing</v>
      </c>
      <c r="V3019" t="str">
        <f>PROPER(RIGHT(R3019,LEN(R3019)-SEARCH("/",R3019)))</f>
        <v>Art Books</v>
      </c>
    </row>
    <row r="3020" spans="1:22" x14ac:dyDescent="0.25">
      <c r="A3020">
        <v>1770</v>
      </c>
      <c r="B3020" s="7" t="s">
        <v>1771</v>
      </c>
      <c r="C3020" s="7" t="s">
        <v>5880</v>
      </c>
      <c r="D3020" s="4">
        <v>24500</v>
      </c>
      <c r="E3020" s="4">
        <v>13846</v>
      </c>
      <c r="F3020" t="s">
        <v>8221</v>
      </c>
      <c r="G3020" t="s">
        <v>8224</v>
      </c>
      <c r="H3020" t="s">
        <v>8246</v>
      </c>
      <c r="I3020">
        <v>1413312194</v>
      </c>
      <c r="J3020" s="11">
        <f>(((I3020/60)/60)/24)+DATE(1970,1,1)</f>
        <v>41926.780023148152</v>
      </c>
      <c r="K3020">
        <v>1410288194</v>
      </c>
      <c r="L3020" s="15">
        <f>(((K3020/60)/60)/24)+DATE(1970,1,1)</f>
        <v>41891.780023148152</v>
      </c>
      <c r="M3020" s="63">
        <f>DATEDIF(L3020,J3020,"D")</f>
        <v>35</v>
      </c>
      <c r="N3020" s="5">
        <v>35</v>
      </c>
      <c r="O3020" t="b">
        <v>1</v>
      </c>
      <c r="P3020">
        <v>92</v>
      </c>
      <c r="Q3020" t="b">
        <v>0</v>
      </c>
      <c r="R3020" t="s">
        <v>8285</v>
      </c>
      <c r="S3020" s="2">
        <f>IF(E3020=0,0,E3020/D3020*100)</f>
        <v>56.51428571428572</v>
      </c>
      <c r="T3020" s="4">
        <f>IF(E3020=0,0,E3020/P3020)</f>
        <v>150.5</v>
      </c>
      <c r="U3020" t="str">
        <f>PROPER(LEFT(R3020,(SEARCH("/",R3020)-2)+1))</f>
        <v>Photography</v>
      </c>
      <c r="V3020" t="str">
        <f>PROPER(RIGHT(R3020,LEN(R3020)-SEARCH("/",R3020)))</f>
        <v>Photobooks</v>
      </c>
    </row>
    <row r="3021" spans="1:22" x14ac:dyDescent="0.25">
      <c r="A3021">
        <v>1794</v>
      </c>
      <c r="B3021" s="7" t="s">
        <v>1795</v>
      </c>
      <c r="C3021" s="7" t="s">
        <v>5904</v>
      </c>
      <c r="D3021" s="4">
        <v>9000</v>
      </c>
      <c r="E3021" s="4">
        <v>997</v>
      </c>
      <c r="F3021" t="s">
        <v>8221</v>
      </c>
      <c r="G3021" t="s">
        <v>8224</v>
      </c>
      <c r="H3021" t="s">
        <v>8246</v>
      </c>
      <c r="I3021">
        <v>1423660422</v>
      </c>
      <c r="J3021" s="11">
        <f>(((I3021/60)/60)/24)+DATE(1970,1,1)</f>
        <v>42046.551180555558</v>
      </c>
      <c r="K3021">
        <v>1420636422</v>
      </c>
      <c r="L3021" s="15">
        <f>(((K3021/60)/60)/24)+DATE(1970,1,1)</f>
        <v>42011.551180555558</v>
      </c>
      <c r="M3021" s="63">
        <f>DATEDIF(L3021,J3021,"D")</f>
        <v>35</v>
      </c>
      <c r="N3021" s="5">
        <v>35</v>
      </c>
      <c r="O3021" t="b">
        <v>1</v>
      </c>
      <c r="P3021">
        <v>18</v>
      </c>
      <c r="Q3021" t="b">
        <v>0</v>
      </c>
      <c r="R3021" t="s">
        <v>8285</v>
      </c>
      <c r="S3021" s="2">
        <f>IF(E3021=0,0,E3021/D3021*100)</f>
        <v>11.077777777777778</v>
      </c>
      <c r="T3021" s="4">
        <f>IF(E3021=0,0,E3021/P3021)</f>
        <v>55.388888888888886</v>
      </c>
      <c r="U3021" t="str">
        <f>PROPER(LEFT(R3021,(SEARCH("/",R3021)-2)+1))</f>
        <v>Photography</v>
      </c>
      <c r="V3021" t="str">
        <f>PROPER(RIGHT(R3021,LEN(R3021)-SEARCH("/",R3021)))</f>
        <v>Photobooks</v>
      </c>
    </row>
    <row r="3022" spans="1:22" x14ac:dyDescent="0.25">
      <c r="A3022">
        <v>1806</v>
      </c>
      <c r="B3022" s="7" t="s">
        <v>1807</v>
      </c>
      <c r="C3022" s="7" t="s">
        <v>5916</v>
      </c>
      <c r="D3022" s="4">
        <v>20000</v>
      </c>
      <c r="E3022" s="4">
        <v>591</v>
      </c>
      <c r="F3022" t="s">
        <v>8221</v>
      </c>
      <c r="G3022" t="s">
        <v>8225</v>
      </c>
      <c r="H3022" t="s">
        <v>8247</v>
      </c>
      <c r="I3022">
        <v>1412090349</v>
      </c>
      <c r="J3022" s="11">
        <f>(((I3022/60)/60)/24)+DATE(1970,1,1)</f>
        <v>41912.638298611113</v>
      </c>
      <c r="K3022">
        <v>1409066349</v>
      </c>
      <c r="L3022" s="15">
        <f>(((K3022/60)/60)/24)+DATE(1970,1,1)</f>
        <v>41877.638298611113</v>
      </c>
      <c r="M3022" s="63">
        <f>DATEDIF(L3022,J3022,"D")</f>
        <v>35</v>
      </c>
      <c r="N3022" s="5">
        <v>35</v>
      </c>
      <c r="O3022" t="b">
        <v>1</v>
      </c>
      <c r="P3022">
        <v>8</v>
      </c>
      <c r="Q3022" t="b">
        <v>0</v>
      </c>
      <c r="R3022" t="s">
        <v>8285</v>
      </c>
      <c r="S3022" s="2">
        <f>IF(E3022=0,0,E3022/D3022*100)</f>
        <v>2.9550000000000001</v>
      </c>
      <c r="T3022" s="4">
        <f>IF(E3022=0,0,E3022/P3022)</f>
        <v>73.875</v>
      </c>
      <c r="U3022" t="str">
        <f>PROPER(LEFT(R3022,(SEARCH("/",R3022)-2)+1))</f>
        <v>Photography</v>
      </c>
      <c r="V3022" t="str">
        <f>PROPER(RIGHT(R3022,LEN(R3022)-SEARCH("/",R3022)))</f>
        <v>Photobooks</v>
      </c>
    </row>
    <row r="3023" spans="1:22" x14ac:dyDescent="0.25">
      <c r="A3023">
        <v>1808</v>
      </c>
      <c r="B3023" s="7" t="s">
        <v>1809</v>
      </c>
      <c r="C3023" s="7" t="s">
        <v>5918</v>
      </c>
      <c r="D3023" s="4">
        <v>28000</v>
      </c>
      <c r="E3023" s="4">
        <v>11594</v>
      </c>
      <c r="F3023" t="s">
        <v>8221</v>
      </c>
      <c r="G3023" t="s">
        <v>8224</v>
      </c>
      <c r="H3023" t="s">
        <v>8246</v>
      </c>
      <c r="I3023">
        <v>1486830030</v>
      </c>
      <c r="J3023" s="11">
        <f>(((I3023/60)/60)/24)+DATE(1970,1,1)</f>
        <v>42777.680902777778</v>
      </c>
      <c r="K3023">
        <v>1483806030</v>
      </c>
      <c r="L3023" s="15">
        <f>(((K3023/60)/60)/24)+DATE(1970,1,1)</f>
        <v>42742.680902777778</v>
      </c>
      <c r="M3023" s="63">
        <f>DATEDIF(L3023,J3023,"D")</f>
        <v>35</v>
      </c>
      <c r="N3023" s="5">
        <v>35</v>
      </c>
      <c r="O3023" t="b">
        <v>1</v>
      </c>
      <c r="P3023">
        <v>96</v>
      </c>
      <c r="Q3023" t="b">
        <v>0</v>
      </c>
      <c r="R3023" t="s">
        <v>8285</v>
      </c>
      <c r="S3023" s="2">
        <f>IF(E3023=0,0,E3023/D3023*100)</f>
        <v>41.407142857142858</v>
      </c>
      <c r="T3023" s="4">
        <f>IF(E3023=0,0,E3023/P3023)</f>
        <v>120.77083333333333</v>
      </c>
      <c r="U3023" t="str">
        <f>PROPER(LEFT(R3023,(SEARCH("/",R3023)-2)+1))</f>
        <v>Photography</v>
      </c>
      <c r="V3023" t="str">
        <f>PROPER(RIGHT(R3023,LEN(R3023)-SEARCH("/",R3023)))</f>
        <v>Photobooks</v>
      </c>
    </row>
    <row r="3024" spans="1:22" x14ac:dyDescent="0.25">
      <c r="A3024">
        <v>1809</v>
      </c>
      <c r="B3024" s="7" t="s">
        <v>1810</v>
      </c>
      <c r="C3024" s="7" t="s">
        <v>5919</v>
      </c>
      <c r="D3024" s="4">
        <v>3500</v>
      </c>
      <c r="E3024" s="4">
        <v>380</v>
      </c>
      <c r="F3024" t="s">
        <v>8221</v>
      </c>
      <c r="G3024" t="s">
        <v>8229</v>
      </c>
      <c r="H3024" t="s">
        <v>8251</v>
      </c>
      <c r="I3024">
        <v>1425246439</v>
      </c>
      <c r="J3024" s="11">
        <f>(((I3024/60)/60)/24)+DATE(1970,1,1)</f>
        <v>42064.907858796301</v>
      </c>
      <c r="K3024">
        <v>1422222439</v>
      </c>
      <c r="L3024" s="15">
        <f>(((K3024/60)/60)/24)+DATE(1970,1,1)</f>
        <v>42029.907858796301</v>
      </c>
      <c r="M3024" s="63">
        <f>DATEDIF(L3024,J3024,"D")</f>
        <v>35</v>
      </c>
      <c r="N3024" s="5">
        <v>35</v>
      </c>
      <c r="O3024" t="b">
        <v>1</v>
      </c>
      <c r="P3024">
        <v>9</v>
      </c>
      <c r="Q3024" t="b">
        <v>0</v>
      </c>
      <c r="R3024" t="s">
        <v>8285</v>
      </c>
      <c r="S3024" s="2">
        <f>IF(E3024=0,0,E3024/D3024*100)</f>
        <v>10.857142857142858</v>
      </c>
      <c r="T3024" s="4">
        <f>IF(E3024=0,0,E3024/P3024)</f>
        <v>42.222222222222221</v>
      </c>
      <c r="U3024" t="str">
        <f>PROPER(LEFT(R3024,(SEARCH("/",R3024)-2)+1))</f>
        <v>Photography</v>
      </c>
      <c r="V3024" t="str">
        <f>PROPER(RIGHT(R3024,LEN(R3024)-SEARCH("/",R3024)))</f>
        <v>Photobooks</v>
      </c>
    </row>
    <row r="3025" spans="1:22" x14ac:dyDescent="0.25">
      <c r="A3025">
        <v>1865</v>
      </c>
      <c r="B3025" s="7" t="s">
        <v>1866</v>
      </c>
      <c r="C3025" s="7" t="s">
        <v>5975</v>
      </c>
      <c r="D3025" s="4">
        <v>110000</v>
      </c>
      <c r="E3025" s="4">
        <v>4</v>
      </c>
      <c r="F3025" t="s">
        <v>8221</v>
      </c>
      <c r="G3025" t="s">
        <v>8225</v>
      </c>
      <c r="H3025" t="s">
        <v>8247</v>
      </c>
      <c r="I3025">
        <v>1478425747</v>
      </c>
      <c r="J3025" s="11">
        <f>(((I3025/60)/60)/24)+DATE(1970,1,1)</f>
        <v>42680.409108796302</v>
      </c>
      <c r="K3025">
        <v>1475398147</v>
      </c>
      <c r="L3025" s="15">
        <f>(((K3025/60)/60)/24)+DATE(1970,1,1)</f>
        <v>42645.367442129631</v>
      </c>
      <c r="M3025" s="63">
        <f>DATEDIF(L3025,J3025,"D")</f>
        <v>35</v>
      </c>
      <c r="N3025" s="5">
        <v>35</v>
      </c>
      <c r="O3025" t="b">
        <v>0</v>
      </c>
      <c r="P3025">
        <v>2</v>
      </c>
      <c r="Q3025" t="b">
        <v>0</v>
      </c>
      <c r="R3025" t="s">
        <v>8283</v>
      </c>
      <c r="S3025" s="2">
        <f>IF(E3025=0,0,E3025/D3025*100)</f>
        <v>3.6363636363636364E-3</v>
      </c>
      <c r="T3025" s="4">
        <f>IF(E3025=0,0,E3025/P3025)</f>
        <v>2</v>
      </c>
      <c r="U3025" t="str">
        <f>PROPER(LEFT(R3025,(SEARCH("/",R3025)-2)+1))</f>
        <v>Games</v>
      </c>
      <c r="V3025" t="str">
        <f>PROPER(RIGHT(R3025,LEN(R3025)-SEARCH("/",R3025)))</f>
        <v>Mobile Games</v>
      </c>
    </row>
    <row r="3026" spans="1:22" x14ac:dyDescent="0.25">
      <c r="A3026">
        <v>1884</v>
      </c>
      <c r="B3026" s="7" t="s">
        <v>1885</v>
      </c>
      <c r="C3026" s="7" t="s">
        <v>5994</v>
      </c>
      <c r="D3026" s="4">
        <v>1000</v>
      </c>
      <c r="E3026" s="4">
        <v>1351</v>
      </c>
      <c r="F3026" t="s">
        <v>8219</v>
      </c>
      <c r="G3026" t="s">
        <v>8224</v>
      </c>
      <c r="H3026" t="s">
        <v>8246</v>
      </c>
      <c r="I3026">
        <v>1354017600</v>
      </c>
      <c r="J3026" s="11">
        <f>(((I3026/60)/60)/24)+DATE(1970,1,1)</f>
        <v>41240.5</v>
      </c>
      <c r="K3026">
        <v>1350967535</v>
      </c>
      <c r="L3026" s="15">
        <f>(((K3026/60)/60)/24)+DATE(1970,1,1)</f>
        <v>41205.198321759257</v>
      </c>
      <c r="M3026" s="63">
        <f>DATEDIF(L3026,J3026,"D")</f>
        <v>35</v>
      </c>
      <c r="N3026" s="5">
        <v>35</v>
      </c>
      <c r="O3026" t="b">
        <v>0</v>
      </c>
      <c r="P3026">
        <v>26</v>
      </c>
      <c r="Q3026" t="b">
        <v>1</v>
      </c>
      <c r="R3026" t="s">
        <v>8279</v>
      </c>
      <c r="S3026" s="2">
        <f>IF(E3026=0,0,E3026/D3026*100)</f>
        <v>135.1</v>
      </c>
      <c r="T3026" s="4">
        <f>IF(E3026=0,0,E3026/P3026)</f>
        <v>51.96153846153846</v>
      </c>
      <c r="U3026" t="str">
        <f>PROPER(LEFT(R3026,(SEARCH("/",R3026)-2)+1))</f>
        <v>Music</v>
      </c>
      <c r="V3026" t="str">
        <f>PROPER(RIGHT(R3026,LEN(R3026)-SEARCH("/",R3026)))</f>
        <v>Indie Rock</v>
      </c>
    </row>
    <row r="3027" spans="1:22" x14ac:dyDescent="0.25">
      <c r="A3027">
        <v>1898</v>
      </c>
      <c r="B3027" s="7" t="s">
        <v>1899</v>
      </c>
      <c r="C3027" s="7" t="s">
        <v>6008</v>
      </c>
      <c r="D3027" s="4">
        <v>1000</v>
      </c>
      <c r="E3027" s="4">
        <v>1445</v>
      </c>
      <c r="F3027" t="s">
        <v>8219</v>
      </c>
      <c r="G3027" t="s">
        <v>8224</v>
      </c>
      <c r="H3027" t="s">
        <v>8246</v>
      </c>
      <c r="I3027">
        <v>1454349600</v>
      </c>
      <c r="J3027" s="11">
        <f>(((I3027/60)/60)/24)+DATE(1970,1,1)</f>
        <v>42401.75</v>
      </c>
      <c r="K3027">
        <v>1451277473</v>
      </c>
      <c r="L3027" s="15">
        <f>(((K3027/60)/60)/24)+DATE(1970,1,1)</f>
        <v>42366.192974537036</v>
      </c>
      <c r="M3027" s="63">
        <f>DATEDIF(L3027,J3027,"D")</f>
        <v>35</v>
      </c>
      <c r="N3027" s="5">
        <v>35</v>
      </c>
      <c r="O3027" t="b">
        <v>0</v>
      </c>
      <c r="P3027">
        <v>21</v>
      </c>
      <c r="Q3027" t="b">
        <v>1</v>
      </c>
      <c r="R3027" t="s">
        <v>8279</v>
      </c>
      <c r="S3027" s="2">
        <f>IF(E3027=0,0,E3027/D3027*100)</f>
        <v>144.5</v>
      </c>
      <c r="T3027" s="4">
        <f>IF(E3027=0,0,E3027/P3027)</f>
        <v>68.80952380952381</v>
      </c>
      <c r="U3027" t="str">
        <f>PROPER(LEFT(R3027,(SEARCH("/",R3027)-2)+1))</f>
        <v>Music</v>
      </c>
      <c r="V3027" t="str">
        <f>PROPER(RIGHT(R3027,LEN(R3027)-SEARCH("/",R3027)))</f>
        <v>Indie Rock</v>
      </c>
    </row>
    <row r="3028" spans="1:22" x14ac:dyDescent="0.25">
      <c r="A3028">
        <v>1918</v>
      </c>
      <c r="B3028" s="7" t="s">
        <v>1919</v>
      </c>
      <c r="C3028" s="7" t="s">
        <v>6028</v>
      </c>
      <c r="D3028" s="4">
        <v>25000</v>
      </c>
      <c r="E3028" s="4">
        <v>260</v>
      </c>
      <c r="F3028" t="s">
        <v>8221</v>
      </c>
      <c r="G3028" t="s">
        <v>8224</v>
      </c>
      <c r="H3028" t="s">
        <v>8246</v>
      </c>
      <c r="I3028">
        <v>1407869851</v>
      </c>
      <c r="J3028" s="11">
        <f>(((I3028/60)/60)/24)+DATE(1970,1,1)</f>
        <v>41863.789942129632</v>
      </c>
      <c r="K3028">
        <v>1404845851</v>
      </c>
      <c r="L3028" s="15">
        <f>(((K3028/60)/60)/24)+DATE(1970,1,1)</f>
        <v>41828.789942129632</v>
      </c>
      <c r="M3028" s="63">
        <f>DATEDIF(L3028,J3028,"D")</f>
        <v>35</v>
      </c>
      <c r="N3028" s="5">
        <v>35</v>
      </c>
      <c r="O3028" t="b">
        <v>0</v>
      </c>
      <c r="P3028">
        <v>9</v>
      </c>
      <c r="Q3028" t="b">
        <v>0</v>
      </c>
      <c r="R3028" t="s">
        <v>8294</v>
      </c>
      <c r="S3028" s="2">
        <f>IF(E3028=0,0,E3028/D3028*100)</f>
        <v>1.04</v>
      </c>
      <c r="T3028" s="4">
        <f>IF(E3028=0,0,E3028/P3028)</f>
        <v>28.888888888888889</v>
      </c>
      <c r="U3028" t="str">
        <f>PROPER(LEFT(R3028,(SEARCH("/",R3028)-2)+1))</f>
        <v>Technology</v>
      </c>
      <c r="V3028" t="str">
        <f>PROPER(RIGHT(R3028,LEN(R3028)-SEARCH("/",R3028)))</f>
        <v>Gadgets</v>
      </c>
    </row>
    <row r="3029" spans="1:22" x14ac:dyDescent="0.25">
      <c r="A3029">
        <v>1963</v>
      </c>
      <c r="B3029" s="7" t="s">
        <v>1964</v>
      </c>
      <c r="C3029" s="7" t="s">
        <v>6073</v>
      </c>
      <c r="D3029" s="4">
        <v>19000</v>
      </c>
      <c r="E3029" s="4">
        <v>24108</v>
      </c>
      <c r="F3029" t="s">
        <v>8219</v>
      </c>
      <c r="G3029" t="s">
        <v>8225</v>
      </c>
      <c r="H3029" t="s">
        <v>8247</v>
      </c>
      <c r="I3029">
        <v>1410862734</v>
      </c>
      <c r="J3029" s="11">
        <f>(((I3029/60)/60)/24)+DATE(1970,1,1)</f>
        <v>41898.429791666669</v>
      </c>
      <c r="K3029">
        <v>1407838734</v>
      </c>
      <c r="L3029" s="15">
        <f>(((K3029/60)/60)/24)+DATE(1970,1,1)</f>
        <v>41863.429791666669</v>
      </c>
      <c r="M3029" s="63">
        <f>DATEDIF(L3029,J3029,"D")</f>
        <v>35</v>
      </c>
      <c r="N3029" s="5">
        <v>35</v>
      </c>
      <c r="O3029" t="b">
        <v>1</v>
      </c>
      <c r="P3029">
        <v>205</v>
      </c>
      <c r="Q3029" t="b">
        <v>1</v>
      </c>
      <c r="R3029" t="s">
        <v>8295</v>
      </c>
      <c r="S3029" s="2">
        <f>IF(E3029=0,0,E3029/D3029*100)</f>
        <v>126.8842105263158</v>
      </c>
      <c r="T3029" s="4">
        <f>IF(E3029=0,0,E3029/P3029)</f>
        <v>117.6</v>
      </c>
      <c r="U3029" t="str">
        <f>PROPER(LEFT(R3029,(SEARCH("/",R3029)-2)+1))</f>
        <v>Technology</v>
      </c>
      <c r="V3029" t="str">
        <f>PROPER(RIGHT(R3029,LEN(R3029)-SEARCH("/",R3029)))</f>
        <v>Hardware</v>
      </c>
    </row>
    <row r="3030" spans="1:22" x14ac:dyDescent="0.25">
      <c r="A3030">
        <v>2006</v>
      </c>
      <c r="B3030" s="7" t="s">
        <v>2007</v>
      </c>
      <c r="C3030" s="7" t="s">
        <v>6116</v>
      </c>
      <c r="D3030" s="4">
        <v>50000</v>
      </c>
      <c r="E3030" s="4">
        <v>123920</v>
      </c>
      <c r="F3030" t="s">
        <v>8219</v>
      </c>
      <c r="G3030" t="s">
        <v>8224</v>
      </c>
      <c r="H3030" t="s">
        <v>8246</v>
      </c>
      <c r="I3030">
        <v>1417611645</v>
      </c>
      <c r="J3030" s="11">
        <f>(((I3030/60)/60)/24)+DATE(1970,1,1)</f>
        <v>41976.542187500003</v>
      </c>
      <c r="K3030">
        <v>1414584045</v>
      </c>
      <c r="L3030" s="15">
        <f>(((K3030/60)/60)/24)+DATE(1970,1,1)</f>
        <v>41941.500520833331</v>
      </c>
      <c r="M3030" s="63">
        <f>DATEDIF(L3030,J3030,"D")</f>
        <v>35</v>
      </c>
      <c r="N3030" s="5">
        <v>35</v>
      </c>
      <c r="O3030" t="b">
        <v>1</v>
      </c>
      <c r="P3030">
        <v>303</v>
      </c>
      <c r="Q3030" t="b">
        <v>1</v>
      </c>
      <c r="R3030" t="s">
        <v>8295</v>
      </c>
      <c r="S3030" s="2">
        <f>IF(E3030=0,0,E3030/D3030*100)</f>
        <v>247.84</v>
      </c>
      <c r="T3030" s="4">
        <f>IF(E3030=0,0,E3030/P3030)</f>
        <v>408.97689768976898</v>
      </c>
      <c r="U3030" t="str">
        <f>PROPER(LEFT(R3030,(SEARCH("/",R3030)-2)+1))</f>
        <v>Technology</v>
      </c>
      <c r="V3030" t="str">
        <f>PROPER(RIGHT(R3030,LEN(R3030)-SEARCH("/",R3030)))</f>
        <v>Hardware</v>
      </c>
    </row>
    <row r="3031" spans="1:22" x14ac:dyDescent="0.25">
      <c r="A3031">
        <v>2024</v>
      </c>
      <c r="B3031" s="7" t="s">
        <v>2025</v>
      </c>
      <c r="C3031" s="7" t="s">
        <v>6134</v>
      </c>
      <c r="D3031" s="4">
        <v>4000</v>
      </c>
      <c r="E3031" s="4">
        <v>23414</v>
      </c>
      <c r="F3031" t="s">
        <v>8219</v>
      </c>
      <c r="G3031" t="s">
        <v>8224</v>
      </c>
      <c r="H3031" t="s">
        <v>8246</v>
      </c>
      <c r="I3031">
        <v>1344826800</v>
      </c>
      <c r="J3031" s="11">
        <f>(((I3031/60)/60)/24)+DATE(1970,1,1)</f>
        <v>41134.125</v>
      </c>
      <c r="K3031">
        <v>1341875544</v>
      </c>
      <c r="L3031" s="15">
        <f>(((K3031/60)/60)/24)+DATE(1970,1,1)</f>
        <v>41099.966944444444</v>
      </c>
      <c r="M3031" s="63">
        <f>DATEDIF(L3031,J3031,"D")</f>
        <v>35</v>
      </c>
      <c r="N3031" s="5">
        <v>35</v>
      </c>
      <c r="O3031" t="b">
        <v>1</v>
      </c>
      <c r="P3031">
        <v>105</v>
      </c>
      <c r="Q3031" t="b">
        <v>1</v>
      </c>
      <c r="R3031" t="s">
        <v>8295</v>
      </c>
      <c r="S3031" s="2">
        <f>IF(E3031=0,0,E3031/D3031*100)</f>
        <v>585.35</v>
      </c>
      <c r="T3031" s="4">
        <f>IF(E3031=0,0,E3031/P3031)</f>
        <v>222.99047619047619</v>
      </c>
      <c r="U3031" t="str">
        <f>PROPER(LEFT(R3031,(SEARCH("/",R3031)-2)+1))</f>
        <v>Technology</v>
      </c>
      <c r="V3031" t="str">
        <f>PROPER(RIGHT(R3031,LEN(R3031)-SEARCH("/",R3031)))</f>
        <v>Hardware</v>
      </c>
    </row>
    <row r="3032" spans="1:22" x14ac:dyDescent="0.25">
      <c r="A3032">
        <v>2049</v>
      </c>
      <c r="B3032" s="7" t="s">
        <v>2050</v>
      </c>
      <c r="C3032" s="7" t="s">
        <v>6159</v>
      </c>
      <c r="D3032" s="4">
        <v>50000</v>
      </c>
      <c r="E3032" s="4">
        <v>60095.35</v>
      </c>
      <c r="F3032" t="s">
        <v>8219</v>
      </c>
      <c r="G3032" t="s">
        <v>8225</v>
      </c>
      <c r="H3032" t="s">
        <v>8247</v>
      </c>
      <c r="I3032">
        <v>1386025140</v>
      </c>
      <c r="J3032" s="11">
        <f>(((I3032/60)/60)/24)+DATE(1970,1,1)</f>
        <v>41610.957638888889</v>
      </c>
      <c r="K3032">
        <v>1382963963</v>
      </c>
      <c r="L3032" s="15">
        <f>(((K3032/60)/60)/24)+DATE(1970,1,1)</f>
        <v>41575.527349537035</v>
      </c>
      <c r="M3032" s="63">
        <f>DATEDIF(L3032,J3032,"D")</f>
        <v>35</v>
      </c>
      <c r="N3032" s="5">
        <v>35</v>
      </c>
      <c r="O3032" t="b">
        <v>0</v>
      </c>
      <c r="P3032">
        <v>742</v>
      </c>
      <c r="Q3032" t="b">
        <v>1</v>
      </c>
      <c r="R3032" t="s">
        <v>8295</v>
      </c>
      <c r="S3032" s="2">
        <f>IF(E3032=0,0,E3032/D3032*100)</f>
        <v>120.19070000000001</v>
      </c>
      <c r="T3032" s="4">
        <f>IF(E3032=0,0,E3032/P3032)</f>
        <v>80.991037735849048</v>
      </c>
      <c r="U3032" t="str">
        <f>PROPER(LEFT(R3032,(SEARCH("/",R3032)-2)+1))</f>
        <v>Technology</v>
      </c>
      <c r="V3032" t="str">
        <f>PROPER(RIGHT(R3032,LEN(R3032)-SEARCH("/",R3032)))</f>
        <v>Hardware</v>
      </c>
    </row>
    <row r="3033" spans="1:22" x14ac:dyDescent="0.25">
      <c r="A3033">
        <v>2089</v>
      </c>
      <c r="B3033" s="7" t="s">
        <v>2090</v>
      </c>
      <c r="C3033" s="7" t="s">
        <v>6199</v>
      </c>
      <c r="D3033" s="4">
        <v>2500</v>
      </c>
      <c r="E3033" s="4">
        <v>3010.01</v>
      </c>
      <c r="F3033" t="s">
        <v>8219</v>
      </c>
      <c r="G3033" t="s">
        <v>8224</v>
      </c>
      <c r="H3033" t="s">
        <v>8246</v>
      </c>
      <c r="I3033">
        <v>1375408194</v>
      </c>
      <c r="J3033" s="11">
        <f>(((I3033/60)/60)/24)+DATE(1970,1,1)</f>
        <v>41488.076319444444</v>
      </c>
      <c r="K3033">
        <v>1372384194</v>
      </c>
      <c r="L3033" s="15">
        <f>(((K3033/60)/60)/24)+DATE(1970,1,1)</f>
        <v>41453.076319444444</v>
      </c>
      <c r="M3033" s="63">
        <f>DATEDIF(L3033,J3033,"D")</f>
        <v>35</v>
      </c>
      <c r="N3033" s="5">
        <v>35</v>
      </c>
      <c r="O3033" t="b">
        <v>0</v>
      </c>
      <c r="P3033">
        <v>62</v>
      </c>
      <c r="Q3033" t="b">
        <v>1</v>
      </c>
      <c r="R3033" t="s">
        <v>8279</v>
      </c>
      <c r="S3033" s="2">
        <f>IF(E3033=0,0,E3033/D3033*100)</f>
        <v>120.4004</v>
      </c>
      <c r="T3033" s="4">
        <f>IF(E3033=0,0,E3033/P3033)</f>
        <v>48.54854838709678</v>
      </c>
      <c r="U3033" t="str">
        <f>PROPER(LEFT(R3033,(SEARCH("/",R3033)-2)+1))</f>
        <v>Music</v>
      </c>
      <c r="V3033" t="str">
        <f>PROPER(RIGHT(R3033,LEN(R3033)-SEARCH("/",R3033)))</f>
        <v>Indie Rock</v>
      </c>
    </row>
    <row r="3034" spans="1:22" x14ac:dyDescent="0.25">
      <c r="A3034">
        <v>2113</v>
      </c>
      <c r="B3034" s="7" t="s">
        <v>2114</v>
      </c>
      <c r="C3034" s="7" t="s">
        <v>6223</v>
      </c>
      <c r="D3034" s="4">
        <v>7000</v>
      </c>
      <c r="E3034" s="4">
        <v>7340</v>
      </c>
      <c r="F3034" t="s">
        <v>8219</v>
      </c>
      <c r="G3034" t="s">
        <v>8224</v>
      </c>
      <c r="H3034" t="s">
        <v>8246</v>
      </c>
      <c r="I3034">
        <v>1411505176</v>
      </c>
      <c r="J3034" s="11">
        <f>(((I3034/60)/60)/24)+DATE(1970,1,1)</f>
        <v>41905.86546296296</v>
      </c>
      <c r="K3034">
        <v>1408481176</v>
      </c>
      <c r="L3034" s="15">
        <f>(((K3034/60)/60)/24)+DATE(1970,1,1)</f>
        <v>41870.86546296296</v>
      </c>
      <c r="M3034" s="63">
        <f>DATEDIF(L3034,J3034,"D")</f>
        <v>35</v>
      </c>
      <c r="N3034" s="5">
        <v>35</v>
      </c>
      <c r="O3034" t="b">
        <v>0</v>
      </c>
      <c r="P3034">
        <v>107</v>
      </c>
      <c r="Q3034" t="b">
        <v>1</v>
      </c>
      <c r="R3034" t="s">
        <v>8279</v>
      </c>
      <c r="S3034" s="2">
        <f>IF(E3034=0,0,E3034/D3034*100)</f>
        <v>104.85714285714285</v>
      </c>
      <c r="T3034" s="4">
        <f>IF(E3034=0,0,E3034/P3034)</f>
        <v>68.598130841121488</v>
      </c>
      <c r="U3034" t="str">
        <f>PROPER(LEFT(R3034,(SEARCH("/",R3034)-2)+1))</f>
        <v>Music</v>
      </c>
      <c r="V3034" t="str">
        <f>PROPER(RIGHT(R3034,LEN(R3034)-SEARCH("/",R3034)))</f>
        <v>Indie Rock</v>
      </c>
    </row>
    <row r="3035" spans="1:22" x14ac:dyDescent="0.25">
      <c r="A3035">
        <v>2130</v>
      </c>
      <c r="B3035" s="7" t="s">
        <v>2131</v>
      </c>
      <c r="C3035" s="7" t="s">
        <v>6240</v>
      </c>
      <c r="D3035" s="4">
        <v>42000</v>
      </c>
      <c r="E3035" s="4">
        <v>85</v>
      </c>
      <c r="F3035" t="s">
        <v>8221</v>
      </c>
      <c r="G3035" t="s">
        <v>8224</v>
      </c>
      <c r="H3035" t="s">
        <v>8246</v>
      </c>
      <c r="I3035">
        <v>1408154663</v>
      </c>
      <c r="J3035" s="11">
        <f>(((I3035/60)/60)/24)+DATE(1970,1,1)</f>
        <v>41867.086377314816</v>
      </c>
      <c r="K3035">
        <v>1405130663</v>
      </c>
      <c r="L3035" s="15">
        <f>(((K3035/60)/60)/24)+DATE(1970,1,1)</f>
        <v>41832.086377314816</v>
      </c>
      <c r="M3035" s="63">
        <f>DATEDIF(L3035,J3035,"D")</f>
        <v>35</v>
      </c>
      <c r="N3035" s="5">
        <v>35</v>
      </c>
      <c r="O3035" t="b">
        <v>0</v>
      </c>
      <c r="P3035">
        <v>4</v>
      </c>
      <c r="Q3035" t="b">
        <v>0</v>
      </c>
      <c r="R3035" t="s">
        <v>8282</v>
      </c>
      <c r="S3035" s="2">
        <f>IF(E3035=0,0,E3035/D3035*100)</f>
        <v>0.20238095238095236</v>
      </c>
      <c r="T3035" s="4">
        <f>IF(E3035=0,0,E3035/P3035)</f>
        <v>21.25</v>
      </c>
      <c r="U3035" t="str">
        <f>PROPER(LEFT(R3035,(SEARCH("/",R3035)-2)+1))</f>
        <v>Games</v>
      </c>
      <c r="V3035" t="str">
        <f>PROPER(RIGHT(R3035,LEN(R3035)-SEARCH("/",R3035)))</f>
        <v>Video Games</v>
      </c>
    </row>
    <row r="3036" spans="1:22" x14ac:dyDescent="0.25">
      <c r="A3036">
        <v>2149</v>
      </c>
      <c r="B3036" s="7" t="s">
        <v>2150</v>
      </c>
      <c r="C3036" s="7" t="s">
        <v>6259</v>
      </c>
      <c r="D3036" s="4">
        <v>2000</v>
      </c>
      <c r="E3036" s="4">
        <v>0</v>
      </c>
      <c r="F3036" t="s">
        <v>8221</v>
      </c>
      <c r="G3036" t="s">
        <v>8224</v>
      </c>
      <c r="H3036" t="s">
        <v>8246</v>
      </c>
      <c r="I3036">
        <v>1280534400</v>
      </c>
      <c r="J3036" s="11">
        <f>(((I3036/60)/60)/24)+DATE(1970,1,1)</f>
        <v>40390</v>
      </c>
      <c r="K3036">
        <v>1277512556</v>
      </c>
      <c r="L3036" s="15">
        <f>(((K3036/60)/60)/24)+DATE(1970,1,1)</f>
        <v>40355.024953703702</v>
      </c>
      <c r="M3036" s="63">
        <f>DATEDIF(L3036,J3036,"D")</f>
        <v>35</v>
      </c>
      <c r="N3036" s="5">
        <v>35</v>
      </c>
      <c r="O3036" t="b">
        <v>0</v>
      </c>
      <c r="P3036">
        <v>0</v>
      </c>
      <c r="Q3036" t="b">
        <v>0</v>
      </c>
      <c r="R3036" t="s">
        <v>8282</v>
      </c>
      <c r="S3036" s="2">
        <f>IF(E3036=0,0,E3036/D3036*100)</f>
        <v>0</v>
      </c>
      <c r="T3036" s="4">
        <f>IF(E3036=0,0,E3036/P3036)</f>
        <v>0</v>
      </c>
      <c r="U3036" t="str">
        <f>PROPER(LEFT(R3036,(SEARCH("/",R3036)-2)+1))</f>
        <v>Games</v>
      </c>
      <c r="V3036" t="str">
        <f>PROPER(RIGHT(R3036,LEN(R3036)-SEARCH("/",R3036)))</f>
        <v>Video Games</v>
      </c>
    </row>
    <row r="3037" spans="1:22" x14ac:dyDescent="0.25">
      <c r="A3037">
        <v>2182</v>
      </c>
      <c r="B3037" s="7" t="s">
        <v>2183</v>
      </c>
      <c r="C3037" s="7" t="s">
        <v>6292</v>
      </c>
      <c r="D3037" s="4">
        <v>3000</v>
      </c>
      <c r="E3037" s="4">
        <v>15725</v>
      </c>
      <c r="F3037" t="s">
        <v>8219</v>
      </c>
      <c r="G3037" t="s">
        <v>8229</v>
      </c>
      <c r="H3037" t="s">
        <v>8251</v>
      </c>
      <c r="I3037">
        <v>1412285825</v>
      </c>
      <c r="J3037" s="11">
        <f>(((I3037/60)/60)/24)+DATE(1970,1,1)</f>
        <v>41914.900752314818</v>
      </c>
      <c r="K3037">
        <v>1409261825</v>
      </c>
      <c r="L3037" s="15">
        <f>(((K3037/60)/60)/24)+DATE(1970,1,1)</f>
        <v>41879.900752314818</v>
      </c>
      <c r="M3037" s="63">
        <f>DATEDIF(L3037,J3037,"D")</f>
        <v>35</v>
      </c>
      <c r="N3037" s="5">
        <v>35</v>
      </c>
      <c r="O3037" t="b">
        <v>0</v>
      </c>
      <c r="P3037">
        <v>356</v>
      </c>
      <c r="Q3037" t="b">
        <v>1</v>
      </c>
      <c r="R3037" t="s">
        <v>8297</v>
      </c>
      <c r="S3037" s="2">
        <f>IF(E3037=0,0,E3037/D3037*100)</f>
        <v>524.16666666666663</v>
      </c>
      <c r="T3037" s="4">
        <f>IF(E3037=0,0,E3037/P3037)</f>
        <v>44.171348314606739</v>
      </c>
      <c r="U3037" t="str">
        <f>PROPER(LEFT(R3037,(SEARCH("/",R3037)-2)+1))</f>
        <v>Games</v>
      </c>
      <c r="V3037" t="str">
        <f>PROPER(RIGHT(R3037,LEN(R3037)-SEARCH("/",R3037)))</f>
        <v>Tabletop Games</v>
      </c>
    </row>
    <row r="3038" spans="1:22" x14ac:dyDescent="0.25">
      <c r="A3038">
        <v>2188</v>
      </c>
      <c r="B3038" s="7" t="s">
        <v>2189</v>
      </c>
      <c r="C3038" s="7" t="s">
        <v>6298</v>
      </c>
      <c r="D3038" s="4">
        <v>5494</v>
      </c>
      <c r="E3038" s="4">
        <v>22645</v>
      </c>
      <c r="F3038" t="s">
        <v>8219</v>
      </c>
      <c r="G3038" t="s">
        <v>8226</v>
      </c>
      <c r="H3038" t="s">
        <v>8248</v>
      </c>
      <c r="I3038">
        <v>1477414800</v>
      </c>
      <c r="J3038" s="11">
        <f>(((I3038/60)/60)/24)+DATE(1970,1,1)</f>
        <v>42668.708333333328</v>
      </c>
      <c r="K3038">
        <v>1474380241</v>
      </c>
      <c r="L3038" s="15">
        <f>(((K3038/60)/60)/24)+DATE(1970,1,1)</f>
        <v>42633.586122685185</v>
      </c>
      <c r="M3038" s="63">
        <f>DATEDIF(L3038,J3038,"D")</f>
        <v>35</v>
      </c>
      <c r="N3038" s="5">
        <v>35</v>
      </c>
      <c r="O3038" t="b">
        <v>0</v>
      </c>
      <c r="P3038">
        <v>514</v>
      </c>
      <c r="Q3038" t="b">
        <v>1</v>
      </c>
      <c r="R3038" t="s">
        <v>8297</v>
      </c>
      <c r="S3038" s="2">
        <f>IF(E3038=0,0,E3038/D3038*100)</f>
        <v>412.17692027666544</v>
      </c>
      <c r="T3038" s="4">
        <f>IF(E3038=0,0,E3038/P3038)</f>
        <v>44.056420233463037</v>
      </c>
      <c r="U3038" t="str">
        <f>PROPER(LEFT(R3038,(SEARCH("/",R3038)-2)+1))</f>
        <v>Games</v>
      </c>
      <c r="V3038" t="str">
        <f>PROPER(RIGHT(R3038,LEN(R3038)-SEARCH("/",R3038)))</f>
        <v>Tabletop Games</v>
      </c>
    </row>
    <row r="3039" spans="1:22" x14ac:dyDescent="0.25">
      <c r="A3039">
        <v>2190</v>
      </c>
      <c r="B3039" s="7" t="s">
        <v>2191</v>
      </c>
      <c r="C3039" s="7" t="s">
        <v>6300</v>
      </c>
      <c r="D3039" s="4">
        <v>19000</v>
      </c>
      <c r="E3039" s="4">
        <v>35076</v>
      </c>
      <c r="F3039" t="s">
        <v>8219</v>
      </c>
      <c r="G3039" t="s">
        <v>8224</v>
      </c>
      <c r="H3039" t="s">
        <v>8246</v>
      </c>
      <c r="I3039">
        <v>1458716340</v>
      </c>
      <c r="J3039" s="11">
        <f>(((I3039/60)/60)/24)+DATE(1970,1,1)</f>
        <v>42452.290972222225</v>
      </c>
      <c r="K3039">
        <v>1455721204</v>
      </c>
      <c r="L3039" s="15">
        <f>(((K3039/60)/60)/24)+DATE(1970,1,1)</f>
        <v>42417.625046296293</v>
      </c>
      <c r="M3039" s="63">
        <f>DATEDIF(L3039,J3039,"D")</f>
        <v>35</v>
      </c>
      <c r="N3039" s="5">
        <v>35</v>
      </c>
      <c r="O3039" t="b">
        <v>0</v>
      </c>
      <c r="P3039">
        <v>537</v>
      </c>
      <c r="Q3039" t="b">
        <v>1</v>
      </c>
      <c r="R3039" t="s">
        <v>8297</v>
      </c>
      <c r="S3039" s="2">
        <f>IF(E3039=0,0,E3039/D3039*100)</f>
        <v>184.61052631578946</v>
      </c>
      <c r="T3039" s="4">
        <f>IF(E3039=0,0,E3039/P3039)</f>
        <v>65.318435754189949</v>
      </c>
      <c r="U3039" t="str">
        <f>PROPER(LEFT(R3039,(SEARCH("/",R3039)-2)+1))</f>
        <v>Games</v>
      </c>
      <c r="V3039" t="str">
        <f>PROPER(RIGHT(R3039,LEN(R3039)-SEARCH("/",R3039)))</f>
        <v>Tabletop Games</v>
      </c>
    </row>
    <row r="3040" spans="1:22" x14ac:dyDescent="0.25">
      <c r="A3040">
        <v>2257</v>
      </c>
      <c r="B3040" s="7" t="s">
        <v>2258</v>
      </c>
      <c r="C3040" s="7" t="s">
        <v>6367</v>
      </c>
      <c r="D3040" s="4">
        <v>2500</v>
      </c>
      <c r="E3040" s="4">
        <v>15903.5</v>
      </c>
      <c r="F3040" t="s">
        <v>8219</v>
      </c>
      <c r="G3040" t="s">
        <v>8225</v>
      </c>
      <c r="H3040" t="s">
        <v>8247</v>
      </c>
      <c r="I3040">
        <v>1466377200</v>
      </c>
      <c r="J3040" s="11">
        <f>(((I3040/60)/60)/24)+DATE(1970,1,1)</f>
        <v>42540.958333333328</v>
      </c>
      <c r="K3040">
        <v>1463351329</v>
      </c>
      <c r="L3040" s="15">
        <f>(((K3040/60)/60)/24)+DATE(1970,1,1)</f>
        <v>42505.936678240745</v>
      </c>
      <c r="M3040" s="63">
        <f>DATEDIF(L3040,J3040,"D")</f>
        <v>35</v>
      </c>
      <c r="N3040" s="5">
        <v>35</v>
      </c>
      <c r="O3040" t="b">
        <v>0</v>
      </c>
      <c r="P3040">
        <v>169</v>
      </c>
      <c r="Q3040" t="b">
        <v>1</v>
      </c>
      <c r="R3040" t="s">
        <v>8297</v>
      </c>
      <c r="S3040" s="2">
        <f>IF(E3040=0,0,E3040/D3040*100)</f>
        <v>636.14</v>
      </c>
      <c r="T3040" s="4">
        <f>IF(E3040=0,0,E3040/P3040)</f>
        <v>94.103550295857985</v>
      </c>
      <c r="U3040" t="str">
        <f>PROPER(LEFT(R3040,(SEARCH("/",R3040)-2)+1))</f>
        <v>Games</v>
      </c>
      <c r="V3040" t="str">
        <f>PROPER(RIGHT(R3040,LEN(R3040)-SEARCH("/",R3040)))</f>
        <v>Tabletop Games</v>
      </c>
    </row>
    <row r="3041" spans="1:22" x14ac:dyDescent="0.25">
      <c r="A3041">
        <v>2262</v>
      </c>
      <c r="B3041" s="7" t="s">
        <v>2263</v>
      </c>
      <c r="C3041" s="7" t="s">
        <v>6372</v>
      </c>
      <c r="D3041" s="4">
        <v>3300</v>
      </c>
      <c r="E3041" s="4">
        <v>5087</v>
      </c>
      <c r="F3041" t="s">
        <v>8219</v>
      </c>
      <c r="G3041" t="s">
        <v>8224</v>
      </c>
      <c r="H3041" t="s">
        <v>8246</v>
      </c>
      <c r="I3041">
        <v>1416268800</v>
      </c>
      <c r="J3041" s="11">
        <f>(((I3041/60)/60)/24)+DATE(1970,1,1)</f>
        <v>41961</v>
      </c>
      <c r="K3041">
        <v>1413295358</v>
      </c>
      <c r="L3041" s="15">
        <f>(((K3041/60)/60)/24)+DATE(1970,1,1)</f>
        <v>41926.585162037038</v>
      </c>
      <c r="M3041" s="63">
        <f>DATEDIF(L3041,J3041,"D")</f>
        <v>35</v>
      </c>
      <c r="N3041" s="5">
        <v>35</v>
      </c>
      <c r="O3041" t="b">
        <v>0</v>
      </c>
      <c r="P3041">
        <v>181</v>
      </c>
      <c r="Q3041" t="b">
        <v>1</v>
      </c>
      <c r="R3041" t="s">
        <v>8297</v>
      </c>
      <c r="S3041" s="2">
        <f>IF(E3041=0,0,E3041/D3041*100)</f>
        <v>154.15151515151516</v>
      </c>
      <c r="T3041" s="4">
        <f>IF(E3041=0,0,E3041/P3041)</f>
        <v>28.104972375690608</v>
      </c>
      <c r="U3041" t="str">
        <f>PROPER(LEFT(R3041,(SEARCH("/",R3041)-2)+1))</f>
        <v>Games</v>
      </c>
      <c r="V3041" t="str">
        <f>PROPER(RIGHT(R3041,LEN(R3041)-SEARCH("/",R3041)))</f>
        <v>Tabletop Games</v>
      </c>
    </row>
    <row r="3042" spans="1:22" x14ac:dyDescent="0.25">
      <c r="A3042">
        <v>2291</v>
      </c>
      <c r="B3042" s="7" t="s">
        <v>2292</v>
      </c>
      <c r="C3042" s="7" t="s">
        <v>6401</v>
      </c>
      <c r="D3042" s="4">
        <v>2500</v>
      </c>
      <c r="E3042" s="4">
        <v>4320</v>
      </c>
      <c r="F3042" t="s">
        <v>8219</v>
      </c>
      <c r="G3042" t="s">
        <v>8224</v>
      </c>
      <c r="H3042" t="s">
        <v>8246</v>
      </c>
      <c r="I3042">
        <v>1335153600</v>
      </c>
      <c r="J3042" s="11">
        <f>(((I3042/60)/60)/24)+DATE(1970,1,1)</f>
        <v>41022.166666666664</v>
      </c>
      <c r="K3042">
        <v>1332199618</v>
      </c>
      <c r="L3042" s="15">
        <f>(((K3042/60)/60)/24)+DATE(1970,1,1)</f>
        <v>40987.977060185185</v>
      </c>
      <c r="M3042" s="63">
        <f>DATEDIF(L3042,J3042,"D")</f>
        <v>35</v>
      </c>
      <c r="N3042" s="5">
        <v>35</v>
      </c>
      <c r="O3042" t="b">
        <v>0</v>
      </c>
      <c r="P3042">
        <v>43</v>
      </c>
      <c r="Q3042" t="b">
        <v>1</v>
      </c>
      <c r="R3042" t="s">
        <v>8276</v>
      </c>
      <c r="S3042" s="2">
        <f>IF(E3042=0,0,E3042/D3042*100)</f>
        <v>172.8</v>
      </c>
      <c r="T3042" s="4">
        <f>IF(E3042=0,0,E3042/P3042)</f>
        <v>100.46511627906976</v>
      </c>
      <c r="U3042" t="str">
        <f>PROPER(LEFT(R3042,(SEARCH("/",R3042)-2)+1))</f>
        <v>Music</v>
      </c>
      <c r="V3042" t="str">
        <f>PROPER(RIGHT(R3042,LEN(R3042)-SEARCH("/",R3042)))</f>
        <v>Rock</v>
      </c>
    </row>
    <row r="3043" spans="1:22" x14ac:dyDescent="0.25">
      <c r="A3043">
        <v>2296</v>
      </c>
      <c r="B3043" s="7" t="s">
        <v>2297</v>
      </c>
      <c r="C3043" s="7" t="s">
        <v>6406</v>
      </c>
      <c r="D3043" s="4">
        <v>7000</v>
      </c>
      <c r="E3043" s="4">
        <v>10435</v>
      </c>
      <c r="F3043" t="s">
        <v>8219</v>
      </c>
      <c r="G3043" t="s">
        <v>8224</v>
      </c>
      <c r="H3043" t="s">
        <v>8246</v>
      </c>
      <c r="I3043">
        <v>1330018426</v>
      </c>
      <c r="J3043" s="11">
        <f>(((I3043/60)/60)/24)+DATE(1970,1,1)</f>
        <v>40962.731782407405</v>
      </c>
      <c r="K3043">
        <v>1326994426</v>
      </c>
      <c r="L3043" s="15">
        <f>(((K3043/60)/60)/24)+DATE(1970,1,1)</f>
        <v>40927.731782407405</v>
      </c>
      <c r="M3043" s="63">
        <f>DATEDIF(L3043,J3043,"D")</f>
        <v>35</v>
      </c>
      <c r="N3043" s="5">
        <v>35</v>
      </c>
      <c r="O3043" t="b">
        <v>0</v>
      </c>
      <c r="P3043">
        <v>145</v>
      </c>
      <c r="Q3043" t="b">
        <v>1</v>
      </c>
      <c r="R3043" t="s">
        <v>8276</v>
      </c>
      <c r="S3043" s="2">
        <f>IF(E3043=0,0,E3043/D3043*100)</f>
        <v>149.07142857142856</v>
      </c>
      <c r="T3043" s="4">
        <f>IF(E3043=0,0,E3043/P3043)</f>
        <v>71.965517241379317</v>
      </c>
      <c r="U3043" t="str">
        <f>PROPER(LEFT(R3043,(SEARCH("/",R3043)-2)+1))</f>
        <v>Music</v>
      </c>
      <c r="V3043" t="str">
        <f>PROPER(RIGHT(R3043,LEN(R3043)-SEARCH("/",R3043)))</f>
        <v>Rock</v>
      </c>
    </row>
    <row r="3044" spans="1:22" x14ac:dyDescent="0.25">
      <c r="A3044">
        <v>2309</v>
      </c>
      <c r="B3044" s="7" t="s">
        <v>2310</v>
      </c>
      <c r="C3044" s="7" t="s">
        <v>6419</v>
      </c>
      <c r="D3044" s="4">
        <v>6000</v>
      </c>
      <c r="E3044" s="4">
        <v>6400.47</v>
      </c>
      <c r="F3044" t="s">
        <v>8219</v>
      </c>
      <c r="G3044" t="s">
        <v>8224</v>
      </c>
      <c r="H3044" t="s">
        <v>8246</v>
      </c>
      <c r="I3044">
        <v>1362872537</v>
      </c>
      <c r="J3044" s="11">
        <f>(((I3044/60)/60)/24)+DATE(1970,1,1)</f>
        <v>41342.987696759257</v>
      </c>
      <c r="K3044">
        <v>1359848537</v>
      </c>
      <c r="L3044" s="15">
        <f>(((K3044/60)/60)/24)+DATE(1970,1,1)</f>
        <v>41307.987696759257</v>
      </c>
      <c r="M3044" s="63">
        <f>DATEDIF(L3044,J3044,"D")</f>
        <v>35</v>
      </c>
      <c r="N3044" s="5">
        <v>35</v>
      </c>
      <c r="O3044" t="b">
        <v>1</v>
      </c>
      <c r="P3044">
        <v>107</v>
      </c>
      <c r="Q3044" t="b">
        <v>1</v>
      </c>
      <c r="R3044" t="s">
        <v>8279</v>
      </c>
      <c r="S3044" s="2">
        <f>IF(E3044=0,0,E3044/D3044*100)</f>
        <v>106.67450000000001</v>
      </c>
      <c r="T3044" s="4">
        <f>IF(E3044=0,0,E3044/P3044)</f>
        <v>59.817476635514019</v>
      </c>
      <c r="U3044" t="str">
        <f>PROPER(LEFT(R3044,(SEARCH("/",R3044)-2)+1))</f>
        <v>Music</v>
      </c>
      <c r="V3044" t="str">
        <f>PROPER(RIGHT(R3044,LEN(R3044)-SEARCH("/",R3044)))</f>
        <v>Indie Rock</v>
      </c>
    </row>
    <row r="3045" spans="1:22" x14ac:dyDescent="0.25">
      <c r="A3045">
        <v>2320</v>
      </c>
      <c r="B3045" s="7" t="s">
        <v>2321</v>
      </c>
      <c r="C3045" s="7" t="s">
        <v>6430</v>
      </c>
      <c r="D3045" s="4">
        <v>5000</v>
      </c>
      <c r="E3045" s="4">
        <v>5433</v>
      </c>
      <c r="F3045" t="s">
        <v>8219</v>
      </c>
      <c r="G3045" t="s">
        <v>8224</v>
      </c>
      <c r="H3045" t="s">
        <v>8246</v>
      </c>
      <c r="I3045">
        <v>1396463800</v>
      </c>
      <c r="J3045" s="11">
        <f>(((I3045/60)/60)/24)+DATE(1970,1,1)</f>
        <v>41731.775462962964</v>
      </c>
      <c r="K3045">
        <v>1393443400</v>
      </c>
      <c r="L3045" s="15">
        <f>(((K3045/60)/60)/24)+DATE(1970,1,1)</f>
        <v>41696.817129629628</v>
      </c>
      <c r="M3045" s="63">
        <f>DATEDIF(L3045,J3045,"D")</f>
        <v>35</v>
      </c>
      <c r="N3045" s="5">
        <v>35</v>
      </c>
      <c r="O3045" t="b">
        <v>1</v>
      </c>
      <c r="P3045">
        <v>89</v>
      </c>
      <c r="Q3045" t="b">
        <v>1</v>
      </c>
      <c r="R3045" t="s">
        <v>8279</v>
      </c>
      <c r="S3045" s="2">
        <f>IF(E3045=0,0,E3045/D3045*100)</f>
        <v>108.66</v>
      </c>
      <c r="T3045" s="4">
        <f>IF(E3045=0,0,E3045/P3045)</f>
        <v>61.044943820224717</v>
      </c>
      <c r="U3045" t="str">
        <f>PROPER(LEFT(R3045,(SEARCH("/",R3045)-2)+1))</f>
        <v>Music</v>
      </c>
      <c r="V3045" t="str">
        <f>PROPER(RIGHT(R3045,LEN(R3045)-SEARCH("/",R3045)))</f>
        <v>Indie Rock</v>
      </c>
    </row>
    <row r="3046" spans="1:22" x14ac:dyDescent="0.25">
      <c r="A3046">
        <v>2327</v>
      </c>
      <c r="B3046" s="7" t="s">
        <v>2328</v>
      </c>
      <c r="C3046" s="7" t="s">
        <v>6437</v>
      </c>
      <c r="D3046" s="4">
        <v>35000</v>
      </c>
      <c r="E3046" s="4">
        <v>184133.01</v>
      </c>
      <c r="F3046" t="s">
        <v>8219</v>
      </c>
      <c r="G3046" t="s">
        <v>8224</v>
      </c>
      <c r="H3046" t="s">
        <v>8246</v>
      </c>
      <c r="I3046">
        <v>1409090440</v>
      </c>
      <c r="J3046" s="11">
        <f>(((I3046/60)/60)/24)+DATE(1970,1,1)</f>
        <v>41877.917129629634</v>
      </c>
      <c r="K3046">
        <v>1406066440</v>
      </c>
      <c r="L3046" s="15">
        <f>(((K3046/60)/60)/24)+DATE(1970,1,1)</f>
        <v>41842.917129629634</v>
      </c>
      <c r="M3046" s="63">
        <f>DATEDIF(L3046,J3046,"D")</f>
        <v>35</v>
      </c>
      <c r="N3046" s="5">
        <v>35</v>
      </c>
      <c r="O3046" t="b">
        <v>1</v>
      </c>
      <c r="P3046">
        <v>3355</v>
      </c>
      <c r="Q3046" t="b">
        <v>1</v>
      </c>
      <c r="R3046" t="s">
        <v>8298</v>
      </c>
      <c r="S3046" s="2">
        <f>IF(E3046=0,0,E3046/D3046*100)</f>
        <v>526.09431428571429</v>
      </c>
      <c r="T3046" s="4">
        <f>IF(E3046=0,0,E3046/P3046)</f>
        <v>54.883162444113267</v>
      </c>
      <c r="U3046" t="str">
        <f>PROPER(LEFT(R3046,(SEARCH("/",R3046)-2)+1))</f>
        <v>Food</v>
      </c>
      <c r="V3046" t="str">
        <f>PROPER(RIGHT(R3046,LEN(R3046)-SEARCH("/",R3046)))</f>
        <v>Small Batch</v>
      </c>
    </row>
    <row r="3047" spans="1:22" x14ac:dyDescent="0.25">
      <c r="A3047">
        <v>2399</v>
      </c>
      <c r="B3047" s="7" t="s">
        <v>2400</v>
      </c>
      <c r="C3047" s="7" t="s">
        <v>6509</v>
      </c>
      <c r="D3047" s="4">
        <v>13000</v>
      </c>
      <c r="E3047" s="4">
        <v>0</v>
      </c>
      <c r="F3047" t="s">
        <v>8220</v>
      </c>
      <c r="G3047" t="s">
        <v>8235</v>
      </c>
      <c r="H3047" t="s">
        <v>8255</v>
      </c>
      <c r="I3047">
        <v>1418934506</v>
      </c>
      <c r="J3047" s="11">
        <f>(((I3047/60)/60)/24)+DATE(1970,1,1)</f>
        <v>41991.853078703702</v>
      </c>
      <c r="K3047">
        <v>1415910506</v>
      </c>
      <c r="L3047" s="15">
        <f>(((K3047/60)/60)/24)+DATE(1970,1,1)</f>
        <v>41956.853078703702</v>
      </c>
      <c r="M3047" s="63">
        <f>DATEDIF(L3047,J3047,"D")</f>
        <v>35</v>
      </c>
      <c r="N3047" s="5">
        <v>35</v>
      </c>
      <c r="O3047" t="b">
        <v>0</v>
      </c>
      <c r="P3047">
        <v>0</v>
      </c>
      <c r="Q3047" t="b">
        <v>0</v>
      </c>
      <c r="R3047" t="s">
        <v>8272</v>
      </c>
      <c r="S3047" s="2">
        <f>IF(E3047=0,0,E3047/D3047*100)</f>
        <v>0</v>
      </c>
      <c r="T3047" s="4">
        <f>IF(E3047=0,0,E3047/P3047)</f>
        <v>0</v>
      </c>
      <c r="U3047" t="str">
        <f>PROPER(LEFT(R3047,(SEARCH("/",R3047)-2)+1))</f>
        <v>Technology</v>
      </c>
      <c r="V3047" t="str">
        <f>PROPER(RIGHT(R3047,LEN(R3047)-SEARCH("/",R3047)))</f>
        <v>Web</v>
      </c>
    </row>
    <row r="3048" spans="1:22" x14ac:dyDescent="0.25">
      <c r="A3048">
        <v>2454</v>
      </c>
      <c r="B3048" s="7" t="s">
        <v>2455</v>
      </c>
      <c r="C3048" s="7" t="s">
        <v>6564</v>
      </c>
      <c r="D3048" s="4">
        <v>35000</v>
      </c>
      <c r="E3048" s="4">
        <v>35296</v>
      </c>
      <c r="F3048" t="s">
        <v>8219</v>
      </c>
      <c r="G3048" t="s">
        <v>8224</v>
      </c>
      <c r="H3048" t="s">
        <v>8246</v>
      </c>
      <c r="I3048">
        <v>1489207808</v>
      </c>
      <c r="J3048" s="11">
        <f>(((I3048/60)/60)/24)+DATE(1970,1,1)</f>
        <v>42805.201481481476</v>
      </c>
      <c r="K3048">
        <v>1486183808</v>
      </c>
      <c r="L3048" s="15">
        <f>(((K3048/60)/60)/24)+DATE(1970,1,1)</f>
        <v>42770.201481481476</v>
      </c>
      <c r="M3048" s="63">
        <f>DATEDIF(L3048,J3048,"D")</f>
        <v>35</v>
      </c>
      <c r="N3048" s="5">
        <v>35</v>
      </c>
      <c r="O3048" t="b">
        <v>0</v>
      </c>
      <c r="P3048">
        <v>130</v>
      </c>
      <c r="Q3048" t="b">
        <v>1</v>
      </c>
      <c r="R3048" t="s">
        <v>8298</v>
      </c>
      <c r="S3048" s="2">
        <f>IF(E3048=0,0,E3048/D3048*100)</f>
        <v>100.84571428571429</v>
      </c>
      <c r="T3048" s="4">
        <f>IF(E3048=0,0,E3048/P3048)</f>
        <v>271.50769230769231</v>
      </c>
      <c r="U3048" t="str">
        <f>PROPER(LEFT(R3048,(SEARCH("/",R3048)-2)+1))</f>
        <v>Food</v>
      </c>
      <c r="V3048" t="str">
        <f>PROPER(RIGHT(R3048,LEN(R3048)-SEARCH("/",R3048)))</f>
        <v>Small Batch</v>
      </c>
    </row>
    <row r="3049" spans="1:22" x14ac:dyDescent="0.25">
      <c r="A3049">
        <v>2458</v>
      </c>
      <c r="B3049" s="7" t="s">
        <v>2459</v>
      </c>
      <c r="C3049" s="7" t="s">
        <v>6568</v>
      </c>
      <c r="D3049" s="4">
        <v>5000</v>
      </c>
      <c r="E3049" s="4">
        <v>5509</v>
      </c>
      <c r="F3049" t="s">
        <v>8219</v>
      </c>
      <c r="G3049" t="s">
        <v>8224</v>
      </c>
      <c r="H3049" t="s">
        <v>8246</v>
      </c>
      <c r="I3049">
        <v>1465498800</v>
      </c>
      <c r="J3049" s="11">
        <f>(((I3049/60)/60)/24)+DATE(1970,1,1)</f>
        <v>42530.791666666672</v>
      </c>
      <c r="K3049">
        <v>1462481718</v>
      </c>
      <c r="L3049" s="15">
        <f>(((K3049/60)/60)/24)+DATE(1970,1,1)</f>
        <v>42495.871736111112</v>
      </c>
      <c r="M3049" s="63">
        <f>DATEDIF(L3049,J3049,"D")</f>
        <v>35</v>
      </c>
      <c r="N3049" s="5">
        <v>35</v>
      </c>
      <c r="O3049" t="b">
        <v>0</v>
      </c>
      <c r="P3049">
        <v>80</v>
      </c>
      <c r="Q3049" t="b">
        <v>1</v>
      </c>
      <c r="R3049" t="s">
        <v>8298</v>
      </c>
      <c r="S3049" s="2">
        <f>IF(E3049=0,0,E3049/D3049*100)</f>
        <v>110.17999999999999</v>
      </c>
      <c r="T3049" s="4">
        <f>IF(E3049=0,0,E3049/P3049)</f>
        <v>68.862499999999997</v>
      </c>
      <c r="U3049" t="str">
        <f>PROPER(LEFT(R3049,(SEARCH("/",R3049)-2)+1))</f>
        <v>Food</v>
      </c>
      <c r="V3049" t="str">
        <f>PROPER(RIGHT(R3049,LEN(R3049)-SEARCH("/",R3049)))</f>
        <v>Small Batch</v>
      </c>
    </row>
    <row r="3050" spans="1:22" x14ac:dyDescent="0.25">
      <c r="A3050">
        <v>2485</v>
      </c>
      <c r="B3050" s="7" t="s">
        <v>2485</v>
      </c>
      <c r="C3050" s="7" t="s">
        <v>6595</v>
      </c>
      <c r="D3050" s="4">
        <v>2000</v>
      </c>
      <c r="E3050" s="4">
        <v>2065</v>
      </c>
      <c r="F3050" t="s">
        <v>8219</v>
      </c>
      <c r="G3050" t="s">
        <v>8224</v>
      </c>
      <c r="H3050" t="s">
        <v>8246</v>
      </c>
      <c r="I3050">
        <v>1318463879</v>
      </c>
      <c r="J3050" s="11">
        <f>(((I3050/60)/60)/24)+DATE(1970,1,1)</f>
        <v>40828.998599537037</v>
      </c>
      <c r="K3050">
        <v>1315439879</v>
      </c>
      <c r="L3050" s="15">
        <f>(((K3050/60)/60)/24)+DATE(1970,1,1)</f>
        <v>40793.998599537037</v>
      </c>
      <c r="M3050" s="63">
        <f>DATEDIF(L3050,J3050,"D")</f>
        <v>35</v>
      </c>
      <c r="N3050" s="5">
        <v>35</v>
      </c>
      <c r="O3050" t="b">
        <v>0</v>
      </c>
      <c r="P3050">
        <v>41</v>
      </c>
      <c r="Q3050" t="b">
        <v>1</v>
      </c>
      <c r="R3050" t="s">
        <v>8279</v>
      </c>
      <c r="S3050" s="2">
        <f>IF(E3050=0,0,E3050/D3050*100)</f>
        <v>103.25</v>
      </c>
      <c r="T3050" s="4">
        <f>IF(E3050=0,0,E3050/P3050)</f>
        <v>50.365853658536587</v>
      </c>
      <c r="U3050" t="str">
        <f>PROPER(LEFT(R3050,(SEARCH("/",R3050)-2)+1))</f>
        <v>Music</v>
      </c>
      <c r="V3050" t="str">
        <f>PROPER(RIGHT(R3050,LEN(R3050)-SEARCH("/",R3050)))</f>
        <v>Indie Rock</v>
      </c>
    </row>
    <row r="3051" spans="1:22" x14ac:dyDescent="0.25">
      <c r="A3051">
        <v>2496</v>
      </c>
      <c r="B3051" s="7" t="s">
        <v>2496</v>
      </c>
      <c r="C3051" s="7" t="s">
        <v>6606</v>
      </c>
      <c r="D3051" s="4">
        <v>6000</v>
      </c>
      <c r="E3051" s="4">
        <v>6000</v>
      </c>
      <c r="F3051" t="s">
        <v>8219</v>
      </c>
      <c r="G3051" t="s">
        <v>8224</v>
      </c>
      <c r="H3051" t="s">
        <v>8246</v>
      </c>
      <c r="I3051">
        <v>1364597692</v>
      </c>
      <c r="J3051" s="11">
        <f>(((I3051/60)/60)/24)+DATE(1970,1,1)</f>
        <v>41362.954768518517</v>
      </c>
      <c r="K3051">
        <v>1361577292</v>
      </c>
      <c r="L3051" s="15">
        <f>(((K3051/60)/60)/24)+DATE(1970,1,1)</f>
        <v>41327.996435185189</v>
      </c>
      <c r="M3051" s="63">
        <f>DATEDIF(L3051,J3051,"D")</f>
        <v>35</v>
      </c>
      <c r="N3051" s="5">
        <v>35</v>
      </c>
      <c r="O3051" t="b">
        <v>0</v>
      </c>
      <c r="P3051">
        <v>10</v>
      </c>
      <c r="Q3051" t="b">
        <v>1</v>
      </c>
      <c r="R3051" t="s">
        <v>8279</v>
      </c>
      <c r="S3051" s="2">
        <f>IF(E3051=0,0,E3051/D3051*100)</f>
        <v>100</v>
      </c>
      <c r="T3051" s="4">
        <f>IF(E3051=0,0,E3051/P3051)</f>
        <v>600</v>
      </c>
      <c r="U3051" t="str">
        <f>PROPER(LEFT(R3051,(SEARCH("/",R3051)-2)+1))</f>
        <v>Music</v>
      </c>
      <c r="V3051" t="str">
        <f>PROPER(RIGHT(R3051,LEN(R3051)-SEARCH("/",R3051)))</f>
        <v>Indie Rock</v>
      </c>
    </row>
    <row r="3052" spans="1:22" x14ac:dyDescent="0.25">
      <c r="A3052">
        <v>2545</v>
      </c>
      <c r="B3052" s="7" t="s">
        <v>2545</v>
      </c>
      <c r="C3052" s="7" t="s">
        <v>6655</v>
      </c>
      <c r="D3052" s="4">
        <v>2000</v>
      </c>
      <c r="E3052" s="4">
        <v>3906</v>
      </c>
      <c r="F3052" t="s">
        <v>8219</v>
      </c>
      <c r="G3052" t="s">
        <v>8224</v>
      </c>
      <c r="H3052" t="s">
        <v>8246</v>
      </c>
      <c r="I3052">
        <v>1424997000</v>
      </c>
      <c r="J3052" s="11">
        <f>(((I3052/60)/60)/24)+DATE(1970,1,1)</f>
        <v>42062.020833333328</v>
      </c>
      <c r="K3052">
        <v>1421983138</v>
      </c>
      <c r="L3052" s="15">
        <f>(((K3052/60)/60)/24)+DATE(1970,1,1)</f>
        <v>42027.13817129629</v>
      </c>
      <c r="M3052" s="63">
        <f>DATEDIF(L3052,J3052,"D")</f>
        <v>35</v>
      </c>
      <c r="N3052" s="5">
        <v>35</v>
      </c>
      <c r="O3052" t="b">
        <v>0</v>
      </c>
      <c r="P3052">
        <v>61</v>
      </c>
      <c r="Q3052" t="b">
        <v>1</v>
      </c>
      <c r="R3052" t="s">
        <v>8300</v>
      </c>
      <c r="S3052" s="2">
        <f>IF(E3052=0,0,E3052/D3052*100)</f>
        <v>195.3</v>
      </c>
      <c r="T3052" s="4">
        <f>IF(E3052=0,0,E3052/P3052)</f>
        <v>64.032786885245898</v>
      </c>
      <c r="U3052" t="str">
        <f>PROPER(LEFT(R3052,(SEARCH("/",R3052)-2)+1))</f>
        <v>Music</v>
      </c>
      <c r="V3052" t="str">
        <f>PROPER(RIGHT(R3052,LEN(R3052)-SEARCH("/",R3052)))</f>
        <v>Classical Music</v>
      </c>
    </row>
    <row r="3053" spans="1:22" x14ac:dyDescent="0.25">
      <c r="A3053">
        <v>2549</v>
      </c>
      <c r="B3053" s="7" t="s">
        <v>2549</v>
      </c>
      <c r="C3053" s="7" t="s">
        <v>6659</v>
      </c>
      <c r="D3053" s="4">
        <v>1570</v>
      </c>
      <c r="E3053" s="4">
        <v>1614</v>
      </c>
      <c r="F3053" t="s">
        <v>8219</v>
      </c>
      <c r="G3053" t="s">
        <v>8225</v>
      </c>
      <c r="H3053" t="s">
        <v>8247</v>
      </c>
      <c r="I3053">
        <v>1370019600</v>
      </c>
      <c r="J3053" s="11">
        <f>(((I3053/60)/60)/24)+DATE(1970,1,1)</f>
        <v>41425.708333333336</v>
      </c>
      <c r="K3053">
        <v>1366999870</v>
      </c>
      <c r="L3053" s="15">
        <f>(((K3053/60)/60)/24)+DATE(1970,1,1)</f>
        <v>41390.757754629631</v>
      </c>
      <c r="M3053" s="63">
        <f>DATEDIF(L3053,J3053,"D")</f>
        <v>35</v>
      </c>
      <c r="N3053" s="5">
        <v>35</v>
      </c>
      <c r="O3053" t="b">
        <v>0</v>
      </c>
      <c r="P3053">
        <v>37</v>
      </c>
      <c r="Q3053" t="b">
        <v>1</v>
      </c>
      <c r="R3053" t="s">
        <v>8300</v>
      </c>
      <c r="S3053" s="2">
        <f>IF(E3053=0,0,E3053/D3053*100)</f>
        <v>102.80254777070064</v>
      </c>
      <c r="T3053" s="4">
        <f>IF(E3053=0,0,E3053/P3053)</f>
        <v>43.621621621621621</v>
      </c>
      <c r="U3053" t="str">
        <f>PROPER(LEFT(R3053,(SEARCH("/",R3053)-2)+1))</f>
        <v>Music</v>
      </c>
      <c r="V3053" t="str">
        <f>PROPER(RIGHT(R3053,LEN(R3053)-SEARCH("/",R3053)))</f>
        <v>Classical Music</v>
      </c>
    </row>
    <row r="3054" spans="1:22" x14ac:dyDescent="0.25">
      <c r="A3054">
        <v>2635</v>
      </c>
      <c r="B3054" s="7" t="s">
        <v>2635</v>
      </c>
      <c r="C3054" s="7" t="s">
        <v>6745</v>
      </c>
      <c r="D3054" s="4">
        <v>11500</v>
      </c>
      <c r="E3054" s="4">
        <v>11500</v>
      </c>
      <c r="F3054" t="s">
        <v>8219</v>
      </c>
      <c r="G3054" t="s">
        <v>8229</v>
      </c>
      <c r="H3054" t="s">
        <v>8251</v>
      </c>
      <c r="I3054">
        <v>1425937761</v>
      </c>
      <c r="J3054" s="11">
        <f>(((I3054/60)/60)/24)+DATE(1970,1,1)</f>
        <v>42072.909270833334</v>
      </c>
      <c r="K3054">
        <v>1422917361</v>
      </c>
      <c r="L3054" s="15">
        <f>(((K3054/60)/60)/24)+DATE(1970,1,1)</f>
        <v>42037.950937500005</v>
      </c>
      <c r="M3054" s="63">
        <f>DATEDIF(L3054,J3054,"D")</f>
        <v>35</v>
      </c>
      <c r="N3054" s="5">
        <v>35</v>
      </c>
      <c r="O3054" t="b">
        <v>0</v>
      </c>
      <c r="P3054">
        <v>84</v>
      </c>
      <c r="Q3054" t="b">
        <v>1</v>
      </c>
      <c r="R3054" t="s">
        <v>8301</v>
      </c>
      <c r="S3054" s="2">
        <f>IF(E3054=0,0,E3054/D3054*100)</f>
        <v>100</v>
      </c>
      <c r="T3054" s="4">
        <f>IF(E3054=0,0,E3054/P3054)</f>
        <v>136.9047619047619</v>
      </c>
      <c r="U3054" t="str">
        <f>PROPER(LEFT(R3054,(SEARCH("/",R3054)-2)+1))</f>
        <v>Technology</v>
      </c>
      <c r="V3054" t="str">
        <f>PROPER(RIGHT(R3054,LEN(R3054)-SEARCH("/",R3054)))</f>
        <v>Space Exploration</v>
      </c>
    </row>
    <row r="3055" spans="1:22" x14ac:dyDescent="0.25">
      <c r="A3055">
        <v>2709</v>
      </c>
      <c r="B3055" s="7" t="s">
        <v>2709</v>
      </c>
      <c r="C3055" s="7" t="s">
        <v>6819</v>
      </c>
      <c r="D3055" s="4">
        <v>50000</v>
      </c>
      <c r="E3055" s="4">
        <v>50803</v>
      </c>
      <c r="F3055" t="s">
        <v>8219</v>
      </c>
      <c r="G3055" t="s">
        <v>8224</v>
      </c>
      <c r="H3055" t="s">
        <v>8246</v>
      </c>
      <c r="I3055">
        <v>1475553540</v>
      </c>
      <c r="J3055" s="11">
        <f>(((I3055/60)/60)/24)+DATE(1970,1,1)</f>
        <v>42647.165972222225</v>
      </c>
      <c r="K3055">
        <v>1472528141</v>
      </c>
      <c r="L3055" s="15">
        <f>(((K3055/60)/60)/24)+DATE(1970,1,1)</f>
        <v>42612.149780092594</v>
      </c>
      <c r="M3055" s="63">
        <f>DATEDIF(L3055,J3055,"D")</f>
        <v>35</v>
      </c>
      <c r="N3055" s="5">
        <v>35</v>
      </c>
      <c r="O3055" t="b">
        <v>1</v>
      </c>
      <c r="P3055">
        <v>308</v>
      </c>
      <c r="Q3055" t="b">
        <v>1</v>
      </c>
      <c r="R3055" t="s">
        <v>8303</v>
      </c>
      <c r="S3055" s="2">
        <f>IF(E3055=0,0,E3055/D3055*100)</f>
        <v>101.60599999999999</v>
      </c>
      <c r="T3055" s="4">
        <f>IF(E3055=0,0,E3055/P3055)</f>
        <v>164.94480519480518</v>
      </c>
      <c r="U3055" t="str">
        <f>PROPER(LEFT(R3055,(SEARCH("/",R3055)-2)+1))</f>
        <v>Theater</v>
      </c>
      <c r="V3055" t="str">
        <f>PROPER(RIGHT(R3055,LEN(R3055)-SEARCH("/",R3055)))</f>
        <v>Spaces</v>
      </c>
    </row>
    <row r="3056" spans="1:22" x14ac:dyDescent="0.25">
      <c r="A3056">
        <v>2728</v>
      </c>
      <c r="B3056" s="7" t="s">
        <v>2728</v>
      </c>
      <c r="C3056" s="7" t="s">
        <v>6838</v>
      </c>
      <c r="D3056" s="4">
        <v>15000</v>
      </c>
      <c r="E3056" s="4">
        <v>30274</v>
      </c>
      <c r="F3056" t="s">
        <v>8219</v>
      </c>
      <c r="G3056" t="s">
        <v>8224</v>
      </c>
      <c r="H3056" t="s">
        <v>8246</v>
      </c>
      <c r="I3056">
        <v>1451485434</v>
      </c>
      <c r="J3056" s="11">
        <f>(((I3056/60)/60)/24)+DATE(1970,1,1)</f>
        <v>42368.59993055556</v>
      </c>
      <c r="K3056">
        <v>1448461434</v>
      </c>
      <c r="L3056" s="15">
        <f>(((K3056/60)/60)/24)+DATE(1970,1,1)</f>
        <v>42333.59993055556</v>
      </c>
      <c r="M3056" s="63">
        <f>DATEDIF(L3056,J3056,"D")</f>
        <v>35</v>
      </c>
      <c r="N3056" s="5">
        <v>35</v>
      </c>
      <c r="O3056" t="b">
        <v>0</v>
      </c>
      <c r="P3056">
        <v>392</v>
      </c>
      <c r="Q3056" t="b">
        <v>1</v>
      </c>
      <c r="R3056" t="s">
        <v>8295</v>
      </c>
      <c r="S3056" s="2">
        <f>IF(E3056=0,0,E3056/D3056*100)</f>
        <v>201.82666666666668</v>
      </c>
      <c r="T3056" s="4">
        <f>IF(E3056=0,0,E3056/P3056)</f>
        <v>77.229591836734699</v>
      </c>
      <c r="U3056" t="str">
        <f>PROPER(LEFT(R3056,(SEARCH("/",R3056)-2)+1))</f>
        <v>Technology</v>
      </c>
      <c r="V3056" t="str">
        <f>PROPER(RIGHT(R3056,LEN(R3056)-SEARCH("/",R3056)))</f>
        <v>Hardware</v>
      </c>
    </row>
    <row r="3057" spans="1:22" x14ac:dyDescent="0.25">
      <c r="A3057">
        <v>2730</v>
      </c>
      <c r="B3057" s="7" t="s">
        <v>2730</v>
      </c>
      <c r="C3057" s="7" t="s">
        <v>6840</v>
      </c>
      <c r="D3057" s="4">
        <v>27000</v>
      </c>
      <c r="E3057" s="4">
        <v>45979.01</v>
      </c>
      <c r="F3057" t="s">
        <v>8219</v>
      </c>
      <c r="G3057" t="s">
        <v>8224</v>
      </c>
      <c r="H3057" t="s">
        <v>8246</v>
      </c>
      <c r="I3057">
        <v>1366635575</v>
      </c>
      <c r="J3057" s="11">
        <f>(((I3057/60)/60)/24)+DATE(1970,1,1)</f>
        <v>41386.541377314818</v>
      </c>
      <c r="K3057">
        <v>1363611575</v>
      </c>
      <c r="L3057" s="15">
        <f>(((K3057/60)/60)/24)+DATE(1970,1,1)</f>
        <v>41351.541377314818</v>
      </c>
      <c r="M3057" s="63">
        <f>DATEDIF(L3057,J3057,"D")</f>
        <v>35</v>
      </c>
      <c r="N3057" s="5">
        <v>35</v>
      </c>
      <c r="O3057" t="b">
        <v>0</v>
      </c>
      <c r="P3057">
        <v>682</v>
      </c>
      <c r="Q3057" t="b">
        <v>1</v>
      </c>
      <c r="R3057" t="s">
        <v>8295</v>
      </c>
      <c r="S3057" s="2">
        <f>IF(E3057=0,0,E3057/D3057*100)</f>
        <v>170.29262962962963</v>
      </c>
      <c r="T3057" s="4">
        <f>IF(E3057=0,0,E3057/P3057)</f>
        <v>67.417903225806455</v>
      </c>
      <c r="U3057" t="str">
        <f>PROPER(LEFT(R3057,(SEARCH("/",R3057)-2)+1))</f>
        <v>Technology</v>
      </c>
      <c r="V3057" t="str">
        <f>PROPER(RIGHT(R3057,LEN(R3057)-SEARCH("/",R3057)))</f>
        <v>Hardware</v>
      </c>
    </row>
    <row r="3058" spans="1:22" x14ac:dyDescent="0.25">
      <c r="A3058">
        <v>2990</v>
      </c>
      <c r="B3058" s="7" t="s">
        <v>2990</v>
      </c>
      <c r="C3058" s="7" t="s">
        <v>7100</v>
      </c>
      <c r="D3058" s="4">
        <v>10000</v>
      </c>
      <c r="E3058" s="4">
        <v>10000</v>
      </c>
      <c r="F3058" t="s">
        <v>8219</v>
      </c>
      <c r="G3058" t="s">
        <v>8224</v>
      </c>
      <c r="H3058" t="s">
        <v>8246</v>
      </c>
      <c r="I3058">
        <v>1452174420</v>
      </c>
      <c r="J3058" s="11">
        <f>(((I3058/60)/60)/24)+DATE(1970,1,1)</f>
        <v>42376.57430555555</v>
      </c>
      <c r="K3058">
        <v>1449150420</v>
      </c>
      <c r="L3058" s="15">
        <f>(((K3058/60)/60)/24)+DATE(1970,1,1)</f>
        <v>42341.57430555555</v>
      </c>
      <c r="M3058" s="63">
        <f>DATEDIF(L3058,J3058,"D")</f>
        <v>35</v>
      </c>
      <c r="N3058" s="5">
        <v>35</v>
      </c>
      <c r="O3058" t="b">
        <v>0</v>
      </c>
      <c r="P3058">
        <v>27</v>
      </c>
      <c r="Q3058" t="b">
        <v>1</v>
      </c>
      <c r="R3058" t="s">
        <v>8303</v>
      </c>
      <c r="S3058" s="2">
        <f>IF(E3058=0,0,E3058/D3058*100)</f>
        <v>100</v>
      </c>
      <c r="T3058" s="4">
        <f>IF(E3058=0,0,E3058/P3058)</f>
        <v>370.37037037037038</v>
      </c>
      <c r="U3058" t="str">
        <f>PROPER(LEFT(R3058,(SEARCH("/",R3058)-2)+1))</f>
        <v>Theater</v>
      </c>
      <c r="V3058" t="str">
        <f>PROPER(RIGHT(R3058,LEN(R3058)-SEARCH("/",R3058)))</f>
        <v>Spaces</v>
      </c>
    </row>
    <row r="3059" spans="1:22" x14ac:dyDescent="0.25">
      <c r="A3059">
        <v>3063</v>
      </c>
      <c r="B3059" s="7" t="s">
        <v>3063</v>
      </c>
      <c r="C3059" s="7" t="s">
        <v>7173</v>
      </c>
      <c r="D3059" s="4">
        <v>3000</v>
      </c>
      <c r="E3059" s="4">
        <v>587</v>
      </c>
      <c r="F3059" t="s">
        <v>8221</v>
      </c>
      <c r="G3059" t="s">
        <v>8224</v>
      </c>
      <c r="H3059" t="s">
        <v>8246</v>
      </c>
      <c r="I3059">
        <v>1477174138</v>
      </c>
      <c r="J3059" s="11">
        <f>(((I3059/60)/60)/24)+DATE(1970,1,1)</f>
        <v>42665.922893518517</v>
      </c>
      <c r="K3059">
        <v>1474150138</v>
      </c>
      <c r="L3059" s="15">
        <f>(((K3059/60)/60)/24)+DATE(1970,1,1)</f>
        <v>42630.922893518517</v>
      </c>
      <c r="M3059" s="63">
        <f>DATEDIF(L3059,J3059,"D")</f>
        <v>35</v>
      </c>
      <c r="N3059" s="5">
        <v>35</v>
      </c>
      <c r="O3059" t="b">
        <v>0</v>
      </c>
      <c r="P3059">
        <v>23</v>
      </c>
      <c r="Q3059" t="b">
        <v>0</v>
      </c>
      <c r="R3059" t="s">
        <v>8303</v>
      </c>
      <c r="S3059" s="2">
        <f>IF(E3059=0,0,E3059/D3059*100)</f>
        <v>19.566666666666666</v>
      </c>
      <c r="T3059" s="4">
        <f>IF(E3059=0,0,E3059/P3059)</f>
        <v>25.521739130434781</v>
      </c>
      <c r="U3059" t="str">
        <f>PROPER(LEFT(R3059,(SEARCH("/",R3059)-2)+1))</f>
        <v>Theater</v>
      </c>
      <c r="V3059" t="str">
        <f>PROPER(RIGHT(R3059,LEN(R3059)-SEARCH("/",R3059)))</f>
        <v>Spaces</v>
      </c>
    </row>
    <row r="3060" spans="1:22" x14ac:dyDescent="0.25">
      <c r="A3060">
        <v>3109</v>
      </c>
      <c r="B3060" s="7" t="s">
        <v>3109</v>
      </c>
      <c r="C3060" s="7" t="s">
        <v>7219</v>
      </c>
      <c r="D3060" s="4">
        <v>26500</v>
      </c>
      <c r="E3060" s="4">
        <v>6633</v>
      </c>
      <c r="F3060" t="s">
        <v>8221</v>
      </c>
      <c r="G3060" t="s">
        <v>8224</v>
      </c>
      <c r="H3060" t="s">
        <v>8246</v>
      </c>
      <c r="I3060">
        <v>1409194810</v>
      </c>
      <c r="J3060" s="11">
        <f>(((I3060/60)/60)/24)+DATE(1970,1,1)</f>
        <v>41879.125115740739</v>
      </c>
      <c r="K3060">
        <v>1406170810</v>
      </c>
      <c r="L3060" s="15">
        <f>(((K3060/60)/60)/24)+DATE(1970,1,1)</f>
        <v>41844.125115740739</v>
      </c>
      <c r="M3060" s="63">
        <f>DATEDIF(L3060,J3060,"D")</f>
        <v>35</v>
      </c>
      <c r="N3060" s="5">
        <v>35</v>
      </c>
      <c r="O3060" t="b">
        <v>0</v>
      </c>
      <c r="P3060">
        <v>114</v>
      </c>
      <c r="Q3060" t="b">
        <v>0</v>
      </c>
      <c r="R3060" t="s">
        <v>8303</v>
      </c>
      <c r="S3060" s="2">
        <f>IF(E3060=0,0,E3060/D3060*100)</f>
        <v>25.030188679245285</v>
      </c>
      <c r="T3060" s="4">
        <f>IF(E3060=0,0,E3060/P3060)</f>
        <v>58.184210526315788</v>
      </c>
      <c r="U3060" t="str">
        <f>PROPER(LEFT(R3060,(SEARCH("/",R3060)-2)+1))</f>
        <v>Theater</v>
      </c>
      <c r="V3060" t="str">
        <f>PROPER(RIGHT(R3060,LEN(R3060)-SEARCH("/",R3060)))</f>
        <v>Spaces</v>
      </c>
    </row>
    <row r="3061" spans="1:22" x14ac:dyDescent="0.25">
      <c r="A3061">
        <v>3156</v>
      </c>
      <c r="B3061" s="7" t="s">
        <v>3156</v>
      </c>
      <c r="C3061" s="7" t="s">
        <v>7266</v>
      </c>
      <c r="D3061" s="4">
        <v>5500</v>
      </c>
      <c r="E3061" s="4">
        <v>5600</v>
      </c>
      <c r="F3061" t="s">
        <v>8219</v>
      </c>
      <c r="G3061" t="s">
        <v>8224</v>
      </c>
      <c r="H3061" t="s">
        <v>8246</v>
      </c>
      <c r="I3061">
        <v>1338591144</v>
      </c>
      <c r="J3061" s="11">
        <f>(((I3061/60)/60)/24)+DATE(1970,1,1)</f>
        <v>41061.953055555554</v>
      </c>
      <c r="K3061">
        <v>1335567144</v>
      </c>
      <c r="L3061" s="15">
        <f>(((K3061/60)/60)/24)+DATE(1970,1,1)</f>
        <v>41026.953055555554</v>
      </c>
      <c r="M3061" s="63">
        <f>DATEDIF(L3061,J3061,"D")</f>
        <v>35</v>
      </c>
      <c r="N3061" s="5">
        <v>35</v>
      </c>
      <c r="O3061" t="b">
        <v>1</v>
      </c>
      <c r="P3061">
        <v>89</v>
      </c>
      <c r="Q3061" t="b">
        <v>1</v>
      </c>
      <c r="R3061" t="s">
        <v>8271</v>
      </c>
      <c r="S3061" s="2">
        <f>IF(E3061=0,0,E3061/D3061*100)</f>
        <v>101.81818181818181</v>
      </c>
      <c r="T3061" s="4">
        <f>IF(E3061=0,0,E3061/P3061)</f>
        <v>62.921348314606739</v>
      </c>
      <c r="U3061" t="str">
        <f>PROPER(LEFT(R3061,(SEARCH("/",R3061)-2)+1))</f>
        <v>Theater</v>
      </c>
      <c r="V3061" t="str">
        <f>PROPER(RIGHT(R3061,LEN(R3061)-SEARCH("/",R3061)))</f>
        <v>Plays</v>
      </c>
    </row>
    <row r="3062" spans="1:22" x14ac:dyDescent="0.25">
      <c r="A3062">
        <v>3219</v>
      </c>
      <c r="B3062" s="7" t="s">
        <v>3219</v>
      </c>
      <c r="C3062" s="7" t="s">
        <v>7329</v>
      </c>
      <c r="D3062" s="4">
        <v>20000</v>
      </c>
      <c r="E3062" s="4">
        <v>20022</v>
      </c>
      <c r="F3062" t="s">
        <v>8219</v>
      </c>
      <c r="G3062" t="s">
        <v>8224</v>
      </c>
      <c r="H3062" t="s">
        <v>8246</v>
      </c>
      <c r="I3062">
        <v>1427063747</v>
      </c>
      <c r="J3062" s="11">
        <f>(((I3062/60)/60)/24)+DATE(1970,1,1)</f>
        <v>42085.941516203704</v>
      </c>
      <c r="K3062">
        <v>1424043347</v>
      </c>
      <c r="L3062" s="15">
        <f>(((K3062/60)/60)/24)+DATE(1970,1,1)</f>
        <v>42050.983182870375</v>
      </c>
      <c r="M3062" s="63">
        <f>DATEDIF(L3062,J3062,"D")</f>
        <v>35</v>
      </c>
      <c r="N3062" s="5">
        <v>35</v>
      </c>
      <c r="O3062" t="b">
        <v>1</v>
      </c>
      <c r="P3062">
        <v>119</v>
      </c>
      <c r="Q3062" t="b">
        <v>1</v>
      </c>
      <c r="R3062" t="s">
        <v>8271</v>
      </c>
      <c r="S3062" s="2">
        <f>IF(E3062=0,0,E3062/D3062*100)</f>
        <v>100.11000000000001</v>
      </c>
      <c r="T3062" s="4">
        <f>IF(E3062=0,0,E3062/P3062)</f>
        <v>168.25210084033614</v>
      </c>
      <c r="U3062" t="str">
        <f>PROPER(LEFT(R3062,(SEARCH("/",R3062)-2)+1))</f>
        <v>Theater</v>
      </c>
      <c r="V3062" t="str">
        <f>PROPER(RIGHT(R3062,LEN(R3062)-SEARCH("/",R3062)))</f>
        <v>Plays</v>
      </c>
    </row>
    <row r="3063" spans="1:22" x14ac:dyDescent="0.25">
      <c r="A3063">
        <v>3221</v>
      </c>
      <c r="B3063" s="7" t="s">
        <v>3221</v>
      </c>
      <c r="C3063" s="7" t="s">
        <v>7331</v>
      </c>
      <c r="D3063" s="4">
        <v>4000</v>
      </c>
      <c r="E3063" s="4">
        <v>4137</v>
      </c>
      <c r="F3063" t="s">
        <v>8219</v>
      </c>
      <c r="G3063" t="s">
        <v>8225</v>
      </c>
      <c r="H3063" t="s">
        <v>8247</v>
      </c>
      <c r="I3063">
        <v>1436114603</v>
      </c>
      <c r="J3063" s="11">
        <f>(((I3063/60)/60)/24)+DATE(1970,1,1)</f>
        <v>42190.696793981479</v>
      </c>
      <c r="K3063">
        <v>1433090603</v>
      </c>
      <c r="L3063" s="15">
        <f>(((K3063/60)/60)/24)+DATE(1970,1,1)</f>
        <v>42155.696793981479</v>
      </c>
      <c r="M3063" s="63">
        <f>DATEDIF(L3063,J3063,"D")</f>
        <v>35</v>
      </c>
      <c r="N3063" s="5">
        <v>35</v>
      </c>
      <c r="O3063" t="b">
        <v>1</v>
      </c>
      <c r="P3063">
        <v>113</v>
      </c>
      <c r="Q3063" t="b">
        <v>1</v>
      </c>
      <c r="R3063" t="s">
        <v>8271</v>
      </c>
      <c r="S3063" s="2">
        <f>IF(E3063=0,0,E3063/D3063*100)</f>
        <v>103.42499999999998</v>
      </c>
      <c r="T3063" s="4">
        <f>IF(E3063=0,0,E3063/P3063)</f>
        <v>36.610619469026545</v>
      </c>
      <c r="U3063" t="str">
        <f>PROPER(LEFT(R3063,(SEARCH("/",R3063)-2)+1))</f>
        <v>Theater</v>
      </c>
      <c r="V3063" t="str">
        <f>PROPER(RIGHT(R3063,LEN(R3063)-SEARCH("/",R3063)))</f>
        <v>Plays</v>
      </c>
    </row>
    <row r="3064" spans="1:22" x14ac:dyDescent="0.25">
      <c r="A3064">
        <v>3260</v>
      </c>
      <c r="B3064" s="7" t="s">
        <v>3260</v>
      </c>
      <c r="C3064" s="7" t="s">
        <v>7370</v>
      </c>
      <c r="D3064" s="4">
        <v>5000</v>
      </c>
      <c r="E3064" s="4">
        <v>5462</v>
      </c>
      <c r="F3064" t="s">
        <v>8219</v>
      </c>
      <c r="G3064" t="s">
        <v>8224</v>
      </c>
      <c r="H3064" t="s">
        <v>8246</v>
      </c>
      <c r="I3064">
        <v>1448903318</v>
      </c>
      <c r="J3064" s="11">
        <f>(((I3064/60)/60)/24)+DATE(1970,1,1)</f>
        <v>42338.714328703703</v>
      </c>
      <c r="K3064">
        <v>1445875718</v>
      </c>
      <c r="L3064" s="15">
        <f>(((K3064/60)/60)/24)+DATE(1970,1,1)</f>
        <v>42303.672662037032</v>
      </c>
      <c r="M3064" s="63">
        <f>DATEDIF(L3064,J3064,"D")</f>
        <v>35</v>
      </c>
      <c r="N3064" s="5">
        <v>35</v>
      </c>
      <c r="O3064" t="b">
        <v>1</v>
      </c>
      <c r="P3064">
        <v>73</v>
      </c>
      <c r="Q3064" t="b">
        <v>1</v>
      </c>
      <c r="R3064" t="s">
        <v>8271</v>
      </c>
      <c r="S3064" s="2">
        <f>IF(E3064=0,0,E3064/D3064*100)</f>
        <v>109.24000000000001</v>
      </c>
      <c r="T3064" s="4">
        <f>IF(E3064=0,0,E3064/P3064)</f>
        <v>74.821917808219183</v>
      </c>
      <c r="U3064" t="str">
        <f>PROPER(LEFT(R3064,(SEARCH("/",R3064)-2)+1))</f>
        <v>Theater</v>
      </c>
      <c r="V3064" t="str">
        <f>PROPER(RIGHT(R3064,LEN(R3064)-SEARCH("/",R3064)))</f>
        <v>Plays</v>
      </c>
    </row>
    <row r="3065" spans="1:22" x14ac:dyDescent="0.25">
      <c r="A3065">
        <v>3276</v>
      </c>
      <c r="B3065" s="7" t="s">
        <v>3276</v>
      </c>
      <c r="C3065" s="7" t="s">
        <v>7386</v>
      </c>
      <c r="D3065" s="4">
        <v>4500</v>
      </c>
      <c r="E3065" s="4">
        <v>5258</v>
      </c>
      <c r="F3065" t="s">
        <v>8219</v>
      </c>
      <c r="G3065" t="s">
        <v>8229</v>
      </c>
      <c r="H3065" t="s">
        <v>8251</v>
      </c>
      <c r="I3065">
        <v>1459483140</v>
      </c>
      <c r="J3065" s="11">
        <f>(((I3065/60)/60)/24)+DATE(1970,1,1)</f>
        <v>42461.165972222225</v>
      </c>
      <c r="K3065">
        <v>1456526879</v>
      </c>
      <c r="L3065" s="15">
        <f>(((K3065/60)/60)/24)+DATE(1970,1,1)</f>
        <v>42426.949988425928</v>
      </c>
      <c r="M3065" s="63">
        <f>DATEDIF(L3065,J3065,"D")</f>
        <v>35</v>
      </c>
      <c r="N3065" s="5">
        <v>35</v>
      </c>
      <c r="O3065" t="b">
        <v>1</v>
      </c>
      <c r="P3065">
        <v>100</v>
      </c>
      <c r="Q3065" t="b">
        <v>1</v>
      </c>
      <c r="R3065" t="s">
        <v>8271</v>
      </c>
      <c r="S3065" s="2">
        <f>IF(E3065=0,0,E3065/D3065*100)</f>
        <v>116.84444444444443</v>
      </c>
      <c r="T3065" s="4">
        <f>IF(E3065=0,0,E3065/P3065)</f>
        <v>52.58</v>
      </c>
      <c r="U3065" t="str">
        <f>PROPER(LEFT(R3065,(SEARCH("/",R3065)-2)+1))</f>
        <v>Theater</v>
      </c>
      <c r="V3065" t="str">
        <f>PROPER(RIGHT(R3065,LEN(R3065)-SEARCH("/",R3065)))</f>
        <v>Plays</v>
      </c>
    </row>
    <row r="3066" spans="1:22" x14ac:dyDescent="0.25">
      <c r="A3066">
        <v>3280</v>
      </c>
      <c r="B3066" s="7" t="s">
        <v>3280</v>
      </c>
      <c r="C3066" s="7" t="s">
        <v>7390</v>
      </c>
      <c r="D3066" s="4">
        <v>2000</v>
      </c>
      <c r="E3066" s="4">
        <v>2060</v>
      </c>
      <c r="F3066" t="s">
        <v>8219</v>
      </c>
      <c r="G3066" t="s">
        <v>8224</v>
      </c>
      <c r="H3066" t="s">
        <v>8246</v>
      </c>
      <c r="I3066">
        <v>1433134800</v>
      </c>
      <c r="J3066" s="11">
        <f>(((I3066/60)/60)/24)+DATE(1970,1,1)</f>
        <v>42156.208333333328</v>
      </c>
      <c r="K3066">
        <v>1430158198</v>
      </c>
      <c r="L3066" s="15">
        <f>(((K3066/60)/60)/24)+DATE(1970,1,1)</f>
        <v>42121.756921296299</v>
      </c>
      <c r="M3066" s="63">
        <f>DATEDIF(L3066,J3066,"D")</f>
        <v>35</v>
      </c>
      <c r="N3066" s="5">
        <v>35</v>
      </c>
      <c r="O3066" t="b">
        <v>0</v>
      </c>
      <c r="P3066">
        <v>30</v>
      </c>
      <c r="Q3066" t="b">
        <v>1</v>
      </c>
      <c r="R3066" t="s">
        <v>8271</v>
      </c>
      <c r="S3066" s="2">
        <f>IF(E3066=0,0,E3066/D3066*100)</f>
        <v>103</v>
      </c>
      <c r="T3066" s="4">
        <f>IF(E3066=0,0,E3066/P3066)</f>
        <v>68.666666666666671</v>
      </c>
      <c r="U3066" t="str">
        <f>PROPER(LEFT(R3066,(SEARCH("/",R3066)-2)+1))</f>
        <v>Theater</v>
      </c>
      <c r="V3066" t="str">
        <f>PROPER(RIGHT(R3066,LEN(R3066)-SEARCH("/",R3066)))</f>
        <v>Plays</v>
      </c>
    </row>
    <row r="3067" spans="1:22" x14ac:dyDescent="0.25">
      <c r="A3067">
        <v>3303</v>
      </c>
      <c r="B3067" s="7" t="s">
        <v>3303</v>
      </c>
      <c r="C3067" s="7" t="s">
        <v>7413</v>
      </c>
      <c r="D3067" s="4">
        <v>1800</v>
      </c>
      <c r="E3067" s="4">
        <v>2086</v>
      </c>
      <c r="F3067" t="s">
        <v>8219</v>
      </c>
      <c r="G3067" t="s">
        <v>8224</v>
      </c>
      <c r="H3067" t="s">
        <v>8246</v>
      </c>
      <c r="I3067">
        <v>1427553484</v>
      </c>
      <c r="J3067" s="11">
        <f>(((I3067/60)/60)/24)+DATE(1970,1,1)</f>
        <v>42091.609768518523</v>
      </c>
      <c r="K3067">
        <v>1424533084</v>
      </c>
      <c r="L3067" s="15">
        <f>(((K3067/60)/60)/24)+DATE(1970,1,1)</f>
        <v>42056.65143518518</v>
      </c>
      <c r="M3067" s="63">
        <f>DATEDIF(L3067,J3067,"D")</f>
        <v>35</v>
      </c>
      <c r="N3067" s="5">
        <v>35</v>
      </c>
      <c r="O3067" t="b">
        <v>0</v>
      </c>
      <c r="P3067">
        <v>35</v>
      </c>
      <c r="Q3067" t="b">
        <v>1</v>
      </c>
      <c r="R3067" t="s">
        <v>8271</v>
      </c>
      <c r="S3067" s="2">
        <f>IF(E3067=0,0,E3067/D3067*100)</f>
        <v>115.88888888888889</v>
      </c>
      <c r="T3067" s="4">
        <f>IF(E3067=0,0,E3067/P3067)</f>
        <v>59.6</v>
      </c>
      <c r="U3067" t="str">
        <f>PROPER(LEFT(R3067,(SEARCH("/",R3067)-2)+1))</f>
        <v>Theater</v>
      </c>
      <c r="V3067" t="str">
        <f>PROPER(RIGHT(R3067,LEN(R3067)-SEARCH("/",R3067)))</f>
        <v>Plays</v>
      </c>
    </row>
    <row r="3068" spans="1:22" x14ac:dyDescent="0.25">
      <c r="A3068">
        <v>3325</v>
      </c>
      <c r="B3068" s="7" t="s">
        <v>3325</v>
      </c>
      <c r="C3068" s="7" t="s">
        <v>7435</v>
      </c>
      <c r="D3068" s="4">
        <v>400</v>
      </c>
      <c r="E3068" s="4">
        <v>450</v>
      </c>
      <c r="F3068" t="s">
        <v>8219</v>
      </c>
      <c r="G3068" t="s">
        <v>8225</v>
      </c>
      <c r="H3068" t="s">
        <v>8247</v>
      </c>
      <c r="I3068">
        <v>1428256277</v>
      </c>
      <c r="J3068" s="11">
        <f>(((I3068/60)/60)/24)+DATE(1970,1,1)</f>
        <v>42099.743946759263</v>
      </c>
      <c r="K3068">
        <v>1425235877</v>
      </c>
      <c r="L3068" s="15">
        <f>(((K3068/60)/60)/24)+DATE(1970,1,1)</f>
        <v>42064.785613425927</v>
      </c>
      <c r="M3068" s="63">
        <f>DATEDIF(L3068,J3068,"D")</f>
        <v>35</v>
      </c>
      <c r="N3068" s="5">
        <v>35</v>
      </c>
      <c r="O3068" t="b">
        <v>0</v>
      </c>
      <c r="P3068">
        <v>15</v>
      </c>
      <c r="Q3068" t="b">
        <v>1</v>
      </c>
      <c r="R3068" t="s">
        <v>8271</v>
      </c>
      <c r="S3068" s="2">
        <f>IF(E3068=0,0,E3068/D3068*100)</f>
        <v>112.5</v>
      </c>
      <c r="T3068" s="4">
        <f>IF(E3068=0,0,E3068/P3068)</f>
        <v>30</v>
      </c>
      <c r="U3068" t="str">
        <f>PROPER(LEFT(R3068,(SEARCH("/",R3068)-2)+1))</f>
        <v>Theater</v>
      </c>
      <c r="V3068" t="str">
        <f>PROPER(RIGHT(R3068,LEN(R3068)-SEARCH("/",R3068)))</f>
        <v>Plays</v>
      </c>
    </row>
    <row r="3069" spans="1:22" x14ac:dyDescent="0.25">
      <c r="A3069">
        <v>3331</v>
      </c>
      <c r="B3069" s="7" t="s">
        <v>3331</v>
      </c>
      <c r="C3069" s="7" t="s">
        <v>7441</v>
      </c>
      <c r="D3069" s="4">
        <v>5000</v>
      </c>
      <c r="E3069" s="4">
        <v>5226</v>
      </c>
      <c r="F3069" t="s">
        <v>8219</v>
      </c>
      <c r="G3069" t="s">
        <v>8224</v>
      </c>
      <c r="H3069" t="s">
        <v>8246</v>
      </c>
      <c r="I3069">
        <v>1444149886</v>
      </c>
      <c r="J3069" s="11">
        <f>(((I3069/60)/60)/24)+DATE(1970,1,1)</f>
        <v>42283.697754629626</v>
      </c>
      <c r="K3069">
        <v>1441125886</v>
      </c>
      <c r="L3069" s="15">
        <f>(((K3069/60)/60)/24)+DATE(1970,1,1)</f>
        <v>42248.697754629626</v>
      </c>
      <c r="M3069" s="63">
        <f>DATEDIF(L3069,J3069,"D")</f>
        <v>35</v>
      </c>
      <c r="N3069" s="5">
        <v>35</v>
      </c>
      <c r="O3069" t="b">
        <v>0</v>
      </c>
      <c r="P3069">
        <v>65</v>
      </c>
      <c r="Q3069" t="b">
        <v>1</v>
      </c>
      <c r="R3069" t="s">
        <v>8271</v>
      </c>
      <c r="S3069" s="2">
        <f>IF(E3069=0,0,E3069/D3069*100)</f>
        <v>104.52</v>
      </c>
      <c r="T3069" s="4">
        <f>IF(E3069=0,0,E3069/P3069)</f>
        <v>80.400000000000006</v>
      </c>
      <c r="U3069" t="str">
        <f>PROPER(LEFT(R3069,(SEARCH("/",R3069)-2)+1))</f>
        <v>Theater</v>
      </c>
      <c r="V3069" t="str">
        <f>PROPER(RIGHT(R3069,LEN(R3069)-SEARCH("/",R3069)))</f>
        <v>Plays</v>
      </c>
    </row>
    <row r="3070" spans="1:22" x14ac:dyDescent="0.25">
      <c r="A3070">
        <v>3350</v>
      </c>
      <c r="B3070" s="7" t="s">
        <v>3349</v>
      </c>
      <c r="C3070" s="7" t="s">
        <v>7460</v>
      </c>
      <c r="D3070" s="4">
        <v>3500</v>
      </c>
      <c r="E3070" s="4">
        <v>3655</v>
      </c>
      <c r="F3070" t="s">
        <v>8219</v>
      </c>
      <c r="G3070" t="s">
        <v>8243</v>
      </c>
      <c r="H3070" t="s">
        <v>8249</v>
      </c>
      <c r="I3070">
        <v>1448838000</v>
      </c>
      <c r="J3070" s="11">
        <f>(((I3070/60)/60)/24)+DATE(1970,1,1)</f>
        <v>42337.958333333328</v>
      </c>
      <c r="K3070">
        <v>1445791811</v>
      </c>
      <c r="L3070" s="15">
        <f>(((K3070/60)/60)/24)+DATE(1970,1,1)</f>
        <v>42302.701516203699</v>
      </c>
      <c r="M3070" s="63">
        <f>DATEDIF(L3070,J3070,"D")</f>
        <v>35</v>
      </c>
      <c r="N3070" s="5">
        <v>35</v>
      </c>
      <c r="O3070" t="b">
        <v>0</v>
      </c>
      <c r="P3070">
        <v>51</v>
      </c>
      <c r="Q3070" t="b">
        <v>1</v>
      </c>
      <c r="R3070" t="s">
        <v>8271</v>
      </c>
      <c r="S3070" s="2">
        <f>IF(E3070=0,0,E3070/D3070*100)</f>
        <v>104.42857142857143</v>
      </c>
      <c r="T3070" s="4">
        <f>IF(E3070=0,0,E3070/P3070)</f>
        <v>71.666666666666671</v>
      </c>
      <c r="U3070" t="str">
        <f>PROPER(LEFT(R3070,(SEARCH("/",R3070)-2)+1))</f>
        <v>Theater</v>
      </c>
      <c r="V3070" t="str">
        <f>PROPER(RIGHT(R3070,LEN(R3070)-SEARCH("/",R3070)))</f>
        <v>Plays</v>
      </c>
    </row>
    <row r="3071" spans="1:22" x14ac:dyDescent="0.25">
      <c r="A3071">
        <v>3380</v>
      </c>
      <c r="B3071" s="7" t="s">
        <v>3379</v>
      </c>
      <c r="C3071" s="7" t="s">
        <v>7490</v>
      </c>
      <c r="D3071" s="4">
        <v>3000</v>
      </c>
      <c r="E3071" s="4">
        <v>3133</v>
      </c>
      <c r="F3071" t="s">
        <v>8219</v>
      </c>
      <c r="G3071" t="s">
        <v>8224</v>
      </c>
      <c r="H3071" t="s">
        <v>8246</v>
      </c>
      <c r="I3071">
        <v>1417305178</v>
      </c>
      <c r="J3071" s="11">
        <f>(((I3071/60)/60)/24)+DATE(1970,1,1)</f>
        <v>41972.995115740734</v>
      </c>
      <c r="K3071">
        <v>1414277578</v>
      </c>
      <c r="L3071" s="15">
        <f>(((K3071/60)/60)/24)+DATE(1970,1,1)</f>
        <v>41937.95344907407</v>
      </c>
      <c r="M3071" s="63">
        <f>DATEDIF(L3071,J3071,"D")</f>
        <v>35</v>
      </c>
      <c r="N3071" s="5">
        <v>35</v>
      </c>
      <c r="O3071" t="b">
        <v>0</v>
      </c>
      <c r="P3071">
        <v>28</v>
      </c>
      <c r="Q3071" t="b">
        <v>1</v>
      </c>
      <c r="R3071" t="s">
        <v>8271</v>
      </c>
      <c r="S3071" s="2">
        <f>IF(E3071=0,0,E3071/D3071*100)</f>
        <v>104.43333333333334</v>
      </c>
      <c r="T3071" s="4">
        <f>IF(E3071=0,0,E3071/P3071)</f>
        <v>111.89285714285714</v>
      </c>
      <c r="U3071" t="str">
        <f>PROPER(LEFT(R3071,(SEARCH("/",R3071)-2)+1))</f>
        <v>Theater</v>
      </c>
      <c r="V3071" t="str">
        <f>PROPER(RIGHT(R3071,LEN(R3071)-SEARCH("/",R3071)))</f>
        <v>Plays</v>
      </c>
    </row>
    <row r="3072" spans="1:22" x14ac:dyDescent="0.25">
      <c r="A3072">
        <v>3492</v>
      </c>
      <c r="B3072" s="7" t="s">
        <v>3491</v>
      </c>
      <c r="C3072" s="7" t="s">
        <v>7602</v>
      </c>
      <c r="D3072" s="4">
        <v>3800</v>
      </c>
      <c r="E3072" s="4">
        <v>4000.22</v>
      </c>
      <c r="F3072" t="s">
        <v>8219</v>
      </c>
      <c r="G3072" t="s">
        <v>8224</v>
      </c>
      <c r="H3072" t="s">
        <v>8246</v>
      </c>
      <c r="I3072">
        <v>1445818397</v>
      </c>
      <c r="J3072" s="11">
        <f>(((I3072/60)/60)/24)+DATE(1970,1,1)</f>
        <v>42303.009224537032</v>
      </c>
      <c r="K3072">
        <v>1442794397</v>
      </c>
      <c r="L3072" s="15">
        <f>(((K3072/60)/60)/24)+DATE(1970,1,1)</f>
        <v>42268.009224537032</v>
      </c>
      <c r="M3072" s="63">
        <f>DATEDIF(L3072,J3072,"D")</f>
        <v>35</v>
      </c>
      <c r="N3072" s="5">
        <v>35</v>
      </c>
      <c r="O3072" t="b">
        <v>0</v>
      </c>
      <c r="P3072">
        <v>35</v>
      </c>
      <c r="Q3072" t="b">
        <v>1</v>
      </c>
      <c r="R3072" t="s">
        <v>8271</v>
      </c>
      <c r="S3072" s="2">
        <f>IF(E3072=0,0,E3072/D3072*100)</f>
        <v>105.26894736842105</v>
      </c>
      <c r="T3072" s="4">
        <f>IF(E3072=0,0,E3072/P3072)</f>
        <v>114.29199999999999</v>
      </c>
      <c r="U3072" t="str">
        <f>PROPER(LEFT(R3072,(SEARCH("/",R3072)-2)+1))</f>
        <v>Theater</v>
      </c>
      <c r="V3072" t="str">
        <f>PROPER(RIGHT(R3072,LEN(R3072)-SEARCH("/",R3072)))</f>
        <v>Plays</v>
      </c>
    </row>
    <row r="3073" spans="1:22" x14ac:dyDescent="0.25">
      <c r="A3073">
        <v>3534</v>
      </c>
      <c r="B3073" s="7" t="s">
        <v>3533</v>
      </c>
      <c r="C3073" s="7" t="s">
        <v>7644</v>
      </c>
      <c r="D3073" s="4">
        <v>5000</v>
      </c>
      <c r="E3073" s="4">
        <v>7810</v>
      </c>
      <c r="F3073" t="s">
        <v>8219</v>
      </c>
      <c r="G3073" t="s">
        <v>8224</v>
      </c>
      <c r="H3073" t="s">
        <v>8246</v>
      </c>
      <c r="I3073">
        <v>1443711623</v>
      </c>
      <c r="J3073" s="11">
        <f>(((I3073/60)/60)/24)+DATE(1970,1,1)</f>
        <v>42278.6252662037</v>
      </c>
      <c r="K3073">
        <v>1440687623</v>
      </c>
      <c r="L3073" s="15">
        <f>(((K3073/60)/60)/24)+DATE(1970,1,1)</f>
        <v>42243.6252662037</v>
      </c>
      <c r="M3073" s="63">
        <f>DATEDIF(L3073,J3073,"D")</f>
        <v>35</v>
      </c>
      <c r="N3073" s="5">
        <v>35</v>
      </c>
      <c r="O3073" t="b">
        <v>0</v>
      </c>
      <c r="P3073">
        <v>204</v>
      </c>
      <c r="Q3073" t="b">
        <v>1</v>
      </c>
      <c r="R3073" t="s">
        <v>8271</v>
      </c>
      <c r="S3073" s="2">
        <f>IF(E3073=0,0,E3073/D3073*100)</f>
        <v>156.20000000000002</v>
      </c>
      <c r="T3073" s="4">
        <f>IF(E3073=0,0,E3073/P3073)</f>
        <v>38.284313725490193</v>
      </c>
      <c r="U3073" t="str">
        <f>PROPER(LEFT(R3073,(SEARCH("/",R3073)-2)+1))</f>
        <v>Theater</v>
      </c>
      <c r="V3073" t="str">
        <f>PROPER(RIGHT(R3073,LEN(R3073)-SEARCH("/",R3073)))</f>
        <v>Plays</v>
      </c>
    </row>
    <row r="3074" spans="1:22" x14ac:dyDescent="0.25">
      <c r="A3074">
        <v>3593</v>
      </c>
      <c r="B3074" s="7" t="s">
        <v>3592</v>
      </c>
      <c r="C3074" s="7" t="s">
        <v>7703</v>
      </c>
      <c r="D3074" s="4">
        <v>3000</v>
      </c>
      <c r="E3074" s="4">
        <v>3319</v>
      </c>
      <c r="F3074" t="s">
        <v>8219</v>
      </c>
      <c r="G3074" t="s">
        <v>8224</v>
      </c>
      <c r="H3074" t="s">
        <v>8246</v>
      </c>
      <c r="I3074">
        <v>1420489560</v>
      </c>
      <c r="J3074" s="11">
        <f>(((I3074/60)/60)/24)+DATE(1970,1,1)</f>
        <v>42009.851388888885</v>
      </c>
      <c r="K3074">
        <v>1417469639</v>
      </c>
      <c r="L3074" s="15">
        <f>(((K3074/60)/60)/24)+DATE(1970,1,1)</f>
        <v>41974.898599537039</v>
      </c>
      <c r="M3074" s="63">
        <f>DATEDIF(L3074,J3074,"D")</f>
        <v>35</v>
      </c>
      <c r="N3074" s="5">
        <v>35</v>
      </c>
      <c r="O3074" t="b">
        <v>0</v>
      </c>
      <c r="P3074">
        <v>43</v>
      </c>
      <c r="Q3074" t="b">
        <v>1</v>
      </c>
      <c r="R3074" t="s">
        <v>8271</v>
      </c>
      <c r="S3074" s="2">
        <f>IF(E3074=0,0,E3074/D3074*100)</f>
        <v>110.63333333333334</v>
      </c>
      <c r="T3074" s="4">
        <f>IF(E3074=0,0,E3074/P3074)</f>
        <v>77.186046511627907</v>
      </c>
      <c r="U3074" t="str">
        <f>PROPER(LEFT(R3074,(SEARCH("/",R3074)-2)+1))</f>
        <v>Theater</v>
      </c>
      <c r="V3074" t="str">
        <f>PROPER(RIGHT(R3074,LEN(R3074)-SEARCH("/",R3074)))</f>
        <v>Plays</v>
      </c>
    </row>
    <row r="3075" spans="1:22" x14ac:dyDescent="0.25">
      <c r="A3075">
        <v>3636</v>
      </c>
      <c r="B3075" s="7" t="s">
        <v>3634</v>
      </c>
      <c r="C3075" s="7" t="s">
        <v>7746</v>
      </c>
      <c r="D3075" s="4">
        <v>150000</v>
      </c>
      <c r="E3075" s="4">
        <v>0</v>
      </c>
      <c r="F3075" t="s">
        <v>8221</v>
      </c>
      <c r="G3075" t="s">
        <v>8224</v>
      </c>
      <c r="H3075" t="s">
        <v>8246</v>
      </c>
      <c r="I3075">
        <v>1442248829</v>
      </c>
      <c r="J3075" s="11">
        <f>(((I3075/60)/60)/24)+DATE(1970,1,1)</f>
        <v>42261.694780092599</v>
      </c>
      <c r="K3075">
        <v>1439224829</v>
      </c>
      <c r="L3075" s="15">
        <f>(((K3075/60)/60)/24)+DATE(1970,1,1)</f>
        <v>42226.694780092599</v>
      </c>
      <c r="M3075" s="63">
        <f>DATEDIF(L3075,J3075,"D")</f>
        <v>35</v>
      </c>
      <c r="N3075" s="5">
        <v>35</v>
      </c>
      <c r="O3075" t="b">
        <v>0</v>
      </c>
      <c r="P3075">
        <v>0</v>
      </c>
      <c r="Q3075" t="b">
        <v>0</v>
      </c>
      <c r="R3075" t="s">
        <v>8305</v>
      </c>
      <c r="S3075" s="2">
        <f>IF(E3075=0,0,E3075/D3075*100)</f>
        <v>0</v>
      </c>
      <c r="T3075" s="4">
        <f>IF(E3075=0,0,E3075/P3075)</f>
        <v>0</v>
      </c>
      <c r="U3075" t="str">
        <f>PROPER(LEFT(R3075,(SEARCH("/",R3075)-2)+1))</f>
        <v>Theater</v>
      </c>
      <c r="V3075" t="str">
        <f>PROPER(RIGHT(R3075,LEN(R3075)-SEARCH("/",R3075)))</f>
        <v>Musical</v>
      </c>
    </row>
    <row r="3076" spans="1:22" x14ac:dyDescent="0.25">
      <c r="A3076">
        <v>3678</v>
      </c>
      <c r="B3076" s="7" t="s">
        <v>3675</v>
      </c>
      <c r="C3076" s="7" t="s">
        <v>7788</v>
      </c>
      <c r="D3076" s="4">
        <v>2000</v>
      </c>
      <c r="E3076" s="4">
        <v>2050</v>
      </c>
      <c r="F3076" t="s">
        <v>8219</v>
      </c>
      <c r="G3076" t="s">
        <v>8225</v>
      </c>
      <c r="H3076" t="s">
        <v>8247</v>
      </c>
      <c r="I3076">
        <v>1433076298</v>
      </c>
      <c r="J3076" s="11">
        <f>(((I3076/60)/60)/24)+DATE(1970,1,1)</f>
        <v>42155.531226851846</v>
      </c>
      <c r="K3076">
        <v>1430052298</v>
      </c>
      <c r="L3076" s="15">
        <f>(((K3076/60)/60)/24)+DATE(1970,1,1)</f>
        <v>42120.531226851846</v>
      </c>
      <c r="M3076" s="63">
        <f>DATEDIF(L3076,J3076,"D")</f>
        <v>35</v>
      </c>
      <c r="N3076" s="5">
        <v>35</v>
      </c>
      <c r="O3076" t="b">
        <v>0</v>
      </c>
      <c r="P3076">
        <v>31</v>
      </c>
      <c r="Q3076" t="b">
        <v>1</v>
      </c>
      <c r="R3076" t="s">
        <v>8271</v>
      </c>
      <c r="S3076" s="2">
        <f>IF(E3076=0,0,E3076/D3076*100)</f>
        <v>102.49999999999999</v>
      </c>
      <c r="T3076" s="4">
        <f>IF(E3076=0,0,E3076/P3076)</f>
        <v>66.129032258064512</v>
      </c>
      <c r="U3076" t="str">
        <f>PROPER(LEFT(R3076,(SEARCH("/",R3076)-2)+1))</f>
        <v>Theater</v>
      </c>
      <c r="V3076" t="str">
        <f>PROPER(RIGHT(R3076,LEN(R3076)-SEARCH("/",R3076)))</f>
        <v>Plays</v>
      </c>
    </row>
    <row r="3077" spans="1:22" x14ac:dyDescent="0.25">
      <c r="A3077">
        <v>3679</v>
      </c>
      <c r="B3077" s="7" t="s">
        <v>3676</v>
      </c>
      <c r="C3077" s="7" t="s">
        <v>7789</v>
      </c>
      <c r="D3077" s="4">
        <v>2000</v>
      </c>
      <c r="E3077" s="4">
        <v>2202</v>
      </c>
      <c r="F3077" t="s">
        <v>8219</v>
      </c>
      <c r="G3077" t="s">
        <v>8224</v>
      </c>
      <c r="H3077" t="s">
        <v>8246</v>
      </c>
      <c r="I3077">
        <v>1404190740</v>
      </c>
      <c r="J3077" s="11">
        <f>(((I3077/60)/60)/24)+DATE(1970,1,1)</f>
        <v>41821.207638888889</v>
      </c>
      <c r="K3077">
        <v>1401214581</v>
      </c>
      <c r="L3077" s="15">
        <f>(((K3077/60)/60)/24)+DATE(1970,1,1)</f>
        <v>41786.761354166665</v>
      </c>
      <c r="M3077" s="63">
        <f>DATEDIF(L3077,J3077,"D")</f>
        <v>35</v>
      </c>
      <c r="N3077" s="5">
        <v>35</v>
      </c>
      <c r="O3077" t="b">
        <v>0</v>
      </c>
      <c r="P3077">
        <v>30</v>
      </c>
      <c r="Q3077" t="b">
        <v>1</v>
      </c>
      <c r="R3077" t="s">
        <v>8271</v>
      </c>
      <c r="S3077" s="2">
        <f>IF(E3077=0,0,E3077/D3077*100)</f>
        <v>110.1</v>
      </c>
      <c r="T3077" s="4">
        <f>IF(E3077=0,0,E3077/P3077)</f>
        <v>73.400000000000006</v>
      </c>
      <c r="U3077" t="str">
        <f>PROPER(LEFT(R3077,(SEARCH("/",R3077)-2)+1))</f>
        <v>Theater</v>
      </c>
      <c r="V3077" t="str">
        <f>PROPER(RIGHT(R3077,LEN(R3077)-SEARCH("/",R3077)))</f>
        <v>Plays</v>
      </c>
    </row>
    <row r="3078" spans="1:22" x14ac:dyDescent="0.25">
      <c r="A3078">
        <v>3766</v>
      </c>
      <c r="B3078" s="7" t="s">
        <v>3763</v>
      </c>
      <c r="C3078" s="7" t="s">
        <v>7876</v>
      </c>
      <c r="D3078" s="4">
        <v>10000</v>
      </c>
      <c r="E3078" s="4">
        <v>10265.01</v>
      </c>
      <c r="F3078" t="s">
        <v>8219</v>
      </c>
      <c r="G3078" t="s">
        <v>8224</v>
      </c>
      <c r="H3078" t="s">
        <v>8246</v>
      </c>
      <c r="I3078">
        <v>1404360045</v>
      </c>
      <c r="J3078" s="11">
        <f>(((I3078/60)/60)/24)+DATE(1970,1,1)</f>
        <v>41823.167187500003</v>
      </c>
      <c r="K3078">
        <v>1401336045</v>
      </c>
      <c r="L3078" s="15">
        <f>(((K3078/60)/60)/24)+DATE(1970,1,1)</f>
        <v>41788.167187500003</v>
      </c>
      <c r="M3078" s="63">
        <f>DATEDIF(L3078,J3078,"D")</f>
        <v>35</v>
      </c>
      <c r="N3078" s="5">
        <v>35</v>
      </c>
      <c r="O3078" t="b">
        <v>0</v>
      </c>
      <c r="P3078">
        <v>96</v>
      </c>
      <c r="Q3078" t="b">
        <v>1</v>
      </c>
      <c r="R3078" t="s">
        <v>8305</v>
      </c>
      <c r="S3078" s="2">
        <f>IF(E3078=0,0,E3078/D3078*100)</f>
        <v>102.65010000000001</v>
      </c>
      <c r="T3078" s="4">
        <f>IF(E3078=0,0,E3078/P3078)</f>
        <v>106.9271875</v>
      </c>
      <c r="U3078" t="str">
        <f>PROPER(LEFT(R3078,(SEARCH("/",R3078)-2)+1))</f>
        <v>Theater</v>
      </c>
      <c r="V3078" t="str">
        <f>PROPER(RIGHT(R3078,LEN(R3078)-SEARCH("/",R3078)))</f>
        <v>Musical</v>
      </c>
    </row>
    <row r="3079" spans="1:22" x14ac:dyDescent="0.25">
      <c r="A3079">
        <v>3823</v>
      </c>
      <c r="B3079" s="7" t="s">
        <v>3820</v>
      </c>
      <c r="C3079" s="7" t="s">
        <v>7932</v>
      </c>
      <c r="D3079" s="4">
        <v>2500</v>
      </c>
      <c r="E3079" s="4">
        <v>2650</v>
      </c>
      <c r="F3079" t="s">
        <v>8219</v>
      </c>
      <c r="G3079" t="s">
        <v>8224</v>
      </c>
      <c r="H3079" t="s">
        <v>8246</v>
      </c>
      <c r="I3079">
        <v>1437364740</v>
      </c>
      <c r="J3079" s="11">
        <f>(((I3079/60)/60)/24)+DATE(1970,1,1)</f>
        <v>42205.165972222225</v>
      </c>
      <c r="K3079">
        <v>1434405044</v>
      </c>
      <c r="L3079" s="15">
        <f>(((K3079/60)/60)/24)+DATE(1970,1,1)</f>
        <v>42170.910231481481</v>
      </c>
      <c r="M3079" s="63">
        <f>DATEDIF(L3079,J3079,"D")</f>
        <v>35</v>
      </c>
      <c r="N3079" s="5">
        <v>35</v>
      </c>
      <c r="O3079" t="b">
        <v>0</v>
      </c>
      <c r="P3079">
        <v>41</v>
      </c>
      <c r="Q3079" t="b">
        <v>1</v>
      </c>
      <c r="R3079" t="s">
        <v>8271</v>
      </c>
      <c r="S3079" s="2">
        <f>IF(E3079=0,0,E3079/D3079*100)</f>
        <v>106</v>
      </c>
      <c r="T3079" s="4">
        <f>IF(E3079=0,0,E3079/P3079)</f>
        <v>64.634146341463421</v>
      </c>
      <c r="U3079" t="str">
        <f>PROPER(LEFT(R3079,(SEARCH("/",R3079)-2)+1))</f>
        <v>Theater</v>
      </c>
      <c r="V3079" t="str">
        <f>PROPER(RIGHT(R3079,LEN(R3079)-SEARCH("/",R3079)))</f>
        <v>Plays</v>
      </c>
    </row>
    <row r="3080" spans="1:22" x14ac:dyDescent="0.25">
      <c r="A3080">
        <v>3853</v>
      </c>
      <c r="B3080" s="7" t="s">
        <v>3850</v>
      </c>
      <c r="C3080" s="7" t="s">
        <v>7962</v>
      </c>
      <c r="D3080" s="4">
        <v>100000</v>
      </c>
      <c r="E3080" s="4">
        <v>26</v>
      </c>
      <c r="F3080" t="s">
        <v>8221</v>
      </c>
      <c r="G3080" t="s">
        <v>8224</v>
      </c>
      <c r="H3080" t="s">
        <v>8246</v>
      </c>
      <c r="I3080">
        <v>1409602178</v>
      </c>
      <c r="J3080" s="11">
        <f>(((I3080/60)/60)/24)+DATE(1970,1,1)</f>
        <v>41883.84002314815</v>
      </c>
      <c r="K3080">
        <v>1406578178</v>
      </c>
      <c r="L3080" s="15">
        <f>(((K3080/60)/60)/24)+DATE(1970,1,1)</f>
        <v>41848.84002314815</v>
      </c>
      <c r="M3080" s="63">
        <f>DATEDIF(L3080,J3080,"D")</f>
        <v>35</v>
      </c>
      <c r="N3080" s="5">
        <v>35</v>
      </c>
      <c r="O3080" t="b">
        <v>0</v>
      </c>
      <c r="P3080">
        <v>2</v>
      </c>
      <c r="Q3080" t="b">
        <v>0</v>
      </c>
      <c r="R3080" t="s">
        <v>8271</v>
      </c>
      <c r="S3080" s="2">
        <f>IF(E3080=0,0,E3080/D3080*100)</f>
        <v>2.5999999999999999E-2</v>
      </c>
      <c r="T3080" s="4">
        <f>IF(E3080=0,0,E3080/P3080)</f>
        <v>13</v>
      </c>
      <c r="U3080" t="str">
        <f>PROPER(LEFT(R3080,(SEARCH("/",R3080)-2)+1))</f>
        <v>Theater</v>
      </c>
      <c r="V3080" t="str">
        <f>PROPER(RIGHT(R3080,LEN(R3080)-SEARCH("/",R3080)))</f>
        <v>Plays</v>
      </c>
    </row>
    <row r="3081" spans="1:22" x14ac:dyDescent="0.25">
      <c r="A3081">
        <v>3880</v>
      </c>
      <c r="B3081" s="7" t="s">
        <v>3877</v>
      </c>
      <c r="C3081" s="7" t="s">
        <v>7989</v>
      </c>
      <c r="D3081" s="4">
        <v>7500</v>
      </c>
      <c r="E3081" s="4">
        <v>980</v>
      </c>
      <c r="F3081" t="s">
        <v>8220</v>
      </c>
      <c r="G3081" t="s">
        <v>8225</v>
      </c>
      <c r="H3081" t="s">
        <v>8247</v>
      </c>
      <c r="I3081">
        <v>1406761200</v>
      </c>
      <c r="J3081" s="11">
        <f>(((I3081/60)/60)/24)+DATE(1970,1,1)</f>
        <v>41850.958333333336</v>
      </c>
      <c r="K3081">
        <v>1403724820</v>
      </c>
      <c r="L3081" s="15">
        <f>(((K3081/60)/60)/24)+DATE(1970,1,1)</f>
        <v>41815.815046296295</v>
      </c>
      <c r="M3081" s="63">
        <f>DATEDIF(L3081,J3081,"D")</f>
        <v>35</v>
      </c>
      <c r="N3081" s="5">
        <v>35</v>
      </c>
      <c r="O3081" t="b">
        <v>0</v>
      </c>
      <c r="P3081">
        <v>17</v>
      </c>
      <c r="Q3081" t="b">
        <v>0</v>
      </c>
      <c r="R3081" t="s">
        <v>8305</v>
      </c>
      <c r="S3081" s="2">
        <f>IF(E3081=0,0,E3081/D3081*100)</f>
        <v>13.066666666666665</v>
      </c>
      <c r="T3081" s="4">
        <f>IF(E3081=0,0,E3081/P3081)</f>
        <v>57.647058823529413</v>
      </c>
      <c r="U3081" t="str">
        <f>PROPER(LEFT(R3081,(SEARCH("/",R3081)-2)+1))</f>
        <v>Theater</v>
      </c>
      <c r="V3081" t="str">
        <f>PROPER(RIGHT(R3081,LEN(R3081)-SEARCH("/",R3081)))</f>
        <v>Musical</v>
      </c>
    </row>
    <row r="3082" spans="1:22" x14ac:dyDescent="0.25">
      <c r="A3082">
        <v>4048</v>
      </c>
      <c r="B3082" s="7" t="s">
        <v>4044</v>
      </c>
      <c r="C3082" s="7" t="s">
        <v>8152</v>
      </c>
      <c r="D3082" s="4">
        <v>17000</v>
      </c>
      <c r="E3082" s="4">
        <v>3001</v>
      </c>
      <c r="F3082" t="s">
        <v>8221</v>
      </c>
      <c r="G3082" t="s">
        <v>8225</v>
      </c>
      <c r="H3082" t="s">
        <v>8247</v>
      </c>
      <c r="I3082">
        <v>1460373187</v>
      </c>
      <c r="J3082" s="11">
        <f>(((I3082/60)/60)/24)+DATE(1970,1,1)</f>
        <v>42471.467442129629</v>
      </c>
      <c r="K3082">
        <v>1457352787</v>
      </c>
      <c r="L3082" s="15">
        <f>(((K3082/60)/60)/24)+DATE(1970,1,1)</f>
        <v>42436.509108796294</v>
      </c>
      <c r="M3082" s="63">
        <f>DATEDIF(L3082,J3082,"D")</f>
        <v>35</v>
      </c>
      <c r="N3082" s="5">
        <v>35</v>
      </c>
      <c r="O3082" t="b">
        <v>0</v>
      </c>
      <c r="P3082">
        <v>91</v>
      </c>
      <c r="Q3082" t="b">
        <v>0</v>
      </c>
      <c r="R3082" t="s">
        <v>8271</v>
      </c>
      <c r="S3082" s="2">
        <f>IF(E3082=0,0,E3082/D3082*100)</f>
        <v>17.652941176470588</v>
      </c>
      <c r="T3082" s="4">
        <f>IF(E3082=0,0,E3082/P3082)</f>
        <v>32.978021978021978</v>
      </c>
      <c r="U3082" t="str">
        <f>PROPER(LEFT(R3082,(SEARCH("/",R3082)-2)+1))</f>
        <v>Theater</v>
      </c>
      <c r="V3082" t="str">
        <f>PROPER(RIGHT(R3082,LEN(R3082)-SEARCH("/",R3082)))</f>
        <v>Plays</v>
      </c>
    </row>
    <row r="3083" spans="1:22" x14ac:dyDescent="0.25">
      <c r="A3083">
        <v>13</v>
      </c>
      <c r="B3083" s="7" t="s">
        <v>15</v>
      </c>
      <c r="C3083" s="7" t="s">
        <v>4124</v>
      </c>
      <c r="D3083" s="4">
        <v>3500</v>
      </c>
      <c r="E3083" s="4">
        <v>5599</v>
      </c>
      <c r="F3083" t="s">
        <v>8219</v>
      </c>
      <c r="G3083" t="s">
        <v>8224</v>
      </c>
      <c r="H3083" t="s">
        <v>8246</v>
      </c>
      <c r="I3083">
        <v>1466713620</v>
      </c>
      <c r="J3083" s="11">
        <f>(((I3083/60)/60)/24)+DATE(1970,1,1)</f>
        <v>42544.852083333331</v>
      </c>
      <c r="K3083">
        <v>1463588109</v>
      </c>
      <c r="L3083" s="15">
        <f>(((K3083/60)/60)/24)+DATE(1970,1,1)</f>
        <v>42508.677187499998</v>
      </c>
      <c r="M3083" s="63">
        <f>DATEDIF(L3083,J3083,"D")</f>
        <v>36</v>
      </c>
      <c r="N3083" s="5">
        <v>36</v>
      </c>
      <c r="O3083" t="b">
        <v>0</v>
      </c>
      <c r="P3083">
        <v>51</v>
      </c>
      <c r="Q3083" t="b">
        <v>1</v>
      </c>
      <c r="R3083" t="s">
        <v>8265</v>
      </c>
      <c r="S3083" s="2">
        <f>IF(E3083=0,0,E3083/D3083*100)</f>
        <v>159.97142857142856</v>
      </c>
      <c r="T3083" s="4">
        <f>IF(E3083=0,0,E3083/P3083)</f>
        <v>109.78431372549019</v>
      </c>
      <c r="U3083" t="str">
        <f>PROPER(LEFT(R3083,(SEARCH("/",R3083)-2)+1))</f>
        <v>Film &amp; Video</v>
      </c>
      <c r="V3083" t="str">
        <f>PROPER(RIGHT(R3083,LEN(R3083)-SEARCH("/",R3083)))</f>
        <v>Television</v>
      </c>
    </row>
    <row r="3084" spans="1:22" x14ac:dyDescent="0.25">
      <c r="A3084">
        <v>98</v>
      </c>
      <c r="B3084" s="7" t="s">
        <v>100</v>
      </c>
      <c r="C3084" s="7" t="s">
        <v>4209</v>
      </c>
      <c r="D3084" s="4">
        <v>3200</v>
      </c>
      <c r="E3084" s="4">
        <v>3400</v>
      </c>
      <c r="F3084" t="s">
        <v>8219</v>
      </c>
      <c r="G3084" t="s">
        <v>8224</v>
      </c>
      <c r="H3084" t="s">
        <v>8246</v>
      </c>
      <c r="I3084">
        <v>1354923000</v>
      </c>
      <c r="J3084" s="11">
        <f>(((I3084/60)/60)/24)+DATE(1970,1,1)</f>
        <v>41250.979166666664</v>
      </c>
      <c r="K3084">
        <v>1351796674</v>
      </c>
      <c r="L3084" s="15">
        <f>(((K3084/60)/60)/24)+DATE(1970,1,1)</f>
        <v>41214.79483796296</v>
      </c>
      <c r="M3084" s="63">
        <f>DATEDIF(L3084,J3084,"D")</f>
        <v>36</v>
      </c>
      <c r="N3084" s="5">
        <v>36</v>
      </c>
      <c r="O3084" t="b">
        <v>0</v>
      </c>
      <c r="P3084">
        <v>60</v>
      </c>
      <c r="Q3084" t="b">
        <v>1</v>
      </c>
      <c r="R3084" t="s">
        <v>8266</v>
      </c>
      <c r="S3084" s="2">
        <f>IF(E3084=0,0,E3084/D3084*100)</f>
        <v>106.25</v>
      </c>
      <c r="T3084" s="4">
        <f>IF(E3084=0,0,E3084/P3084)</f>
        <v>56.666666666666664</v>
      </c>
      <c r="U3084" t="str">
        <f>PROPER(LEFT(R3084,(SEARCH("/",R3084)-2)+1))</f>
        <v>Film &amp; Video</v>
      </c>
      <c r="V3084" t="str">
        <f>PROPER(RIGHT(R3084,LEN(R3084)-SEARCH("/",R3084)))</f>
        <v>Shorts</v>
      </c>
    </row>
    <row r="3085" spans="1:22" x14ac:dyDescent="0.25">
      <c r="A3085">
        <v>123</v>
      </c>
      <c r="B3085" s="7" t="s">
        <v>125</v>
      </c>
      <c r="C3085" s="7" t="s">
        <v>4234</v>
      </c>
      <c r="D3085" s="4">
        <v>55000</v>
      </c>
      <c r="E3085" s="4">
        <v>151</v>
      </c>
      <c r="F3085" t="s">
        <v>8220</v>
      </c>
      <c r="G3085" t="s">
        <v>8224</v>
      </c>
      <c r="H3085" t="s">
        <v>8246</v>
      </c>
      <c r="I3085">
        <v>1414533600</v>
      </c>
      <c r="J3085" s="11">
        <f>(((I3085/60)/60)/24)+DATE(1970,1,1)</f>
        <v>41940.916666666664</v>
      </c>
      <c r="K3085">
        <v>1411411564</v>
      </c>
      <c r="L3085" s="15">
        <f>(((K3085/60)/60)/24)+DATE(1970,1,1)</f>
        <v>41904.781990740739</v>
      </c>
      <c r="M3085" s="63">
        <f>DATEDIF(L3085,J3085,"D")</f>
        <v>36</v>
      </c>
      <c r="N3085" s="5">
        <v>36</v>
      </c>
      <c r="O3085" t="b">
        <v>0</v>
      </c>
      <c r="P3085">
        <v>6</v>
      </c>
      <c r="Q3085" t="b">
        <v>0</v>
      </c>
      <c r="R3085" t="s">
        <v>8267</v>
      </c>
      <c r="S3085" s="2">
        <f>IF(E3085=0,0,E3085/D3085*100)</f>
        <v>0.27454545454545454</v>
      </c>
      <c r="T3085" s="4">
        <f>IF(E3085=0,0,E3085/P3085)</f>
        <v>25.166666666666668</v>
      </c>
      <c r="U3085" t="str">
        <f>PROPER(LEFT(R3085,(SEARCH("/",R3085)-2)+1))</f>
        <v>Film &amp; Video</v>
      </c>
      <c r="V3085" t="str">
        <f>PROPER(RIGHT(R3085,LEN(R3085)-SEARCH("/",R3085)))</f>
        <v>Science Fiction</v>
      </c>
    </row>
    <row r="3086" spans="1:22" x14ac:dyDescent="0.25">
      <c r="A3086">
        <v>297</v>
      </c>
      <c r="B3086" s="7" t="s">
        <v>298</v>
      </c>
      <c r="C3086" s="7" t="s">
        <v>4407</v>
      </c>
      <c r="D3086" s="4">
        <v>20000</v>
      </c>
      <c r="E3086" s="4">
        <v>20128</v>
      </c>
      <c r="F3086" t="s">
        <v>8219</v>
      </c>
      <c r="G3086" t="s">
        <v>8224</v>
      </c>
      <c r="H3086" t="s">
        <v>8246</v>
      </c>
      <c r="I3086">
        <v>1430452740</v>
      </c>
      <c r="J3086" s="11">
        <f>(((I3086/60)/60)/24)+DATE(1970,1,1)</f>
        <v>42125.165972222225</v>
      </c>
      <c r="K3086">
        <v>1427390901</v>
      </c>
      <c r="L3086" s="15">
        <f>(((K3086/60)/60)/24)+DATE(1970,1,1)</f>
        <v>42089.72802083334</v>
      </c>
      <c r="M3086" s="63">
        <f>DATEDIF(L3086,J3086,"D")</f>
        <v>36</v>
      </c>
      <c r="N3086" s="5">
        <v>36</v>
      </c>
      <c r="O3086" t="b">
        <v>1</v>
      </c>
      <c r="P3086">
        <v>142</v>
      </c>
      <c r="Q3086" t="b">
        <v>1</v>
      </c>
      <c r="R3086" t="s">
        <v>8269</v>
      </c>
      <c r="S3086" s="2">
        <f>IF(E3086=0,0,E3086/D3086*100)</f>
        <v>100.64</v>
      </c>
      <c r="T3086" s="4">
        <f>IF(E3086=0,0,E3086/P3086)</f>
        <v>141.74647887323943</v>
      </c>
      <c r="U3086" t="str">
        <f>PROPER(LEFT(R3086,(SEARCH("/",R3086)-2)+1))</f>
        <v>Film &amp; Video</v>
      </c>
      <c r="V3086" t="str">
        <f>PROPER(RIGHT(R3086,LEN(R3086)-SEARCH("/",R3086)))</f>
        <v>Documentary</v>
      </c>
    </row>
    <row r="3087" spans="1:22" x14ac:dyDescent="0.25">
      <c r="A3087">
        <v>395</v>
      </c>
      <c r="B3087" s="7" t="s">
        <v>396</v>
      </c>
      <c r="C3087" s="7" t="s">
        <v>4505</v>
      </c>
      <c r="D3087" s="4">
        <v>10000</v>
      </c>
      <c r="E3087" s="4">
        <v>10804.45</v>
      </c>
      <c r="F3087" t="s">
        <v>8219</v>
      </c>
      <c r="G3087" t="s">
        <v>8224</v>
      </c>
      <c r="H3087" t="s">
        <v>8246</v>
      </c>
      <c r="I3087">
        <v>1335562320</v>
      </c>
      <c r="J3087" s="11">
        <f>(((I3087/60)/60)/24)+DATE(1970,1,1)</f>
        <v>41026.897222222222</v>
      </c>
      <c r="K3087">
        <v>1332452960</v>
      </c>
      <c r="L3087" s="15">
        <f>(((K3087/60)/60)/24)+DATE(1970,1,1)</f>
        <v>40990.909259259257</v>
      </c>
      <c r="M3087" s="63">
        <f>DATEDIF(L3087,J3087,"D")</f>
        <v>36</v>
      </c>
      <c r="N3087" s="5">
        <v>36</v>
      </c>
      <c r="O3087" t="b">
        <v>0</v>
      </c>
      <c r="P3087">
        <v>184</v>
      </c>
      <c r="Q3087" t="b">
        <v>1</v>
      </c>
      <c r="R3087" t="s">
        <v>8269</v>
      </c>
      <c r="S3087" s="2">
        <f>IF(E3087=0,0,E3087/D3087*100)</f>
        <v>108.04450000000001</v>
      </c>
      <c r="T3087" s="4">
        <f>IF(E3087=0,0,E3087/P3087)</f>
        <v>58.719836956521746</v>
      </c>
      <c r="U3087" t="str">
        <f>PROPER(LEFT(R3087,(SEARCH("/",R3087)-2)+1))</f>
        <v>Film &amp; Video</v>
      </c>
      <c r="V3087" t="str">
        <f>PROPER(RIGHT(R3087,LEN(R3087)-SEARCH("/",R3087)))</f>
        <v>Documentary</v>
      </c>
    </row>
    <row r="3088" spans="1:22" x14ac:dyDescent="0.25">
      <c r="A3088">
        <v>476</v>
      </c>
      <c r="B3088" s="7" t="s">
        <v>477</v>
      </c>
      <c r="C3088" s="7" t="s">
        <v>4586</v>
      </c>
      <c r="D3088" s="4">
        <v>220000</v>
      </c>
      <c r="E3088" s="4">
        <v>4906.59</v>
      </c>
      <c r="F3088" t="s">
        <v>8221</v>
      </c>
      <c r="G3088" t="s">
        <v>8224</v>
      </c>
      <c r="H3088" t="s">
        <v>8246</v>
      </c>
      <c r="I3088">
        <v>1401767940</v>
      </c>
      <c r="J3088" s="11">
        <f>(((I3088/60)/60)/24)+DATE(1970,1,1)</f>
        <v>41793.165972222225</v>
      </c>
      <c r="K3088">
        <v>1398727441</v>
      </c>
      <c r="L3088" s="15">
        <f>(((K3088/60)/60)/24)+DATE(1970,1,1)</f>
        <v>41757.975011574075</v>
      </c>
      <c r="M3088" s="63">
        <f>DATEDIF(L3088,J3088,"D")</f>
        <v>36</v>
      </c>
      <c r="N3088" s="5">
        <v>36</v>
      </c>
      <c r="O3088" t="b">
        <v>0</v>
      </c>
      <c r="P3088">
        <v>124</v>
      </c>
      <c r="Q3088" t="b">
        <v>0</v>
      </c>
      <c r="R3088" t="s">
        <v>8270</v>
      </c>
      <c r="S3088" s="2">
        <f>IF(E3088=0,0,E3088/D3088*100)</f>
        <v>2.230268181818182</v>
      </c>
      <c r="T3088" s="4">
        <f>IF(E3088=0,0,E3088/P3088)</f>
        <v>39.569274193548388</v>
      </c>
      <c r="U3088" t="str">
        <f>PROPER(LEFT(R3088,(SEARCH("/",R3088)-2)+1))</f>
        <v>Film &amp; Video</v>
      </c>
      <c r="V3088" t="str">
        <f>PROPER(RIGHT(R3088,LEN(R3088)-SEARCH("/",R3088)))</f>
        <v>Animation</v>
      </c>
    </row>
    <row r="3089" spans="1:22" x14ac:dyDescent="0.25">
      <c r="A3089">
        <v>642</v>
      </c>
      <c r="B3089" s="7" t="s">
        <v>643</v>
      </c>
      <c r="C3089" s="7" t="s">
        <v>4752</v>
      </c>
      <c r="D3089" s="4">
        <v>20000</v>
      </c>
      <c r="E3089" s="4">
        <v>292097</v>
      </c>
      <c r="F3089" t="s">
        <v>8219</v>
      </c>
      <c r="G3089" t="s">
        <v>8236</v>
      </c>
      <c r="H3089" t="s">
        <v>8249</v>
      </c>
      <c r="I3089">
        <v>1439998674</v>
      </c>
      <c r="J3089" s="11">
        <f>(((I3089/60)/60)/24)+DATE(1970,1,1)</f>
        <v>42235.651319444441</v>
      </c>
      <c r="K3089">
        <v>1436888274</v>
      </c>
      <c r="L3089" s="15">
        <f>(((K3089/60)/60)/24)+DATE(1970,1,1)</f>
        <v>42199.651319444441</v>
      </c>
      <c r="M3089" s="63">
        <f>DATEDIF(L3089,J3089,"D")</f>
        <v>36</v>
      </c>
      <c r="N3089" s="5">
        <v>36</v>
      </c>
      <c r="O3089" t="b">
        <v>0</v>
      </c>
      <c r="P3089">
        <v>2174</v>
      </c>
      <c r="Q3089" t="b">
        <v>1</v>
      </c>
      <c r="R3089" t="s">
        <v>8273</v>
      </c>
      <c r="S3089" s="2">
        <f>IF(E3089=0,0,E3089/D3089*100)</f>
        <v>1460.4850000000001</v>
      </c>
      <c r="T3089" s="4">
        <f>IF(E3089=0,0,E3089/P3089)</f>
        <v>134.3592456301748</v>
      </c>
      <c r="U3089" t="str">
        <f>PROPER(LEFT(R3089,(SEARCH("/",R3089)-2)+1))</f>
        <v>Technology</v>
      </c>
      <c r="V3089" t="str">
        <f>PROPER(RIGHT(R3089,LEN(R3089)-SEARCH("/",R3089)))</f>
        <v>Wearables</v>
      </c>
    </row>
    <row r="3090" spans="1:22" x14ac:dyDescent="0.25">
      <c r="A3090">
        <v>684</v>
      </c>
      <c r="B3090" s="7" t="s">
        <v>685</v>
      </c>
      <c r="C3090" s="7" t="s">
        <v>4794</v>
      </c>
      <c r="D3090" s="4">
        <v>320000</v>
      </c>
      <c r="E3090" s="4">
        <v>23948</v>
      </c>
      <c r="F3090" t="s">
        <v>8221</v>
      </c>
      <c r="G3090" t="s">
        <v>8224</v>
      </c>
      <c r="H3090" t="s">
        <v>8246</v>
      </c>
      <c r="I3090">
        <v>1406257200</v>
      </c>
      <c r="J3090" s="11">
        <f>(((I3090/60)/60)/24)+DATE(1970,1,1)</f>
        <v>41845.125</v>
      </c>
      <c r="K3090">
        <v>1403176891</v>
      </c>
      <c r="L3090" s="15">
        <f>(((K3090/60)/60)/24)+DATE(1970,1,1)</f>
        <v>41809.473275462966</v>
      </c>
      <c r="M3090" s="63">
        <f>DATEDIF(L3090,J3090,"D")</f>
        <v>36</v>
      </c>
      <c r="N3090" s="5">
        <v>36</v>
      </c>
      <c r="O3090" t="b">
        <v>0</v>
      </c>
      <c r="P3090">
        <v>135</v>
      </c>
      <c r="Q3090" t="b">
        <v>0</v>
      </c>
      <c r="R3090" t="s">
        <v>8273</v>
      </c>
      <c r="S3090" s="2">
        <f>IF(E3090=0,0,E3090/D3090*100)</f>
        <v>7.4837500000000006</v>
      </c>
      <c r="T3090" s="4">
        <f>IF(E3090=0,0,E3090/P3090)</f>
        <v>177.39259259259259</v>
      </c>
      <c r="U3090" t="str">
        <f>PROPER(LEFT(R3090,(SEARCH("/",R3090)-2)+1))</f>
        <v>Technology</v>
      </c>
      <c r="V3090" t="str">
        <f>PROPER(RIGHT(R3090,LEN(R3090)-SEARCH("/",R3090)))</f>
        <v>Wearables</v>
      </c>
    </row>
    <row r="3091" spans="1:22" x14ac:dyDescent="0.25">
      <c r="A3091">
        <v>807</v>
      </c>
      <c r="B3091" s="7" t="s">
        <v>808</v>
      </c>
      <c r="C3091" s="7" t="s">
        <v>4917</v>
      </c>
      <c r="D3091" s="4">
        <v>4000</v>
      </c>
      <c r="E3091" s="4">
        <v>4205</v>
      </c>
      <c r="F3091" t="s">
        <v>8219</v>
      </c>
      <c r="G3091" t="s">
        <v>8224</v>
      </c>
      <c r="H3091" t="s">
        <v>8246</v>
      </c>
      <c r="I3091">
        <v>1488333600</v>
      </c>
      <c r="J3091" s="11">
        <f>(((I3091/60)/60)/24)+DATE(1970,1,1)</f>
        <v>42795.083333333328</v>
      </c>
      <c r="K3091">
        <v>1485270311</v>
      </c>
      <c r="L3091" s="15">
        <f>(((K3091/60)/60)/24)+DATE(1970,1,1)</f>
        <v>42759.628599537042</v>
      </c>
      <c r="M3091" s="63">
        <f>DATEDIF(L3091,J3091,"D")</f>
        <v>36</v>
      </c>
      <c r="N3091" s="5">
        <v>36</v>
      </c>
      <c r="O3091" t="b">
        <v>0</v>
      </c>
      <c r="P3091">
        <v>57</v>
      </c>
      <c r="Q3091" t="b">
        <v>1</v>
      </c>
      <c r="R3091" t="s">
        <v>8276</v>
      </c>
      <c r="S3091" s="2">
        <f>IF(E3091=0,0,E3091/D3091*100)</f>
        <v>105.125</v>
      </c>
      <c r="T3091" s="4">
        <f>IF(E3091=0,0,E3091/P3091)</f>
        <v>73.771929824561397</v>
      </c>
      <c r="U3091" t="str">
        <f>PROPER(LEFT(R3091,(SEARCH("/",R3091)-2)+1))</f>
        <v>Music</v>
      </c>
      <c r="V3091" t="str">
        <f>PROPER(RIGHT(R3091,LEN(R3091)-SEARCH("/",R3091)))</f>
        <v>Rock</v>
      </c>
    </row>
    <row r="3092" spans="1:22" x14ac:dyDescent="0.25">
      <c r="A3092">
        <v>824</v>
      </c>
      <c r="B3092" s="7" t="s">
        <v>825</v>
      </c>
      <c r="C3092" s="7" t="s">
        <v>4934</v>
      </c>
      <c r="D3092" s="4">
        <v>1600</v>
      </c>
      <c r="E3092" s="4">
        <v>2150.1</v>
      </c>
      <c r="F3092" t="s">
        <v>8219</v>
      </c>
      <c r="G3092" t="s">
        <v>8224</v>
      </c>
      <c r="H3092" t="s">
        <v>8246</v>
      </c>
      <c r="I3092">
        <v>1271573940</v>
      </c>
      <c r="J3092" s="11">
        <f>(((I3092/60)/60)/24)+DATE(1970,1,1)</f>
        <v>40286.290972222225</v>
      </c>
      <c r="K3092">
        <v>1268459318</v>
      </c>
      <c r="L3092" s="15">
        <f>(((K3092/60)/60)/24)+DATE(1970,1,1)</f>
        <v>40250.242106481484</v>
      </c>
      <c r="M3092" s="63">
        <f>DATEDIF(L3092,J3092,"D")</f>
        <v>36</v>
      </c>
      <c r="N3092" s="5">
        <v>36</v>
      </c>
      <c r="O3092" t="b">
        <v>0</v>
      </c>
      <c r="P3092">
        <v>54</v>
      </c>
      <c r="Q3092" t="b">
        <v>1</v>
      </c>
      <c r="R3092" t="s">
        <v>8276</v>
      </c>
      <c r="S3092" s="2">
        <f>IF(E3092=0,0,E3092/D3092*100)</f>
        <v>134.38124999999999</v>
      </c>
      <c r="T3092" s="4">
        <f>IF(E3092=0,0,E3092/P3092)</f>
        <v>39.816666666666663</v>
      </c>
      <c r="U3092" t="str">
        <f>PROPER(LEFT(R3092,(SEARCH("/",R3092)-2)+1))</f>
        <v>Music</v>
      </c>
      <c r="V3092" t="str">
        <f>PROPER(RIGHT(R3092,LEN(R3092)-SEARCH("/",R3092)))</f>
        <v>Rock</v>
      </c>
    </row>
    <row r="3093" spans="1:22" x14ac:dyDescent="0.25">
      <c r="A3093">
        <v>888</v>
      </c>
      <c r="B3093" s="7" t="s">
        <v>889</v>
      </c>
      <c r="C3093" s="7" t="s">
        <v>4998</v>
      </c>
      <c r="D3093" s="4">
        <v>1000</v>
      </c>
      <c r="E3093" s="4">
        <v>72</v>
      </c>
      <c r="F3093" t="s">
        <v>8221</v>
      </c>
      <c r="G3093" t="s">
        <v>8224</v>
      </c>
      <c r="H3093" t="s">
        <v>8246</v>
      </c>
      <c r="I3093">
        <v>1314856800</v>
      </c>
      <c r="J3093" s="11">
        <f>(((I3093/60)/60)/24)+DATE(1970,1,1)</f>
        <v>40787.25</v>
      </c>
      <c r="K3093">
        <v>1311789885</v>
      </c>
      <c r="L3093" s="15">
        <f>(((K3093/60)/60)/24)+DATE(1970,1,1)</f>
        <v>40751.753298611111</v>
      </c>
      <c r="M3093" s="63">
        <f>DATEDIF(L3093,J3093,"D")</f>
        <v>36</v>
      </c>
      <c r="N3093" s="5">
        <v>36</v>
      </c>
      <c r="O3093" t="b">
        <v>0</v>
      </c>
      <c r="P3093">
        <v>4</v>
      </c>
      <c r="Q3093" t="b">
        <v>0</v>
      </c>
      <c r="R3093" t="s">
        <v>8279</v>
      </c>
      <c r="S3093" s="2">
        <f>IF(E3093=0,0,E3093/D3093*100)</f>
        <v>7.1999999999999993</v>
      </c>
      <c r="T3093" s="4">
        <f>IF(E3093=0,0,E3093/P3093)</f>
        <v>18</v>
      </c>
      <c r="U3093" t="str">
        <f>PROPER(LEFT(R3093,(SEARCH("/",R3093)-2)+1))</f>
        <v>Music</v>
      </c>
      <c r="V3093" t="str">
        <f>PROPER(RIGHT(R3093,LEN(R3093)-SEARCH("/",R3093)))</f>
        <v>Indie Rock</v>
      </c>
    </row>
    <row r="3094" spans="1:22" x14ac:dyDescent="0.25">
      <c r="A3094">
        <v>942</v>
      </c>
      <c r="B3094" s="7" t="s">
        <v>943</v>
      </c>
      <c r="C3094" s="7" t="s">
        <v>5052</v>
      </c>
      <c r="D3094" s="4">
        <v>7500</v>
      </c>
      <c r="E3094" s="4">
        <v>668</v>
      </c>
      <c r="F3094" t="s">
        <v>8221</v>
      </c>
      <c r="G3094" t="s">
        <v>8224</v>
      </c>
      <c r="H3094" t="s">
        <v>8246</v>
      </c>
      <c r="I3094">
        <v>1455826460</v>
      </c>
      <c r="J3094" s="11">
        <f>(((I3094/60)/60)/24)+DATE(1970,1,1)</f>
        <v>42418.843287037031</v>
      </c>
      <c r="K3094">
        <v>1452716060</v>
      </c>
      <c r="L3094" s="15">
        <f>(((K3094/60)/60)/24)+DATE(1970,1,1)</f>
        <v>42382.843287037031</v>
      </c>
      <c r="M3094" s="63">
        <f>DATEDIF(L3094,J3094,"D")</f>
        <v>36</v>
      </c>
      <c r="N3094" s="5">
        <v>36</v>
      </c>
      <c r="O3094" t="b">
        <v>0</v>
      </c>
      <c r="P3094">
        <v>16</v>
      </c>
      <c r="Q3094" t="b">
        <v>0</v>
      </c>
      <c r="R3094" t="s">
        <v>8273</v>
      </c>
      <c r="S3094" s="2">
        <f>IF(E3094=0,0,E3094/D3094*100)</f>
        <v>8.9066666666666663</v>
      </c>
      <c r="T3094" s="4">
        <f>IF(E3094=0,0,E3094/P3094)</f>
        <v>41.75</v>
      </c>
      <c r="U3094" t="str">
        <f>PROPER(LEFT(R3094,(SEARCH("/",R3094)-2)+1))</f>
        <v>Technology</v>
      </c>
      <c r="V3094" t="str">
        <f>PROPER(RIGHT(R3094,LEN(R3094)-SEARCH("/",R3094)))</f>
        <v>Wearables</v>
      </c>
    </row>
    <row r="3095" spans="1:22" x14ac:dyDescent="0.25">
      <c r="A3095">
        <v>1198</v>
      </c>
      <c r="B3095" s="7" t="s">
        <v>1199</v>
      </c>
      <c r="C3095" s="7" t="s">
        <v>5308</v>
      </c>
      <c r="D3095" s="4">
        <v>3500</v>
      </c>
      <c r="E3095" s="4">
        <v>9121</v>
      </c>
      <c r="F3095" t="s">
        <v>8219</v>
      </c>
      <c r="G3095" t="s">
        <v>8224</v>
      </c>
      <c r="H3095" t="s">
        <v>8246</v>
      </c>
      <c r="I3095">
        <v>1451530800</v>
      </c>
      <c r="J3095" s="11">
        <f>(((I3095/60)/60)/24)+DATE(1970,1,1)</f>
        <v>42369.125</v>
      </c>
      <c r="K3095">
        <v>1448463086</v>
      </c>
      <c r="L3095" s="15">
        <f>(((K3095/60)/60)/24)+DATE(1970,1,1)</f>
        <v>42333.619050925925</v>
      </c>
      <c r="M3095" s="63">
        <f>DATEDIF(L3095,J3095,"D")</f>
        <v>36</v>
      </c>
      <c r="N3095" s="5">
        <v>36</v>
      </c>
      <c r="O3095" t="b">
        <v>0</v>
      </c>
      <c r="P3095">
        <v>167</v>
      </c>
      <c r="Q3095" t="b">
        <v>1</v>
      </c>
      <c r="R3095" t="s">
        <v>8285</v>
      </c>
      <c r="S3095" s="2">
        <f>IF(E3095=0,0,E3095/D3095*100)</f>
        <v>260.59999999999997</v>
      </c>
      <c r="T3095" s="4">
        <f>IF(E3095=0,0,E3095/P3095)</f>
        <v>54.616766467065865</v>
      </c>
      <c r="U3095" t="str">
        <f>PROPER(LEFT(R3095,(SEARCH("/",R3095)-2)+1))</f>
        <v>Photography</v>
      </c>
      <c r="V3095" t="str">
        <f>PROPER(RIGHT(R3095,LEN(R3095)-SEARCH("/",R3095)))</f>
        <v>Photobooks</v>
      </c>
    </row>
    <row r="3096" spans="1:22" x14ac:dyDescent="0.25">
      <c r="A3096">
        <v>1248</v>
      </c>
      <c r="B3096" s="7" t="s">
        <v>1249</v>
      </c>
      <c r="C3096" s="7" t="s">
        <v>5358</v>
      </c>
      <c r="D3096" s="4">
        <v>2500</v>
      </c>
      <c r="E3096" s="4">
        <v>3791</v>
      </c>
      <c r="F3096" t="s">
        <v>8219</v>
      </c>
      <c r="G3096" t="s">
        <v>8224</v>
      </c>
      <c r="H3096" t="s">
        <v>8246</v>
      </c>
      <c r="I3096">
        <v>1402642740</v>
      </c>
      <c r="J3096" s="11">
        <f>(((I3096/60)/60)/24)+DATE(1970,1,1)</f>
        <v>41803.290972222225</v>
      </c>
      <c r="K3096">
        <v>1399563953</v>
      </c>
      <c r="L3096" s="15">
        <f>(((K3096/60)/60)/24)+DATE(1970,1,1)</f>
        <v>41767.656863425924</v>
      </c>
      <c r="M3096" s="63">
        <f>DATEDIF(L3096,J3096,"D")</f>
        <v>36</v>
      </c>
      <c r="N3096" s="5">
        <v>36</v>
      </c>
      <c r="O3096" t="b">
        <v>1</v>
      </c>
      <c r="P3096">
        <v>59</v>
      </c>
      <c r="Q3096" t="b">
        <v>1</v>
      </c>
      <c r="R3096" t="s">
        <v>8276</v>
      </c>
      <c r="S3096" s="2">
        <f>IF(E3096=0,0,E3096/D3096*100)</f>
        <v>151.63999999999999</v>
      </c>
      <c r="T3096" s="4">
        <f>IF(E3096=0,0,E3096/P3096)</f>
        <v>64.254237288135599</v>
      </c>
      <c r="U3096" t="str">
        <f>PROPER(LEFT(R3096,(SEARCH("/",R3096)-2)+1))</f>
        <v>Music</v>
      </c>
      <c r="V3096" t="str">
        <f>PROPER(RIGHT(R3096,LEN(R3096)-SEARCH("/",R3096)))</f>
        <v>Rock</v>
      </c>
    </row>
    <row r="3097" spans="1:22" x14ac:dyDescent="0.25">
      <c r="A3097">
        <v>1315</v>
      </c>
      <c r="B3097" s="7" t="s">
        <v>1316</v>
      </c>
      <c r="C3097" s="7" t="s">
        <v>5425</v>
      </c>
      <c r="D3097" s="4">
        <v>100000</v>
      </c>
      <c r="E3097" s="4">
        <v>40404</v>
      </c>
      <c r="F3097" t="s">
        <v>8220</v>
      </c>
      <c r="G3097" t="s">
        <v>8224</v>
      </c>
      <c r="H3097" t="s">
        <v>8246</v>
      </c>
      <c r="I3097">
        <v>1446771600</v>
      </c>
      <c r="J3097" s="11">
        <f>(((I3097/60)/60)/24)+DATE(1970,1,1)</f>
        <v>42314.041666666672</v>
      </c>
      <c r="K3097">
        <v>1443700648</v>
      </c>
      <c r="L3097" s="15">
        <f>(((K3097/60)/60)/24)+DATE(1970,1,1)</f>
        <v>42278.498240740737</v>
      </c>
      <c r="M3097" s="63">
        <f>DATEDIF(L3097,J3097,"D")</f>
        <v>36</v>
      </c>
      <c r="N3097" s="5">
        <v>36</v>
      </c>
      <c r="O3097" t="b">
        <v>0</v>
      </c>
      <c r="P3097">
        <v>248</v>
      </c>
      <c r="Q3097" t="b">
        <v>0</v>
      </c>
      <c r="R3097" t="s">
        <v>8273</v>
      </c>
      <c r="S3097" s="2">
        <f>IF(E3097=0,0,E3097/D3097*100)</f>
        <v>40.404000000000003</v>
      </c>
      <c r="T3097" s="4">
        <f>IF(E3097=0,0,E3097/P3097)</f>
        <v>162.91935483870967</v>
      </c>
      <c r="U3097" t="str">
        <f>PROPER(LEFT(R3097,(SEARCH("/",R3097)-2)+1))</f>
        <v>Technology</v>
      </c>
      <c r="V3097" t="str">
        <f>PROPER(RIGHT(R3097,LEN(R3097)-SEARCH("/",R3097)))</f>
        <v>Wearables</v>
      </c>
    </row>
    <row r="3098" spans="1:22" x14ac:dyDescent="0.25">
      <c r="A3098">
        <v>1537</v>
      </c>
      <c r="B3098" s="7" t="s">
        <v>1538</v>
      </c>
      <c r="C3098" s="7" t="s">
        <v>5647</v>
      </c>
      <c r="D3098" s="4">
        <v>12000</v>
      </c>
      <c r="E3098" s="4">
        <v>21588</v>
      </c>
      <c r="F3098" t="s">
        <v>8219</v>
      </c>
      <c r="G3098" t="s">
        <v>8236</v>
      </c>
      <c r="H3098" t="s">
        <v>8249</v>
      </c>
      <c r="I3098">
        <v>1470506400</v>
      </c>
      <c r="J3098" s="11">
        <f>(((I3098/60)/60)/24)+DATE(1970,1,1)</f>
        <v>42588.75</v>
      </c>
      <c r="K3098">
        <v>1467358427</v>
      </c>
      <c r="L3098" s="15">
        <f>(((K3098/60)/60)/24)+DATE(1970,1,1)</f>
        <v>42552.315127314811</v>
      </c>
      <c r="M3098" s="63">
        <f>DATEDIF(L3098,J3098,"D")</f>
        <v>36</v>
      </c>
      <c r="N3098" s="5">
        <v>36</v>
      </c>
      <c r="O3098" t="b">
        <v>1</v>
      </c>
      <c r="P3098">
        <v>224</v>
      </c>
      <c r="Q3098" t="b">
        <v>1</v>
      </c>
      <c r="R3098" t="s">
        <v>8285</v>
      </c>
      <c r="S3098" s="2">
        <f>IF(E3098=0,0,E3098/D3098*100)</f>
        <v>179.9</v>
      </c>
      <c r="T3098" s="4">
        <f>IF(E3098=0,0,E3098/P3098)</f>
        <v>96.375</v>
      </c>
      <c r="U3098" t="str">
        <f>PROPER(LEFT(R3098,(SEARCH("/",R3098)-2)+1))</f>
        <v>Photography</v>
      </c>
      <c r="V3098" t="str">
        <f>PROPER(RIGHT(R3098,LEN(R3098)-SEARCH("/",R3098)))</f>
        <v>Photobooks</v>
      </c>
    </row>
    <row r="3099" spans="1:22" x14ac:dyDescent="0.25">
      <c r="A3099">
        <v>1745</v>
      </c>
      <c r="B3099" s="7" t="s">
        <v>1746</v>
      </c>
      <c r="C3099" s="7" t="s">
        <v>5855</v>
      </c>
      <c r="D3099" s="4">
        <v>7000</v>
      </c>
      <c r="E3099" s="4">
        <v>7981</v>
      </c>
      <c r="F3099" t="s">
        <v>8219</v>
      </c>
      <c r="G3099" t="s">
        <v>8224</v>
      </c>
      <c r="H3099" t="s">
        <v>8246</v>
      </c>
      <c r="I3099">
        <v>1482372000</v>
      </c>
      <c r="J3099" s="11">
        <f>(((I3099/60)/60)/24)+DATE(1970,1,1)</f>
        <v>42726.083333333328</v>
      </c>
      <c r="K3099">
        <v>1479276838</v>
      </c>
      <c r="L3099" s="15">
        <f>(((K3099/60)/60)/24)+DATE(1970,1,1)</f>
        <v>42690.259699074071</v>
      </c>
      <c r="M3099" s="63">
        <f>DATEDIF(L3099,J3099,"D")</f>
        <v>36</v>
      </c>
      <c r="N3099" s="5">
        <v>36</v>
      </c>
      <c r="O3099" t="b">
        <v>0</v>
      </c>
      <c r="P3099">
        <v>89</v>
      </c>
      <c r="Q3099" t="b">
        <v>1</v>
      </c>
      <c r="R3099" t="s">
        <v>8285</v>
      </c>
      <c r="S3099" s="2">
        <f>IF(E3099=0,0,E3099/D3099*100)</f>
        <v>114.01428571428571</v>
      </c>
      <c r="T3099" s="4">
        <f>IF(E3099=0,0,E3099/P3099)</f>
        <v>89.674157303370791</v>
      </c>
      <c r="U3099" t="str">
        <f>PROPER(LEFT(R3099,(SEARCH("/",R3099)-2)+1))</f>
        <v>Photography</v>
      </c>
      <c r="V3099" t="str">
        <f>PROPER(RIGHT(R3099,LEN(R3099)-SEARCH("/",R3099)))</f>
        <v>Photobooks</v>
      </c>
    </row>
    <row r="3100" spans="1:22" x14ac:dyDescent="0.25">
      <c r="A3100">
        <v>1776</v>
      </c>
      <c r="B3100" s="7" t="s">
        <v>1777</v>
      </c>
      <c r="C3100" s="7" t="s">
        <v>5886</v>
      </c>
      <c r="D3100" s="4">
        <v>5000</v>
      </c>
      <c r="E3100" s="4">
        <v>335</v>
      </c>
      <c r="F3100" t="s">
        <v>8221</v>
      </c>
      <c r="G3100" t="s">
        <v>8225</v>
      </c>
      <c r="H3100" t="s">
        <v>8247</v>
      </c>
      <c r="I3100">
        <v>1414623471</v>
      </c>
      <c r="J3100" s="11">
        <f>(((I3100/60)/60)/24)+DATE(1970,1,1)</f>
        <v>41941.95684027778</v>
      </c>
      <c r="K3100">
        <v>1411513071</v>
      </c>
      <c r="L3100" s="15">
        <f>(((K3100/60)/60)/24)+DATE(1970,1,1)</f>
        <v>41905.95684027778</v>
      </c>
      <c r="M3100" s="63">
        <f>DATEDIF(L3100,J3100,"D")</f>
        <v>36</v>
      </c>
      <c r="N3100" s="5">
        <v>36</v>
      </c>
      <c r="O3100" t="b">
        <v>1</v>
      </c>
      <c r="P3100">
        <v>4</v>
      </c>
      <c r="Q3100" t="b">
        <v>0</v>
      </c>
      <c r="R3100" t="s">
        <v>8285</v>
      </c>
      <c r="S3100" s="2">
        <f>IF(E3100=0,0,E3100/D3100*100)</f>
        <v>6.7</v>
      </c>
      <c r="T3100" s="4">
        <f>IF(E3100=0,0,E3100/P3100)</f>
        <v>83.75</v>
      </c>
      <c r="U3100" t="str">
        <f>PROPER(LEFT(R3100,(SEARCH("/",R3100)-2)+1))</f>
        <v>Photography</v>
      </c>
      <c r="V3100" t="str">
        <f>PROPER(RIGHT(R3100,LEN(R3100)-SEARCH("/",R3100)))</f>
        <v>Photobooks</v>
      </c>
    </row>
    <row r="3101" spans="1:22" x14ac:dyDescent="0.25">
      <c r="A3101">
        <v>1822</v>
      </c>
      <c r="B3101" s="7" t="s">
        <v>1823</v>
      </c>
      <c r="C3101" s="7" t="s">
        <v>5932</v>
      </c>
      <c r="D3101" s="4">
        <v>300</v>
      </c>
      <c r="E3101" s="4">
        <v>300</v>
      </c>
      <c r="F3101" t="s">
        <v>8219</v>
      </c>
      <c r="G3101" t="s">
        <v>8229</v>
      </c>
      <c r="H3101" t="s">
        <v>8251</v>
      </c>
      <c r="I3101">
        <v>1391194860</v>
      </c>
      <c r="J3101" s="11">
        <f>(((I3101/60)/60)/24)+DATE(1970,1,1)</f>
        <v>41670.792361111111</v>
      </c>
      <c r="K3101">
        <v>1388084862</v>
      </c>
      <c r="L3101" s="15">
        <f>(((K3101/60)/60)/24)+DATE(1970,1,1)</f>
        <v>41634.797013888885</v>
      </c>
      <c r="M3101" s="63">
        <f>DATEDIF(L3101,J3101,"D")</f>
        <v>36</v>
      </c>
      <c r="N3101" s="5">
        <v>36</v>
      </c>
      <c r="O3101" t="b">
        <v>0</v>
      </c>
      <c r="P3101">
        <v>11</v>
      </c>
      <c r="Q3101" t="b">
        <v>1</v>
      </c>
      <c r="R3101" t="s">
        <v>8276</v>
      </c>
      <c r="S3101" s="2">
        <f>IF(E3101=0,0,E3101/D3101*100)</f>
        <v>100</v>
      </c>
      <c r="T3101" s="4">
        <f>IF(E3101=0,0,E3101/P3101)</f>
        <v>27.272727272727273</v>
      </c>
      <c r="U3101" t="str">
        <f>PROPER(LEFT(R3101,(SEARCH("/",R3101)-2)+1))</f>
        <v>Music</v>
      </c>
      <c r="V3101" t="str">
        <f>PROPER(RIGHT(R3101,LEN(R3101)-SEARCH("/",R3101)))</f>
        <v>Rock</v>
      </c>
    </row>
    <row r="3102" spans="1:22" x14ac:dyDescent="0.25">
      <c r="A3102">
        <v>2009</v>
      </c>
      <c r="B3102" s="7" t="s">
        <v>2010</v>
      </c>
      <c r="C3102" s="7" t="s">
        <v>6119</v>
      </c>
      <c r="D3102" s="4">
        <v>50000</v>
      </c>
      <c r="E3102" s="4">
        <v>152579</v>
      </c>
      <c r="F3102" t="s">
        <v>8219</v>
      </c>
      <c r="G3102" t="s">
        <v>8236</v>
      </c>
      <c r="H3102" t="s">
        <v>8249</v>
      </c>
      <c r="I3102">
        <v>1479890743</v>
      </c>
      <c r="J3102" s="11">
        <f>(((I3102/60)/60)/24)+DATE(1970,1,1)</f>
        <v>42697.365081018521</v>
      </c>
      <c r="K3102">
        <v>1476776743</v>
      </c>
      <c r="L3102" s="15">
        <f>(((K3102/60)/60)/24)+DATE(1970,1,1)</f>
        <v>42661.323414351849</v>
      </c>
      <c r="M3102" s="63">
        <f>DATEDIF(L3102,J3102,"D")</f>
        <v>36</v>
      </c>
      <c r="N3102" s="5">
        <v>36</v>
      </c>
      <c r="O3102" t="b">
        <v>1</v>
      </c>
      <c r="P3102">
        <v>398</v>
      </c>
      <c r="Q3102" t="b">
        <v>1</v>
      </c>
      <c r="R3102" t="s">
        <v>8295</v>
      </c>
      <c r="S3102" s="2">
        <f>IF(E3102=0,0,E3102/D3102*100)</f>
        <v>305.15800000000002</v>
      </c>
      <c r="T3102" s="4">
        <f>IF(E3102=0,0,E3102/P3102)</f>
        <v>383.3643216080402</v>
      </c>
      <c r="U3102" t="str">
        <f>PROPER(LEFT(R3102,(SEARCH("/",R3102)-2)+1))</f>
        <v>Technology</v>
      </c>
      <c r="V3102" t="str">
        <f>PROPER(RIGHT(R3102,LEN(R3102)-SEARCH("/",R3102)))</f>
        <v>Hardware</v>
      </c>
    </row>
    <row r="3103" spans="1:22" x14ac:dyDescent="0.25">
      <c r="A3103">
        <v>2020</v>
      </c>
      <c r="B3103" s="7" t="s">
        <v>2021</v>
      </c>
      <c r="C3103" s="7" t="s">
        <v>6130</v>
      </c>
      <c r="D3103" s="4">
        <v>1500</v>
      </c>
      <c r="E3103" s="4">
        <v>2885</v>
      </c>
      <c r="F3103" t="s">
        <v>8219</v>
      </c>
      <c r="G3103" t="s">
        <v>8224</v>
      </c>
      <c r="H3103" t="s">
        <v>8246</v>
      </c>
      <c r="I3103">
        <v>1400108640</v>
      </c>
      <c r="J3103" s="11">
        <f>(((I3103/60)/60)/24)+DATE(1970,1,1)</f>
        <v>41773.961111111108</v>
      </c>
      <c r="K3103">
        <v>1396923624</v>
      </c>
      <c r="L3103" s="15">
        <f>(((K3103/60)/60)/24)+DATE(1970,1,1)</f>
        <v>41737.097499999996</v>
      </c>
      <c r="M3103" s="63">
        <f>DATEDIF(L3103,J3103,"D")</f>
        <v>36</v>
      </c>
      <c r="N3103" s="5">
        <v>36</v>
      </c>
      <c r="O3103" t="b">
        <v>1</v>
      </c>
      <c r="P3103">
        <v>122</v>
      </c>
      <c r="Q3103" t="b">
        <v>1</v>
      </c>
      <c r="R3103" t="s">
        <v>8295</v>
      </c>
      <c r="S3103" s="2">
        <f>IF(E3103=0,0,E3103/D3103*100)</f>
        <v>192.33333333333334</v>
      </c>
      <c r="T3103" s="4">
        <f>IF(E3103=0,0,E3103/P3103)</f>
        <v>23.647540983606557</v>
      </c>
      <c r="U3103" t="str">
        <f>PROPER(LEFT(R3103,(SEARCH("/",R3103)-2)+1))</f>
        <v>Technology</v>
      </c>
      <c r="V3103" t="str">
        <f>PROPER(RIGHT(R3103,LEN(R3103)-SEARCH("/",R3103)))</f>
        <v>Hardware</v>
      </c>
    </row>
    <row r="3104" spans="1:22" x14ac:dyDescent="0.25">
      <c r="A3104">
        <v>2064</v>
      </c>
      <c r="B3104" s="7" t="s">
        <v>2065</v>
      </c>
      <c r="C3104" s="7" t="s">
        <v>6174</v>
      </c>
      <c r="D3104" s="4">
        <v>261962</v>
      </c>
      <c r="E3104" s="4">
        <v>500784.27</v>
      </c>
      <c r="F3104" t="s">
        <v>8219</v>
      </c>
      <c r="G3104" t="s">
        <v>8224</v>
      </c>
      <c r="H3104" t="s">
        <v>8246</v>
      </c>
      <c r="I3104">
        <v>1370001600</v>
      </c>
      <c r="J3104" s="11">
        <f>(((I3104/60)/60)/24)+DATE(1970,1,1)</f>
        <v>41425.5</v>
      </c>
      <c r="K3104">
        <v>1366879523</v>
      </c>
      <c r="L3104" s="15">
        <f>(((K3104/60)/60)/24)+DATE(1970,1,1)</f>
        <v>41389.364849537036</v>
      </c>
      <c r="M3104" s="63">
        <f>DATEDIF(L3104,J3104,"D")</f>
        <v>36</v>
      </c>
      <c r="N3104" s="5">
        <v>36</v>
      </c>
      <c r="O3104" t="b">
        <v>0</v>
      </c>
      <c r="P3104">
        <v>5812</v>
      </c>
      <c r="Q3104" t="b">
        <v>1</v>
      </c>
      <c r="R3104" t="s">
        <v>8295</v>
      </c>
      <c r="S3104" s="2">
        <f>IF(E3104=0,0,E3104/D3104*100)</f>
        <v>191.16676082790633</v>
      </c>
      <c r="T3104" s="4">
        <f>IF(E3104=0,0,E3104/P3104)</f>
        <v>86.163845492085343</v>
      </c>
      <c r="U3104" t="str">
        <f>PROPER(LEFT(R3104,(SEARCH("/",R3104)-2)+1))</f>
        <v>Technology</v>
      </c>
      <c r="V3104" t="str">
        <f>PROPER(RIGHT(R3104,LEN(R3104)-SEARCH("/",R3104)))</f>
        <v>Hardware</v>
      </c>
    </row>
    <row r="3105" spans="1:22" x14ac:dyDescent="0.25">
      <c r="A3105">
        <v>2171</v>
      </c>
      <c r="B3105" s="7" t="s">
        <v>2172</v>
      </c>
      <c r="C3105" s="7" t="s">
        <v>6281</v>
      </c>
      <c r="D3105" s="4">
        <v>4000</v>
      </c>
      <c r="E3105" s="4">
        <v>4243</v>
      </c>
      <c r="F3105" t="s">
        <v>8219</v>
      </c>
      <c r="G3105" t="s">
        <v>8224</v>
      </c>
      <c r="H3105" t="s">
        <v>8246</v>
      </c>
      <c r="I3105">
        <v>1434949200</v>
      </c>
      <c r="J3105" s="11">
        <f>(((I3105/60)/60)/24)+DATE(1970,1,1)</f>
        <v>42177.208333333328</v>
      </c>
      <c r="K3105">
        <v>1431903495</v>
      </c>
      <c r="L3105" s="15">
        <f>(((K3105/60)/60)/24)+DATE(1970,1,1)</f>
        <v>42141.95711805555</v>
      </c>
      <c r="M3105" s="63">
        <f>DATEDIF(L3105,J3105,"D")</f>
        <v>36</v>
      </c>
      <c r="N3105" s="5">
        <v>36</v>
      </c>
      <c r="O3105" t="b">
        <v>0</v>
      </c>
      <c r="P3105">
        <v>47</v>
      </c>
      <c r="Q3105" t="b">
        <v>1</v>
      </c>
      <c r="R3105" t="s">
        <v>8276</v>
      </c>
      <c r="S3105" s="2">
        <f>IF(E3105=0,0,E3105/D3105*100)</f>
        <v>106.075</v>
      </c>
      <c r="T3105" s="4">
        <f>IF(E3105=0,0,E3105/P3105)</f>
        <v>90.276595744680847</v>
      </c>
      <c r="U3105" t="str">
        <f>PROPER(LEFT(R3105,(SEARCH("/",R3105)-2)+1))</f>
        <v>Music</v>
      </c>
      <c r="V3105" t="str">
        <f>PROPER(RIGHT(R3105,LEN(R3105)-SEARCH("/",R3105)))</f>
        <v>Rock</v>
      </c>
    </row>
    <row r="3106" spans="1:22" x14ac:dyDescent="0.25">
      <c r="A3106">
        <v>2229</v>
      </c>
      <c r="B3106" s="7" t="s">
        <v>2230</v>
      </c>
      <c r="C3106" s="7" t="s">
        <v>6339</v>
      </c>
      <c r="D3106" s="4">
        <v>8012</v>
      </c>
      <c r="E3106" s="4">
        <v>13704.33</v>
      </c>
      <c r="F3106" t="s">
        <v>8219</v>
      </c>
      <c r="G3106" t="s">
        <v>8224</v>
      </c>
      <c r="H3106" t="s">
        <v>8246</v>
      </c>
      <c r="I3106">
        <v>1378180800</v>
      </c>
      <c r="J3106" s="11">
        <f>(((I3106/60)/60)/24)+DATE(1970,1,1)</f>
        <v>41520.166666666664</v>
      </c>
      <c r="K3106">
        <v>1375113391</v>
      </c>
      <c r="L3106" s="15">
        <f>(((K3106/60)/60)/24)+DATE(1970,1,1)</f>
        <v>41484.664247685185</v>
      </c>
      <c r="M3106" s="63">
        <f>DATEDIF(L3106,J3106,"D")</f>
        <v>36</v>
      </c>
      <c r="N3106" s="5">
        <v>36</v>
      </c>
      <c r="O3106" t="b">
        <v>0</v>
      </c>
      <c r="P3106">
        <v>539</v>
      </c>
      <c r="Q3106" t="b">
        <v>1</v>
      </c>
      <c r="R3106" t="s">
        <v>8297</v>
      </c>
      <c r="S3106" s="2">
        <f>IF(E3106=0,0,E3106/D3106*100)</f>
        <v>171.04755366949576</v>
      </c>
      <c r="T3106" s="4">
        <f>IF(E3106=0,0,E3106/P3106)</f>
        <v>25.42547309833024</v>
      </c>
      <c r="U3106" t="str">
        <f>PROPER(LEFT(R3106,(SEARCH("/",R3106)-2)+1))</f>
        <v>Games</v>
      </c>
      <c r="V3106" t="str">
        <f>PROPER(RIGHT(R3106,LEN(R3106)-SEARCH("/",R3106)))</f>
        <v>Tabletop Games</v>
      </c>
    </row>
    <row r="3107" spans="1:22" x14ac:dyDescent="0.25">
      <c r="A3107">
        <v>2242</v>
      </c>
      <c r="B3107" s="7" t="s">
        <v>2243</v>
      </c>
      <c r="C3107" s="7" t="s">
        <v>6352</v>
      </c>
      <c r="D3107" s="4">
        <v>10000</v>
      </c>
      <c r="E3107" s="4">
        <v>136009.76</v>
      </c>
      <c r="F3107" t="s">
        <v>8219</v>
      </c>
      <c r="G3107" t="s">
        <v>8224</v>
      </c>
      <c r="H3107" t="s">
        <v>8246</v>
      </c>
      <c r="I3107">
        <v>1385521320</v>
      </c>
      <c r="J3107" s="11">
        <f>(((I3107/60)/60)/24)+DATE(1970,1,1)</f>
        <v>41605.126388888886</v>
      </c>
      <c r="K3107">
        <v>1382449733</v>
      </c>
      <c r="L3107" s="15">
        <f>(((K3107/60)/60)/24)+DATE(1970,1,1)</f>
        <v>41569.575613425928</v>
      </c>
      <c r="M3107" s="63">
        <f>DATEDIF(L3107,J3107,"D")</f>
        <v>36</v>
      </c>
      <c r="N3107" s="5">
        <v>36</v>
      </c>
      <c r="O3107" t="b">
        <v>0</v>
      </c>
      <c r="P3107">
        <v>2525</v>
      </c>
      <c r="Q3107" t="b">
        <v>1</v>
      </c>
      <c r="R3107" t="s">
        <v>8297</v>
      </c>
      <c r="S3107" s="2">
        <f>IF(E3107=0,0,E3107/D3107*100)</f>
        <v>1360.0976000000001</v>
      </c>
      <c r="T3107" s="4">
        <f>IF(E3107=0,0,E3107/P3107)</f>
        <v>53.865251485148519</v>
      </c>
      <c r="U3107" t="str">
        <f>PROPER(LEFT(R3107,(SEARCH("/",R3107)-2)+1))</f>
        <v>Games</v>
      </c>
      <c r="V3107" t="str">
        <f>PROPER(RIGHT(R3107,LEN(R3107)-SEARCH("/",R3107)))</f>
        <v>Tabletop Games</v>
      </c>
    </row>
    <row r="3108" spans="1:22" x14ac:dyDescent="0.25">
      <c r="A3108">
        <v>2468</v>
      </c>
      <c r="B3108" s="7" t="s">
        <v>2469</v>
      </c>
      <c r="C3108" s="7" t="s">
        <v>6578</v>
      </c>
      <c r="D3108" s="4">
        <v>2000</v>
      </c>
      <c r="E3108" s="4">
        <v>2144.34</v>
      </c>
      <c r="F3108" t="s">
        <v>8219</v>
      </c>
      <c r="G3108" t="s">
        <v>8224</v>
      </c>
      <c r="H3108" t="s">
        <v>8246</v>
      </c>
      <c r="I3108">
        <v>1351400400</v>
      </c>
      <c r="J3108" s="11">
        <f>(((I3108/60)/60)/24)+DATE(1970,1,1)</f>
        <v>41210.208333333336</v>
      </c>
      <c r="K3108">
        <v>1348285321</v>
      </c>
      <c r="L3108" s="15">
        <f>(((K3108/60)/60)/24)+DATE(1970,1,1)</f>
        <v>41174.154178240737</v>
      </c>
      <c r="M3108" s="63">
        <f>DATEDIF(L3108,J3108,"D")</f>
        <v>36</v>
      </c>
      <c r="N3108" s="5">
        <v>36</v>
      </c>
      <c r="O3108" t="b">
        <v>0</v>
      </c>
      <c r="P3108">
        <v>58</v>
      </c>
      <c r="Q3108" t="b">
        <v>1</v>
      </c>
      <c r="R3108" t="s">
        <v>8279</v>
      </c>
      <c r="S3108" s="2">
        <f>IF(E3108=0,0,E3108/D3108*100)</f>
        <v>107.21700000000001</v>
      </c>
      <c r="T3108" s="4">
        <f>IF(E3108=0,0,E3108/P3108)</f>
        <v>36.97137931034483</v>
      </c>
      <c r="U3108" t="str">
        <f>PROPER(LEFT(R3108,(SEARCH("/",R3108)-2)+1))</f>
        <v>Music</v>
      </c>
      <c r="V3108" t="str">
        <f>PROPER(RIGHT(R3108,LEN(R3108)-SEARCH("/",R3108)))</f>
        <v>Indie Rock</v>
      </c>
    </row>
    <row r="3109" spans="1:22" x14ac:dyDescent="0.25">
      <c r="A3109">
        <v>2643</v>
      </c>
      <c r="B3109" s="7" t="s">
        <v>2643</v>
      </c>
      <c r="C3109" s="7" t="s">
        <v>6753</v>
      </c>
      <c r="D3109" s="4">
        <v>1000000</v>
      </c>
      <c r="E3109" s="4">
        <v>335597.31</v>
      </c>
      <c r="F3109" t="s">
        <v>8220</v>
      </c>
      <c r="G3109" t="s">
        <v>8224</v>
      </c>
      <c r="H3109" t="s">
        <v>8246</v>
      </c>
      <c r="I3109">
        <v>1482307140</v>
      </c>
      <c r="J3109" s="11">
        <f>(((I3109/60)/60)/24)+DATE(1970,1,1)</f>
        <v>42725.332638888889</v>
      </c>
      <c r="K3109">
        <v>1479218315</v>
      </c>
      <c r="L3109" s="15">
        <f>(((K3109/60)/60)/24)+DATE(1970,1,1)</f>
        <v>42689.582349537035</v>
      </c>
      <c r="M3109" s="63">
        <f>DATEDIF(L3109,J3109,"D")</f>
        <v>36</v>
      </c>
      <c r="N3109" s="5">
        <v>36</v>
      </c>
      <c r="O3109" t="b">
        <v>1</v>
      </c>
      <c r="P3109">
        <v>1501</v>
      </c>
      <c r="Q3109" t="b">
        <v>0</v>
      </c>
      <c r="R3109" t="s">
        <v>8301</v>
      </c>
      <c r="S3109" s="2">
        <f>IF(E3109=0,0,E3109/D3109*100)</f>
        <v>33.559730999999999</v>
      </c>
      <c r="T3109" s="4">
        <f>IF(E3109=0,0,E3109/P3109)</f>
        <v>223.58248500999335</v>
      </c>
      <c r="U3109" t="str">
        <f>PROPER(LEFT(R3109,(SEARCH("/",R3109)-2)+1))</f>
        <v>Technology</v>
      </c>
      <c r="V3109" t="str">
        <f>PROPER(RIGHT(R3109,LEN(R3109)-SEARCH("/",R3109)))</f>
        <v>Space Exploration</v>
      </c>
    </row>
    <row r="3110" spans="1:22" x14ac:dyDescent="0.25">
      <c r="A3110">
        <v>2712</v>
      </c>
      <c r="B3110" s="7" t="s">
        <v>2712</v>
      </c>
      <c r="C3110" s="7" t="s">
        <v>6822</v>
      </c>
      <c r="D3110" s="4">
        <v>5500</v>
      </c>
      <c r="E3110" s="4">
        <v>7226</v>
      </c>
      <c r="F3110" t="s">
        <v>8219</v>
      </c>
      <c r="G3110" t="s">
        <v>8224</v>
      </c>
      <c r="H3110" t="s">
        <v>8246</v>
      </c>
      <c r="I3110">
        <v>1373738400</v>
      </c>
      <c r="J3110" s="11">
        <f>(((I3110/60)/60)/24)+DATE(1970,1,1)</f>
        <v>41468.75</v>
      </c>
      <c r="K3110">
        <v>1370568560</v>
      </c>
      <c r="L3110" s="15">
        <f>(((K3110/60)/60)/24)+DATE(1970,1,1)</f>
        <v>41432.062037037038</v>
      </c>
      <c r="M3110" s="63">
        <f>DATEDIF(L3110,J3110,"D")</f>
        <v>36</v>
      </c>
      <c r="N3110" s="5">
        <v>36</v>
      </c>
      <c r="O3110" t="b">
        <v>1</v>
      </c>
      <c r="P3110">
        <v>143</v>
      </c>
      <c r="Q3110" t="b">
        <v>1</v>
      </c>
      <c r="R3110" t="s">
        <v>8303</v>
      </c>
      <c r="S3110" s="2">
        <f>IF(E3110=0,0,E3110/D3110*100)</f>
        <v>131.38181818181818</v>
      </c>
      <c r="T3110" s="4">
        <f>IF(E3110=0,0,E3110/P3110)</f>
        <v>50.531468531468533</v>
      </c>
      <c r="U3110" t="str">
        <f>PROPER(LEFT(R3110,(SEARCH("/",R3110)-2)+1))</f>
        <v>Theater</v>
      </c>
      <c r="V3110" t="str">
        <f>PROPER(RIGHT(R3110,LEN(R3110)-SEARCH("/",R3110)))</f>
        <v>Spaces</v>
      </c>
    </row>
    <row r="3111" spans="1:22" x14ac:dyDescent="0.25">
      <c r="A3111">
        <v>2806</v>
      </c>
      <c r="B3111" s="7" t="s">
        <v>2806</v>
      </c>
      <c r="C3111" s="7" t="s">
        <v>6916</v>
      </c>
      <c r="D3111" s="4">
        <v>3000</v>
      </c>
      <c r="E3111" s="4">
        <v>3363</v>
      </c>
      <c r="F3111" t="s">
        <v>8219</v>
      </c>
      <c r="G3111" t="s">
        <v>8225</v>
      </c>
      <c r="H3111" t="s">
        <v>8247</v>
      </c>
      <c r="I3111">
        <v>1438772400</v>
      </c>
      <c r="J3111" s="11">
        <f>(((I3111/60)/60)/24)+DATE(1970,1,1)</f>
        <v>42221.458333333328</v>
      </c>
      <c r="K3111">
        <v>1435645490</v>
      </c>
      <c r="L3111" s="15">
        <f>(((K3111/60)/60)/24)+DATE(1970,1,1)</f>
        <v>42185.267245370371</v>
      </c>
      <c r="M3111" s="63">
        <f>DATEDIF(L3111,J3111,"D")</f>
        <v>36</v>
      </c>
      <c r="N3111" s="5">
        <v>36</v>
      </c>
      <c r="O3111" t="b">
        <v>0</v>
      </c>
      <c r="P3111">
        <v>76</v>
      </c>
      <c r="Q3111" t="b">
        <v>1</v>
      </c>
      <c r="R3111" t="s">
        <v>8271</v>
      </c>
      <c r="S3111" s="2">
        <f>IF(E3111=0,0,E3111/D3111*100)</f>
        <v>112.1</v>
      </c>
      <c r="T3111" s="4">
        <f>IF(E3111=0,0,E3111/P3111)</f>
        <v>44.25</v>
      </c>
      <c r="U3111" t="str">
        <f>PROPER(LEFT(R3111,(SEARCH("/",R3111)-2)+1))</f>
        <v>Theater</v>
      </c>
      <c r="V3111" t="str">
        <f>PROPER(RIGHT(R3111,LEN(R3111)-SEARCH("/",R3111)))</f>
        <v>Plays</v>
      </c>
    </row>
    <row r="3112" spans="1:22" x14ac:dyDescent="0.25">
      <c r="A3112">
        <v>2883</v>
      </c>
      <c r="B3112" s="7" t="s">
        <v>2883</v>
      </c>
      <c r="C3112" s="7" t="s">
        <v>6993</v>
      </c>
      <c r="D3112" s="4">
        <v>10000</v>
      </c>
      <c r="E3112" s="4">
        <v>1908</v>
      </c>
      <c r="F3112" t="s">
        <v>8221</v>
      </c>
      <c r="G3112" t="s">
        <v>8224</v>
      </c>
      <c r="H3112" t="s">
        <v>8246</v>
      </c>
      <c r="I3112">
        <v>1454734740</v>
      </c>
      <c r="J3112" s="11">
        <f>(((I3112/60)/60)/24)+DATE(1970,1,1)</f>
        <v>42406.207638888889</v>
      </c>
      <c r="K3112">
        <v>1451684437</v>
      </c>
      <c r="L3112" s="15">
        <f>(((K3112/60)/60)/24)+DATE(1970,1,1)</f>
        <v>42370.90320601852</v>
      </c>
      <c r="M3112" s="63">
        <f>DATEDIF(L3112,J3112,"D")</f>
        <v>36</v>
      </c>
      <c r="N3112" s="5">
        <v>36</v>
      </c>
      <c r="O3112" t="b">
        <v>0</v>
      </c>
      <c r="P3112">
        <v>5</v>
      </c>
      <c r="Q3112" t="b">
        <v>0</v>
      </c>
      <c r="R3112" t="s">
        <v>8271</v>
      </c>
      <c r="S3112" s="2">
        <f>IF(E3112=0,0,E3112/D3112*100)</f>
        <v>19.079999999999998</v>
      </c>
      <c r="T3112" s="4">
        <f>IF(E3112=0,0,E3112/P3112)</f>
        <v>381.6</v>
      </c>
      <c r="U3112" t="str">
        <f>PROPER(LEFT(R3112,(SEARCH("/",R3112)-2)+1))</f>
        <v>Theater</v>
      </c>
      <c r="V3112" t="str">
        <f>PROPER(RIGHT(R3112,LEN(R3112)-SEARCH("/",R3112)))</f>
        <v>Plays</v>
      </c>
    </row>
    <row r="3113" spans="1:22" x14ac:dyDescent="0.25">
      <c r="A3113">
        <v>3021</v>
      </c>
      <c r="B3113" s="7" t="s">
        <v>3021</v>
      </c>
      <c r="C3113" s="7" t="s">
        <v>7131</v>
      </c>
      <c r="D3113" s="4">
        <v>4500</v>
      </c>
      <c r="E3113" s="4">
        <v>5221</v>
      </c>
      <c r="F3113" t="s">
        <v>8219</v>
      </c>
      <c r="G3113" t="s">
        <v>8224</v>
      </c>
      <c r="H3113" t="s">
        <v>8246</v>
      </c>
      <c r="I3113">
        <v>1479794340</v>
      </c>
      <c r="J3113" s="11">
        <f>(((I3113/60)/60)/24)+DATE(1970,1,1)</f>
        <v>42696.249305555553</v>
      </c>
      <c r="K3113">
        <v>1476715869</v>
      </c>
      <c r="L3113" s="15">
        <f>(((K3113/60)/60)/24)+DATE(1970,1,1)</f>
        <v>42660.618854166663</v>
      </c>
      <c r="M3113" s="63">
        <f>DATEDIF(L3113,J3113,"D")</f>
        <v>36</v>
      </c>
      <c r="N3113" s="5">
        <v>36</v>
      </c>
      <c r="O3113" t="b">
        <v>0</v>
      </c>
      <c r="P3113">
        <v>103</v>
      </c>
      <c r="Q3113" t="b">
        <v>1</v>
      </c>
      <c r="R3113" t="s">
        <v>8303</v>
      </c>
      <c r="S3113" s="2">
        <f>IF(E3113=0,0,E3113/D3113*100)</f>
        <v>116.02222222222223</v>
      </c>
      <c r="T3113" s="4">
        <f>IF(E3113=0,0,E3113/P3113)</f>
        <v>50.689320388349515</v>
      </c>
      <c r="U3113" t="str">
        <f>PROPER(LEFT(R3113,(SEARCH("/",R3113)-2)+1))</f>
        <v>Theater</v>
      </c>
      <c r="V3113" t="str">
        <f>PROPER(RIGHT(R3113,LEN(R3113)-SEARCH("/",R3113)))</f>
        <v>Spaces</v>
      </c>
    </row>
    <row r="3114" spans="1:22" x14ac:dyDescent="0.25">
      <c r="A3114">
        <v>3036</v>
      </c>
      <c r="B3114" s="7" t="s">
        <v>3036</v>
      </c>
      <c r="C3114" s="7" t="s">
        <v>7146</v>
      </c>
      <c r="D3114" s="4">
        <v>25000</v>
      </c>
      <c r="E3114" s="4">
        <v>31683</v>
      </c>
      <c r="F3114" t="s">
        <v>8219</v>
      </c>
      <c r="G3114" t="s">
        <v>8224</v>
      </c>
      <c r="H3114" t="s">
        <v>8246</v>
      </c>
      <c r="I3114">
        <v>1376654340</v>
      </c>
      <c r="J3114" s="11">
        <f>(((I3114/60)/60)/24)+DATE(1970,1,1)</f>
        <v>41502.499305555553</v>
      </c>
      <c r="K3114">
        <v>1373568644</v>
      </c>
      <c r="L3114" s="15">
        <f>(((K3114/60)/60)/24)+DATE(1970,1,1)</f>
        <v>41466.785231481481</v>
      </c>
      <c r="M3114" s="63">
        <f>DATEDIF(L3114,J3114,"D")</f>
        <v>36</v>
      </c>
      <c r="N3114" s="5">
        <v>36</v>
      </c>
      <c r="O3114" t="b">
        <v>0</v>
      </c>
      <c r="P3114">
        <v>329</v>
      </c>
      <c r="Q3114" t="b">
        <v>1</v>
      </c>
      <c r="R3114" t="s">
        <v>8303</v>
      </c>
      <c r="S3114" s="2">
        <f>IF(E3114=0,0,E3114/D3114*100)</f>
        <v>126.732</v>
      </c>
      <c r="T3114" s="4">
        <f>IF(E3114=0,0,E3114/P3114)</f>
        <v>96.300911854103347</v>
      </c>
      <c r="U3114" t="str">
        <f>PROPER(LEFT(R3114,(SEARCH("/",R3114)-2)+1))</f>
        <v>Theater</v>
      </c>
      <c r="V3114" t="str">
        <f>PROPER(RIGHT(R3114,LEN(R3114)-SEARCH("/",R3114)))</f>
        <v>Spaces</v>
      </c>
    </row>
    <row r="3115" spans="1:22" x14ac:dyDescent="0.25">
      <c r="A3115">
        <v>3136</v>
      </c>
      <c r="B3115" s="7" t="s">
        <v>3136</v>
      </c>
      <c r="C3115" s="7" t="s">
        <v>7246</v>
      </c>
      <c r="D3115" s="4">
        <v>500</v>
      </c>
      <c r="E3115" s="4">
        <v>639</v>
      </c>
      <c r="F3115" t="s">
        <v>8222</v>
      </c>
      <c r="G3115" t="s">
        <v>8225</v>
      </c>
      <c r="H3115" t="s">
        <v>8247</v>
      </c>
      <c r="I3115">
        <v>1491001140</v>
      </c>
      <c r="J3115" s="11">
        <f>(((I3115/60)/60)/24)+DATE(1970,1,1)</f>
        <v>42825.957638888889</v>
      </c>
      <c r="K3115">
        <v>1487847954</v>
      </c>
      <c r="L3115" s="15">
        <f>(((K3115/60)/60)/24)+DATE(1970,1,1)</f>
        <v>42789.462430555555</v>
      </c>
      <c r="M3115" s="63">
        <f>DATEDIF(L3115,J3115,"D")</f>
        <v>36</v>
      </c>
      <c r="N3115" s="5">
        <v>36</v>
      </c>
      <c r="O3115" t="b">
        <v>0</v>
      </c>
      <c r="P3115">
        <v>22</v>
      </c>
      <c r="Q3115" t="b">
        <v>0</v>
      </c>
      <c r="R3115" t="s">
        <v>8271</v>
      </c>
      <c r="S3115" s="2">
        <f>IF(E3115=0,0,E3115/D3115*100)</f>
        <v>127.8</v>
      </c>
      <c r="T3115" s="4">
        <f>IF(E3115=0,0,E3115/P3115)</f>
        <v>29.045454545454547</v>
      </c>
      <c r="U3115" t="str">
        <f>PROPER(LEFT(R3115,(SEARCH("/",R3115)-2)+1))</f>
        <v>Theater</v>
      </c>
      <c r="V3115" t="str">
        <f>PROPER(RIGHT(R3115,LEN(R3115)-SEARCH("/",R3115)))</f>
        <v>Plays</v>
      </c>
    </row>
    <row r="3116" spans="1:22" x14ac:dyDescent="0.25">
      <c r="A3116">
        <v>3288</v>
      </c>
      <c r="B3116" s="7" t="s">
        <v>3288</v>
      </c>
      <c r="C3116" s="7" t="s">
        <v>7398</v>
      </c>
      <c r="D3116" s="4">
        <v>10000</v>
      </c>
      <c r="E3116" s="4">
        <v>10026.49</v>
      </c>
      <c r="F3116" t="s">
        <v>8219</v>
      </c>
      <c r="G3116" t="s">
        <v>8225</v>
      </c>
      <c r="H3116" t="s">
        <v>8247</v>
      </c>
      <c r="I3116">
        <v>1466463600</v>
      </c>
      <c r="J3116" s="11">
        <f>(((I3116/60)/60)/24)+DATE(1970,1,1)</f>
        <v>42541.958333333328</v>
      </c>
      <c r="K3116">
        <v>1463337315</v>
      </c>
      <c r="L3116" s="15">
        <f>(((K3116/60)/60)/24)+DATE(1970,1,1)</f>
        <v>42505.774479166663</v>
      </c>
      <c r="M3116" s="63">
        <f>DATEDIF(L3116,J3116,"D")</f>
        <v>36</v>
      </c>
      <c r="N3116" s="5">
        <v>36</v>
      </c>
      <c r="O3116" t="b">
        <v>0</v>
      </c>
      <c r="P3116">
        <v>207</v>
      </c>
      <c r="Q3116" t="b">
        <v>1</v>
      </c>
      <c r="R3116" t="s">
        <v>8271</v>
      </c>
      <c r="S3116" s="2">
        <f>IF(E3116=0,0,E3116/D3116*100)</f>
        <v>100.26489999999998</v>
      </c>
      <c r="T3116" s="4">
        <f>IF(E3116=0,0,E3116/P3116)</f>
        <v>48.437149758454105</v>
      </c>
      <c r="U3116" t="str">
        <f>PROPER(LEFT(R3116,(SEARCH("/",R3116)-2)+1))</f>
        <v>Theater</v>
      </c>
      <c r="V3116" t="str">
        <f>PROPER(RIGHT(R3116,LEN(R3116)-SEARCH("/",R3116)))</f>
        <v>Plays</v>
      </c>
    </row>
    <row r="3117" spans="1:22" x14ac:dyDescent="0.25">
      <c r="A3117">
        <v>3354</v>
      </c>
      <c r="B3117" s="7" t="s">
        <v>3353</v>
      </c>
      <c r="C3117" s="7" t="s">
        <v>7464</v>
      </c>
      <c r="D3117" s="4">
        <v>3000</v>
      </c>
      <c r="E3117" s="4">
        <v>3058</v>
      </c>
      <c r="F3117" t="s">
        <v>8219</v>
      </c>
      <c r="G3117" t="s">
        <v>8224</v>
      </c>
      <c r="H3117" t="s">
        <v>8246</v>
      </c>
      <c r="I3117">
        <v>1446091260</v>
      </c>
      <c r="J3117" s="11">
        <f>(((I3117/60)/60)/24)+DATE(1970,1,1)</f>
        <v>42306.167361111111</v>
      </c>
      <c r="K3117">
        <v>1443029206</v>
      </c>
      <c r="L3117" s="15">
        <f>(((K3117/60)/60)/24)+DATE(1970,1,1)</f>
        <v>42270.7269212963</v>
      </c>
      <c r="M3117" s="63">
        <f>DATEDIF(L3117,J3117,"D")</f>
        <v>36</v>
      </c>
      <c r="N3117" s="5">
        <v>36</v>
      </c>
      <c r="O3117" t="b">
        <v>0</v>
      </c>
      <c r="P3117">
        <v>55</v>
      </c>
      <c r="Q3117" t="b">
        <v>1</v>
      </c>
      <c r="R3117" t="s">
        <v>8271</v>
      </c>
      <c r="S3117" s="2">
        <f>IF(E3117=0,0,E3117/D3117*100)</f>
        <v>101.93333333333334</v>
      </c>
      <c r="T3117" s="4">
        <f>IF(E3117=0,0,E3117/P3117)</f>
        <v>55.6</v>
      </c>
      <c r="U3117" t="str">
        <f>PROPER(LEFT(R3117,(SEARCH("/",R3117)-2)+1))</f>
        <v>Theater</v>
      </c>
      <c r="V3117" t="str">
        <f>PROPER(RIGHT(R3117,LEN(R3117)-SEARCH("/",R3117)))</f>
        <v>Plays</v>
      </c>
    </row>
    <row r="3118" spans="1:22" x14ac:dyDescent="0.25">
      <c r="A3118">
        <v>3368</v>
      </c>
      <c r="B3118" s="7" t="s">
        <v>3367</v>
      </c>
      <c r="C3118" s="7" t="s">
        <v>7478</v>
      </c>
      <c r="D3118" s="4">
        <v>1000</v>
      </c>
      <c r="E3118" s="4">
        <v>1046</v>
      </c>
      <c r="F3118" t="s">
        <v>8219</v>
      </c>
      <c r="G3118" t="s">
        <v>8224</v>
      </c>
      <c r="H3118" t="s">
        <v>8246</v>
      </c>
      <c r="I3118">
        <v>1420088400</v>
      </c>
      <c r="J3118" s="11">
        <f>(((I3118/60)/60)/24)+DATE(1970,1,1)</f>
        <v>42005.208333333328</v>
      </c>
      <c r="K3118">
        <v>1416977259</v>
      </c>
      <c r="L3118" s="15">
        <f>(((K3118/60)/60)/24)+DATE(1970,1,1)</f>
        <v>41969.199756944443</v>
      </c>
      <c r="M3118" s="63">
        <f>DATEDIF(L3118,J3118,"D")</f>
        <v>36</v>
      </c>
      <c r="N3118" s="5">
        <v>36</v>
      </c>
      <c r="O3118" t="b">
        <v>0</v>
      </c>
      <c r="P3118">
        <v>23</v>
      </c>
      <c r="Q3118" t="b">
        <v>1</v>
      </c>
      <c r="R3118" t="s">
        <v>8271</v>
      </c>
      <c r="S3118" s="2">
        <f>IF(E3118=0,0,E3118/D3118*100)</f>
        <v>104.60000000000001</v>
      </c>
      <c r="T3118" s="4">
        <f>IF(E3118=0,0,E3118/P3118)</f>
        <v>45.478260869565219</v>
      </c>
      <c r="U3118" t="str">
        <f>PROPER(LEFT(R3118,(SEARCH("/",R3118)-2)+1))</f>
        <v>Theater</v>
      </c>
      <c r="V3118" t="str">
        <f>PROPER(RIGHT(R3118,LEN(R3118)-SEARCH("/",R3118)))</f>
        <v>Plays</v>
      </c>
    </row>
    <row r="3119" spans="1:22" x14ac:dyDescent="0.25">
      <c r="A3119">
        <v>3560</v>
      </c>
      <c r="B3119" s="7" t="s">
        <v>3559</v>
      </c>
      <c r="C3119" s="7" t="s">
        <v>7670</v>
      </c>
      <c r="D3119" s="4">
        <v>3200</v>
      </c>
      <c r="E3119" s="4">
        <v>3470</v>
      </c>
      <c r="F3119" t="s">
        <v>8219</v>
      </c>
      <c r="G3119" t="s">
        <v>8229</v>
      </c>
      <c r="H3119" t="s">
        <v>8251</v>
      </c>
      <c r="I3119">
        <v>1432694700</v>
      </c>
      <c r="J3119" s="11">
        <f>(((I3119/60)/60)/24)+DATE(1970,1,1)</f>
        <v>42151.114583333328</v>
      </c>
      <c r="K3119">
        <v>1429651266</v>
      </c>
      <c r="L3119" s="15">
        <f>(((K3119/60)/60)/24)+DATE(1970,1,1)</f>
        <v>42115.889652777783</v>
      </c>
      <c r="M3119" s="63">
        <f>DATEDIF(L3119,J3119,"D")</f>
        <v>36</v>
      </c>
      <c r="N3119" s="5">
        <v>36</v>
      </c>
      <c r="O3119" t="b">
        <v>0</v>
      </c>
      <c r="P3119">
        <v>74</v>
      </c>
      <c r="Q3119" t="b">
        <v>1</v>
      </c>
      <c r="R3119" t="s">
        <v>8271</v>
      </c>
      <c r="S3119" s="2">
        <f>IF(E3119=0,0,E3119/D3119*100)</f>
        <v>108.43750000000001</v>
      </c>
      <c r="T3119" s="4">
        <f>IF(E3119=0,0,E3119/P3119)</f>
        <v>46.891891891891895</v>
      </c>
      <c r="U3119" t="str">
        <f>PROPER(LEFT(R3119,(SEARCH("/",R3119)-2)+1))</f>
        <v>Theater</v>
      </c>
      <c r="V3119" t="str">
        <f>PROPER(RIGHT(R3119,LEN(R3119)-SEARCH("/",R3119)))</f>
        <v>Plays</v>
      </c>
    </row>
    <row r="3120" spans="1:22" x14ac:dyDescent="0.25">
      <c r="A3120">
        <v>3785</v>
      </c>
      <c r="B3120" s="7" t="s">
        <v>3782</v>
      </c>
      <c r="C3120" s="7" t="s">
        <v>7895</v>
      </c>
      <c r="D3120" s="4">
        <v>2000</v>
      </c>
      <c r="E3120" s="4">
        <v>3015</v>
      </c>
      <c r="F3120" t="s">
        <v>8219</v>
      </c>
      <c r="G3120" t="s">
        <v>8225</v>
      </c>
      <c r="H3120" t="s">
        <v>8247</v>
      </c>
      <c r="I3120">
        <v>1470132180</v>
      </c>
      <c r="J3120" s="11">
        <f>(((I3120/60)/60)/24)+DATE(1970,1,1)</f>
        <v>42584.418749999997</v>
      </c>
      <c r="K3120">
        <v>1467040769</v>
      </c>
      <c r="L3120" s="15">
        <f>(((K3120/60)/60)/24)+DATE(1970,1,1)</f>
        <v>42548.63853009259</v>
      </c>
      <c r="M3120" s="63">
        <f>DATEDIF(L3120,J3120,"D")</f>
        <v>36</v>
      </c>
      <c r="N3120" s="5">
        <v>36</v>
      </c>
      <c r="O3120" t="b">
        <v>0</v>
      </c>
      <c r="P3120">
        <v>30</v>
      </c>
      <c r="Q3120" t="b">
        <v>1</v>
      </c>
      <c r="R3120" t="s">
        <v>8305</v>
      </c>
      <c r="S3120" s="2">
        <f>IF(E3120=0,0,E3120/D3120*100)</f>
        <v>150.75</v>
      </c>
      <c r="T3120" s="4">
        <f>IF(E3120=0,0,E3120/P3120)</f>
        <v>100.5</v>
      </c>
      <c r="U3120" t="str">
        <f>PROPER(LEFT(R3120,(SEARCH("/",R3120)-2)+1))</f>
        <v>Theater</v>
      </c>
      <c r="V3120" t="str">
        <f>PROPER(RIGHT(R3120,LEN(R3120)-SEARCH("/",R3120)))</f>
        <v>Musical</v>
      </c>
    </row>
    <row r="3121" spans="1:22" x14ac:dyDescent="0.25">
      <c r="A3121">
        <v>3837</v>
      </c>
      <c r="B3121" s="7" t="s">
        <v>3834</v>
      </c>
      <c r="C3121" s="7" t="s">
        <v>7946</v>
      </c>
      <c r="D3121" s="4">
        <v>2000</v>
      </c>
      <c r="E3121" s="4">
        <v>2042</v>
      </c>
      <c r="F3121" t="s">
        <v>8219</v>
      </c>
      <c r="G3121" t="s">
        <v>8225</v>
      </c>
      <c r="H3121" t="s">
        <v>8247</v>
      </c>
      <c r="I3121">
        <v>1435947758</v>
      </c>
      <c r="J3121" s="11">
        <f>(((I3121/60)/60)/24)+DATE(1970,1,1)</f>
        <v>42188.765717592592</v>
      </c>
      <c r="K3121">
        <v>1432837358</v>
      </c>
      <c r="L3121" s="15">
        <f>(((K3121/60)/60)/24)+DATE(1970,1,1)</f>
        <v>42152.765717592592</v>
      </c>
      <c r="M3121" s="63">
        <f>DATEDIF(L3121,J3121,"D")</f>
        <v>36</v>
      </c>
      <c r="N3121" s="5">
        <v>36</v>
      </c>
      <c r="O3121" t="b">
        <v>0</v>
      </c>
      <c r="P3121">
        <v>17</v>
      </c>
      <c r="Q3121" t="b">
        <v>1</v>
      </c>
      <c r="R3121" t="s">
        <v>8271</v>
      </c>
      <c r="S3121" s="2">
        <f>IF(E3121=0,0,E3121/D3121*100)</f>
        <v>102.1</v>
      </c>
      <c r="T3121" s="4">
        <f>IF(E3121=0,0,E3121/P3121)</f>
        <v>120.11764705882354</v>
      </c>
      <c r="U3121" t="str">
        <f>PROPER(LEFT(R3121,(SEARCH("/",R3121)-2)+1))</f>
        <v>Theater</v>
      </c>
      <c r="V3121" t="str">
        <f>PROPER(RIGHT(R3121,LEN(R3121)-SEARCH("/",R3121)))</f>
        <v>Plays</v>
      </c>
    </row>
    <row r="3122" spans="1:22" x14ac:dyDescent="0.25">
      <c r="A3122">
        <v>247</v>
      </c>
      <c r="B3122" s="7" t="s">
        <v>248</v>
      </c>
      <c r="C3122" s="7" t="s">
        <v>4357</v>
      </c>
      <c r="D3122" s="4">
        <v>5000</v>
      </c>
      <c r="E3122" s="4">
        <v>6705</v>
      </c>
      <c r="F3122" t="s">
        <v>8219</v>
      </c>
      <c r="G3122" t="s">
        <v>8224</v>
      </c>
      <c r="H3122" t="s">
        <v>8246</v>
      </c>
      <c r="I3122">
        <v>1287200340</v>
      </c>
      <c r="J3122" s="11">
        <f>(((I3122/60)/60)/24)+DATE(1970,1,1)</f>
        <v>40467.152083333334</v>
      </c>
      <c r="K3122">
        <v>1284042614</v>
      </c>
      <c r="L3122" s="15">
        <f>(((K3122/60)/60)/24)+DATE(1970,1,1)</f>
        <v>40430.604328703703</v>
      </c>
      <c r="M3122" s="63">
        <f>DATEDIF(L3122,J3122,"D")</f>
        <v>37</v>
      </c>
      <c r="N3122" s="5">
        <v>37</v>
      </c>
      <c r="O3122" t="b">
        <v>1</v>
      </c>
      <c r="P3122">
        <v>62</v>
      </c>
      <c r="Q3122" t="b">
        <v>1</v>
      </c>
      <c r="R3122" t="s">
        <v>8269</v>
      </c>
      <c r="S3122" s="2">
        <f>IF(E3122=0,0,E3122/D3122*100)</f>
        <v>134.1</v>
      </c>
      <c r="T3122" s="4">
        <f>IF(E3122=0,0,E3122/P3122)</f>
        <v>108.14516129032258</v>
      </c>
      <c r="U3122" t="str">
        <f>PROPER(LEFT(R3122,(SEARCH("/",R3122)-2)+1))</f>
        <v>Film &amp; Video</v>
      </c>
      <c r="V3122" t="str">
        <f>PROPER(RIGHT(R3122,LEN(R3122)-SEARCH("/",R3122)))</f>
        <v>Documentary</v>
      </c>
    </row>
    <row r="3123" spans="1:22" x14ac:dyDescent="0.25">
      <c r="A3123">
        <v>282</v>
      </c>
      <c r="B3123" s="7" t="s">
        <v>283</v>
      </c>
      <c r="C3123" s="7" t="s">
        <v>4392</v>
      </c>
      <c r="D3123" s="4">
        <v>45000</v>
      </c>
      <c r="E3123" s="4">
        <v>45535</v>
      </c>
      <c r="F3123" t="s">
        <v>8219</v>
      </c>
      <c r="G3123" t="s">
        <v>8224</v>
      </c>
      <c r="H3123" t="s">
        <v>8246</v>
      </c>
      <c r="I3123">
        <v>1266876000</v>
      </c>
      <c r="J3123" s="11">
        <f>(((I3123/60)/60)/24)+DATE(1970,1,1)</f>
        <v>40231.916666666664</v>
      </c>
      <c r="K3123">
        <v>1263679492</v>
      </c>
      <c r="L3123" s="15">
        <f>(((K3123/60)/60)/24)+DATE(1970,1,1)</f>
        <v>40194.920046296298</v>
      </c>
      <c r="M3123" s="63">
        <f>DATEDIF(L3123,J3123,"D")</f>
        <v>37</v>
      </c>
      <c r="N3123" s="5">
        <v>37</v>
      </c>
      <c r="O3123" t="b">
        <v>1</v>
      </c>
      <c r="P3123">
        <v>179</v>
      </c>
      <c r="Q3123" t="b">
        <v>1</v>
      </c>
      <c r="R3123" t="s">
        <v>8269</v>
      </c>
      <c r="S3123" s="2">
        <f>IF(E3123=0,0,E3123/D3123*100)</f>
        <v>101.18888888888888</v>
      </c>
      <c r="T3123" s="4">
        <f>IF(E3123=0,0,E3123/P3123)</f>
        <v>254.38547486033519</v>
      </c>
      <c r="U3123" t="str">
        <f>PROPER(LEFT(R3123,(SEARCH("/",R3123)-2)+1))</f>
        <v>Film &amp; Video</v>
      </c>
      <c r="V3123" t="str">
        <f>PROPER(RIGHT(R3123,LEN(R3123)-SEARCH("/",R3123)))</f>
        <v>Documentary</v>
      </c>
    </row>
    <row r="3124" spans="1:22" x14ac:dyDescent="0.25">
      <c r="A3124">
        <v>568</v>
      </c>
      <c r="B3124" s="7" t="s">
        <v>569</v>
      </c>
      <c r="C3124" s="7" t="s">
        <v>4678</v>
      </c>
      <c r="D3124" s="4">
        <v>24500</v>
      </c>
      <c r="E3124" s="4">
        <v>245</v>
      </c>
      <c r="F3124" t="s">
        <v>8221</v>
      </c>
      <c r="G3124" t="s">
        <v>8228</v>
      </c>
      <c r="H3124" t="s">
        <v>8250</v>
      </c>
      <c r="I3124">
        <v>1452942000</v>
      </c>
      <c r="J3124" s="11">
        <f>(((I3124/60)/60)/24)+DATE(1970,1,1)</f>
        <v>42385.458333333328</v>
      </c>
      <c r="K3124">
        <v>1449785223</v>
      </c>
      <c r="L3124" s="15">
        <f>(((K3124/60)/60)/24)+DATE(1970,1,1)</f>
        <v>42348.9215625</v>
      </c>
      <c r="M3124" s="63">
        <f>DATEDIF(L3124,J3124,"D")</f>
        <v>37</v>
      </c>
      <c r="N3124" s="5">
        <v>37</v>
      </c>
      <c r="O3124" t="b">
        <v>0</v>
      </c>
      <c r="P3124">
        <v>5</v>
      </c>
      <c r="Q3124" t="b">
        <v>0</v>
      </c>
      <c r="R3124" t="s">
        <v>8272</v>
      </c>
      <c r="S3124" s="2">
        <f>IF(E3124=0,0,E3124/D3124*100)</f>
        <v>1</v>
      </c>
      <c r="T3124" s="4">
        <f>IF(E3124=0,0,E3124/P3124)</f>
        <v>49</v>
      </c>
      <c r="U3124" t="str">
        <f>PROPER(LEFT(R3124,(SEARCH("/",R3124)-2)+1))</f>
        <v>Technology</v>
      </c>
      <c r="V3124" t="str">
        <f>PROPER(RIGHT(R3124,LEN(R3124)-SEARCH("/",R3124)))</f>
        <v>Web</v>
      </c>
    </row>
    <row r="3125" spans="1:22" x14ac:dyDescent="0.25">
      <c r="A3125">
        <v>597</v>
      </c>
      <c r="B3125" s="7" t="s">
        <v>598</v>
      </c>
      <c r="C3125" s="7" t="s">
        <v>4707</v>
      </c>
      <c r="D3125" s="4">
        <v>7500</v>
      </c>
      <c r="E3125" s="4">
        <v>20</v>
      </c>
      <c r="F3125" t="s">
        <v>8221</v>
      </c>
      <c r="G3125" t="s">
        <v>8224</v>
      </c>
      <c r="H3125" t="s">
        <v>8246</v>
      </c>
      <c r="I3125">
        <v>1469980800</v>
      </c>
      <c r="J3125" s="11">
        <f>(((I3125/60)/60)/24)+DATE(1970,1,1)</f>
        <v>42582.666666666672</v>
      </c>
      <c r="K3125">
        <v>1466787335</v>
      </c>
      <c r="L3125" s="15">
        <f>(((K3125/60)/60)/24)+DATE(1970,1,1)</f>
        <v>42545.705266203702</v>
      </c>
      <c r="M3125" s="63">
        <f>DATEDIF(L3125,J3125,"D")</f>
        <v>37</v>
      </c>
      <c r="N3125" s="5">
        <v>37</v>
      </c>
      <c r="O3125" t="b">
        <v>0</v>
      </c>
      <c r="P3125">
        <v>2</v>
      </c>
      <c r="Q3125" t="b">
        <v>0</v>
      </c>
      <c r="R3125" t="s">
        <v>8272</v>
      </c>
      <c r="S3125" s="2">
        <f>IF(E3125=0,0,E3125/D3125*100)</f>
        <v>0.26666666666666666</v>
      </c>
      <c r="T3125" s="4">
        <f>IF(E3125=0,0,E3125/P3125)</f>
        <v>10</v>
      </c>
      <c r="U3125" t="str">
        <f>PROPER(LEFT(R3125,(SEARCH("/",R3125)-2)+1))</f>
        <v>Technology</v>
      </c>
      <c r="V3125" t="str">
        <f>PROPER(RIGHT(R3125,LEN(R3125)-SEARCH("/",R3125)))</f>
        <v>Web</v>
      </c>
    </row>
    <row r="3126" spans="1:22" x14ac:dyDescent="0.25">
      <c r="A3126">
        <v>653</v>
      </c>
      <c r="B3126" s="7" t="s">
        <v>654</v>
      </c>
      <c r="C3126" s="7" t="s">
        <v>4763</v>
      </c>
      <c r="D3126" s="4">
        <v>75000</v>
      </c>
      <c r="E3126" s="4">
        <v>106084.5</v>
      </c>
      <c r="F3126" t="s">
        <v>8219</v>
      </c>
      <c r="G3126" t="s">
        <v>8224</v>
      </c>
      <c r="H3126" t="s">
        <v>8246</v>
      </c>
      <c r="I3126">
        <v>1440082240</v>
      </c>
      <c r="J3126" s="11">
        <f>(((I3126/60)/60)/24)+DATE(1970,1,1)</f>
        <v>42236.618518518517</v>
      </c>
      <c r="K3126">
        <v>1436885440</v>
      </c>
      <c r="L3126" s="15">
        <f>(((K3126/60)/60)/24)+DATE(1970,1,1)</f>
        <v>42199.618518518517</v>
      </c>
      <c r="M3126" s="63">
        <f>DATEDIF(L3126,J3126,"D")</f>
        <v>37</v>
      </c>
      <c r="N3126" s="5">
        <v>37</v>
      </c>
      <c r="O3126" t="b">
        <v>0</v>
      </c>
      <c r="P3126">
        <v>1107</v>
      </c>
      <c r="Q3126" t="b">
        <v>1</v>
      </c>
      <c r="R3126" t="s">
        <v>8273</v>
      </c>
      <c r="S3126" s="2">
        <f>IF(E3126=0,0,E3126/D3126*100)</f>
        <v>141.446</v>
      </c>
      <c r="T3126" s="4">
        <f>IF(E3126=0,0,E3126/P3126)</f>
        <v>95.830623306233065</v>
      </c>
      <c r="U3126" t="str">
        <f>PROPER(LEFT(R3126,(SEARCH("/",R3126)-2)+1))</f>
        <v>Technology</v>
      </c>
      <c r="V3126" t="str">
        <f>PROPER(RIGHT(R3126,LEN(R3126)-SEARCH("/",R3126)))</f>
        <v>Wearables</v>
      </c>
    </row>
    <row r="3127" spans="1:22" x14ac:dyDescent="0.25">
      <c r="A3127">
        <v>689</v>
      </c>
      <c r="B3127" s="7" t="s">
        <v>690</v>
      </c>
      <c r="C3127" s="7" t="s">
        <v>4799</v>
      </c>
      <c r="D3127" s="4">
        <v>200000</v>
      </c>
      <c r="E3127" s="4">
        <v>115297.5</v>
      </c>
      <c r="F3127" t="s">
        <v>8221</v>
      </c>
      <c r="G3127" t="s">
        <v>8224</v>
      </c>
      <c r="H3127" t="s">
        <v>8246</v>
      </c>
      <c r="I3127">
        <v>1481173140</v>
      </c>
      <c r="J3127" s="11">
        <f>(((I3127/60)/60)/24)+DATE(1970,1,1)</f>
        <v>42712.207638888889</v>
      </c>
      <c r="K3127">
        <v>1478016097</v>
      </c>
      <c r="L3127" s="15">
        <f>(((K3127/60)/60)/24)+DATE(1970,1,1)</f>
        <v>42675.66778935185</v>
      </c>
      <c r="M3127" s="63">
        <f>DATEDIF(L3127,J3127,"D")</f>
        <v>37</v>
      </c>
      <c r="N3127" s="5">
        <v>37</v>
      </c>
      <c r="O3127" t="b">
        <v>0</v>
      </c>
      <c r="P3127">
        <v>336</v>
      </c>
      <c r="Q3127" t="b">
        <v>0</v>
      </c>
      <c r="R3127" t="s">
        <v>8273</v>
      </c>
      <c r="S3127" s="2">
        <f>IF(E3127=0,0,E3127/D3127*100)</f>
        <v>57.648750000000007</v>
      </c>
      <c r="T3127" s="4">
        <f>IF(E3127=0,0,E3127/P3127)</f>
        <v>343.14732142857144</v>
      </c>
      <c r="U3127" t="str">
        <f>PROPER(LEFT(R3127,(SEARCH("/",R3127)-2)+1))</f>
        <v>Technology</v>
      </c>
      <c r="V3127" t="str">
        <f>PROPER(RIGHT(R3127,LEN(R3127)-SEARCH("/",R3127)))</f>
        <v>Wearables</v>
      </c>
    </row>
    <row r="3128" spans="1:22" x14ac:dyDescent="0.25">
      <c r="A3128">
        <v>699</v>
      </c>
      <c r="B3128" s="7" t="s">
        <v>700</v>
      </c>
      <c r="C3128" s="7" t="s">
        <v>4809</v>
      </c>
      <c r="D3128" s="4">
        <v>130000</v>
      </c>
      <c r="E3128" s="4">
        <v>107148.74</v>
      </c>
      <c r="F3128" t="s">
        <v>8221</v>
      </c>
      <c r="G3128" t="s">
        <v>8224</v>
      </c>
      <c r="H3128" t="s">
        <v>8246</v>
      </c>
      <c r="I3128">
        <v>1385136000</v>
      </c>
      <c r="J3128" s="11">
        <f>(((I3128/60)/60)/24)+DATE(1970,1,1)</f>
        <v>41600.666666666664</v>
      </c>
      <c r="K3128">
        <v>1381923548</v>
      </c>
      <c r="L3128" s="15">
        <f>(((K3128/60)/60)/24)+DATE(1970,1,1)</f>
        <v>41563.485509259262</v>
      </c>
      <c r="M3128" s="63">
        <f>DATEDIF(L3128,J3128,"D")</f>
        <v>37</v>
      </c>
      <c r="N3128" s="5">
        <v>37</v>
      </c>
      <c r="O3128" t="b">
        <v>0</v>
      </c>
      <c r="P3128">
        <v>890</v>
      </c>
      <c r="Q3128" t="b">
        <v>0</v>
      </c>
      <c r="R3128" t="s">
        <v>8273</v>
      </c>
      <c r="S3128" s="2">
        <f>IF(E3128=0,0,E3128/D3128*100)</f>
        <v>82.422107692307705</v>
      </c>
      <c r="T3128" s="4">
        <f>IF(E3128=0,0,E3128/P3128)</f>
        <v>120.39184269662923</v>
      </c>
      <c r="U3128" t="str">
        <f>PROPER(LEFT(R3128,(SEARCH("/",R3128)-2)+1))</f>
        <v>Technology</v>
      </c>
      <c r="V3128" t="str">
        <f>PROPER(RIGHT(R3128,LEN(R3128)-SEARCH("/",R3128)))</f>
        <v>Wearables</v>
      </c>
    </row>
    <row r="3129" spans="1:22" x14ac:dyDescent="0.25">
      <c r="A3129">
        <v>970</v>
      </c>
      <c r="B3129" s="7" t="s">
        <v>971</v>
      </c>
      <c r="C3129" s="7" t="s">
        <v>5080</v>
      </c>
      <c r="D3129" s="4">
        <v>5000</v>
      </c>
      <c r="E3129" s="4">
        <v>2296</v>
      </c>
      <c r="F3129" t="s">
        <v>8221</v>
      </c>
      <c r="G3129" t="s">
        <v>8229</v>
      </c>
      <c r="H3129" t="s">
        <v>8251</v>
      </c>
      <c r="I3129">
        <v>1485147540</v>
      </c>
      <c r="J3129" s="11">
        <f>(((I3129/60)/60)/24)+DATE(1970,1,1)</f>
        <v>42758.207638888889</v>
      </c>
      <c r="K3129">
        <v>1481951853</v>
      </c>
      <c r="L3129" s="15">
        <f>(((K3129/60)/60)/24)+DATE(1970,1,1)</f>
        <v>42721.220520833333</v>
      </c>
      <c r="M3129" s="63">
        <f>DATEDIF(L3129,J3129,"D")</f>
        <v>37</v>
      </c>
      <c r="N3129" s="5">
        <v>37</v>
      </c>
      <c r="O3129" t="b">
        <v>0</v>
      </c>
      <c r="P3129">
        <v>14</v>
      </c>
      <c r="Q3129" t="b">
        <v>0</v>
      </c>
      <c r="R3129" t="s">
        <v>8273</v>
      </c>
      <c r="S3129" s="2">
        <f>IF(E3129=0,0,E3129/D3129*100)</f>
        <v>45.92</v>
      </c>
      <c r="T3129" s="4">
        <f>IF(E3129=0,0,E3129/P3129)</f>
        <v>164</v>
      </c>
      <c r="U3129" t="str">
        <f>PROPER(LEFT(R3129,(SEARCH("/",R3129)-2)+1))</f>
        <v>Technology</v>
      </c>
      <c r="V3129" t="str">
        <f>PROPER(RIGHT(R3129,LEN(R3129)-SEARCH("/",R3129)))</f>
        <v>Wearables</v>
      </c>
    </row>
    <row r="3130" spans="1:22" x14ac:dyDescent="0.25">
      <c r="A3130">
        <v>1180</v>
      </c>
      <c r="B3130" s="7" t="s">
        <v>1181</v>
      </c>
      <c r="C3130" s="7" t="s">
        <v>5290</v>
      </c>
      <c r="D3130" s="4">
        <v>50000</v>
      </c>
      <c r="E3130" s="4">
        <v>5875</v>
      </c>
      <c r="F3130" t="s">
        <v>8221</v>
      </c>
      <c r="G3130" t="s">
        <v>8224</v>
      </c>
      <c r="H3130" t="s">
        <v>8246</v>
      </c>
      <c r="I3130">
        <v>1403983314</v>
      </c>
      <c r="J3130" s="11">
        <f>(((I3130/60)/60)/24)+DATE(1970,1,1)</f>
        <v>41818.806875000002</v>
      </c>
      <c r="K3130">
        <v>1400786514</v>
      </c>
      <c r="L3130" s="15">
        <f>(((K3130/60)/60)/24)+DATE(1970,1,1)</f>
        <v>41781.806875000002</v>
      </c>
      <c r="M3130" s="63">
        <f>DATEDIF(L3130,J3130,"D")</f>
        <v>37</v>
      </c>
      <c r="N3130" s="5">
        <v>37</v>
      </c>
      <c r="O3130" t="b">
        <v>0</v>
      </c>
      <c r="P3130">
        <v>85</v>
      </c>
      <c r="Q3130" t="b">
        <v>0</v>
      </c>
      <c r="R3130" t="s">
        <v>8284</v>
      </c>
      <c r="S3130" s="2">
        <f>IF(E3130=0,0,E3130/D3130*100)</f>
        <v>11.75</v>
      </c>
      <c r="T3130" s="4">
        <f>IF(E3130=0,0,E3130/P3130)</f>
        <v>69.117647058823536</v>
      </c>
      <c r="U3130" t="str">
        <f>PROPER(LEFT(R3130,(SEARCH("/",R3130)-2)+1))</f>
        <v>Food</v>
      </c>
      <c r="V3130" t="str">
        <f>PROPER(RIGHT(R3130,LEN(R3130)-SEARCH("/",R3130)))</f>
        <v>Food Trucks</v>
      </c>
    </row>
    <row r="3131" spans="1:22" x14ac:dyDescent="0.25">
      <c r="A3131">
        <v>1291</v>
      </c>
      <c r="B3131" s="7" t="s">
        <v>1292</v>
      </c>
      <c r="C3131" s="7" t="s">
        <v>5401</v>
      </c>
      <c r="D3131" s="4">
        <v>3000</v>
      </c>
      <c r="E3131" s="4">
        <v>4371</v>
      </c>
      <c r="F3131" t="s">
        <v>8219</v>
      </c>
      <c r="G3131" t="s">
        <v>8224</v>
      </c>
      <c r="H3131" t="s">
        <v>8246</v>
      </c>
      <c r="I3131">
        <v>1428390000</v>
      </c>
      <c r="J3131" s="11">
        <f>(((I3131/60)/60)/24)+DATE(1970,1,1)</f>
        <v>42101.291666666672</v>
      </c>
      <c r="K3131">
        <v>1425224391</v>
      </c>
      <c r="L3131" s="15">
        <f>(((K3131/60)/60)/24)+DATE(1970,1,1)</f>
        <v>42064.652673611112</v>
      </c>
      <c r="M3131" s="63">
        <f>DATEDIF(L3131,J3131,"D")</f>
        <v>37</v>
      </c>
      <c r="N3131" s="5">
        <v>37</v>
      </c>
      <c r="O3131" t="b">
        <v>0</v>
      </c>
      <c r="P3131">
        <v>42</v>
      </c>
      <c r="Q3131" t="b">
        <v>1</v>
      </c>
      <c r="R3131" t="s">
        <v>8271</v>
      </c>
      <c r="S3131" s="2">
        <f>IF(E3131=0,0,E3131/D3131*100)</f>
        <v>145.70000000000002</v>
      </c>
      <c r="T3131" s="4">
        <f>IF(E3131=0,0,E3131/P3131)</f>
        <v>104.07142857142857</v>
      </c>
      <c r="U3131" t="str">
        <f>PROPER(LEFT(R3131,(SEARCH("/",R3131)-2)+1))</f>
        <v>Theater</v>
      </c>
      <c r="V3131" t="str">
        <f>PROPER(RIGHT(R3131,LEN(R3131)-SEARCH("/",R3131)))</f>
        <v>Plays</v>
      </c>
    </row>
    <row r="3132" spans="1:22" x14ac:dyDescent="0.25">
      <c r="A3132">
        <v>1349</v>
      </c>
      <c r="B3132" s="7" t="s">
        <v>1350</v>
      </c>
      <c r="C3132" s="7" t="s">
        <v>5459</v>
      </c>
      <c r="D3132" s="4">
        <v>5000</v>
      </c>
      <c r="E3132" s="4">
        <v>10210</v>
      </c>
      <c r="F3132" t="s">
        <v>8219</v>
      </c>
      <c r="G3132" t="s">
        <v>8229</v>
      </c>
      <c r="H3132" t="s">
        <v>8251</v>
      </c>
      <c r="I3132">
        <v>1450249140</v>
      </c>
      <c r="J3132" s="11">
        <f>(((I3132/60)/60)/24)+DATE(1970,1,1)</f>
        <v>42354.290972222225</v>
      </c>
      <c r="K3132">
        <v>1447055935</v>
      </c>
      <c r="L3132" s="15">
        <f>(((K3132/60)/60)/24)+DATE(1970,1,1)</f>
        <v>42317.33258101852</v>
      </c>
      <c r="M3132" s="63">
        <f>DATEDIF(L3132,J3132,"D")</f>
        <v>37</v>
      </c>
      <c r="N3132" s="5">
        <v>37</v>
      </c>
      <c r="O3132" t="b">
        <v>0</v>
      </c>
      <c r="P3132">
        <v>172</v>
      </c>
      <c r="Q3132" t="b">
        <v>1</v>
      </c>
      <c r="R3132" t="s">
        <v>8274</v>
      </c>
      <c r="S3132" s="2">
        <f>IF(E3132=0,0,E3132/D3132*100)</f>
        <v>204.2</v>
      </c>
      <c r="T3132" s="4">
        <f>IF(E3132=0,0,E3132/P3132)</f>
        <v>59.360465116279073</v>
      </c>
      <c r="U3132" t="str">
        <f>PROPER(LEFT(R3132,(SEARCH("/",R3132)-2)+1))</f>
        <v>Publishing</v>
      </c>
      <c r="V3132" t="str">
        <f>PROPER(RIGHT(R3132,LEN(R3132)-SEARCH("/",R3132)))</f>
        <v>Nonfiction</v>
      </c>
    </row>
    <row r="3133" spans="1:22" x14ac:dyDescent="0.25">
      <c r="A3133">
        <v>1437</v>
      </c>
      <c r="B3133" s="7" t="s">
        <v>1438</v>
      </c>
      <c r="C3133" s="7" t="s">
        <v>5547</v>
      </c>
      <c r="D3133" s="4">
        <v>3000</v>
      </c>
      <c r="E3133" s="4">
        <v>807</v>
      </c>
      <c r="F3133" t="s">
        <v>8221</v>
      </c>
      <c r="G3133" t="s">
        <v>8224</v>
      </c>
      <c r="H3133" t="s">
        <v>8246</v>
      </c>
      <c r="I3133">
        <v>1405227540</v>
      </c>
      <c r="J3133" s="11">
        <f>(((I3133/60)/60)/24)+DATE(1970,1,1)</f>
        <v>41833.207638888889</v>
      </c>
      <c r="K3133">
        <v>1402058739</v>
      </c>
      <c r="L3133" s="15">
        <f>(((K3133/60)/60)/24)+DATE(1970,1,1)</f>
        <v>41796.531701388885</v>
      </c>
      <c r="M3133" s="63">
        <f>DATEDIF(L3133,J3133,"D")</f>
        <v>37</v>
      </c>
      <c r="N3133" s="5">
        <v>37</v>
      </c>
      <c r="O3133" t="b">
        <v>0</v>
      </c>
      <c r="P3133">
        <v>22</v>
      </c>
      <c r="Q3133" t="b">
        <v>0</v>
      </c>
      <c r="R3133" t="s">
        <v>8287</v>
      </c>
      <c r="S3133" s="2">
        <f>IF(E3133=0,0,E3133/D3133*100)</f>
        <v>26.900000000000002</v>
      </c>
      <c r="T3133" s="4">
        <f>IF(E3133=0,0,E3133/P3133)</f>
        <v>36.68181818181818</v>
      </c>
      <c r="U3133" t="str">
        <f>PROPER(LEFT(R3133,(SEARCH("/",R3133)-2)+1))</f>
        <v>Publishing</v>
      </c>
      <c r="V3133" t="str">
        <f>PROPER(RIGHT(R3133,LEN(R3133)-SEARCH("/",R3133)))</f>
        <v>Translations</v>
      </c>
    </row>
    <row r="3134" spans="1:22" x14ac:dyDescent="0.25">
      <c r="A3134">
        <v>1505</v>
      </c>
      <c r="B3134" s="7" t="s">
        <v>1506</v>
      </c>
      <c r="C3134" s="7" t="s">
        <v>5615</v>
      </c>
      <c r="D3134" s="4">
        <v>16000</v>
      </c>
      <c r="E3134" s="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 s="11">
        <f>(((I3134/60)/60)/24)+DATE(1970,1,1)</f>
        <v>42451.834027777775</v>
      </c>
      <c r="K3134">
        <v>1455446303</v>
      </c>
      <c r="L3134" s="15">
        <f>(((K3134/60)/60)/24)+DATE(1970,1,1)</f>
        <v>42414.44332175926</v>
      </c>
      <c r="M3134" s="63">
        <f>DATEDIF(L3134,J3134,"D")</f>
        <v>37</v>
      </c>
      <c r="N3134" s="5">
        <v>37</v>
      </c>
      <c r="O3134" t="b">
        <v>1</v>
      </c>
      <c r="P3134">
        <v>345</v>
      </c>
      <c r="Q3134" t="b">
        <v>1</v>
      </c>
      <c r="R3134" t="s">
        <v>8285</v>
      </c>
      <c r="S3134" s="2">
        <f>IF(E3134=0,0,E3134/D3134*100)</f>
        <v>103.58125</v>
      </c>
      <c r="T3134" s="4">
        <f>IF(E3134=0,0,E3134/P3134)</f>
        <v>48.037681159420288</v>
      </c>
      <c r="U3134" t="str">
        <f>PROPER(LEFT(R3134,(SEARCH("/",R3134)-2)+1))</f>
        <v>Photography</v>
      </c>
      <c r="V3134" t="str">
        <f>PROPER(RIGHT(R3134,LEN(R3134)-SEARCH("/",R3134)))</f>
        <v>Photobooks</v>
      </c>
    </row>
    <row r="3135" spans="1:22" x14ac:dyDescent="0.25">
      <c r="A3135">
        <v>1520</v>
      </c>
      <c r="B3135" s="7" t="s">
        <v>1521</v>
      </c>
      <c r="C3135" s="7" t="s">
        <v>5630</v>
      </c>
      <c r="D3135" s="4">
        <v>18000</v>
      </c>
      <c r="E3135" s="4">
        <v>18625</v>
      </c>
      <c r="F3135" t="s">
        <v>8219</v>
      </c>
      <c r="G3135" t="s">
        <v>8224</v>
      </c>
      <c r="H3135" t="s">
        <v>8246</v>
      </c>
      <c r="I3135">
        <v>1418961600</v>
      </c>
      <c r="J3135" s="11">
        <f>(((I3135/60)/60)/24)+DATE(1970,1,1)</f>
        <v>41992.166666666672</v>
      </c>
      <c r="K3135">
        <v>1415824513</v>
      </c>
      <c r="L3135" s="15">
        <f>(((K3135/60)/60)/24)+DATE(1970,1,1)</f>
        <v>41955.857789351852</v>
      </c>
      <c r="M3135" s="63">
        <f>DATEDIF(L3135,J3135,"D")</f>
        <v>37</v>
      </c>
      <c r="N3135" s="5">
        <v>37</v>
      </c>
      <c r="O3135" t="b">
        <v>1</v>
      </c>
      <c r="P3135">
        <v>167</v>
      </c>
      <c r="Q3135" t="b">
        <v>1</v>
      </c>
      <c r="R3135" t="s">
        <v>8285</v>
      </c>
      <c r="S3135" s="2">
        <f>IF(E3135=0,0,E3135/D3135*100)</f>
        <v>103.47222222222223</v>
      </c>
      <c r="T3135" s="4">
        <f>IF(E3135=0,0,E3135/P3135)</f>
        <v>111.52694610778443</v>
      </c>
      <c r="U3135" t="str">
        <f>PROPER(LEFT(R3135,(SEARCH("/",R3135)-2)+1))</f>
        <v>Photography</v>
      </c>
      <c r="V3135" t="str">
        <f>PROPER(RIGHT(R3135,LEN(R3135)-SEARCH("/",R3135)))</f>
        <v>Photobooks</v>
      </c>
    </row>
    <row r="3136" spans="1:22" x14ac:dyDescent="0.25">
      <c r="A3136">
        <v>1749</v>
      </c>
      <c r="B3136" s="7" t="s">
        <v>1750</v>
      </c>
      <c r="C3136" s="7" t="s">
        <v>5859</v>
      </c>
      <c r="D3136" s="4">
        <v>10050</v>
      </c>
      <c r="E3136" s="4">
        <v>12410.5</v>
      </c>
      <c r="F3136" t="s">
        <v>8219</v>
      </c>
      <c r="G3136" t="s">
        <v>8243</v>
      </c>
      <c r="H3136" t="s">
        <v>8249</v>
      </c>
      <c r="I3136">
        <v>1488394800</v>
      </c>
      <c r="J3136" s="11">
        <f>(((I3136/60)/60)/24)+DATE(1970,1,1)</f>
        <v>42795.791666666672</v>
      </c>
      <c r="K3136">
        <v>1485213921</v>
      </c>
      <c r="L3136" s="15">
        <f>(((K3136/60)/60)/24)+DATE(1970,1,1)</f>
        <v>42758.975937499999</v>
      </c>
      <c r="M3136" s="63">
        <f>DATEDIF(L3136,J3136,"D")</f>
        <v>37</v>
      </c>
      <c r="N3136" s="5">
        <v>37</v>
      </c>
      <c r="O3136" t="b">
        <v>0</v>
      </c>
      <c r="P3136">
        <v>131</v>
      </c>
      <c r="Q3136" t="b">
        <v>1</v>
      </c>
      <c r="R3136" t="s">
        <v>8285</v>
      </c>
      <c r="S3136" s="2">
        <f>IF(E3136=0,0,E3136/D3136*100)</f>
        <v>123.48756218905473</v>
      </c>
      <c r="T3136" s="4">
        <f>IF(E3136=0,0,E3136/P3136)</f>
        <v>94.736641221374043</v>
      </c>
      <c r="U3136" t="str">
        <f>PROPER(LEFT(R3136,(SEARCH("/",R3136)-2)+1))</f>
        <v>Photography</v>
      </c>
      <c r="V3136" t="str">
        <f>PROPER(RIGHT(R3136,LEN(R3136)-SEARCH("/",R3136)))</f>
        <v>Photobooks</v>
      </c>
    </row>
    <row r="3137" spans="1:22" x14ac:dyDescent="0.25">
      <c r="A3137">
        <v>1792</v>
      </c>
      <c r="B3137" s="7" t="s">
        <v>1793</v>
      </c>
      <c r="C3137" s="7" t="s">
        <v>5902</v>
      </c>
      <c r="D3137" s="4">
        <v>25000</v>
      </c>
      <c r="E3137" s="4">
        <v>15281</v>
      </c>
      <c r="F3137" t="s">
        <v>8221</v>
      </c>
      <c r="G3137" t="s">
        <v>8224</v>
      </c>
      <c r="H3137" t="s">
        <v>8246</v>
      </c>
      <c r="I3137">
        <v>1439189940</v>
      </c>
      <c r="J3137" s="11">
        <f>(((I3137/60)/60)/24)+DATE(1970,1,1)</f>
        <v>42226.290972222225</v>
      </c>
      <c r="K3137">
        <v>1435970682</v>
      </c>
      <c r="L3137" s="15">
        <f>(((K3137/60)/60)/24)+DATE(1970,1,1)</f>
        <v>42189.031041666662</v>
      </c>
      <c r="M3137" s="63">
        <f>DATEDIF(L3137,J3137,"D")</f>
        <v>37</v>
      </c>
      <c r="N3137" s="5">
        <v>37</v>
      </c>
      <c r="O3137" t="b">
        <v>1</v>
      </c>
      <c r="P3137">
        <v>139</v>
      </c>
      <c r="Q3137" t="b">
        <v>0</v>
      </c>
      <c r="R3137" t="s">
        <v>8285</v>
      </c>
      <c r="S3137" s="2">
        <f>IF(E3137=0,0,E3137/D3137*100)</f>
        <v>61.124000000000002</v>
      </c>
      <c r="T3137" s="4">
        <f>IF(E3137=0,0,E3137/P3137)</f>
        <v>109.93525179856115</v>
      </c>
      <c r="U3137" t="str">
        <f>PROPER(LEFT(R3137,(SEARCH("/",R3137)-2)+1))</f>
        <v>Photography</v>
      </c>
      <c r="V3137" t="str">
        <f>PROPER(RIGHT(R3137,LEN(R3137)-SEARCH("/",R3137)))</f>
        <v>Photobooks</v>
      </c>
    </row>
    <row r="3138" spans="1:22" x14ac:dyDescent="0.25">
      <c r="A3138">
        <v>1934</v>
      </c>
      <c r="B3138" s="7" t="s">
        <v>1935</v>
      </c>
      <c r="C3138" s="7" t="s">
        <v>6044</v>
      </c>
      <c r="D3138" s="4">
        <v>5000</v>
      </c>
      <c r="E3138" s="4">
        <v>6181</v>
      </c>
      <c r="F3138" t="s">
        <v>8219</v>
      </c>
      <c r="G3138" t="s">
        <v>8224</v>
      </c>
      <c r="H3138" t="s">
        <v>8246</v>
      </c>
      <c r="I3138">
        <v>1324789200</v>
      </c>
      <c r="J3138" s="11">
        <f>(((I3138/60)/60)/24)+DATE(1970,1,1)</f>
        <v>40902.208333333336</v>
      </c>
      <c r="K3138">
        <v>1321649321</v>
      </c>
      <c r="L3138" s="15">
        <f>(((K3138/60)/60)/24)+DATE(1970,1,1)</f>
        <v>40865.867141203707</v>
      </c>
      <c r="M3138" s="63">
        <f>DATEDIF(L3138,J3138,"D")</f>
        <v>37</v>
      </c>
      <c r="N3138" s="5">
        <v>37</v>
      </c>
      <c r="O3138" t="b">
        <v>0</v>
      </c>
      <c r="P3138">
        <v>77</v>
      </c>
      <c r="Q3138" t="b">
        <v>1</v>
      </c>
      <c r="R3138" t="s">
        <v>8279</v>
      </c>
      <c r="S3138" s="2">
        <f>IF(E3138=0,0,E3138/D3138*100)</f>
        <v>123.61999999999999</v>
      </c>
      <c r="T3138" s="4">
        <f>IF(E3138=0,0,E3138/P3138)</f>
        <v>80.272727272727266</v>
      </c>
      <c r="U3138" t="str">
        <f>PROPER(LEFT(R3138,(SEARCH("/",R3138)-2)+1))</f>
        <v>Music</v>
      </c>
      <c r="V3138" t="str">
        <f>PROPER(RIGHT(R3138,LEN(R3138)-SEARCH("/",R3138)))</f>
        <v>Indie Rock</v>
      </c>
    </row>
    <row r="3139" spans="1:22" x14ac:dyDescent="0.25">
      <c r="A3139">
        <v>1952</v>
      </c>
      <c r="B3139" s="7" t="s">
        <v>1953</v>
      </c>
      <c r="C3139" s="7" t="s">
        <v>6062</v>
      </c>
      <c r="D3139" s="4">
        <v>35000</v>
      </c>
      <c r="E3139" s="4">
        <v>69465.33</v>
      </c>
      <c r="F3139" t="s">
        <v>8219</v>
      </c>
      <c r="G3139" t="s">
        <v>8229</v>
      </c>
      <c r="H3139" t="s">
        <v>8251</v>
      </c>
      <c r="I3139">
        <v>1381934015</v>
      </c>
      <c r="J3139" s="11">
        <f>(((I3139/60)/60)/24)+DATE(1970,1,1)</f>
        <v>41563.60665509259</v>
      </c>
      <c r="K3139">
        <v>1378737215</v>
      </c>
      <c r="L3139" s="15">
        <f>(((K3139/60)/60)/24)+DATE(1970,1,1)</f>
        <v>41526.60665509259</v>
      </c>
      <c r="M3139" s="63">
        <f>DATEDIF(L3139,J3139,"D")</f>
        <v>37</v>
      </c>
      <c r="N3139" s="5">
        <v>37</v>
      </c>
      <c r="O3139" t="b">
        <v>1</v>
      </c>
      <c r="P3139">
        <v>682</v>
      </c>
      <c r="Q3139" t="b">
        <v>1</v>
      </c>
      <c r="R3139" t="s">
        <v>8295</v>
      </c>
      <c r="S3139" s="2">
        <f>IF(E3139=0,0,E3139/D3139*100)</f>
        <v>198.47237142857145</v>
      </c>
      <c r="T3139" s="4">
        <f>IF(E3139=0,0,E3139/P3139)</f>
        <v>101.85532258064516</v>
      </c>
      <c r="U3139" t="str">
        <f>PROPER(LEFT(R3139,(SEARCH("/",R3139)-2)+1))</f>
        <v>Technology</v>
      </c>
      <c r="V3139" t="str">
        <f>PROPER(RIGHT(R3139,LEN(R3139)-SEARCH("/",R3139)))</f>
        <v>Hardware</v>
      </c>
    </row>
    <row r="3140" spans="1:22" x14ac:dyDescent="0.25">
      <c r="A3140">
        <v>1979</v>
      </c>
      <c r="B3140" s="7" t="s">
        <v>1980</v>
      </c>
      <c r="C3140" s="7" t="s">
        <v>6089</v>
      </c>
      <c r="D3140" s="4">
        <v>200000</v>
      </c>
      <c r="E3140" s="4">
        <v>229802.31</v>
      </c>
      <c r="F3140" t="s">
        <v>8219</v>
      </c>
      <c r="G3140" t="s">
        <v>8224</v>
      </c>
      <c r="H3140" t="s">
        <v>8246</v>
      </c>
      <c r="I3140">
        <v>1447909140</v>
      </c>
      <c r="J3140" s="11">
        <f>(((I3140/60)/60)/24)+DATE(1970,1,1)</f>
        <v>42327.207638888889</v>
      </c>
      <c r="K3140">
        <v>1444734146</v>
      </c>
      <c r="L3140" s="15">
        <f>(((K3140/60)/60)/24)+DATE(1970,1,1)</f>
        <v>42290.460023148145</v>
      </c>
      <c r="M3140" s="63">
        <f>DATEDIF(L3140,J3140,"D")</f>
        <v>37</v>
      </c>
      <c r="N3140" s="5">
        <v>37</v>
      </c>
      <c r="O3140" t="b">
        <v>1</v>
      </c>
      <c r="P3140">
        <v>813</v>
      </c>
      <c r="Q3140" t="b">
        <v>1</v>
      </c>
      <c r="R3140" t="s">
        <v>8295</v>
      </c>
      <c r="S3140" s="2">
        <f>IF(E3140=0,0,E3140/D3140*100)</f>
        <v>114.901155</v>
      </c>
      <c r="T3140" s="4">
        <f>IF(E3140=0,0,E3140/P3140)</f>
        <v>282.65966789667897</v>
      </c>
      <c r="U3140" t="str">
        <f>PROPER(LEFT(R3140,(SEARCH("/",R3140)-2)+1))</f>
        <v>Technology</v>
      </c>
      <c r="V3140" t="str">
        <f>PROPER(RIGHT(R3140,LEN(R3140)-SEARCH("/",R3140)))</f>
        <v>Hardware</v>
      </c>
    </row>
    <row r="3141" spans="1:22" x14ac:dyDescent="0.25">
      <c r="A3141">
        <v>2028</v>
      </c>
      <c r="B3141" s="7" t="s">
        <v>2029</v>
      </c>
      <c r="C3141" s="7" t="s">
        <v>6138</v>
      </c>
      <c r="D3141" s="4">
        <v>3000</v>
      </c>
      <c r="E3141" s="4">
        <v>3785</v>
      </c>
      <c r="F3141" t="s">
        <v>8219</v>
      </c>
      <c r="G3141" t="s">
        <v>8224</v>
      </c>
      <c r="H3141" t="s">
        <v>8246</v>
      </c>
      <c r="I3141">
        <v>1268690100</v>
      </c>
      <c r="J3141" s="11">
        <f>(((I3141/60)/60)/24)+DATE(1970,1,1)</f>
        <v>40252.913194444445</v>
      </c>
      <c r="K3141">
        <v>1265493806</v>
      </c>
      <c r="L3141" s="15">
        <f>(((K3141/60)/60)/24)+DATE(1970,1,1)</f>
        <v>40215.919050925928</v>
      </c>
      <c r="M3141" s="63">
        <f>DATEDIF(L3141,J3141,"D")</f>
        <v>37</v>
      </c>
      <c r="N3141" s="5">
        <v>37</v>
      </c>
      <c r="O3141" t="b">
        <v>1</v>
      </c>
      <c r="P3141">
        <v>79</v>
      </c>
      <c r="Q3141" t="b">
        <v>1</v>
      </c>
      <c r="R3141" t="s">
        <v>8295</v>
      </c>
      <c r="S3141" s="2">
        <f>IF(E3141=0,0,E3141/D3141*100)</f>
        <v>126.16666666666667</v>
      </c>
      <c r="T3141" s="4">
        <f>IF(E3141=0,0,E3141/P3141)</f>
        <v>47.911392405063289</v>
      </c>
      <c r="U3141" t="str">
        <f>PROPER(LEFT(R3141,(SEARCH("/",R3141)-2)+1))</f>
        <v>Technology</v>
      </c>
      <c r="V3141" t="str">
        <f>PROPER(RIGHT(R3141,LEN(R3141)-SEARCH("/",R3141)))</f>
        <v>Hardware</v>
      </c>
    </row>
    <row r="3142" spans="1:22" x14ac:dyDescent="0.25">
      <c r="A3142">
        <v>2088</v>
      </c>
      <c r="B3142" s="7" t="s">
        <v>2089</v>
      </c>
      <c r="C3142" s="7" t="s">
        <v>6198</v>
      </c>
      <c r="D3142" s="4">
        <v>3000</v>
      </c>
      <c r="E3142" s="4">
        <v>3465.32</v>
      </c>
      <c r="F3142" t="s">
        <v>8219</v>
      </c>
      <c r="G3142" t="s">
        <v>8224</v>
      </c>
      <c r="H3142" t="s">
        <v>8246</v>
      </c>
      <c r="I3142">
        <v>1284177540</v>
      </c>
      <c r="J3142" s="11">
        <f>(((I3142/60)/60)/24)+DATE(1970,1,1)</f>
        <v>40432.165972222225</v>
      </c>
      <c r="K3142">
        <v>1281028152</v>
      </c>
      <c r="L3142" s="15">
        <f>(((K3142/60)/60)/24)+DATE(1970,1,1)</f>
        <v>40395.714722222219</v>
      </c>
      <c r="M3142" s="63">
        <f>DATEDIF(L3142,J3142,"D")</f>
        <v>37</v>
      </c>
      <c r="N3142" s="5">
        <v>37</v>
      </c>
      <c r="O3142" t="b">
        <v>0</v>
      </c>
      <c r="P3142">
        <v>75</v>
      </c>
      <c r="Q3142" t="b">
        <v>1</v>
      </c>
      <c r="R3142" t="s">
        <v>8279</v>
      </c>
      <c r="S3142" s="2">
        <f>IF(E3142=0,0,E3142/D3142*100)</f>
        <v>115.51066666666668</v>
      </c>
      <c r="T3142" s="4">
        <f>IF(E3142=0,0,E3142/P3142)</f>
        <v>46.204266666666669</v>
      </c>
      <c r="U3142" t="str">
        <f>PROPER(LEFT(R3142,(SEARCH("/",R3142)-2)+1))</f>
        <v>Music</v>
      </c>
      <c r="V3142" t="str">
        <f>PROPER(RIGHT(R3142,LEN(R3142)-SEARCH("/",R3142)))</f>
        <v>Indie Rock</v>
      </c>
    </row>
    <row r="3143" spans="1:22" x14ac:dyDescent="0.25">
      <c r="A3143">
        <v>2186</v>
      </c>
      <c r="B3143" s="7" t="s">
        <v>2187</v>
      </c>
      <c r="C3143" s="7" t="s">
        <v>6296</v>
      </c>
      <c r="D3143" s="4">
        <v>20000</v>
      </c>
      <c r="E3143" s="4">
        <v>21935</v>
      </c>
      <c r="F3143" t="s">
        <v>8219</v>
      </c>
      <c r="G3143" t="s">
        <v>8224</v>
      </c>
      <c r="H3143" t="s">
        <v>8246</v>
      </c>
      <c r="I3143">
        <v>1473213600</v>
      </c>
      <c r="J3143" s="11">
        <f>(((I3143/60)/60)/24)+DATE(1970,1,1)</f>
        <v>42620.083333333328</v>
      </c>
      <c r="K3143">
        <v>1470062743</v>
      </c>
      <c r="L3143" s="15">
        <f>(((K3143/60)/60)/24)+DATE(1970,1,1)</f>
        <v>42583.615081018521</v>
      </c>
      <c r="M3143" s="63">
        <f>DATEDIF(L3143,J3143,"D")</f>
        <v>37</v>
      </c>
      <c r="N3143" s="5">
        <v>37</v>
      </c>
      <c r="O3143" t="b">
        <v>0</v>
      </c>
      <c r="P3143">
        <v>392</v>
      </c>
      <c r="Q3143" t="b">
        <v>1</v>
      </c>
      <c r="R3143" t="s">
        <v>8297</v>
      </c>
      <c r="S3143" s="2">
        <f>IF(E3143=0,0,E3143/D3143*100)</f>
        <v>109.67499999999998</v>
      </c>
      <c r="T3143" s="4">
        <f>IF(E3143=0,0,E3143/P3143)</f>
        <v>55.956632653061227</v>
      </c>
      <c r="U3143" t="str">
        <f>PROPER(LEFT(R3143,(SEARCH("/",R3143)-2)+1))</f>
        <v>Games</v>
      </c>
      <c r="V3143" t="str">
        <f>PROPER(RIGHT(R3143,LEN(R3143)-SEARCH("/",R3143)))</f>
        <v>Tabletop Games</v>
      </c>
    </row>
    <row r="3144" spans="1:22" x14ac:dyDescent="0.25">
      <c r="A3144">
        <v>2239</v>
      </c>
      <c r="B3144" s="7" t="s">
        <v>2240</v>
      </c>
      <c r="C3144" s="7" t="s">
        <v>6349</v>
      </c>
      <c r="D3144" s="4">
        <v>25000</v>
      </c>
      <c r="E3144" s="4">
        <v>32006.67</v>
      </c>
      <c r="F3144" t="s">
        <v>8219</v>
      </c>
      <c r="G3144" t="s">
        <v>8224</v>
      </c>
      <c r="H3144" t="s">
        <v>8246</v>
      </c>
      <c r="I3144">
        <v>1385870520</v>
      </c>
      <c r="J3144" s="11">
        <f>(((I3144/60)/60)/24)+DATE(1970,1,1)</f>
        <v>41609.168055555558</v>
      </c>
      <c r="K3144">
        <v>1382742014</v>
      </c>
      <c r="L3144" s="15">
        <f>(((K3144/60)/60)/24)+DATE(1970,1,1)</f>
        <v>41572.958495370374</v>
      </c>
      <c r="M3144" s="63">
        <f>DATEDIF(L3144,J3144,"D")</f>
        <v>37</v>
      </c>
      <c r="N3144" s="5">
        <v>37</v>
      </c>
      <c r="O3144" t="b">
        <v>0</v>
      </c>
      <c r="P3144">
        <v>426</v>
      </c>
      <c r="Q3144" t="b">
        <v>1</v>
      </c>
      <c r="R3144" t="s">
        <v>8297</v>
      </c>
      <c r="S3144" s="2">
        <f>IF(E3144=0,0,E3144/D3144*100)</f>
        <v>128.02668</v>
      </c>
      <c r="T3144" s="4">
        <f>IF(E3144=0,0,E3144/P3144)</f>
        <v>75.133028169014082</v>
      </c>
      <c r="U3144" t="str">
        <f>PROPER(LEFT(R3144,(SEARCH("/",R3144)-2)+1))</f>
        <v>Games</v>
      </c>
      <c r="V3144" t="str">
        <f>PROPER(RIGHT(R3144,LEN(R3144)-SEARCH("/",R3144)))</f>
        <v>Tabletop Games</v>
      </c>
    </row>
    <row r="3145" spans="1:22" x14ac:dyDescent="0.25">
      <c r="A3145">
        <v>2429</v>
      </c>
      <c r="B3145" s="7" t="s">
        <v>2430</v>
      </c>
      <c r="C3145" s="7" t="s">
        <v>6539</v>
      </c>
      <c r="D3145" s="4">
        <v>140000</v>
      </c>
      <c r="E3145" s="4">
        <v>2005</v>
      </c>
      <c r="F3145" t="s">
        <v>8221</v>
      </c>
      <c r="G3145" t="s">
        <v>8234</v>
      </c>
      <c r="H3145" t="s">
        <v>8254</v>
      </c>
      <c r="I3145">
        <v>1486313040</v>
      </c>
      <c r="J3145" s="11">
        <f>(((I3145/60)/60)/24)+DATE(1970,1,1)</f>
        <v>42771.697222222225</v>
      </c>
      <c r="K3145">
        <v>1483131966</v>
      </c>
      <c r="L3145" s="15">
        <f>(((K3145/60)/60)/24)+DATE(1970,1,1)</f>
        <v>42734.879236111112</v>
      </c>
      <c r="M3145" s="63">
        <f>DATEDIF(L3145,J3145,"D")</f>
        <v>37</v>
      </c>
      <c r="N3145" s="5">
        <v>37</v>
      </c>
      <c r="O3145" t="b">
        <v>0</v>
      </c>
      <c r="P3145">
        <v>4</v>
      </c>
      <c r="Q3145" t="b">
        <v>0</v>
      </c>
      <c r="R3145" t="s">
        <v>8284</v>
      </c>
      <c r="S3145" s="2">
        <f>IF(E3145=0,0,E3145/D3145*100)</f>
        <v>1.4321428571428572</v>
      </c>
      <c r="T3145" s="4">
        <f>IF(E3145=0,0,E3145/P3145)</f>
        <v>501.25</v>
      </c>
      <c r="U3145" t="str">
        <f>PROPER(LEFT(R3145,(SEARCH("/",R3145)-2)+1))</f>
        <v>Food</v>
      </c>
      <c r="V3145" t="str">
        <f>PROPER(RIGHT(R3145,LEN(R3145)-SEARCH("/",R3145)))</f>
        <v>Food Trucks</v>
      </c>
    </row>
    <row r="3146" spans="1:22" x14ac:dyDescent="0.25">
      <c r="A3146">
        <v>2615</v>
      </c>
      <c r="B3146" s="7" t="s">
        <v>2615</v>
      </c>
      <c r="C3146" s="7" t="s">
        <v>6725</v>
      </c>
      <c r="D3146" s="4">
        <v>2001</v>
      </c>
      <c r="E3146" s="4">
        <v>3397</v>
      </c>
      <c r="F3146" t="s">
        <v>8219</v>
      </c>
      <c r="G3146" t="s">
        <v>8225</v>
      </c>
      <c r="H3146" t="s">
        <v>8247</v>
      </c>
      <c r="I3146">
        <v>1462017600</v>
      </c>
      <c r="J3146" s="11">
        <f>(((I3146/60)/60)/24)+DATE(1970,1,1)</f>
        <v>42490.5</v>
      </c>
      <c r="K3146">
        <v>1458820564</v>
      </c>
      <c r="L3146" s="15">
        <f>(((K3146/60)/60)/24)+DATE(1970,1,1)</f>
        <v>42453.49726851852</v>
      </c>
      <c r="M3146" s="63">
        <f>DATEDIF(L3146,J3146,"D")</f>
        <v>37</v>
      </c>
      <c r="N3146" s="5">
        <v>37</v>
      </c>
      <c r="O3146" t="b">
        <v>0</v>
      </c>
      <c r="P3146">
        <v>72</v>
      </c>
      <c r="Q3146" t="b">
        <v>1</v>
      </c>
      <c r="R3146" t="s">
        <v>8301</v>
      </c>
      <c r="S3146" s="2">
        <f>IF(E3146=0,0,E3146/D3146*100)</f>
        <v>169.76511744127936</v>
      </c>
      <c r="T3146" s="4">
        <f>IF(E3146=0,0,E3146/P3146)</f>
        <v>47.180555555555557</v>
      </c>
      <c r="U3146" t="str">
        <f>PROPER(LEFT(R3146,(SEARCH("/",R3146)-2)+1))</f>
        <v>Technology</v>
      </c>
      <c r="V3146" t="str">
        <f>PROPER(RIGHT(R3146,LEN(R3146)-SEARCH("/",R3146)))</f>
        <v>Space Exploration</v>
      </c>
    </row>
    <row r="3147" spans="1:22" x14ac:dyDescent="0.25">
      <c r="A3147">
        <v>2620</v>
      </c>
      <c r="B3147" s="7" t="s">
        <v>2620</v>
      </c>
      <c r="C3147" s="7" t="s">
        <v>6730</v>
      </c>
      <c r="D3147" s="4">
        <v>65000</v>
      </c>
      <c r="E3147" s="4">
        <v>93374</v>
      </c>
      <c r="F3147" t="s">
        <v>8219</v>
      </c>
      <c r="G3147" t="s">
        <v>8226</v>
      </c>
      <c r="H3147" t="s">
        <v>8248</v>
      </c>
      <c r="I3147">
        <v>1444525200</v>
      </c>
      <c r="J3147" s="11">
        <f>(((I3147/60)/60)/24)+DATE(1970,1,1)</f>
        <v>42288.041666666672</v>
      </c>
      <c r="K3147">
        <v>1441339242</v>
      </c>
      <c r="L3147" s="15">
        <f>(((K3147/60)/60)/24)+DATE(1970,1,1)</f>
        <v>42251.16715277778</v>
      </c>
      <c r="M3147" s="63">
        <f>DATEDIF(L3147,J3147,"D")</f>
        <v>37</v>
      </c>
      <c r="N3147" s="5">
        <v>37</v>
      </c>
      <c r="O3147" t="b">
        <v>1</v>
      </c>
      <c r="P3147">
        <v>1251</v>
      </c>
      <c r="Q3147" t="b">
        <v>1</v>
      </c>
      <c r="R3147" t="s">
        <v>8301</v>
      </c>
      <c r="S3147" s="2">
        <f>IF(E3147=0,0,E3147/D3147*100)</f>
        <v>143.65230769230772</v>
      </c>
      <c r="T3147" s="4">
        <f>IF(E3147=0,0,E3147/P3147)</f>
        <v>74.639488409272587</v>
      </c>
      <c r="U3147" t="str">
        <f>PROPER(LEFT(R3147,(SEARCH("/",R3147)-2)+1))</f>
        <v>Technology</v>
      </c>
      <c r="V3147" t="str">
        <f>PROPER(RIGHT(R3147,LEN(R3147)-SEARCH("/",R3147)))</f>
        <v>Space Exploration</v>
      </c>
    </row>
    <row r="3148" spans="1:22" x14ac:dyDescent="0.25">
      <c r="A3148">
        <v>2666</v>
      </c>
      <c r="B3148" s="7" t="s">
        <v>2666</v>
      </c>
      <c r="C3148" s="7" t="s">
        <v>6776</v>
      </c>
      <c r="D3148" s="4">
        <v>10000</v>
      </c>
      <c r="E3148" s="4">
        <v>15929.51</v>
      </c>
      <c r="F3148" t="s">
        <v>8219</v>
      </c>
      <c r="G3148" t="s">
        <v>8224</v>
      </c>
      <c r="H3148" t="s">
        <v>8246</v>
      </c>
      <c r="I3148">
        <v>1443214800</v>
      </c>
      <c r="J3148" s="11">
        <f>(((I3148/60)/60)/24)+DATE(1970,1,1)</f>
        <v>42272.875</v>
      </c>
      <c r="K3148">
        <v>1440008439</v>
      </c>
      <c r="L3148" s="15">
        <f>(((K3148/60)/60)/24)+DATE(1970,1,1)</f>
        <v>42235.764340277776</v>
      </c>
      <c r="M3148" s="63">
        <f>DATEDIF(L3148,J3148,"D")</f>
        <v>37</v>
      </c>
      <c r="N3148" s="5">
        <v>37</v>
      </c>
      <c r="O3148" t="b">
        <v>0</v>
      </c>
      <c r="P3148">
        <v>206</v>
      </c>
      <c r="Q3148" t="b">
        <v>1</v>
      </c>
      <c r="R3148" t="s">
        <v>8302</v>
      </c>
      <c r="S3148" s="2">
        <f>IF(E3148=0,0,E3148/D3148*100)</f>
        <v>159.29509999999999</v>
      </c>
      <c r="T3148" s="4">
        <f>IF(E3148=0,0,E3148/P3148)</f>
        <v>77.327718446601949</v>
      </c>
      <c r="U3148" t="str">
        <f>PROPER(LEFT(R3148,(SEARCH("/",R3148)-2)+1))</f>
        <v>Technology</v>
      </c>
      <c r="V3148" t="str">
        <f>PROPER(RIGHT(R3148,LEN(R3148)-SEARCH("/",R3148)))</f>
        <v>Makerspaces</v>
      </c>
    </row>
    <row r="3149" spans="1:22" x14ac:dyDescent="0.25">
      <c r="A3149">
        <v>3092</v>
      </c>
      <c r="B3149" s="7" t="s">
        <v>3092</v>
      </c>
      <c r="C3149" s="7" t="s">
        <v>7202</v>
      </c>
      <c r="D3149" s="4">
        <v>100000</v>
      </c>
      <c r="E3149" s="4">
        <v>1183.19</v>
      </c>
      <c r="F3149" t="s">
        <v>8221</v>
      </c>
      <c r="G3149" t="s">
        <v>8224</v>
      </c>
      <c r="H3149" t="s">
        <v>8246</v>
      </c>
      <c r="I3149">
        <v>1444946400</v>
      </c>
      <c r="J3149" s="11">
        <f>(((I3149/60)/60)/24)+DATE(1970,1,1)</f>
        <v>42292.916666666672</v>
      </c>
      <c r="K3149">
        <v>1441723912</v>
      </c>
      <c r="L3149" s="15">
        <f>(((K3149/60)/60)/24)+DATE(1970,1,1)</f>
        <v>42255.619351851856</v>
      </c>
      <c r="M3149" s="63">
        <f>DATEDIF(L3149,J3149,"D")</f>
        <v>37</v>
      </c>
      <c r="N3149" s="5">
        <v>37</v>
      </c>
      <c r="O3149" t="b">
        <v>0</v>
      </c>
      <c r="P3149">
        <v>21</v>
      </c>
      <c r="Q3149" t="b">
        <v>0</v>
      </c>
      <c r="R3149" t="s">
        <v>8303</v>
      </c>
      <c r="S3149" s="2">
        <f>IF(E3149=0,0,E3149/D3149*100)</f>
        <v>1.1831900000000002</v>
      </c>
      <c r="T3149" s="4">
        <f>IF(E3149=0,0,E3149/P3149)</f>
        <v>56.342380952380957</v>
      </c>
      <c r="U3149" t="str">
        <f>PROPER(LEFT(R3149,(SEARCH("/",R3149)-2)+1))</f>
        <v>Theater</v>
      </c>
      <c r="V3149" t="str">
        <f>PROPER(RIGHT(R3149,LEN(R3149)-SEARCH("/",R3149)))</f>
        <v>Spaces</v>
      </c>
    </row>
    <row r="3150" spans="1:22" x14ac:dyDescent="0.25">
      <c r="A3150">
        <v>3214</v>
      </c>
      <c r="B3150" s="7" t="s">
        <v>3214</v>
      </c>
      <c r="C3150" s="7" t="s">
        <v>7324</v>
      </c>
      <c r="D3150" s="4">
        <v>12000</v>
      </c>
      <c r="E3150" s="4">
        <v>12256</v>
      </c>
      <c r="F3150" t="s">
        <v>8219</v>
      </c>
      <c r="G3150" t="s">
        <v>8225</v>
      </c>
      <c r="H3150" t="s">
        <v>8247</v>
      </c>
      <c r="I3150">
        <v>1452038100</v>
      </c>
      <c r="J3150" s="11">
        <f>(((I3150/60)/60)/24)+DATE(1970,1,1)</f>
        <v>42374.996527777781</v>
      </c>
      <c r="K3150">
        <v>1448823673</v>
      </c>
      <c r="L3150" s="15">
        <f>(((K3150/60)/60)/24)+DATE(1970,1,1)</f>
        <v>42337.792511574073</v>
      </c>
      <c r="M3150" s="63">
        <f>DATEDIF(L3150,J3150,"D")</f>
        <v>37</v>
      </c>
      <c r="N3150" s="5">
        <v>37</v>
      </c>
      <c r="O3150" t="b">
        <v>1</v>
      </c>
      <c r="P3150">
        <v>115</v>
      </c>
      <c r="Q3150" t="b">
        <v>1</v>
      </c>
      <c r="R3150" t="s">
        <v>8271</v>
      </c>
      <c r="S3150" s="2">
        <f>IF(E3150=0,0,E3150/D3150*100)</f>
        <v>102.13333333333334</v>
      </c>
      <c r="T3150" s="4">
        <f>IF(E3150=0,0,E3150/P3150)</f>
        <v>106.57391304347826</v>
      </c>
      <c r="U3150" t="str">
        <f>PROPER(LEFT(R3150,(SEARCH("/",R3150)-2)+1))</f>
        <v>Theater</v>
      </c>
      <c r="V3150" t="str">
        <f>PROPER(RIGHT(R3150,LEN(R3150)-SEARCH("/",R3150)))</f>
        <v>Plays</v>
      </c>
    </row>
    <row r="3151" spans="1:22" x14ac:dyDescent="0.25">
      <c r="A3151">
        <v>3351</v>
      </c>
      <c r="B3151" s="7" t="s">
        <v>3350</v>
      </c>
      <c r="C3151" s="7" t="s">
        <v>7461</v>
      </c>
      <c r="D3151" s="4">
        <v>5000</v>
      </c>
      <c r="E3151" s="4">
        <v>5055</v>
      </c>
      <c r="F3151" t="s">
        <v>8219</v>
      </c>
      <c r="G3151" t="s">
        <v>8225</v>
      </c>
      <c r="H3151" t="s">
        <v>8247</v>
      </c>
      <c r="I3151">
        <v>1406113200</v>
      </c>
      <c r="J3151" s="11">
        <f>(((I3151/60)/60)/24)+DATE(1970,1,1)</f>
        <v>41843.458333333336</v>
      </c>
      <c r="K3151">
        <v>1402910965</v>
      </c>
      <c r="L3151" s="15">
        <f>(((K3151/60)/60)/24)+DATE(1970,1,1)</f>
        <v>41806.395428240743</v>
      </c>
      <c r="M3151" s="63">
        <f>DATEDIF(L3151,J3151,"D")</f>
        <v>37</v>
      </c>
      <c r="N3151" s="5">
        <v>37</v>
      </c>
      <c r="O3151" t="b">
        <v>0</v>
      </c>
      <c r="P3151">
        <v>54</v>
      </c>
      <c r="Q3151" t="b">
        <v>1</v>
      </c>
      <c r="R3151" t="s">
        <v>8271</v>
      </c>
      <c r="S3151" s="2">
        <f>IF(E3151=0,0,E3151/D3151*100)</f>
        <v>101.1</v>
      </c>
      <c r="T3151" s="4">
        <f>IF(E3151=0,0,E3151/P3151)</f>
        <v>93.611111111111114</v>
      </c>
      <c r="U3151" t="str">
        <f>PROPER(LEFT(R3151,(SEARCH("/",R3151)-2)+1))</f>
        <v>Theater</v>
      </c>
      <c r="V3151" t="str">
        <f>PROPER(RIGHT(R3151,LEN(R3151)-SEARCH("/",R3151)))</f>
        <v>Plays</v>
      </c>
    </row>
    <row r="3152" spans="1:22" x14ac:dyDescent="0.25">
      <c r="A3152">
        <v>3384</v>
      </c>
      <c r="B3152" s="7" t="s">
        <v>3383</v>
      </c>
      <c r="C3152" s="7" t="s">
        <v>7494</v>
      </c>
      <c r="D3152" s="4">
        <v>6000</v>
      </c>
      <c r="E3152" s="4">
        <v>6000.66</v>
      </c>
      <c r="F3152" t="s">
        <v>8219</v>
      </c>
      <c r="G3152" t="s">
        <v>8224</v>
      </c>
      <c r="H3152" t="s">
        <v>8246</v>
      </c>
      <c r="I3152">
        <v>1448074800</v>
      </c>
      <c r="J3152" s="11">
        <f>(((I3152/60)/60)/24)+DATE(1970,1,1)</f>
        <v>42329.125</v>
      </c>
      <c r="K3152">
        <v>1444874768</v>
      </c>
      <c r="L3152" s="15">
        <f>(((K3152/60)/60)/24)+DATE(1970,1,1)</f>
        <v>42292.087592592594</v>
      </c>
      <c r="M3152" s="63">
        <f>DATEDIF(L3152,J3152,"D")</f>
        <v>37</v>
      </c>
      <c r="N3152" s="5">
        <v>37</v>
      </c>
      <c r="O3152" t="b">
        <v>0</v>
      </c>
      <c r="P3152">
        <v>64</v>
      </c>
      <c r="Q3152" t="b">
        <v>1</v>
      </c>
      <c r="R3152" t="s">
        <v>8271</v>
      </c>
      <c r="S3152" s="2">
        <f>IF(E3152=0,0,E3152/D3152*100)</f>
        <v>100.01100000000001</v>
      </c>
      <c r="T3152" s="4">
        <f>IF(E3152=0,0,E3152/P3152)</f>
        <v>93.760312499999998</v>
      </c>
      <c r="U3152" t="str">
        <f>PROPER(LEFT(R3152,(SEARCH("/",R3152)-2)+1))</f>
        <v>Theater</v>
      </c>
      <c r="V3152" t="str">
        <f>PROPER(RIGHT(R3152,LEN(R3152)-SEARCH("/",R3152)))</f>
        <v>Plays</v>
      </c>
    </row>
    <row r="3153" spans="1:22" x14ac:dyDescent="0.25">
      <c r="A3153">
        <v>3470</v>
      </c>
      <c r="B3153" s="7" t="s">
        <v>3469</v>
      </c>
      <c r="C3153" s="7" t="s">
        <v>7580</v>
      </c>
      <c r="D3153" s="4">
        <v>250</v>
      </c>
      <c r="E3153" s="4">
        <v>375</v>
      </c>
      <c r="F3153" t="s">
        <v>8219</v>
      </c>
      <c r="G3153" t="s">
        <v>8224</v>
      </c>
      <c r="H3153" t="s">
        <v>8246</v>
      </c>
      <c r="I3153">
        <v>1468618680</v>
      </c>
      <c r="J3153" s="11">
        <f>(((I3153/60)/60)/24)+DATE(1970,1,1)</f>
        <v>42566.901388888888</v>
      </c>
      <c r="K3153">
        <v>1465345902</v>
      </c>
      <c r="L3153" s="15">
        <f>(((K3153/60)/60)/24)+DATE(1970,1,1)</f>
        <v>42529.022013888884</v>
      </c>
      <c r="M3153" s="63">
        <f>DATEDIF(L3153,J3153,"D")</f>
        <v>37</v>
      </c>
      <c r="N3153" s="5">
        <v>37</v>
      </c>
      <c r="O3153" t="b">
        <v>0</v>
      </c>
      <c r="P3153">
        <v>9</v>
      </c>
      <c r="Q3153" t="b">
        <v>1</v>
      </c>
      <c r="R3153" t="s">
        <v>8271</v>
      </c>
      <c r="S3153" s="2">
        <f>IF(E3153=0,0,E3153/D3153*100)</f>
        <v>150</v>
      </c>
      <c r="T3153" s="4">
        <f>IF(E3153=0,0,E3153/P3153)</f>
        <v>41.666666666666664</v>
      </c>
      <c r="U3153" t="str">
        <f>PROPER(LEFT(R3153,(SEARCH("/",R3153)-2)+1))</f>
        <v>Theater</v>
      </c>
      <c r="V3153" t="str">
        <f>PROPER(RIGHT(R3153,LEN(R3153)-SEARCH("/",R3153)))</f>
        <v>Plays</v>
      </c>
    </row>
    <row r="3154" spans="1:22" x14ac:dyDescent="0.25">
      <c r="A3154">
        <v>3537</v>
      </c>
      <c r="B3154" s="7" t="s">
        <v>3536</v>
      </c>
      <c r="C3154" s="7" t="s">
        <v>7647</v>
      </c>
      <c r="D3154" s="4">
        <v>675</v>
      </c>
      <c r="E3154" s="4">
        <v>1218</v>
      </c>
      <c r="F3154" t="s">
        <v>8219</v>
      </c>
      <c r="G3154" t="s">
        <v>8229</v>
      </c>
      <c r="H3154" t="s">
        <v>8251</v>
      </c>
      <c r="I3154">
        <v>1416211140</v>
      </c>
      <c r="J3154" s="11">
        <f>(((I3154/60)/60)/24)+DATE(1970,1,1)</f>
        <v>41960.332638888889</v>
      </c>
      <c r="K3154">
        <v>1413016216</v>
      </c>
      <c r="L3154" s="15">
        <f>(((K3154/60)/60)/24)+DATE(1970,1,1)</f>
        <v>41923.354351851849</v>
      </c>
      <c r="M3154" s="63">
        <f>DATEDIF(L3154,J3154,"D")</f>
        <v>37</v>
      </c>
      <c r="N3154" s="5">
        <v>37</v>
      </c>
      <c r="O3154" t="b">
        <v>0</v>
      </c>
      <c r="P3154">
        <v>28</v>
      </c>
      <c r="Q3154" t="b">
        <v>1</v>
      </c>
      <c r="R3154" t="s">
        <v>8271</v>
      </c>
      <c r="S3154" s="2">
        <f>IF(E3154=0,0,E3154/D3154*100)</f>
        <v>180.44444444444446</v>
      </c>
      <c r="T3154" s="4">
        <f>IF(E3154=0,0,E3154/P3154)</f>
        <v>43.5</v>
      </c>
      <c r="U3154" t="str">
        <f>PROPER(LEFT(R3154,(SEARCH("/",R3154)-2)+1))</f>
        <v>Theater</v>
      </c>
      <c r="V3154" t="str">
        <f>PROPER(RIGHT(R3154,LEN(R3154)-SEARCH("/",R3154)))</f>
        <v>Plays</v>
      </c>
    </row>
    <row r="3155" spans="1:22" x14ac:dyDescent="0.25">
      <c r="A3155">
        <v>3694</v>
      </c>
      <c r="B3155" s="7" t="s">
        <v>3691</v>
      </c>
      <c r="C3155" s="7" t="s">
        <v>7804</v>
      </c>
      <c r="D3155" s="4">
        <v>3500</v>
      </c>
      <c r="E3155" s="4">
        <v>3760</v>
      </c>
      <c r="F3155" t="s">
        <v>8219</v>
      </c>
      <c r="G3155" t="s">
        <v>8224</v>
      </c>
      <c r="H3155" t="s">
        <v>8246</v>
      </c>
      <c r="I3155">
        <v>1465178400</v>
      </c>
      <c r="J3155" s="11">
        <f>(((I3155/60)/60)/24)+DATE(1970,1,1)</f>
        <v>42527.083333333328</v>
      </c>
      <c r="K3155">
        <v>1461985967</v>
      </c>
      <c r="L3155" s="15">
        <f>(((K3155/60)/60)/24)+DATE(1970,1,1)</f>
        <v>42490.133877314816</v>
      </c>
      <c r="M3155" s="63">
        <f>DATEDIF(L3155,J3155,"D")</f>
        <v>37</v>
      </c>
      <c r="N3155" s="5">
        <v>37</v>
      </c>
      <c r="O3155" t="b">
        <v>0</v>
      </c>
      <c r="P3155">
        <v>60</v>
      </c>
      <c r="Q3155" t="b">
        <v>1</v>
      </c>
      <c r="R3155" t="s">
        <v>8271</v>
      </c>
      <c r="S3155" s="2">
        <f>IF(E3155=0,0,E3155/D3155*100)</f>
        <v>107.42857142857143</v>
      </c>
      <c r="T3155" s="4">
        <f>IF(E3155=0,0,E3155/P3155)</f>
        <v>62.666666666666664</v>
      </c>
      <c r="U3155" t="str">
        <f>PROPER(LEFT(R3155,(SEARCH("/",R3155)-2)+1))</f>
        <v>Theater</v>
      </c>
      <c r="V3155" t="str">
        <f>PROPER(RIGHT(R3155,LEN(R3155)-SEARCH("/",R3155)))</f>
        <v>Plays</v>
      </c>
    </row>
    <row r="3156" spans="1:22" x14ac:dyDescent="0.25">
      <c r="A3156">
        <v>3702</v>
      </c>
      <c r="B3156" s="7" t="s">
        <v>3699</v>
      </c>
      <c r="C3156" s="7" t="s">
        <v>7812</v>
      </c>
      <c r="D3156" s="4">
        <v>3000</v>
      </c>
      <c r="E3156" s="4">
        <v>3275</v>
      </c>
      <c r="F3156" t="s">
        <v>8219</v>
      </c>
      <c r="G3156" t="s">
        <v>8225</v>
      </c>
      <c r="H3156" t="s">
        <v>8247</v>
      </c>
      <c r="I3156">
        <v>1468191540</v>
      </c>
      <c r="J3156" s="11">
        <f>(((I3156/60)/60)/24)+DATE(1970,1,1)</f>
        <v>42561.957638888889</v>
      </c>
      <c r="K3156">
        <v>1464958484</v>
      </c>
      <c r="L3156" s="15">
        <f>(((K3156/60)/60)/24)+DATE(1970,1,1)</f>
        <v>42524.53800925926</v>
      </c>
      <c r="M3156" s="63">
        <f>DATEDIF(L3156,J3156,"D")</f>
        <v>37</v>
      </c>
      <c r="N3156" s="5">
        <v>37</v>
      </c>
      <c r="O3156" t="b">
        <v>0</v>
      </c>
      <c r="P3156">
        <v>21</v>
      </c>
      <c r="Q3156" t="b">
        <v>1</v>
      </c>
      <c r="R3156" t="s">
        <v>8271</v>
      </c>
      <c r="S3156" s="2">
        <f>IF(E3156=0,0,E3156/D3156*100)</f>
        <v>109.16666666666666</v>
      </c>
      <c r="T3156" s="4">
        <f>IF(E3156=0,0,E3156/P3156)</f>
        <v>155.95238095238096</v>
      </c>
      <c r="U3156" t="str">
        <f>PROPER(LEFT(R3156,(SEARCH("/",R3156)-2)+1))</f>
        <v>Theater</v>
      </c>
      <c r="V3156" t="str">
        <f>PROPER(RIGHT(R3156,LEN(R3156)-SEARCH("/",R3156)))</f>
        <v>Plays</v>
      </c>
    </row>
    <row r="3157" spans="1:22" x14ac:dyDescent="0.25">
      <c r="A3157">
        <v>3814</v>
      </c>
      <c r="B3157" s="7" t="s">
        <v>3811</v>
      </c>
      <c r="C3157" s="7" t="s">
        <v>7924</v>
      </c>
      <c r="D3157" s="4">
        <v>1500</v>
      </c>
      <c r="E3157" s="4">
        <v>2102</v>
      </c>
      <c r="F3157" t="s">
        <v>8219</v>
      </c>
      <c r="G3157" t="s">
        <v>8224</v>
      </c>
      <c r="H3157" t="s">
        <v>8246</v>
      </c>
      <c r="I3157">
        <v>1427860740</v>
      </c>
      <c r="J3157" s="11">
        <f>(((I3157/60)/60)/24)+DATE(1970,1,1)</f>
        <v>42095.165972222225</v>
      </c>
      <c r="K3157">
        <v>1424727712</v>
      </c>
      <c r="L3157" s="15">
        <f>(((K3157/60)/60)/24)+DATE(1970,1,1)</f>
        <v>42058.904074074075</v>
      </c>
      <c r="M3157" s="63">
        <f>DATEDIF(L3157,J3157,"D")</f>
        <v>37</v>
      </c>
      <c r="N3157" s="5">
        <v>37</v>
      </c>
      <c r="O3157" t="b">
        <v>0</v>
      </c>
      <c r="P3157">
        <v>34</v>
      </c>
      <c r="Q3157" t="b">
        <v>1</v>
      </c>
      <c r="R3157" t="s">
        <v>8271</v>
      </c>
      <c r="S3157" s="2">
        <f>IF(E3157=0,0,E3157/D3157*100)</f>
        <v>140.13333333333333</v>
      </c>
      <c r="T3157" s="4">
        <f>IF(E3157=0,0,E3157/P3157)</f>
        <v>61.823529411764703</v>
      </c>
      <c r="U3157" t="str">
        <f>PROPER(LEFT(R3157,(SEARCH("/",R3157)-2)+1))</f>
        <v>Theater</v>
      </c>
      <c r="V3157" t="str">
        <f>PROPER(RIGHT(R3157,LEN(R3157)-SEARCH("/",R3157)))</f>
        <v>Plays</v>
      </c>
    </row>
    <row r="3158" spans="1:22" x14ac:dyDescent="0.25">
      <c r="A3158">
        <v>3958</v>
      </c>
      <c r="B3158" s="7" t="s">
        <v>3955</v>
      </c>
      <c r="C3158" s="7" t="s">
        <v>8065</v>
      </c>
      <c r="D3158" s="4">
        <v>2000</v>
      </c>
      <c r="E3158" s="4">
        <v>641</v>
      </c>
      <c r="F3158" t="s">
        <v>8221</v>
      </c>
      <c r="G3158" t="s">
        <v>8224</v>
      </c>
      <c r="H3158" t="s">
        <v>8246</v>
      </c>
      <c r="I3158">
        <v>1406988000</v>
      </c>
      <c r="J3158" s="11">
        <f>(((I3158/60)/60)/24)+DATE(1970,1,1)</f>
        <v>41853.583333333336</v>
      </c>
      <c r="K3158">
        <v>1403822912</v>
      </c>
      <c r="L3158" s="15">
        <f>(((K3158/60)/60)/24)+DATE(1970,1,1)</f>
        <v>41816.950370370374</v>
      </c>
      <c r="M3158" s="63">
        <f>DATEDIF(L3158,J3158,"D")</f>
        <v>37</v>
      </c>
      <c r="N3158" s="5">
        <v>37</v>
      </c>
      <c r="O3158" t="b">
        <v>0</v>
      </c>
      <c r="P3158">
        <v>16</v>
      </c>
      <c r="Q3158" t="b">
        <v>0</v>
      </c>
      <c r="R3158" t="s">
        <v>8271</v>
      </c>
      <c r="S3158" s="2">
        <f>IF(E3158=0,0,E3158/D3158*100)</f>
        <v>32.049999999999997</v>
      </c>
      <c r="T3158" s="4">
        <f>IF(E3158=0,0,E3158/P3158)</f>
        <v>40.0625</v>
      </c>
      <c r="U3158" t="str">
        <f>PROPER(LEFT(R3158,(SEARCH("/",R3158)-2)+1))</f>
        <v>Theater</v>
      </c>
      <c r="V3158" t="str">
        <f>PROPER(RIGHT(R3158,LEN(R3158)-SEARCH("/",R3158)))</f>
        <v>Plays</v>
      </c>
    </row>
    <row r="3159" spans="1:22" x14ac:dyDescent="0.25">
      <c r="A3159">
        <v>334</v>
      </c>
      <c r="B3159" s="7" t="s">
        <v>335</v>
      </c>
      <c r="C3159" s="7" t="s">
        <v>4444</v>
      </c>
      <c r="D3159" s="4">
        <v>10000</v>
      </c>
      <c r="E3159" s="4">
        <v>10119</v>
      </c>
      <c r="F3159" t="s">
        <v>8219</v>
      </c>
      <c r="G3159" t="s">
        <v>8224</v>
      </c>
      <c r="H3159" t="s">
        <v>8246</v>
      </c>
      <c r="I3159">
        <v>1431716400</v>
      </c>
      <c r="J3159" s="11">
        <f>(((I3159/60)/60)/24)+DATE(1970,1,1)</f>
        <v>42139.791666666672</v>
      </c>
      <c r="K3159">
        <v>1428423757</v>
      </c>
      <c r="L3159" s="15">
        <f>(((K3159/60)/60)/24)+DATE(1970,1,1)</f>
        <v>42101.682372685187</v>
      </c>
      <c r="M3159" s="63">
        <f>DATEDIF(L3159,J3159,"D")</f>
        <v>38</v>
      </c>
      <c r="N3159" s="5">
        <v>38</v>
      </c>
      <c r="O3159" t="b">
        <v>1</v>
      </c>
      <c r="P3159">
        <v>69</v>
      </c>
      <c r="Q3159" t="b">
        <v>1</v>
      </c>
      <c r="R3159" t="s">
        <v>8269</v>
      </c>
      <c r="S3159" s="2">
        <f>IF(E3159=0,0,E3159/D3159*100)</f>
        <v>101.19</v>
      </c>
      <c r="T3159" s="4">
        <f>IF(E3159=0,0,E3159/P3159)</f>
        <v>146.65217391304347</v>
      </c>
      <c r="U3159" t="str">
        <f>PROPER(LEFT(R3159,(SEARCH("/",R3159)-2)+1))</f>
        <v>Film &amp; Video</v>
      </c>
      <c r="V3159" t="str">
        <f>PROPER(RIGHT(R3159,LEN(R3159)-SEARCH("/",R3159)))</f>
        <v>Documentary</v>
      </c>
    </row>
    <row r="3160" spans="1:22" x14ac:dyDescent="0.25">
      <c r="A3160">
        <v>350</v>
      </c>
      <c r="B3160" s="7" t="s">
        <v>351</v>
      </c>
      <c r="C3160" s="7" t="s">
        <v>4460</v>
      </c>
      <c r="D3160" s="4">
        <v>25000</v>
      </c>
      <c r="E3160" s="4">
        <v>28690</v>
      </c>
      <c r="F3160" t="s">
        <v>8219</v>
      </c>
      <c r="G3160" t="s">
        <v>8224</v>
      </c>
      <c r="H3160" t="s">
        <v>8246</v>
      </c>
      <c r="I3160">
        <v>1473566340</v>
      </c>
      <c r="J3160" s="11">
        <f>(((I3160/60)/60)/24)+DATE(1970,1,1)</f>
        <v>42624.165972222225</v>
      </c>
      <c r="K3160">
        <v>1470274509</v>
      </c>
      <c r="L3160" s="15">
        <f>(((K3160/60)/60)/24)+DATE(1970,1,1)</f>
        <v>42586.066076388888</v>
      </c>
      <c r="M3160" s="63">
        <f>DATEDIF(L3160,J3160,"D")</f>
        <v>38</v>
      </c>
      <c r="N3160" s="5">
        <v>38</v>
      </c>
      <c r="O3160" t="b">
        <v>1</v>
      </c>
      <c r="P3160">
        <v>221</v>
      </c>
      <c r="Q3160" t="b">
        <v>1</v>
      </c>
      <c r="R3160" t="s">
        <v>8269</v>
      </c>
      <c r="S3160" s="2">
        <f>IF(E3160=0,0,E3160/D3160*100)</f>
        <v>114.75999999999999</v>
      </c>
      <c r="T3160" s="4">
        <f>IF(E3160=0,0,E3160/P3160)</f>
        <v>129.81900452488688</v>
      </c>
      <c r="U3160" t="str">
        <f>PROPER(LEFT(R3160,(SEARCH("/",R3160)-2)+1))</f>
        <v>Film &amp; Video</v>
      </c>
      <c r="V3160" t="str">
        <f>PROPER(RIGHT(R3160,LEN(R3160)-SEARCH("/",R3160)))</f>
        <v>Documentary</v>
      </c>
    </row>
    <row r="3161" spans="1:22" x14ac:dyDescent="0.25">
      <c r="A3161">
        <v>776</v>
      </c>
      <c r="B3161" s="7" t="s">
        <v>777</v>
      </c>
      <c r="C3161" s="7" t="s">
        <v>4886</v>
      </c>
      <c r="D3161" s="4">
        <v>7000</v>
      </c>
      <c r="E3161" s="4">
        <v>3598</v>
      </c>
      <c r="F3161" t="s">
        <v>8221</v>
      </c>
      <c r="G3161" t="s">
        <v>8224</v>
      </c>
      <c r="H3161" t="s">
        <v>8246</v>
      </c>
      <c r="I3161">
        <v>1444539600</v>
      </c>
      <c r="J3161" s="11">
        <f>(((I3161/60)/60)/24)+DATE(1970,1,1)</f>
        <v>42288.208333333328</v>
      </c>
      <c r="K3161">
        <v>1441297645</v>
      </c>
      <c r="L3161" s="15">
        <f>(((K3161/60)/60)/24)+DATE(1970,1,1)</f>
        <v>42250.685706018514</v>
      </c>
      <c r="M3161" s="63">
        <f>DATEDIF(L3161,J3161,"D")</f>
        <v>38</v>
      </c>
      <c r="N3161" s="5">
        <v>38</v>
      </c>
      <c r="O3161" t="b">
        <v>0</v>
      </c>
      <c r="P3161">
        <v>57</v>
      </c>
      <c r="Q3161" t="b">
        <v>0</v>
      </c>
      <c r="R3161" t="s">
        <v>8275</v>
      </c>
      <c r="S3161" s="2">
        <f>IF(E3161=0,0,E3161/D3161*100)</f>
        <v>51.4</v>
      </c>
      <c r="T3161" s="4">
        <f>IF(E3161=0,0,E3161/P3161)</f>
        <v>63.122807017543863</v>
      </c>
      <c r="U3161" t="str">
        <f>PROPER(LEFT(R3161,(SEARCH("/",R3161)-2)+1))</f>
        <v>Publishing</v>
      </c>
      <c r="V3161" t="str">
        <f>PROPER(RIGHT(R3161,LEN(R3161)-SEARCH("/",R3161)))</f>
        <v>Fiction</v>
      </c>
    </row>
    <row r="3162" spans="1:22" x14ac:dyDescent="0.25">
      <c r="A3162">
        <v>788</v>
      </c>
      <c r="B3162" s="7" t="s">
        <v>789</v>
      </c>
      <c r="C3162" s="7" t="s">
        <v>4898</v>
      </c>
      <c r="D3162" s="4">
        <v>1000</v>
      </c>
      <c r="E3162" s="4">
        <v>2035.05</v>
      </c>
      <c r="F3162" t="s">
        <v>8219</v>
      </c>
      <c r="G3162" t="s">
        <v>8224</v>
      </c>
      <c r="H3162" t="s">
        <v>8246</v>
      </c>
      <c r="I3162">
        <v>1341633540</v>
      </c>
      <c r="J3162" s="11">
        <f>(((I3162/60)/60)/24)+DATE(1970,1,1)</f>
        <v>41097.165972222225</v>
      </c>
      <c r="K3162">
        <v>1338336588</v>
      </c>
      <c r="L3162" s="15">
        <f>(((K3162/60)/60)/24)+DATE(1970,1,1)</f>
        <v>41059.006805555553</v>
      </c>
      <c r="M3162" s="63">
        <f>DATEDIF(L3162,J3162,"D")</f>
        <v>38</v>
      </c>
      <c r="N3162" s="5">
        <v>38</v>
      </c>
      <c r="O3162" t="b">
        <v>0</v>
      </c>
      <c r="P3162">
        <v>34</v>
      </c>
      <c r="Q3162" t="b">
        <v>1</v>
      </c>
      <c r="R3162" t="s">
        <v>8276</v>
      </c>
      <c r="S3162" s="2">
        <f>IF(E3162=0,0,E3162/D3162*100)</f>
        <v>203.505</v>
      </c>
      <c r="T3162" s="4">
        <f>IF(E3162=0,0,E3162/P3162)</f>
        <v>59.85441176470588</v>
      </c>
      <c r="U3162" t="str">
        <f>PROPER(LEFT(R3162,(SEARCH("/",R3162)-2)+1))</f>
        <v>Music</v>
      </c>
      <c r="V3162" t="str">
        <f>PROPER(RIGHT(R3162,LEN(R3162)-SEARCH("/",R3162)))</f>
        <v>Rock</v>
      </c>
    </row>
    <row r="3163" spans="1:22" x14ac:dyDescent="0.25">
      <c r="A3163">
        <v>866</v>
      </c>
      <c r="B3163" s="7" t="s">
        <v>867</v>
      </c>
      <c r="C3163" s="7" t="s">
        <v>4976</v>
      </c>
      <c r="D3163" s="4">
        <v>3500</v>
      </c>
      <c r="E3163" s="4">
        <v>640</v>
      </c>
      <c r="F3163" t="s">
        <v>8221</v>
      </c>
      <c r="G3163" t="s">
        <v>8224</v>
      </c>
      <c r="H3163" t="s">
        <v>8246</v>
      </c>
      <c r="I3163">
        <v>1425136200</v>
      </c>
      <c r="J3163" s="11">
        <f>(((I3163/60)/60)/24)+DATE(1970,1,1)</f>
        <v>42063.631944444445</v>
      </c>
      <c r="K3163">
        <v>1421853518</v>
      </c>
      <c r="L3163" s="15">
        <f>(((K3163/60)/60)/24)+DATE(1970,1,1)</f>
        <v>42025.637939814813</v>
      </c>
      <c r="M3163" s="63">
        <f>DATEDIF(L3163,J3163,"D")</f>
        <v>38</v>
      </c>
      <c r="N3163" s="5">
        <v>38</v>
      </c>
      <c r="O3163" t="b">
        <v>0</v>
      </c>
      <c r="P3163">
        <v>11</v>
      </c>
      <c r="Q3163" t="b">
        <v>0</v>
      </c>
      <c r="R3163" t="s">
        <v>8278</v>
      </c>
      <c r="S3163" s="2">
        <f>IF(E3163=0,0,E3163/D3163*100)</f>
        <v>18.285714285714285</v>
      </c>
      <c r="T3163" s="4">
        <f>IF(E3163=0,0,E3163/P3163)</f>
        <v>58.18181818181818</v>
      </c>
      <c r="U3163" t="str">
        <f>PROPER(LEFT(R3163,(SEARCH("/",R3163)-2)+1))</f>
        <v>Music</v>
      </c>
      <c r="V3163" t="str">
        <f>PROPER(RIGHT(R3163,LEN(R3163)-SEARCH("/",R3163)))</f>
        <v>Jazz</v>
      </c>
    </row>
    <row r="3164" spans="1:22" x14ac:dyDescent="0.25">
      <c r="A3164">
        <v>962</v>
      </c>
      <c r="B3164" s="7" t="s">
        <v>963</v>
      </c>
      <c r="C3164" s="7" t="s">
        <v>5072</v>
      </c>
      <c r="D3164" s="4">
        <v>2500</v>
      </c>
      <c r="E3164" s="4">
        <v>712</v>
      </c>
      <c r="F3164" t="s">
        <v>8221</v>
      </c>
      <c r="G3164" t="s">
        <v>8224</v>
      </c>
      <c r="H3164" t="s">
        <v>8246</v>
      </c>
      <c r="I3164">
        <v>1455210353</v>
      </c>
      <c r="J3164" s="11">
        <f>(((I3164/60)/60)/24)+DATE(1970,1,1)</f>
        <v>42411.712418981479</v>
      </c>
      <c r="K3164">
        <v>1451927153</v>
      </c>
      <c r="L3164" s="15">
        <f>(((K3164/60)/60)/24)+DATE(1970,1,1)</f>
        <v>42373.712418981479</v>
      </c>
      <c r="M3164" s="63">
        <f>DATEDIF(L3164,J3164,"D")</f>
        <v>38</v>
      </c>
      <c r="N3164" s="5">
        <v>38</v>
      </c>
      <c r="O3164" t="b">
        <v>0</v>
      </c>
      <c r="P3164">
        <v>37</v>
      </c>
      <c r="Q3164" t="b">
        <v>0</v>
      </c>
      <c r="R3164" t="s">
        <v>8273</v>
      </c>
      <c r="S3164" s="2">
        <f>IF(E3164=0,0,E3164/D3164*100)</f>
        <v>28.48</v>
      </c>
      <c r="T3164" s="4">
        <f>IF(E3164=0,0,E3164/P3164)</f>
        <v>19.243243243243242</v>
      </c>
      <c r="U3164" t="str">
        <f>PROPER(LEFT(R3164,(SEARCH("/",R3164)-2)+1))</f>
        <v>Technology</v>
      </c>
      <c r="V3164" t="str">
        <f>PROPER(RIGHT(R3164,LEN(R3164)-SEARCH("/",R3164)))</f>
        <v>Wearables</v>
      </c>
    </row>
    <row r="3165" spans="1:22" x14ac:dyDescent="0.25">
      <c r="A3165">
        <v>1146</v>
      </c>
      <c r="B3165" s="7" t="s">
        <v>1147</v>
      </c>
      <c r="C3165" s="7" t="s">
        <v>5256</v>
      </c>
      <c r="D3165" s="4">
        <v>6000</v>
      </c>
      <c r="E3165" s="4">
        <v>530</v>
      </c>
      <c r="F3165" t="s">
        <v>8221</v>
      </c>
      <c r="G3165" t="s">
        <v>8224</v>
      </c>
      <c r="H3165" t="s">
        <v>8246</v>
      </c>
      <c r="I3165">
        <v>1399071173</v>
      </c>
      <c r="J3165" s="11">
        <f>(((I3165/60)/60)/24)+DATE(1970,1,1)</f>
        <v>41761.9533912037</v>
      </c>
      <c r="K3165">
        <v>1395787973</v>
      </c>
      <c r="L3165" s="15">
        <f>(((K3165/60)/60)/24)+DATE(1970,1,1)</f>
        <v>41723.9533912037</v>
      </c>
      <c r="M3165" s="63">
        <f>DATEDIF(L3165,J3165,"D")</f>
        <v>38</v>
      </c>
      <c r="N3165" s="5">
        <v>38</v>
      </c>
      <c r="O3165" t="b">
        <v>0</v>
      </c>
      <c r="P3165">
        <v>12</v>
      </c>
      <c r="Q3165" t="b">
        <v>0</v>
      </c>
      <c r="R3165" t="s">
        <v>8284</v>
      </c>
      <c r="S3165" s="2">
        <f>IF(E3165=0,0,E3165/D3165*100)</f>
        <v>8.8333333333333339</v>
      </c>
      <c r="T3165" s="4">
        <f>IF(E3165=0,0,E3165/P3165)</f>
        <v>44.166666666666664</v>
      </c>
      <c r="U3165" t="str">
        <f>PROPER(LEFT(R3165,(SEARCH("/",R3165)-2)+1))</f>
        <v>Food</v>
      </c>
      <c r="V3165" t="str">
        <f>PROPER(RIGHT(R3165,LEN(R3165)-SEARCH("/",R3165)))</f>
        <v>Food Trucks</v>
      </c>
    </row>
    <row r="3166" spans="1:22" x14ac:dyDescent="0.25">
      <c r="A3166">
        <v>1634</v>
      </c>
      <c r="B3166" s="7" t="s">
        <v>1635</v>
      </c>
      <c r="C3166" s="7" t="s">
        <v>5744</v>
      </c>
      <c r="D3166" s="4">
        <v>2000</v>
      </c>
      <c r="E3166" s="4">
        <v>2010</v>
      </c>
      <c r="F3166" t="s">
        <v>8219</v>
      </c>
      <c r="G3166" t="s">
        <v>8224</v>
      </c>
      <c r="H3166" t="s">
        <v>8246</v>
      </c>
      <c r="I3166">
        <v>1306994340</v>
      </c>
      <c r="J3166" s="11">
        <f>(((I3166/60)/60)/24)+DATE(1970,1,1)</f>
        <v>40696.249305555553</v>
      </c>
      <c r="K3166">
        <v>1303706001</v>
      </c>
      <c r="L3166" s="15">
        <f>(((K3166/60)/60)/24)+DATE(1970,1,1)</f>
        <v>40658.189826388887</v>
      </c>
      <c r="M3166" s="63">
        <f>DATEDIF(L3166,J3166,"D")</f>
        <v>38</v>
      </c>
      <c r="N3166" s="5">
        <v>38</v>
      </c>
      <c r="O3166" t="b">
        <v>0</v>
      </c>
      <c r="P3166">
        <v>32</v>
      </c>
      <c r="Q3166" t="b">
        <v>1</v>
      </c>
      <c r="R3166" t="s">
        <v>8276</v>
      </c>
      <c r="S3166" s="2">
        <f>IF(E3166=0,0,E3166/D3166*100)</f>
        <v>100.49999999999999</v>
      </c>
      <c r="T3166" s="4">
        <f>IF(E3166=0,0,E3166/P3166)</f>
        <v>62.8125</v>
      </c>
      <c r="U3166" t="str">
        <f>PROPER(LEFT(R3166,(SEARCH("/",R3166)-2)+1))</f>
        <v>Music</v>
      </c>
      <c r="V3166" t="str">
        <f>PROPER(RIGHT(R3166,LEN(R3166)-SEARCH("/",R3166)))</f>
        <v>Rock</v>
      </c>
    </row>
    <row r="3167" spans="1:22" x14ac:dyDescent="0.25">
      <c r="A3167">
        <v>1658</v>
      </c>
      <c r="B3167" s="7" t="s">
        <v>1659</v>
      </c>
      <c r="C3167" s="7" t="s">
        <v>5768</v>
      </c>
      <c r="D3167" s="4">
        <v>6000</v>
      </c>
      <c r="E3167" s="4">
        <v>7934</v>
      </c>
      <c r="F3167" t="s">
        <v>8219</v>
      </c>
      <c r="G3167" t="s">
        <v>8224</v>
      </c>
      <c r="H3167" t="s">
        <v>8246</v>
      </c>
      <c r="I3167">
        <v>1355840400</v>
      </c>
      <c r="J3167" s="11">
        <f>(((I3167/60)/60)/24)+DATE(1970,1,1)</f>
        <v>41261.597222222219</v>
      </c>
      <c r="K3167">
        <v>1352524767</v>
      </c>
      <c r="L3167" s="15">
        <f>(((K3167/60)/60)/24)+DATE(1970,1,1)</f>
        <v>41223.22184027778</v>
      </c>
      <c r="M3167" s="63">
        <f>DATEDIF(L3167,J3167,"D")</f>
        <v>38</v>
      </c>
      <c r="N3167" s="5">
        <v>38</v>
      </c>
      <c r="O3167" t="b">
        <v>0</v>
      </c>
      <c r="P3167">
        <v>107</v>
      </c>
      <c r="Q3167" t="b">
        <v>1</v>
      </c>
      <c r="R3167" t="s">
        <v>8292</v>
      </c>
      <c r="S3167" s="2">
        <f>IF(E3167=0,0,E3167/D3167*100)</f>
        <v>132.23333333333335</v>
      </c>
      <c r="T3167" s="4">
        <f>IF(E3167=0,0,E3167/P3167)</f>
        <v>74.149532710280369</v>
      </c>
      <c r="U3167" t="str">
        <f>PROPER(LEFT(R3167,(SEARCH("/",R3167)-2)+1))</f>
        <v>Music</v>
      </c>
      <c r="V3167" t="str">
        <f>PROPER(RIGHT(R3167,LEN(R3167)-SEARCH("/",R3167)))</f>
        <v>Pop</v>
      </c>
    </row>
    <row r="3168" spans="1:22" x14ac:dyDescent="0.25">
      <c r="A3168">
        <v>1722</v>
      </c>
      <c r="B3168" s="7" t="s">
        <v>1723</v>
      </c>
      <c r="C3168" s="7" t="s">
        <v>5832</v>
      </c>
      <c r="D3168" s="4">
        <v>2880</v>
      </c>
      <c r="E3168" s="4">
        <v>1</v>
      </c>
      <c r="F3168" t="s">
        <v>8221</v>
      </c>
      <c r="G3168" t="s">
        <v>8224</v>
      </c>
      <c r="H3168" t="s">
        <v>8246</v>
      </c>
      <c r="I3168">
        <v>1459642200</v>
      </c>
      <c r="J3168" s="11">
        <f>(((I3168/60)/60)/24)+DATE(1970,1,1)</f>
        <v>42463.006944444445</v>
      </c>
      <c r="K3168">
        <v>1456441429</v>
      </c>
      <c r="L3168" s="15">
        <f>(((K3168/60)/60)/24)+DATE(1970,1,1)</f>
        <v>42425.960983796293</v>
      </c>
      <c r="M3168" s="63">
        <f>DATEDIF(L3168,J3168,"D")</f>
        <v>38</v>
      </c>
      <c r="N3168" s="5">
        <v>38</v>
      </c>
      <c r="O3168" t="b">
        <v>0</v>
      </c>
      <c r="P3168">
        <v>1</v>
      </c>
      <c r="Q3168" t="b">
        <v>0</v>
      </c>
      <c r="R3168" t="s">
        <v>8293</v>
      </c>
      <c r="S3168" s="2">
        <f>IF(E3168=0,0,E3168/D3168*100)</f>
        <v>3.4722222222222224E-2</v>
      </c>
      <c r="T3168" s="4">
        <f>IF(E3168=0,0,E3168/P3168)</f>
        <v>1</v>
      </c>
      <c r="U3168" t="str">
        <f>PROPER(LEFT(R3168,(SEARCH("/",R3168)-2)+1))</f>
        <v>Music</v>
      </c>
      <c r="V3168" t="str">
        <f>PROPER(RIGHT(R3168,LEN(R3168)-SEARCH("/",R3168)))</f>
        <v>Faith</v>
      </c>
    </row>
    <row r="3169" spans="1:22" x14ac:dyDescent="0.25">
      <c r="A3169">
        <v>1852</v>
      </c>
      <c r="B3169" s="7" t="s">
        <v>1853</v>
      </c>
      <c r="C3169" s="7" t="s">
        <v>5962</v>
      </c>
      <c r="D3169" s="4">
        <v>15000</v>
      </c>
      <c r="E3169" s="4">
        <v>17545</v>
      </c>
      <c r="F3169" t="s">
        <v>8219</v>
      </c>
      <c r="G3169" t="s">
        <v>8224</v>
      </c>
      <c r="H3169" t="s">
        <v>8246</v>
      </c>
      <c r="I3169">
        <v>1429920000</v>
      </c>
      <c r="J3169" s="11">
        <f>(((I3169/60)/60)/24)+DATE(1970,1,1)</f>
        <v>42119</v>
      </c>
      <c r="K3169">
        <v>1426703452</v>
      </c>
      <c r="L3169" s="15">
        <f>(((K3169/60)/60)/24)+DATE(1970,1,1)</f>
        <v>42081.77143518519</v>
      </c>
      <c r="M3169" s="63">
        <f>DATEDIF(L3169,J3169,"D")</f>
        <v>38</v>
      </c>
      <c r="N3169" s="5">
        <v>38</v>
      </c>
      <c r="O3169" t="b">
        <v>0</v>
      </c>
      <c r="P3169">
        <v>131</v>
      </c>
      <c r="Q3169" t="b">
        <v>1</v>
      </c>
      <c r="R3169" t="s">
        <v>8276</v>
      </c>
      <c r="S3169" s="2">
        <f>IF(E3169=0,0,E3169/D3169*100)</f>
        <v>116.96666666666667</v>
      </c>
      <c r="T3169" s="4">
        <f>IF(E3169=0,0,E3169/P3169)</f>
        <v>133.93129770992365</v>
      </c>
      <c r="U3169" t="str">
        <f>PROPER(LEFT(R3169,(SEARCH("/",R3169)-2)+1))</f>
        <v>Music</v>
      </c>
      <c r="V3169" t="str">
        <f>PROPER(RIGHT(R3169,LEN(R3169)-SEARCH("/",R3169)))</f>
        <v>Rock</v>
      </c>
    </row>
    <row r="3170" spans="1:22" x14ac:dyDescent="0.25">
      <c r="A3170">
        <v>1935</v>
      </c>
      <c r="B3170" s="7" t="s">
        <v>1936</v>
      </c>
      <c r="C3170" s="7" t="s">
        <v>6045</v>
      </c>
      <c r="D3170" s="4">
        <v>2500</v>
      </c>
      <c r="E3170" s="4">
        <v>2710</v>
      </c>
      <c r="F3170" t="s">
        <v>8219</v>
      </c>
      <c r="G3170" t="s">
        <v>8224</v>
      </c>
      <c r="H3170" t="s">
        <v>8246</v>
      </c>
      <c r="I3170">
        <v>1403326740</v>
      </c>
      <c r="J3170" s="11">
        <f>(((I3170/60)/60)/24)+DATE(1970,1,1)</f>
        <v>41811.207638888889</v>
      </c>
      <c r="K3170">
        <v>1400106171</v>
      </c>
      <c r="L3170" s="15">
        <f>(((K3170/60)/60)/24)+DATE(1970,1,1)</f>
        <v>41773.932534722226</v>
      </c>
      <c r="M3170" s="63">
        <f>DATEDIF(L3170,J3170,"D")</f>
        <v>38</v>
      </c>
      <c r="N3170" s="5">
        <v>38</v>
      </c>
      <c r="O3170" t="b">
        <v>0</v>
      </c>
      <c r="P3170">
        <v>50</v>
      </c>
      <c r="Q3170" t="b">
        <v>1</v>
      </c>
      <c r="R3170" t="s">
        <v>8279</v>
      </c>
      <c r="S3170" s="2">
        <f>IF(E3170=0,0,E3170/D3170*100)</f>
        <v>108.4</v>
      </c>
      <c r="T3170" s="4">
        <f>IF(E3170=0,0,E3170/P3170)</f>
        <v>54.2</v>
      </c>
      <c r="U3170" t="str">
        <f>PROPER(LEFT(R3170,(SEARCH("/",R3170)-2)+1))</f>
        <v>Music</v>
      </c>
      <c r="V3170" t="str">
        <f>PROPER(RIGHT(R3170,LEN(R3170)-SEARCH("/",R3170)))</f>
        <v>Indie Rock</v>
      </c>
    </row>
    <row r="3171" spans="1:22" x14ac:dyDescent="0.25">
      <c r="A3171">
        <v>1947</v>
      </c>
      <c r="B3171" s="7" t="s">
        <v>1948</v>
      </c>
      <c r="C3171" s="7" t="s">
        <v>6057</v>
      </c>
      <c r="D3171" s="4">
        <v>800</v>
      </c>
      <c r="E3171" s="4">
        <v>805.07</v>
      </c>
      <c r="F3171" t="s">
        <v>8219</v>
      </c>
      <c r="G3171" t="s">
        <v>8224</v>
      </c>
      <c r="H3171" t="s">
        <v>8246</v>
      </c>
      <c r="I3171">
        <v>1258955940</v>
      </c>
      <c r="J3171" s="11">
        <f>(((I3171/60)/60)/24)+DATE(1970,1,1)</f>
        <v>40140.249305555553</v>
      </c>
      <c r="K3171">
        <v>1255730520</v>
      </c>
      <c r="L3171" s="15">
        <f>(((K3171/60)/60)/24)+DATE(1970,1,1)</f>
        <v>40102.918055555558</v>
      </c>
      <c r="M3171" s="63">
        <f>DATEDIF(L3171,J3171,"D")</f>
        <v>38</v>
      </c>
      <c r="N3171" s="5">
        <v>38</v>
      </c>
      <c r="O3171" t="b">
        <v>1</v>
      </c>
      <c r="P3171">
        <v>23</v>
      </c>
      <c r="Q3171" t="b">
        <v>1</v>
      </c>
      <c r="R3171" t="s">
        <v>8295</v>
      </c>
      <c r="S3171" s="2">
        <f>IF(E3171=0,0,E3171/D3171*100)</f>
        <v>100.63375000000001</v>
      </c>
      <c r="T3171" s="4">
        <f>IF(E3171=0,0,E3171/P3171)</f>
        <v>35.003043478260871</v>
      </c>
      <c r="U3171" t="str">
        <f>PROPER(LEFT(R3171,(SEARCH("/",R3171)-2)+1))</f>
        <v>Technology</v>
      </c>
      <c r="V3171" t="str">
        <f>PROPER(RIGHT(R3171,LEN(R3171)-SEARCH("/",R3171)))</f>
        <v>Hardware</v>
      </c>
    </row>
    <row r="3172" spans="1:22" x14ac:dyDescent="0.25">
      <c r="A3172">
        <v>2031</v>
      </c>
      <c r="B3172" s="7" t="s">
        <v>2032</v>
      </c>
      <c r="C3172" s="7" t="s">
        <v>6141</v>
      </c>
      <c r="D3172" s="4">
        <v>50000</v>
      </c>
      <c r="E3172" s="4">
        <v>60175</v>
      </c>
      <c r="F3172" t="s">
        <v>8219</v>
      </c>
      <c r="G3172" t="s">
        <v>8233</v>
      </c>
      <c r="H3172" t="s">
        <v>8249</v>
      </c>
      <c r="I3172">
        <v>1420765200</v>
      </c>
      <c r="J3172" s="11">
        <f>(((I3172/60)/60)/24)+DATE(1970,1,1)</f>
        <v>42013.041666666672</v>
      </c>
      <c r="K3172">
        <v>1417506853</v>
      </c>
      <c r="L3172" s="15">
        <f>(((K3172/60)/60)/24)+DATE(1970,1,1)</f>
        <v>41975.329317129625</v>
      </c>
      <c r="M3172" s="63">
        <f>DATEDIF(L3172,J3172,"D")</f>
        <v>38</v>
      </c>
      <c r="N3172" s="5">
        <v>38</v>
      </c>
      <c r="O3172" t="b">
        <v>1</v>
      </c>
      <c r="P3172">
        <v>508</v>
      </c>
      <c r="Q3172" t="b">
        <v>1</v>
      </c>
      <c r="R3172" t="s">
        <v>8295</v>
      </c>
      <c r="S3172" s="2">
        <f>IF(E3172=0,0,E3172/D3172*100)</f>
        <v>120.35</v>
      </c>
      <c r="T3172" s="4">
        <f>IF(E3172=0,0,E3172/P3172)</f>
        <v>118.45472440944881</v>
      </c>
      <c r="U3172" t="str">
        <f>PROPER(LEFT(R3172,(SEARCH("/",R3172)-2)+1))</f>
        <v>Technology</v>
      </c>
      <c r="V3172" t="str">
        <f>PROPER(RIGHT(R3172,LEN(R3172)-SEARCH("/",R3172)))</f>
        <v>Hardware</v>
      </c>
    </row>
    <row r="3173" spans="1:22" x14ac:dyDescent="0.25">
      <c r="A3173">
        <v>2133</v>
      </c>
      <c r="B3173" s="7" t="s">
        <v>2134</v>
      </c>
      <c r="C3173" s="7" t="s">
        <v>6243</v>
      </c>
      <c r="D3173" s="4">
        <v>1000</v>
      </c>
      <c r="E3173" s="4">
        <v>16</v>
      </c>
      <c r="F3173" t="s">
        <v>8221</v>
      </c>
      <c r="G3173" t="s">
        <v>8224</v>
      </c>
      <c r="H3173" t="s">
        <v>8246</v>
      </c>
      <c r="I3173">
        <v>1303628340</v>
      </c>
      <c r="J3173" s="11">
        <f>(((I3173/60)/60)/24)+DATE(1970,1,1)</f>
        <v>40657.290972222225</v>
      </c>
      <c r="K3173">
        <v>1300328399</v>
      </c>
      <c r="L3173" s="15">
        <f>(((K3173/60)/60)/24)+DATE(1970,1,1)</f>
        <v>40619.097210648149</v>
      </c>
      <c r="M3173" s="63">
        <f>DATEDIF(L3173,J3173,"D")</f>
        <v>38</v>
      </c>
      <c r="N3173" s="5">
        <v>38</v>
      </c>
      <c r="O3173" t="b">
        <v>0</v>
      </c>
      <c r="P3173">
        <v>3</v>
      </c>
      <c r="Q3173" t="b">
        <v>0</v>
      </c>
      <c r="R3173" t="s">
        <v>8282</v>
      </c>
      <c r="S3173" s="2">
        <f>IF(E3173=0,0,E3173/D3173*100)</f>
        <v>1.6</v>
      </c>
      <c r="T3173" s="4">
        <f>IF(E3173=0,0,E3173/P3173)</f>
        <v>5.333333333333333</v>
      </c>
      <c r="U3173" t="str">
        <f>PROPER(LEFT(R3173,(SEARCH("/",R3173)-2)+1))</f>
        <v>Games</v>
      </c>
      <c r="V3173" t="str">
        <f>PROPER(RIGHT(R3173,LEN(R3173)-SEARCH("/",R3173)))</f>
        <v>Video Games</v>
      </c>
    </row>
    <row r="3174" spans="1:22" x14ac:dyDescent="0.25">
      <c r="A3174">
        <v>2450</v>
      </c>
      <c r="B3174" s="7" t="s">
        <v>2451</v>
      </c>
      <c r="C3174" s="7" t="s">
        <v>6560</v>
      </c>
      <c r="D3174" s="4">
        <v>15000</v>
      </c>
      <c r="E3174" s="4">
        <v>15230.03</v>
      </c>
      <c r="F3174" t="s">
        <v>8219</v>
      </c>
      <c r="G3174" t="s">
        <v>8224</v>
      </c>
      <c r="H3174" t="s">
        <v>8246</v>
      </c>
      <c r="I3174">
        <v>1414465860</v>
      </c>
      <c r="J3174" s="11">
        <f>(((I3174/60)/60)/24)+DATE(1970,1,1)</f>
        <v>41940.132638888892</v>
      </c>
      <c r="K3174">
        <v>1411177456</v>
      </c>
      <c r="L3174" s="15">
        <f>(((K3174/60)/60)/24)+DATE(1970,1,1)</f>
        <v>41902.07240740741</v>
      </c>
      <c r="M3174" s="63">
        <f>DATEDIF(L3174,J3174,"D")</f>
        <v>38</v>
      </c>
      <c r="N3174" s="5">
        <v>38</v>
      </c>
      <c r="O3174" t="b">
        <v>0</v>
      </c>
      <c r="P3174">
        <v>102</v>
      </c>
      <c r="Q3174" t="b">
        <v>1</v>
      </c>
      <c r="R3174" t="s">
        <v>8298</v>
      </c>
      <c r="S3174" s="2">
        <f>IF(E3174=0,0,E3174/D3174*100)</f>
        <v>101.53353333333335</v>
      </c>
      <c r="T3174" s="4">
        <f>IF(E3174=0,0,E3174/P3174)</f>
        <v>149.31401960784314</v>
      </c>
      <c r="U3174" t="str">
        <f>PROPER(LEFT(R3174,(SEARCH("/",R3174)-2)+1))</f>
        <v>Food</v>
      </c>
      <c r="V3174" t="str">
        <f>PROPER(RIGHT(R3174,LEN(R3174)-SEARCH("/",R3174)))</f>
        <v>Small Batch</v>
      </c>
    </row>
    <row r="3175" spans="1:22" x14ac:dyDescent="0.25">
      <c r="A3175">
        <v>2836</v>
      </c>
      <c r="B3175" s="7" t="s">
        <v>2836</v>
      </c>
      <c r="C3175" s="7" t="s">
        <v>6946</v>
      </c>
      <c r="D3175" s="4">
        <v>450</v>
      </c>
      <c r="E3175" s="4">
        <v>485</v>
      </c>
      <c r="F3175" t="s">
        <v>8219</v>
      </c>
      <c r="G3175" t="s">
        <v>8224</v>
      </c>
      <c r="H3175" t="s">
        <v>8246</v>
      </c>
      <c r="I3175">
        <v>1487393940</v>
      </c>
      <c r="J3175" s="11">
        <f>(((I3175/60)/60)/24)+DATE(1970,1,1)</f>
        <v>42784.207638888889</v>
      </c>
      <c r="K3175">
        <v>1484115418</v>
      </c>
      <c r="L3175" s="15">
        <f>(((K3175/60)/60)/24)+DATE(1970,1,1)</f>
        <v>42746.261782407411</v>
      </c>
      <c r="M3175" s="63">
        <f>DATEDIF(L3175,J3175,"D")</f>
        <v>38</v>
      </c>
      <c r="N3175" s="5">
        <v>38</v>
      </c>
      <c r="O3175" t="b">
        <v>0</v>
      </c>
      <c r="P3175">
        <v>11</v>
      </c>
      <c r="Q3175" t="b">
        <v>1</v>
      </c>
      <c r="R3175" t="s">
        <v>8271</v>
      </c>
      <c r="S3175" s="2">
        <f>IF(E3175=0,0,E3175/D3175*100)</f>
        <v>107.77777777777777</v>
      </c>
      <c r="T3175" s="4">
        <f>IF(E3175=0,0,E3175/P3175)</f>
        <v>44.090909090909093</v>
      </c>
      <c r="U3175" t="str">
        <f>PROPER(LEFT(R3175,(SEARCH("/",R3175)-2)+1))</f>
        <v>Theater</v>
      </c>
      <c r="V3175" t="str">
        <f>PROPER(RIGHT(R3175,LEN(R3175)-SEARCH("/",R3175)))</f>
        <v>Plays</v>
      </c>
    </row>
    <row r="3176" spans="1:22" x14ac:dyDescent="0.25">
      <c r="A3176">
        <v>3054</v>
      </c>
      <c r="B3176" s="7" t="s">
        <v>3054</v>
      </c>
      <c r="C3176" s="7" t="s">
        <v>7164</v>
      </c>
      <c r="D3176" s="4">
        <v>300</v>
      </c>
      <c r="E3176" s="4">
        <v>0</v>
      </c>
      <c r="F3176" t="s">
        <v>8221</v>
      </c>
      <c r="G3176" t="s">
        <v>8224</v>
      </c>
      <c r="H3176" t="s">
        <v>8246</v>
      </c>
      <c r="I3176">
        <v>1425258240</v>
      </c>
      <c r="J3176" s="11">
        <f>(((I3176/60)/60)/24)+DATE(1970,1,1)</f>
        <v>42065.044444444444</v>
      </c>
      <c r="K3176">
        <v>1422043154</v>
      </c>
      <c r="L3176" s="15">
        <f>(((K3176/60)/60)/24)+DATE(1970,1,1)</f>
        <v>42027.832800925928</v>
      </c>
      <c r="M3176" s="63">
        <f>DATEDIF(L3176,J3176,"D")</f>
        <v>38</v>
      </c>
      <c r="N3176" s="5">
        <v>38</v>
      </c>
      <c r="O3176" t="b">
        <v>0</v>
      </c>
      <c r="P3176">
        <v>0</v>
      </c>
      <c r="Q3176" t="b">
        <v>0</v>
      </c>
      <c r="R3176" t="s">
        <v>8303</v>
      </c>
      <c r="S3176" s="2">
        <f>IF(E3176=0,0,E3176/D3176*100)</f>
        <v>0</v>
      </c>
      <c r="T3176" s="4">
        <f>IF(E3176=0,0,E3176/P3176)</f>
        <v>0</v>
      </c>
      <c r="U3176" t="str">
        <f>PROPER(LEFT(R3176,(SEARCH("/",R3176)-2)+1))</f>
        <v>Theater</v>
      </c>
      <c r="V3176" t="str">
        <f>PROPER(RIGHT(R3176,LEN(R3176)-SEARCH("/",R3176)))</f>
        <v>Spaces</v>
      </c>
    </row>
    <row r="3177" spans="1:22" x14ac:dyDescent="0.25">
      <c r="A3177">
        <v>3198</v>
      </c>
      <c r="B3177" s="7" t="s">
        <v>3198</v>
      </c>
      <c r="C3177" s="7" t="s">
        <v>7308</v>
      </c>
      <c r="D3177" s="4">
        <v>30000</v>
      </c>
      <c r="E3177" s="4">
        <v>110</v>
      </c>
      <c r="F3177" t="s">
        <v>8221</v>
      </c>
      <c r="G3177" t="s">
        <v>8232</v>
      </c>
      <c r="H3177" t="s">
        <v>8253</v>
      </c>
      <c r="I3177">
        <v>1424081477</v>
      </c>
      <c r="J3177" s="11">
        <f>(((I3177/60)/60)/24)+DATE(1970,1,1)</f>
        <v>42051.424502314811</v>
      </c>
      <c r="K3177">
        <v>1420798277</v>
      </c>
      <c r="L3177" s="15">
        <f>(((K3177/60)/60)/24)+DATE(1970,1,1)</f>
        <v>42013.424502314811</v>
      </c>
      <c r="M3177" s="63">
        <f>DATEDIF(L3177,J3177,"D")</f>
        <v>38</v>
      </c>
      <c r="N3177" s="5">
        <v>38</v>
      </c>
      <c r="O3177" t="b">
        <v>0</v>
      </c>
      <c r="P3177">
        <v>3</v>
      </c>
      <c r="Q3177" t="b">
        <v>0</v>
      </c>
      <c r="R3177" t="s">
        <v>8305</v>
      </c>
      <c r="S3177" s="2">
        <f>IF(E3177=0,0,E3177/D3177*100)</f>
        <v>0.36666666666666664</v>
      </c>
      <c r="T3177" s="4">
        <f>IF(E3177=0,0,E3177/P3177)</f>
        <v>36.666666666666664</v>
      </c>
      <c r="U3177" t="str">
        <f>PROPER(LEFT(R3177,(SEARCH("/",R3177)-2)+1))</f>
        <v>Theater</v>
      </c>
      <c r="V3177" t="str">
        <f>PROPER(RIGHT(R3177,LEN(R3177)-SEARCH("/",R3177)))</f>
        <v>Musical</v>
      </c>
    </row>
    <row r="3178" spans="1:22" x14ac:dyDescent="0.25">
      <c r="A3178">
        <v>3215</v>
      </c>
      <c r="B3178" s="7" t="s">
        <v>3215</v>
      </c>
      <c r="C3178" s="7" t="s">
        <v>7325</v>
      </c>
      <c r="D3178" s="4">
        <v>35000</v>
      </c>
      <c r="E3178" s="4">
        <v>35123</v>
      </c>
      <c r="F3178" t="s">
        <v>8219</v>
      </c>
      <c r="G3178" t="s">
        <v>8224</v>
      </c>
      <c r="H3178" t="s">
        <v>8246</v>
      </c>
      <c r="I3178">
        <v>1441857540</v>
      </c>
      <c r="J3178" s="11">
        <f>(((I3178/60)/60)/24)+DATE(1970,1,1)</f>
        <v>42257.165972222225</v>
      </c>
      <c r="K3178">
        <v>1438617471</v>
      </c>
      <c r="L3178" s="15">
        <f>(((K3178/60)/60)/24)+DATE(1970,1,1)</f>
        <v>42219.665173611109</v>
      </c>
      <c r="M3178" s="63">
        <f>DATEDIF(L3178,J3178,"D")</f>
        <v>38</v>
      </c>
      <c r="N3178" s="5">
        <v>38</v>
      </c>
      <c r="O3178" t="b">
        <v>1</v>
      </c>
      <c r="P3178">
        <v>134</v>
      </c>
      <c r="Q3178" t="b">
        <v>1</v>
      </c>
      <c r="R3178" t="s">
        <v>8271</v>
      </c>
      <c r="S3178" s="2">
        <f>IF(E3178=0,0,E3178/D3178*100)</f>
        <v>100.35142857142858</v>
      </c>
      <c r="T3178" s="4">
        <f>IF(E3178=0,0,E3178/P3178)</f>
        <v>262.11194029850748</v>
      </c>
      <c r="U3178" t="str">
        <f>PROPER(LEFT(R3178,(SEARCH("/",R3178)-2)+1))</f>
        <v>Theater</v>
      </c>
      <c r="V3178" t="str">
        <f>PROPER(RIGHT(R3178,LEN(R3178)-SEARCH("/",R3178)))</f>
        <v>Plays</v>
      </c>
    </row>
    <row r="3179" spans="1:22" x14ac:dyDescent="0.25">
      <c r="A3179">
        <v>3306</v>
      </c>
      <c r="B3179" s="7" t="s">
        <v>3306</v>
      </c>
      <c r="C3179" s="7" t="s">
        <v>7416</v>
      </c>
      <c r="D3179" s="4">
        <v>1500</v>
      </c>
      <c r="E3179" s="4">
        <v>2630</v>
      </c>
      <c r="F3179" t="s">
        <v>8219</v>
      </c>
      <c r="G3179" t="s">
        <v>8224</v>
      </c>
      <c r="H3179" t="s">
        <v>8246</v>
      </c>
      <c r="I3179">
        <v>1465527600</v>
      </c>
      <c r="J3179" s="11">
        <f>(((I3179/60)/60)/24)+DATE(1970,1,1)</f>
        <v>42531.125</v>
      </c>
      <c r="K3179">
        <v>1462252542</v>
      </c>
      <c r="L3179" s="15">
        <f>(((K3179/60)/60)/24)+DATE(1970,1,1)</f>
        <v>42493.219236111108</v>
      </c>
      <c r="M3179" s="63">
        <f>DATEDIF(L3179,J3179,"D")</f>
        <v>38</v>
      </c>
      <c r="N3179" s="5">
        <v>38</v>
      </c>
      <c r="O3179" t="b">
        <v>0</v>
      </c>
      <c r="P3179">
        <v>54</v>
      </c>
      <c r="Q3179" t="b">
        <v>1</v>
      </c>
      <c r="R3179" t="s">
        <v>8271</v>
      </c>
      <c r="S3179" s="2">
        <f>IF(E3179=0,0,E3179/D3179*100)</f>
        <v>175.33333333333334</v>
      </c>
      <c r="T3179" s="4">
        <f>IF(E3179=0,0,E3179/P3179)</f>
        <v>48.703703703703702</v>
      </c>
      <c r="U3179" t="str">
        <f>PROPER(LEFT(R3179,(SEARCH("/",R3179)-2)+1))</f>
        <v>Theater</v>
      </c>
      <c r="V3179" t="str">
        <f>PROPER(RIGHT(R3179,LEN(R3179)-SEARCH("/",R3179)))</f>
        <v>Plays</v>
      </c>
    </row>
    <row r="3180" spans="1:22" x14ac:dyDescent="0.25">
      <c r="A3180">
        <v>3409</v>
      </c>
      <c r="B3180" s="7" t="s">
        <v>3408</v>
      </c>
      <c r="C3180" s="7" t="s">
        <v>7519</v>
      </c>
      <c r="D3180" s="4">
        <v>500</v>
      </c>
      <c r="E3180" s="4">
        <v>618</v>
      </c>
      <c r="F3180" t="s">
        <v>8219</v>
      </c>
      <c r="G3180" t="s">
        <v>8225</v>
      </c>
      <c r="H3180" t="s">
        <v>8247</v>
      </c>
      <c r="I3180">
        <v>1469998680</v>
      </c>
      <c r="J3180" s="11">
        <f>(((I3180/60)/60)/24)+DATE(1970,1,1)</f>
        <v>42582.873611111107</v>
      </c>
      <c r="K3180">
        <v>1466710358</v>
      </c>
      <c r="L3180" s="15">
        <f>(((K3180/60)/60)/24)+DATE(1970,1,1)</f>
        <v>42544.814328703709</v>
      </c>
      <c r="M3180" s="63">
        <f>DATEDIF(L3180,J3180,"D")</f>
        <v>38</v>
      </c>
      <c r="N3180" s="5">
        <v>38</v>
      </c>
      <c r="O3180" t="b">
        <v>0</v>
      </c>
      <c r="P3180">
        <v>21</v>
      </c>
      <c r="Q3180" t="b">
        <v>1</v>
      </c>
      <c r="R3180" t="s">
        <v>8271</v>
      </c>
      <c r="S3180" s="2">
        <f>IF(E3180=0,0,E3180/D3180*100)</f>
        <v>123.6</v>
      </c>
      <c r="T3180" s="4">
        <f>IF(E3180=0,0,E3180/P3180)</f>
        <v>29.428571428571427</v>
      </c>
      <c r="U3180" t="str">
        <f>PROPER(LEFT(R3180,(SEARCH("/",R3180)-2)+1))</f>
        <v>Theater</v>
      </c>
      <c r="V3180" t="str">
        <f>PROPER(RIGHT(R3180,LEN(R3180)-SEARCH("/",R3180)))</f>
        <v>Plays</v>
      </c>
    </row>
    <row r="3181" spans="1:22" x14ac:dyDescent="0.25">
      <c r="A3181">
        <v>3580</v>
      </c>
      <c r="B3181" s="7" t="s">
        <v>3579</v>
      </c>
      <c r="C3181" s="7" t="s">
        <v>7690</v>
      </c>
      <c r="D3181" s="4">
        <v>900</v>
      </c>
      <c r="E3181" s="4">
        <v>1025</v>
      </c>
      <c r="F3181" t="s">
        <v>8219</v>
      </c>
      <c r="G3181" t="s">
        <v>8224</v>
      </c>
      <c r="H3181" t="s">
        <v>8246</v>
      </c>
      <c r="I3181">
        <v>1425185940</v>
      </c>
      <c r="J3181" s="11">
        <f>(((I3181/60)/60)/24)+DATE(1970,1,1)</f>
        <v>42064.207638888889</v>
      </c>
      <c r="K3181">
        <v>1421900022</v>
      </c>
      <c r="L3181" s="15">
        <f>(((K3181/60)/60)/24)+DATE(1970,1,1)</f>
        <v>42026.176180555558</v>
      </c>
      <c r="M3181" s="63">
        <f>DATEDIF(L3181,J3181,"D")</f>
        <v>38</v>
      </c>
      <c r="N3181" s="5">
        <v>38</v>
      </c>
      <c r="O3181" t="b">
        <v>0</v>
      </c>
      <c r="P3181">
        <v>27</v>
      </c>
      <c r="Q3181" t="b">
        <v>1</v>
      </c>
      <c r="R3181" t="s">
        <v>8271</v>
      </c>
      <c r="S3181" s="2">
        <f>IF(E3181=0,0,E3181/D3181*100)</f>
        <v>113.88888888888889</v>
      </c>
      <c r="T3181" s="4">
        <f>IF(E3181=0,0,E3181/P3181)</f>
        <v>37.962962962962962</v>
      </c>
      <c r="U3181" t="str">
        <f>PROPER(LEFT(R3181,(SEARCH("/",R3181)-2)+1))</f>
        <v>Theater</v>
      </c>
      <c r="V3181" t="str">
        <f>PROPER(RIGHT(R3181,LEN(R3181)-SEARCH("/",R3181)))</f>
        <v>Plays</v>
      </c>
    </row>
    <row r="3182" spans="1:22" x14ac:dyDescent="0.25">
      <c r="A3182">
        <v>3736</v>
      </c>
      <c r="B3182" s="7" t="s">
        <v>3733</v>
      </c>
      <c r="C3182" s="7" t="s">
        <v>7846</v>
      </c>
      <c r="D3182" s="4">
        <v>1500</v>
      </c>
      <c r="E3182" s="4">
        <v>10</v>
      </c>
      <c r="F3182" t="s">
        <v>8221</v>
      </c>
      <c r="G3182" t="s">
        <v>8225</v>
      </c>
      <c r="H3182" t="s">
        <v>8247</v>
      </c>
      <c r="I3182">
        <v>1427133600</v>
      </c>
      <c r="J3182" s="11">
        <f>(((I3182/60)/60)/24)+DATE(1970,1,1)</f>
        <v>42086.75</v>
      </c>
      <c r="K3182">
        <v>1423847093</v>
      </c>
      <c r="L3182" s="15">
        <f>(((K3182/60)/60)/24)+DATE(1970,1,1)</f>
        <v>42048.711724537032</v>
      </c>
      <c r="M3182" s="63">
        <f>DATEDIF(L3182,J3182,"D")</f>
        <v>38</v>
      </c>
      <c r="N3182" s="5">
        <v>38</v>
      </c>
      <c r="O3182" t="b">
        <v>0</v>
      </c>
      <c r="P3182">
        <v>1</v>
      </c>
      <c r="Q3182" t="b">
        <v>0</v>
      </c>
      <c r="R3182" t="s">
        <v>8271</v>
      </c>
      <c r="S3182" s="2">
        <f>IF(E3182=0,0,E3182/D3182*100)</f>
        <v>0.66666666666666674</v>
      </c>
      <c r="T3182" s="4">
        <f>IF(E3182=0,0,E3182/P3182)</f>
        <v>10</v>
      </c>
      <c r="U3182" t="str">
        <f>PROPER(LEFT(R3182,(SEARCH("/",R3182)-2)+1))</f>
        <v>Theater</v>
      </c>
      <c r="V3182" t="str">
        <f>PROPER(RIGHT(R3182,LEN(R3182)-SEARCH("/",R3182)))</f>
        <v>Plays</v>
      </c>
    </row>
    <row r="3183" spans="1:22" x14ac:dyDescent="0.25">
      <c r="A3183">
        <v>3754</v>
      </c>
      <c r="B3183" s="7" t="s">
        <v>3751</v>
      </c>
      <c r="C3183" s="7" t="s">
        <v>7864</v>
      </c>
      <c r="D3183" s="4">
        <v>2500</v>
      </c>
      <c r="E3183" s="4">
        <v>3000</v>
      </c>
      <c r="F3183" t="s">
        <v>8219</v>
      </c>
      <c r="G3183" t="s">
        <v>8224</v>
      </c>
      <c r="H3183" t="s">
        <v>8246</v>
      </c>
      <c r="I3183">
        <v>1406350740</v>
      </c>
      <c r="J3183" s="11">
        <f>(((I3183/60)/60)/24)+DATE(1970,1,1)</f>
        <v>41846.207638888889</v>
      </c>
      <c r="K3183">
        <v>1403125737</v>
      </c>
      <c r="L3183" s="15">
        <f>(((K3183/60)/60)/24)+DATE(1970,1,1)</f>
        <v>41808.881215277775</v>
      </c>
      <c r="M3183" s="63">
        <f>DATEDIF(L3183,J3183,"D")</f>
        <v>38</v>
      </c>
      <c r="N3183" s="5">
        <v>38</v>
      </c>
      <c r="O3183" t="b">
        <v>0</v>
      </c>
      <c r="P3183">
        <v>27</v>
      </c>
      <c r="Q3183" t="b">
        <v>1</v>
      </c>
      <c r="R3183" t="s">
        <v>8305</v>
      </c>
      <c r="S3183" s="2">
        <f>IF(E3183=0,0,E3183/D3183*100)</f>
        <v>120</v>
      </c>
      <c r="T3183" s="4">
        <f>IF(E3183=0,0,E3183/P3183)</f>
        <v>111.11111111111111</v>
      </c>
      <c r="U3183" t="str">
        <f>PROPER(LEFT(R3183,(SEARCH("/",R3183)-2)+1))</f>
        <v>Theater</v>
      </c>
      <c r="V3183" t="str">
        <f>PROPER(RIGHT(R3183,LEN(R3183)-SEARCH("/",R3183)))</f>
        <v>Musical</v>
      </c>
    </row>
    <row r="3184" spans="1:22" x14ac:dyDescent="0.25">
      <c r="A3184">
        <v>3776</v>
      </c>
      <c r="B3184" s="7" t="s">
        <v>3773</v>
      </c>
      <c r="C3184" s="7" t="s">
        <v>7886</v>
      </c>
      <c r="D3184" s="4">
        <v>8000</v>
      </c>
      <c r="E3184" s="4">
        <v>8537</v>
      </c>
      <c r="F3184" t="s">
        <v>8219</v>
      </c>
      <c r="G3184" t="s">
        <v>8224</v>
      </c>
      <c r="H3184" t="s">
        <v>8246</v>
      </c>
      <c r="I3184">
        <v>1406854800</v>
      </c>
      <c r="J3184" s="11">
        <f>(((I3184/60)/60)/24)+DATE(1970,1,1)</f>
        <v>41852.041666666664</v>
      </c>
      <c r="K3184">
        <v>1403599778</v>
      </c>
      <c r="L3184" s="15">
        <f>(((K3184/60)/60)/24)+DATE(1970,1,1)</f>
        <v>41814.367800925924</v>
      </c>
      <c r="M3184" s="63">
        <f>DATEDIF(L3184,J3184,"D")</f>
        <v>38</v>
      </c>
      <c r="N3184" s="5">
        <v>38</v>
      </c>
      <c r="O3184" t="b">
        <v>0</v>
      </c>
      <c r="P3184">
        <v>94</v>
      </c>
      <c r="Q3184" t="b">
        <v>1</v>
      </c>
      <c r="R3184" t="s">
        <v>8305</v>
      </c>
      <c r="S3184" s="2">
        <f>IF(E3184=0,0,E3184/D3184*100)</f>
        <v>106.71250000000001</v>
      </c>
      <c r="T3184" s="4">
        <f>IF(E3184=0,0,E3184/P3184)</f>
        <v>90.819148936170208</v>
      </c>
      <c r="U3184" t="str">
        <f>PROPER(LEFT(R3184,(SEARCH("/",R3184)-2)+1))</f>
        <v>Theater</v>
      </c>
      <c r="V3184" t="str">
        <f>PROPER(RIGHT(R3184,LEN(R3184)-SEARCH("/",R3184)))</f>
        <v>Musical</v>
      </c>
    </row>
    <row r="3185" spans="1:22" x14ac:dyDescent="0.25">
      <c r="A3185">
        <v>3813</v>
      </c>
      <c r="B3185" s="7" t="s">
        <v>3810</v>
      </c>
      <c r="C3185" s="7" t="s">
        <v>7923</v>
      </c>
      <c r="D3185" s="4">
        <v>2100</v>
      </c>
      <c r="E3185" s="4">
        <v>2119.9899999999998</v>
      </c>
      <c r="F3185" t="s">
        <v>8219</v>
      </c>
      <c r="G3185" t="s">
        <v>8224</v>
      </c>
      <c r="H3185" t="s">
        <v>8246</v>
      </c>
      <c r="I3185">
        <v>1465940580</v>
      </c>
      <c r="J3185" s="11">
        <f>(((I3185/60)/60)/24)+DATE(1970,1,1)</f>
        <v>42535.904861111107</v>
      </c>
      <c r="K3185">
        <v>1462603021</v>
      </c>
      <c r="L3185" s="15">
        <f>(((K3185/60)/60)/24)+DATE(1970,1,1)</f>
        <v>42497.275706018518</v>
      </c>
      <c r="M3185" s="63">
        <f>DATEDIF(L3185,J3185,"D")</f>
        <v>38</v>
      </c>
      <c r="N3185" s="5">
        <v>38</v>
      </c>
      <c r="O3185" t="b">
        <v>0</v>
      </c>
      <c r="P3185">
        <v>27</v>
      </c>
      <c r="Q3185" t="b">
        <v>1</v>
      </c>
      <c r="R3185" t="s">
        <v>8271</v>
      </c>
      <c r="S3185" s="2">
        <f>IF(E3185=0,0,E3185/D3185*100)</f>
        <v>100.95190476190474</v>
      </c>
      <c r="T3185" s="4">
        <f>IF(E3185=0,0,E3185/P3185)</f>
        <v>78.518148148148143</v>
      </c>
      <c r="U3185" t="str">
        <f>PROPER(LEFT(R3185,(SEARCH("/",R3185)-2)+1))</f>
        <v>Theater</v>
      </c>
      <c r="V3185" t="str">
        <f>PROPER(RIGHT(R3185,LEN(R3185)-SEARCH("/",R3185)))</f>
        <v>Plays</v>
      </c>
    </row>
    <row r="3186" spans="1:22" x14ac:dyDescent="0.25">
      <c r="A3186">
        <v>3906</v>
      </c>
      <c r="B3186" s="7" t="s">
        <v>3903</v>
      </c>
      <c r="C3186" s="7" t="s">
        <v>8014</v>
      </c>
      <c r="D3186" s="4">
        <v>1500</v>
      </c>
      <c r="E3186" s="4">
        <v>1010</v>
      </c>
      <c r="F3186" t="s">
        <v>8221</v>
      </c>
      <c r="G3186" t="s">
        <v>8225</v>
      </c>
      <c r="H3186" t="s">
        <v>8247</v>
      </c>
      <c r="I3186">
        <v>1435325100</v>
      </c>
      <c r="J3186" s="11">
        <f>(((I3186/60)/60)/24)+DATE(1970,1,1)</f>
        <v>42181.559027777781</v>
      </c>
      <c r="K3186">
        <v>1432072893</v>
      </c>
      <c r="L3186" s="15">
        <f>(((K3186/60)/60)/24)+DATE(1970,1,1)</f>
        <v>42143.917743055557</v>
      </c>
      <c r="M3186" s="63">
        <f>DATEDIF(L3186,J3186,"D")</f>
        <v>38</v>
      </c>
      <c r="N3186" s="5">
        <v>38</v>
      </c>
      <c r="O3186" t="b">
        <v>0</v>
      </c>
      <c r="P3186">
        <v>16</v>
      </c>
      <c r="Q3186" t="b">
        <v>0</v>
      </c>
      <c r="R3186" t="s">
        <v>8271</v>
      </c>
      <c r="S3186" s="2">
        <f>IF(E3186=0,0,E3186/D3186*100)</f>
        <v>67.333333333333329</v>
      </c>
      <c r="T3186" s="4">
        <f>IF(E3186=0,0,E3186/P3186)</f>
        <v>63.125</v>
      </c>
      <c r="U3186" t="str">
        <f>PROPER(LEFT(R3186,(SEARCH("/",R3186)-2)+1))</f>
        <v>Theater</v>
      </c>
      <c r="V3186" t="str">
        <f>PROPER(RIGHT(R3186,LEN(R3186)-SEARCH("/",R3186)))</f>
        <v>Plays</v>
      </c>
    </row>
    <row r="3187" spans="1:22" x14ac:dyDescent="0.25">
      <c r="A3187">
        <v>50</v>
      </c>
      <c r="B3187" s="7" t="s">
        <v>52</v>
      </c>
      <c r="C3187" s="7" t="s">
        <v>4161</v>
      </c>
      <c r="D3187" s="4">
        <v>600</v>
      </c>
      <c r="E3187" s="4">
        <v>600</v>
      </c>
      <c r="F3187" t="s">
        <v>8219</v>
      </c>
      <c r="G3187" t="s">
        <v>8225</v>
      </c>
      <c r="H3187" t="s">
        <v>8247</v>
      </c>
      <c r="I3187">
        <v>1422637200</v>
      </c>
      <c r="J3187" s="11">
        <f>(((I3187/60)/60)/24)+DATE(1970,1,1)</f>
        <v>42034.708333333328</v>
      </c>
      <c r="K3187">
        <v>1419271458</v>
      </c>
      <c r="L3187" s="15">
        <f>(((K3187/60)/60)/24)+DATE(1970,1,1)</f>
        <v>41995.752986111111</v>
      </c>
      <c r="M3187" s="63">
        <f>DATEDIF(L3187,J3187,"D")</f>
        <v>39</v>
      </c>
      <c r="N3187" s="5">
        <v>39</v>
      </c>
      <c r="O3187" t="b">
        <v>0</v>
      </c>
      <c r="P3187">
        <v>22</v>
      </c>
      <c r="Q3187" t="b">
        <v>1</v>
      </c>
      <c r="R3187" t="s">
        <v>8265</v>
      </c>
      <c r="S3187" s="2">
        <f>IF(E3187=0,0,E3187/D3187*100)</f>
        <v>100</v>
      </c>
      <c r="T3187" s="4">
        <f>IF(E3187=0,0,E3187/P3187)</f>
        <v>27.272727272727273</v>
      </c>
      <c r="U3187" t="str">
        <f>PROPER(LEFT(R3187,(SEARCH("/",R3187)-2)+1))</f>
        <v>Film &amp; Video</v>
      </c>
      <c r="V3187" t="str">
        <f>PROPER(RIGHT(R3187,LEN(R3187)-SEARCH("/",R3187)))</f>
        <v>Television</v>
      </c>
    </row>
    <row r="3188" spans="1:22" x14ac:dyDescent="0.25">
      <c r="A3188">
        <v>304</v>
      </c>
      <c r="B3188" s="7" t="s">
        <v>305</v>
      </c>
      <c r="C3188" s="7" t="s">
        <v>4414</v>
      </c>
      <c r="D3188" s="4">
        <v>3400</v>
      </c>
      <c r="E3188" s="4">
        <v>7876</v>
      </c>
      <c r="F3188" t="s">
        <v>8219</v>
      </c>
      <c r="G3188" t="s">
        <v>8224</v>
      </c>
      <c r="H3188" t="s">
        <v>8246</v>
      </c>
      <c r="I3188">
        <v>1346464800</v>
      </c>
      <c r="J3188" s="11">
        <f>(((I3188/60)/60)/24)+DATE(1970,1,1)</f>
        <v>41153.083333333336</v>
      </c>
      <c r="K3188">
        <v>1343096197</v>
      </c>
      <c r="L3188" s="15">
        <f>(((K3188/60)/60)/24)+DATE(1970,1,1)</f>
        <v>41114.094872685186</v>
      </c>
      <c r="M3188" s="63">
        <f>DATEDIF(L3188,J3188,"D")</f>
        <v>39</v>
      </c>
      <c r="N3188" s="5">
        <v>39</v>
      </c>
      <c r="O3188" t="b">
        <v>1</v>
      </c>
      <c r="P3188">
        <v>74</v>
      </c>
      <c r="Q3188" t="b">
        <v>1</v>
      </c>
      <c r="R3188" t="s">
        <v>8269</v>
      </c>
      <c r="S3188" s="2">
        <f>IF(E3188=0,0,E3188/D3188*100)</f>
        <v>231.64705882352939</v>
      </c>
      <c r="T3188" s="4">
        <f>IF(E3188=0,0,E3188/P3188)</f>
        <v>106.43243243243244</v>
      </c>
      <c r="U3188" t="str">
        <f>PROPER(LEFT(R3188,(SEARCH("/",R3188)-2)+1))</f>
        <v>Film &amp; Video</v>
      </c>
      <c r="V3188" t="str">
        <f>PROPER(RIGHT(R3188,LEN(R3188)-SEARCH("/",R3188)))</f>
        <v>Documentary</v>
      </c>
    </row>
    <row r="3189" spans="1:22" x14ac:dyDescent="0.25">
      <c r="A3189">
        <v>534</v>
      </c>
      <c r="B3189" s="7" t="s">
        <v>535</v>
      </c>
      <c r="C3189" s="7" t="s">
        <v>4644</v>
      </c>
      <c r="D3189" s="4">
        <v>15000</v>
      </c>
      <c r="E3189" s="4">
        <v>15700</v>
      </c>
      <c r="F3189" t="s">
        <v>8219</v>
      </c>
      <c r="G3189" t="s">
        <v>8234</v>
      </c>
      <c r="H3189" t="s">
        <v>8254</v>
      </c>
      <c r="I3189">
        <v>1446418800</v>
      </c>
      <c r="J3189" s="11">
        <f>(((I3189/60)/60)/24)+DATE(1970,1,1)</f>
        <v>42309.958333333328</v>
      </c>
      <c r="K3189">
        <v>1443036470</v>
      </c>
      <c r="L3189" s="15">
        <f>(((K3189/60)/60)/24)+DATE(1970,1,1)</f>
        <v>42270.810995370368</v>
      </c>
      <c r="M3189" s="63">
        <f>DATEDIF(L3189,J3189,"D")</f>
        <v>39</v>
      </c>
      <c r="N3189" s="5">
        <v>39</v>
      </c>
      <c r="O3189" t="b">
        <v>0</v>
      </c>
      <c r="P3189">
        <v>48</v>
      </c>
      <c r="Q3189" t="b">
        <v>1</v>
      </c>
      <c r="R3189" t="s">
        <v>8271</v>
      </c>
      <c r="S3189" s="2">
        <f>IF(E3189=0,0,E3189/D3189*100)</f>
        <v>104.66666666666666</v>
      </c>
      <c r="T3189" s="4">
        <f>IF(E3189=0,0,E3189/P3189)</f>
        <v>327.08333333333331</v>
      </c>
      <c r="U3189" t="str">
        <f>PROPER(LEFT(R3189,(SEARCH("/",R3189)-2)+1))</f>
        <v>Theater</v>
      </c>
      <c r="V3189" t="str">
        <f>PROPER(RIGHT(R3189,LEN(R3189)-SEARCH("/",R3189)))</f>
        <v>Plays</v>
      </c>
    </row>
    <row r="3190" spans="1:22" x14ac:dyDescent="0.25">
      <c r="A3190">
        <v>783</v>
      </c>
      <c r="B3190" s="7" t="s">
        <v>784</v>
      </c>
      <c r="C3190" s="7" t="s">
        <v>4893</v>
      </c>
      <c r="D3190" s="4">
        <v>1500</v>
      </c>
      <c r="E3190" s="4">
        <v>2222</v>
      </c>
      <c r="F3190" t="s">
        <v>8219</v>
      </c>
      <c r="G3190" t="s">
        <v>8224</v>
      </c>
      <c r="H3190" t="s">
        <v>8246</v>
      </c>
      <c r="I3190">
        <v>1335564000</v>
      </c>
      <c r="J3190" s="11">
        <f>(((I3190/60)/60)/24)+DATE(1970,1,1)</f>
        <v>41026.916666666664</v>
      </c>
      <c r="K3190">
        <v>1332182049</v>
      </c>
      <c r="L3190" s="15">
        <f>(((K3190/60)/60)/24)+DATE(1970,1,1)</f>
        <v>40987.773715277777</v>
      </c>
      <c r="M3190" s="63">
        <f>DATEDIF(L3190,J3190,"D")</f>
        <v>39</v>
      </c>
      <c r="N3190" s="5">
        <v>39</v>
      </c>
      <c r="O3190" t="b">
        <v>0</v>
      </c>
      <c r="P3190">
        <v>35</v>
      </c>
      <c r="Q3190" t="b">
        <v>1</v>
      </c>
      <c r="R3190" t="s">
        <v>8276</v>
      </c>
      <c r="S3190" s="2">
        <f>IF(E3190=0,0,E3190/D3190*100)</f>
        <v>148.13333333333333</v>
      </c>
      <c r="T3190" s="4">
        <f>IF(E3190=0,0,E3190/P3190)</f>
        <v>63.485714285714288</v>
      </c>
      <c r="U3190" t="str">
        <f>PROPER(LEFT(R3190,(SEARCH("/",R3190)-2)+1))</f>
        <v>Music</v>
      </c>
      <c r="V3190" t="str">
        <f>PROPER(RIGHT(R3190,LEN(R3190)-SEARCH("/",R3190)))</f>
        <v>Rock</v>
      </c>
    </row>
    <row r="3191" spans="1:22" x14ac:dyDescent="0.25">
      <c r="A3191">
        <v>844</v>
      </c>
      <c r="B3191" s="7" t="s">
        <v>845</v>
      </c>
      <c r="C3191" s="7" t="s">
        <v>4954</v>
      </c>
      <c r="D3191" s="4">
        <v>3000</v>
      </c>
      <c r="E3191" s="4">
        <v>5824</v>
      </c>
      <c r="F3191" t="s">
        <v>8219</v>
      </c>
      <c r="G3191" t="s">
        <v>8224</v>
      </c>
      <c r="H3191" t="s">
        <v>8246</v>
      </c>
      <c r="I3191">
        <v>1414817940</v>
      </c>
      <c r="J3191" s="11">
        <f>(((I3191/60)/60)/24)+DATE(1970,1,1)</f>
        <v>41944.207638888889</v>
      </c>
      <c r="K3191">
        <v>1411489552</v>
      </c>
      <c r="L3191" s="15">
        <f>(((K3191/60)/60)/24)+DATE(1970,1,1)</f>
        <v>41905.684629629628</v>
      </c>
      <c r="M3191" s="63">
        <f>DATEDIF(L3191,J3191,"D")</f>
        <v>39</v>
      </c>
      <c r="N3191" s="5">
        <v>39</v>
      </c>
      <c r="O3191" t="b">
        <v>1</v>
      </c>
      <c r="P3191">
        <v>159</v>
      </c>
      <c r="Q3191" t="b">
        <v>1</v>
      </c>
      <c r="R3191" t="s">
        <v>8277</v>
      </c>
      <c r="S3191" s="2">
        <f>IF(E3191=0,0,E3191/D3191*100)</f>
        <v>194.13333333333333</v>
      </c>
      <c r="T3191" s="4">
        <f>IF(E3191=0,0,E3191/P3191)</f>
        <v>36.628930817610062</v>
      </c>
      <c r="U3191" t="str">
        <f>PROPER(LEFT(R3191,(SEARCH("/",R3191)-2)+1))</f>
        <v>Music</v>
      </c>
      <c r="V3191" t="str">
        <f>PROPER(RIGHT(R3191,LEN(R3191)-SEARCH("/",R3191)))</f>
        <v>Metal</v>
      </c>
    </row>
    <row r="3192" spans="1:22" x14ac:dyDescent="0.25">
      <c r="A3192">
        <v>916</v>
      </c>
      <c r="B3192" s="7" t="s">
        <v>917</v>
      </c>
      <c r="C3192" s="7" t="s">
        <v>5026</v>
      </c>
      <c r="D3192" s="4">
        <v>3300</v>
      </c>
      <c r="E3192" s="4">
        <v>0</v>
      </c>
      <c r="F3192" t="s">
        <v>8221</v>
      </c>
      <c r="G3192" t="s">
        <v>8224</v>
      </c>
      <c r="H3192" t="s">
        <v>8246</v>
      </c>
      <c r="I3192">
        <v>1287723600</v>
      </c>
      <c r="J3192" s="11">
        <f>(((I3192/60)/60)/24)+DATE(1970,1,1)</f>
        <v>40473.208333333336</v>
      </c>
      <c r="K3192">
        <v>1284409734</v>
      </c>
      <c r="L3192" s="15">
        <f>(((K3192/60)/60)/24)+DATE(1970,1,1)</f>
        <v>40434.853402777779</v>
      </c>
      <c r="M3192" s="63">
        <f>DATEDIF(L3192,J3192,"D")</f>
        <v>39</v>
      </c>
      <c r="N3192" s="5">
        <v>39</v>
      </c>
      <c r="O3192" t="b">
        <v>0</v>
      </c>
      <c r="P3192">
        <v>0</v>
      </c>
      <c r="Q3192" t="b">
        <v>0</v>
      </c>
      <c r="R3192" t="s">
        <v>8278</v>
      </c>
      <c r="S3192" s="2">
        <f>IF(E3192=0,0,E3192/D3192*100)</f>
        <v>0</v>
      </c>
      <c r="T3192" s="4">
        <f>IF(E3192=0,0,E3192/P3192)</f>
        <v>0</v>
      </c>
      <c r="U3192" t="str">
        <f>PROPER(LEFT(R3192,(SEARCH("/",R3192)-2)+1))</f>
        <v>Music</v>
      </c>
      <c r="V3192" t="str">
        <f>PROPER(RIGHT(R3192,LEN(R3192)-SEARCH("/",R3192)))</f>
        <v>Jazz</v>
      </c>
    </row>
    <row r="3193" spans="1:22" x14ac:dyDescent="0.25">
      <c r="A3193">
        <v>939</v>
      </c>
      <c r="B3193" s="7" t="s">
        <v>940</v>
      </c>
      <c r="C3193" s="7" t="s">
        <v>5049</v>
      </c>
      <c r="D3193" s="4">
        <v>2750</v>
      </c>
      <c r="E3193" s="4">
        <v>40</v>
      </c>
      <c r="F3193" t="s">
        <v>8221</v>
      </c>
      <c r="G3193" t="s">
        <v>8224</v>
      </c>
      <c r="H3193" t="s">
        <v>8246</v>
      </c>
      <c r="I3193">
        <v>1372622280</v>
      </c>
      <c r="J3193" s="11">
        <f>(((I3193/60)/60)/24)+DATE(1970,1,1)</f>
        <v>41455.831944444442</v>
      </c>
      <c r="K3193">
        <v>1369246738</v>
      </c>
      <c r="L3193" s="15">
        <f>(((K3193/60)/60)/24)+DATE(1970,1,1)</f>
        <v>41416.763171296298</v>
      </c>
      <c r="M3193" s="63">
        <f>DATEDIF(L3193,J3193,"D")</f>
        <v>39</v>
      </c>
      <c r="N3193" s="5">
        <v>39</v>
      </c>
      <c r="O3193" t="b">
        <v>0</v>
      </c>
      <c r="P3193">
        <v>2</v>
      </c>
      <c r="Q3193" t="b">
        <v>0</v>
      </c>
      <c r="R3193" t="s">
        <v>8278</v>
      </c>
      <c r="S3193" s="2">
        <f>IF(E3193=0,0,E3193/D3193*100)</f>
        <v>1.4545454545454546</v>
      </c>
      <c r="T3193" s="4">
        <f>IF(E3193=0,0,E3193/P3193)</f>
        <v>20</v>
      </c>
      <c r="U3193" t="str">
        <f>PROPER(LEFT(R3193,(SEARCH("/",R3193)-2)+1))</f>
        <v>Music</v>
      </c>
      <c r="V3193" t="str">
        <f>PROPER(RIGHT(R3193,LEN(R3193)-SEARCH("/",R3193)))</f>
        <v>Jazz</v>
      </c>
    </row>
    <row r="3194" spans="1:22" x14ac:dyDescent="0.25">
      <c r="A3194">
        <v>1300</v>
      </c>
      <c r="B3194" s="7" t="s">
        <v>1301</v>
      </c>
      <c r="C3194" s="7" t="s">
        <v>5410</v>
      </c>
      <c r="D3194" s="4">
        <v>3000</v>
      </c>
      <c r="E3194" s="4">
        <v>4050</v>
      </c>
      <c r="F3194" t="s">
        <v>8219</v>
      </c>
      <c r="G3194" t="s">
        <v>8224</v>
      </c>
      <c r="H3194" t="s">
        <v>8246</v>
      </c>
      <c r="I3194">
        <v>1464807420</v>
      </c>
      <c r="J3194" s="11">
        <f>(((I3194/60)/60)/24)+DATE(1970,1,1)</f>
        <v>42522.789583333331</v>
      </c>
      <c r="K3194">
        <v>1461427938</v>
      </c>
      <c r="L3194" s="15">
        <f>(((K3194/60)/60)/24)+DATE(1970,1,1)</f>
        <v>42483.675208333334</v>
      </c>
      <c r="M3194" s="63">
        <f>DATEDIF(L3194,J3194,"D")</f>
        <v>39</v>
      </c>
      <c r="N3194" s="5">
        <v>39</v>
      </c>
      <c r="O3194" t="b">
        <v>0</v>
      </c>
      <c r="P3194">
        <v>24</v>
      </c>
      <c r="Q3194" t="b">
        <v>1</v>
      </c>
      <c r="R3194" t="s">
        <v>8271</v>
      </c>
      <c r="S3194" s="2">
        <f>IF(E3194=0,0,E3194/D3194*100)</f>
        <v>135</v>
      </c>
      <c r="T3194" s="4">
        <f>IF(E3194=0,0,E3194/P3194)</f>
        <v>168.75</v>
      </c>
      <c r="U3194" t="str">
        <f>PROPER(LEFT(R3194,(SEARCH("/",R3194)-2)+1))</f>
        <v>Theater</v>
      </c>
      <c r="V3194" t="str">
        <f>PROPER(RIGHT(R3194,LEN(R3194)-SEARCH("/",R3194)))</f>
        <v>Plays</v>
      </c>
    </row>
    <row r="3195" spans="1:22" x14ac:dyDescent="0.25">
      <c r="A3195">
        <v>1844</v>
      </c>
      <c r="B3195" s="7" t="s">
        <v>1845</v>
      </c>
      <c r="C3195" s="7" t="s">
        <v>5954</v>
      </c>
      <c r="D3195" s="4">
        <v>1500</v>
      </c>
      <c r="E3195" s="4">
        <v>1521</v>
      </c>
      <c r="F3195" t="s">
        <v>8219</v>
      </c>
      <c r="G3195" t="s">
        <v>8224</v>
      </c>
      <c r="H3195" t="s">
        <v>8246</v>
      </c>
      <c r="I3195">
        <v>1307761200</v>
      </c>
      <c r="J3195" s="11">
        <f>(((I3195/60)/60)/24)+DATE(1970,1,1)</f>
        <v>40705.125</v>
      </c>
      <c r="K3195">
        <v>1304464914</v>
      </c>
      <c r="L3195" s="15">
        <f>(((K3195/60)/60)/24)+DATE(1970,1,1)</f>
        <v>40666.973541666666</v>
      </c>
      <c r="M3195" s="63">
        <f>DATEDIF(L3195,J3195,"D")</f>
        <v>39</v>
      </c>
      <c r="N3195" s="5">
        <v>39</v>
      </c>
      <c r="O3195" t="b">
        <v>0</v>
      </c>
      <c r="P3195">
        <v>20</v>
      </c>
      <c r="Q3195" t="b">
        <v>1</v>
      </c>
      <c r="R3195" t="s">
        <v>8276</v>
      </c>
      <c r="S3195" s="2">
        <f>IF(E3195=0,0,E3195/D3195*100)</f>
        <v>101.4</v>
      </c>
      <c r="T3195" s="4">
        <f>IF(E3195=0,0,E3195/P3195)</f>
        <v>76.05</v>
      </c>
      <c r="U3195" t="str">
        <f>PROPER(LEFT(R3195,(SEARCH("/",R3195)-2)+1))</f>
        <v>Music</v>
      </c>
      <c r="V3195" t="str">
        <f>PROPER(RIGHT(R3195,LEN(R3195)-SEARCH("/",R3195)))</f>
        <v>Rock</v>
      </c>
    </row>
    <row r="3196" spans="1:22" x14ac:dyDescent="0.25">
      <c r="A3196">
        <v>1940</v>
      </c>
      <c r="B3196" s="7" t="s">
        <v>1941</v>
      </c>
      <c r="C3196" s="7" t="s">
        <v>6050</v>
      </c>
      <c r="D3196" s="4">
        <v>650</v>
      </c>
      <c r="E3196" s="4">
        <v>1111</v>
      </c>
      <c r="F3196" t="s">
        <v>8219</v>
      </c>
      <c r="G3196" t="s">
        <v>8224</v>
      </c>
      <c r="H3196" t="s">
        <v>8246</v>
      </c>
      <c r="I3196">
        <v>1308110340</v>
      </c>
      <c r="J3196" s="11">
        <f>(((I3196/60)/60)/24)+DATE(1970,1,1)</f>
        <v>40709.165972222225</v>
      </c>
      <c r="K3196">
        <v>1304770233</v>
      </c>
      <c r="L3196" s="15">
        <f>(((K3196/60)/60)/24)+DATE(1970,1,1)</f>
        <v>40670.507326388892</v>
      </c>
      <c r="M3196" s="63">
        <f>DATEDIF(L3196,J3196,"D")</f>
        <v>39</v>
      </c>
      <c r="N3196" s="5">
        <v>39</v>
      </c>
      <c r="O3196" t="b">
        <v>0</v>
      </c>
      <c r="P3196">
        <v>31</v>
      </c>
      <c r="Q3196" t="b">
        <v>1</v>
      </c>
      <c r="R3196" t="s">
        <v>8279</v>
      </c>
      <c r="S3196" s="2">
        <f>IF(E3196=0,0,E3196/D3196*100)</f>
        <v>170.92307692307693</v>
      </c>
      <c r="T3196" s="4">
        <f>IF(E3196=0,0,E3196/P3196)</f>
        <v>35.838709677419352</v>
      </c>
      <c r="U3196" t="str">
        <f>PROPER(LEFT(R3196,(SEARCH("/",R3196)-2)+1))</f>
        <v>Music</v>
      </c>
      <c r="V3196" t="str">
        <f>PROPER(RIGHT(R3196,LEN(R3196)-SEARCH("/",R3196)))</f>
        <v>Indie Rock</v>
      </c>
    </row>
    <row r="3197" spans="1:22" x14ac:dyDescent="0.25">
      <c r="A3197">
        <v>1973</v>
      </c>
      <c r="B3197" s="7" t="s">
        <v>1974</v>
      </c>
      <c r="C3197" s="7" t="s">
        <v>6083</v>
      </c>
      <c r="D3197" s="4">
        <v>198000</v>
      </c>
      <c r="E3197" s="4">
        <v>508525.01</v>
      </c>
      <c r="F3197" t="s">
        <v>8219</v>
      </c>
      <c r="G3197" t="s">
        <v>8224</v>
      </c>
      <c r="H3197" t="s">
        <v>8246</v>
      </c>
      <c r="I3197">
        <v>1470466800</v>
      </c>
      <c r="J3197" s="11">
        <f>(((I3197/60)/60)/24)+DATE(1970,1,1)</f>
        <v>42588.291666666672</v>
      </c>
      <c r="K3197">
        <v>1467134464</v>
      </c>
      <c r="L3197" s="15">
        <f>(((K3197/60)/60)/24)+DATE(1970,1,1)</f>
        <v>42549.722962962958</v>
      </c>
      <c r="M3197" s="63">
        <f>DATEDIF(L3197,J3197,"D")</f>
        <v>39</v>
      </c>
      <c r="N3197" s="5">
        <v>39</v>
      </c>
      <c r="O3197" t="b">
        <v>1</v>
      </c>
      <c r="P3197">
        <v>2051</v>
      </c>
      <c r="Q3197" t="b">
        <v>1</v>
      </c>
      <c r="R3197" t="s">
        <v>8295</v>
      </c>
      <c r="S3197" s="2">
        <f>IF(E3197=0,0,E3197/D3197*100)</f>
        <v>256.83081313131316</v>
      </c>
      <c r="T3197" s="4">
        <f>IF(E3197=0,0,E3197/P3197)</f>
        <v>247.94003412969283</v>
      </c>
      <c r="U3197" t="str">
        <f>PROPER(LEFT(R3197,(SEARCH("/",R3197)-2)+1))</f>
        <v>Technology</v>
      </c>
      <c r="V3197" t="str">
        <f>PROPER(RIGHT(R3197,LEN(R3197)-SEARCH("/",R3197)))</f>
        <v>Hardware</v>
      </c>
    </row>
    <row r="3198" spans="1:22" x14ac:dyDescent="0.25">
      <c r="A3198">
        <v>2058</v>
      </c>
      <c r="B3198" s="7" t="s">
        <v>2059</v>
      </c>
      <c r="C3198" s="7" t="s">
        <v>6168</v>
      </c>
      <c r="D3198" s="4">
        <v>2560</v>
      </c>
      <c r="E3198" s="4">
        <v>4308</v>
      </c>
      <c r="F3198" t="s">
        <v>8219</v>
      </c>
      <c r="G3198" t="s">
        <v>8225</v>
      </c>
      <c r="H3198" t="s">
        <v>8247</v>
      </c>
      <c r="I3198">
        <v>1425326400</v>
      </c>
      <c r="J3198" s="11">
        <f>(((I3198/60)/60)/24)+DATE(1970,1,1)</f>
        <v>42065.833333333328</v>
      </c>
      <c r="K3198">
        <v>1421916830</v>
      </c>
      <c r="L3198" s="15">
        <f>(((K3198/60)/60)/24)+DATE(1970,1,1)</f>
        <v>42026.370717592596</v>
      </c>
      <c r="M3198" s="63">
        <f>DATEDIF(L3198,J3198,"D")</f>
        <v>39</v>
      </c>
      <c r="N3198" s="5">
        <v>39</v>
      </c>
      <c r="O3198" t="b">
        <v>0</v>
      </c>
      <c r="P3198">
        <v>410</v>
      </c>
      <c r="Q3198" t="b">
        <v>1</v>
      </c>
      <c r="R3198" t="s">
        <v>8295</v>
      </c>
      <c r="S3198" s="2">
        <f>IF(E3198=0,0,E3198/D3198*100)</f>
        <v>168.28125</v>
      </c>
      <c r="T3198" s="4">
        <f>IF(E3198=0,0,E3198/P3198)</f>
        <v>10.507317073170732</v>
      </c>
      <c r="U3198" t="str">
        <f>PROPER(LEFT(R3198,(SEARCH("/",R3198)-2)+1))</f>
        <v>Technology</v>
      </c>
      <c r="V3198" t="str">
        <f>PROPER(RIGHT(R3198,LEN(R3198)-SEARCH("/",R3198)))</f>
        <v>Hardware</v>
      </c>
    </row>
    <row r="3199" spans="1:22" x14ac:dyDescent="0.25">
      <c r="A3199">
        <v>2059</v>
      </c>
      <c r="B3199" s="7" t="s">
        <v>2060</v>
      </c>
      <c r="C3199" s="7" t="s">
        <v>6169</v>
      </c>
      <c r="D3199" s="4">
        <v>30000</v>
      </c>
      <c r="E3199" s="4">
        <v>43037</v>
      </c>
      <c r="F3199" t="s">
        <v>8219</v>
      </c>
      <c r="G3199" t="s">
        <v>8224</v>
      </c>
      <c r="H3199" t="s">
        <v>8246</v>
      </c>
      <c r="I3199">
        <v>1454277540</v>
      </c>
      <c r="J3199" s="11">
        <f>(((I3199/60)/60)/24)+DATE(1970,1,1)</f>
        <v>42400.915972222225</v>
      </c>
      <c r="K3199">
        <v>1450880854</v>
      </c>
      <c r="L3199" s="15">
        <f>(((K3199/60)/60)/24)+DATE(1970,1,1)</f>
        <v>42361.602476851855</v>
      </c>
      <c r="M3199" s="63">
        <f>DATEDIF(L3199,J3199,"D")</f>
        <v>39</v>
      </c>
      <c r="N3199" s="5">
        <v>39</v>
      </c>
      <c r="O3199" t="b">
        <v>0</v>
      </c>
      <c r="P3199">
        <v>375</v>
      </c>
      <c r="Q3199" t="b">
        <v>1</v>
      </c>
      <c r="R3199" t="s">
        <v>8295</v>
      </c>
      <c r="S3199" s="2">
        <f>IF(E3199=0,0,E3199/D3199*100)</f>
        <v>143.45666666666668</v>
      </c>
      <c r="T3199" s="4">
        <f>IF(E3199=0,0,E3199/P3199)</f>
        <v>114.76533333333333</v>
      </c>
      <c r="U3199" t="str">
        <f>PROPER(LEFT(R3199,(SEARCH("/",R3199)-2)+1))</f>
        <v>Technology</v>
      </c>
      <c r="V3199" t="str">
        <f>PROPER(RIGHT(R3199,LEN(R3199)-SEARCH("/",R3199)))</f>
        <v>Hardware</v>
      </c>
    </row>
    <row r="3200" spans="1:22" x14ac:dyDescent="0.25">
      <c r="A3200">
        <v>2463</v>
      </c>
      <c r="B3200" s="7" t="s">
        <v>2464</v>
      </c>
      <c r="C3200" s="7" t="s">
        <v>6573</v>
      </c>
      <c r="D3200" s="4">
        <v>2000</v>
      </c>
      <c r="E3200" s="4">
        <v>2325</v>
      </c>
      <c r="F3200" t="s">
        <v>8219</v>
      </c>
      <c r="G3200" t="s">
        <v>8224</v>
      </c>
      <c r="H3200" t="s">
        <v>8246</v>
      </c>
      <c r="I3200">
        <v>1366138800</v>
      </c>
      <c r="J3200" s="11">
        <f>(((I3200/60)/60)/24)+DATE(1970,1,1)</f>
        <v>41380.791666666664</v>
      </c>
      <c r="K3200">
        <v>1362710425</v>
      </c>
      <c r="L3200" s="15">
        <f>(((K3200/60)/60)/24)+DATE(1970,1,1)</f>
        <v>41341.111400462964</v>
      </c>
      <c r="M3200" s="63">
        <f>DATEDIF(L3200,J3200,"D")</f>
        <v>39</v>
      </c>
      <c r="N3200" s="5">
        <v>39</v>
      </c>
      <c r="O3200" t="b">
        <v>0</v>
      </c>
      <c r="P3200">
        <v>75</v>
      </c>
      <c r="Q3200" t="b">
        <v>1</v>
      </c>
      <c r="R3200" t="s">
        <v>8279</v>
      </c>
      <c r="S3200" s="2">
        <f>IF(E3200=0,0,E3200/D3200*100)</f>
        <v>116.25000000000001</v>
      </c>
      <c r="T3200" s="4">
        <f>IF(E3200=0,0,E3200/P3200)</f>
        <v>31</v>
      </c>
      <c r="U3200" t="str">
        <f>PROPER(LEFT(R3200,(SEARCH("/",R3200)-2)+1))</f>
        <v>Music</v>
      </c>
      <c r="V3200" t="str">
        <f>PROPER(RIGHT(R3200,LEN(R3200)-SEARCH("/",R3200)))</f>
        <v>Indie Rock</v>
      </c>
    </row>
    <row r="3201" spans="1:22" x14ac:dyDescent="0.25">
      <c r="A3201">
        <v>2542</v>
      </c>
      <c r="B3201" s="7" t="s">
        <v>2542</v>
      </c>
      <c r="C3201" s="7" t="s">
        <v>6652</v>
      </c>
      <c r="D3201" s="4">
        <v>700</v>
      </c>
      <c r="E3201" s="4">
        <v>725</v>
      </c>
      <c r="F3201" t="s">
        <v>8219</v>
      </c>
      <c r="G3201" t="s">
        <v>8224</v>
      </c>
      <c r="H3201" t="s">
        <v>8246</v>
      </c>
      <c r="I3201">
        <v>1380599940</v>
      </c>
      <c r="J3201" s="11">
        <f>(((I3201/60)/60)/24)+DATE(1970,1,1)</f>
        <v>41548.165972222225</v>
      </c>
      <c r="K3201">
        <v>1377252857</v>
      </c>
      <c r="L3201" s="15">
        <f>(((K3201/60)/60)/24)+DATE(1970,1,1)</f>
        <v>41509.426585648151</v>
      </c>
      <c r="M3201" s="63">
        <f>DATEDIF(L3201,J3201,"D")</f>
        <v>39</v>
      </c>
      <c r="N3201" s="5">
        <v>39</v>
      </c>
      <c r="O3201" t="b">
        <v>0</v>
      </c>
      <c r="P3201">
        <v>13</v>
      </c>
      <c r="Q3201" t="b">
        <v>1</v>
      </c>
      <c r="R3201" t="s">
        <v>8300</v>
      </c>
      <c r="S3201" s="2">
        <f>IF(E3201=0,0,E3201/D3201*100)</f>
        <v>103.57142857142858</v>
      </c>
      <c r="T3201" s="4">
        <f>IF(E3201=0,0,E3201/P3201)</f>
        <v>55.769230769230766</v>
      </c>
      <c r="U3201" t="str">
        <f>PROPER(LEFT(R3201,(SEARCH("/",R3201)-2)+1))</f>
        <v>Music</v>
      </c>
      <c r="V3201" t="str">
        <f>PROPER(RIGHT(R3201,LEN(R3201)-SEARCH("/",R3201)))</f>
        <v>Classical Music</v>
      </c>
    </row>
    <row r="3202" spans="1:22" x14ac:dyDescent="0.25">
      <c r="A3202">
        <v>2656</v>
      </c>
      <c r="B3202" s="7" t="s">
        <v>2656</v>
      </c>
      <c r="C3202" s="7" t="s">
        <v>6766</v>
      </c>
      <c r="D3202" s="4">
        <v>150000</v>
      </c>
      <c r="E3202" s="4">
        <v>17155</v>
      </c>
      <c r="F3202" t="s">
        <v>8220</v>
      </c>
      <c r="G3202" t="s">
        <v>8224</v>
      </c>
      <c r="H3202" t="s">
        <v>8246</v>
      </c>
      <c r="I3202">
        <v>1489345200</v>
      </c>
      <c r="J3202" s="11">
        <f>(((I3202/60)/60)/24)+DATE(1970,1,1)</f>
        <v>42806.791666666672</v>
      </c>
      <c r="K3202">
        <v>1485966688</v>
      </c>
      <c r="L3202" s="15">
        <f>(((K3202/60)/60)/24)+DATE(1970,1,1)</f>
        <v>42767.688518518517</v>
      </c>
      <c r="M3202" s="63">
        <f>DATEDIF(L3202,J3202,"D")</f>
        <v>39</v>
      </c>
      <c r="N3202" s="5">
        <v>39</v>
      </c>
      <c r="O3202" t="b">
        <v>0</v>
      </c>
      <c r="P3202">
        <v>152</v>
      </c>
      <c r="Q3202" t="b">
        <v>0</v>
      </c>
      <c r="R3202" t="s">
        <v>8301</v>
      </c>
      <c r="S3202" s="2">
        <f>IF(E3202=0,0,E3202/D3202*100)</f>
        <v>11.436666666666667</v>
      </c>
      <c r="T3202" s="4">
        <f>IF(E3202=0,0,E3202/P3202)</f>
        <v>112.86184210526316</v>
      </c>
      <c r="U3202" t="str">
        <f>PROPER(LEFT(R3202,(SEARCH("/",R3202)-2)+1))</f>
        <v>Technology</v>
      </c>
      <c r="V3202" t="str">
        <f>PROPER(RIGHT(R3202,LEN(R3202)-SEARCH("/",R3202)))</f>
        <v>Space Exploration</v>
      </c>
    </row>
    <row r="3203" spans="1:22" x14ac:dyDescent="0.25">
      <c r="A3203">
        <v>2909</v>
      </c>
      <c r="B3203" s="7" t="s">
        <v>2909</v>
      </c>
      <c r="C3203" s="7" t="s">
        <v>7019</v>
      </c>
      <c r="D3203" s="4">
        <v>180000</v>
      </c>
      <c r="E3203" s="4">
        <v>20</v>
      </c>
      <c r="F3203" t="s">
        <v>8221</v>
      </c>
      <c r="G3203" t="s">
        <v>8224</v>
      </c>
      <c r="H3203" t="s">
        <v>8246</v>
      </c>
      <c r="I3203">
        <v>1416944760</v>
      </c>
      <c r="J3203" s="11">
        <f>(((I3203/60)/60)/24)+DATE(1970,1,1)</f>
        <v>41968.823611111111</v>
      </c>
      <c r="K3203">
        <v>1413527001</v>
      </c>
      <c r="L3203" s="15">
        <f>(((K3203/60)/60)/24)+DATE(1970,1,1)</f>
        <v>41929.266215277778</v>
      </c>
      <c r="M3203" s="63">
        <f>DATEDIF(L3203,J3203,"D")</f>
        <v>39</v>
      </c>
      <c r="N3203" s="5">
        <v>39</v>
      </c>
      <c r="O3203" t="b">
        <v>0</v>
      </c>
      <c r="P3203">
        <v>1</v>
      </c>
      <c r="Q3203" t="b">
        <v>0</v>
      </c>
      <c r="R3203" t="s">
        <v>8271</v>
      </c>
      <c r="S3203" s="2">
        <f>IF(E3203=0,0,E3203/D3203*100)</f>
        <v>1.1111111111111112E-2</v>
      </c>
      <c r="T3203" s="4">
        <f>IF(E3203=0,0,E3203/P3203)</f>
        <v>20</v>
      </c>
      <c r="U3203" t="str">
        <f>PROPER(LEFT(R3203,(SEARCH("/",R3203)-2)+1))</f>
        <v>Theater</v>
      </c>
      <c r="V3203" t="str">
        <f>PROPER(RIGHT(R3203,LEN(R3203)-SEARCH("/",R3203)))</f>
        <v>Plays</v>
      </c>
    </row>
    <row r="3204" spans="1:22" x14ac:dyDescent="0.25">
      <c r="A3204">
        <v>3703</v>
      </c>
      <c r="B3204" s="7" t="s">
        <v>3700</v>
      </c>
      <c r="C3204" s="7" t="s">
        <v>7813</v>
      </c>
      <c r="D3204" s="4">
        <v>1050</v>
      </c>
      <c r="E3204" s="4">
        <v>1296</v>
      </c>
      <c r="F3204" t="s">
        <v>8219</v>
      </c>
      <c r="G3204" t="s">
        <v>8224</v>
      </c>
      <c r="H3204" t="s">
        <v>8246</v>
      </c>
      <c r="I3204">
        <v>1471071540</v>
      </c>
      <c r="J3204" s="11">
        <f>(((I3204/60)/60)/24)+DATE(1970,1,1)</f>
        <v>42595.290972222225</v>
      </c>
      <c r="K3204">
        <v>1467720388</v>
      </c>
      <c r="L3204" s="15">
        <f>(((K3204/60)/60)/24)+DATE(1970,1,1)</f>
        <v>42556.504490740743</v>
      </c>
      <c r="M3204" s="63">
        <f>DATEDIF(L3204,J3204,"D")</f>
        <v>39</v>
      </c>
      <c r="N3204" s="5">
        <v>39</v>
      </c>
      <c r="O3204" t="b">
        <v>0</v>
      </c>
      <c r="P3204">
        <v>30</v>
      </c>
      <c r="Q3204" t="b">
        <v>1</v>
      </c>
      <c r="R3204" t="s">
        <v>8271</v>
      </c>
      <c r="S3204" s="2">
        <f>IF(E3204=0,0,E3204/D3204*100)</f>
        <v>123.42857142857142</v>
      </c>
      <c r="T3204" s="4">
        <f>IF(E3204=0,0,E3204/P3204)</f>
        <v>43.2</v>
      </c>
      <c r="U3204" t="str">
        <f>PROPER(LEFT(R3204,(SEARCH("/",R3204)-2)+1))</f>
        <v>Theater</v>
      </c>
      <c r="V3204" t="str">
        <f>PROPER(RIGHT(R3204,LEN(R3204)-SEARCH("/",R3204)))</f>
        <v>Plays</v>
      </c>
    </row>
    <row r="3205" spans="1:22" x14ac:dyDescent="0.25">
      <c r="A3205">
        <v>7</v>
      </c>
      <c r="B3205" s="7" t="s">
        <v>9</v>
      </c>
      <c r="C3205" s="7" t="s">
        <v>4118</v>
      </c>
      <c r="D3205" s="4">
        <v>9000</v>
      </c>
      <c r="E3205" s="4">
        <v>9110</v>
      </c>
      <c r="F3205" t="s">
        <v>8219</v>
      </c>
      <c r="G3205" t="s">
        <v>8224</v>
      </c>
      <c r="H3205" t="s">
        <v>8246</v>
      </c>
      <c r="I3205">
        <v>1467680867</v>
      </c>
      <c r="J3205" s="11">
        <f>(((I3205/60)/60)/24)+DATE(1970,1,1)</f>
        <v>42556.047071759262</v>
      </c>
      <c r="K3205">
        <v>1464224867</v>
      </c>
      <c r="L3205" s="15">
        <f>(((K3205/60)/60)/24)+DATE(1970,1,1)</f>
        <v>42516.047071759262</v>
      </c>
      <c r="M3205" s="63">
        <f>DATEDIF(L3205,J3205,"D")</f>
        <v>40</v>
      </c>
      <c r="N3205" s="5">
        <v>40</v>
      </c>
      <c r="O3205" t="b">
        <v>0</v>
      </c>
      <c r="P3205">
        <v>57</v>
      </c>
      <c r="Q3205" t="b">
        <v>1</v>
      </c>
      <c r="R3205" t="s">
        <v>8265</v>
      </c>
      <c r="S3205" s="2">
        <f>IF(E3205=0,0,E3205/D3205*100)</f>
        <v>101.22222222222221</v>
      </c>
      <c r="T3205" s="4">
        <f>IF(E3205=0,0,E3205/P3205)</f>
        <v>159.82456140350877</v>
      </c>
      <c r="U3205" t="str">
        <f>PROPER(LEFT(R3205,(SEARCH("/",R3205)-2)+1))</f>
        <v>Film &amp; Video</v>
      </c>
      <c r="V3205" t="str">
        <f>PROPER(RIGHT(R3205,LEN(R3205)-SEARCH("/",R3205)))</f>
        <v>Television</v>
      </c>
    </row>
    <row r="3206" spans="1:22" x14ac:dyDescent="0.25">
      <c r="A3206">
        <v>26</v>
      </c>
      <c r="B3206" s="7" t="s">
        <v>28</v>
      </c>
      <c r="C3206" s="7" t="s">
        <v>4137</v>
      </c>
      <c r="D3206" s="4">
        <v>1250</v>
      </c>
      <c r="E3206" s="4">
        <v>1940</v>
      </c>
      <c r="F3206" t="s">
        <v>8219</v>
      </c>
      <c r="G3206" t="s">
        <v>8224</v>
      </c>
      <c r="H3206" t="s">
        <v>8246</v>
      </c>
      <c r="I3206">
        <v>1408278144</v>
      </c>
      <c r="J3206" s="11">
        <f>(((I3206/60)/60)/24)+DATE(1970,1,1)</f>
        <v>41868.515555555554</v>
      </c>
      <c r="K3206">
        <v>1404822144</v>
      </c>
      <c r="L3206" s="15">
        <f>(((K3206/60)/60)/24)+DATE(1970,1,1)</f>
        <v>41828.515555555554</v>
      </c>
      <c r="M3206" s="63">
        <f>DATEDIF(L3206,J3206,"D")</f>
        <v>40</v>
      </c>
      <c r="N3206" s="5">
        <v>40</v>
      </c>
      <c r="O3206" t="b">
        <v>0</v>
      </c>
      <c r="P3206">
        <v>19</v>
      </c>
      <c r="Q3206" t="b">
        <v>1</v>
      </c>
      <c r="R3206" t="s">
        <v>8265</v>
      </c>
      <c r="S3206" s="2">
        <f>IF(E3206=0,0,E3206/D3206*100)</f>
        <v>155.20000000000002</v>
      </c>
      <c r="T3206" s="4">
        <f>IF(E3206=0,0,E3206/P3206)</f>
        <v>102.10526315789474</v>
      </c>
      <c r="U3206" t="str">
        <f>PROPER(LEFT(R3206,(SEARCH("/",R3206)-2)+1))</f>
        <v>Film &amp; Video</v>
      </c>
      <c r="V3206" t="str">
        <f>PROPER(RIGHT(R3206,LEN(R3206)-SEARCH("/",R3206)))</f>
        <v>Television</v>
      </c>
    </row>
    <row r="3207" spans="1:22" x14ac:dyDescent="0.25">
      <c r="A3207">
        <v>155</v>
      </c>
      <c r="B3207" s="7" t="s">
        <v>157</v>
      </c>
      <c r="C3207" s="7" t="s">
        <v>4265</v>
      </c>
      <c r="D3207" s="4">
        <v>1350000</v>
      </c>
      <c r="E3207" s="4">
        <v>81</v>
      </c>
      <c r="F3207" t="s">
        <v>8220</v>
      </c>
      <c r="G3207" t="s">
        <v>8224</v>
      </c>
      <c r="H3207" t="s">
        <v>8246</v>
      </c>
      <c r="I3207">
        <v>1437657935</v>
      </c>
      <c r="J3207" s="11">
        <f>(((I3207/60)/60)/24)+DATE(1970,1,1)</f>
        <v>42208.559432870374</v>
      </c>
      <c r="K3207">
        <v>1434201935</v>
      </c>
      <c r="L3207" s="15">
        <f>(((K3207/60)/60)/24)+DATE(1970,1,1)</f>
        <v>42168.559432870374</v>
      </c>
      <c r="M3207" s="63">
        <f>DATEDIF(L3207,J3207,"D")</f>
        <v>40</v>
      </c>
      <c r="N3207" s="5">
        <v>40</v>
      </c>
      <c r="O3207" t="b">
        <v>0</v>
      </c>
      <c r="P3207">
        <v>4</v>
      </c>
      <c r="Q3207" t="b">
        <v>0</v>
      </c>
      <c r="R3207" t="s">
        <v>8267</v>
      </c>
      <c r="S3207" s="2">
        <f>IF(E3207=0,0,E3207/D3207*100)</f>
        <v>6.0000000000000001E-3</v>
      </c>
      <c r="T3207" s="4">
        <f>IF(E3207=0,0,E3207/P3207)</f>
        <v>20.25</v>
      </c>
      <c r="U3207" t="str">
        <f>PROPER(LEFT(R3207,(SEARCH("/",R3207)-2)+1))</f>
        <v>Film &amp; Video</v>
      </c>
      <c r="V3207" t="str">
        <f>PROPER(RIGHT(R3207,LEN(R3207)-SEARCH("/",R3207)))</f>
        <v>Science Fiction</v>
      </c>
    </row>
    <row r="3208" spans="1:22" x14ac:dyDescent="0.25">
      <c r="A3208">
        <v>159</v>
      </c>
      <c r="B3208" s="7" t="s">
        <v>161</v>
      </c>
      <c r="C3208" s="7" t="s">
        <v>4269</v>
      </c>
      <c r="D3208" s="4">
        <v>500000</v>
      </c>
      <c r="E3208" s="4">
        <v>10</v>
      </c>
      <c r="F3208" t="s">
        <v>8220</v>
      </c>
      <c r="G3208" t="s">
        <v>8224</v>
      </c>
      <c r="H3208" t="s">
        <v>8246</v>
      </c>
      <c r="I3208">
        <v>1467541545</v>
      </c>
      <c r="J3208" s="11">
        <f>(((I3208/60)/60)/24)+DATE(1970,1,1)</f>
        <v>42554.434548611112</v>
      </c>
      <c r="K3208">
        <v>1464085545</v>
      </c>
      <c r="L3208" s="15">
        <f>(((K3208/60)/60)/24)+DATE(1970,1,1)</f>
        <v>42514.434548611112</v>
      </c>
      <c r="M3208" s="63">
        <f>DATEDIF(L3208,J3208,"D")</f>
        <v>40</v>
      </c>
      <c r="N3208" s="5">
        <v>40</v>
      </c>
      <c r="O3208" t="b">
        <v>0</v>
      </c>
      <c r="P3208">
        <v>1</v>
      </c>
      <c r="Q3208" t="b">
        <v>0</v>
      </c>
      <c r="R3208" t="s">
        <v>8267</v>
      </c>
      <c r="S3208" s="2">
        <f>IF(E3208=0,0,E3208/D3208*100)</f>
        <v>2E-3</v>
      </c>
      <c r="T3208" s="4">
        <f>IF(E3208=0,0,E3208/P3208)</f>
        <v>10</v>
      </c>
      <c r="U3208" t="str">
        <f>PROPER(LEFT(R3208,(SEARCH("/",R3208)-2)+1))</f>
        <v>Film &amp; Video</v>
      </c>
      <c r="V3208" t="str">
        <f>PROPER(RIGHT(R3208,LEN(R3208)-SEARCH("/",R3208)))</f>
        <v>Science Fiction</v>
      </c>
    </row>
    <row r="3209" spans="1:22" x14ac:dyDescent="0.25">
      <c r="A3209">
        <v>180</v>
      </c>
      <c r="B3209" s="7" t="s">
        <v>182</v>
      </c>
      <c r="C3209" s="7" t="s">
        <v>4290</v>
      </c>
      <c r="D3209" s="4">
        <v>1200</v>
      </c>
      <c r="E3209" s="4">
        <v>401</v>
      </c>
      <c r="F3209" t="s">
        <v>8221</v>
      </c>
      <c r="G3209" t="s">
        <v>8225</v>
      </c>
      <c r="H3209" t="s">
        <v>8247</v>
      </c>
      <c r="I3209">
        <v>1428951600</v>
      </c>
      <c r="J3209" s="11">
        <f>(((I3209/60)/60)/24)+DATE(1970,1,1)</f>
        <v>42107.791666666672</v>
      </c>
      <c r="K3209">
        <v>1425512843</v>
      </c>
      <c r="L3209" s="15">
        <f>(((K3209/60)/60)/24)+DATE(1970,1,1)</f>
        <v>42067.991238425922</v>
      </c>
      <c r="M3209" s="63">
        <f>DATEDIF(L3209,J3209,"D")</f>
        <v>40</v>
      </c>
      <c r="N3209" s="5">
        <v>40</v>
      </c>
      <c r="O3209" t="b">
        <v>0</v>
      </c>
      <c r="P3209">
        <v>13</v>
      </c>
      <c r="Q3209" t="b">
        <v>0</v>
      </c>
      <c r="R3209" t="s">
        <v>8268</v>
      </c>
      <c r="S3209" s="2">
        <f>IF(E3209=0,0,E3209/D3209*100)</f>
        <v>33.416666666666664</v>
      </c>
      <c r="T3209" s="4">
        <f>IF(E3209=0,0,E3209/P3209)</f>
        <v>30.846153846153847</v>
      </c>
      <c r="U3209" t="str">
        <f>PROPER(LEFT(R3209,(SEARCH("/",R3209)-2)+1))</f>
        <v>Film &amp; Video</v>
      </c>
      <c r="V3209" t="str">
        <f>PROPER(RIGHT(R3209,LEN(R3209)-SEARCH("/",R3209)))</f>
        <v>Drama</v>
      </c>
    </row>
    <row r="3210" spans="1:22" x14ac:dyDescent="0.25">
      <c r="A3210">
        <v>191</v>
      </c>
      <c r="B3210" s="7" t="s">
        <v>193</v>
      </c>
      <c r="C3210" s="7" t="s">
        <v>4301</v>
      </c>
      <c r="D3210" s="4">
        <v>5000</v>
      </c>
      <c r="E3210" s="4">
        <v>250</v>
      </c>
      <c r="F3210" t="s">
        <v>8221</v>
      </c>
      <c r="G3210" t="s">
        <v>8226</v>
      </c>
      <c r="H3210" t="s">
        <v>8248</v>
      </c>
      <c r="I3210">
        <v>1443782138</v>
      </c>
      <c r="J3210" s="11">
        <f>(((I3210/60)/60)/24)+DATE(1970,1,1)</f>
        <v>42279.441412037035</v>
      </c>
      <c r="K3210">
        <v>1440326138</v>
      </c>
      <c r="L3210" s="15">
        <f>(((K3210/60)/60)/24)+DATE(1970,1,1)</f>
        <v>42239.441412037035</v>
      </c>
      <c r="M3210" s="63">
        <f>DATEDIF(L3210,J3210,"D")</f>
        <v>40</v>
      </c>
      <c r="N3210" s="5">
        <v>40</v>
      </c>
      <c r="O3210" t="b">
        <v>0</v>
      </c>
      <c r="P3210">
        <v>3</v>
      </c>
      <c r="Q3210" t="b">
        <v>0</v>
      </c>
      <c r="R3210" t="s">
        <v>8268</v>
      </c>
      <c r="S3210" s="2">
        <f>IF(E3210=0,0,E3210/D3210*100)</f>
        <v>5</v>
      </c>
      <c r="T3210" s="4">
        <f>IF(E3210=0,0,E3210/P3210)</f>
        <v>83.333333333333329</v>
      </c>
      <c r="U3210" t="str">
        <f>PROPER(LEFT(R3210,(SEARCH("/",R3210)-2)+1))</f>
        <v>Film &amp; Video</v>
      </c>
      <c r="V3210" t="str">
        <f>PROPER(RIGHT(R3210,LEN(R3210)-SEARCH("/",R3210)))</f>
        <v>Drama</v>
      </c>
    </row>
    <row r="3211" spans="1:22" x14ac:dyDescent="0.25">
      <c r="A3211">
        <v>234</v>
      </c>
      <c r="B3211" s="7" t="s">
        <v>236</v>
      </c>
      <c r="C3211" s="7" t="s">
        <v>4344</v>
      </c>
      <c r="D3211" s="4">
        <v>1000</v>
      </c>
      <c r="E3211" s="4">
        <v>401</v>
      </c>
      <c r="F3211" t="s">
        <v>8221</v>
      </c>
      <c r="G3211" t="s">
        <v>8224</v>
      </c>
      <c r="H3211" t="s">
        <v>8246</v>
      </c>
      <c r="I3211">
        <v>1434847859</v>
      </c>
      <c r="J3211" s="11">
        <f>(((I3211/60)/60)/24)+DATE(1970,1,1)</f>
        <v>42176.035405092596</v>
      </c>
      <c r="K3211">
        <v>1431391859</v>
      </c>
      <c r="L3211" s="15">
        <f>(((K3211/60)/60)/24)+DATE(1970,1,1)</f>
        <v>42136.035405092596</v>
      </c>
      <c r="M3211" s="63">
        <f>DATEDIF(L3211,J3211,"D")</f>
        <v>40</v>
      </c>
      <c r="N3211" s="5">
        <v>40</v>
      </c>
      <c r="O3211" t="b">
        <v>0</v>
      </c>
      <c r="P3211">
        <v>5</v>
      </c>
      <c r="Q3211" t="b">
        <v>0</v>
      </c>
      <c r="R3211" t="s">
        <v>8268</v>
      </c>
      <c r="S3211" s="2">
        <f>IF(E3211=0,0,E3211/D3211*100)</f>
        <v>40.1</v>
      </c>
      <c r="T3211" s="4">
        <f>IF(E3211=0,0,E3211/P3211)</f>
        <v>80.2</v>
      </c>
      <c r="U3211" t="str">
        <f>PROPER(LEFT(R3211,(SEARCH("/",R3211)-2)+1))</f>
        <v>Film &amp; Video</v>
      </c>
      <c r="V3211" t="str">
        <f>PROPER(RIGHT(R3211,LEN(R3211)-SEARCH("/",R3211)))</f>
        <v>Drama</v>
      </c>
    </row>
    <row r="3212" spans="1:22" x14ac:dyDescent="0.25">
      <c r="A3212">
        <v>244</v>
      </c>
      <c r="B3212" s="8">
        <v>39756</v>
      </c>
      <c r="C3212" s="7" t="s">
        <v>4354</v>
      </c>
      <c r="D3212" s="4">
        <v>3500</v>
      </c>
      <c r="E3212" s="4">
        <v>3981.5</v>
      </c>
      <c r="F3212" t="s">
        <v>8219</v>
      </c>
      <c r="G3212" t="s">
        <v>8224</v>
      </c>
      <c r="H3212" t="s">
        <v>8246</v>
      </c>
      <c r="I3212">
        <v>1268723160</v>
      </c>
      <c r="J3212" s="11">
        <f>(((I3212/60)/60)/24)+DATE(1970,1,1)</f>
        <v>40253.29583333333</v>
      </c>
      <c r="K3212">
        <v>1265269559</v>
      </c>
      <c r="L3212" s="15">
        <f>(((K3212/60)/60)/24)+DATE(1970,1,1)</f>
        <v>40213.323599537034</v>
      </c>
      <c r="M3212" s="63">
        <f>DATEDIF(L3212,J3212,"D")</f>
        <v>40</v>
      </c>
      <c r="N3212" s="5">
        <v>40</v>
      </c>
      <c r="O3212" t="b">
        <v>1</v>
      </c>
      <c r="P3212">
        <v>84</v>
      </c>
      <c r="Q3212" t="b">
        <v>1</v>
      </c>
      <c r="R3212" t="s">
        <v>8269</v>
      </c>
      <c r="S3212" s="2">
        <f>IF(E3212=0,0,E3212/D3212*100)</f>
        <v>113.75714285714287</v>
      </c>
      <c r="T3212" s="4">
        <f>IF(E3212=0,0,E3212/P3212)</f>
        <v>47.398809523809526</v>
      </c>
      <c r="U3212" t="str">
        <f>PROPER(LEFT(R3212,(SEARCH("/",R3212)-2)+1))</f>
        <v>Film &amp; Video</v>
      </c>
      <c r="V3212" t="str">
        <f>PROPER(RIGHT(R3212,LEN(R3212)-SEARCH("/",R3212)))</f>
        <v>Documentary</v>
      </c>
    </row>
    <row r="3213" spans="1:22" x14ac:dyDescent="0.25">
      <c r="A3213">
        <v>301</v>
      </c>
      <c r="B3213" s="7" t="s">
        <v>302</v>
      </c>
      <c r="C3213" s="7" t="s">
        <v>4411</v>
      </c>
      <c r="D3213" s="4">
        <v>13000</v>
      </c>
      <c r="E3213" s="4">
        <v>15435.55</v>
      </c>
      <c r="F3213" t="s">
        <v>8219</v>
      </c>
      <c r="G3213" t="s">
        <v>8224</v>
      </c>
      <c r="H3213" t="s">
        <v>8246</v>
      </c>
      <c r="I3213">
        <v>1363711335</v>
      </c>
      <c r="J3213" s="11">
        <f>(((I3213/60)/60)/24)+DATE(1970,1,1)</f>
        <v>41352.696006944447</v>
      </c>
      <c r="K3213">
        <v>1360258935</v>
      </c>
      <c r="L3213" s="15">
        <f>(((K3213/60)/60)/24)+DATE(1970,1,1)</f>
        <v>41312.737673611111</v>
      </c>
      <c r="M3213" s="63">
        <f>DATEDIF(L3213,J3213,"D")</f>
        <v>40</v>
      </c>
      <c r="N3213" s="5">
        <v>40</v>
      </c>
      <c r="O3213" t="b">
        <v>1</v>
      </c>
      <c r="P3213">
        <v>251</v>
      </c>
      <c r="Q3213" t="b">
        <v>1</v>
      </c>
      <c r="R3213" t="s">
        <v>8269</v>
      </c>
      <c r="S3213" s="2">
        <f>IF(E3213=0,0,E3213/D3213*100)</f>
        <v>118.73499999999999</v>
      </c>
      <c r="T3213" s="4">
        <f>IF(E3213=0,0,E3213/P3213)</f>
        <v>61.496215139442228</v>
      </c>
      <c r="U3213" t="str">
        <f>PROPER(LEFT(R3213,(SEARCH("/",R3213)-2)+1))</f>
        <v>Film &amp; Video</v>
      </c>
      <c r="V3213" t="str">
        <f>PROPER(RIGHT(R3213,LEN(R3213)-SEARCH("/",R3213)))</f>
        <v>Documentary</v>
      </c>
    </row>
    <row r="3214" spans="1:22" x14ac:dyDescent="0.25">
      <c r="A3214">
        <v>351</v>
      </c>
      <c r="B3214" s="7" t="s">
        <v>352</v>
      </c>
      <c r="C3214" s="7" t="s">
        <v>4461</v>
      </c>
      <c r="D3214" s="4">
        <v>34000</v>
      </c>
      <c r="E3214" s="4">
        <v>43296</v>
      </c>
      <c r="F3214" t="s">
        <v>8219</v>
      </c>
      <c r="G3214" t="s">
        <v>8227</v>
      </c>
      <c r="H3214" t="s">
        <v>8249</v>
      </c>
      <c r="I3214">
        <v>1460066954</v>
      </c>
      <c r="J3214" s="11">
        <f>(((I3214/60)/60)/24)+DATE(1970,1,1)</f>
        <v>42467.923078703709</v>
      </c>
      <c r="K3214">
        <v>1456614554</v>
      </c>
      <c r="L3214" s="15">
        <f>(((K3214/60)/60)/24)+DATE(1970,1,1)</f>
        <v>42427.964745370366</v>
      </c>
      <c r="M3214" s="63">
        <f>DATEDIF(L3214,J3214,"D")</f>
        <v>40</v>
      </c>
      <c r="N3214" s="5">
        <v>40</v>
      </c>
      <c r="O3214" t="b">
        <v>1</v>
      </c>
      <c r="P3214">
        <v>964</v>
      </c>
      <c r="Q3214" t="b">
        <v>1</v>
      </c>
      <c r="R3214" t="s">
        <v>8269</v>
      </c>
      <c r="S3214" s="2">
        <f>IF(E3214=0,0,E3214/D3214*100)</f>
        <v>127.34117647058822</v>
      </c>
      <c r="T3214" s="4">
        <f>IF(E3214=0,0,E3214/P3214)</f>
        <v>44.912863070539416</v>
      </c>
      <c r="U3214" t="str">
        <f>PROPER(LEFT(R3214,(SEARCH("/",R3214)-2)+1))</f>
        <v>Film &amp; Video</v>
      </c>
      <c r="V3214" t="str">
        <f>PROPER(RIGHT(R3214,LEN(R3214)-SEARCH("/",R3214)))</f>
        <v>Documentary</v>
      </c>
    </row>
    <row r="3215" spans="1:22" x14ac:dyDescent="0.25">
      <c r="A3215">
        <v>357</v>
      </c>
      <c r="B3215" s="7" t="s">
        <v>358</v>
      </c>
      <c r="C3215" s="7" t="s">
        <v>4467</v>
      </c>
      <c r="D3215" s="4">
        <v>15000</v>
      </c>
      <c r="E3215" s="4">
        <v>26100</v>
      </c>
      <c r="F3215" t="s">
        <v>8219</v>
      </c>
      <c r="G3215" t="s">
        <v>8224</v>
      </c>
      <c r="H3215" t="s">
        <v>8246</v>
      </c>
      <c r="I3215">
        <v>1429852797</v>
      </c>
      <c r="J3215" s="11">
        <f>(((I3215/60)/60)/24)+DATE(1970,1,1)</f>
        <v>42118.222187499996</v>
      </c>
      <c r="K3215">
        <v>1426396797</v>
      </c>
      <c r="L3215" s="15">
        <f>(((K3215/60)/60)/24)+DATE(1970,1,1)</f>
        <v>42078.222187499996</v>
      </c>
      <c r="M3215" s="63">
        <f>DATEDIF(L3215,J3215,"D")</f>
        <v>40</v>
      </c>
      <c r="N3215" s="5">
        <v>40</v>
      </c>
      <c r="O3215" t="b">
        <v>1</v>
      </c>
      <c r="P3215">
        <v>303</v>
      </c>
      <c r="Q3215" t="b">
        <v>1</v>
      </c>
      <c r="R3215" t="s">
        <v>8269</v>
      </c>
      <c r="S3215" s="2">
        <f>IF(E3215=0,0,E3215/D3215*100)</f>
        <v>174</v>
      </c>
      <c r="T3215" s="4">
        <f>IF(E3215=0,0,E3215/P3215)</f>
        <v>86.138613861386133</v>
      </c>
      <c r="U3215" t="str">
        <f>PROPER(LEFT(R3215,(SEARCH("/",R3215)-2)+1))</f>
        <v>Film &amp; Video</v>
      </c>
      <c r="V3215" t="str">
        <f>PROPER(RIGHT(R3215,LEN(R3215)-SEARCH("/",R3215)))</f>
        <v>Documentary</v>
      </c>
    </row>
    <row r="3216" spans="1:22" x14ac:dyDescent="0.25">
      <c r="A3216">
        <v>367</v>
      </c>
      <c r="B3216" s="7" t="s">
        <v>368</v>
      </c>
      <c r="C3216" s="7" t="s">
        <v>4477</v>
      </c>
      <c r="D3216" s="4">
        <v>10000</v>
      </c>
      <c r="E3216" s="4">
        <v>10335.01</v>
      </c>
      <c r="F3216" t="s">
        <v>8219</v>
      </c>
      <c r="G3216" t="s">
        <v>8224</v>
      </c>
      <c r="H3216" t="s">
        <v>8246</v>
      </c>
      <c r="I3216">
        <v>1367384340</v>
      </c>
      <c r="J3216" s="11">
        <f>(((I3216/60)/60)/24)+DATE(1970,1,1)</f>
        <v>41395.207638888889</v>
      </c>
      <c r="K3216">
        <v>1363960278</v>
      </c>
      <c r="L3216" s="15">
        <f>(((K3216/60)/60)/24)+DATE(1970,1,1)</f>
        <v>41355.577291666668</v>
      </c>
      <c r="M3216" s="63">
        <f>DATEDIF(L3216,J3216,"D")</f>
        <v>40</v>
      </c>
      <c r="N3216" s="5">
        <v>40</v>
      </c>
      <c r="O3216" t="b">
        <v>0</v>
      </c>
      <c r="P3216">
        <v>119</v>
      </c>
      <c r="Q3216" t="b">
        <v>1</v>
      </c>
      <c r="R3216" t="s">
        <v>8269</v>
      </c>
      <c r="S3216" s="2">
        <f>IF(E3216=0,0,E3216/D3216*100)</f>
        <v>103.3501</v>
      </c>
      <c r="T3216" s="4">
        <f>IF(E3216=0,0,E3216/P3216)</f>
        <v>86.84882352941176</v>
      </c>
      <c r="U3216" t="str">
        <f>PROPER(LEFT(R3216,(SEARCH("/",R3216)-2)+1))</f>
        <v>Film &amp; Video</v>
      </c>
      <c r="V3216" t="str">
        <f>PROPER(RIGHT(R3216,LEN(R3216)-SEARCH("/",R3216)))</f>
        <v>Documentary</v>
      </c>
    </row>
    <row r="3217" spans="1:22" x14ac:dyDescent="0.25">
      <c r="A3217">
        <v>372</v>
      </c>
      <c r="B3217" s="7" t="s">
        <v>373</v>
      </c>
      <c r="C3217" s="7" t="s">
        <v>4482</v>
      </c>
      <c r="D3217" s="4">
        <v>300</v>
      </c>
      <c r="E3217" s="4">
        <v>376</v>
      </c>
      <c r="F3217" t="s">
        <v>8219</v>
      </c>
      <c r="G3217" t="s">
        <v>8225</v>
      </c>
      <c r="H3217" t="s">
        <v>8247</v>
      </c>
      <c r="I3217">
        <v>1459872000</v>
      </c>
      <c r="J3217" s="11">
        <f>(((I3217/60)/60)/24)+DATE(1970,1,1)</f>
        <v>42465.666666666672</v>
      </c>
      <c r="K3217">
        <v>1456408244</v>
      </c>
      <c r="L3217" s="15">
        <f>(((K3217/60)/60)/24)+DATE(1970,1,1)</f>
        <v>42425.576898148152</v>
      </c>
      <c r="M3217" s="63">
        <f>DATEDIF(L3217,J3217,"D")</f>
        <v>40</v>
      </c>
      <c r="N3217" s="5">
        <v>40</v>
      </c>
      <c r="O3217" t="b">
        <v>0</v>
      </c>
      <c r="P3217">
        <v>9</v>
      </c>
      <c r="Q3217" t="b">
        <v>1</v>
      </c>
      <c r="R3217" t="s">
        <v>8269</v>
      </c>
      <c r="S3217" s="2">
        <f>IF(E3217=0,0,E3217/D3217*100)</f>
        <v>125.33333333333334</v>
      </c>
      <c r="T3217" s="4">
        <f>IF(E3217=0,0,E3217/P3217)</f>
        <v>41.777777777777779</v>
      </c>
      <c r="U3217" t="str">
        <f>PROPER(LEFT(R3217,(SEARCH("/",R3217)-2)+1))</f>
        <v>Film &amp; Video</v>
      </c>
      <c r="V3217" t="str">
        <f>PROPER(RIGHT(R3217,LEN(R3217)-SEARCH("/",R3217)))</f>
        <v>Documentary</v>
      </c>
    </row>
    <row r="3218" spans="1:22" x14ac:dyDescent="0.25">
      <c r="A3218">
        <v>408</v>
      </c>
      <c r="B3218" s="7" t="s">
        <v>409</v>
      </c>
      <c r="C3218" s="7" t="s">
        <v>4518</v>
      </c>
      <c r="D3218" s="4">
        <v>6000</v>
      </c>
      <c r="E3218" s="4">
        <v>6086.26</v>
      </c>
      <c r="F3218" t="s">
        <v>8219</v>
      </c>
      <c r="G3218" t="s">
        <v>8224</v>
      </c>
      <c r="H3218" t="s">
        <v>8246</v>
      </c>
      <c r="I3218">
        <v>1383676790</v>
      </c>
      <c r="J3218" s="11">
        <f>(((I3218/60)/60)/24)+DATE(1970,1,1)</f>
        <v>41583.777662037035</v>
      </c>
      <c r="K3218">
        <v>1380217190</v>
      </c>
      <c r="L3218" s="15">
        <f>(((K3218/60)/60)/24)+DATE(1970,1,1)</f>
        <v>41543.735995370371</v>
      </c>
      <c r="M3218" s="63">
        <f>DATEDIF(L3218,J3218,"D")</f>
        <v>40</v>
      </c>
      <c r="N3218" s="5">
        <v>40</v>
      </c>
      <c r="O3218" t="b">
        <v>0</v>
      </c>
      <c r="P3218">
        <v>38</v>
      </c>
      <c r="Q3218" t="b">
        <v>1</v>
      </c>
      <c r="R3218" t="s">
        <v>8269</v>
      </c>
      <c r="S3218" s="2">
        <f>IF(E3218=0,0,E3218/D3218*100)</f>
        <v>101.43766666666667</v>
      </c>
      <c r="T3218" s="4">
        <f>IF(E3218=0,0,E3218/P3218)</f>
        <v>160.16473684210527</v>
      </c>
      <c r="U3218" t="str">
        <f>PROPER(LEFT(R3218,(SEARCH("/",R3218)-2)+1))</f>
        <v>Film &amp; Video</v>
      </c>
      <c r="V3218" t="str">
        <f>PROPER(RIGHT(R3218,LEN(R3218)-SEARCH("/",R3218)))</f>
        <v>Documentary</v>
      </c>
    </row>
    <row r="3219" spans="1:22" x14ac:dyDescent="0.25">
      <c r="A3219">
        <v>515</v>
      </c>
      <c r="B3219" s="7" t="s">
        <v>516</v>
      </c>
      <c r="C3219" s="7" t="s">
        <v>4625</v>
      </c>
      <c r="D3219" s="4">
        <v>97000</v>
      </c>
      <c r="E3219" s="4">
        <v>24651</v>
      </c>
      <c r="F3219" t="s">
        <v>8221</v>
      </c>
      <c r="G3219" t="s">
        <v>8224</v>
      </c>
      <c r="H3219" t="s">
        <v>8246</v>
      </c>
      <c r="I3219">
        <v>1451389601</v>
      </c>
      <c r="J3219" s="11">
        <f>(((I3219/60)/60)/24)+DATE(1970,1,1)</f>
        <v>42367.490752314814</v>
      </c>
      <c r="K3219">
        <v>1447933601</v>
      </c>
      <c r="L3219" s="15">
        <f>(((K3219/60)/60)/24)+DATE(1970,1,1)</f>
        <v>42327.490752314814</v>
      </c>
      <c r="M3219" s="63">
        <f>DATEDIF(L3219,J3219,"D")</f>
        <v>40</v>
      </c>
      <c r="N3219" s="5">
        <v>40</v>
      </c>
      <c r="O3219" t="b">
        <v>0</v>
      </c>
      <c r="P3219">
        <v>34</v>
      </c>
      <c r="Q3219" t="b">
        <v>0</v>
      </c>
      <c r="R3219" t="s">
        <v>8270</v>
      </c>
      <c r="S3219" s="2">
        <f>IF(E3219=0,0,E3219/D3219*100)</f>
        <v>25.41340206185567</v>
      </c>
      <c r="T3219" s="4">
        <f>IF(E3219=0,0,E3219/P3219)</f>
        <v>725.02941176470586</v>
      </c>
      <c r="U3219" t="str">
        <f>PROPER(LEFT(R3219,(SEARCH("/",R3219)-2)+1))</f>
        <v>Film &amp; Video</v>
      </c>
      <c r="V3219" t="str">
        <f>PROPER(RIGHT(R3219,LEN(R3219)-SEARCH("/",R3219)))</f>
        <v>Animation</v>
      </c>
    </row>
    <row r="3220" spans="1:22" x14ac:dyDescent="0.25">
      <c r="A3220">
        <v>536</v>
      </c>
      <c r="B3220" s="7" t="s">
        <v>537</v>
      </c>
      <c r="C3220" s="7" t="s">
        <v>4646</v>
      </c>
      <c r="D3220" s="4">
        <v>3300</v>
      </c>
      <c r="E3220" s="4">
        <v>3902.5</v>
      </c>
      <c r="F3220" t="s">
        <v>8219</v>
      </c>
      <c r="G3220" t="s">
        <v>8225</v>
      </c>
      <c r="H3220" t="s">
        <v>8247</v>
      </c>
      <c r="I3220">
        <v>1438624800</v>
      </c>
      <c r="J3220" s="11">
        <f>(((I3220/60)/60)/24)+DATE(1970,1,1)</f>
        <v>42219.75</v>
      </c>
      <c r="K3220">
        <v>1435133807</v>
      </c>
      <c r="L3220" s="15">
        <f>(((K3220/60)/60)/24)+DATE(1970,1,1)</f>
        <v>42179.344988425932</v>
      </c>
      <c r="M3220" s="63">
        <f>DATEDIF(L3220,J3220,"D")</f>
        <v>40</v>
      </c>
      <c r="N3220" s="5">
        <v>40</v>
      </c>
      <c r="O3220" t="b">
        <v>0</v>
      </c>
      <c r="P3220">
        <v>39</v>
      </c>
      <c r="Q3220" t="b">
        <v>1</v>
      </c>
      <c r="R3220" t="s">
        <v>8271</v>
      </c>
      <c r="S3220" s="2">
        <f>IF(E3220=0,0,E3220/D3220*100)</f>
        <v>118.25757575757576</v>
      </c>
      <c r="T3220" s="4">
        <f>IF(E3220=0,0,E3220/P3220)</f>
        <v>100.06410256410257</v>
      </c>
      <c r="U3220" t="str">
        <f>PROPER(LEFT(R3220,(SEARCH("/",R3220)-2)+1))</f>
        <v>Theater</v>
      </c>
      <c r="V3220" t="str">
        <f>PROPER(RIGHT(R3220,LEN(R3220)-SEARCH("/",R3220)))</f>
        <v>Plays</v>
      </c>
    </row>
    <row r="3221" spans="1:22" x14ac:dyDescent="0.25">
      <c r="A3221">
        <v>545</v>
      </c>
      <c r="B3221" s="7" t="s">
        <v>546</v>
      </c>
      <c r="C3221" s="7" t="s">
        <v>4655</v>
      </c>
      <c r="D3221" s="4">
        <v>50000</v>
      </c>
      <c r="E3221" s="4">
        <v>13692</v>
      </c>
      <c r="F3221" t="s">
        <v>8221</v>
      </c>
      <c r="G3221" t="s">
        <v>8230</v>
      </c>
      <c r="H3221" t="s">
        <v>8249</v>
      </c>
      <c r="I3221">
        <v>1447600389</v>
      </c>
      <c r="J3221" s="11">
        <f>(((I3221/60)/60)/24)+DATE(1970,1,1)</f>
        <v>42323.634131944447</v>
      </c>
      <c r="K3221">
        <v>1444140789</v>
      </c>
      <c r="L3221" s="15">
        <f>(((K3221/60)/60)/24)+DATE(1970,1,1)</f>
        <v>42283.592465277776</v>
      </c>
      <c r="M3221" s="63">
        <f>DATEDIF(L3221,J3221,"D")</f>
        <v>40</v>
      </c>
      <c r="N3221" s="5">
        <v>40</v>
      </c>
      <c r="O3221" t="b">
        <v>0</v>
      </c>
      <c r="P3221">
        <v>34</v>
      </c>
      <c r="Q3221" t="b">
        <v>0</v>
      </c>
      <c r="R3221" t="s">
        <v>8272</v>
      </c>
      <c r="S3221" s="2">
        <f>IF(E3221=0,0,E3221/D3221*100)</f>
        <v>27.383999999999997</v>
      </c>
      <c r="T3221" s="4">
        <f>IF(E3221=0,0,E3221/P3221)</f>
        <v>402.70588235294116</v>
      </c>
      <c r="U3221" t="str">
        <f>PROPER(LEFT(R3221,(SEARCH("/",R3221)-2)+1))</f>
        <v>Technology</v>
      </c>
      <c r="V3221" t="str">
        <f>PROPER(RIGHT(R3221,LEN(R3221)-SEARCH("/",R3221)))</f>
        <v>Web</v>
      </c>
    </row>
    <row r="3222" spans="1:22" x14ac:dyDescent="0.25">
      <c r="A3222">
        <v>667</v>
      </c>
      <c r="B3222" s="7" t="s">
        <v>668</v>
      </c>
      <c r="C3222" s="7" t="s">
        <v>4777</v>
      </c>
      <c r="D3222" s="4">
        <v>50000</v>
      </c>
      <c r="E3222" s="4">
        <v>5010</v>
      </c>
      <c r="F3222" t="s">
        <v>8221</v>
      </c>
      <c r="G3222" t="s">
        <v>8237</v>
      </c>
      <c r="H3222" t="s">
        <v>8249</v>
      </c>
      <c r="I3222">
        <v>1477731463</v>
      </c>
      <c r="J3222" s="11">
        <f>(((I3222/60)/60)/24)+DATE(1970,1,1)</f>
        <v>42672.373414351852</v>
      </c>
      <c r="K3222">
        <v>1474275463</v>
      </c>
      <c r="L3222" s="15">
        <f>(((K3222/60)/60)/24)+DATE(1970,1,1)</f>
        <v>42632.373414351852</v>
      </c>
      <c r="M3222" s="63">
        <f>DATEDIF(L3222,J3222,"D")</f>
        <v>40</v>
      </c>
      <c r="N3222" s="5">
        <v>40</v>
      </c>
      <c r="O3222" t="b">
        <v>0</v>
      </c>
      <c r="P3222">
        <v>28</v>
      </c>
      <c r="Q3222" t="b">
        <v>0</v>
      </c>
      <c r="R3222" t="s">
        <v>8273</v>
      </c>
      <c r="S3222" s="2">
        <f>IF(E3222=0,0,E3222/D3222*100)</f>
        <v>10.02</v>
      </c>
      <c r="T3222" s="4">
        <f>IF(E3222=0,0,E3222/P3222)</f>
        <v>178.92857142857142</v>
      </c>
      <c r="U3222" t="str">
        <f>PROPER(LEFT(R3222,(SEARCH("/",R3222)-2)+1))</f>
        <v>Technology</v>
      </c>
      <c r="V3222" t="str">
        <f>PROPER(RIGHT(R3222,LEN(R3222)-SEARCH("/",R3222)))</f>
        <v>Wearables</v>
      </c>
    </row>
    <row r="3223" spans="1:22" x14ac:dyDescent="0.25">
      <c r="A3223">
        <v>683</v>
      </c>
      <c r="B3223" s="7" t="s">
        <v>684</v>
      </c>
      <c r="C3223" s="7" t="s">
        <v>4793</v>
      </c>
      <c r="D3223" s="4">
        <v>35000</v>
      </c>
      <c r="E3223" s="4">
        <v>298</v>
      </c>
      <c r="F3223" t="s">
        <v>8221</v>
      </c>
      <c r="G3223" t="s">
        <v>8224</v>
      </c>
      <c r="H3223" t="s">
        <v>8246</v>
      </c>
      <c r="I3223">
        <v>1477949764</v>
      </c>
      <c r="J3223" s="11">
        <f>(((I3223/60)/60)/24)+DATE(1970,1,1)</f>
        <v>42674.900046296301</v>
      </c>
      <c r="K3223">
        <v>1474493764</v>
      </c>
      <c r="L3223" s="15">
        <f>(((K3223/60)/60)/24)+DATE(1970,1,1)</f>
        <v>42634.900046296301</v>
      </c>
      <c r="M3223" s="63">
        <f>DATEDIF(L3223,J3223,"D")</f>
        <v>40</v>
      </c>
      <c r="N3223" s="5">
        <v>40</v>
      </c>
      <c r="O3223" t="b">
        <v>0</v>
      </c>
      <c r="P3223">
        <v>3</v>
      </c>
      <c r="Q3223" t="b">
        <v>0</v>
      </c>
      <c r="R3223" t="s">
        <v>8273</v>
      </c>
      <c r="S3223" s="2">
        <f>IF(E3223=0,0,E3223/D3223*100)</f>
        <v>0.85142857142857142</v>
      </c>
      <c r="T3223" s="4">
        <f>IF(E3223=0,0,E3223/P3223)</f>
        <v>99.333333333333329</v>
      </c>
      <c r="U3223" t="str">
        <f>PROPER(LEFT(R3223,(SEARCH("/",R3223)-2)+1))</f>
        <v>Technology</v>
      </c>
      <c r="V3223" t="str">
        <f>PROPER(RIGHT(R3223,LEN(R3223)-SEARCH("/",R3223)))</f>
        <v>Wearables</v>
      </c>
    </row>
    <row r="3224" spans="1:22" x14ac:dyDescent="0.25">
      <c r="A3224">
        <v>707</v>
      </c>
      <c r="B3224" s="7" t="s">
        <v>708</v>
      </c>
      <c r="C3224" s="7" t="s">
        <v>4817</v>
      </c>
      <c r="D3224" s="4">
        <v>68000</v>
      </c>
      <c r="E3224" s="4">
        <v>53670.6</v>
      </c>
      <c r="F3224" t="s">
        <v>8221</v>
      </c>
      <c r="G3224" t="s">
        <v>8225</v>
      </c>
      <c r="H3224" t="s">
        <v>8247</v>
      </c>
      <c r="I3224">
        <v>1483286127</v>
      </c>
      <c r="J3224" s="11">
        <f>(((I3224/60)/60)/24)+DATE(1970,1,1)</f>
        <v>42736.663506944446</v>
      </c>
      <c r="K3224">
        <v>1479830127</v>
      </c>
      <c r="L3224" s="15">
        <f>(((K3224/60)/60)/24)+DATE(1970,1,1)</f>
        <v>42696.663506944446</v>
      </c>
      <c r="M3224" s="63">
        <f>DATEDIF(L3224,J3224,"D")</f>
        <v>40</v>
      </c>
      <c r="N3224" s="5">
        <v>40</v>
      </c>
      <c r="O3224" t="b">
        <v>0</v>
      </c>
      <c r="P3224">
        <v>456</v>
      </c>
      <c r="Q3224" t="b">
        <v>0</v>
      </c>
      <c r="R3224" t="s">
        <v>8273</v>
      </c>
      <c r="S3224" s="2">
        <f>IF(E3224=0,0,E3224/D3224*100)</f>
        <v>78.927352941176466</v>
      </c>
      <c r="T3224" s="4">
        <f>IF(E3224=0,0,E3224/P3224)</f>
        <v>117.69868421052631</v>
      </c>
      <c r="U3224" t="str">
        <f>PROPER(LEFT(R3224,(SEARCH("/",R3224)-2)+1))</f>
        <v>Technology</v>
      </c>
      <c r="V3224" t="str">
        <f>PROPER(RIGHT(R3224,LEN(R3224)-SEARCH("/",R3224)))</f>
        <v>Wearables</v>
      </c>
    </row>
    <row r="3225" spans="1:22" x14ac:dyDescent="0.25">
      <c r="A3225">
        <v>711</v>
      </c>
      <c r="B3225" s="7" t="s">
        <v>712</v>
      </c>
      <c r="C3225" s="7" t="s">
        <v>4821</v>
      </c>
      <c r="D3225" s="4">
        <v>100000</v>
      </c>
      <c r="E3225" s="4">
        <v>33791</v>
      </c>
      <c r="F3225" t="s">
        <v>8221</v>
      </c>
      <c r="G3225" t="s">
        <v>8233</v>
      </c>
      <c r="H3225" t="s">
        <v>8249</v>
      </c>
      <c r="I3225">
        <v>1481716868</v>
      </c>
      <c r="J3225" s="11">
        <f>(((I3225/60)/60)/24)+DATE(1970,1,1)</f>
        <v>42718.500787037032</v>
      </c>
      <c r="K3225">
        <v>1478257268</v>
      </c>
      <c r="L3225" s="15">
        <f>(((K3225/60)/60)/24)+DATE(1970,1,1)</f>
        <v>42678.459120370375</v>
      </c>
      <c r="M3225" s="63">
        <f>DATEDIF(L3225,J3225,"D")</f>
        <v>40</v>
      </c>
      <c r="N3225" s="5">
        <v>40</v>
      </c>
      <c r="O3225" t="b">
        <v>0</v>
      </c>
      <c r="P3225">
        <v>338</v>
      </c>
      <c r="Q3225" t="b">
        <v>0</v>
      </c>
      <c r="R3225" t="s">
        <v>8273</v>
      </c>
      <c r="S3225" s="2">
        <f>IF(E3225=0,0,E3225/D3225*100)</f>
        <v>33.790999999999997</v>
      </c>
      <c r="T3225" s="4">
        <f>IF(E3225=0,0,E3225/P3225)</f>
        <v>99.973372781065095</v>
      </c>
      <c r="U3225" t="str">
        <f>PROPER(LEFT(R3225,(SEARCH("/",R3225)-2)+1))</f>
        <v>Technology</v>
      </c>
      <c r="V3225" t="str">
        <f>PROPER(RIGHT(R3225,LEN(R3225)-SEARCH("/",R3225)))</f>
        <v>Wearables</v>
      </c>
    </row>
    <row r="3226" spans="1:22" x14ac:dyDescent="0.25">
      <c r="A3226">
        <v>715</v>
      </c>
      <c r="B3226" s="7" t="s">
        <v>716</v>
      </c>
      <c r="C3226" s="7" t="s">
        <v>4825</v>
      </c>
      <c r="D3226" s="4">
        <v>27500</v>
      </c>
      <c r="E3226" s="4">
        <v>1389</v>
      </c>
      <c r="F3226" t="s">
        <v>8221</v>
      </c>
      <c r="G3226" t="s">
        <v>8224</v>
      </c>
      <c r="H3226" t="s">
        <v>8246</v>
      </c>
      <c r="I3226">
        <v>1446693040</v>
      </c>
      <c r="J3226" s="11">
        <f>(((I3226/60)/60)/24)+DATE(1970,1,1)</f>
        <v>42313.132407407407</v>
      </c>
      <c r="K3226">
        <v>1443233440</v>
      </c>
      <c r="L3226" s="15">
        <f>(((K3226/60)/60)/24)+DATE(1970,1,1)</f>
        <v>42273.090740740736</v>
      </c>
      <c r="M3226" s="63">
        <f>DATEDIF(L3226,J3226,"D")</f>
        <v>40</v>
      </c>
      <c r="N3226" s="5">
        <v>40</v>
      </c>
      <c r="O3226" t="b">
        <v>0</v>
      </c>
      <c r="P3226">
        <v>12</v>
      </c>
      <c r="Q3226" t="b">
        <v>0</v>
      </c>
      <c r="R3226" t="s">
        <v>8273</v>
      </c>
      <c r="S3226" s="2">
        <f>IF(E3226=0,0,E3226/D3226*100)</f>
        <v>5.0509090909090908</v>
      </c>
      <c r="T3226" s="4">
        <f>IF(E3226=0,0,E3226/P3226)</f>
        <v>115.75</v>
      </c>
      <c r="U3226" t="str">
        <f>PROPER(LEFT(R3226,(SEARCH("/",R3226)-2)+1))</f>
        <v>Technology</v>
      </c>
      <c r="V3226" t="str">
        <f>PROPER(RIGHT(R3226,LEN(R3226)-SEARCH("/",R3226)))</f>
        <v>Wearables</v>
      </c>
    </row>
    <row r="3227" spans="1:22" x14ac:dyDescent="0.25">
      <c r="A3227">
        <v>759</v>
      </c>
      <c r="B3227" s="7" t="s">
        <v>760</v>
      </c>
      <c r="C3227" s="7" t="s">
        <v>4869</v>
      </c>
      <c r="D3227" s="4">
        <v>5000</v>
      </c>
      <c r="E3227" s="4">
        <v>5096</v>
      </c>
      <c r="F3227" t="s">
        <v>8219</v>
      </c>
      <c r="G3227" t="s">
        <v>8225</v>
      </c>
      <c r="H3227" t="s">
        <v>8247</v>
      </c>
      <c r="I3227">
        <v>1404892539</v>
      </c>
      <c r="J3227" s="11">
        <f>(((I3227/60)/60)/24)+DATE(1970,1,1)</f>
        <v>41829.330312500002</v>
      </c>
      <c r="K3227">
        <v>1401436539</v>
      </c>
      <c r="L3227" s="15">
        <f>(((K3227/60)/60)/24)+DATE(1970,1,1)</f>
        <v>41789.330312500002</v>
      </c>
      <c r="M3227" s="63">
        <f>DATEDIF(L3227,J3227,"D")</f>
        <v>40</v>
      </c>
      <c r="N3227" s="5">
        <v>40</v>
      </c>
      <c r="O3227" t="b">
        <v>0</v>
      </c>
      <c r="P3227">
        <v>99</v>
      </c>
      <c r="Q3227" t="b">
        <v>1</v>
      </c>
      <c r="R3227" t="s">
        <v>8274</v>
      </c>
      <c r="S3227" s="2">
        <f>IF(E3227=0,0,E3227/D3227*100)</f>
        <v>101.92000000000002</v>
      </c>
      <c r="T3227" s="4">
        <f>IF(E3227=0,0,E3227/P3227)</f>
        <v>51.474747474747474</v>
      </c>
      <c r="U3227" t="str">
        <f>PROPER(LEFT(R3227,(SEARCH("/",R3227)-2)+1))</f>
        <v>Publishing</v>
      </c>
      <c r="V3227" t="str">
        <f>PROPER(RIGHT(R3227,LEN(R3227)-SEARCH("/",R3227)))</f>
        <v>Nonfiction</v>
      </c>
    </row>
    <row r="3228" spans="1:22" x14ac:dyDescent="0.25">
      <c r="A3228">
        <v>770</v>
      </c>
      <c r="B3228" s="7" t="s">
        <v>771</v>
      </c>
      <c r="C3228" s="7" t="s">
        <v>4880</v>
      </c>
      <c r="D3228" s="4">
        <v>17500</v>
      </c>
      <c r="E3228" s="4">
        <v>0</v>
      </c>
      <c r="F3228" t="s">
        <v>8221</v>
      </c>
      <c r="G3228" t="s">
        <v>8224</v>
      </c>
      <c r="H3228" t="s">
        <v>8246</v>
      </c>
      <c r="I3228">
        <v>1361750369</v>
      </c>
      <c r="J3228" s="11">
        <f>(((I3228/60)/60)/24)+DATE(1970,1,1)</f>
        <v>41329.999641203707</v>
      </c>
      <c r="K3228">
        <v>1358294369</v>
      </c>
      <c r="L3228" s="15">
        <f>(((K3228/60)/60)/24)+DATE(1970,1,1)</f>
        <v>41289.999641203707</v>
      </c>
      <c r="M3228" s="63">
        <f>DATEDIF(L3228,J3228,"D")</f>
        <v>40</v>
      </c>
      <c r="N3228" s="5">
        <v>40</v>
      </c>
      <c r="O3228" t="b">
        <v>0</v>
      </c>
      <c r="P3228">
        <v>0</v>
      </c>
      <c r="Q3228" t="b">
        <v>0</v>
      </c>
      <c r="R3228" t="s">
        <v>8275</v>
      </c>
      <c r="S3228" s="2">
        <f>IF(E3228=0,0,E3228/D3228*100)</f>
        <v>0</v>
      </c>
      <c r="T3228" s="4">
        <f>IF(E3228=0,0,E3228/P3228)</f>
        <v>0</v>
      </c>
      <c r="U3228" t="str">
        <f>PROPER(LEFT(R3228,(SEARCH("/",R3228)-2)+1))</f>
        <v>Publishing</v>
      </c>
      <c r="V3228" t="str">
        <f>PROPER(RIGHT(R3228,LEN(R3228)-SEARCH("/",R3228)))</f>
        <v>Fiction</v>
      </c>
    </row>
    <row r="3229" spans="1:22" x14ac:dyDescent="0.25">
      <c r="A3229">
        <v>784</v>
      </c>
      <c r="B3229" s="7" t="s">
        <v>785</v>
      </c>
      <c r="C3229" s="7" t="s">
        <v>4894</v>
      </c>
      <c r="D3229" s="4">
        <v>1000</v>
      </c>
      <c r="E3229" s="4">
        <v>1025</v>
      </c>
      <c r="F3229" t="s">
        <v>8219</v>
      </c>
      <c r="G3229" t="s">
        <v>8224</v>
      </c>
      <c r="H3229" t="s">
        <v>8246</v>
      </c>
      <c r="I3229">
        <v>1395023719</v>
      </c>
      <c r="J3229" s="11">
        <f>(((I3229/60)/60)/24)+DATE(1970,1,1)</f>
        <v>41715.107858796298</v>
      </c>
      <c r="K3229">
        <v>1391571319</v>
      </c>
      <c r="L3229" s="15">
        <f>(((K3229/60)/60)/24)+DATE(1970,1,1)</f>
        <v>41675.149525462963</v>
      </c>
      <c r="M3229" s="63">
        <f>DATEDIF(L3229,J3229,"D")</f>
        <v>40</v>
      </c>
      <c r="N3229" s="5">
        <v>40</v>
      </c>
      <c r="O3229" t="b">
        <v>0</v>
      </c>
      <c r="P3229">
        <v>10</v>
      </c>
      <c r="Q3229" t="b">
        <v>1</v>
      </c>
      <c r="R3229" t="s">
        <v>8276</v>
      </c>
      <c r="S3229" s="2">
        <f>IF(E3229=0,0,E3229/D3229*100)</f>
        <v>102.49999999999999</v>
      </c>
      <c r="T3229" s="4">
        <f>IF(E3229=0,0,E3229/P3229)</f>
        <v>102.5</v>
      </c>
      <c r="U3229" t="str">
        <f>PROPER(LEFT(R3229,(SEARCH("/",R3229)-2)+1))</f>
        <v>Music</v>
      </c>
      <c r="V3229" t="str">
        <f>PROPER(RIGHT(R3229,LEN(R3229)-SEARCH("/",R3229)))</f>
        <v>Rock</v>
      </c>
    </row>
    <row r="3230" spans="1:22" x14ac:dyDescent="0.25">
      <c r="A3230">
        <v>845</v>
      </c>
      <c r="B3230" s="7" t="s">
        <v>846</v>
      </c>
      <c r="C3230" s="7" t="s">
        <v>4955</v>
      </c>
      <c r="D3230" s="4">
        <v>5000</v>
      </c>
      <c r="E3230" s="4">
        <v>6019.01</v>
      </c>
      <c r="F3230" t="s">
        <v>8219</v>
      </c>
      <c r="G3230" t="s">
        <v>8224</v>
      </c>
      <c r="H3230" t="s">
        <v>8246</v>
      </c>
      <c r="I3230">
        <v>1473047940</v>
      </c>
      <c r="J3230" s="11">
        <f>(((I3230/60)/60)/24)+DATE(1970,1,1)</f>
        <v>42618.165972222225</v>
      </c>
      <c r="K3230">
        <v>1469595396</v>
      </c>
      <c r="L3230" s="15">
        <f>(((K3230/60)/60)/24)+DATE(1970,1,1)</f>
        <v>42578.205972222218</v>
      </c>
      <c r="M3230" s="63">
        <f>DATEDIF(L3230,J3230,"D")</f>
        <v>40</v>
      </c>
      <c r="N3230" s="5">
        <v>40</v>
      </c>
      <c r="O3230" t="b">
        <v>0</v>
      </c>
      <c r="P3230">
        <v>177</v>
      </c>
      <c r="Q3230" t="b">
        <v>1</v>
      </c>
      <c r="R3230" t="s">
        <v>8277</v>
      </c>
      <c r="S3230" s="2">
        <f>IF(E3230=0,0,E3230/D3230*100)</f>
        <v>120.3802</v>
      </c>
      <c r="T3230" s="4">
        <f>IF(E3230=0,0,E3230/P3230)</f>
        <v>34.005706214689269</v>
      </c>
      <c r="U3230" t="str">
        <f>PROPER(LEFT(R3230,(SEARCH("/",R3230)-2)+1))</f>
        <v>Music</v>
      </c>
      <c r="V3230" t="str">
        <f>PROPER(RIGHT(R3230,LEN(R3230)-SEARCH("/",R3230)))</f>
        <v>Metal</v>
      </c>
    </row>
    <row r="3231" spans="1:22" x14ac:dyDescent="0.25">
      <c r="A3231">
        <v>873</v>
      </c>
      <c r="B3231" s="7" t="s">
        <v>874</v>
      </c>
      <c r="C3231" s="7" t="s">
        <v>4983</v>
      </c>
      <c r="D3231" s="4">
        <v>3500</v>
      </c>
      <c r="E3231" s="4">
        <v>45</v>
      </c>
      <c r="F3231" t="s">
        <v>8221</v>
      </c>
      <c r="G3231" t="s">
        <v>8224</v>
      </c>
      <c r="H3231" t="s">
        <v>8246</v>
      </c>
      <c r="I3231">
        <v>1352610040</v>
      </c>
      <c r="J3231" s="11">
        <f>(((I3231/60)/60)/24)+DATE(1970,1,1)</f>
        <v>41224.208796296298</v>
      </c>
      <c r="K3231">
        <v>1349150440</v>
      </c>
      <c r="L3231" s="15">
        <f>(((K3231/60)/60)/24)+DATE(1970,1,1)</f>
        <v>41184.167129629634</v>
      </c>
      <c r="M3231" s="63">
        <f>DATEDIF(L3231,J3231,"D")</f>
        <v>40</v>
      </c>
      <c r="N3231" s="5">
        <v>40</v>
      </c>
      <c r="O3231" t="b">
        <v>0</v>
      </c>
      <c r="P3231">
        <v>5</v>
      </c>
      <c r="Q3231" t="b">
        <v>0</v>
      </c>
      <c r="R3231" t="s">
        <v>8278</v>
      </c>
      <c r="S3231" s="2">
        <f>IF(E3231=0,0,E3231/D3231*100)</f>
        <v>1.2857142857142856</v>
      </c>
      <c r="T3231" s="4">
        <f>IF(E3231=0,0,E3231/P3231)</f>
        <v>9</v>
      </c>
      <c r="U3231" t="str">
        <f>PROPER(LEFT(R3231,(SEARCH("/",R3231)-2)+1))</f>
        <v>Music</v>
      </c>
      <c r="V3231" t="str">
        <f>PROPER(RIGHT(R3231,LEN(R3231)-SEARCH("/",R3231)))</f>
        <v>Jazz</v>
      </c>
    </row>
    <row r="3232" spans="1:22" x14ac:dyDescent="0.25">
      <c r="A3232">
        <v>955</v>
      </c>
      <c r="B3232" s="7" t="s">
        <v>956</v>
      </c>
      <c r="C3232" s="7" t="s">
        <v>5065</v>
      </c>
      <c r="D3232" s="4">
        <v>300000</v>
      </c>
      <c r="E3232" s="4">
        <v>16984</v>
      </c>
      <c r="F3232" t="s">
        <v>8221</v>
      </c>
      <c r="G3232" t="s">
        <v>8224</v>
      </c>
      <c r="H3232" t="s">
        <v>8246</v>
      </c>
      <c r="I3232">
        <v>1473750300</v>
      </c>
      <c r="J3232" s="11">
        <f>(((I3232/60)/60)/24)+DATE(1970,1,1)</f>
        <v>42626.295138888891</v>
      </c>
      <c r="K3232">
        <v>1470294300</v>
      </c>
      <c r="L3232" s="15">
        <f>(((K3232/60)/60)/24)+DATE(1970,1,1)</f>
        <v>42586.295138888891</v>
      </c>
      <c r="M3232" s="63">
        <f>DATEDIF(L3232,J3232,"D")</f>
        <v>40</v>
      </c>
      <c r="N3232" s="5">
        <v>40</v>
      </c>
      <c r="O3232" t="b">
        <v>0</v>
      </c>
      <c r="P3232">
        <v>93</v>
      </c>
      <c r="Q3232" t="b">
        <v>0</v>
      </c>
      <c r="R3232" t="s">
        <v>8273</v>
      </c>
      <c r="S3232" s="2">
        <f>IF(E3232=0,0,E3232/D3232*100)</f>
        <v>5.6613333333333333</v>
      </c>
      <c r="T3232" s="4">
        <f>IF(E3232=0,0,E3232/P3232)</f>
        <v>182.6236559139785</v>
      </c>
      <c r="U3232" t="str">
        <f>PROPER(LEFT(R3232,(SEARCH("/",R3232)-2)+1))</f>
        <v>Technology</v>
      </c>
      <c r="V3232" t="str">
        <f>PROPER(RIGHT(R3232,LEN(R3232)-SEARCH("/",R3232)))</f>
        <v>Wearables</v>
      </c>
    </row>
    <row r="3233" spans="1:22" x14ac:dyDescent="0.25">
      <c r="A3233">
        <v>964</v>
      </c>
      <c r="B3233" s="7" t="s">
        <v>965</v>
      </c>
      <c r="C3233" s="7" t="s">
        <v>5074</v>
      </c>
      <c r="D3233" s="4">
        <v>110000</v>
      </c>
      <c r="E3233" s="4">
        <v>879</v>
      </c>
      <c r="F3233" t="s">
        <v>8221</v>
      </c>
      <c r="G3233" t="s">
        <v>8229</v>
      </c>
      <c r="H3233" t="s">
        <v>8251</v>
      </c>
      <c r="I3233">
        <v>1441119919</v>
      </c>
      <c r="J3233" s="11">
        <f>(((I3233/60)/60)/24)+DATE(1970,1,1)</f>
        <v>42248.628692129627</v>
      </c>
      <c r="K3233">
        <v>1437663919</v>
      </c>
      <c r="L3233" s="15">
        <f>(((K3233/60)/60)/24)+DATE(1970,1,1)</f>
        <v>42208.628692129627</v>
      </c>
      <c r="M3233" s="63">
        <f>DATEDIF(L3233,J3233,"D")</f>
        <v>40</v>
      </c>
      <c r="N3233" s="5">
        <v>40</v>
      </c>
      <c r="O3233" t="b">
        <v>0</v>
      </c>
      <c r="P3233">
        <v>29</v>
      </c>
      <c r="Q3233" t="b">
        <v>0</v>
      </c>
      <c r="R3233" t="s">
        <v>8273</v>
      </c>
      <c r="S3233" s="2">
        <f>IF(E3233=0,0,E3233/D3233*100)</f>
        <v>0.79909090909090907</v>
      </c>
      <c r="T3233" s="4">
        <f>IF(E3233=0,0,E3233/P3233)</f>
        <v>30.310344827586206</v>
      </c>
      <c r="U3233" t="str">
        <f>PROPER(LEFT(R3233,(SEARCH("/",R3233)-2)+1))</f>
        <v>Technology</v>
      </c>
      <c r="V3233" t="str">
        <f>PROPER(RIGHT(R3233,LEN(R3233)-SEARCH("/",R3233)))</f>
        <v>Wearables</v>
      </c>
    </row>
    <row r="3234" spans="1:22" x14ac:dyDescent="0.25">
      <c r="A3234">
        <v>987</v>
      </c>
      <c r="B3234" s="7" t="s">
        <v>988</v>
      </c>
      <c r="C3234" s="7" t="s">
        <v>5097</v>
      </c>
      <c r="D3234" s="4">
        <v>50000</v>
      </c>
      <c r="E3234" s="4">
        <v>6610</v>
      </c>
      <c r="F3234" t="s">
        <v>8221</v>
      </c>
      <c r="G3234" t="s">
        <v>8233</v>
      </c>
      <c r="H3234" t="s">
        <v>8249</v>
      </c>
      <c r="I3234">
        <v>1403507050</v>
      </c>
      <c r="J3234" s="11">
        <f>(((I3234/60)/60)/24)+DATE(1970,1,1)</f>
        <v>41813.294560185182</v>
      </c>
      <c r="K3234">
        <v>1400051050</v>
      </c>
      <c r="L3234" s="15">
        <f>(((K3234/60)/60)/24)+DATE(1970,1,1)</f>
        <v>41773.294560185182</v>
      </c>
      <c r="M3234" s="63">
        <f>DATEDIF(L3234,J3234,"D")</f>
        <v>40</v>
      </c>
      <c r="N3234" s="5">
        <v>40</v>
      </c>
      <c r="O3234" t="b">
        <v>0</v>
      </c>
      <c r="P3234">
        <v>41</v>
      </c>
      <c r="Q3234" t="b">
        <v>0</v>
      </c>
      <c r="R3234" t="s">
        <v>8273</v>
      </c>
      <c r="S3234" s="2">
        <f>IF(E3234=0,0,E3234/D3234*100)</f>
        <v>13.22</v>
      </c>
      <c r="T3234" s="4">
        <f>IF(E3234=0,0,E3234/P3234)</f>
        <v>161.21951219512195</v>
      </c>
      <c r="U3234" t="str">
        <f>PROPER(LEFT(R3234,(SEARCH("/",R3234)-2)+1))</f>
        <v>Technology</v>
      </c>
      <c r="V3234" t="str">
        <f>PROPER(RIGHT(R3234,LEN(R3234)-SEARCH("/",R3234)))</f>
        <v>Wearables</v>
      </c>
    </row>
    <row r="3235" spans="1:22" x14ac:dyDescent="0.25">
      <c r="A3235">
        <v>1017</v>
      </c>
      <c r="B3235" s="7" t="s">
        <v>1018</v>
      </c>
      <c r="C3235" s="7" t="s">
        <v>5127</v>
      </c>
      <c r="D3235" s="4">
        <v>250000</v>
      </c>
      <c r="E3235" s="4">
        <v>57197</v>
      </c>
      <c r="F3235" t="s">
        <v>8220</v>
      </c>
      <c r="G3235" t="s">
        <v>8224</v>
      </c>
      <c r="H3235" t="s">
        <v>8246</v>
      </c>
      <c r="I3235">
        <v>1448125935</v>
      </c>
      <c r="J3235" s="11">
        <f>(((I3235/60)/60)/24)+DATE(1970,1,1)</f>
        <v>42329.716840277775</v>
      </c>
      <c r="K3235">
        <v>1444666335</v>
      </c>
      <c r="L3235" s="15">
        <f>(((K3235/60)/60)/24)+DATE(1970,1,1)</f>
        <v>42289.675173611111</v>
      </c>
      <c r="M3235" s="63">
        <f>DATEDIF(L3235,J3235,"D")</f>
        <v>40</v>
      </c>
      <c r="N3235" s="5">
        <v>40</v>
      </c>
      <c r="O3235" t="b">
        <v>0</v>
      </c>
      <c r="P3235">
        <v>355</v>
      </c>
      <c r="Q3235" t="b">
        <v>0</v>
      </c>
      <c r="R3235" t="s">
        <v>8273</v>
      </c>
      <c r="S3235" s="2">
        <f>IF(E3235=0,0,E3235/D3235*100)</f>
        <v>22.878799999999998</v>
      </c>
      <c r="T3235" s="4">
        <f>IF(E3235=0,0,E3235/P3235)</f>
        <v>161.11830985915492</v>
      </c>
      <c r="U3235" t="str">
        <f>PROPER(LEFT(R3235,(SEARCH("/",R3235)-2)+1))</f>
        <v>Technology</v>
      </c>
      <c r="V3235" t="str">
        <f>PROPER(RIGHT(R3235,LEN(R3235)-SEARCH("/",R3235)))</f>
        <v>Wearables</v>
      </c>
    </row>
    <row r="3236" spans="1:22" x14ac:dyDescent="0.25">
      <c r="A3236">
        <v>1048</v>
      </c>
      <c r="B3236" s="7" t="s">
        <v>1049</v>
      </c>
      <c r="C3236" s="7" t="s">
        <v>5158</v>
      </c>
      <c r="D3236" s="4">
        <v>15000</v>
      </c>
      <c r="E3236" s="4">
        <v>212</v>
      </c>
      <c r="F3236" t="s">
        <v>8220</v>
      </c>
      <c r="G3236" t="s">
        <v>8224</v>
      </c>
      <c r="H3236" t="s">
        <v>8246</v>
      </c>
      <c r="I3236">
        <v>1474766189</v>
      </c>
      <c r="J3236" s="11">
        <f>(((I3236/60)/60)/24)+DATE(1970,1,1)</f>
        <v>42638.053113425922</v>
      </c>
      <c r="K3236">
        <v>1471310189</v>
      </c>
      <c r="L3236" s="15">
        <f>(((K3236/60)/60)/24)+DATE(1970,1,1)</f>
        <v>42598.053113425922</v>
      </c>
      <c r="M3236" s="63">
        <f>DATEDIF(L3236,J3236,"D")</f>
        <v>40</v>
      </c>
      <c r="N3236" s="5">
        <v>40</v>
      </c>
      <c r="O3236" t="b">
        <v>0</v>
      </c>
      <c r="P3236">
        <v>4</v>
      </c>
      <c r="Q3236" t="b">
        <v>0</v>
      </c>
      <c r="R3236" t="s">
        <v>8281</v>
      </c>
      <c r="S3236" s="2">
        <f>IF(E3236=0,0,E3236/D3236*100)</f>
        <v>1.4133333333333333</v>
      </c>
      <c r="T3236" s="4">
        <f>IF(E3236=0,0,E3236/P3236)</f>
        <v>53</v>
      </c>
      <c r="U3236" t="str">
        <f>PROPER(LEFT(R3236,(SEARCH("/",R3236)-2)+1))</f>
        <v>Journalism</v>
      </c>
      <c r="V3236" t="str">
        <f>PROPER(RIGHT(R3236,LEN(R3236)-SEARCH("/",R3236)))</f>
        <v>Audio</v>
      </c>
    </row>
    <row r="3237" spans="1:22" x14ac:dyDescent="0.25">
      <c r="A3237">
        <v>1097</v>
      </c>
      <c r="B3237" s="7" t="s">
        <v>1098</v>
      </c>
      <c r="C3237" s="7" t="s">
        <v>5207</v>
      </c>
      <c r="D3237" s="4">
        <v>100000</v>
      </c>
      <c r="E3237" s="4">
        <v>47</v>
      </c>
      <c r="F3237" t="s">
        <v>8221</v>
      </c>
      <c r="G3237" t="s">
        <v>8224</v>
      </c>
      <c r="H3237" t="s">
        <v>8246</v>
      </c>
      <c r="I3237">
        <v>1393786877</v>
      </c>
      <c r="J3237" s="11">
        <f>(((I3237/60)/60)/24)+DATE(1970,1,1)</f>
        <v>41700.792557870373</v>
      </c>
      <c r="K3237">
        <v>1390330877</v>
      </c>
      <c r="L3237" s="15">
        <f>(((K3237/60)/60)/24)+DATE(1970,1,1)</f>
        <v>41660.792557870373</v>
      </c>
      <c r="M3237" s="63">
        <f>DATEDIF(L3237,J3237,"D")</f>
        <v>40</v>
      </c>
      <c r="N3237" s="5">
        <v>40</v>
      </c>
      <c r="O3237" t="b">
        <v>0</v>
      </c>
      <c r="P3237">
        <v>7</v>
      </c>
      <c r="Q3237" t="b">
        <v>0</v>
      </c>
      <c r="R3237" t="s">
        <v>8282</v>
      </c>
      <c r="S3237" s="2">
        <f>IF(E3237=0,0,E3237/D3237*100)</f>
        <v>4.7E-2</v>
      </c>
      <c r="T3237" s="4">
        <f>IF(E3237=0,0,E3237/P3237)</f>
        <v>6.7142857142857144</v>
      </c>
      <c r="U3237" t="str">
        <f>PROPER(LEFT(R3237,(SEARCH("/",R3237)-2)+1))</f>
        <v>Games</v>
      </c>
      <c r="V3237" t="str">
        <f>PROPER(RIGHT(R3237,LEN(R3237)-SEARCH("/",R3237)))</f>
        <v>Video Games</v>
      </c>
    </row>
    <row r="3238" spans="1:22" x14ac:dyDescent="0.25">
      <c r="A3238">
        <v>1102</v>
      </c>
      <c r="B3238" s="7" t="s">
        <v>1103</v>
      </c>
      <c r="C3238" s="7" t="s">
        <v>5212</v>
      </c>
      <c r="D3238" s="4">
        <v>8000</v>
      </c>
      <c r="E3238" s="4">
        <v>425</v>
      </c>
      <c r="F3238" t="s">
        <v>8221</v>
      </c>
      <c r="G3238" t="s">
        <v>8224</v>
      </c>
      <c r="H3238" t="s">
        <v>8246</v>
      </c>
      <c r="I3238">
        <v>1386568740</v>
      </c>
      <c r="J3238" s="11">
        <f>(((I3238/60)/60)/24)+DATE(1970,1,1)</f>
        <v>41617.249305555553</v>
      </c>
      <c r="K3238">
        <v>1383095125</v>
      </c>
      <c r="L3238" s="15">
        <f>(((K3238/60)/60)/24)+DATE(1970,1,1)</f>
        <v>41577.045428240745</v>
      </c>
      <c r="M3238" s="63">
        <f>DATEDIF(L3238,J3238,"D")</f>
        <v>40</v>
      </c>
      <c r="N3238" s="5">
        <v>40</v>
      </c>
      <c r="O3238" t="b">
        <v>0</v>
      </c>
      <c r="P3238">
        <v>24</v>
      </c>
      <c r="Q3238" t="b">
        <v>0</v>
      </c>
      <c r="R3238" t="s">
        <v>8282</v>
      </c>
      <c r="S3238" s="2">
        <f>IF(E3238=0,0,E3238/D3238*100)</f>
        <v>5.3125</v>
      </c>
      <c r="T3238" s="4">
        <f>IF(E3238=0,0,E3238/P3238)</f>
        <v>17.708333333333332</v>
      </c>
      <c r="U3238" t="str">
        <f>PROPER(LEFT(R3238,(SEARCH("/",R3238)-2)+1))</f>
        <v>Games</v>
      </c>
      <c r="V3238" t="str">
        <f>PROPER(RIGHT(R3238,LEN(R3238)-SEARCH("/",R3238)))</f>
        <v>Video Games</v>
      </c>
    </row>
    <row r="3239" spans="1:22" x14ac:dyDescent="0.25">
      <c r="A3239">
        <v>1235</v>
      </c>
      <c r="B3239" s="7" t="s">
        <v>1236</v>
      </c>
      <c r="C3239" s="7" t="s">
        <v>5345</v>
      </c>
      <c r="D3239" s="4">
        <v>7534</v>
      </c>
      <c r="E3239" s="4">
        <v>210</v>
      </c>
      <c r="F3239" t="s">
        <v>8220</v>
      </c>
      <c r="G3239" t="s">
        <v>8224</v>
      </c>
      <c r="H3239" t="s">
        <v>8246</v>
      </c>
      <c r="I3239">
        <v>1387077299</v>
      </c>
      <c r="J3239" s="11">
        <f>(((I3239/60)/60)/24)+DATE(1970,1,1)</f>
        <v>41623.135405092595</v>
      </c>
      <c r="K3239">
        <v>1383621299</v>
      </c>
      <c r="L3239" s="15">
        <f>(((K3239/60)/60)/24)+DATE(1970,1,1)</f>
        <v>41583.135405092595</v>
      </c>
      <c r="M3239" s="63">
        <f>DATEDIF(L3239,J3239,"D")</f>
        <v>40</v>
      </c>
      <c r="N3239" s="5">
        <v>40</v>
      </c>
      <c r="O3239" t="b">
        <v>0</v>
      </c>
      <c r="P3239">
        <v>6</v>
      </c>
      <c r="Q3239" t="b">
        <v>0</v>
      </c>
      <c r="R3239" t="s">
        <v>8286</v>
      </c>
      <c r="S3239" s="2">
        <f>IF(E3239=0,0,E3239/D3239*100)</f>
        <v>2.7873639500929119</v>
      </c>
      <c r="T3239" s="4">
        <f>IF(E3239=0,0,E3239/P3239)</f>
        <v>35</v>
      </c>
      <c r="U3239" t="str">
        <f>PROPER(LEFT(R3239,(SEARCH("/",R3239)-2)+1))</f>
        <v>Music</v>
      </c>
      <c r="V3239" t="str">
        <f>PROPER(RIGHT(R3239,LEN(R3239)-SEARCH("/",R3239)))</f>
        <v>World Music</v>
      </c>
    </row>
    <row r="3240" spans="1:22" x14ac:dyDescent="0.25">
      <c r="A3240">
        <v>1279</v>
      </c>
      <c r="B3240" s="7" t="s">
        <v>1280</v>
      </c>
      <c r="C3240" s="7" t="s">
        <v>5389</v>
      </c>
      <c r="D3240" s="4">
        <v>12516</v>
      </c>
      <c r="E3240" s="4">
        <v>13864.17</v>
      </c>
      <c r="F3240" t="s">
        <v>8219</v>
      </c>
      <c r="G3240" t="s">
        <v>8224</v>
      </c>
      <c r="H3240" t="s">
        <v>8246</v>
      </c>
      <c r="I3240">
        <v>1395624170</v>
      </c>
      <c r="J3240" s="11">
        <f>(((I3240/60)/60)/24)+DATE(1970,1,1)</f>
        <v>41722.057523148149</v>
      </c>
      <c r="K3240">
        <v>1392171770</v>
      </c>
      <c r="L3240" s="15">
        <f>(((K3240/60)/60)/24)+DATE(1970,1,1)</f>
        <v>41682.099189814813</v>
      </c>
      <c r="M3240" s="63">
        <f>DATEDIF(L3240,J3240,"D")</f>
        <v>40</v>
      </c>
      <c r="N3240" s="5">
        <v>40</v>
      </c>
      <c r="O3240" t="b">
        <v>1</v>
      </c>
      <c r="P3240">
        <v>189</v>
      </c>
      <c r="Q3240" t="b">
        <v>1</v>
      </c>
      <c r="R3240" t="s">
        <v>8276</v>
      </c>
      <c r="S3240" s="2">
        <f>IF(E3240=0,0,E3240/D3240*100)</f>
        <v>110.77157238734421</v>
      </c>
      <c r="T3240" s="4">
        <f>IF(E3240=0,0,E3240/P3240)</f>
        <v>73.355396825396824</v>
      </c>
      <c r="U3240" t="str">
        <f>PROPER(LEFT(R3240,(SEARCH("/",R3240)-2)+1))</f>
        <v>Music</v>
      </c>
      <c r="V3240" t="str">
        <f>PROPER(RIGHT(R3240,LEN(R3240)-SEARCH("/",R3240)))</f>
        <v>Rock</v>
      </c>
    </row>
    <row r="3241" spans="1:22" x14ac:dyDescent="0.25">
      <c r="A3241">
        <v>1308</v>
      </c>
      <c r="B3241" s="7" t="s">
        <v>1309</v>
      </c>
      <c r="C3241" s="7" t="s">
        <v>5418</v>
      </c>
      <c r="D3241" s="4">
        <v>10000</v>
      </c>
      <c r="E3241" s="4">
        <v>1136</v>
      </c>
      <c r="F3241" t="s">
        <v>8220</v>
      </c>
      <c r="G3241" t="s">
        <v>8224</v>
      </c>
      <c r="H3241" t="s">
        <v>8246</v>
      </c>
      <c r="I3241">
        <v>1475937812</v>
      </c>
      <c r="J3241" s="11">
        <f>(((I3241/60)/60)/24)+DATE(1970,1,1)</f>
        <v>42651.613564814819</v>
      </c>
      <c r="K3241">
        <v>1472481812</v>
      </c>
      <c r="L3241" s="15">
        <f>(((K3241/60)/60)/24)+DATE(1970,1,1)</f>
        <v>42611.613564814819</v>
      </c>
      <c r="M3241" s="63">
        <f>DATEDIF(L3241,J3241,"D")</f>
        <v>40</v>
      </c>
      <c r="N3241" s="5">
        <v>40</v>
      </c>
      <c r="O3241" t="b">
        <v>0</v>
      </c>
      <c r="P3241">
        <v>38</v>
      </c>
      <c r="Q3241" t="b">
        <v>0</v>
      </c>
      <c r="R3241" t="s">
        <v>8273</v>
      </c>
      <c r="S3241" s="2">
        <f>IF(E3241=0,0,E3241/D3241*100)</f>
        <v>11.360000000000001</v>
      </c>
      <c r="T3241" s="4">
        <f>IF(E3241=0,0,E3241/P3241)</f>
        <v>29.894736842105264</v>
      </c>
      <c r="U3241" t="str">
        <f>PROPER(LEFT(R3241,(SEARCH("/",R3241)-2)+1))</f>
        <v>Technology</v>
      </c>
      <c r="V3241" t="str">
        <f>PROPER(RIGHT(R3241,LEN(R3241)-SEARCH("/",R3241)))</f>
        <v>Wearables</v>
      </c>
    </row>
    <row r="3242" spans="1:22" x14ac:dyDescent="0.25">
      <c r="A3242">
        <v>1329</v>
      </c>
      <c r="B3242" s="7" t="s">
        <v>1330</v>
      </c>
      <c r="C3242" s="7" t="s">
        <v>5439</v>
      </c>
      <c r="D3242" s="4">
        <v>50000</v>
      </c>
      <c r="E3242" s="4">
        <v>408</v>
      </c>
      <c r="F3242" t="s">
        <v>8220</v>
      </c>
      <c r="G3242" t="s">
        <v>8224</v>
      </c>
      <c r="H3242" t="s">
        <v>8246</v>
      </c>
      <c r="I3242">
        <v>1417501145</v>
      </c>
      <c r="J3242" s="11">
        <f>(((I3242/60)/60)/24)+DATE(1970,1,1)</f>
        <v>41975.263252314813</v>
      </c>
      <c r="K3242">
        <v>1414041545</v>
      </c>
      <c r="L3242" s="15">
        <f>(((K3242/60)/60)/24)+DATE(1970,1,1)</f>
        <v>41935.221585648149</v>
      </c>
      <c r="M3242" s="63">
        <f>DATEDIF(L3242,J3242,"D")</f>
        <v>40</v>
      </c>
      <c r="N3242" s="5">
        <v>40</v>
      </c>
      <c r="O3242" t="b">
        <v>0</v>
      </c>
      <c r="P3242">
        <v>9</v>
      </c>
      <c r="Q3242" t="b">
        <v>0</v>
      </c>
      <c r="R3242" t="s">
        <v>8273</v>
      </c>
      <c r="S3242" s="2">
        <f>IF(E3242=0,0,E3242/D3242*100)</f>
        <v>0.81600000000000006</v>
      </c>
      <c r="T3242" s="4">
        <f>IF(E3242=0,0,E3242/P3242)</f>
        <v>45.333333333333336</v>
      </c>
      <c r="U3242" t="str">
        <f>PROPER(LEFT(R3242,(SEARCH("/",R3242)-2)+1))</f>
        <v>Technology</v>
      </c>
      <c r="V3242" t="str">
        <f>PROPER(RIGHT(R3242,LEN(R3242)-SEARCH("/",R3242)))</f>
        <v>Wearables</v>
      </c>
    </row>
    <row r="3243" spans="1:22" x14ac:dyDescent="0.25">
      <c r="A3243">
        <v>1415</v>
      </c>
      <c r="B3243" s="7" t="s">
        <v>1416</v>
      </c>
      <c r="C3243" s="7" t="s">
        <v>5525</v>
      </c>
      <c r="D3243" s="4">
        <v>4400</v>
      </c>
      <c r="E3243" s="4">
        <v>800</v>
      </c>
      <c r="F3243" t="s">
        <v>8221</v>
      </c>
      <c r="G3243" t="s">
        <v>8224</v>
      </c>
      <c r="H3243" t="s">
        <v>8246</v>
      </c>
      <c r="I3243">
        <v>1439741591</v>
      </c>
      <c r="J3243" s="11">
        <f>(((I3243/60)/60)/24)+DATE(1970,1,1)</f>
        <v>42232.675821759258</v>
      </c>
      <c r="K3243">
        <v>1436285591</v>
      </c>
      <c r="L3243" s="15">
        <f>(((K3243/60)/60)/24)+DATE(1970,1,1)</f>
        <v>42192.675821759258</v>
      </c>
      <c r="M3243" s="63">
        <f>DATEDIF(L3243,J3243,"D")</f>
        <v>40</v>
      </c>
      <c r="N3243" s="5">
        <v>40</v>
      </c>
      <c r="O3243" t="b">
        <v>0</v>
      </c>
      <c r="P3243">
        <v>9</v>
      </c>
      <c r="Q3243" t="b">
        <v>0</v>
      </c>
      <c r="R3243" t="s">
        <v>8287</v>
      </c>
      <c r="S3243" s="2">
        <f>IF(E3243=0,0,E3243/D3243*100)</f>
        <v>18.181818181818183</v>
      </c>
      <c r="T3243" s="4">
        <f>IF(E3243=0,0,E3243/P3243)</f>
        <v>88.888888888888886</v>
      </c>
      <c r="U3243" t="str">
        <f>PROPER(LEFT(R3243,(SEARCH("/",R3243)-2)+1))</f>
        <v>Publishing</v>
      </c>
      <c r="V3243" t="str">
        <f>PROPER(RIGHT(R3243,LEN(R3243)-SEARCH("/",R3243)))</f>
        <v>Translations</v>
      </c>
    </row>
    <row r="3244" spans="1:22" x14ac:dyDescent="0.25">
      <c r="A3244">
        <v>1514</v>
      </c>
      <c r="B3244" s="7" t="s">
        <v>1515</v>
      </c>
      <c r="C3244" s="7" t="s">
        <v>5624</v>
      </c>
      <c r="D3244" s="4">
        <v>25000</v>
      </c>
      <c r="E3244" s="4">
        <v>26619</v>
      </c>
      <c r="F3244" t="s">
        <v>8219</v>
      </c>
      <c r="G3244" t="s">
        <v>8224</v>
      </c>
      <c r="H3244" t="s">
        <v>8246</v>
      </c>
      <c r="I3244">
        <v>1443363640</v>
      </c>
      <c r="J3244" s="11">
        <f>(((I3244/60)/60)/24)+DATE(1970,1,1)</f>
        <v>42274.597685185188</v>
      </c>
      <c r="K3244">
        <v>1439907640</v>
      </c>
      <c r="L3244" s="15">
        <f>(((K3244/60)/60)/24)+DATE(1970,1,1)</f>
        <v>42234.597685185188</v>
      </c>
      <c r="M3244" s="63">
        <f>DATEDIF(L3244,J3244,"D")</f>
        <v>40</v>
      </c>
      <c r="N3244" s="5">
        <v>40</v>
      </c>
      <c r="O3244" t="b">
        <v>1</v>
      </c>
      <c r="P3244">
        <v>176</v>
      </c>
      <c r="Q3244" t="b">
        <v>1</v>
      </c>
      <c r="R3244" t="s">
        <v>8285</v>
      </c>
      <c r="S3244" s="2">
        <f>IF(E3244=0,0,E3244/D3244*100)</f>
        <v>106.476</v>
      </c>
      <c r="T3244" s="4">
        <f>IF(E3244=0,0,E3244/P3244)</f>
        <v>151.24431818181819</v>
      </c>
      <c r="U3244" t="str">
        <f>PROPER(LEFT(R3244,(SEARCH("/",R3244)-2)+1))</f>
        <v>Photography</v>
      </c>
      <c r="V3244" t="str">
        <f>PROPER(RIGHT(R3244,LEN(R3244)-SEARCH("/",R3244)))</f>
        <v>Photobooks</v>
      </c>
    </row>
    <row r="3245" spans="1:22" x14ac:dyDescent="0.25">
      <c r="A3245">
        <v>1573</v>
      </c>
      <c r="B3245" s="7" t="s">
        <v>1574</v>
      </c>
      <c r="C3245" s="7" t="s">
        <v>5683</v>
      </c>
      <c r="D3245" s="4">
        <v>9000</v>
      </c>
      <c r="E3245" s="4">
        <v>223</v>
      </c>
      <c r="F3245" t="s">
        <v>8220</v>
      </c>
      <c r="G3245" t="s">
        <v>8229</v>
      </c>
      <c r="H3245" t="s">
        <v>8251</v>
      </c>
      <c r="I3245">
        <v>1491019140</v>
      </c>
      <c r="J3245" s="11">
        <f>(((I3245/60)/60)/24)+DATE(1970,1,1)</f>
        <v>42826.165972222225</v>
      </c>
      <c r="K3245">
        <v>1487548802</v>
      </c>
      <c r="L3245" s="15">
        <f>(((K3245/60)/60)/24)+DATE(1970,1,1)</f>
        <v>42786.000023148154</v>
      </c>
      <c r="M3245" s="63">
        <f>DATEDIF(L3245,J3245,"D")</f>
        <v>40</v>
      </c>
      <c r="N3245" s="5">
        <v>40</v>
      </c>
      <c r="O3245" t="b">
        <v>0</v>
      </c>
      <c r="P3245">
        <v>3</v>
      </c>
      <c r="Q3245" t="b">
        <v>0</v>
      </c>
      <c r="R3245" t="s">
        <v>8290</v>
      </c>
      <c r="S3245" s="2">
        <f>IF(E3245=0,0,E3245/D3245*100)</f>
        <v>2.4777777777777779</v>
      </c>
      <c r="T3245" s="4">
        <f>IF(E3245=0,0,E3245/P3245)</f>
        <v>74.333333333333329</v>
      </c>
      <c r="U3245" t="str">
        <f>PROPER(LEFT(R3245,(SEARCH("/",R3245)-2)+1))</f>
        <v>Publishing</v>
      </c>
      <c r="V3245" t="str">
        <f>PROPER(RIGHT(R3245,LEN(R3245)-SEARCH("/",R3245)))</f>
        <v>Art Books</v>
      </c>
    </row>
    <row r="3246" spans="1:22" x14ac:dyDescent="0.25">
      <c r="A3246">
        <v>1604</v>
      </c>
      <c r="B3246" s="7" t="s">
        <v>1605</v>
      </c>
      <c r="C3246" s="7" t="s">
        <v>5714</v>
      </c>
      <c r="D3246" s="4">
        <v>2800</v>
      </c>
      <c r="E3246" s="4">
        <v>3419</v>
      </c>
      <c r="F3246" t="s">
        <v>8219</v>
      </c>
      <c r="G3246" t="s">
        <v>8224</v>
      </c>
      <c r="H3246" t="s">
        <v>8246</v>
      </c>
      <c r="I3246">
        <v>1332011835</v>
      </c>
      <c r="J3246" s="11">
        <f>(((I3246/60)/60)/24)+DATE(1970,1,1)</f>
        <v>40985.80364583333</v>
      </c>
      <c r="K3246">
        <v>1328559435</v>
      </c>
      <c r="L3246" s="15">
        <f>(((K3246/60)/60)/24)+DATE(1970,1,1)</f>
        <v>40945.845312500001</v>
      </c>
      <c r="M3246" s="63">
        <f>DATEDIF(L3246,J3246,"D")</f>
        <v>40</v>
      </c>
      <c r="N3246" s="5">
        <v>40</v>
      </c>
      <c r="O3246" t="b">
        <v>0</v>
      </c>
      <c r="P3246">
        <v>70</v>
      </c>
      <c r="Q3246" t="b">
        <v>1</v>
      </c>
      <c r="R3246" t="s">
        <v>8276</v>
      </c>
      <c r="S3246" s="2">
        <f>IF(E3246=0,0,E3246/D3246*100)</f>
        <v>122.10714285714286</v>
      </c>
      <c r="T3246" s="4">
        <f>IF(E3246=0,0,E3246/P3246)</f>
        <v>48.842857142857142</v>
      </c>
      <c r="U3246" t="str">
        <f>PROPER(LEFT(R3246,(SEARCH("/",R3246)-2)+1))</f>
        <v>Music</v>
      </c>
      <c r="V3246" t="str">
        <f>PROPER(RIGHT(R3246,LEN(R3246)-SEARCH("/",R3246)))</f>
        <v>Rock</v>
      </c>
    </row>
    <row r="3247" spans="1:22" x14ac:dyDescent="0.25">
      <c r="A3247">
        <v>1618</v>
      </c>
      <c r="B3247" s="7" t="s">
        <v>1619</v>
      </c>
      <c r="C3247" s="7" t="s">
        <v>5728</v>
      </c>
      <c r="D3247" s="4">
        <v>1500</v>
      </c>
      <c r="E3247" s="4">
        <v>1576</v>
      </c>
      <c r="F3247" t="s">
        <v>8219</v>
      </c>
      <c r="G3247" t="s">
        <v>8224</v>
      </c>
      <c r="H3247" t="s">
        <v>8246</v>
      </c>
      <c r="I3247">
        <v>1362757335</v>
      </c>
      <c r="J3247" s="11">
        <f>(((I3247/60)/60)/24)+DATE(1970,1,1)</f>
        <v>41341.654340277775</v>
      </c>
      <c r="K3247">
        <v>1359301335</v>
      </c>
      <c r="L3247" s="15">
        <f>(((K3247/60)/60)/24)+DATE(1970,1,1)</f>
        <v>41301.654340277775</v>
      </c>
      <c r="M3247" s="63">
        <f>DATEDIF(L3247,J3247,"D")</f>
        <v>40</v>
      </c>
      <c r="N3247" s="5">
        <v>40</v>
      </c>
      <c r="O3247" t="b">
        <v>0</v>
      </c>
      <c r="P3247">
        <v>27</v>
      </c>
      <c r="Q3247" t="b">
        <v>1</v>
      </c>
      <c r="R3247" t="s">
        <v>8276</v>
      </c>
      <c r="S3247" s="2">
        <f>IF(E3247=0,0,E3247/D3247*100)</f>
        <v>105.06666666666666</v>
      </c>
      <c r="T3247" s="4">
        <f>IF(E3247=0,0,E3247/P3247)</f>
        <v>58.370370370370374</v>
      </c>
      <c r="U3247" t="str">
        <f>PROPER(LEFT(R3247,(SEARCH("/",R3247)-2)+1))</f>
        <v>Music</v>
      </c>
      <c r="V3247" t="str">
        <f>PROPER(RIGHT(R3247,LEN(R3247)-SEARCH("/",R3247)))</f>
        <v>Rock</v>
      </c>
    </row>
    <row r="3248" spans="1:22" x14ac:dyDescent="0.25">
      <c r="A3248">
        <v>1622</v>
      </c>
      <c r="B3248" s="7" t="s">
        <v>1623</v>
      </c>
      <c r="C3248" s="7" t="s">
        <v>5732</v>
      </c>
      <c r="D3248" s="4">
        <v>6900</v>
      </c>
      <c r="E3248" s="4">
        <v>7019</v>
      </c>
      <c r="F3248" t="s">
        <v>8219</v>
      </c>
      <c r="G3248" t="s">
        <v>8224</v>
      </c>
      <c r="H3248" t="s">
        <v>8246</v>
      </c>
      <c r="I3248">
        <v>1418803140</v>
      </c>
      <c r="J3248" s="11">
        <f>(((I3248/60)/60)/24)+DATE(1970,1,1)</f>
        <v>41990.332638888889</v>
      </c>
      <c r="K3248">
        <v>1415343874</v>
      </c>
      <c r="L3248" s="15">
        <f>(((K3248/60)/60)/24)+DATE(1970,1,1)</f>
        <v>41950.29483796296</v>
      </c>
      <c r="M3248" s="63">
        <f>DATEDIF(L3248,J3248,"D")</f>
        <v>40</v>
      </c>
      <c r="N3248" s="5">
        <v>40</v>
      </c>
      <c r="O3248" t="b">
        <v>0</v>
      </c>
      <c r="P3248">
        <v>65</v>
      </c>
      <c r="Q3248" t="b">
        <v>1</v>
      </c>
      <c r="R3248" t="s">
        <v>8276</v>
      </c>
      <c r="S3248" s="2">
        <f>IF(E3248=0,0,E3248/D3248*100)</f>
        <v>101.72463768115942</v>
      </c>
      <c r="T3248" s="4">
        <f>IF(E3248=0,0,E3248/P3248)</f>
        <v>107.98461538461538</v>
      </c>
      <c r="U3248" t="str">
        <f>PROPER(LEFT(R3248,(SEARCH("/",R3248)-2)+1))</f>
        <v>Music</v>
      </c>
      <c r="V3248" t="str">
        <f>PROPER(RIGHT(R3248,LEN(R3248)-SEARCH("/",R3248)))</f>
        <v>Rock</v>
      </c>
    </row>
    <row r="3249" spans="1:22" x14ac:dyDescent="0.25">
      <c r="A3249">
        <v>1624</v>
      </c>
      <c r="B3249" s="7" t="s">
        <v>1625</v>
      </c>
      <c r="C3249" s="7" t="s">
        <v>5734</v>
      </c>
      <c r="D3249" s="4">
        <v>1000</v>
      </c>
      <c r="E3249" s="4">
        <v>1180</v>
      </c>
      <c r="F3249" t="s">
        <v>8219</v>
      </c>
      <c r="G3249" t="s">
        <v>8224</v>
      </c>
      <c r="H3249" t="s">
        <v>8246</v>
      </c>
      <c r="I3249">
        <v>1357721335</v>
      </c>
      <c r="J3249" s="11">
        <f>(((I3249/60)/60)/24)+DATE(1970,1,1)</f>
        <v>41283.367303240739</v>
      </c>
      <c r="K3249">
        <v>1354265335</v>
      </c>
      <c r="L3249" s="15">
        <f>(((K3249/60)/60)/24)+DATE(1970,1,1)</f>
        <v>41243.367303240739</v>
      </c>
      <c r="M3249" s="63">
        <f>DATEDIF(L3249,J3249,"D")</f>
        <v>40</v>
      </c>
      <c r="N3249" s="5">
        <v>40</v>
      </c>
      <c r="O3249" t="b">
        <v>0</v>
      </c>
      <c r="P3249">
        <v>25</v>
      </c>
      <c r="Q3249" t="b">
        <v>1</v>
      </c>
      <c r="R3249" t="s">
        <v>8276</v>
      </c>
      <c r="S3249" s="2">
        <f>IF(E3249=0,0,E3249/D3249*100)</f>
        <v>118</v>
      </c>
      <c r="T3249" s="4">
        <f>IF(E3249=0,0,E3249/P3249)</f>
        <v>47.2</v>
      </c>
      <c r="U3249" t="str">
        <f>PROPER(LEFT(R3249,(SEARCH("/",R3249)-2)+1))</f>
        <v>Music</v>
      </c>
      <c r="V3249" t="str">
        <f>PROPER(RIGHT(R3249,LEN(R3249)-SEARCH("/",R3249)))</f>
        <v>Rock</v>
      </c>
    </row>
    <row r="3250" spans="1:22" x14ac:dyDescent="0.25">
      <c r="A3250">
        <v>1708</v>
      </c>
      <c r="B3250" s="7" t="s">
        <v>1709</v>
      </c>
      <c r="C3250" s="7" t="s">
        <v>5818</v>
      </c>
      <c r="D3250" s="4">
        <v>7000</v>
      </c>
      <c r="E3250" s="4">
        <v>0</v>
      </c>
      <c r="F3250" t="s">
        <v>8221</v>
      </c>
      <c r="G3250" t="s">
        <v>8224</v>
      </c>
      <c r="H3250" t="s">
        <v>8246</v>
      </c>
      <c r="I3250">
        <v>1462135706</v>
      </c>
      <c r="J3250" s="11">
        <f>(((I3250/60)/60)/24)+DATE(1970,1,1)</f>
        <v>42491.866967592592</v>
      </c>
      <c r="K3250">
        <v>1458679706</v>
      </c>
      <c r="L3250" s="15">
        <f>(((K3250/60)/60)/24)+DATE(1970,1,1)</f>
        <v>42451.866967592592</v>
      </c>
      <c r="M3250" s="63">
        <f>DATEDIF(L3250,J3250,"D")</f>
        <v>40</v>
      </c>
      <c r="N3250" s="5">
        <v>40</v>
      </c>
      <c r="O3250" t="b">
        <v>0</v>
      </c>
      <c r="P3250">
        <v>0</v>
      </c>
      <c r="Q3250" t="b">
        <v>0</v>
      </c>
      <c r="R3250" t="s">
        <v>8293</v>
      </c>
      <c r="S3250" s="2">
        <f>IF(E3250=0,0,E3250/D3250*100)</f>
        <v>0</v>
      </c>
      <c r="T3250" s="4">
        <f>IF(E3250=0,0,E3250/P3250)</f>
        <v>0</v>
      </c>
      <c r="U3250" t="str">
        <f>PROPER(LEFT(R3250,(SEARCH("/",R3250)-2)+1))</f>
        <v>Music</v>
      </c>
      <c r="V3250" t="str">
        <f>PROPER(RIGHT(R3250,LEN(R3250)-SEARCH("/",R3250)))</f>
        <v>Faith</v>
      </c>
    </row>
    <row r="3251" spans="1:22" x14ac:dyDescent="0.25">
      <c r="A3251">
        <v>1716</v>
      </c>
      <c r="B3251" s="7" t="s">
        <v>1717</v>
      </c>
      <c r="C3251" s="7" t="s">
        <v>5826</v>
      </c>
      <c r="D3251" s="4">
        <v>2000</v>
      </c>
      <c r="E3251" s="4">
        <v>150</v>
      </c>
      <c r="F3251" t="s">
        <v>8221</v>
      </c>
      <c r="G3251" t="s">
        <v>8224</v>
      </c>
      <c r="H3251" t="s">
        <v>8246</v>
      </c>
      <c r="I3251">
        <v>1481295099</v>
      </c>
      <c r="J3251" s="11">
        <f>(((I3251/60)/60)/24)+DATE(1970,1,1)</f>
        <v>42713.619201388887</v>
      </c>
      <c r="K3251">
        <v>1477835499</v>
      </c>
      <c r="L3251" s="15">
        <f>(((K3251/60)/60)/24)+DATE(1970,1,1)</f>
        <v>42673.577534722222</v>
      </c>
      <c r="M3251" s="63">
        <f>DATEDIF(L3251,J3251,"D")</f>
        <v>40</v>
      </c>
      <c r="N3251" s="5">
        <v>40</v>
      </c>
      <c r="O3251" t="b">
        <v>0</v>
      </c>
      <c r="P3251">
        <v>3</v>
      </c>
      <c r="Q3251" t="b">
        <v>0</v>
      </c>
      <c r="R3251" t="s">
        <v>8293</v>
      </c>
      <c r="S3251" s="2">
        <f>IF(E3251=0,0,E3251/D3251*100)</f>
        <v>7.5</v>
      </c>
      <c r="T3251" s="4">
        <f>IF(E3251=0,0,E3251/P3251)</f>
        <v>50</v>
      </c>
      <c r="U3251" t="str">
        <f>PROPER(LEFT(R3251,(SEARCH("/",R3251)-2)+1))</f>
        <v>Music</v>
      </c>
      <c r="V3251" t="str">
        <f>PROPER(RIGHT(R3251,LEN(R3251)-SEARCH("/",R3251)))</f>
        <v>Faith</v>
      </c>
    </row>
    <row r="3252" spans="1:22" x14ac:dyDescent="0.25">
      <c r="A3252">
        <v>1756</v>
      </c>
      <c r="B3252" s="7" t="s">
        <v>1757</v>
      </c>
      <c r="C3252" s="7" t="s">
        <v>5866</v>
      </c>
      <c r="D3252" s="4">
        <v>5500</v>
      </c>
      <c r="E3252" s="4">
        <v>5655.6</v>
      </c>
      <c r="F3252" t="s">
        <v>8219</v>
      </c>
      <c r="G3252" t="s">
        <v>8224</v>
      </c>
      <c r="H3252" t="s">
        <v>8246</v>
      </c>
      <c r="I3252">
        <v>1472443269</v>
      </c>
      <c r="J3252" s="11">
        <f>(((I3252/60)/60)/24)+DATE(1970,1,1)</f>
        <v>42611.167465277773</v>
      </c>
      <c r="K3252">
        <v>1468987269</v>
      </c>
      <c r="L3252" s="15">
        <f>(((K3252/60)/60)/24)+DATE(1970,1,1)</f>
        <v>42571.167465277773</v>
      </c>
      <c r="M3252" s="63">
        <f>DATEDIF(L3252,J3252,"D")</f>
        <v>40</v>
      </c>
      <c r="N3252" s="5">
        <v>40</v>
      </c>
      <c r="O3252" t="b">
        <v>0</v>
      </c>
      <c r="P3252">
        <v>120</v>
      </c>
      <c r="Q3252" t="b">
        <v>1</v>
      </c>
      <c r="R3252" t="s">
        <v>8285</v>
      </c>
      <c r="S3252" s="2">
        <f>IF(E3252=0,0,E3252/D3252*100)</f>
        <v>102.82909090909091</v>
      </c>
      <c r="T3252" s="4">
        <f>IF(E3252=0,0,E3252/P3252)</f>
        <v>47.13</v>
      </c>
      <c r="U3252" t="str">
        <f>PROPER(LEFT(R3252,(SEARCH("/",R3252)-2)+1))</f>
        <v>Photography</v>
      </c>
      <c r="V3252" t="str">
        <f>PROPER(RIGHT(R3252,LEN(R3252)-SEARCH("/",R3252)))</f>
        <v>Photobooks</v>
      </c>
    </row>
    <row r="3253" spans="1:22" x14ac:dyDescent="0.25">
      <c r="A3253">
        <v>1804</v>
      </c>
      <c r="B3253" s="7" t="s">
        <v>1805</v>
      </c>
      <c r="C3253" s="7" t="s">
        <v>5914</v>
      </c>
      <c r="D3253" s="4">
        <v>15500</v>
      </c>
      <c r="E3253" s="4">
        <v>5452</v>
      </c>
      <c r="F3253" t="s">
        <v>8221</v>
      </c>
      <c r="G3253" t="s">
        <v>8224</v>
      </c>
      <c r="H3253" t="s">
        <v>8246</v>
      </c>
      <c r="I3253">
        <v>1447521404</v>
      </c>
      <c r="J3253" s="11">
        <f>(((I3253/60)/60)/24)+DATE(1970,1,1)</f>
        <v>42322.719953703709</v>
      </c>
      <c r="K3253">
        <v>1444061804</v>
      </c>
      <c r="L3253" s="15">
        <f>(((K3253/60)/60)/24)+DATE(1970,1,1)</f>
        <v>42282.678287037037</v>
      </c>
      <c r="M3253" s="63">
        <f>DATEDIF(L3253,J3253,"D")</f>
        <v>40</v>
      </c>
      <c r="N3253" s="5">
        <v>40</v>
      </c>
      <c r="O3253" t="b">
        <v>1</v>
      </c>
      <c r="P3253">
        <v>52</v>
      </c>
      <c r="Q3253" t="b">
        <v>0</v>
      </c>
      <c r="R3253" t="s">
        <v>8285</v>
      </c>
      <c r="S3253" s="2">
        <f>IF(E3253=0,0,E3253/D3253*100)</f>
        <v>35.174193548387095</v>
      </c>
      <c r="T3253" s="4">
        <f>IF(E3253=0,0,E3253/P3253)</f>
        <v>104.84615384615384</v>
      </c>
      <c r="U3253" t="str">
        <f>PROPER(LEFT(R3253,(SEARCH("/",R3253)-2)+1))</f>
        <v>Photography</v>
      </c>
      <c r="V3253" t="str">
        <f>PROPER(RIGHT(R3253,LEN(R3253)-SEARCH("/",R3253)))</f>
        <v>Photobooks</v>
      </c>
    </row>
    <row r="3254" spans="1:22" x14ac:dyDescent="0.25">
      <c r="A3254">
        <v>1834</v>
      </c>
      <c r="B3254" s="7" t="s">
        <v>1835</v>
      </c>
      <c r="C3254" s="7" t="s">
        <v>5944</v>
      </c>
      <c r="D3254" s="4">
        <v>10000</v>
      </c>
      <c r="E3254" s="4">
        <v>11805</v>
      </c>
      <c r="F3254" t="s">
        <v>8219</v>
      </c>
      <c r="G3254" t="s">
        <v>8224</v>
      </c>
      <c r="H3254" t="s">
        <v>8246</v>
      </c>
      <c r="I3254">
        <v>1422140895</v>
      </c>
      <c r="J3254" s="11">
        <f>(((I3254/60)/60)/24)+DATE(1970,1,1)</f>
        <v>42028.964062500003</v>
      </c>
      <c r="K3254">
        <v>1418684895</v>
      </c>
      <c r="L3254" s="15">
        <f>(((K3254/60)/60)/24)+DATE(1970,1,1)</f>
        <v>41988.964062500003</v>
      </c>
      <c r="M3254" s="63">
        <f>DATEDIF(L3254,J3254,"D")</f>
        <v>40</v>
      </c>
      <c r="N3254" s="5">
        <v>40</v>
      </c>
      <c r="O3254" t="b">
        <v>0</v>
      </c>
      <c r="P3254">
        <v>90</v>
      </c>
      <c r="Q3254" t="b">
        <v>1</v>
      </c>
      <c r="R3254" t="s">
        <v>8276</v>
      </c>
      <c r="S3254" s="2">
        <f>IF(E3254=0,0,E3254/D3254*100)</f>
        <v>118.05000000000001</v>
      </c>
      <c r="T3254" s="4">
        <f>IF(E3254=0,0,E3254/P3254)</f>
        <v>131.16666666666666</v>
      </c>
      <c r="U3254" t="str">
        <f>PROPER(LEFT(R3254,(SEARCH("/",R3254)-2)+1))</f>
        <v>Music</v>
      </c>
      <c r="V3254" t="str">
        <f>PROPER(RIGHT(R3254,LEN(R3254)-SEARCH("/",R3254)))</f>
        <v>Rock</v>
      </c>
    </row>
    <row r="3255" spans="1:22" x14ac:dyDescent="0.25">
      <c r="A3255">
        <v>1871</v>
      </c>
      <c r="B3255" s="7" t="s">
        <v>1872</v>
      </c>
      <c r="C3255" s="7" t="s">
        <v>5981</v>
      </c>
      <c r="D3255" s="4">
        <v>6500</v>
      </c>
      <c r="E3255" s="4">
        <v>4666</v>
      </c>
      <c r="F3255" t="s">
        <v>8221</v>
      </c>
      <c r="G3255" t="s">
        <v>8224</v>
      </c>
      <c r="H3255" t="s">
        <v>8246</v>
      </c>
      <c r="I3255">
        <v>1416512901</v>
      </c>
      <c r="J3255" s="11">
        <f>(((I3255/60)/60)/24)+DATE(1970,1,1)</f>
        <v>41963.825243055559</v>
      </c>
      <c r="K3255">
        <v>1413053301</v>
      </c>
      <c r="L3255" s="15">
        <f>(((K3255/60)/60)/24)+DATE(1970,1,1)</f>
        <v>41923.783576388887</v>
      </c>
      <c r="M3255" s="63">
        <f>DATEDIF(L3255,J3255,"D")</f>
        <v>40</v>
      </c>
      <c r="N3255" s="5">
        <v>40</v>
      </c>
      <c r="O3255" t="b">
        <v>0</v>
      </c>
      <c r="P3255">
        <v>95</v>
      </c>
      <c r="Q3255" t="b">
        <v>0</v>
      </c>
      <c r="R3255" t="s">
        <v>8283</v>
      </c>
      <c r="S3255" s="2">
        <f>IF(E3255=0,0,E3255/D3255*100)</f>
        <v>71.784615384615378</v>
      </c>
      <c r="T3255" s="4">
        <f>IF(E3255=0,0,E3255/P3255)</f>
        <v>49.11578947368421</v>
      </c>
      <c r="U3255" t="str">
        <f>PROPER(LEFT(R3255,(SEARCH("/",R3255)-2)+1))</f>
        <v>Games</v>
      </c>
      <c r="V3255" t="str">
        <f>PROPER(RIGHT(R3255,LEN(R3255)-SEARCH("/",R3255)))</f>
        <v>Mobile Games</v>
      </c>
    </row>
    <row r="3256" spans="1:22" x14ac:dyDescent="0.25">
      <c r="A3256">
        <v>1945</v>
      </c>
      <c r="B3256" s="7" t="s">
        <v>1946</v>
      </c>
      <c r="C3256" s="7" t="s">
        <v>6055</v>
      </c>
      <c r="D3256" s="4">
        <v>100000</v>
      </c>
      <c r="E3256" s="4">
        <v>348018</v>
      </c>
      <c r="F3256" t="s">
        <v>8219</v>
      </c>
      <c r="G3256" t="s">
        <v>8227</v>
      </c>
      <c r="H3256" t="s">
        <v>8249</v>
      </c>
      <c r="I3256">
        <v>1436680958</v>
      </c>
      <c r="J3256" s="11">
        <f>(((I3256/60)/60)/24)+DATE(1970,1,1)</f>
        <v>42197.251828703709</v>
      </c>
      <c r="K3256">
        <v>1433224958</v>
      </c>
      <c r="L3256" s="15">
        <f>(((K3256/60)/60)/24)+DATE(1970,1,1)</f>
        <v>42157.251828703709</v>
      </c>
      <c r="M3256" s="63">
        <f>DATEDIF(L3256,J3256,"D")</f>
        <v>40</v>
      </c>
      <c r="N3256" s="5">
        <v>40</v>
      </c>
      <c r="O3256" t="b">
        <v>1</v>
      </c>
      <c r="P3256">
        <v>680</v>
      </c>
      <c r="Q3256" t="b">
        <v>1</v>
      </c>
      <c r="R3256" t="s">
        <v>8295</v>
      </c>
      <c r="S3256" s="2">
        <f>IF(E3256=0,0,E3256/D3256*100)</f>
        <v>348.01799999999997</v>
      </c>
      <c r="T3256" s="4">
        <f>IF(E3256=0,0,E3256/P3256)</f>
        <v>511.79117647058825</v>
      </c>
      <c r="U3256" t="str">
        <f>PROPER(LEFT(R3256,(SEARCH("/",R3256)-2)+1))</f>
        <v>Technology</v>
      </c>
      <c r="V3256" t="str">
        <f>PROPER(RIGHT(R3256,LEN(R3256)-SEARCH("/",R3256)))</f>
        <v>Hardware</v>
      </c>
    </row>
    <row r="3257" spans="1:22" x14ac:dyDescent="0.25">
      <c r="A3257">
        <v>1961</v>
      </c>
      <c r="B3257" s="7" t="s">
        <v>1962</v>
      </c>
      <c r="C3257" s="7" t="s">
        <v>6071</v>
      </c>
      <c r="D3257" s="4">
        <v>10000</v>
      </c>
      <c r="E3257" s="4">
        <v>110538.12</v>
      </c>
      <c r="F3257" t="s">
        <v>8219</v>
      </c>
      <c r="G3257" t="s">
        <v>8224</v>
      </c>
      <c r="H3257" t="s">
        <v>8246</v>
      </c>
      <c r="I3257">
        <v>1349495940</v>
      </c>
      <c r="J3257" s="11">
        <f>(((I3257/60)/60)/24)+DATE(1970,1,1)</f>
        <v>41188.165972222225</v>
      </c>
      <c r="K3257">
        <v>1346042417</v>
      </c>
      <c r="L3257" s="15">
        <f>(((K3257/60)/60)/24)+DATE(1970,1,1)</f>
        <v>41148.194641203707</v>
      </c>
      <c r="M3257" s="63">
        <f>DATEDIF(L3257,J3257,"D")</f>
        <v>40</v>
      </c>
      <c r="N3257" s="5">
        <v>40</v>
      </c>
      <c r="O3257" t="b">
        <v>1</v>
      </c>
      <c r="P3257">
        <v>1633</v>
      </c>
      <c r="Q3257" t="b">
        <v>1</v>
      </c>
      <c r="R3257" t="s">
        <v>8295</v>
      </c>
      <c r="S3257" s="2">
        <f>IF(E3257=0,0,E3257/D3257*100)</f>
        <v>1105.3811999999998</v>
      </c>
      <c r="T3257" s="4">
        <f>IF(E3257=0,0,E3257/P3257)</f>
        <v>67.690214329454989</v>
      </c>
      <c r="U3257" t="str">
        <f>PROPER(LEFT(R3257,(SEARCH("/",R3257)-2)+1))</f>
        <v>Technology</v>
      </c>
      <c r="V3257" t="str">
        <f>PROPER(RIGHT(R3257,LEN(R3257)-SEARCH("/",R3257)))</f>
        <v>Hardware</v>
      </c>
    </row>
    <row r="3258" spans="1:22" x14ac:dyDescent="0.25">
      <c r="A3258">
        <v>1980</v>
      </c>
      <c r="B3258" s="7" t="s">
        <v>1981</v>
      </c>
      <c r="C3258" s="7" t="s">
        <v>6090</v>
      </c>
      <c r="D3258" s="4">
        <v>50000</v>
      </c>
      <c r="E3258" s="4">
        <v>177412.01</v>
      </c>
      <c r="F3258" t="s">
        <v>8219</v>
      </c>
      <c r="G3258" t="s">
        <v>8236</v>
      </c>
      <c r="H3258" t="s">
        <v>8249</v>
      </c>
      <c r="I3258">
        <v>1459684862</v>
      </c>
      <c r="J3258" s="11">
        <f>(((I3258/60)/60)/24)+DATE(1970,1,1)</f>
        <v>42463.500717592593</v>
      </c>
      <c r="K3258">
        <v>1456232462</v>
      </c>
      <c r="L3258" s="15">
        <f>(((K3258/60)/60)/24)+DATE(1970,1,1)</f>
        <v>42423.542384259257</v>
      </c>
      <c r="M3258" s="63">
        <f>DATEDIF(L3258,J3258,"D")</f>
        <v>40</v>
      </c>
      <c r="N3258" s="5">
        <v>40</v>
      </c>
      <c r="O3258" t="b">
        <v>1</v>
      </c>
      <c r="P3258">
        <v>1945</v>
      </c>
      <c r="Q3258" t="b">
        <v>1</v>
      </c>
      <c r="R3258" t="s">
        <v>8295</v>
      </c>
      <c r="S3258" s="2">
        <f>IF(E3258=0,0,E3258/D3258*100)</f>
        <v>354.82402000000002</v>
      </c>
      <c r="T3258" s="4">
        <f>IF(E3258=0,0,E3258/P3258)</f>
        <v>91.214401028277635</v>
      </c>
      <c r="U3258" t="str">
        <f>PROPER(LEFT(R3258,(SEARCH("/",R3258)-2)+1))</f>
        <v>Technology</v>
      </c>
      <c r="V3258" t="str">
        <f>PROPER(RIGHT(R3258,LEN(R3258)-SEARCH("/",R3258)))</f>
        <v>Hardware</v>
      </c>
    </row>
    <row r="3259" spans="1:22" x14ac:dyDescent="0.25">
      <c r="A3259">
        <v>2050</v>
      </c>
      <c r="B3259" s="7" t="s">
        <v>2051</v>
      </c>
      <c r="C3259" s="7" t="s">
        <v>6160</v>
      </c>
      <c r="D3259" s="4">
        <v>10000</v>
      </c>
      <c r="E3259" s="4">
        <v>47327</v>
      </c>
      <c r="F3259" t="s">
        <v>8219</v>
      </c>
      <c r="G3259" t="s">
        <v>8224</v>
      </c>
      <c r="H3259" t="s">
        <v>8246</v>
      </c>
      <c r="I3259">
        <v>1433036578</v>
      </c>
      <c r="J3259" s="11">
        <f>(((I3259/60)/60)/24)+DATE(1970,1,1)</f>
        <v>42155.071504629625</v>
      </c>
      <c r="K3259">
        <v>1429580578</v>
      </c>
      <c r="L3259" s="15">
        <f>(((K3259/60)/60)/24)+DATE(1970,1,1)</f>
        <v>42115.071504629625</v>
      </c>
      <c r="M3259" s="63">
        <f>DATEDIF(L3259,J3259,"D")</f>
        <v>40</v>
      </c>
      <c r="N3259" s="5">
        <v>40</v>
      </c>
      <c r="O3259" t="b">
        <v>0</v>
      </c>
      <c r="P3259">
        <v>170</v>
      </c>
      <c r="Q3259" t="b">
        <v>1</v>
      </c>
      <c r="R3259" t="s">
        <v>8295</v>
      </c>
      <c r="S3259" s="2">
        <f>IF(E3259=0,0,E3259/D3259*100)</f>
        <v>473.27000000000004</v>
      </c>
      <c r="T3259" s="4">
        <f>IF(E3259=0,0,E3259/P3259)</f>
        <v>278.39411764705881</v>
      </c>
      <c r="U3259" t="str">
        <f>PROPER(LEFT(R3259,(SEARCH("/",R3259)-2)+1))</f>
        <v>Technology</v>
      </c>
      <c r="V3259" t="str">
        <f>PROPER(RIGHT(R3259,LEN(R3259)-SEARCH("/",R3259)))</f>
        <v>Hardware</v>
      </c>
    </row>
    <row r="3260" spans="1:22" x14ac:dyDescent="0.25">
      <c r="A3260">
        <v>2076</v>
      </c>
      <c r="B3260" s="7" t="s">
        <v>2077</v>
      </c>
      <c r="C3260" s="7" t="s">
        <v>6186</v>
      </c>
      <c r="D3260" s="4">
        <v>179000</v>
      </c>
      <c r="E3260" s="4">
        <v>972594.99</v>
      </c>
      <c r="F3260" t="s">
        <v>8219</v>
      </c>
      <c r="G3260" t="s">
        <v>8225</v>
      </c>
      <c r="H3260" t="s">
        <v>8247</v>
      </c>
      <c r="I3260">
        <v>1406149689</v>
      </c>
      <c r="J3260" s="11">
        <f>(((I3260/60)/60)/24)+DATE(1970,1,1)</f>
        <v>41843.880659722221</v>
      </c>
      <c r="K3260">
        <v>1402693689</v>
      </c>
      <c r="L3260" s="15">
        <f>(((K3260/60)/60)/24)+DATE(1970,1,1)</f>
        <v>41803.880659722221</v>
      </c>
      <c r="M3260" s="63">
        <f>DATEDIF(L3260,J3260,"D")</f>
        <v>40</v>
      </c>
      <c r="N3260" s="5">
        <v>40</v>
      </c>
      <c r="O3260" t="b">
        <v>0</v>
      </c>
      <c r="P3260">
        <v>8359</v>
      </c>
      <c r="Q3260" t="b">
        <v>1</v>
      </c>
      <c r="R3260" t="s">
        <v>8295</v>
      </c>
      <c r="S3260" s="2">
        <f>IF(E3260=0,0,E3260/D3260*100)</f>
        <v>543.349156424581</v>
      </c>
      <c r="T3260" s="4">
        <f>IF(E3260=0,0,E3260/P3260)</f>
        <v>116.35303146309367</v>
      </c>
      <c r="U3260" t="str">
        <f>PROPER(LEFT(R3260,(SEARCH("/",R3260)-2)+1))</f>
        <v>Technology</v>
      </c>
      <c r="V3260" t="str">
        <f>PROPER(RIGHT(R3260,LEN(R3260)-SEARCH("/",R3260)))</f>
        <v>Hardware</v>
      </c>
    </row>
    <row r="3261" spans="1:22" x14ac:dyDescent="0.25">
      <c r="A3261">
        <v>2153</v>
      </c>
      <c r="B3261" s="7" t="s">
        <v>2154</v>
      </c>
      <c r="C3261" s="7" t="s">
        <v>6263</v>
      </c>
      <c r="D3261" s="4">
        <v>372625</v>
      </c>
      <c r="E3261" s="4">
        <v>34</v>
      </c>
      <c r="F3261" t="s">
        <v>8221</v>
      </c>
      <c r="G3261" t="s">
        <v>8224</v>
      </c>
      <c r="H3261" t="s">
        <v>8246</v>
      </c>
      <c r="I3261">
        <v>1420876740</v>
      </c>
      <c r="J3261" s="11">
        <f>(((I3261/60)/60)/24)+DATE(1970,1,1)</f>
        <v>42014.332638888889</v>
      </c>
      <c r="K3261">
        <v>1417470718</v>
      </c>
      <c r="L3261" s="15">
        <f>(((K3261/60)/60)/24)+DATE(1970,1,1)</f>
        <v>41974.911087962959</v>
      </c>
      <c r="M3261" s="63">
        <f>DATEDIF(L3261,J3261,"D")</f>
        <v>40</v>
      </c>
      <c r="N3261" s="5">
        <v>40</v>
      </c>
      <c r="O3261" t="b">
        <v>0</v>
      </c>
      <c r="P3261">
        <v>4</v>
      </c>
      <c r="Q3261" t="b">
        <v>0</v>
      </c>
      <c r="R3261" t="s">
        <v>8282</v>
      </c>
      <c r="S3261" s="2">
        <f>IF(E3261=0,0,E3261/D3261*100)</f>
        <v>9.124454880912446E-3</v>
      </c>
      <c r="T3261" s="4">
        <f>IF(E3261=0,0,E3261/P3261)</f>
        <v>8.5</v>
      </c>
      <c r="U3261" t="str">
        <f>PROPER(LEFT(R3261,(SEARCH("/",R3261)-2)+1))</f>
        <v>Games</v>
      </c>
      <c r="V3261" t="str">
        <f>PROPER(RIGHT(R3261,LEN(R3261)-SEARCH("/",R3261)))</f>
        <v>Video Games</v>
      </c>
    </row>
    <row r="3262" spans="1:22" x14ac:dyDescent="0.25">
      <c r="A3262">
        <v>2170</v>
      </c>
      <c r="B3262" s="7" t="s">
        <v>2171</v>
      </c>
      <c r="C3262" s="7" t="s">
        <v>6280</v>
      </c>
      <c r="D3262" s="4">
        <v>350</v>
      </c>
      <c r="E3262" s="4">
        <v>633</v>
      </c>
      <c r="F3262" t="s">
        <v>8219</v>
      </c>
      <c r="G3262" t="s">
        <v>8224</v>
      </c>
      <c r="H3262" t="s">
        <v>8246</v>
      </c>
      <c r="I3262">
        <v>1440266422</v>
      </c>
      <c r="J3262" s="11">
        <f>(((I3262/60)/60)/24)+DATE(1970,1,1)</f>
        <v>42238.750254629631</v>
      </c>
      <c r="K3262">
        <v>1436810422</v>
      </c>
      <c r="L3262" s="15">
        <f>(((K3262/60)/60)/24)+DATE(1970,1,1)</f>
        <v>42198.750254629631</v>
      </c>
      <c r="M3262" s="63">
        <f>DATEDIF(L3262,J3262,"D")</f>
        <v>40</v>
      </c>
      <c r="N3262" s="5">
        <v>40</v>
      </c>
      <c r="O3262" t="b">
        <v>0</v>
      </c>
      <c r="P3262">
        <v>19</v>
      </c>
      <c r="Q3262" t="b">
        <v>1</v>
      </c>
      <c r="R3262" t="s">
        <v>8276</v>
      </c>
      <c r="S3262" s="2">
        <f>IF(E3262=0,0,E3262/D3262*100)</f>
        <v>180.85714285714286</v>
      </c>
      <c r="T3262" s="4">
        <f>IF(E3262=0,0,E3262/P3262)</f>
        <v>33.315789473684212</v>
      </c>
      <c r="U3262" t="str">
        <f>PROPER(LEFT(R3262,(SEARCH("/",R3262)-2)+1))</f>
        <v>Music</v>
      </c>
      <c r="V3262" t="str">
        <f>PROPER(RIGHT(R3262,LEN(R3262)-SEARCH("/",R3262)))</f>
        <v>Rock</v>
      </c>
    </row>
    <row r="3263" spans="1:22" x14ac:dyDescent="0.25">
      <c r="A3263">
        <v>2185</v>
      </c>
      <c r="B3263" s="7" t="s">
        <v>2186</v>
      </c>
      <c r="C3263" s="7" t="s">
        <v>6295</v>
      </c>
      <c r="D3263" s="4">
        <v>5000</v>
      </c>
      <c r="E3263" s="4">
        <v>92848.5</v>
      </c>
      <c r="F3263" t="s">
        <v>8219</v>
      </c>
      <c r="G3263" t="s">
        <v>8225</v>
      </c>
      <c r="H3263" t="s">
        <v>8247</v>
      </c>
      <c r="I3263">
        <v>1364286239</v>
      </c>
      <c r="J3263" s="11">
        <f>(((I3263/60)/60)/24)+DATE(1970,1,1)</f>
        <v>41359.349988425929</v>
      </c>
      <c r="K3263">
        <v>1360830239</v>
      </c>
      <c r="L3263" s="15">
        <f>(((K3263/60)/60)/24)+DATE(1970,1,1)</f>
        <v>41319.349988425929</v>
      </c>
      <c r="M3263" s="63">
        <f>DATEDIF(L3263,J3263,"D")</f>
        <v>40</v>
      </c>
      <c r="N3263" s="5">
        <v>40</v>
      </c>
      <c r="O3263" t="b">
        <v>0</v>
      </c>
      <c r="P3263">
        <v>623</v>
      </c>
      <c r="Q3263" t="b">
        <v>1</v>
      </c>
      <c r="R3263" t="s">
        <v>8297</v>
      </c>
      <c r="S3263" s="2">
        <f>IF(E3263=0,0,E3263/D3263*100)</f>
        <v>1856.97</v>
      </c>
      <c r="T3263" s="4">
        <f>IF(E3263=0,0,E3263/P3263)</f>
        <v>149.03451043338683</v>
      </c>
      <c r="U3263" t="str">
        <f>PROPER(LEFT(R3263,(SEARCH("/",R3263)-2)+1))</f>
        <v>Games</v>
      </c>
      <c r="V3263" t="str">
        <f>PROPER(RIGHT(R3263,LEN(R3263)-SEARCH("/",R3263)))</f>
        <v>Tabletop Games</v>
      </c>
    </row>
    <row r="3264" spans="1:22" x14ac:dyDescent="0.25">
      <c r="A3264">
        <v>2237</v>
      </c>
      <c r="B3264" s="7" t="s">
        <v>2238</v>
      </c>
      <c r="C3264" s="7" t="s">
        <v>6347</v>
      </c>
      <c r="D3264" s="4">
        <v>18000</v>
      </c>
      <c r="E3264" s="4">
        <v>63527</v>
      </c>
      <c r="F3264" t="s">
        <v>8219</v>
      </c>
      <c r="G3264" t="s">
        <v>8224</v>
      </c>
      <c r="H3264" t="s">
        <v>8246</v>
      </c>
      <c r="I3264">
        <v>1415779140</v>
      </c>
      <c r="J3264" s="11">
        <f>(((I3264/60)/60)/24)+DATE(1970,1,1)</f>
        <v>41955.332638888889</v>
      </c>
      <c r="K3264">
        <v>1412294683</v>
      </c>
      <c r="L3264" s="15">
        <f>(((K3264/60)/60)/24)+DATE(1970,1,1)</f>
        <v>41915.003275462965</v>
      </c>
      <c r="M3264" s="63">
        <f>DATEDIF(L3264,J3264,"D")</f>
        <v>40</v>
      </c>
      <c r="N3264" s="5">
        <v>40</v>
      </c>
      <c r="O3264" t="b">
        <v>0</v>
      </c>
      <c r="P3264">
        <v>983</v>
      </c>
      <c r="Q3264" t="b">
        <v>1</v>
      </c>
      <c r="R3264" t="s">
        <v>8297</v>
      </c>
      <c r="S3264" s="2">
        <f>IF(E3264=0,0,E3264/D3264*100)</f>
        <v>352.92777777777775</v>
      </c>
      <c r="T3264" s="4">
        <f>IF(E3264=0,0,E3264/P3264)</f>
        <v>64.625635808748726</v>
      </c>
      <c r="U3264" t="str">
        <f>PROPER(LEFT(R3264,(SEARCH("/",R3264)-2)+1))</f>
        <v>Games</v>
      </c>
      <c r="V3264" t="str">
        <f>PROPER(RIGHT(R3264,LEN(R3264)-SEARCH("/",R3264)))</f>
        <v>Tabletop Games</v>
      </c>
    </row>
    <row r="3265" spans="1:22" x14ac:dyDescent="0.25">
      <c r="A3265">
        <v>2303</v>
      </c>
      <c r="B3265" s="7" t="s">
        <v>2304</v>
      </c>
      <c r="C3265" s="7" t="s">
        <v>6413</v>
      </c>
      <c r="D3265" s="4">
        <v>6450</v>
      </c>
      <c r="E3265" s="4">
        <v>7053.61</v>
      </c>
      <c r="F3265" t="s">
        <v>8219</v>
      </c>
      <c r="G3265" t="s">
        <v>8224</v>
      </c>
      <c r="H3265" t="s">
        <v>8246</v>
      </c>
      <c r="I3265">
        <v>1323747596</v>
      </c>
      <c r="J3265" s="11">
        <f>(((I3265/60)/60)/24)+DATE(1970,1,1)</f>
        <v>40890.152731481481</v>
      </c>
      <c r="K3265">
        <v>1320287996</v>
      </c>
      <c r="L3265" s="15">
        <f>(((K3265/60)/60)/24)+DATE(1970,1,1)</f>
        <v>40850.111064814817</v>
      </c>
      <c r="M3265" s="63">
        <f>DATEDIF(L3265,J3265,"D")</f>
        <v>40</v>
      </c>
      <c r="N3265" s="5">
        <v>40</v>
      </c>
      <c r="O3265" t="b">
        <v>1</v>
      </c>
      <c r="P3265">
        <v>103</v>
      </c>
      <c r="Q3265" t="b">
        <v>1</v>
      </c>
      <c r="R3265" t="s">
        <v>8279</v>
      </c>
      <c r="S3265" s="2">
        <f>IF(E3265=0,0,E3265/D3265*100)</f>
        <v>109.35829457364341</v>
      </c>
      <c r="T3265" s="4">
        <f>IF(E3265=0,0,E3265/P3265)</f>
        <v>68.481650485436887</v>
      </c>
      <c r="U3265" t="str">
        <f>PROPER(LEFT(R3265,(SEARCH("/",R3265)-2)+1))</f>
        <v>Music</v>
      </c>
      <c r="V3265" t="str">
        <f>PROPER(RIGHT(R3265,LEN(R3265)-SEARCH("/",R3265)))</f>
        <v>Indie Rock</v>
      </c>
    </row>
    <row r="3266" spans="1:22" x14ac:dyDescent="0.25">
      <c r="A3266">
        <v>2336</v>
      </c>
      <c r="B3266" s="7" t="s">
        <v>2337</v>
      </c>
      <c r="C3266" s="7" t="s">
        <v>6446</v>
      </c>
      <c r="D3266" s="4">
        <v>20000</v>
      </c>
      <c r="E3266" s="4">
        <v>104146.51</v>
      </c>
      <c r="F3266" t="s">
        <v>8219</v>
      </c>
      <c r="G3266" t="s">
        <v>8224</v>
      </c>
      <c r="H3266" t="s">
        <v>8246</v>
      </c>
      <c r="I3266">
        <v>1394316695</v>
      </c>
      <c r="J3266" s="11">
        <f>(((I3266/60)/60)/24)+DATE(1970,1,1)</f>
        <v>41706.924710648149</v>
      </c>
      <c r="K3266">
        <v>1390860695</v>
      </c>
      <c r="L3266" s="15">
        <f>(((K3266/60)/60)/24)+DATE(1970,1,1)</f>
        <v>41666.924710648149</v>
      </c>
      <c r="M3266" s="63">
        <f>DATEDIF(L3266,J3266,"D")</f>
        <v>40</v>
      </c>
      <c r="N3266" s="5">
        <v>40</v>
      </c>
      <c r="O3266" t="b">
        <v>1</v>
      </c>
      <c r="P3266">
        <v>2165</v>
      </c>
      <c r="Q3266" t="b">
        <v>1</v>
      </c>
      <c r="R3266" t="s">
        <v>8298</v>
      </c>
      <c r="S3266" s="2">
        <f>IF(E3266=0,0,E3266/D3266*100)</f>
        <v>520.73254999999995</v>
      </c>
      <c r="T3266" s="4">
        <f>IF(E3266=0,0,E3266/P3266)</f>
        <v>48.104623556581984</v>
      </c>
      <c r="U3266" t="str">
        <f>PROPER(LEFT(R3266,(SEARCH("/",R3266)-2)+1))</f>
        <v>Food</v>
      </c>
      <c r="V3266" t="str">
        <f>PROPER(RIGHT(R3266,LEN(R3266)-SEARCH("/",R3266)))</f>
        <v>Small Batch</v>
      </c>
    </row>
    <row r="3267" spans="1:22" x14ac:dyDescent="0.25">
      <c r="A3267">
        <v>2365</v>
      </c>
      <c r="B3267" s="7" t="s">
        <v>2366</v>
      </c>
      <c r="C3267" s="7" t="s">
        <v>6475</v>
      </c>
      <c r="D3267" s="4">
        <v>1000</v>
      </c>
      <c r="E3267" s="4">
        <v>0</v>
      </c>
      <c r="F3267" t="s">
        <v>8220</v>
      </c>
      <c r="G3267" t="s">
        <v>8237</v>
      </c>
      <c r="H3267" t="s">
        <v>8249</v>
      </c>
      <c r="I3267">
        <v>1453071600</v>
      </c>
      <c r="J3267" s="11">
        <f>(((I3267/60)/60)/24)+DATE(1970,1,1)</f>
        <v>42386.958333333328</v>
      </c>
      <c r="K3267">
        <v>1449596425</v>
      </c>
      <c r="L3267" s="15">
        <f>(((K3267/60)/60)/24)+DATE(1970,1,1)</f>
        <v>42346.736400462964</v>
      </c>
      <c r="M3267" s="63">
        <f>DATEDIF(L3267,J3267,"D")</f>
        <v>40</v>
      </c>
      <c r="N3267" s="5">
        <v>40</v>
      </c>
      <c r="O3267" t="b">
        <v>0</v>
      </c>
      <c r="P3267">
        <v>0</v>
      </c>
      <c r="Q3267" t="b">
        <v>0</v>
      </c>
      <c r="R3267" t="s">
        <v>8272</v>
      </c>
      <c r="S3267" s="2">
        <f>IF(E3267=0,0,E3267/D3267*100)</f>
        <v>0</v>
      </c>
      <c r="T3267" s="4">
        <f>IF(E3267=0,0,E3267/P3267)</f>
        <v>0</v>
      </c>
      <c r="U3267" t="str">
        <f>PROPER(LEFT(R3267,(SEARCH("/",R3267)-2)+1))</f>
        <v>Technology</v>
      </c>
      <c r="V3267" t="str">
        <f>PROPER(RIGHT(R3267,LEN(R3267)-SEARCH("/",R3267)))</f>
        <v>Web</v>
      </c>
    </row>
    <row r="3268" spans="1:22" x14ac:dyDescent="0.25">
      <c r="A3268">
        <v>2390</v>
      </c>
      <c r="B3268" s="7" t="s">
        <v>2391</v>
      </c>
      <c r="C3268" s="7" t="s">
        <v>6500</v>
      </c>
      <c r="D3268" s="4">
        <v>510000</v>
      </c>
      <c r="E3268" s="4">
        <v>0</v>
      </c>
      <c r="F3268" t="s">
        <v>8220</v>
      </c>
      <c r="G3268" t="s">
        <v>8226</v>
      </c>
      <c r="H3268" t="s">
        <v>8248</v>
      </c>
      <c r="I3268">
        <v>1420352264</v>
      </c>
      <c r="J3268" s="11">
        <f>(((I3268/60)/60)/24)+DATE(1970,1,1)</f>
        <v>42008.262314814812</v>
      </c>
      <c r="K3268">
        <v>1416896264</v>
      </c>
      <c r="L3268" s="15">
        <f>(((K3268/60)/60)/24)+DATE(1970,1,1)</f>
        <v>41968.262314814812</v>
      </c>
      <c r="M3268" s="63">
        <f>DATEDIF(L3268,J3268,"D")</f>
        <v>40</v>
      </c>
      <c r="N3268" s="5">
        <v>40</v>
      </c>
      <c r="O3268" t="b">
        <v>0</v>
      </c>
      <c r="P3268">
        <v>0</v>
      </c>
      <c r="Q3268" t="b">
        <v>0</v>
      </c>
      <c r="R3268" t="s">
        <v>8272</v>
      </c>
      <c r="S3268" s="2">
        <f>IF(E3268=0,0,E3268/D3268*100)</f>
        <v>0</v>
      </c>
      <c r="T3268" s="4">
        <f>IF(E3268=0,0,E3268/P3268)</f>
        <v>0</v>
      </c>
      <c r="U3268" t="str">
        <f>PROPER(LEFT(R3268,(SEARCH("/",R3268)-2)+1))</f>
        <v>Technology</v>
      </c>
      <c r="V3268" t="str">
        <f>PROPER(RIGHT(R3268,LEN(R3268)-SEARCH("/",R3268)))</f>
        <v>Web</v>
      </c>
    </row>
    <row r="3269" spans="1:22" x14ac:dyDescent="0.25">
      <c r="A3269">
        <v>2406</v>
      </c>
      <c r="B3269" s="7" t="s">
        <v>2407</v>
      </c>
      <c r="C3269" s="7" t="s">
        <v>6516</v>
      </c>
      <c r="D3269" s="4">
        <v>3250</v>
      </c>
      <c r="E3269" s="4">
        <v>1345</v>
      </c>
      <c r="F3269" t="s">
        <v>8221</v>
      </c>
      <c r="G3269" t="s">
        <v>8224</v>
      </c>
      <c r="H3269" t="s">
        <v>8246</v>
      </c>
      <c r="I3269">
        <v>1421635190</v>
      </c>
      <c r="J3269" s="11">
        <f>(((I3269/60)/60)/24)+DATE(1970,1,1)</f>
        <v>42023.110995370371</v>
      </c>
      <c r="K3269">
        <v>1418179190</v>
      </c>
      <c r="L3269" s="15">
        <f>(((K3269/60)/60)/24)+DATE(1970,1,1)</f>
        <v>41983.110995370371</v>
      </c>
      <c r="M3269" s="63">
        <f>DATEDIF(L3269,J3269,"D")</f>
        <v>40</v>
      </c>
      <c r="N3269" s="5">
        <v>40</v>
      </c>
      <c r="O3269" t="b">
        <v>0</v>
      </c>
      <c r="P3269">
        <v>16</v>
      </c>
      <c r="Q3269" t="b">
        <v>0</v>
      </c>
      <c r="R3269" t="s">
        <v>8284</v>
      </c>
      <c r="S3269" s="2">
        <f>IF(E3269=0,0,E3269/D3269*100)</f>
        <v>41.384615384615387</v>
      </c>
      <c r="T3269" s="4">
        <f>IF(E3269=0,0,E3269/P3269)</f>
        <v>84.0625</v>
      </c>
      <c r="U3269" t="str">
        <f>PROPER(LEFT(R3269,(SEARCH("/",R3269)-2)+1))</f>
        <v>Food</v>
      </c>
      <c r="V3269" t="str">
        <f>PROPER(RIGHT(R3269,LEN(R3269)-SEARCH("/",R3269)))</f>
        <v>Food Trucks</v>
      </c>
    </row>
    <row r="3270" spans="1:22" x14ac:dyDescent="0.25">
      <c r="A3270">
        <v>2414</v>
      </c>
      <c r="B3270" s="7" t="s">
        <v>2415</v>
      </c>
      <c r="C3270" s="7" t="s">
        <v>6524</v>
      </c>
      <c r="D3270" s="4">
        <v>15000</v>
      </c>
      <c r="E3270" s="4">
        <v>460</v>
      </c>
      <c r="F3270" t="s">
        <v>8221</v>
      </c>
      <c r="G3270" t="s">
        <v>8224</v>
      </c>
      <c r="H3270" t="s">
        <v>8246</v>
      </c>
      <c r="I3270">
        <v>1440215940</v>
      </c>
      <c r="J3270" s="11">
        <f>(((I3270/60)/60)/24)+DATE(1970,1,1)</f>
        <v>42238.165972222225</v>
      </c>
      <c r="K3270">
        <v>1436805660</v>
      </c>
      <c r="L3270" s="15">
        <f>(((K3270/60)/60)/24)+DATE(1970,1,1)</f>
        <v>42198.695138888885</v>
      </c>
      <c r="M3270" s="63">
        <f>DATEDIF(L3270,J3270,"D")</f>
        <v>40</v>
      </c>
      <c r="N3270" s="5">
        <v>40</v>
      </c>
      <c r="O3270" t="b">
        <v>0</v>
      </c>
      <c r="P3270">
        <v>13</v>
      </c>
      <c r="Q3270" t="b">
        <v>0</v>
      </c>
      <c r="R3270" t="s">
        <v>8284</v>
      </c>
      <c r="S3270" s="2">
        <f>IF(E3270=0,0,E3270/D3270*100)</f>
        <v>3.0666666666666664</v>
      </c>
      <c r="T3270" s="4">
        <f>IF(E3270=0,0,E3270/P3270)</f>
        <v>35.384615384615387</v>
      </c>
      <c r="U3270" t="str">
        <f>PROPER(LEFT(R3270,(SEARCH("/",R3270)-2)+1))</f>
        <v>Food</v>
      </c>
      <c r="V3270" t="str">
        <f>PROPER(RIGHT(R3270,LEN(R3270)-SEARCH("/",R3270)))</f>
        <v>Food Trucks</v>
      </c>
    </row>
    <row r="3271" spans="1:22" x14ac:dyDescent="0.25">
      <c r="A3271">
        <v>2427</v>
      </c>
      <c r="B3271" s="7" t="s">
        <v>2428</v>
      </c>
      <c r="C3271" s="7" t="s">
        <v>6537</v>
      </c>
      <c r="D3271" s="4">
        <v>50000</v>
      </c>
      <c r="E3271" s="4">
        <v>1</v>
      </c>
      <c r="F3271" t="s">
        <v>8221</v>
      </c>
      <c r="G3271" t="s">
        <v>8224</v>
      </c>
      <c r="H3271" t="s">
        <v>8246</v>
      </c>
      <c r="I3271">
        <v>1458715133</v>
      </c>
      <c r="J3271" s="11">
        <f>(((I3271/60)/60)/24)+DATE(1970,1,1)</f>
        <v>42452.277002314819</v>
      </c>
      <c r="K3271">
        <v>1455262733</v>
      </c>
      <c r="L3271" s="15">
        <f>(((K3271/60)/60)/24)+DATE(1970,1,1)</f>
        <v>42412.318668981476</v>
      </c>
      <c r="M3271" s="63">
        <f>DATEDIF(L3271,J3271,"D")</f>
        <v>40</v>
      </c>
      <c r="N3271" s="5">
        <v>40</v>
      </c>
      <c r="O3271" t="b">
        <v>0</v>
      </c>
      <c r="P3271">
        <v>1</v>
      </c>
      <c r="Q3271" t="b">
        <v>0</v>
      </c>
      <c r="R3271" t="s">
        <v>8284</v>
      </c>
      <c r="S3271" s="2">
        <f>IF(E3271=0,0,E3271/D3271*100)</f>
        <v>2E-3</v>
      </c>
      <c r="T3271" s="4">
        <f>IF(E3271=0,0,E3271/P3271)</f>
        <v>1</v>
      </c>
      <c r="U3271" t="str">
        <f>PROPER(LEFT(R3271,(SEARCH("/",R3271)-2)+1))</f>
        <v>Food</v>
      </c>
      <c r="V3271" t="str">
        <f>PROPER(RIGHT(R3271,LEN(R3271)-SEARCH("/",R3271)))</f>
        <v>Food Trucks</v>
      </c>
    </row>
    <row r="3272" spans="1:22" x14ac:dyDescent="0.25">
      <c r="A3272">
        <v>2434</v>
      </c>
      <c r="B3272" s="7" t="s">
        <v>2435</v>
      </c>
      <c r="C3272" s="7" t="s">
        <v>6544</v>
      </c>
      <c r="D3272" s="4">
        <v>20000</v>
      </c>
      <c r="E3272" s="4">
        <v>26</v>
      </c>
      <c r="F3272" t="s">
        <v>8221</v>
      </c>
      <c r="G3272" t="s">
        <v>8224</v>
      </c>
      <c r="H3272" t="s">
        <v>8246</v>
      </c>
      <c r="I3272">
        <v>1438662474</v>
      </c>
      <c r="J3272" s="11">
        <f>(((I3272/60)/60)/24)+DATE(1970,1,1)</f>
        <v>42220.18604166666</v>
      </c>
      <c r="K3272">
        <v>1435206474</v>
      </c>
      <c r="L3272" s="15">
        <f>(((K3272/60)/60)/24)+DATE(1970,1,1)</f>
        <v>42180.18604166666</v>
      </c>
      <c r="M3272" s="63">
        <f>DATEDIF(L3272,J3272,"D")</f>
        <v>40</v>
      </c>
      <c r="N3272" s="5">
        <v>40</v>
      </c>
      <c r="O3272" t="b">
        <v>0</v>
      </c>
      <c r="P3272">
        <v>2</v>
      </c>
      <c r="Q3272" t="b">
        <v>0</v>
      </c>
      <c r="R3272" t="s">
        <v>8284</v>
      </c>
      <c r="S3272" s="2">
        <f>IF(E3272=0,0,E3272/D3272*100)</f>
        <v>0.13</v>
      </c>
      <c r="T3272" s="4">
        <f>IF(E3272=0,0,E3272/P3272)</f>
        <v>13</v>
      </c>
      <c r="U3272" t="str">
        <f>PROPER(LEFT(R3272,(SEARCH("/",R3272)-2)+1))</f>
        <v>Food</v>
      </c>
      <c r="V3272" t="str">
        <f>PROPER(RIGHT(R3272,LEN(R3272)-SEARCH("/",R3272)))</f>
        <v>Food Trucks</v>
      </c>
    </row>
    <row r="3273" spans="1:22" x14ac:dyDescent="0.25">
      <c r="A3273">
        <v>2471</v>
      </c>
      <c r="B3273" s="7" t="s">
        <v>2472</v>
      </c>
      <c r="C3273" s="7" t="s">
        <v>6581</v>
      </c>
      <c r="D3273" s="4">
        <v>500</v>
      </c>
      <c r="E3273" s="4">
        <v>640</v>
      </c>
      <c r="F3273" t="s">
        <v>8219</v>
      </c>
      <c r="G3273" t="s">
        <v>8224</v>
      </c>
      <c r="H3273" t="s">
        <v>8246</v>
      </c>
      <c r="I3273">
        <v>1327535392</v>
      </c>
      <c r="J3273" s="11">
        <f>(((I3273/60)/60)/24)+DATE(1970,1,1)</f>
        <v>40933.992962962962</v>
      </c>
      <c r="K3273">
        <v>1324079392</v>
      </c>
      <c r="L3273" s="15">
        <f>(((K3273/60)/60)/24)+DATE(1970,1,1)</f>
        <v>40893.992962962962</v>
      </c>
      <c r="M3273" s="63">
        <f>DATEDIF(L3273,J3273,"D")</f>
        <v>40</v>
      </c>
      <c r="N3273" s="5">
        <v>40</v>
      </c>
      <c r="O3273" t="b">
        <v>0</v>
      </c>
      <c r="P3273">
        <v>17</v>
      </c>
      <c r="Q3273" t="b">
        <v>1</v>
      </c>
      <c r="R3273" t="s">
        <v>8279</v>
      </c>
      <c r="S3273" s="2">
        <f>IF(E3273=0,0,E3273/D3273*100)</f>
        <v>128</v>
      </c>
      <c r="T3273" s="4">
        <f>IF(E3273=0,0,E3273/P3273)</f>
        <v>37.647058823529413</v>
      </c>
      <c r="U3273" t="str">
        <f>PROPER(LEFT(R3273,(SEARCH("/",R3273)-2)+1))</f>
        <v>Music</v>
      </c>
      <c r="V3273" t="str">
        <f>PROPER(RIGHT(R3273,LEN(R3273)-SEARCH("/",R3273)))</f>
        <v>Indie Rock</v>
      </c>
    </row>
    <row r="3274" spans="1:22" x14ac:dyDescent="0.25">
      <c r="A3274">
        <v>2602</v>
      </c>
      <c r="B3274" s="7" t="s">
        <v>2602</v>
      </c>
      <c r="C3274" s="7" t="s">
        <v>6712</v>
      </c>
      <c r="D3274" s="4">
        <v>12000</v>
      </c>
      <c r="E3274" s="4">
        <v>39131</v>
      </c>
      <c r="F3274" t="s">
        <v>8219</v>
      </c>
      <c r="G3274" t="s">
        <v>8224</v>
      </c>
      <c r="H3274" t="s">
        <v>8246</v>
      </c>
      <c r="I3274">
        <v>1415827200</v>
      </c>
      <c r="J3274" s="11">
        <f>(((I3274/60)/60)/24)+DATE(1970,1,1)</f>
        <v>41955.888888888891</v>
      </c>
      <c r="K3274">
        <v>1412358968</v>
      </c>
      <c r="L3274" s="15">
        <f>(((K3274/60)/60)/24)+DATE(1970,1,1)</f>
        <v>41915.747314814813</v>
      </c>
      <c r="M3274" s="63">
        <f>DATEDIF(L3274,J3274,"D")</f>
        <v>40</v>
      </c>
      <c r="N3274" s="5">
        <v>40</v>
      </c>
      <c r="O3274" t="b">
        <v>1</v>
      </c>
      <c r="P3274">
        <v>489</v>
      </c>
      <c r="Q3274" t="b">
        <v>1</v>
      </c>
      <c r="R3274" t="s">
        <v>8301</v>
      </c>
      <c r="S3274" s="2">
        <f>IF(E3274=0,0,E3274/D3274*100)</f>
        <v>326.0916666666667</v>
      </c>
      <c r="T3274" s="4">
        <f>IF(E3274=0,0,E3274/P3274)</f>
        <v>80.022494887525568</v>
      </c>
      <c r="U3274" t="str">
        <f>PROPER(LEFT(R3274,(SEARCH("/",R3274)-2)+1))</f>
        <v>Technology</v>
      </c>
      <c r="V3274" t="str">
        <f>PROPER(RIGHT(R3274,LEN(R3274)-SEARCH("/",R3274)))</f>
        <v>Space Exploration</v>
      </c>
    </row>
    <row r="3275" spans="1:22" x14ac:dyDescent="0.25">
      <c r="A3275">
        <v>2610</v>
      </c>
      <c r="B3275" s="7" t="s">
        <v>2610</v>
      </c>
      <c r="C3275" s="7" t="s">
        <v>6720</v>
      </c>
      <c r="D3275" s="4">
        <v>22765</v>
      </c>
      <c r="E3275" s="4">
        <v>32172.66</v>
      </c>
      <c r="F3275" t="s">
        <v>8219</v>
      </c>
      <c r="G3275" t="s">
        <v>8224</v>
      </c>
      <c r="H3275" t="s">
        <v>8246</v>
      </c>
      <c r="I3275">
        <v>1471849140</v>
      </c>
      <c r="J3275" s="11">
        <f>(((I3275/60)/60)/24)+DATE(1970,1,1)</f>
        <v>42604.290972222225</v>
      </c>
      <c r="K3275">
        <v>1468444125</v>
      </c>
      <c r="L3275" s="15">
        <f>(((K3275/60)/60)/24)+DATE(1970,1,1)</f>
        <v>42564.881076388891</v>
      </c>
      <c r="M3275" s="63">
        <f>DATEDIF(L3275,J3275,"D")</f>
        <v>40</v>
      </c>
      <c r="N3275" s="5">
        <v>40</v>
      </c>
      <c r="O3275" t="b">
        <v>1</v>
      </c>
      <c r="P3275">
        <v>577</v>
      </c>
      <c r="Q3275" t="b">
        <v>1</v>
      </c>
      <c r="R3275" t="s">
        <v>8301</v>
      </c>
      <c r="S3275" s="2">
        <f>IF(E3275=0,0,E3275/D3275*100)</f>
        <v>141.3251043268175</v>
      </c>
      <c r="T3275" s="4">
        <f>IF(E3275=0,0,E3275/P3275)</f>
        <v>55.758509532062391</v>
      </c>
      <c r="U3275" t="str">
        <f>PROPER(LEFT(R3275,(SEARCH("/",R3275)-2)+1))</f>
        <v>Technology</v>
      </c>
      <c r="V3275" t="str">
        <f>PROPER(RIGHT(R3275,LEN(R3275)-SEARCH("/",R3275)))</f>
        <v>Space Exploration</v>
      </c>
    </row>
    <row r="3276" spans="1:22" x14ac:dyDescent="0.25">
      <c r="A3276">
        <v>2684</v>
      </c>
      <c r="B3276" s="7" t="s">
        <v>2684</v>
      </c>
      <c r="C3276" s="7" t="s">
        <v>6794</v>
      </c>
      <c r="D3276" s="4">
        <v>70000</v>
      </c>
      <c r="E3276" s="4">
        <v>800</v>
      </c>
      <c r="F3276" t="s">
        <v>8221</v>
      </c>
      <c r="G3276" t="s">
        <v>8224</v>
      </c>
      <c r="H3276" t="s">
        <v>8246</v>
      </c>
      <c r="I3276">
        <v>1407621425</v>
      </c>
      <c r="J3276" s="11">
        <f>(((I3276/60)/60)/24)+DATE(1970,1,1)</f>
        <v>41860.914641203701</v>
      </c>
      <c r="K3276">
        <v>1404165425</v>
      </c>
      <c r="L3276" s="15">
        <f>(((K3276/60)/60)/24)+DATE(1970,1,1)</f>
        <v>41820.914641203701</v>
      </c>
      <c r="M3276" s="63">
        <f>DATEDIF(L3276,J3276,"D")</f>
        <v>40</v>
      </c>
      <c r="N3276" s="5">
        <v>40</v>
      </c>
      <c r="O3276" t="b">
        <v>0</v>
      </c>
      <c r="P3276">
        <v>4</v>
      </c>
      <c r="Q3276" t="b">
        <v>0</v>
      </c>
      <c r="R3276" t="s">
        <v>8284</v>
      </c>
      <c r="S3276" s="2">
        <f>IF(E3276=0,0,E3276/D3276*100)</f>
        <v>1.1428571428571428</v>
      </c>
      <c r="T3276" s="4">
        <f>IF(E3276=0,0,E3276/P3276)</f>
        <v>200</v>
      </c>
      <c r="U3276" t="str">
        <f>PROPER(LEFT(R3276,(SEARCH("/",R3276)-2)+1))</f>
        <v>Food</v>
      </c>
      <c r="V3276" t="str">
        <f>PROPER(RIGHT(R3276,LEN(R3276)-SEARCH("/",R3276)))</f>
        <v>Food Trucks</v>
      </c>
    </row>
    <row r="3277" spans="1:22" x14ac:dyDescent="0.25">
      <c r="A3277">
        <v>2713</v>
      </c>
      <c r="B3277" s="7" t="s">
        <v>2713</v>
      </c>
      <c r="C3277" s="7" t="s">
        <v>6823</v>
      </c>
      <c r="D3277" s="4">
        <v>150000</v>
      </c>
      <c r="E3277" s="4">
        <v>153362</v>
      </c>
      <c r="F3277" t="s">
        <v>8219</v>
      </c>
      <c r="G3277" t="s">
        <v>8224</v>
      </c>
      <c r="H3277" t="s">
        <v>8246</v>
      </c>
      <c r="I3277">
        <v>1450971684</v>
      </c>
      <c r="J3277" s="11">
        <f>(((I3277/60)/60)/24)+DATE(1970,1,1)</f>
        <v>42362.653749999998</v>
      </c>
      <c r="K3277">
        <v>1447515684</v>
      </c>
      <c r="L3277" s="15">
        <f>(((K3277/60)/60)/24)+DATE(1970,1,1)</f>
        <v>42322.653749999998</v>
      </c>
      <c r="M3277" s="63">
        <f>DATEDIF(L3277,J3277,"D")</f>
        <v>40</v>
      </c>
      <c r="N3277" s="5">
        <v>40</v>
      </c>
      <c r="O3277" t="b">
        <v>1</v>
      </c>
      <c r="P3277">
        <v>1420</v>
      </c>
      <c r="Q3277" t="b">
        <v>1</v>
      </c>
      <c r="R3277" t="s">
        <v>8303</v>
      </c>
      <c r="S3277" s="2">
        <f>IF(E3277=0,0,E3277/D3277*100)</f>
        <v>102.24133333333334</v>
      </c>
      <c r="T3277" s="4">
        <f>IF(E3277=0,0,E3277/P3277)</f>
        <v>108.00140845070422</v>
      </c>
      <c r="U3277" t="str">
        <f>PROPER(LEFT(R3277,(SEARCH("/",R3277)-2)+1))</f>
        <v>Theater</v>
      </c>
      <c r="V3277" t="str">
        <f>PROPER(RIGHT(R3277,LEN(R3277)-SEARCH("/",R3277)))</f>
        <v>Spaces</v>
      </c>
    </row>
    <row r="3278" spans="1:22" x14ac:dyDescent="0.25">
      <c r="A3278">
        <v>2752</v>
      </c>
      <c r="B3278" s="7" t="s">
        <v>2752</v>
      </c>
      <c r="C3278" s="7" t="s">
        <v>6862</v>
      </c>
      <c r="D3278" s="4">
        <v>4800</v>
      </c>
      <c r="E3278" s="4">
        <v>550</v>
      </c>
      <c r="F3278" t="s">
        <v>8221</v>
      </c>
      <c r="G3278" t="s">
        <v>8224</v>
      </c>
      <c r="H3278" t="s">
        <v>8246</v>
      </c>
      <c r="I3278">
        <v>1324232504</v>
      </c>
      <c r="J3278" s="11">
        <f>(((I3278/60)/60)/24)+DATE(1970,1,1)</f>
        <v>40895.765092592592</v>
      </c>
      <c r="K3278">
        <v>1320776504</v>
      </c>
      <c r="L3278" s="15">
        <f>(((K3278/60)/60)/24)+DATE(1970,1,1)</f>
        <v>40855.765092592592</v>
      </c>
      <c r="M3278" s="63">
        <f>DATEDIF(L3278,J3278,"D")</f>
        <v>40</v>
      </c>
      <c r="N3278" s="5">
        <v>40</v>
      </c>
      <c r="O3278" t="b">
        <v>0</v>
      </c>
      <c r="P3278">
        <v>14</v>
      </c>
      <c r="Q3278" t="b">
        <v>0</v>
      </c>
      <c r="R3278" t="s">
        <v>8304</v>
      </c>
      <c r="S3278" s="2">
        <f>IF(E3278=0,0,E3278/D3278*100)</f>
        <v>11.458333333333332</v>
      </c>
      <c r="T3278" s="4">
        <f>IF(E3278=0,0,E3278/P3278)</f>
        <v>39.285714285714285</v>
      </c>
      <c r="U3278" t="str">
        <f>PROPER(LEFT(R3278,(SEARCH("/",R3278)-2)+1))</f>
        <v>Publishing</v>
      </c>
      <c r="V3278" t="str">
        <f>PROPER(RIGHT(R3278,LEN(R3278)-SEARCH("/",R3278)))</f>
        <v>Children'S Books</v>
      </c>
    </row>
    <row r="3279" spans="1:22" x14ac:dyDescent="0.25">
      <c r="A3279">
        <v>2817</v>
      </c>
      <c r="B3279" s="7" t="s">
        <v>2817</v>
      </c>
      <c r="C3279" s="7" t="s">
        <v>6927</v>
      </c>
      <c r="D3279" s="4">
        <v>600</v>
      </c>
      <c r="E3279" s="4">
        <v>780</v>
      </c>
      <c r="F3279" t="s">
        <v>8219</v>
      </c>
      <c r="G3279" t="s">
        <v>8225</v>
      </c>
      <c r="H3279" t="s">
        <v>8247</v>
      </c>
      <c r="I3279">
        <v>1425136462</v>
      </c>
      <c r="J3279" s="11">
        <f>(((I3279/60)/60)/24)+DATE(1970,1,1)</f>
        <v>42063.634976851856</v>
      </c>
      <c r="K3279">
        <v>1421680462</v>
      </c>
      <c r="L3279" s="15">
        <f>(((K3279/60)/60)/24)+DATE(1970,1,1)</f>
        <v>42023.634976851856</v>
      </c>
      <c r="M3279" s="63">
        <f>DATEDIF(L3279,J3279,"D")</f>
        <v>40</v>
      </c>
      <c r="N3279" s="5">
        <v>40</v>
      </c>
      <c r="O3279" t="b">
        <v>0</v>
      </c>
      <c r="P3279">
        <v>33</v>
      </c>
      <c r="Q3279" t="b">
        <v>1</v>
      </c>
      <c r="R3279" t="s">
        <v>8271</v>
      </c>
      <c r="S3279" s="2">
        <f>IF(E3279=0,0,E3279/D3279*100)</f>
        <v>130</v>
      </c>
      <c r="T3279" s="4">
        <f>IF(E3279=0,0,E3279/P3279)</f>
        <v>23.636363636363637</v>
      </c>
      <c r="U3279" t="str">
        <f>PROPER(LEFT(R3279,(SEARCH("/",R3279)-2)+1))</f>
        <v>Theater</v>
      </c>
      <c r="V3279" t="str">
        <f>PROPER(RIGHT(R3279,LEN(R3279)-SEARCH("/",R3279)))</f>
        <v>Plays</v>
      </c>
    </row>
    <row r="3280" spans="1:22" x14ac:dyDescent="0.25">
      <c r="A3280">
        <v>2837</v>
      </c>
      <c r="B3280" s="7" t="s">
        <v>2837</v>
      </c>
      <c r="C3280" s="7" t="s">
        <v>6947</v>
      </c>
      <c r="D3280" s="4">
        <v>850</v>
      </c>
      <c r="E3280" s="4">
        <v>850</v>
      </c>
      <c r="F3280" t="s">
        <v>8219</v>
      </c>
      <c r="G3280" t="s">
        <v>8229</v>
      </c>
      <c r="H3280" t="s">
        <v>8251</v>
      </c>
      <c r="I3280">
        <v>1449701284</v>
      </c>
      <c r="J3280" s="11">
        <f>(((I3280/60)/60)/24)+DATE(1970,1,1)</f>
        <v>42347.950046296297</v>
      </c>
      <c r="K3280">
        <v>1446241684</v>
      </c>
      <c r="L3280" s="15">
        <f>(((K3280/60)/60)/24)+DATE(1970,1,1)</f>
        <v>42307.908379629633</v>
      </c>
      <c r="M3280" s="63">
        <f>DATEDIF(L3280,J3280,"D")</f>
        <v>40</v>
      </c>
      <c r="N3280" s="5">
        <v>40</v>
      </c>
      <c r="O3280" t="b">
        <v>0</v>
      </c>
      <c r="P3280">
        <v>21</v>
      </c>
      <c r="Q3280" t="b">
        <v>1</v>
      </c>
      <c r="R3280" t="s">
        <v>8271</v>
      </c>
      <c r="S3280" s="2">
        <f>IF(E3280=0,0,E3280/D3280*100)</f>
        <v>100</v>
      </c>
      <c r="T3280" s="4">
        <f>IF(E3280=0,0,E3280/P3280)</f>
        <v>40.476190476190474</v>
      </c>
      <c r="U3280" t="str">
        <f>PROPER(LEFT(R3280,(SEARCH("/",R3280)-2)+1))</f>
        <v>Theater</v>
      </c>
      <c r="V3280" t="str">
        <f>PROPER(RIGHT(R3280,LEN(R3280)-SEARCH("/",R3280)))</f>
        <v>Plays</v>
      </c>
    </row>
    <row r="3281" spans="1:22" x14ac:dyDescent="0.25">
      <c r="A3281">
        <v>2911</v>
      </c>
      <c r="B3281" s="7" t="s">
        <v>2911</v>
      </c>
      <c r="C3281" s="7" t="s">
        <v>7021</v>
      </c>
      <c r="D3281" s="4">
        <v>1800</v>
      </c>
      <c r="E3281" s="4">
        <v>657</v>
      </c>
      <c r="F3281" t="s">
        <v>8221</v>
      </c>
      <c r="G3281" t="s">
        <v>8224</v>
      </c>
      <c r="H3281" t="s">
        <v>8246</v>
      </c>
      <c r="I3281">
        <v>1435429626</v>
      </c>
      <c r="J3281" s="11">
        <f>(((I3281/60)/60)/24)+DATE(1970,1,1)</f>
        <v>42182.768819444449</v>
      </c>
      <c r="K3281">
        <v>1431973626</v>
      </c>
      <c r="L3281" s="15">
        <f>(((K3281/60)/60)/24)+DATE(1970,1,1)</f>
        <v>42142.768819444449</v>
      </c>
      <c r="M3281" s="63">
        <f>DATEDIF(L3281,J3281,"D")</f>
        <v>40</v>
      </c>
      <c r="N3281" s="5">
        <v>40</v>
      </c>
      <c r="O3281" t="b">
        <v>0</v>
      </c>
      <c r="P3281">
        <v>14</v>
      </c>
      <c r="Q3281" t="b">
        <v>0</v>
      </c>
      <c r="R3281" t="s">
        <v>8271</v>
      </c>
      <c r="S3281" s="2">
        <f>IF(E3281=0,0,E3281/D3281*100)</f>
        <v>36.5</v>
      </c>
      <c r="T3281" s="4">
        <f>IF(E3281=0,0,E3281/P3281)</f>
        <v>46.928571428571431</v>
      </c>
      <c r="U3281" t="str">
        <f>PROPER(LEFT(R3281,(SEARCH("/",R3281)-2)+1))</f>
        <v>Theater</v>
      </c>
      <c r="V3281" t="str">
        <f>PROPER(RIGHT(R3281,LEN(R3281)-SEARCH("/",R3281)))</f>
        <v>Plays</v>
      </c>
    </row>
    <row r="3282" spans="1:22" x14ac:dyDescent="0.25">
      <c r="A3282">
        <v>2940</v>
      </c>
      <c r="B3282" s="7" t="s">
        <v>2940</v>
      </c>
      <c r="C3282" s="7" t="s">
        <v>7050</v>
      </c>
      <c r="D3282" s="4">
        <v>2500</v>
      </c>
      <c r="E3282" s="4">
        <v>2681</v>
      </c>
      <c r="F3282" t="s">
        <v>8219</v>
      </c>
      <c r="G3282" t="s">
        <v>8224</v>
      </c>
      <c r="H3282" t="s">
        <v>8246</v>
      </c>
      <c r="I3282">
        <v>1421606018</v>
      </c>
      <c r="J3282" s="11">
        <f>(((I3282/60)/60)/24)+DATE(1970,1,1)</f>
        <v>42022.773356481484</v>
      </c>
      <c r="K3282">
        <v>1418150018</v>
      </c>
      <c r="L3282" s="15">
        <f>(((K3282/60)/60)/24)+DATE(1970,1,1)</f>
        <v>41982.773356481484</v>
      </c>
      <c r="M3282" s="63">
        <f>DATEDIF(L3282,J3282,"D")</f>
        <v>40</v>
      </c>
      <c r="N3282" s="5">
        <v>40</v>
      </c>
      <c r="O3282" t="b">
        <v>0</v>
      </c>
      <c r="P3282">
        <v>33</v>
      </c>
      <c r="Q3282" t="b">
        <v>1</v>
      </c>
      <c r="R3282" t="s">
        <v>8305</v>
      </c>
      <c r="S3282" s="2">
        <f>IF(E3282=0,0,E3282/D3282*100)</f>
        <v>107.24000000000001</v>
      </c>
      <c r="T3282" s="4">
        <f>IF(E3282=0,0,E3282/P3282)</f>
        <v>81.242424242424249</v>
      </c>
      <c r="U3282" t="str">
        <f>PROPER(LEFT(R3282,(SEARCH("/",R3282)-2)+1))</f>
        <v>Theater</v>
      </c>
      <c r="V3282" t="str">
        <f>PROPER(RIGHT(R3282,LEN(R3282)-SEARCH("/",R3282)))</f>
        <v>Musical</v>
      </c>
    </row>
    <row r="3283" spans="1:22" x14ac:dyDescent="0.25">
      <c r="A3283">
        <v>3110</v>
      </c>
      <c r="B3283" s="7" t="s">
        <v>3110</v>
      </c>
      <c r="C3283" s="7" t="s">
        <v>7220</v>
      </c>
      <c r="D3283" s="4">
        <v>25000</v>
      </c>
      <c r="E3283" s="4">
        <v>10</v>
      </c>
      <c r="F3283" t="s">
        <v>8221</v>
      </c>
      <c r="G3283" t="s">
        <v>8224</v>
      </c>
      <c r="H3283" t="s">
        <v>8246</v>
      </c>
      <c r="I3283">
        <v>1487465119</v>
      </c>
      <c r="J3283" s="11">
        <f>(((I3283/60)/60)/24)+DATE(1970,1,1)</f>
        <v>42785.031469907408</v>
      </c>
      <c r="K3283">
        <v>1484009119</v>
      </c>
      <c r="L3283" s="15">
        <f>(((K3283/60)/60)/24)+DATE(1970,1,1)</f>
        <v>42745.031469907408</v>
      </c>
      <c r="M3283" s="63">
        <f>DATEDIF(L3283,J3283,"D")</f>
        <v>40</v>
      </c>
      <c r="N3283" s="5">
        <v>40</v>
      </c>
      <c r="O3283" t="b">
        <v>0</v>
      </c>
      <c r="P3283">
        <v>1</v>
      </c>
      <c r="Q3283" t="b">
        <v>0</v>
      </c>
      <c r="R3283" t="s">
        <v>8303</v>
      </c>
      <c r="S3283" s="2">
        <f>IF(E3283=0,0,E3283/D3283*100)</f>
        <v>0.04</v>
      </c>
      <c r="T3283" s="4">
        <f>IF(E3283=0,0,E3283/P3283)</f>
        <v>10</v>
      </c>
      <c r="U3283" t="str">
        <f>PROPER(LEFT(R3283,(SEARCH("/",R3283)-2)+1))</f>
        <v>Theater</v>
      </c>
      <c r="V3283" t="str">
        <f>PROPER(RIGHT(R3283,LEN(R3283)-SEARCH("/",R3283)))</f>
        <v>Spaces</v>
      </c>
    </row>
    <row r="3284" spans="1:22" x14ac:dyDescent="0.25">
      <c r="A3284">
        <v>3129</v>
      </c>
      <c r="B3284" s="7" t="s">
        <v>3129</v>
      </c>
      <c r="C3284" s="7" t="s">
        <v>7239</v>
      </c>
      <c r="D3284" s="4">
        <v>1250</v>
      </c>
      <c r="E3284" s="4">
        <v>10</v>
      </c>
      <c r="F3284" t="s">
        <v>8222</v>
      </c>
      <c r="G3284" t="s">
        <v>8224</v>
      </c>
      <c r="H3284" t="s">
        <v>8246</v>
      </c>
      <c r="I3284">
        <v>1492542819</v>
      </c>
      <c r="J3284" s="11">
        <f>(((I3284/60)/60)/24)+DATE(1970,1,1)</f>
        <v>42843.801145833335</v>
      </c>
      <c r="K3284">
        <v>1489090419</v>
      </c>
      <c r="L3284" s="15">
        <f>(((K3284/60)/60)/24)+DATE(1970,1,1)</f>
        <v>42803.842812499999</v>
      </c>
      <c r="M3284" s="63">
        <f>DATEDIF(L3284,J3284,"D")</f>
        <v>40</v>
      </c>
      <c r="N3284" s="5">
        <v>40</v>
      </c>
      <c r="O3284" t="b">
        <v>0</v>
      </c>
      <c r="P3284">
        <v>1</v>
      </c>
      <c r="Q3284" t="b">
        <v>0</v>
      </c>
      <c r="R3284" t="s">
        <v>8271</v>
      </c>
      <c r="S3284" s="2">
        <f>IF(E3284=0,0,E3284/D3284*100)</f>
        <v>0.8</v>
      </c>
      <c r="T3284" s="4">
        <f>IF(E3284=0,0,E3284/P3284)</f>
        <v>10</v>
      </c>
      <c r="U3284" t="str">
        <f>PROPER(LEFT(R3284,(SEARCH("/",R3284)-2)+1))</f>
        <v>Theater</v>
      </c>
      <c r="V3284" t="str">
        <f>PROPER(RIGHT(R3284,LEN(R3284)-SEARCH("/",R3284)))</f>
        <v>Plays</v>
      </c>
    </row>
    <row r="3285" spans="1:22" x14ac:dyDescent="0.25">
      <c r="A3285">
        <v>3213</v>
      </c>
      <c r="B3285" s="7" t="s">
        <v>3213</v>
      </c>
      <c r="C3285" s="7" t="s">
        <v>7323</v>
      </c>
      <c r="D3285" s="4">
        <v>6000</v>
      </c>
      <c r="E3285" s="4">
        <v>6007</v>
      </c>
      <c r="F3285" t="s">
        <v>8219</v>
      </c>
      <c r="G3285" t="s">
        <v>8225</v>
      </c>
      <c r="H3285" t="s">
        <v>8247</v>
      </c>
      <c r="I3285">
        <v>1437934759</v>
      </c>
      <c r="J3285" s="11">
        <f>(((I3285/60)/60)/24)+DATE(1970,1,1)</f>
        <v>42211.763414351852</v>
      </c>
      <c r="K3285">
        <v>1434478759</v>
      </c>
      <c r="L3285" s="15">
        <f>(((K3285/60)/60)/24)+DATE(1970,1,1)</f>
        <v>42171.763414351852</v>
      </c>
      <c r="M3285" s="63">
        <f>DATEDIF(L3285,J3285,"D")</f>
        <v>40</v>
      </c>
      <c r="N3285" s="5">
        <v>40</v>
      </c>
      <c r="O3285" t="b">
        <v>1</v>
      </c>
      <c r="P3285">
        <v>47</v>
      </c>
      <c r="Q3285" t="b">
        <v>1</v>
      </c>
      <c r="R3285" t="s">
        <v>8271</v>
      </c>
      <c r="S3285" s="2">
        <f>IF(E3285=0,0,E3285/D3285*100)</f>
        <v>100.11666666666667</v>
      </c>
      <c r="T3285" s="4">
        <f>IF(E3285=0,0,E3285/P3285)</f>
        <v>127.80851063829788</v>
      </c>
      <c r="U3285" t="str">
        <f>PROPER(LEFT(R3285,(SEARCH("/",R3285)-2)+1))</f>
        <v>Theater</v>
      </c>
      <c r="V3285" t="str">
        <f>PROPER(RIGHT(R3285,LEN(R3285)-SEARCH("/",R3285)))</f>
        <v>Plays</v>
      </c>
    </row>
    <row r="3286" spans="1:22" x14ac:dyDescent="0.25">
      <c r="A3286">
        <v>3318</v>
      </c>
      <c r="B3286" s="7" t="s">
        <v>3318</v>
      </c>
      <c r="C3286" s="7" t="s">
        <v>7428</v>
      </c>
      <c r="D3286" s="4">
        <v>2000</v>
      </c>
      <c r="E3286" s="4">
        <v>2512</v>
      </c>
      <c r="F3286" t="s">
        <v>8219</v>
      </c>
      <c r="G3286" t="s">
        <v>8229</v>
      </c>
      <c r="H3286" t="s">
        <v>8251</v>
      </c>
      <c r="I3286">
        <v>1460341800</v>
      </c>
      <c r="J3286" s="11">
        <f>(((I3286/60)/60)/24)+DATE(1970,1,1)</f>
        <v>42471.104166666672</v>
      </c>
      <c r="K3286">
        <v>1456902893</v>
      </c>
      <c r="L3286" s="15">
        <f>(((K3286/60)/60)/24)+DATE(1970,1,1)</f>
        <v>42431.302002314813</v>
      </c>
      <c r="M3286" s="63">
        <f>DATEDIF(L3286,J3286,"D")</f>
        <v>40</v>
      </c>
      <c r="N3286" s="5">
        <v>40</v>
      </c>
      <c r="O3286" t="b">
        <v>0</v>
      </c>
      <c r="P3286">
        <v>32</v>
      </c>
      <c r="Q3286" t="b">
        <v>1</v>
      </c>
      <c r="R3286" t="s">
        <v>8271</v>
      </c>
      <c r="S3286" s="2">
        <f>IF(E3286=0,0,E3286/D3286*100)</f>
        <v>125.6</v>
      </c>
      <c r="T3286" s="4">
        <f>IF(E3286=0,0,E3286/P3286)</f>
        <v>78.5</v>
      </c>
      <c r="U3286" t="str">
        <f>PROPER(LEFT(R3286,(SEARCH("/",R3286)-2)+1))</f>
        <v>Theater</v>
      </c>
      <c r="V3286" t="str">
        <f>PROPER(RIGHT(R3286,LEN(R3286)-SEARCH("/",R3286)))</f>
        <v>Plays</v>
      </c>
    </row>
    <row r="3287" spans="1:22" x14ac:dyDescent="0.25">
      <c r="A3287">
        <v>3387</v>
      </c>
      <c r="B3287" s="7" t="s">
        <v>3386</v>
      </c>
      <c r="C3287" s="7" t="s">
        <v>7497</v>
      </c>
      <c r="D3287" s="4">
        <v>3000</v>
      </c>
      <c r="E3287" s="4">
        <v>3506</v>
      </c>
      <c r="F3287" t="s">
        <v>8219</v>
      </c>
      <c r="G3287" t="s">
        <v>8224</v>
      </c>
      <c r="H3287" t="s">
        <v>8246</v>
      </c>
      <c r="I3287">
        <v>1418581088</v>
      </c>
      <c r="J3287" s="11">
        <f>(((I3287/60)/60)/24)+DATE(1970,1,1)</f>
        <v>41987.762592592597</v>
      </c>
      <c r="K3287">
        <v>1415125088</v>
      </c>
      <c r="L3287" s="15">
        <f>(((K3287/60)/60)/24)+DATE(1970,1,1)</f>
        <v>41947.762592592589</v>
      </c>
      <c r="M3287" s="63">
        <f>DATEDIF(L3287,J3287,"D")</f>
        <v>40</v>
      </c>
      <c r="N3287" s="5">
        <v>40</v>
      </c>
      <c r="O3287" t="b">
        <v>0</v>
      </c>
      <c r="P3287">
        <v>35</v>
      </c>
      <c r="Q3287" t="b">
        <v>1</v>
      </c>
      <c r="R3287" t="s">
        <v>8271</v>
      </c>
      <c r="S3287" s="2">
        <f>IF(E3287=0,0,E3287/D3287*100)</f>
        <v>116.86666666666667</v>
      </c>
      <c r="T3287" s="4">
        <f>IF(E3287=0,0,E3287/P3287)</f>
        <v>100.17142857142858</v>
      </c>
      <c r="U3287" t="str">
        <f>PROPER(LEFT(R3287,(SEARCH("/",R3287)-2)+1))</f>
        <v>Theater</v>
      </c>
      <c r="V3287" t="str">
        <f>PROPER(RIGHT(R3287,LEN(R3287)-SEARCH("/",R3287)))</f>
        <v>Plays</v>
      </c>
    </row>
    <row r="3288" spans="1:22" x14ac:dyDescent="0.25">
      <c r="A3288">
        <v>3397</v>
      </c>
      <c r="B3288" s="7" t="s">
        <v>3396</v>
      </c>
      <c r="C3288" s="7" t="s">
        <v>7507</v>
      </c>
      <c r="D3288" s="4">
        <v>250</v>
      </c>
      <c r="E3288" s="4">
        <v>280</v>
      </c>
      <c r="F3288" t="s">
        <v>8219</v>
      </c>
      <c r="G3288" t="s">
        <v>8225</v>
      </c>
      <c r="H3288" t="s">
        <v>8247</v>
      </c>
      <c r="I3288">
        <v>1455832800</v>
      </c>
      <c r="J3288" s="11">
        <f>(((I3288/60)/60)/24)+DATE(1970,1,1)</f>
        <v>42418.916666666672</v>
      </c>
      <c r="K3288">
        <v>1452338929</v>
      </c>
      <c r="L3288" s="15">
        <f>(((K3288/60)/60)/24)+DATE(1970,1,1)</f>
        <v>42378.478344907402</v>
      </c>
      <c r="M3288" s="63">
        <f>DATEDIF(L3288,J3288,"D")</f>
        <v>40</v>
      </c>
      <c r="N3288" s="5">
        <v>40</v>
      </c>
      <c r="O3288" t="b">
        <v>0</v>
      </c>
      <c r="P3288">
        <v>24</v>
      </c>
      <c r="Q3288" t="b">
        <v>1</v>
      </c>
      <c r="R3288" t="s">
        <v>8271</v>
      </c>
      <c r="S3288" s="2">
        <f>IF(E3288=0,0,E3288/D3288*100)</f>
        <v>112.00000000000001</v>
      </c>
      <c r="T3288" s="4">
        <f>IF(E3288=0,0,E3288/P3288)</f>
        <v>11.666666666666666</v>
      </c>
      <c r="U3288" t="str">
        <f>PROPER(LEFT(R3288,(SEARCH("/",R3288)-2)+1))</f>
        <v>Theater</v>
      </c>
      <c r="V3288" t="str">
        <f>PROPER(RIGHT(R3288,LEN(R3288)-SEARCH("/",R3288)))</f>
        <v>Plays</v>
      </c>
    </row>
    <row r="3289" spans="1:22" x14ac:dyDescent="0.25">
      <c r="A3289">
        <v>3496</v>
      </c>
      <c r="B3289" s="7" t="s">
        <v>3495</v>
      </c>
      <c r="C3289" s="7" t="s">
        <v>7606</v>
      </c>
      <c r="D3289" s="4">
        <v>3000</v>
      </c>
      <c r="E3289" s="4">
        <v>3732</v>
      </c>
      <c r="F3289" t="s">
        <v>8219</v>
      </c>
      <c r="G3289" t="s">
        <v>8224</v>
      </c>
      <c r="H3289" t="s">
        <v>8246</v>
      </c>
      <c r="I3289">
        <v>1473625166</v>
      </c>
      <c r="J3289" s="11">
        <f>(((I3289/60)/60)/24)+DATE(1970,1,1)</f>
        <v>42624.846828703703</v>
      </c>
      <c r="K3289">
        <v>1470169166</v>
      </c>
      <c r="L3289" s="15">
        <f>(((K3289/60)/60)/24)+DATE(1970,1,1)</f>
        <v>42584.846828703703</v>
      </c>
      <c r="M3289" s="63">
        <f>DATEDIF(L3289,J3289,"D")</f>
        <v>40</v>
      </c>
      <c r="N3289" s="5">
        <v>40</v>
      </c>
      <c r="O3289" t="b">
        <v>0</v>
      </c>
      <c r="P3289">
        <v>78</v>
      </c>
      <c r="Q3289" t="b">
        <v>1</v>
      </c>
      <c r="R3289" t="s">
        <v>8271</v>
      </c>
      <c r="S3289" s="2">
        <f>IF(E3289=0,0,E3289/D3289*100)</f>
        <v>124.4</v>
      </c>
      <c r="T3289" s="4">
        <f>IF(E3289=0,0,E3289/P3289)</f>
        <v>47.846153846153847</v>
      </c>
      <c r="U3289" t="str">
        <f>PROPER(LEFT(R3289,(SEARCH("/",R3289)-2)+1))</f>
        <v>Theater</v>
      </c>
      <c r="V3289" t="str">
        <f>PROPER(RIGHT(R3289,LEN(R3289)-SEARCH("/",R3289)))</f>
        <v>Plays</v>
      </c>
    </row>
    <row r="3290" spans="1:22" x14ac:dyDescent="0.25">
      <c r="A3290">
        <v>3643</v>
      </c>
      <c r="B3290" s="7" t="s">
        <v>3641</v>
      </c>
      <c r="C3290" s="7" t="s">
        <v>7753</v>
      </c>
      <c r="D3290" s="4">
        <v>25000</v>
      </c>
      <c r="E3290" s="4">
        <v>0</v>
      </c>
      <c r="F3290" t="s">
        <v>8221</v>
      </c>
      <c r="G3290" t="s">
        <v>8224</v>
      </c>
      <c r="H3290" t="s">
        <v>8246</v>
      </c>
      <c r="I3290">
        <v>1447734439</v>
      </c>
      <c r="J3290" s="11">
        <f>(((I3290/60)/60)/24)+DATE(1970,1,1)</f>
        <v>42325.185636574075</v>
      </c>
      <c r="K3290">
        <v>1444274839</v>
      </c>
      <c r="L3290" s="15">
        <f>(((K3290/60)/60)/24)+DATE(1970,1,1)</f>
        <v>42285.143969907411</v>
      </c>
      <c r="M3290" s="63">
        <f>DATEDIF(L3290,J3290,"D")</f>
        <v>40</v>
      </c>
      <c r="N3290" s="5">
        <v>40</v>
      </c>
      <c r="O3290" t="b">
        <v>0</v>
      </c>
      <c r="P3290">
        <v>0</v>
      </c>
      <c r="Q3290" t="b">
        <v>0</v>
      </c>
      <c r="R3290" t="s">
        <v>8305</v>
      </c>
      <c r="S3290" s="2">
        <f>IF(E3290=0,0,E3290/D3290*100)</f>
        <v>0</v>
      </c>
      <c r="T3290" s="4">
        <f>IF(E3290=0,0,E3290/P3290)</f>
        <v>0</v>
      </c>
      <c r="U3290" t="str">
        <f>PROPER(LEFT(R3290,(SEARCH("/",R3290)-2)+1))</f>
        <v>Theater</v>
      </c>
      <c r="V3290" t="str">
        <f>PROPER(RIGHT(R3290,LEN(R3290)-SEARCH("/",R3290)))</f>
        <v>Musical</v>
      </c>
    </row>
    <row r="3291" spans="1:22" x14ac:dyDescent="0.25">
      <c r="A3291">
        <v>3752</v>
      </c>
      <c r="B3291" s="7" t="s">
        <v>3749</v>
      </c>
      <c r="C3291" s="7" t="s">
        <v>7862</v>
      </c>
      <c r="D3291" s="4">
        <v>500</v>
      </c>
      <c r="E3291" s="4">
        <v>565</v>
      </c>
      <c r="F3291" t="s">
        <v>8219</v>
      </c>
      <c r="G3291" t="s">
        <v>8225</v>
      </c>
      <c r="H3291" t="s">
        <v>8247</v>
      </c>
      <c r="I3291">
        <v>1476651600</v>
      </c>
      <c r="J3291" s="11">
        <f>(((I3291/60)/60)/24)+DATE(1970,1,1)</f>
        <v>42659.875</v>
      </c>
      <c r="K3291">
        <v>1473189335</v>
      </c>
      <c r="L3291" s="15">
        <f>(((K3291/60)/60)/24)+DATE(1970,1,1)</f>
        <v>42619.802488425921</v>
      </c>
      <c r="M3291" s="63">
        <f>DATEDIF(L3291,J3291,"D")</f>
        <v>40</v>
      </c>
      <c r="N3291" s="5">
        <v>40</v>
      </c>
      <c r="O3291" t="b">
        <v>0</v>
      </c>
      <c r="P3291">
        <v>15</v>
      </c>
      <c r="Q3291" t="b">
        <v>1</v>
      </c>
      <c r="R3291" t="s">
        <v>8305</v>
      </c>
      <c r="S3291" s="2">
        <f>IF(E3291=0,0,E3291/D3291*100)</f>
        <v>112.99999999999999</v>
      </c>
      <c r="T3291" s="4">
        <f>IF(E3291=0,0,E3291/P3291)</f>
        <v>37.666666666666664</v>
      </c>
      <c r="U3291" t="str">
        <f>PROPER(LEFT(R3291,(SEARCH("/",R3291)-2)+1))</f>
        <v>Theater</v>
      </c>
      <c r="V3291" t="str">
        <f>PROPER(RIGHT(R3291,LEN(R3291)-SEARCH("/",R3291)))</f>
        <v>Musical</v>
      </c>
    </row>
    <row r="3292" spans="1:22" x14ac:dyDescent="0.25">
      <c r="A3292">
        <v>3865</v>
      </c>
      <c r="B3292" s="7" t="s">
        <v>3862</v>
      </c>
      <c r="C3292" s="7" t="s">
        <v>7974</v>
      </c>
      <c r="D3292" s="4">
        <v>2413</v>
      </c>
      <c r="E3292" s="4">
        <v>650</v>
      </c>
      <c r="F3292" t="s">
        <v>8221</v>
      </c>
      <c r="G3292" t="s">
        <v>8229</v>
      </c>
      <c r="H3292" t="s">
        <v>8251</v>
      </c>
      <c r="I3292">
        <v>1409376600</v>
      </c>
      <c r="J3292" s="11">
        <f>(((I3292/60)/60)/24)+DATE(1970,1,1)</f>
        <v>41881.229166666664</v>
      </c>
      <c r="K3292">
        <v>1405957098</v>
      </c>
      <c r="L3292" s="15">
        <f>(((K3292/60)/60)/24)+DATE(1970,1,1)</f>
        <v>41841.651597222226</v>
      </c>
      <c r="M3292" s="63">
        <f>DATEDIF(L3292,J3292,"D")</f>
        <v>40</v>
      </c>
      <c r="N3292" s="5">
        <v>40</v>
      </c>
      <c r="O3292" t="b">
        <v>0</v>
      </c>
      <c r="P3292">
        <v>14</v>
      </c>
      <c r="Q3292" t="b">
        <v>0</v>
      </c>
      <c r="R3292" t="s">
        <v>8271</v>
      </c>
      <c r="S3292" s="2">
        <f>IF(E3292=0,0,E3292/D3292*100)</f>
        <v>26.937422295897225</v>
      </c>
      <c r="T3292" s="4">
        <f>IF(E3292=0,0,E3292/P3292)</f>
        <v>46.428571428571431</v>
      </c>
      <c r="U3292" t="str">
        <f>PROPER(LEFT(R3292,(SEARCH("/",R3292)-2)+1))</f>
        <v>Theater</v>
      </c>
      <c r="V3292" t="str">
        <f>PROPER(RIGHT(R3292,LEN(R3292)-SEARCH("/",R3292)))</f>
        <v>Plays</v>
      </c>
    </row>
    <row r="3293" spans="1:22" x14ac:dyDescent="0.25">
      <c r="A3293">
        <v>3898</v>
      </c>
      <c r="B3293" s="7" t="s">
        <v>3895</v>
      </c>
      <c r="C3293" s="7" t="s">
        <v>8006</v>
      </c>
      <c r="D3293" s="4">
        <v>2500</v>
      </c>
      <c r="E3293" s="4">
        <v>814</v>
      </c>
      <c r="F3293" t="s">
        <v>8221</v>
      </c>
      <c r="G3293" t="s">
        <v>8225</v>
      </c>
      <c r="H3293" t="s">
        <v>8247</v>
      </c>
      <c r="I3293">
        <v>1439827200</v>
      </c>
      <c r="J3293" s="11">
        <f>(((I3293/60)/60)/24)+DATE(1970,1,1)</f>
        <v>42233.666666666672</v>
      </c>
      <c r="K3293">
        <v>1436355270</v>
      </c>
      <c r="L3293" s="15">
        <f>(((K3293/60)/60)/24)+DATE(1970,1,1)</f>
        <v>42193.482291666667</v>
      </c>
      <c r="M3293" s="63">
        <f>DATEDIF(L3293,J3293,"D")</f>
        <v>40</v>
      </c>
      <c r="N3293" s="5">
        <v>40</v>
      </c>
      <c r="O3293" t="b">
        <v>0</v>
      </c>
      <c r="P3293">
        <v>16</v>
      </c>
      <c r="Q3293" t="b">
        <v>0</v>
      </c>
      <c r="R3293" t="s">
        <v>8271</v>
      </c>
      <c r="S3293" s="2">
        <f>IF(E3293=0,0,E3293/D3293*100)</f>
        <v>32.56</v>
      </c>
      <c r="T3293" s="4">
        <f>IF(E3293=0,0,E3293/P3293)</f>
        <v>50.875</v>
      </c>
      <c r="U3293" t="str">
        <f>PROPER(LEFT(R3293,(SEARCH("/",R3293)-2)+1))</f>
        <v>Theater</v>
      </c>
      <c r="V3293" t="str">
        <f>PROPER(RIGHT(R3293,LEN(R3293)-SEARCH("/",R3293)))</f>
        <v>Plays</v>
      </c>
    </row>
    <row r="3294" spans="1:22" x14ac:dyDescent="0.25">
      <c r="A3294">
        <v>3901</v>
      </c>
      <c r="B3294" s="7" t="s">
        <v>3898</v>
      </c>
      <c r="C3294" s="7" t="s">
        <v>8009</v>
      </c>
      <c r="D3294" s="4">
        <v>3000</v>
      </c>
      <c r="E3294" s="4">
        <v>25</v>
      </c>
      <c r="F3294" t="s">
        <v>8221</v>
      </c>
      <c r="G3294" t="s">
        <v>8224</v>
      </c>
      <c r="H3294" t="s">
        <v>8246</v>
      </c>
      <c r="I3294">
        <v>1450554599</v>
      </c>
      <c r="J3294" s="11">
        <f>(((I3294/60)/60)/24)+DATE(1970,1,1)</f>
        <v>42357.826377314821</v>
      </c>
      <c r="K3294">
        <v>1447098599</v>
      </c>
      <c r="L3294" s="15">
        <f>(((K3294/60)/60)/24)+DATE(1970,1,1)</f>
        <v>42317.826377314821</v>
      </c>
      <c r="M3294" s="63">
        <f>DATEDIF(L3294,J3294,"D")</f>
        <v>40</v>
      </c>
      <c r="N3294" s="5">
        <v>40</v>
      </c>
      <c r="O3294" t="b">
        <v>0</v>
      </c>
      <c r="P3294">
        <v>1</v>
      </c>
      <c r="Q3294" t="b">
        <v>0</v>
      </c>
      <c r="R3294" t="s">
        <v>8271</v>
      </c>
      <c r="S3294" s="2">
        <f>IF(E3294=0,0,E3294/D3294*100)</f>
        <v>0.83333333333333337</v>
      </c>
      <c r="T3294" s="4">
        <f>IF(E3294=0,0,E3294/P3294)</f>
        <v>25</v>
      </c>
      <c r="U3294" t="str">
        <f>PROPER(LEFT(R3294,(SEARCH("/",R3294)-2)+1))</f>
        <v>Theater</v>
      </c>
      <c r="V3294" t="str">
        <f>PROPER(RIGHT(R3294,LEN(R3294)-SEARCH("/",R3294)))</f>
        <v>Plays</v>
      </c>
    </row>
    <row r="3295" spans="1:22" x14ac:dyDescent="0.25">
      <c r="A3295">
        <v>3999</v>
      </c>
      <c r="B3295" s="7" t="s">
        <v>3995</v>
      </c>
      <c r="C3295" s="7" t="s">
        <v>8105</v>
      </c>
      <c r="D3295" s="4">
        <v>7000</v>
      </c>
      <c r="E3295" s="4">
        <v>1156</v>
      </c>
      <c r="F3295" t="s">
        <v>8221</v>
      </c>
      <c r="G3295" t="s">
        <v>8224</v>
      </c>
      <c r="H3295" t="s">
        <v>8246</v>
      </c>
      <c r="I3295">
        <v>1409514709</v>
      </c>
      <c r="J3295" s="11">
        <f>(((I3295/60)/60)/24)+DATE(1970,1,1)</f>
        <v>41882.827650462961</v>
      </c>
      <c r="K3295">
        <v>1406058798</v>
      </c>
      <c r="L3295" s="15">
        <f>(((K3295/60)/60)/24)+DATE(1970,1,1)</f>
        <v>41842.828680555554</v>
      </c>
      <c r="M3295" s="63">
        <f>DATEDIF(L3295,J3295,"D")</f>
        <v>40</v>
      </c>
      <c r="N3295" s="5">
        <v>40</v>
      </c>
      <c r="O3295" t="b">
        <v>0</v>
      </c>
      <c r="P3295">
        <v>14</v>
      </c>
      <c r="Q3295" t="b">
        <v>0</v>
      </c>
      <c r="R3295" t="s">
        <v>8271</v>
      </c>
      <c r="S3295" s="2">
        <f>IF(E3295=0,0,E3295/D3295*100)</f>
        <v>16.514285714285716</v>
      </c>
      <c r="T3295" s="4">
        <f>IF(E3295=0,0,E3295/P3295)</f>
        <v>82.571428571428569</v>
      </c>
      <c r="U3295" t="str">
        <f>PROPER(LEFT(R3295,(SEARCH("/",R3295)-2)+1))</f>
        <v>Theater</v>
      </c>
      <c r="V3295" t="str">
        <f>PROPER(RIGHT(R3295,LEN(R3295)-SEARCH("/",R3295)))</f>
        <v>Plays</v>
      </c>
    </row>
    <row r="3296" spans="1:22" x14ac:dyDescent="0.25">
      <c r="A3296">
        <v>4009</v>
      </c>
      <c r="B3296" s="7" t="s">
        <v>4005</v>
      </c>
      <c r="C3296" s="7" t="s">
        <v>8114</v>
      </c>
      <c r="D3296" s="4">
        <v>1930</v>
      </c>
      <c r="E3296" s="4">
        <v>75</v>
      </c>
      <c r="F3296" t="s">
        <v>8221</v>
      </c>
      <c r="G3296" t="s">
        <v>8225</v>
      </c>
      <c r="H3296" t="s">
        <v>8247</v>
      </c>
      <c r="I3296">
        <v>1410281360</v>
      </c>
      <c r="J3296" s="11">
        <f>(((I3296/60)/60)/24)+DATE(1970,1,1)</f>
        <v>41891.700925925928</v>
      </c>
      <c r="K3296">
        <v>1406825360</v>
      </c>
      <c r="L3296" s="15">
        <f>(((K3296/60)/60)/24)+DATE(1970,1,1)</f>
        <v>41851.700925925928</v>
      </c>
      <c r="M3296" s="63">
        <f>DATEDIF(L3296,J3296,"D")</f>
        <v>40</v>
      </c>
      <c r="N3296" s="5">
        <v>40</v>
      </c>
      <c r="O3296" t="b">
        <v>0</v>
      </c>
      <c r="P3296">
        <v>3</v>
      </c>
      <c r="Q3296" t="b">
        <v>0</v>
      </c>
      <c r="R3296" t="s">
        <v>8271</v>
      </c>
      <c r="S3296" s="2">
        <f>IF(E3296=0,0,E3296/D3296*100)</f>
        <v>3.8860103626943006</v>
      </c>
      <c r="T3296" s="4">
        <f>IF(E3296=0,0,E3296/P3296)</f>
        <v>25</v>
      </c>
      <c r="U3296" t="str">
        <f>PROPER(LEFT(R3296,(SEARCH("/",R3296)-2)+1))</f>
        <v>Theater</v>
      </c>
      <c r="V3296" t="str">
        <f>PROPER(RIGHT(R3296,LEN(R3296)-SEARCH("/",R3296)))</f>
        <v>Plays</v>
      </c>
    </row>
    <row r="3297" spans="1:22" x14ac:dyDescent="0.25">
      <c r="A3297">
        <v>4067</v>
      </c>
      <c r="B3297" s="7" t="s">
        <v>4063</v>
      </c>
      <c r="C3297" s="7" t="s">
        <v>7998</v>
      </c>
      <c r="D3297" s="4">
        <v>5000</v>
      </c>
      <c r="E3297" s="4">
        <v>3045</v>
      </c>
      <c r="F3297" t="s">
        <v>8221</v>
      </c>
      <c r="G3297" t="s">
        <v>8224</v>
      </c>
      <c r="H3297" t="s">
        <v>8246</v>
      </c>
      <c r="I3297">
        <v>1443408550</v>
      </c>
      <c r="J3297" s="11">
        <f>(((I3297/60)/60)/24)+DATE(1970,1,1)</f>
        <v>42275.117476851854</v>
      </c>
      <c r="K3297">
        <v>1439952550</v>
      </c>
      <c r="L3297" s="15">
        <f>(((K3297/60)/60)/24)+DATE(1970,1,1)</f>
        <v>42235.117476851854</v>
      </c>
      <c r="M3297" s="63">
        <f>DATEDIF(L3297,J3297,"D")</f>
        <v>40</v>
      </c>
      <c r="N3297" s="5">
        <v>40</v>
      </c>
      <c r="O3297" t="b">
        <v>0</v>
      </c>
      <c r="P3297">
        <v>17</v>
      </c>
      <c r="Q3297" t="b">
        <v>0</v>
      </c>
      <c r="R3297" t="s">
        <v>8271</v>
      </c>
      <c r="S3297" s="2">
        <f>IF(E3297=0,0,E3297/D3297*100)</f>
        <v>60.9</v>
      </c>
      <c r="T3297" s="4">
        <f>IF(E3297=0,0,E3297/P3297)</f>
        <v>179.11764705882354</v>
      </c>
      <c r="U3297" t="str">
        <f>PROPER(LEFT(R3297,(SEARCH("/",R3297)-2)+1))</f>
        <v>Theater</v>
      </c>
      <c r="V3297" t="str">
        <f>PROPER(RIGHT(R3297,LEN(R3297)-SEARCH("/",R3297)))</f>
        <v>Plays</v>
      </c>
    </row>
    <row r="3298" spans="1:22" x14ac:dyDescent="0.25">
      <c r="A3298">
        <v>220</v>
      </c>
      <c r="B3298" s="7" t="s">
        <v>222</v>
      </c>
      <c r="C3298" s="7" t="s">
        <v>4330</v>
      </c>
      <c r="D3298" s="4">
        <v>50000</v>
      </c>
      <c r="E3298" s="4">
        <v>360</v>
      </c>
      <c r="F3298" t="s">
        <v>8221</v>
      </c>
      <c r="G3298" t="s">
        <v>8224</v>
      </c>
      <c r="H3298" t="s">
        <v>8246</v>
      </c>
      <c r="I3298">
        <v>1440101160</v>
      </c>
      <c r="J3298" s="11">
        <f>(((I3298/60)/60)/24)+DATE(1970,1,1)</f>
        <v>42236.837499999994</v>
      </c>
      <c r="K3298">
        <v>1436542030</v>
      </c>
      <c r="L3298" s="15">
        <f>(((K3298/60)/60)/24)+DATE(1970,1,1)</f>
        <v>42195.643865740742</v>
      </c>
      <c r="M3298" s="63">
        <f>DATEDIF(L3298,J3298,"D")</f>
        <v>41</v>
      </c>
      <c r="N3298" s="5">
        <v>41</v>
      </c>
      <c r="O3298" t="b">
        <v>0</v>
      </c>
      <c r="P3298">
        <v>3</v>
      </c>
      <c r="Q3298" t="b">
        <v>0</v>
      </c>
      <c r="R3298" t="s">
        <v>8268</v>
      </c>
      <c r="S3298" s="2">
        <f>IF(E3298=0,0,E3298/D3298*100)</f>
        <v>0.72</v>
      </c>
      <c r="T3298" s="4">
        <f>IF(E3298=0,0,E3298/P3298)</f>
        <v>120</v>
      </c>
      <c r="U3298" t="str">
        <f>PROPER(LEFT(R3298,(SEARCH("/",R3298)-2)+1))</f>
        <v>Film &amp; Video</v>
      </c>
      <c r="V3298" t="str">
        <f>PROPER(RIGHT(R3298,LEN(R3298)-SEARCH("/",R3298)))</f>
        <v>Drama</v>
      </c>
    </row>
    <row r="3299" spans="1:22" x14ac:dyDescent="0.25">
      <c r="A3299">
        <v>265</v>
      </c>
      <c r="B3299" s="7" t="s">
        <v>266</v>
      </c>
      <c r="C3299" s="7" t="s">
        <v>4375</v>
      </c>
      <c r="D3299" s="4">
        <v>5000</v>
      </c>
      <c r="E3299" s="4">
        <v>5555</v>
      </c>
      <c r="F3299" t="s">
        <v>8219</v>
      </c>
      <c r="G3299" t="s">
        <v>8224</v>
      </c>
      <c r="H3299" t="s">
        <v>8246</v>
      </c>
      <c r="I3299">
        <v>1273522560</v>
      </c>
      <c r="J3299" s="11">
        <f>(((I3299/60)/60)/24)+DATE(1970,1,1)</f>
        <v>40308.844444444447</v>
      </c>
      <c r="K3299">
        <v>1269928430</v>
      </c>
      <c r="L3299" s="15">
        <f>(((K3299/60)/60)/24)+DATE(1970,1,1)</f>
        <v>40267.245717592588</v>
      </c>
      <c r="M3299" s="63">
        <f>DATEDIF(L3299,J3299,"D")</f>
        <v>41</v>
      </c>
      <c r="N3299" s="5">
        <v>41</v>
      </c>
      <c r="O3299" t="b">
        <v>1</v>
      </c>
      <c r="P3299">
        <v>58</v>
      </c>
      <c r="Q3299" t="b">
        <v>1</v>
      </c>
      <c r="R3299" t="s">
        <v>8269</v>
      </c>
      <c r="S3299" s="2">
        <f>IF(E3299=0,0,E3299/D3299*100)</f>
        <v>111.1</v>
      </c>
      <c r="T3299" s="4">
        <f>IF(E3299=0,0,E3299/P3299)</f>
        <v>95.775862068965523</v>
      </c>
      <c r="U3299" t="str">
        <f>PROPER(LEFT(R3299,(SEARCH("/",R3299)-2)+1))</f>
        <v>Film &amp; Video</v>
      </c>
      <c r="V3299" t="str">
        <f>PROPER(RIGHT(R3299,LEN(R3299)-SEARCH("/",R3299)))</f>
        <v>Documentary</v>
      </c>
    </row>
    <row r="3300" spans="1:22" x14ac:dyDescent="0.25">
      <c r="A3300">
        <v>311</v>
      </c>
      <c r="B3300" s="7" t="s">
        <v>312</v>
      </c>
      <c r="C3300" s="7" t="s">
        <v>4421</v>
      </c>
      <c r="D3300" s="4">
        <v>20000</v>
      </c>
      <c r="E3300" s="4">
        <v>20820.330000000002</v>
      </c>
      <c r="F3300" t="s">
        <v>8219</v>
      </c>
      <c r="G3300" t="s">
        <v>8224</v>
      </c>
      <c r="H3300" t="s">
        <v>8246</v>
      </c>
      <c r="I3300">
        <v>1325404740</v>
      </c>
      <c r="J3300" s="11">
        <f>(((I3300/60)/60)/24)+DATE(1970,1,1)</f>
        <v>40909.332638888889</v>
      </c>
      <c r="K3300">
        <v>1321852592</v>
      </c>
      <c r="L3300" s="15">
        <f>(((K3300/60)/60)/24)+DATE(1970,1,1)</f>
        <v>40868.219814814816</v>
      </c>
      <c r="M3300" s="63">
        <f>DATEDIF(L3300,J3300,"D")</f>
        <v>41</v>
      </c>
      <c r="N3300" s="5">
        <v>41</v>
      </c>
      <c r="O3300" t="b">
        <v>1</v>
      </c>
      <c r="P3300">
        <v>150</v>
      </c>
      <c r="Q3300" t="b">
        <v>1</v>
      </c>
      <c r="R3300" t="s">
        <v>8269</v>
      </c>
      <c r="S3300" s="2">
        <f>IF(E3300=0,0,E3300/D3300*100)</f>
        <v>104.10165000000001</v>
      </c>
      <c r="T3300" s="4">
        <f>IF(E3300=0,0,E3300/P3300)</f>
        <v>138.8022</v>
      </c>
      <c r="U3300" t="str">
        <f>PROPER(LEFT(R3300,(SEARCH("/",R3300)-2)+1))</f>
        <v>Film &amp; Video</v>
      </c>
      <c r="V3300" t="str">
        <f>PROPER(RIGHT(R3300,LEN(R3300)-SEARCH("/",R3300)))</f>
        <v>Documentary</v>
      </c>
    </row>
    <row r="3301" spans="1:22" x14ac:dyDescent="0.25">
      <c r="A3301">
        <v>484</v>
      </c>
      <c r="B3301" s="7" t="s">
        <v>485</v>
      </c>
      <c r="C3301" s="7" t="s">
        <v>4594</v>
      </c>
      <c r="D3301" s="4">
        <v>80000</v>
      </c>
      <c r="E3301" s="4">
        <v>149</v>
      </c>
      <c r="F3301" t="s">
        <v>8221</v>
      </c>
      <c r="G3301" t="s">
        <v>8225</v>
      </c>
      <c r="H3301" t="s">
        <v>8247</v>
      </c>
      <c r="I3301">
        <v>1446766372</v>
      </c>
      <c r="J3301" s="11">
        <f>(((I3301/60)/60)/24)+DATE(1970,1,1)</f>
        <v>42313.981157407412</v>
      </c>
      <c r="K3301">
        <v>1443220372</v>
      </c>
      <c r="L3301" s="15">
        <f>(((K3301/60)/60)/24)+DATE(1970,1,1)</f>
        <v>42272.93949074074</v>
      </c>
      <c r="M3301" s="63">
        <f>DATEDIF(L3301,J3301,"D")</f>
        <v>41</v>
      </c>
      <c r="N3301" s="5">
        <v>41</v>
      </c>
      <c r="O3301" t="b">
        <v>0</v>
      </c>
      <c r="P3301">
        <v>11</v>
      </c>
      <c r="Q3301" t="b">
        <v>0</v>
      </c>
      <c r="R3301" t="s">
        <v>8270</v>
      </c>
      <c r="S3301" s="2">
        <f>IF(E3301=0,0,E3301/D3301*100)</f>
        <v>0.18625</v>
      </c>
      <c r="T3301" s="4">
        <f>IF(E3301=0,0,E3301/P3301)</f>
        <v>13.545454545454545</v>
      </c>
      <c r="U3301" t="str">
        <f>PROPER(LEFT(R3301,(SEARCH("/",R3301)-2)+1))</f>
        <v>Film &amp; Video</v>
      </c>
      <c r="V3301" t="str">
        <f>PROPER(RIGHT(R3301,LEN(R3301)-SEARCH("/",R3301)))</f>
        <v>Animation</v>
      </c>
    </row>
    <row r="3302" spans="1:22" x14ac:dyDescent="0.25">
      <c r="A3302">
        <v>727</v>
      </c>
      <c r="B3302" s="7" t="s">
        <v>728</v>
      </c>
      <c r="C3302" s="7" t="s">
        <v>4837</v>
      </c>
      <c r="D3302" s="4">
        <v>3500</v>
      </c>
      <c r="E3302" s="4">
        <v>5443</v>
      </c>
      <c r="F3302" t="s">
        <v>8219</v>
      </c>
      <c r="G3302" t="s">
        <v>8224</v>
      </c>
      <c r="H3302" t="s">
        <v>8246</v>
      </c>
      <c r="I3302">
        <v>1358198400</v>
      </c>
      <c r="J3302" s="11">
        <f>(((I3302/60)/60)/24)+DATE(1970,1,1)</f>
        <v>41288.888888888891</v>
      </c>
      <c r="K3302">
        <v>1354580949</v>
      </c>
      <c r="L3302" s="15">
        <f>(((K3302/60)/60)/24)+DATE(1970,1,1)</f>
        <v>41247.020243055551</v>
      </c>
      <c r="M3302" s="63">
        <f>DATEDIF(L3302,J3302,"D")</f>
        <v>41</v>
      </c>
      <c r="N3302" s="5">
        <v>41</v>
      </c>
      <c r="O3302" t="b">
        <v>0</v>
      </c>
      <c r="P3302">
        <v>149</v>
      </c>
      <c r="Q3302" t="b">
        <v>1</v>
      </c>
      <c r="R3302" t="s">
        <v>8274</v>
      </c>
      <c r="S3302" s="2">
        <f>IF(E3302=0,0,E3302/D3302*100)</f>
        <v>155.51428571428571</v>
      </c>
      <c r="T3302" s="4">
        <f>IF(E3302=0,0,E3302/P3302)</f>
        <v>36.530201342281877</v>
      </c>
      <c r="U3302" t="str">
        <f>PROPER(LEFT(R3302,(SEARCH("/",R3302)-2)+1))</f>
        <v>Publishing</v>
      </c>
      <c r="V3302" t="str">
        <f>PROPER(RIGHT(R3302,LEN(R3302)-SEARCH("/",R3302)))</f>
        <v>Nonfiction</v>
      </c>
    </row>
    <row r="3303" spans="1:22" x14ac:dyDescent="0.25">
      <c r="A3303">
        <v>1433</v>
      </c>
      <c r="B3303" s="7" t="s">
        <v>1434</v>
      </c>
      <c r="C3303" s="7" t="s">
        <v>5543</v>
      </c>
      <c r="D3303" s="4">
        <v>12000</v>
      </c>
      <c r="E3303" s="4">
        <v>805</v>
      </c>
      <c r="F3303" t="s">
        <v>8221</v>
      </c>
      <c r="G3303" t="s">
        <v>8237</v>
      </c>
      <c r="H3303" t="s">
        <v>8249</v>
      </c>
      <c r="I3303">
        <v>1481367600</v>
      </c>
      <c r="J3303" s="11">
        <f>(((I3303/60)/60)/24)+DATE(1970,1,1)</f>
        <v>42714.458333333328</v>
      </c>
      <c r="K3303">
        <v>1477839675</v>
      </c>
      <c r="L3303" s="15">
        <f>(((K3303/60)/60)/24)+DATE(1970,1,1)</f>
        <v>42673.625868055555</v>
      </c>
      <c r="M3303" s="63">
        <f>DATEDIF(L3303,J3303,"D")</f>
        <v>41</v>
      </c>
      <c r="N3303" s="5">
        <v>41</v>
      </c>
      <c r="O3303" t="b">
        <v>0</v>
      </c>
      <c r="P3303">
        <v>10</v>
      </c>
      <c r="Q3303" t="b">
        <v>0</v>
      </c>
      <c r="R3303" t="s">
        <v>8287</v>
      </c>
      <c r="S3303" s="2">
        <f>IF(E3303=0,0,E3303/D3303*100)</f>
        <v>6.708333333333333</v>
      </c>
      <c r="T3303" s="4">
        <f>IF(E3303=0,0,E3303/P3303)</f>
        <v>80.5</v>
      </c>
      <c r="U3303" t="str">
        <f>PROPER(LEFT(R3303,(SEARCH("/",R3303)-2)+1))</f>
        <v>Publishing</v>
      </c>
      <c r="V3303" t="str">
        <f>PROPER(RIGHT(R3303,LEN(R3303)-SEARCH("/",R3303)))</f>
        <v>Translations</v>
      </c>
    </row>
    <row r="3304" spans="1:22" x14ac:dyDescent="0.25">
      <c r="A3304">
        <v>1466</v>
      </c>
      <c r="B3304" s="7" t="s">
        <v>1467</v>
      </c>
      <c r="C3304" s="7" t="s">
        <v>5576</v>
      </c>
      <c r="D3304" s="4">
        <v>16000</v>
      </c>
      <c r="E3304" s="4">
        <v>17260.37</v>
      </c>
      <c r="F3304" t="s">
        <v>8219</v>
      </c>
      <c r="G3304" t="s">
        <v>8224</v>
      </c>
      <c r="H3304" t="s">
        <v>8246</v>
      </c>
      <c r="I3304">
        <v>1452574800</v>
      </c>
      <c r="J3304" s="11">
        <f>(((I3304/60)/60)/24)+DATE(1970,1,1)</f>
        <v>42381.208333333328</v>
      </c>
      <c r="K3304">
        <v>1449029266</v>
      </c>
      <c r="L3304" s="15">
        <f>(((K3304/60)/60)/24)+DATE(1970,1,1)</f>
        <v>42340.172060185185</v>
      </c>
      <c r="M3304" s="63">
        <f>DATEDIF(L3304,J3304,"D")</f>
        <v>41</v>
      </c>
      <c r="N3304" s="5">
        <v>41</v>
      </c>
      <c r="O3304" t="b">
        <v>1</v>
      </c>
      <c r="P3304">
        <v>248</v>
      </c>
      <c r="Q3304" t="b">
        <v>1</v>
      </c>
      <c r="R3304" t="s">
        <v>8288</v>
      </c>
      <c r="S3304" s="2">
        <f>IF(E3304=0,0,E3304/D3304*100)</f>
        <v>107.87731249999999</v>
      </c>
      <c r="T3304" s="4">
        <f>IF(E3304=0,0,E3304/P3304)</f>
        <v>69.598266129032254</v>
      </c>
      <c r="U3304" t="str">
        <f>PROPER(LEFT(R3304,(SEARCH("/",R3304)-2)+1))</f>
        <v>Publishing</v>
      </c>
      <c r="V3304" t="str">
        <f>PROPER(RIGHT(R3304,LEN(R3304)-SEARCH("/",R3304)))</f>
        <v>Radio &amp; Podcasts</v>
      </c>
    </row>
    <row r="3305" spans="1:22" x14ac:dyDescent="0.25">
      <c r="A3305">
        <v>1616</v>
      </c>
      <c r="B3305" s="7" t="s">
        <v>1617</v>
      </c>
      <c r="C3305" s="7" t="s">
        <v>5726</v>
      </c>
      <c r="D3305" s="4">
        <v>10000</v>
      </c>
      <c r="E3305" s="4">
        <v>10420</v>
      </c>
      <c r="F3305" t="s">
        <v>8219</v>
      </c>
      <c r="G3305" t="s">
        <v>8224</v>
      </c>
      <c r="H3305" t="s">
        <v>8246</v>
      </c>
      <c r="I3305">
        <v>1353621600</v>
      </c>
      <c r="J3305" s="11">
        <f>(((I3305/60)/60)/24)+DATE(1970,1,1)</f>
        <v>41235.916666666664</v>
      </c>
      <c r="K3305">
        <v>1350061821</v>
      </c>
      <c r="L3305" s="15">
        <f>(((K3305/60)/60)/24)+DATE(1970,1,1)</f>
        <v>41194.715520833335</v>
      </c>
      <c r="M3305" s="63">
        <f>DATEDIF(L3305,J3305,"D")</f>
        <v>41</v>
      </c>
      <c r="N3305" s="5">
        <v>41</v>
      </c>
      <c r="O3305" t="b">
        <v>0</v>
      </c>
      <c r="P3305">
        <v>157</v>
      </c>
      <c r="Q3305" t="b">
        <v>1</v>
      </c>
      <c r="R3305" t="s">
        <v>8276</v>
      </c>
      <c r="S3305" s="2">
        <f>IF(E3305=0,0,E3305/D3305*100)</f>
        <v>104.2</v>
      </c>
      <c r="T3305" s="4">
        <f>IF(E3305=0,0,E3305/P3305)</f>
        <v>66.369426751592357</v>
      </c>
      <c r="U3305" t="str">
        <f>PROPER(LEFT(R3305,(SEARCH("/",R3305)-2)+1))</f>
        <v>Music</v>
      </c>
      <c r="V3305" t="str">
        <f>PROPER(RIGHT(R3305,LEN(R3305)-SEARCH("/",R3305)))</f>
        <v>Rock</v>
      </c>
    </row>
    <row r="3306" spans="1:22" x14ac:dyDescent="0.25">
      <c r="A3306">
        <v>1709</v>
      </c>
      <c r="B3306" s="7" t="s">
        <v>1710</v>
      </c>
      <c r="C3306" s="7" t="s">
        <v>5819</v>
      </c>
      <c r="D3306" s="4">
        <v>1750</v>
      </c>
      <c r="E3306" s="4">
        <v>85</v>
      </c>
      <c r="F3306" t="s">
        <v>8221</v>
      </c>
      <c r="G3306" t="s">
        <v>8224</v>
      </c>
      <c r="H3306" t="s">
        <v>8246</v>
      </c>
      <c r="I3306">
        <v>1409513940</v>
      </c>
      <c r="J3306" s="11">
        <f>(((I3306/60)/60)/24)+DATE(1970,1,1)</f>
        <v>41882.818749999999</v>
      </c>
      <c r="K3306">
        <v>1405949514</v>
      </c>
      <c r="L3306" s="15">
        <f>(((K3306/60)/60)/24)+DATE(1970,1,1)</f>
        <v>41841.56381944444</v>
      </c>
      <c r="M3306" s="63">
        <f>DATEDIF(L3306,J3306,"D")</f>
        <v>41</v>
      </c>
      <c r="N3306" s="5">
        <v>41</v>
      </c>
      <c r="O3306" t="b">
        <v>0</v>
      </c>
      <c r="P3306">
        <v>4</v>
      </c>
      <c r="Q3306" t="b">
        <v>0</v>
      </c>
      <c r="R3306" t="s">
        <v>8293</v>
      </c>
      <c r="S3306" s="2">
        <f>IF(E3306=0,0,E3306/D3306*100)</f>
        <v>4.8571428571428568</v>
      </c>
      <c r="T3306" s="4">
        <f>IF(E3306=0,0,E3306/P3306)</f>
        <v>21.25</v>
      </c>
      <c r="U3306" t="str">
        <f>PROPER(LEFT(R3306,(SEARCH("/",R3306)-2)+1))</f>
        <v>Music</v>
      </c>
      <c r="V3306" t="str">
        <f>PROPER(RIGHT(R3306,LEN(R3306)-SEARCH("/",R3306)))</f>
        <v>Faith</v>
      </c>
    </row>
    <row r="3307" spans="1:22" x14ac:dyDescent="0.25">
      <c r="A3307">
        <v>1923</v>
      </c>
      <c r="B3307" s="7" t="s">
        <v>1924</v>
      </c>
      <c r="C3307" s="7" t="s">
        <v>6033</v>
      </c>
      <c r="D3307" s="4">
        <v>125</v>
      </c>
      <c r="E3307" s="4">
        <v>301</v>
      </c>
      <c r="F3307" t="s">
        <v>8219</v>
      </c>
      <c r="G3307" t="s">
        <v>8224</v>
      </c>
      <c r="H3307" t="s">
        <v>8246</v>
      </c>
      <c r="I3307">
        <v>1317099540</v>
      </c>
      <c r="J3307" s="11">
        <f>(((I3307/60)/60)/24)+DATE(1970,1,1)</f>
        <v>40813.207638888889</v>
      </c>
      <c r="K3307">
        <v>1313612532</v>
      </c>
      <c r="L3307" s="15">
        <f>(((K3307/60)/60)/24)+DATE(1970,1,1)</f>
        <v>40772.848749999997</v>
      </c>
      <c r="M3307" s="63">
        <f>DATEDIF(L3307,J3307,"D")</f>
        <v>41</v>
      </c>
      <c r="N3307" s="5">
        <v>41</v>
      </c>
      <c r="O3307" t="b">
        <v>0</v>
      </c>
      <c r="P3307">
        <v>13</v>
      </c>
      <c r="Q3307" t="b">
        <v>1</v>
      </c>
      <c r="R3307" t="s">
        <v>8279</v>
      </c>
      <c r="S3307" s="2">
        <f>IF(E3307=0,0,E3307/D3307*100)</f>
        <v>240.79999999999998</v>
      </c>
      <c r="T3307" s="4">
        <f>IF(E3307=0,0,E3307/P3307)</f>
        <v>23.153846153846153</v>
      </c>
      <c r="U3307" t="str">
        <f>PROPER(LEFT(R3307,(SEARCH("/",R3307)-2)+1))</f>
        <v>Music</v>
      </c>
      <c r="V3307" t="str">
        <f>PROPER(RIGHT(R3307,LEN(R3307)-SEARCH("/",R3307)))</f>
        <v>Indie Rock</v>
      </c>
    </row>
    <row r="3308" spans="1:22" x14ac:dyDescent="0.25">
      <c r="A3308">
        <v>2081</v>
      </c>
      <c r="B3308" s="7" t="s">
        <v>2082</v>
      </c>
      <c r="C3308" s="7" t="s">
        <v>6191</v>
      </c>
      <c r="D3308" s="4">
        <v>3500</v>
      </c>
      <c r="E3308" s="4">
        <v>4010</v>
      </c>
      <c r="F3308" t="s">
        <v>8219</v>
      </c>
      <c r="G3308" t="s">
        <v>8224</v>
      </c>
      <c r="H3308" t="s">
        <v>8246</v>
      </c>
      <c r="I3308">
        <v>1337144340</v>
      </c>
      <c r="J3308" s="11">
        <f>(((I3308/60)/60)/24)+DATE(1970,1,1)</f>
        <v>41045.207638888889</v>
      </c>
      <c r="K3308">
        <v>1333597555</v>
      </c>
      <c r="L3308" s="15">
        <f>(((K3308/60)/60)/24)+DATE(1970,1,1)</f>
        <v>41004.156886574077</v>
      </c>
      <c r="M3308" s="63">
        <f>DATEDIF(L3308,J3308,"D")</f>
        <v>41</v>
      </c>
      <c r="N3308" s="5">
        <v>41</v>
      </c>
      <c r="O3308" t="b">
        <v>0</v>
      </c>
      <c r="P3308">
        <v>55</v>
      </c>
      <c r="Q3308" t="b">
        <v>1</v>
      </c>
      <c r="R3308" t="s">
        <v>8279</v>
      </c>
      <c r="S3308" s="2">
        <f>IF(E3308=0,0,E3308/D3308*100)</f>
        <v>114.57142857142857</v>
      </c>
      <c r="T3308" s="4">
        <f>IF(E3308=0,0,E3308/P3308)</f>
        <v>72.909090909090907</v>
      </c>
      <c r="U3308" t="str">
        <f>PROPER(LEFT(R3308,(SEARCH("/",R3308)-2)+1))</f>
        <v>Music</v>
      </c>
      <c r="V3308" t="str">
        <f>PROPER(RIGHT(R3308,LEN(R3308)-SEARCH("/",R3308)))</f>
        <v>Indie Rock</v>
      </c>
    </row>
    <row r="3309" spans="1:22" x14ac:dyDescent="0.25">
      <c r="A3309">
        <v>3141</v>
      </c>
      <c r="B3309" s="7" t="s">
        <v>3141</v>
      </c>
      <c r="C3309" s="7" t="s">
        <v>7251</v>
      </c>
      <c r="D3309" s="4">
        <v>500</v>
      </c>
      <c r="E3309" s="4">
        <v>258</v>
      </c>
      <c r="F3309" t="s">
        <v>8222</v>
      </c>
      <c r="G3309" t="s">
        <v>8233</v>
      </c>
      <c r="H3309" t="s">
        <v>8249</v>
      </c>
      <c r="I3309">
        <v>1492372800</v>
      </c>
      <c r="J3309" s="11">
        <f>(((I3309/60)/60)/24)+DATE(1970,1,1)</f>
        <v>42841.833333333328</v>
      </c>
      <c r="K3309">
        <v>1488823488</v>
      </c>
      <c r="L3309" s="15">
        <f>(((K3309/60)/60)/24)+DATE(1970,1,1)</f>
        <v>42800.753333333334</v>
      </c>
      <c r="M3309" s="63">
        <f>DATEDIF(L3309,J3309,"D")</f>
        <v>41</v>
      </c>
      <c r="N3309" s="5">
        <v>41</v>
      </c>
      <c r="O3309" t="b">
        <v>0</v>
      </c>
      <c r="P3309">
        <v>8</v>
      </c>
      <c r="Q3309" t="b">
        <v>0</v>
      </c>
      <c r="R3309" t="s">
        <v>8271</v>
      </c>
      <c r="S3309" s="2">
        <f>IF(E3309=0,0,E3309/D3309*100)</f>
        <v>51.6</v>
      </c>
      <c r="T3309" s="4">
        <f>IF(E3309=0,0,E3309/P3309)</f>
        <v>32.25</v>
      </c>
      <c r="U3309" t="str">
        <f>PROPER(LEFT(R3309,(SEARCH("/",R3309)-2)+1))</f>
        <v>Theater</v>
      </c>
      <c r="V3309" t="str">
        <f>PROPER(RIGHT(R3309,LEN(R3309)-SEARCH("/",R3309)))</f>
        <v>Plays</v>
      </c>
    </row>
    <row r="3310" spans="1:22" x14ac:dyDescent="0.25">
      <c r="A3310">
        <v>3147</v>
      </c>
      <c r="B3310" s="7" t="s">
        <v>3147</v>
      </c>
      <c r="C3310" s="7" t="s">
        <v>7257</v>
      </c>
      <c r="D3310" s="4">
        <v>20000</v>
      </c>
      <c r="E3310" s="4">
        <v>23505</v>
      </c>
      <c r="F3310" t="s">
        <v>8219</v>
      </c>
      <c r="G3310" t="s">
        <v>8224</v>
      </c>
      <c r="H3310" t="s">
        <v>8246</v>
      </c>
      <c r="I3310">
        <v>1415319355</v>
      </c>
      <c r="J3310" s="11">
        <f>(((I3310/60)/60)/24)+DATE(1970,1,1)</f>
        <v>41950.011053240742</v>
      </c>
      <c r="K3310">
        <v>1411859755</v>
      </c>
      <c r="L3310" s="15">
        <f>(((K3310/60)/60)/24)+DATE(1970,1,1)</f>
        <v>41909.969386574077</v>
      </c>
      <c r="M3310" s="63">
        <f>DATEDIF(L3310,J3310,"D")</f>
        <v>41</v>
      </c>
      <c r="N3310" s="5">
        <v>41</v>
      </c>
      <c r="O3310" t="b">
        <v>1</v>
      </c>
      <c r="P3310">
        <v>213</v>
      </c>
      <c r="Q3310" t="b">
        <v>1</v>
      </c>
      <c r="R3310" t="s">
        <v>8271</v>
      </c>
      <c r="S3310" s="2">
        <f>IF(E3310=0,0,E3310/D3310*100)</f>
        <v>117.52499999999999</v>
      </c>
      <c r="T3310" s="4">
        <f>IF(E3310=0,0,E3310/P3310)</f>
        <v>110.35211267605634</v>
      </c>
      <c r="U3310" t="str">
        <f>PROPER(LEFT(R3310,(SEARCH("/",R3310)-2)+1))</f>
        <v>Theater</v>
      </c>
      <c r="V3310" t="str">
        <f>PROPER(RIGHT(R3310,LEN(R3310)-SEARCH("/",R3310)))</f>
        <v>Plays</v>
      </c>
    </row>
    <row r="3311" spans="1:22" x14ac:dyDescent="0.25">
      <c r="A3311">
        <v>3471</v>
      </c>
      <c r="B3311" s="7" t="s">
        <v>3470</v>
      </c>
      <c r="C3311" s="7" t="s">
        <v>7581</v>
      </c>
      <c r="D3311" s="4">
        <v>500</v>
      </c>
      <c r="E3311" s="4">
        <v>1073</v>
      </c>
      <c r="F3311" t="s">
        <v>8219</v>
      </c>
      <c r="G3311" t="s">
        <v>8225</v>
      </c>
      <c r="H3311" t="s">
        <v>8247</v>
      </c>
      <c r="I3311">
        <v>1409515200</v>
      </c>
      <c r="J3311" s="11">
        <f>(((I3311/60)/60)/24)+DATE(1970,1,1)</f>
        <v>41882.833333333336</v>
      </c>
      <c r="K3311">
        <v>1405971690</v>
      </c>
      <c r="L3311" s="15">
        <f>(((K3311/60)/60)/24)+DATE(1970,1,1)</f>
        <v>41841.820486111108</v>
      </c>
      <c r="M3311" s="63">
        <f>DATEDIF(L3311,J3311,"D")</f>
        <v>41</v>
      </c>
      <c r="N3311" s="5">
        <v>41</v>
      </c>
      <c r="O3311" t="b">
        <v>0</v>
      </c>
      <c r="P3311">
        <v>30</v>
      </c>
      <c r="Q3311" t="b">
        <v>1</v>
      </c>
      <c r="R3311" t="s">
        <v>8271</v>
      </c>
      <c r="S3311" s="2">
        <f>IF(E3311=0,0,E3311/D3311*100)</f>
        <v>214.6</v>
      </c>
      <c r="T3311" s="4">
        <f>IF(E3311=0,0,E3311/P3311)</f>
        <v>35.766666666666666</v>
      </c>
      <c r="U3311" t="str">
        <f>PROPER(LEFT(R3311,(SEARCH("/",R3311)-2)+1))</f>
        <v>Theater</v>
      </c>
      <c r="V3311" t="str">
        <f>PROPER(RIGHT(R3311,LEN(R3311)-SEARCH("/",R3311)))</f>
        <v>Plays</v>
      </c>
    </row>
    <row r="3312" spans="1:22" x14ac:dyDescent="0.25">
      <c r="A3312">
        <v>3642</v>
      </c>
      <c r="B3312" s="7" t="s">
        <v>3640</v>
      </c>
      <c r="C3312" s="7" t="s">
        <v>7752</v>
      </c>
      <c r="D3312" s="4">
        <v>700</v>
      </c>
      <c r="E3312" s="4">
        <v>15</v>
      </c>
      <c r="F3312" t="s">
        <v>8221</v>
      </c>
      <c r="G3312" t="s">
        <v>8236</v>
      </c>
      <c r="H3312" t="s">
        <v>8249</v>
      </c>
      <c r="I3312">
        <v>1448902800</v>
      </c>
      <c r="J3312" s="11">
        <f>(((I3312/60)/60)/24)+DATE(1970,1,1)</f>
        <v>42338.708333333328</v>
      </c>
      <c r="K3312">
        <v>1445369727</v>
      </c>
      <c r="L3312" s="15">
        <f>(((K3312/60)/60)/24)+DATE(1970,1,1)</f>
        <v>42297.816284722227</v>
      </c>
      <c r="M3312" s="63">
        <f>DATEDIF(L3312,J3312,"D")</f>
        <v>41</v>
      </c>
      <c r="N3312" s="5">
        <v>41</v>
      </c>
      <c r="O3312" t="b">
        <v>0</v>
      </c>
      <c r="P3312">
        <v>2</v>
      </c>
      <c r="Q3312" t="b">
        <v>0</v>
      </c>
      <c r="R3312" t="s">
        <v>8305</v>
      </c>
      <c r="S3312" s="2">
        <f>IF(E3312=0,0,E3312/D3312*100)</f>
        <v>2.1428571428571428</v>
      </c>
      <c r="T3312" s="4">
        <f>IF(E3312=0,0,E3312/P3312)</f>
        <v>7.5</v>
      </c>
      <c r="U3312" t="str">
        <f>PROPER(LEFT(R3312,(SEARCH("/",R3312)-2)+1))</f>
        <v>Theater</v>
      </c>
      <c r="V3312" t="str">
        <f>PROPER(RIGHT(R3312,LEN(R3312)-SEARCH("/",R3312)))</f>
        <v>Musical</v>
      </c>
    </row>
    <row r="3313" spans="1:22" x14ac:dyDescent="0.25">
      <c r="A3313">
        <v>3861</v>
      </c>
      <c r="B3313" s="7" t="s">
        <v>3858</v>
      </c>
      <c r="C3313" s="7" t="s">
        <v>7970</v>
      </c>
      <c r="D3313" s="4">
        <v>2000</v>
      </c>
      <c r="E3313" s="4">
        <v>100</v>
      </c>
      <c r="F3313" t="s">
        <v>8221</v>
      </c>
      <c r="G3313" t="s">
        <v>8224</v>
      </c>
      <c r="H3313" t="s">
        <v>8246</v>
      </c>
      <c r="I3313">
        <v>1415828820</v>
      </c>
      <c r="J3313" s="11">
        <f>(((I3313/60)/60)/24)+DATE(1970,1,1)</f>
        <v>41955.907638888893</v>
      </c>
      <c r="K3313">
        <v>1412258977</v>
      </c>
      <c r="L3313" s="15">
        <f>(((K3313/60)/60)/24)+DATE(1970,1,1)</f>
        <v>41914.590011574073</v>
      </c>
      <c r="M3313" s="63">
        <f>DATEDIF(L3313,J3313,"D")</f>
        <v>41</v>
      </c>
      <c r="N3313" s="5">
        <v>41</v>
      </c>
      <c r="O3313" t="b">
        <v>0</v>
      </c>
      <c r="P3313">
        <v>1</v>
      </c>
      <c r="Q3313" t="b">
        <v>0</v>
      </c>
      <c r="R3313" t="s">
        <v>8271</v>
      </c>
      <c r="S3313" s="2">
        <f>IF(E3313=0,0,E3313/D3313*100)</f>
        <v>5</v>
      </c>
      <c r="T3313" s="4">
        <f>IF(E3313=0,0,E3313/P3313)</f>
        <v>100</v>
      </c>
      <c r="U3313" t="str">
        <f>PROPER(LEFT(R3313,(SEARCH("/",R3313)-2)+1))</f>
        <v>Theater</v>
      </c>
      <c r="V3313" t="str">
        <f>PROPER(RIGHT(R3313,LEN(R3313)-SEARCH("/",R3313)))</f>
        <v>Plays</v>
      </c>
    </row>
    <row r="3314" spans="1:22" x14ac:dyDescent="0.25">
      <c r="A3314">
        <v>4069</v>
      </c>
      <c r="B3314" s="7" t="s">
        <v>4065</v>
      </c>
      <c r="C3314" s="7" t="s">
        <v>8172</v>
      </c>
      <c r="D3314" s="4">
        <v>1250</v>
      </c>
      <c r="E3314" s="4">
        <v>430</v>
      </c>
      <c r="F3314" t="s">
        <v>8221</v>
      </c>
      <c r="G3314" t="s">
        <v>8225</v>
      </c>
      <c r="H3314" t="s">
        <v>8247</v>
      </c>
      <c r="I3314">
        <v>1425124800</v>
      </c>
      <c r="J3314" s="11">
        <f>(((I3314/60)/60)/24)+DATE(1970,1,1)</f>
        <v>42063.5</v>
      </c>
      <c r="K3314">
        <v>1421596356</v>
      </c>
      <c r="L3314" s="15">
        <f>(((K3314/60)/60)/24)+DATE(1970,1,1)</f>
        <v>42022.661527777775</v>
      </c>
      <c r="M3314" s="63">
        <f>DATEDIF(L3314,J3314,"D")</f>
        <v>41</v>
      </c>
      <c r="N3314" s="5">
        <v>41</v>
      </c>
      <c r="O3314" t="b">
        <v>0</v>
      </c>
      <c r="P3314">
        <v>13</v>
      </c>
      <c r="Q3314" t="b">
        <v>0</v>
      </c>
      <c r="R3314" t="s">
        <v>8271</v>
      </c>
      <c r="S3314" s="2">
        <f>IF(E3314=0,0,E3314/D3314*100)</f>
        <v>34.4</v>
      </c>
      <c r="T3314" s="4">
        <f>IF(E3314=0,0,E3314/P3314)</f>
        <v>33.07692307692308</v>
      </c>
      <c r="U3314" t="str">
        <f>PROPER(LEFT(R3314,(SEARCH("/",R3314)-2)+1))</f>
        <v>Theater</v>
      </c>
      <c r="V3314" t="str">
        <f>PROPER(RIGHT(R3314,LEN(R3314)-SEARCH("/",R3314)))</f>
        <v>Plays</v>
      </c>
    </row>
    <row r="3315" spans="1:22" x14ac:dyDescent="0.25">
      <c r="A3315">
        <v>4075</v>
      </c>
      <c r="B3315" s="7" t="s">
        <v>4071</v>
      </c>
      <c r="C3315" s="7" t="s">
        <v>8178</v>
      </c>
      <c r="D3315" s="4">
        <v>2000</v>
      </c>
      <c r="E3315" s="4">
        <v>576</v>
      </c>
      <c r="F3315" t="s">
        <v>8221</v>
      </c>
      <c r="G3315" t="s">
        <v>8225</v>
      </c>
      <c r="H3315" t="s">
        <v>8247</v>
      </c>
      <c r="I3315">
        <v>1404149280</v>
      </c>
      <c r="J3315" s="11">
        <f>(((I3315/60)/60)/24)+DATE(1970,1,1)</f>
        <v>41820.727777777778</v>
      </c>
      <c r="K3315">
        <v>1400547969</v>
      </c>
      <c r="L3315" s="15">
        <f>(((K3315/60)/60)/24)+DATE(1970,1,1)</f>
        <v>41779.045937499999</v>
      </c>
      <c r="M3315" s="63">
        <f>DATEDIF(L3315,J3315,"D")</f>
        <v>41</v>
      </c>
      <c r="N3315" s="5">
        <v>41</v>
      </c>
      <c r="O3315" t="b">
        <v>0</v>
      </c>
      <c r="P3315">
        <v>13</v>
      </c>
      <c r="Q3315" t="b">
        <v>0</v>
      </c>
      <c r="R3315" t="s">
        <v>8271</v>
      </c>
      <c r="S3315" s="2">
        <f>IF(E3315=0,0,E3315/D3315*100)</f>
        <v>28.799999999999997</v>
      </c>
      <c r="T3315" s="4">
        <f>IF(E3315=0,0,E3315/P3315)</f>
        <v>44.307692307692307</v>
      </c>
      <c r="U3315" t="str">
        <f>PROPER(LEFT(R3315,(SEARCH("/",R3315)-2)+1))</f>
        <v>Theater</v>
      </c>
      <c r="V3315" t="str">
        <f>PROPER(RIGHT(R3315,LEN(R3315)-SEARCH("/",R3315)))</f>
        <v>Plays</v>
      </c>
    </row>
    <row r="3316" spans="1:22" x14ac:dyDescent="0.25">
      <c r="A3316">
        <v>32</v>
      </c>
      <c r="B3316" s="7" t="s">
        <v>34</v>
      </c>
      <c r="C3316" s="7" t="s">
        <v>4143</v>
      </c>
      <c r="D3316" s="4">
        <v>28450</v>
      </c>
      <c r="E3316" s="4">
        <v>28520</v>
      </c>
      <c r="F3316" t="s">
        <v>8219</v>
      </c>
      <c r="G3316" t="s">
        <v>8224</v>
      </c>
      <c r="H3316" t="s">
        <v>8246</v>
      </c>
      <c r="I3316">
        <v>1463111940</v>
      </c>
      <c r="J3316" s="11">
        <f>(((I3316/60)/60)/24)+DATE(1970,1,1)</f>
        <v>42503.165972222225</v>
      </c>
      <c r="K3316">
        <v>1459523017</v>
      </c>
      <c r="L3316" s="15">
        <f>(((K3316/60)/60)/24)+DATE(1970,1,1)</f>
        <v>42461.627511574072</v>
      </c>
      <c r="M3316" s="63">
        <f>DATEDIF(L3316,J3316,"D")</f>
        <v>42</v>
      </c>
      <c r="N3316" s="5">
        <v>42</v>
      </c>
      <c r="O3316" t="b">
        <v>0</v>
      </c>
      <c r="P3316">
        <v>89</v>
      </c>
      <c r="Q3316" t="b">
        <v>1</v>
      </c>
      <c r="R3316" t="s">
        <v>8265</v>
      </c>
      <c r="S3316" s="2">
        <f>IF(E3316=0,0,E3316/D3316*100)</f>
        <v>100.24604569420035</v>
      </c>
      <c r="T3316" s="4">
        <f>IF(E3316=0,0,E3316/P3316)</f>
        <v>320.44943820224717</v>
      </c>
      <c r="U3316" t="str">
        <f>PROPER(LEFT(R3316,(SEARCH("/",R3316)-2)+1))</f>
        <v>Film &amp; Video</v>
      </c>
      <c r="V3316" t="str">
        <f>PROPER(RIGHT(R3316,LEN(R3316)-SEARCH("/",R3316)))</f>
        <v>Television</v>
      </c>
    </row>
    <row r="3317" spans="1:22" x14ac:dyDescent="0.25">
      <c r="A3317">
        <v>153</v>
      </c>
      <c r="B3317" s="7" t="s">
        <v>155</v>
      </c>
      <c r="C3317" s="7" t="s">
        <v>4263</v>
      </c>
      <c r="D3317" s="4">
        <v>50000</v>
      </c>
      <c r="E3317" s="4">
        <v>359</v>
      </c>
      <c r="F3317" t="s">
        <v>8220</v>
      </c>
      <c r="G3317" t="s">
        <v>8224</v>
      </c>
      <c r="H3317" t="s">
        <v>8246</v>
      </c>
      <c r="I3317">
        <v>1417532644</v>
      </c>
      <c r="J3317" s="11">
        <f>(((I3317/60)/60)/24)+DATE(1970,1,1)</f>
        <v>41975.627824074079</v>
      </c>
      <c r="K3317">
        <v>1413900244</v>
      </c>
      <c r="L3317" s="15">
        <f>(((K3317/60)/60)/24)+DATE(1970,1,1)</f>
        <v>41933.586157407408</v>
      </c>
      <c r="M3317" s="63">
        <f>DATEDIF(L3317,J3317,"D")</f>
        <v>42</v>
      </c>
      <c r="N3317" s="5">
        <v>42</v>
      </c>
      <c r="O3317" t="b">
        <v>0</v>
      </c>
      <c r="P3317">
        <v>10</v>
      </c>
      <c r="Q3317" t="b">
        <v>0</v>
      </c>
      <c r="R3317" t="s">
        <v>8267</v>
      </c>
      <c r="S3317" s="2">
        <f>IF(E3317=0,0,E3317/D3317*100)</f>
        <v>0.71799999999999997</v>
      </c>
      <c r="T3317" s="4">
        <f>IF(E3317=0,0,E3317/P3317)</f>
        <v>35.9</v>
      </c>
      <c r="U3317" t="str">
        <f>PROPER(LEFT(R3317,(SEARCH("/",R3317)-2)+1))</f>
        <v>Film &amp; Video</v>
      </c>
      <c r="V3317" t="str">
        <f>PROPER(RIGHT(R3317,LEN(R3317)-SEARCH("/",R3317)))</f>
        <v>Science Fiction</v>
      </c>
    </row>
    <row r="3318" spans="1:22" x14ac:dyDescent="0.25">
      <c r="A3318">
        <v>197</v>
      </c>
      <c r="B3318" s="7" t="s">
        <v>199</v>
      </c>
      <c r="C3318" s="7" t="s">
        <v>4307</v>
      </c>
      <c r="D3318" s="4">
        <v>2500</v>
      </c>
      <c r="E3318" s="4">
        <v>262</v>
      </c>
      <c r="F3318" t="s">
        <v>8221</v>
      </c>
      <c r="G3318" t="s">
        <v>8225</v>
      </c>
      <c r="H3318" t="s">
        <v>8247</v>
      </c>
      <c r="I3318">
        <v>1487365200</v>
      </c>
      <c r="J3318" s="11">
        <f>(((I3318/60)/60)/24)+DATE(1970,1,1)</f>
        <v>42783.875</v>
      </c>
      <c r="K3318">
        <v>1483734100</v>
      </c>
      <c r="L3318" s="15">
        <f>(((K3318/60)/60)/24)+DATE(1970,1,1)</f>
        <v>42741.848379629635</v>
      </c>
      <c r="M3318" s="63">
        <f>DATEDIF(L3318,J3318,"D")</f>
        <v>42</v>
      </c>
      <c r="N3318" s="5">
        <v>42</v>
      </c>
      <c r="O3318" t="b">
        <v>0</v>
      </c>
      <c r="P3318">
        <v>8</v>
      </c>
      <c r="Q3318" t="b">
        <v>0</v>
      </c>
      <c r="R3318" t="s">
        <v>8268</v>
      </c>
      <c r="S3318" s="2">
        <f>IF(E3318=0,0,E3318/D3318*100)</f>
        <v>10.48</v>
      </c>
      <c r="T3318" s="4">
        <f>IF(E3318=0,0,E3318/P3318)</f>
        <v>32.75</v>
      </c>
      <c r="U3318" t="str">
        <f>PROPER(LEFT(R3318,(SEARCH("/",R3318)-2)+1))</f>
        <v>Film &amp; Video</v>
      </c>
      <c r="V3318" t="str">
        <f>PROPER(RIGHT(R3318,LEN(R3318)-SEARCH("/",R3318)))</f>
        <v>Drama</v>
      </c>
    </row>
    <row r="3319" spans="1:22" x14ac:dyDescent="0.25">
      <c r="A3319">
        <v>215</v>
      </c>
      <c r="B3319" s="7" t="s">
        <v>217</v>
      </c>
      <c r="C3319" s="7" t="s">
        <v>4325</v>
      </c>
      <c r="D3319" s="4">
        <v>4400</v>
      </c>
      <c r="E3319" s="4">
        <v>10</v>
      </c>
      <c r="F3319" t="s">
        <v>8221</v>
      </c>
      <c r="G3319" t="s">
        <v>8225</v>
      </c>
      <c r="H3319" t="s">
        <v>8247</v>
      </c>
      <c r="I3319">
        <v>1455753540</v>
      </c>
      <c r="J3319" s="11">
        <f>(((I3319/60)/60)/24)+DATE(1970,1,1)</f>
        <v>42417.999305555553</v>
      </c>
      <c r="K3319">
        <v>1452058282</v>
      </c>
      <c r="L3319" s="15">
        <f>(((K3319/60)/60)/24)+DATE(1970,1,1)</f>
        <v>42375.230115740742</v>
      </c>
      <c r="M3319" s="63">
        <f>DATEDIF(L3319,J3319,"D")</f>
        <v>42</v>
      </c>
      <c r="N3319" s="5">
        <v>42</v>
      </c>
      <c r="O3319" t="b">
        <v>0</v>
      </c>
      <c r="P3319">
        <v>1</v>
      </c>
      <c r="Q3319" t="b">
        <v>0</v>
      </c>
      <c r="R3319" t="s">
        <v>8268</v>
      </c>
      <c r="S3319" s="2">
        <f>IF(E3319=0,0,E3319/D3319*100)</f>
        <v>0.22727272727272727</v>
      </c>
      <c r="T3319" s="4">
        <f>IF(E3319=0,0,E3319/P3319)</f>
        <v>10</v>
      </c>
      <c r="U3319" t="str">
        <f>PROPER(LEFT(R3319,(SEARCH("/",R3319)-2)+1))</f>
        <v>Film &amp; Video</v>
      </c>
      <c r="V3319" t="str">
        <f>PROPER(RIGHT(R3319,LEN(R3319)-SEARCH("/",R3319)))</f>
        <v>Drama</v>
      </c>
    </row>
    <row r="3320" spans="1:22" x14ac:dyDescent="0.25">
      <c r="A3320">
        <v>332</v>
      </c>
      <c r="B3320" s="7" t="s">
        <v>333</v>
      </c>
      <c r="C3320" s="7" t="s">
        <v>4442</v>
      </c>
      <c r="D3320" s="4">
        <v>100000</v>
      </c>
      <c r="E3320" s="4">
        <v>113015</v>
      </c>
      <c r="F3320" t="s">
        <v>8219</v>
      </c>
      <c r="G3320" t="s">
        <v>8224</v>
      </c>
      <c r="H3320" t="s">
        <v>8246</v>
      </c>
      <c r="I3320">
        <v>1446019200</v>
      </c>
      <c r="J3320" s="11">
        <f>(((I3320/60)/60)/24)+DATE(1970,1,1)</f>
        <v>42305.333333333328</v>
      </c>
      <c r="K3320">
        <v>1442420377</v>
      </c>
      <c r="L3320" s="15">
        <f>(((K3320/60)/60)/24)+DATE(1970,1,1)</f>
        <v>42263.680289351847</v>
      </c>
      <c r="M3320" s="63">
        <f>DATEDIF(L3320,J3320,"D")</f>
        <v>42</v>
      </c>
      <c r="N3320" s="5">
        <v>42</v>
      </c>
      <c r="O3320" t="b">
        <v>1</v>
      </c>
      <c r="P3320">
        <v>555</v>
      </c>
      <c r="Q3320" t="b">
        <v>1</v>
      </c>
      <c r="R3320" t="s">
        <v>8269</v>
      </c>
      <c r="S3320" s="2">
        <f>IF(E3320=0,0,E3320/D3320*100)</f>
        <v>113.015</v>
      </c>
      <c r="T3320" s="4">
        <f>IF(E3320=0,0,E3320/P3320)</f>
        <v>203.63063063063063</v>
      </c>
      <c r="U3320" t="str">
        <f>PROPER(LEFT(R3320,(SEARCH("/",R3320)-2)+1))</f>
        <v>Film &amp; Video</v>
      </c>
      <c r="V3320" t="str">
        <f>PROPER(RIGHT(R3320,LEN(R3320)-SEARCH("/",R3320)))</f>
        <v>Documentary</v>
      </c>
    </row>
    <row r="3321" spans="1:22" x14ac:dyDescent="0.25">
      <c r="A3321">
        <v>375</v>
      </c>
      <c r="B3321" s="7" t="s">
        <v>376</v>
      </c>
      <c r="C3321" s="7" t="s">
        <v>4485</v>
      </c>
      <c r="D3321" s="4">
        <v>500</v>
      </c>
      <c r="E3321" s="4">
        <v>600</v>
      </c>
      <c r="F3321" t="s">
        <v>8219</v>
      </c>
      <c r="G3321" t="s">
        <v>8224</v>
      </c>
      <c r="H3321" t="s">
        <v>8246</v>
      </c>
      <c r="I3321">
        <v>1393694280</v>
      </c>
      <c r="J3321" s="11">
        <f>(((I3321/60)/60)/24)+DATE(1970,1,1)</f>
        <v>41699.720833333333</v>
      </c>
      <c r="K3321">
        <v>1390088311</v>
      </c>
      <c r="L3321" s="15">
        <f>(((K3321/60)/60)/24)+DATE(1970,1,1)</f>
        <v>41657.985081018516</v>
      </c>
      <c r="M3321" s="63">
        <f>DATEDIF(L3321,J3321,"D")</f>
        <v>42</v>
      </c>
      <c r="N3321" s="5">
        <v>42</v>
      </c>
      <c r="O3321" t="b">
        <v>0</v>
      </c>
      <c r="P3321">
        <v>14</v>
      </c>
      <c r="Q3321" t="b">
        <v>1</v>
      </c>
      <c r="R3321" t="s">
        <v>8269</v>
      </c>
      <c r="S3321" s="2">
        <f>IF(E3321=0,0,E3321/D3321*100)</f>
        <v>120</v>
      </c>
      <c r="T3321" s="4">
        <f>IF(E3321=0,0,E3321/P3321)</f>
        <v>42.857142857142854</v>
      </c>
      <c r="U3321" t="str">
        <f>PROPER(LEFT(R3321,(SEARCH("/",R3321)-2)+1))</f>
        <v>Film &amp; Video</v>
      </c>
      <c r="V3321" t="str">
        <f>PROPER(RIGHT(R3321,LEN(R3321)-SEARCH("/",R3321)))</f>
        <v>Documentary</v>
      </c>
    </row>
    <row r="3322" spans="1:22" x14ac:dyDescent="0.25">
      <c r="A3322">
        <v>498</v>
      </c>
      <c r="B3322" s="7" t="s">
        <v>499</v>
      </c>
      <c r="C3322" s="7" t="s">
        <v>4608</v>
      </c>
      <c r="D3322" s="4">
        <v>65108</v>
      </c>
      <c r="E3322" s="4">
        <v>2994</v>
      </c>
      <c r="F3322" t="s">
        <v>8221</v>
      </c>
      <c r="G3322" t="s">
        <v>8224</v>
      </c>
      <c r="H3322" t="s">
        <v>8246</v>
      </c>
      <c r="I3322">
        <v>1324664249</v>
      </c>
      <c r="J3322" s="11">
        <f>(((I3322/60)/60)/24)+DATE(1970,1,1)</f>
        <v>40900.762141203704</v>
      </c>
      <c r="K3322">
        <v>1321035449</v>
      </c>
      <c r="L3322" s="15">
        <f>(((K3322/60)/60)/24)+DATE(1970,1,1)</f>
        <v>40858.762141203704</v>
      </c>
      <c r="M3322" s="63">
        <f>DATEDIF(L3322,J3322,"D")</f>
        <v>42</v>
      </c>
      <c r="N3322" s="5">
        <v>42</v>
      </c>
      <c r="O3322" t="b">
        <v>0</v>
      </c>
      <c r="P3322">
        <v>22</v>
      </c>
      <c r="Q3322" t="b">
        <v>0</v>
      </c>
      <c r="R3322" t="s">
        <v>8270</v>
      </c>
      <c r="S3322" s="2">
        <f>IF(E3322=0,0,E3322/D3322*100)</f>
        <v>4.5985132395404564</v>
      </c>
      <c r="T3322" s="4">
        <f>IF(E3322=0,0,E3322/P3322)</f>
        <v>136.09090909090909</v>
      </c>
      <c r="U3322" t="str">
        <f>PROPER(LEFT(R3322,(SEARCH("/",R3322)-2)+1))</f>
        <v>Film &amp; Video</v>
      </c>
      <c r="V3322" t="str">
        <f>PROPER(RIGHT(R3322,LEN(R3322)-SEARCH("/",R3322)))</f>
        <v>Animation</v>
      </c>
    </row>
    <row r="3323" spans="1:22" x14ac:dyDescent="0.25">
      <c r="A3323">
        <v>706</v>
      </c>
      <c r="B3323" s="7" t="s">
        <v>707</v>
      </c>
      <c r="C3323" s="7" t="s">
        <v>4816</v>
      </c>
      <c r="D3323" s="4">
        <v>100000</v>
      </c>
      <c r="E3323" s="4">
        <v>0</v>
      </c>
      <c r="F3323" t="s">
        <v>8221</v>
      </c>
      <c r="G3323" t="s">
        <v>8227</v>
      </c>
      <c r="H3323" t="s">
        <v>8249</v>
      </c>
      <c r="I3323">
        <v>1481740740</v>
      </c>
      <c r="J3323" s="11">
        <f>(((I3323/60)/60)/24)+DATE(1970,1,1)</f>
        <v>42718.777083333334</v>
      </c>
      <c r="K3323">
        <v>1478130783</v>
      </c>
      <c r="L3323" s="15">
        <f>(((K3323/60)/60)/24)+DATE(1970,1,1)</f>
        <v>42676.995173611111</v>
      </c>
      <c r="M3323" s="63">
        <f>DATEDIF(L3323,J3323,"D")</f>
        <v>42</v>
      </c>
      <c r="N3323" s="5">
        <v>42</v>
      </c>
      <c r="O3323" t="b">
        <v>0</v>
      </c>
      <c r="P3323">
        <v>0</v>
      </c>
      <c r="Q3323" t="b">
        <v>0</v>
      </c>
      <c r="R3323" t="s">
        <v>8273</v>
      </c>
      <c r="S3323" s="2">
        <f>IF(E3323=0,0,E3323/D3323*100)</f>
        <v>0</v>
      </c>
      <c r="T3323" s="4">
        <f>IF(E3323=0,0,E3323/P3323)</f>
        <v>0</v>
      </c>
      <c r="U3323" t="str">
        <f>PROPER(LEFT(R3323,(SEARCH("/",R3323)-2)+1))</f>
        <v>Technology</v>
      </c>
      <c r="V3323" t="str">
        <f>PROPER(RIGHT(R3323,LEN(R3323)-SEARCH("/",R3323)))</f>
        <v>Wearables</v>
      </c>
    </row>
    <row r="3324" spans="1:22" x14ac:dyDescent="0.25">
      <c r="A3324">
        <v>857</v>
      </c>
      <c r="B3324" s="7" t="s">
        <v>858</v>
      </c>
      <c r="C3324" s="7" t="s">
        <v>4967</v>
      </c>
      <c r="D3324" s="4">
        <v>1200</v>
      </c>
      <c r="E3324" s="4">
        <v>1200</v>
      </c>
      <c r="F3324" t="s">
        <v>8219</v>
      </c>
      <c r="G3324" t="s">
        <v>8227</v>
      </c>
      <c r="H3324" t="s">
        <v>8249</v>
      </c>
      <c r="I3324">
        <v>1448463431</v>
      </c>
      <c r="J3324" s="11">
        <f>(((I3324/60)/60)/24)+DATE(1970,1,1)</f>
        <v>42333.623043981483</v>
      </c>
      <c r="K3324">
        <v>1444831031</v>
      </c>
      <c r="L3324" s="15">
        <f>(((K3324/60)/60)/24)+DATE(1970,1,1)</f>
        <v>42291.581377314811</v>
      </c>
      <c r="M3324" s="63">
        <f>DATEDIF(L3324,J3324,"D")</f>
        <v>42</v>
      </c>
      <c r="N3324" s="5">
        <v>42</v>
      </c>
      <c r="O3324" t="b">
        <v>0</v>
      </c>
      <c r="P3324">
        <v>24</v>
      </c>
      <c r="Q3324" t="b">
        <v>1</v>
      </c>
      <c r="R3324" t="s">
        <v>8277</v>
      </c>
      <c r="S3324" s="2">
        <f>IF(E3324=0,0,E3324/D3324*100)</f>
        <v>100</v>
      </c>
      <c r="T3324" s="4">
        <f>IF(E3324=0,0,E3324/P3324)</f>
        <v>50</v>
      </c>
      <c r="U3324" t="str">
        <f>PROPER(LEFT(R3324,(SEARCH("/",R3324)-2)+1))</f>
        <v>Music</v>
      </c>
      <c r="V3324" t="str">
        <f>PROPER(RIGHT(R3324,LEN(R3324)-SEARCH("/",R3324)))</f>
        <v>Metal</v>
      </c>
    </row>
    <row r="3325" spans="1:22" x14ac:dyDescent="0.25">
      <c r="A3325">
        <v>921</v>
      </c>
      <c r="B3325" s="7" t="s">
        <v>922</v>
      </c>
      <c r="C3325" s="7" t="s">
        <v>5031</v>
      </c>
      <c r="D3325" s="4">
        <v>15000</v>
      </c>
      <c r="E3325" s="4">
        <v>4635</v>
      </c>
      <c r="F3325" t="s">
        <v>8221</v>
      </c>
      <c r="G3325" t="s">
        <v>8224</v>
      </c>
      <c r="H3325" t="s">
        <v>8246</v>
      </c>
      <c r="I3325">
        <v>1323666376</v>
      </c>
      <c r="J3325" s="11">
        <f>(((I3325/60)/60)/24)+DATE(1970,1,1)</f>
        <v>40889.212685185186</v>
      </c>
      <c r="K3325">
        <v>1320033976</v>
      </c>
      <c r="L3325" s="15">
        <f>(((K3325/60)/60)/24)+DATE(1970,1,1)</f>
        <v>40847.171018518515</v>
      </c>
      <c r="M3325" s="63">
        <f>DATEDIF(L3325,J3325,"D")</f>
        <v>42</v>
      </c>
      <c r="N3325" s="5">
        <v>42</v>
      </c>
      <c r="O3325" t="b">
        <v>0</v>
      </c>
      <c r="P3325">
        <v>20</v>
      </c>
      <c r="Q3325" t="b">
        <v>0</v>
      </c>
      <c r="R3325" t="s">
        <v>8278</v>
      </c>
      <c r="S3325" s="2">
        <f>IF(E3325=0,0,E3325/D3325*100)</f>
        <v>30.9</v>
      </c>
      <c r="T3325" s="4">
        <f>IF(E3325=0,0,E3325/P3325)</f>
        <v>231.75</v>
      </c>
      <c r="U3325" t="str">
        <f>PROPER(LEFT(R3325,(SEARCH("/",R3325)-2)+1))</f>
        <v>Music</v>
      </c>
      <c r="V3325" t="str">
        <f>PROPER(RIGHT(R3325,LEN(R3325)-SEARCH("/",R3325)))</f>
        <v>Jazz</v>
      </c>
    </row>
    <row r="3326" spans="1:22" x14ac:dyDescent="0.25">
      <c r="A3326">
        <v>930</v>
      </c>
      <c r="B3326" s="7" t="s">
        <v>931</v>
      </c>
      <c r="C3326" s="7" t="s">
        <v>5040</v>
      </c>
      <c r="D3326" s="4">
        <v>900</v>
      </c>
      <c r="E3326" s="4">
        <v>345</v>
      </c>
      <c r="F3326" t="s">
        <v>8221</v>
      </c>
      <c r="G3326" t="s">
        <v>8224</v>
      </c>
      <c r="H3326" t="s">
        <v>8246</v>
      </c>
      <c r="I3326">
        <v>1277501520</v>
      </c>
      <c r="J3326" s="11">
        <f>(((I3326/60)/60)/24)+DATE(1970,1,1)</f>
        <v>40354.897222222222</v>
      </c>
      <c r="K3326">
        <v>1273874306</v>
      </c>
      <c r="L3326" s="15">
        <f>(((K3326/60)/60)/24)+DATE(1970,1,1)</f>
        <v>40312.915578703702</v>
      </c>
      <c r="M3326" s="63">
        <f>DATEDIF(L3326,J3326,"D")</f>
        <v>42</v>
      </c>
      <c r="N3326" s="5">
        <v>42</v>
      </c>
      <c r="O3326" t="b">
        <v>0</v>
      </c>
      <c r="P3326">
        <v>5</v>
      </c>
      <c r="Q3326" t="b">
        <v>0</v>
      </c>
      <c r="R3326" t="s">
        <v>8278</v>
      </c>
      <c r="S3326" s="2">
        <f>IF(E3326=0,0,E3326/D3326*100)</f>
        <v>38.333333333333336</v>
      </c>
      <c r="T3326" s="4">
        <f>IF(E3326=0,0,E3326/P3326)</f>
        <v>69</v>
      </c>
      <c r="U3326" t="str">
        <f>PROPER(LEFT(R3326,(SEARCH("/",R3326)-2)+1))</f>
        <v>Music</v>
      </c>
      <c r="V3326" t="str">
        <f>PROPER(RIGHT(R3326,LEN(R3326)-SEARCH("/",R3326)))</f>
        <v>Jazz</v>
      </c>
    </row>
    <row r="3327" spans="1:22" x14ac:dyDescent="0.25">
      <c r="A3327">
        <v>954</v>
      </c>
      <c r="B3327" s="7" t="s">
        <v>955</v>
      </c>
      <c r="C3327" s="7" t="s">
        <v>5064</v>
      </c>
      <c r="D3327" s="4">
        <v>15000</v>
      </c>
      <c r="E3327" s="4">
        <v>6511</v>
      </c>
      <c r="F3327" t="s">
        <v>8221</v>
      </c>
      <c r="G3327" t="s">
        <v>8224</v>
      </c>
      <c r="H3327" t="s">
        <v>8246</v>
      </c>
      <c r="I3327">
        <v>1440100839</v>
      </c>
      <c r="J3327" s="11">
        <f>(((I3327/60)/60)/24)+DATE(1970,1,1)</f>
        <v>42236.833784722221</v>
      </c>
      <c r="K3327">
        <v>1436472039</v>
      </c>
      <c r="L3327" s="15">
        <f>(((K3327/60)/60)/24)+DATE(1970,1,1)</f>
        <v>42194.833784722221</v>
      </c>
      <c r="M3327" s="63">
        <f>DATEDIF(L3327,J3327,"D")</f>
        <v>42</v>
      </c>
      <c r="N3327" s="5">
        <v>42</v>
      </c>
      <c r="O3327" t="b">
        <v>0</v>
      </c>
      <c r="P3327">
        <v>73</v>
      </c>
      <c r="Q3327" t="b">
        <v>0</v>
      </c>
      <c r="R3327" t="s">
        <v>8273</v>
      </c>
      <c r="S3327" s="2">
        <f>IF(E3327=0,0,E3327/D3327*100)</f>
        <v>43.406666666666666</v>
      </c>
      <c r="T3327" s="4">
        <f>IF(E3327=0,0,E3327/P3327)</f>
        <v>89.191780821917803</v>
      </c>
      <c r="U3327" t="str">
        <f>PROPER(LEFT(R3327,(SEARCH("/",R3327)-2)+1))</f>
        <v>Technology</v>
      </c>
      <c r="V3327" t="str">
        <f>PROPER(RIGHT(R3327,LEN(R3327)-SEARCH("/",R3327)))</f>
        <v>Wearables</v>
      </c>
    </row>
    <row r="3328" spans="1:22" x14ac:dyDescent="0.25">
      <c r="A3328">
        <v>960</v>
      </c>
      <c r="B3328" s="7" t="s">
        <v>961</v>
      </c>
      <c r="C3328" s="7" t="s">
        <v>5070</v>
      </c>
      <c r="D3328" s="4">
        <v>55650</v>
      </c>
      <c r="E3328" s="4">
        <v>25655</v>
      </c>
      <c r="F3328" t="s">
        <v>8221</v>
      </c>
      <c r="G3328" t="s">
        <v>8224</v>
      </c>
      <c r="H3328" t="s">
        <v>8246</v>
      </c>
      <c r="I3328">
        <v>1489500155</v>
      </c>
      <c r="J3328" s="11">
        <f>(((I3328/60)/60)/24)+DATE(1970,1,1)</f>
        <v>42808.585127314815</v>
      </c>
      <c r="K3328">
        <v>1485874955</v>
      </c>
      <c r="L3328" s="15">
        <f>(((K3328/60)/60)/24)+DATE(1970,1,1)</f>
        <v>42766.626793981486</v>
      </c>
      <c r="M3328" s="63">
        <f>DATEDIF(L3328,J3328,"D")</f>
        <v>42</v>
      </c>
      <c r="N3328" s="5">
        <v>42</v>
      </c>
      <c r="O3328" t="b">
        <v>0</v>
      </c>
      <c r="P3328">
        <v>188</v>
      </c>
      <c r="Q3328" t="b">
        <v>0</v>
      </c>
      <c r="R3328" t="s">
        <v>8273</v>
      </c>
      <c r="S3328" s="2">
        <f>IF(E3328=0,0,E3328/D3328*100)</f>
        <v>46.100628930817614</v>
      </c>
      <c r="T3328" s="4">
        <f>IF(E3328=0,0,E3328/P3328)</f>
        <v>136.46276595744681</v>
      </c>
      <c r="U3328" t="str">
        <f>PROPER(LEFT(R3328,(SEARCH("/",R3328)-2)+1))</f>
        <v>Technology</v>
      </c>
      <c r="V3328" t="str">
        <f>PROPER(RIGHT(R3328,LEN(R3328)-SEARCH("/",R3328)))</f>
        <v>Wearables</v>
      </c>
    </row>
    <row r="3329" spans="1:22" x14ac:dyDescent="0.25">
      <c r="A3329">
        <v>1007</v>
      </c>
      <c r="B3329" s="7" t="s">
        <v>1008</v>
      </c>
      <c r="C3329" s="7" t="s">
        <v>5117</v>
      </c>
      <c r="D3329" s="4">
        <v>30000</v>
      </c>
      <c r="E3329" s="4">
        <v>13296</v>
      </c>
      <c r="F3329" t="s">
        <v>8220</v>
      </c>
      <c r="G3329" t="s">
        <v>8224</v>
      </c>
      <c r="H3329" t="s">
        <v>8246</v>
      </c>
      <c r="I3329">
        <v>1481727623</v>
      </c>
      <c r="J3329" s="11">
        <f>(((I3329/60)/60)/24)+DATE(1970,1,1)</f>
        <v>42718.6252662037</v>
      </c>
      <c r="K3329">
        <v>1478095223</v>
      </c>
      <c r="L3329" s="15">
        <f>(((K3329/60)/60)/24)+DATE(1970,1,1)</f>
        <v>42676.583599537036</v>
      </c>
      <c r="M3329" s="63">
        <f>DATEDIF(L3329,J3329,"D")</f>
        <v>42</v>
      </c>
      <c r="N3329" s="5">
        <v>42</v>
      </c>
      <c r="O3329" t="b">
        <v>0</v>
      </c>
      <c r="P3329">
        <v>76</v>
      </c>
      <c r="Q3329" t="b">
        <v>0</v>
      </c>
      <c r="R3329" t="s">
        <v>8273</v>
      </c>
      <c r="S3329" s="2">
        <f>IF(E3329=0,0,E3329/D3329*100)</f>
        <v>44.32</v>
      </c>
      <c r="T3329" s="4">
        <f>IF(E3329=0,0,E3329/P3329)</f>
        <v>174.94736842105263</v>
      </c>
      <c r="U3329" t="str">
        <f>PROPER(LEFT(R3329,(SEARCH("/",R3329)-2)+1))</f>
        <v>Technology</v>
      </c>
      <c r="V3329" t="str">
        <f>PROPER(RIGHT(R3329,LEN(R3329)-SEARCH("/",R3329)))</f>
        <v>Wearables</v>
      </c>
    </row>
    <row r="3330" spans="1:22" x14ac:dyDescent="0.25">
      <c r="A3330">
        <v>1058</v>
      </c>
      <c r="B3330" s="7" t="s">
        <v>1059</v>
      </c>
      <c r="C3330" s="7" t="s">
        <v>5168</v>
      </c>
      <c r="D3330" s="4">
        <v>40000</v>
      </c>
      <c r="E3330" s="4">
        <v>0</v>
      </c>
      <c r="F3330" t="s">
        <v>8220</v>
      </c>
      <c r="G3330" t="s">
        <v>8224</v>
      </c>
      <c r="H3330" t="s">
        <v>8246</v>
      </c>
      <c r="I3330">
        <v>1427328000</v>
      </c>
      <c r="J3330" s="11">
        <f>(((I3330/60)/60)/24)+DATE(1970,1,1)</f>
        <v>42089</v>
      </c>
      <c r="K3330">
        <v>1423777043</v>
      </c>
      <c r="L3330" s="15">
        <f>(((K3330/60)/60)/24)+DATE(1970,1,1)</f>
        <v>42047.900960648149</v>
      </c>
      <c r="M3330" s="63">
        <f>DATEDIF(L3330,J3330,"D")</f>
        <v>42</v>
      </c>
      <c r="N3330" s="5">
        <v>42</v>
      </c>
      <c r="O3330" t="b">
        <v>0</v>
      </c>
      <c r="P3330">
        <v>0</v>
      </c>
      <c r="Q3330" t="b">
        <v>0</v>
      </c>
      <c r="R3330" t="s">
        <v>8281</v>
      </c>
      <c r="S3330" s="2">
        <f>IF(E3330=0,0,E3330/D3330*100)</f>
        <v>0</v>
      </c>
      <c r="T3330" s="4">
        <f>IF(E3330=0,0,E3330/P3330)</f>
        <v>0</v>
      </c>
      <c r="U3330" t="str">
        <f>PROPER(LEFT(R3330,(SEARCH("/",R3330)-2)+1))</f>
        <v>Journalism</v>
      </c>
      <c r="V3330" t="str">
        <f>PROPER(RIGHT(R3330,LEN(R3330)-SEARCH("/",R3330)))</f>
        <v>Audio</v>
      </c>
    </row>
    <row r="3331" spans="1:22" x14ac:dyDescent="0.25">
      <c r="A3331">
        <v>1497</v>
      </c>
      <c r="B3331" s="7" t="s">
        <v>1498</v>
      </c>
      <c r="C3331" s="7" t="s">
        <v>5607</v>
      </c>
      <c r="D3331" s="4">
        <v>15000</v>
      </c>
      <c r="E3331" s="4">
        <v>1</v>
      </c>
      <c r="F3331" t="s">
        <v>8221</v>
      </c>
      <c r="G3331" t="s">
        <v>8224</v>
      </c>
      <c r="H3331" t="s">
        <v>8246</v>
      </c>
      <c r="I3331">
        <v>1375299780</v>
      </c>
      <c r="J3331" s="11">
        <f>(((I3331/60)/60)/24)+DATE(1970,1,1)</f>
        <v>41486.821527777778</v>
      </c>
      <c r="K3331">
        <v>1371655522</v>
      </c>
      <c r="L3331" s="15">
        <f>(((K3331/60)/60)/24)+DATE(1970,1,1)</f>
        <v>41444.64261574074</v>
      </c>
      <c r="M3331" s="63">
        <f>DATEDIF(L3331,J3331,"D")</f>
        <v>42</v>
      </c>
      <c r="N3331" s="5">
        <v>42</v>
      </c>
      <c r="O3331" t="b">
        <v>0</v>
      </c>
      <c r="P3331">
        <v>1</v>
      </c>
      <c r="Q3331" t="b">
        <v>0</v>
      </c>
      <c r="R3331" t="s">
        <v>8275</v>
      </c>
      <c r="S3331" s="2">
        <f>IF(E3331=0,0,E3331/D3331*100)</f>
        <v>6.6666666666666671E-3</v>
      </c>
      <c r="T3331" s="4">
        <f>IF(E3331=0,0,E3331/P3331)</f>
        <v>1</v>
      </c>
      <c r="U3331" t="str">
        <f>PROPER(LEFT(R3331,(SEARCH("/",R3331)-2)+1))</f>
        <v>Publishing</v>
      </c>
      <c r="V3331" t="str">
        <f>PROPER(RIGHT(R3331,LEN(R3331)-SEARCH("/",R3331)))</f>
        <v>Fiction</v>
      </c>
    </row>
    <row r="3332" spans="1:22" x14ac:dyDescent="0.25">
      <c r="A3332">
        <v>1544</v>
      </c>
      <c r="B3332" s="7" t="s">
        <v>1545</v>
      </c>
      <c r="C3332" s="7" t="s">
        <v>5654</v>
      </c>
      <c r="D3332" s="4">
        <v>1000</v>
      </c>
      <c r="E3332" s="4">
        <v>0</v>
      </c>
      <c r="F3332" t="s">
        <v>8221</v>
      </c>
      <c r="G3332" t="s">
        <v>8224</v>
      </c>
      <c r="H3332" t="s">
        <v>8246</v>
      </c>
      <c r="I3332">
        <v>1427847480</v>
      </c>
      <c r="J3332" s="11">
        <f>(((I3332/60)/60)/24)+DATE(1970,1,1)</f>
        <v>42095.012499999997</v>
      </c>
      <c r="K3332">
        <v>1424222024</v>
      </c>
      <c r="L3332" s="15">
        <f>(((K3332/60)/60)/24)+DATE(1970,1,1)</f>
        <v>42053.051203703704</v>
      </c>
      <c r="M3332" s="63">
        <f>DATEDIF(L3332,J3332,"D")</f>
        <v>42</v>
      </c>
      <c r="N3332" s="5">
        <v>42</v>
      </c>
      <c r="O3332" t="b">
        <v>0</v>
      </c>
      <c r="P3332">
        <v>0</v>
      </c>
      <c r="Q3332" t="b">
        <v>0</v>
      </c>
      <c r="R3332" t="s">
        <v>8289</v>
      </c>
      <c r="S3332" s="2">
        <f>IF(E3332=0,0,E3332/D3332*100)</f>
        <v>0</v>
      </c>
      <c r="T3332" s="4">
        <f>IF(E3332=0,0,E3332/P3332)</f>
        <v>0</v>
      </c>
      <c r="U3332" t="str">
        <f>PROPER(LEFT(R3332,(SEARCH("/",R3332)-2)+1))</f>
        <v>Photography</v>
      </c>
      <c r="V3332" t="str">
        <f>PROPER(RIGHT(R3332,LEN(R3332)-SEARCH("/",R3332)))</f>
        <v>Nature</v>
      </c>
    </row>
    <row r="3333" spans="1:22" x14ac:dyDescent="0.25">
      <c r="A3333">
        <v>1602</v>
      </c>
      <c r="B3333" s="7" t="s">
        <v>1603</v>
      </c>
      <c r="C3333" s="7" t="s">
        <v>5712</v>
      </c>
      <c r="D3333" s="4">
        <v>1500</v>
      </c>
      <c r="E3333" s="4">
        <v>1502.5</v>
      </c>
      <c r="F3333" t="s">
        <v>8219</v>
      </c>
      <c r="G3333" t="s">
        <v>8224</v>
      </c>
      <c r="H3333" t="s">
        <v>8246</v>
      </c>
      <c r="I3333">
        <v>1318633200</v>
      </c>
      <c r="J3333" s="11">
        <f>(((I3333/60)/60)/24)+DATE(1970,1,1)</f>
        <v>40830.958333333336</v>
      </c>
      <c r="K3333">
        <v>1314947317</v>
      </c>
      <c r="L3333" s="15">
        <f>(((K3333/60)/60)/24)+DATE(1970,1,1)</f>
        <v>40788.297650462962</v>
      </c>
      <c r="M3333" s="63">
        <f>DATEDIF(L3333,J3333,"D")</f>
        <v>42</v>
      </c>
      <c r="N3333" s="5">
        <v>42</v>
      </c>
      <c r="O3333" t="b">
        <v>0</v>
      </c>
      <c r="P3333">
        <v>32</v>
      </c>
      <c r="Q3333" t="b">
        <v>1</v>
      </c>
      <c r="R3333" t="s">
        <v>8276</v>
      </c>
      <c r="S3333" s="2">
        <f>IF(E3333=0,0,E3333/D3333*100)</f>
        <v>100.16666666666667</v>
      </c>
      <c r="T3333" s="4">
        <f>IF(E3333=0,0,E3333/P3333)</f>
        <v>46.953125</v>
      </c>
      <c r="U3333" t="str">
        <f>PROPER(LEFT(R3333,(SEARCH("/",R3333)-2)+1))</f>
        <v>Music</v>
      </c>
      <c r="V3333" t="str">
        <f>PROPER(RIGHT(R3333,LEN(R3333)-SEARCH("/",R3333)))</f>
        <v>Rock</v>
      </c>
    </row>
    <row r="3334" spans="1:22" x14ac:dyDescent="0.25">
      <c r="A3334">
        <v>1774</v>
      </c>
      <c r="B3334" s="7" t="s">
        <v>1775</v>
      </c>
      <c r="C3334" s="7" t="s">
        <v>5884</v>
      </c>
      <c r="D3334" s="4">
        <v>2500</v>
      </c>
      <c r="E3334" s="4">
        <v>1148</v>
      </c>
      <c r="F3334" t="s">
        <v>8221</v>
      </c>
      <c r="G3334" t="s">
        <v>8224</v>
      </c>
      <c r="H3334" t="s">
        <v>8246</v>
      </c>
      <c r="I3334">
        <v>1417273140</v>
      </c>
      <c r="J3334" s="11">
        <f>(((I3334/60)/60)/24)+DATE(1970,1,1)</f>
        <v>41972.624305555553</v>
      </c>
      <c r="K3334">
        <v>1413609292</v>
      </c>
      <c r="L3334" s="15">
        <f>(((K3334/60)/60)/24)+DATE(1970,1,1)</f>
        <v>41930.218657407408</v>
      </c>
      <c r="M3334" s="63">
        <f>DATEDIF(L3334,J3334,"D")</f>
        <v>42</v>
      </c>
      <c r="N3334" s="5">
        <v>42</v>
      </c>
      <c r="O3334" t="b">
        <v>1</v>
      </c>
      <c r="P3334">
        <v>13</v>
      </c>
      <c r="Q3334" t="b">
        <v>0</v>
      </c>
      <c r="R3334" t="s">
        <v>8285</v>
      </c>
      <c r="S3334" s="2">
        <f>IF(E3334=0,0,E3334/D3334*100)</f>
        <v>45.92</v>
      </c>
      <c r="T3334" s="4">
        <f>IF(E3334=0,0,E3334/P3334)</f>
        <v>88.307692307692307</v>
      </c>
      <c r="U3334" t="str">
        <f>PROPER(LEFT(R3334,(SEARCH("/",R3334)-2)+1))</f>
        <v>Photography</v>
      </c>
      <c r="V3334" t="str">
        <f>PROPER(RIGHT(R3334,LEN(R3334)-SEARCH("/",R3334)))</f>
        <v>Photobooks</v>
      </c>
    </row>
    <row r="3335" spans="1:22" x14ac:dyDescent="0.25">
      <c r="A3335">
        <v>1929</v>
      </c>
      <c r="B3335" s="7" t="s">
        <v>1930</v>
      </c>
      <c r="C3335" s="7" t="s">
        <v>6039</v>
      </c>
      <c r="D3335" s="4">
        <v>3200</v>
      </c>
      <c r="E3335" s="4">
        <v>3210</v>
      </c>
      <c r="F3335" t="s">
        <v>8219</v>
      </c>
      <c r="G3335" t="s">
        <v>8224</v>
      </c>
      <c r="H3335" t="s">
        <v>8246</v>
      </c>
      <c r="I3335">
        <v>1309825866</v>
      </c>
      <c r="J3335" s="11">
        <f>(((I3335/60)/60)/24)+DATE(1970,1,1)</f>
        <v>40729.021597222221</v>
      </c>
      <c r="K3335">
        <v>1306197066</v>
      </c>
      <c r="L3335" s="15">
        <f>(((K3335/60)/60)/24)+DATE(1970,1,1)</f>
        <v>40687.021597222221</v>
      </c>
      <c r="M3335" s="63">
        <f>DATEDIF(L3335,J3335,"D")</f>
        <v>42</v>
      </c>
      <c r="N3335" s="5">
        <v>42</v>
      </c>
      <c r="O3335" t="b">
        <v>0</v>
      </c>
      <c r="P3335">
        <v>75</v>
      </c>
      <c r="Q3335" t="b">
        <v>1</v>
      </c>
      <c r="R3335" t="s">
        <v>8279</v>
      </c>
      <c r="S3335" s="2">
        <f>IF(E3335=0,0,E3335/D3335*100)</f>
        <v>100.3125</v>
      </c>
      <c r="T3335" s="4">
        <f>IF(E3335=0,0,E3335/P3335)</f>
        <v>42.8</v>
      </c>
      <c r="U3335" t="str">
        <f>PROPER(LEFT(R3335,(SEARCH("/",R3335)-2)+1))</f>
        <v>Music</v>
      </c>
      <c r="V3335" t="str">
        <f>PROPER(RIGHT(R3335,LEN(R3335)-SEARCH("/",R3335)))</f>
        <v>Indie Rock</v>
      </c>
    </row>
    <row r="3336" spans="1:22" x14ac:dyDescent="0.25">
      <c r="A3336">
        <v>1959</v>
      </c>
      <c r="B3336" s="7" t="s">
        <v>1960</v>
      </c>
      <c r="C3336" s="7" t="s">
        <v>6069</v>
      </c>
      <c r="D3336" s="4">
        <v>10000</v>
      </c>
      <c r="E3336" s="4">
        <v>15673.44</v>
      </c>
      <c r="F3336" t="s">
        <v>8219</v>
      </c>
      <c r="G3336" t="s">
        <v>8224</v>
      </c>
      <c r="H3336" t="s">
        <v>8246</v>
      </c>
      <c r="I3336">
        <v>1412121600</v>
      </c>
      <c r="J3336" s="11">
        <f>(((I3336/60)/60)/24)+DATE(1970,1,1)</f>
        <v>41913</v>
      </c>
      <c r="K3336">
        <v>1408565860</v>
      </c>
      <c r="L3336" s="15">
        <f>(((K3336/60)/60)/24)+DATE(1970,1,1)</f>
        <v>41871.845601851855</v>
      </c>
      <c r="M3336" s="63">
        <f>DATEDIF(L3336,J3336,"D")</f>
        <v>42</v>
      </c>
      <c r="N3336" s="5">
        <v>42</v>
      </c>
      <c r="O3336" t="b">
        <v>1</v>
      </c>
      <c r="P3336">
        <v>424</v>
      </c>
      <c r="Q3336" t="b">
        <v>1</v>
      </c>
      <c r="R3336" t="s">
        <v>8295</v>
      </c>
      <c r="S3336" s="2">
        <f>IF(E3336=0,0,E3336/D3336*100)</f>
        <v>156.73439999999999</v>
      </c>
      <c r="T3336" s="4">
        <f>IF(E3336=0,0,E3336/P3336)</f>
        <v>36.965660377358489</v>
      </c>
      <c r="U3336" t="str">
        <f>PROPER(LEFT(R3336,(SEARCH("/",R3336)-2)+1))</f>
        <v>Technology</v>
      </c>
      <c r="V3336" t="str">
        <f>PROPER(RIGHT(R3336,LEN(R3336)-SEARCH("/",R3336)))</f>
        <v>Hardware</v>
      </c>
    </row>
    <row r="3337" spans="1:22" x14ac:dyDescent="0.25">
      <c r="A3337">
        <v>2180</v>
      </c>
      <c r="B3337" s="7" t="s">
        <v>2181</v>
      </c>
      <c r="C3337" s="7" t="s">
        <v>6290</v>
      </c>
      <c r="D3337" s="4">
        <v>5000</v>
      </c>
      <c r="E3337" s="4">
        <v>5359.21</v>
      </c>
      <c r="F3337" t="s">
        <v>8219</v>
      </c>
      <c r="G3337" t="s">
        <v>8224</v>
      </c>
      <c r="H3337" t="s">
        <v>8246</v>
      </c>
      <c r="I3337">
        <v>1447434268</v>
      </c>
      <c r="J3337" s="11">
        <f>(((I3337/60)/60)/24)+DATE(1970,1,1)</f>
        <v>42321.711435185185</v>
      </c>
      <c r="K3337">
        <v>1443801868</v>
      </c>
      <c r="L3337" s="15">
        <f>(((K3337/60)/60)/24)+DATE(1970,1,1)</f>
        <v>42279.669768518521</v>
      </c>
      <c r="M3337" s="63">
        <f>DATEDIF(L3337,J3337,"D")</f>
        <v>42</v>
      </c>
      <c r="N3337" s="5">
        <v>42</v>
      </c>
      <c r="O3337" t="b">
        <v>0</v>
      </c>
      <c r="P3337">
        <v>78</v>
      </c>
      <c r="Q3337" t="b">
        <v>1</v>
      </c>
      <c r="R3337" t="s">
        <v>8276</v>
      </c>
      <c r="S3337" s="2">
        <f>IF(E3337=0,0,E3337/D3337*100)</f>
        <v>107.18419999999999</v>
      </c>
      <c r="T3337" s="4">
        <f>IF(E3337=0,0,E3337/P3337)</f>
        <v>68.707820512820518</v>
      </c>
      <c r="U3337" t="str">
        <f>PROPER(LEFT(R3337,(SEARCH("/",R3337)-2)+1))</f>
        <v>Music</v>
      </c>
      <c r="V3337" t="str">
        <f>PROPER(RIGHT(R3337,LEN(R3337)-SEARCH("/",R3337)))</f>
        <v>Rock</v>
      </c>
    </row>
    <row r="3338" spans="1:22" x14ac:dyDescent="0.25">
      <c r="A3338">
        <v>2304</v>
      </c>
      <c r="B3338" s="7" t="s">
        <v>2305</v>
      </c>
      <c r="C3338" s="7" t="s">
        <v>6414</v>
      </c>
      <c r="D3338" s="4">
        <v>6000</v>
      </c>
      <c r="E3338" s="4">
        <v>6042.02</v>
      </c>
      <c r="F3338" t="s">
        <v>8219</v>
      </c>
      <c r="G3338" t="s">
        <v>8224</v>
      </c>
      <c r="H3338" t="s">
        <v>8246</v>
      </c>
      <c r="I3338">
        <v>1293857940</v>
      </c>
      <c r="J3338" s="11">
        <f>(((I3338/60)/60)/24)+DATE(1970,1,1)</f>
        <v>40544.207638888889</v>
      </c>
      <c r="K3338">
        <v>1290281691</v>
      </c>
      <c r="L3338" s="15">
        <f>(((K3338/60)/60)/24)+DATE(1970,1,1)</f>
        <v>40502.815868055557</v>
      </c>
      <c r="M3338" s="63">
        <f>DATEDIF(L3338,J3338,"D")</f>
        <v>42</v>
      </c>
      <c r="N3338" s="5">
        <v>42</v>
      </c>
      <c r="O3338" t="b">
        <v>1</v>
      </c>
      <c r="P3338">
        <v>113</v>
      </c>
      <c r="Q3338" t="b">
        <v>1</v>
      </c>
      <c r="R3338" t="s">
        <v>8279</v>
      </c>
      <c r="S3338" s="2">
        <f>IF(E3338=0,0,E3338/D3338*100)</f>
        <v>100.70033333333335</v>
      </c>
      <c r="T3338" s="4">
        <f>IF(E3338=0,0,E3338/P3338)</f>
        <v>53.469203539823013</v>
      </c>
      <c r="U3338" t="str">
        <f>PROPER(LEFT(R3338,(SEARCH("/",R3338)-2)+1))</f>
        <v>Music</v>
      </c>
      <c r="V3338" t="str">
        <f>PROPER(RIGHT(R3338,LEN(R3338)-SEARCH("/",R3338)))</f>
        <v>Indie Rock</v>
      </c>
    </row>
    <row r="3339" spans="1:22" x14ac:dyDescent="0.25">
      <c r="A3339">
        <v>2608</v>
      </c>
      <c r="B3339" s="7" t="s">
        <v>2608</v>
      </c>
      <c r="C3339" s="7" t="s">
        <v>6718</v>
      </c>
      <c r="D3339" s="4">
        <v>8000</v>
      </c>
      <c r="E3339" s="4">
        <v>17914</v>
      </c>
      <c r="F3339" t="s">
        <v>8219</v>
      </c>
      <c r="G3339" t="s">
        <v>8224</v>
      </c>
      <c r="H3339" t="s">
        <v>8246</v>
      </c>
      <c r="I3339">
        <v>1489536000</v>
      </c>
      <c r="J3339" s="11">
        <f>(((I3339/60)/60)/24)+DATE(1970,1,1)</f>
        <v>42809</v>
      </c>
      <c r="K3339">
        <v>1485976468</v>
      </c>
      <c r="L3339" s="15">
        <f>(((K3339/60)/60)/24)+DATE(1970,1,1)</f>
        <v>42767.801712962959</v>
      </c>
      <c r="M3339" s="63">
        <f>DATEDIF(L3339,J3339,"D")</f>
        <v>42</v>
      </c>
      <c r="N3339" s="5">
        <v>42</v>
      </c>
      <c r="O3339" t="b">
        <v>1</v>
      </c>
      <c r="P3339">
        <v>304</v>
      </c>
      <c r="Q3339" t="b">
        <v>1</v>
      </c>
      <c r="R3339" t="s">
        <v>8301</v>
      </c>
      <c r="S3339" s="2">
        <f>IF(E3339=0,0,E3339/D3339*100)</f>
        <v>223.92500000000001</v>
      </c>
      <c r="T3339" s="4">
        <f>IF(E3339=0,0,E3339/P3339)</f>
        <v>58.92763157894737</v>
      </c>
      <c r="U3339" t="str">
        <f>PROPER(LEFT(R3339,(SEARCH("/",R3339)-2)+1))</f>
        <v>Technology</v>
      </c>
      <c r="V3339" t="str">
        <f>PROPER(RIGHT(R3339,LEN(R3339)-SEARCH("/",R3339)))</f>
        <v>Space Exploration</v>
      </c>
    </row>
    <row r="3340" spans="1:22" x14ac:dyDescent="0.25">
      <c r="A3340">
        <v>2668</v>
      </c>
      <c r="B3340" s="7" t="s">
        <v>2668</v>
      </c>
      <c r="C3340" s="7" t="s">
        <v>6778</v>
      </c>
      <c r="D3340" s="4">
        <v>1000</v>
      </c>
      <c r="E3340" s="4">
        <v>1707</v>
      </c>
      <c r="F3340" t="s">
        <v>8219</v>
      </c>
      <c r="G3340" t="s">
        <v>8229</v>
      </c>
      <c r="H3340" t="s">
        <v>8251</v>
      </c>
      <c r="I3340">
        <v>1447079520</v>
      </c>
      <c r="J3340" s="11">
        <f>(((I3340/60)/60)/24)+DATE(1970,1,1)</f>
        <v>42317.60555555555</v>
      </c>
      <c r="K3340">
        <v>1443449265</v>
      </c>
      <c r="L3340" s="15">
        <f>(((K3340/60)/60)/24)+DATE(1970,1,1)</f>
        <v>42275.588715277772</v>
      </c>
      <c r="M3340" s="63">
        <f>DATEDIF(L3340,J3340,"D")</f>
        <v>42</v>
      </c>
      <c r="N3340" s="5">
        <v>42</v>
      </c>
      <c r="O3340" t="b">
        <v>0</v>
      </c>
      <c r="P3340">
        <v>28</v>
      </c>
      <c r="Q3340" t="b">
        <v>1</v>
      </c>
      <c r="R3340" t="s">
        <v>8302</v>
      </c>
      <c r="S3340" s="2">
        <f>IF(E3340=0,0,E3340/D3340*100)</f>
        <v>170.70000000000002</v>
      </c>
      <c r="T3340" s="4">
        <f>IF(E3340=0,0,E3340/P3340)</f>
        <v>60.964285714285715</v>
      </c>
      <c r="U3340" t="str">
        <f>PROPER(LEFT(R3340,(SEARCH("/",R3340)-2)+1))</f>
        <v>Technology</v>
      </c>
      <c r="V3340" t="str">
        <f>PROPER(RIGHT(R3340,LEN(R3340)-SEARCH("/",R3340)))</f>
        <v>Makerspaces</v>
      </c>
    </row>
    <row r="3341" spans="1:22" x14ac:dyDescent="0.25">
      <c r="A3341">
        <v>2843</v>
      </c>
      <c r="B3341" s="7" t="s">
        <v>2843</v>
      </c>
      <c r="C3341" s="7" t="s">
        <v>6953</v>
      </c>
      <c r="D3341" s="4">
        <v>1200</v>
      </c>
      <c r="E3341" s="4">
        <v>0</v>
      </c>
      <c r="F3341" t="s">
        <v>8221</v>
      </c>
      <c r="G3341" t="s">
        <v>8224</v>
      </c>
      <c r="H3341" t="s">
        <v>8246</v>
      </c>
      <c r="I3341">
        <v>1465790400</v>
      </c>
      <c r="J3341" s="11">
        <f>(((I3341/60)/60)/24)+DATE(1970,1,1)</f>
        <v>42534.166666666672</v>
      </c>
      <c r="K3341">
        <v>1462210950</v>
      </c>
      <c r="L3341" s="15">
        <f>(((K3341/60)/60)/24)+DATE(1970,1,1)</f>
        <v>42492.737847222219</v>
      </c>
      <c r="M3341" s="63">
        <f>DATEDIF(L3341,J3341,"D")</f>
        <v>42</v>
      </c>
      <c r="N3341" s="5">
        <v>42</v>
      </c>
      <c r="O3341" t="b">
        <v>0</v>
      </c>
      <c r="P3341">
        <v>0</v>
      </c>
      <c r="Q3341" t="b">
        <v>0</v>
      </c>
      <c r="R3341" t="s">
        <v>8271</v>
      </c>
      <c r="S3341" s="2">
        <f>IF(E3341=0,0,E3341/D3341*100)</f>
        <v>0</v>
      </c>
      <c r="T3341" s="4">
        <f>IF(E3341=0,0,E3341/P3341)</f>
        <v>0</v>
      </c>
      <c r="U3341" t="str">
        <f>PROPER(LEFT(R3341,(SEARCH("/",R3341)-2)+1))</f>
        <v>Theater</v>
      </c>
      <c r="V3341" t="str">
        <f>PROPER(RIGHT(R3341,LEN(R3341)-SEARCH("/",R3341)))</f>
        <v>Plays</v>
      </c>
    </row>
    <row r="3342" spans="1:22" x14ac:dyDescent="0.25">
      <c r="A3342">
        <v>3018</v>
      </c>
      <c r="B3342" s="7" t="s">
        <v>3018</v>
      </c>
      <c r="C3342" s="7" t="s">
        <v>7128</v>
      </c>
      <c r="D3342" s="4">
        <v>4200</v>
      </c>
      <c r="E3342" s="4">
        <v>4230</v>
      </c>
      <c r="F3342" t="s">
        <v>8219</v>
      </c>
      <c r="G3342" t="s">
        <v>8230</v>
      </c>
      <c r="H3342" t="s">
        <v>8249</v>
      </c>
      <c r="I3342">
        <v>1437429600</v>
      </c>
      <c r="J3342" s="11">
        <f>(((I3342/60)/60)/24)+DATE(1970,1,1)</f>
        <v>42205.916666666672</v>
      </c>
      <c r="K3342">
        <v>1433747376</v>
      </c>
      <c r="L3342" s="15">
        <f>(((K3342/60)/60)/24)+DATE(1970,1,1)</f>
        <v>42163.29833333334</v>
      </c>
      <c r="M3342" s="63">
        <f>DATEDIF(L3342,J3342,"D")</f>
        <v>42</v>
      </c>
      <c r="N3342" s="5">
        <v>42</v>
      </c>
      <c r="O3342" t="b">
        <v>0</v>
      </c>
      <c r="P3342">
        <v>41</v>
      </c>
      <c r="Q3342" t="b">
        <v>1</v>
      </c>
      <c r="R3342" t="s">
        <v>8303</v>
      </c>
      <c r="S3342" s="2">
        <f>IF(E3342=0,0,E3342/D3342*100)</f>
        <v>100.71428571428571</v>
      </c>
      <c r="T3342" s="4">
        <f>IF(E3342=0,0,E3342/P3342)</f>
        <v>103.17073170731707</v>
      </c>
      <c r="U3342" t="str">
        <f>PROPER(LEFT(R3342,(SEARCH("/",R3342)-2)+1))</f>
        <v>Theater</v>
      </c>
      <c r="V3342" t="str">
        <f>PROPER(RIGHT(R3342,LEN(R3342)-SEARCH("/",R3342)))</f>
        <v>Spaces</v>
      </c>
    </row>
    <row r="3343" spans="1:22" x14ac:dyDescent="0.25">
      <c r="A3343">
        <v>3159</v>
      </c>
      <c r="B3343" s="7" t="s">
        <v>3159</v>
      </c>
      <c r="C3343" s="7" t="s">
        <v>7269</v>
      </c>
      <c r="D3343" s="4">
        <v>1500</v>
      </c>
      <c r="E3343" s="4">
        <v>2002.22</v>
      </c>
      <c r="F3343" t="s">
        <v>8219</v>
      </c>
      <c r="G3343" t="s">
        <v>8224</v>
      </c>
      <c r="H3343" t="s">
        <v>8246</v>
      </c>
      <c r="I3343">
        <v>1326927600</v>
      </c>
      <c r="J3343" s="11">
        <f>(((I3343/60)/60)/24)+DATE(1970,1,1)</f>
        <v>40926.958333333336</v>
      </c>
      <c r="K3343">
        <v>1323221761</v>
      </c>
      <c r="L3343" s="15">
        <f>(((K3343/60)/60)/24)+DATE(1970,1,1)</f>
        <v>40884.066678240742</v>
      </c>
      <c r="M3343" s="63">
        <f>DATEDIF(L3343,J3343,"D")</f>
        <v>42</v>
      </c>
      <c r="N3343" s="5">
        <v>42</v>
      </c>
      <c r="O3343" t="b">
        <v>1</v>
      </c>
      <c r="P3343">
        <v>52</v>
      </c>
      <c r="Q3343" t="b">
        <v>1</v>
      </c>
      <c r="R3343" t="s">
        <v>8271</v>
      </c>
      <c r="S3343" s="2">
        <f>IF(E3343=0,0,E3343/D3343*100)</f>
        <v>133.48133333333334</v>
      </c>
      <c r="T3343" s="4">
        <f>IF(E3343=0,0,E3343/P3343)</f>
        <v>38.504230769230773</v>
      </c>
      <c r="U3343" t="str">
        <f>PROPER(LEFT(R3343,(SEARCH("/",R3343)-2)+1))</f>
        <v>Theater</v>
      </c>
      <c r="V3343" t="str">
        <f>PROPER(RIGHT(R3343,LEN(R3343)-SEARCH("/",R3343)))</f>
        <v>Plays</v>
      </c>
    </row>
    <row r="3344" spans="1:22" x14ac:dyDescent="0.25">
      <c r="A3344">
        <v>3463</v>
      </c>
      <c r="B3344" s="7" t="s">
        <v>3462</v>
      </c>
      <c r="C3344" s="7" t="s">
        <v>7573</v>
      </c>
      <c r="D3344" s="4">
        <v>10000</v>
      </c>
      <c r="E3344" s="4">
        <v>10338</v>
      </c>
      <c r="F3344" t="s">
        <v>8219</v>
      </c>
      <c r="G3344" t="s">
        <v>8229</v>
      </c>
      <c r="H3344" t="s">
        <v>8251</v>
      </c>
      <c r="I3344">
        <v>1476158340</v>
      </c>
      <c r="J3344" s="11">
        <f>(((I3344/60)/60)/24)+DATE(1970,1,1)</f>
        <v>42654.165972222225</v>
      </c>
      <c r="K3344">
        <v>1472594585</v>
      </c>
      <c r="L3344" s="15">
        <f>(((K3344/60)/60)/24)+DATE(1970,1,1)</f>
        <v>42612.918807870374</v>
      </c>
      <c r="M3344" s="63">
        <f>DATEDIF(L3344,J3344,"D")</f>
        <v>42</v>
      </c>
      <c r="N3344" s="5">
        <v>42</v>
      </c>
      <c r="O3344" t="b">
        <v>0</v>
      </c>
      <c r="P3344">
        <v>114</v>
      </c>
      <c r="Q3344" t="b">
        <v>1</v>
      </c>
      <c r="R3344" t="s">
        <v>8271</v>
      </c>
      <c r="S3344" s="2">
        <f>IF(E3344=0,0,E3344/D3344*100)</f>
        <v>103.38000000000001</v>
      </c>
      <c r="T3344" s="4">
        <f>IF(E3344=0,0,E3344/P3344)</f>
        <v>90.684210526315795</v>
      </c>
      <c r="U3344" t="str">
        <f>PROPER(LEFT(R3344,(SEARCH("/",R3344)-2)+1))</f>
        <v>Theater</v>
      </c>
      <c r="V3344" t="str">
        <f>PROPER(RIGHT(R3344,LEN(R3344)-SEARCH("/",R3344)))</f>
        <v>Plays</v>
      </c>
    </row>
    <row r="3345" spans="1:22" x14ac:dyDescent="0.25">
      <c r="A3345">
        <v>3558</v>
      </c>
      <c r="B3345" s="7" t="s">
        <v>3557</v>
      </c>
      <c r="C3345" s="7" t="s">
        <v>7668</v>
      </c>
      <c r="D3345" s="4">
        <v>350</v>
      </c>
      <c r="E3345" s="4">
        <v>504</v>
      </c>
      <c r="F3345" t="s">
        <v>8219</v>
      </c>
      <c r="G3345" t="s">
        <v>8225</v>
      </c>
      <c r="H3345" t="s">
        <v>8247</v>
      </c>
      <c r="I3345">
        <v>1435352400</v>
      </c>
      <c r="J3345" s="11">
        <f>(((I3345/60)/60)/24)+DATE(1970,1,1)</f>
        <v>42181.875</v>
      </c>
      <c r="K3345">
        <v>1431718575</v>
      </c>
      <c r="L3345" s="15">
        <f>(((K3345/60)/60)/24)+DATE(1970,1,1)</f>
        <v>42139.816840277781</v>
      </c>
      <c r="M3345" s="63">
        <f>DATEDIF(L3345,J3345,"D")</f>
        <v>42</v>
      </c>
      <c r="N3345" s="5">
        <v>42</v>
      </c>
      <c r="O3345" t="b">
        <v>0</v>
      </c>
      <c r="P3345">
        <v>22</v>
      </c>
      <c r="Q3345" t="b">
        <v>1</v>
      </c>
      <c r="R3345" t="s">
        <v>8271</v>
      </c>
      <c r="S3345" s="2">
        <f>IF(E3345=0,0,E3345/D3345*100)</f>
        <v>144</v>
      </c>
      <c r="T3345" s="4">
        <f>IF(E3345=0,0,E3345/P3345)</f>
        <v>22.90909090909091</v>
      </c>
      <c r="U3345" t="str">
        <f>PROPER(LEFT(R3345,(SEARCH("/",R3345)-2)+1))</f>
        <v>Theater</v>
      </c>
      <c r="V3345" t="str">
        <f>PROPER(RIGHT(R3345,LEN(R3345)-SEARCH("/",R3345)))</f>
        <v>Plays</v>
      </c>
    </row>
    <row r="3346" spans="1:22" x14ac:dyDescent="0.25">
      <c r="A3346">
        <v>3893</v>
      </c>
      <c r="B3346" s="7" t="s">
        <v>3890</v>
      </c>
      <c r="C3346" s="7" t="s">
        <v>8001</v>
      </c>
      <c r="D3346" s="4">
        <v>50000</v>
      </c>
      <c r="E3346" s="4">
        <v>10775</v>
      </c>
      <c r="F3346" t="s">
        <v>8221</v>
      </c>
      <c r="G3346" t="s">
        <v>8224</v>
      </c>
      <c r="H3346" t="s">
        <v>8246</v>
      </c>
      <c r="I3346">
        <v>1404194400</v>
      </c>
      <c r="J3346" s="11">
        <f>(((I3346/60)/60)/24)+DATE(1970,1,1)</f>
        <v>41821.25</v>
      </c>
      <c r="K3346">
        <v>1400600840</v>
      </c>
      <c r="L3346" s="15">
        <f>(((K3346/60)/60)/24)+DATE(1970,1,1)</f>
        <v>41779.657870370371</v>
      </c>
      <c r="M3346" s="63">
        <f>DATEDIF(L3346,J3346,"D")</f>
        <v>42</v>
      </c>
      <c r="N3346" s="5">
        <v>42</v>
      </c>
      <c r="O3346" t="b">
        <v>0</v>
      </c>
      <c r="P3346">
        <v>84</v>
      </c>
      <c r="Q3346" t="b">
        <v>0</v>
      </c>
      <c r="R3346" t="s">
        <v>8271</v>
      </c>
      <c r="S3346" s="2">
        <f>IF(E3346=0,0,E3346/D3346*100)</f>
        <v>21.55</v>
      </c>
      <c r="T3346" s="4">
        <f>IF(E3346=0,0,E3346/P3346)</f>
        <v>128.27380952380952</v>
      </c>
      <c r="U3346" t="str">
        <f>PROPER(LEFT(R3346,(SEARCH("/",R3346)-2)+1))</f>
        <v>Theater</v>
      </c>
      <c r="V3346" t="str">
        <f>PROPER(RIGHT(R3346,LEN(R3346)-SEARCH("/",R3346)))</f>
        <v>Plays</v>
      </c>
    </row>
    <row r="3347" spans="1:22" x14ac:dyDescent="0.25">
      <c r="A3347">
        <v>3905</v>
      </c>
      <c r="B3347" s="7" t="s">
        <v>3902</v>
      </c>
      <c r="C3347" s="7" t="s">
        <v>8013</v>
      </c>
      <c r="D3347" s="4">
        <v>1500</v>
      </c>
      <c r="E3347" s="4">
        <v>173</v>
      </c>
      <c r="F3347" t="s">
        <v>8221</v>
      </c>
      <c r="G3347" t="s">
        <v>8225</v>
      </c>
      <c r="H3347" t="s">
        <v>8247</v>
      </c>
      <c r="I3347">
        <v>1434063600</v>
      </c>
      <c r="J3347" s="11">
        <f>(((I3347/60)/60)/24)+DATE(1970,1,1)</f>
        <v>42166.958333333328</v>
      </c>
      <c r="K3347">
        <v>1430405903</v>
      </c>
      <c r="L3347" s="15">
        <f>(((K3347/60)/60)/24)+DATE(1970,1,1)</f>
        <v>42124.623877314814</v>
      </c>
      <c r="M3347" s="63">
        <f>DATEDIF(L3347,J3347,"D")</f>
        <v>42</v>
      </c>
      <c r="N3347" s="5">
        <v>42</v>
      </c>
      <c r="O3347" t="b">
        <v>0</v>
      </c>
      <c r="P3347">
        <v>7</v>
      </c>
      <c r="Q3347" t="b">
        <v>0</v>
      </c>
      <c r="R3347" t="s">
        <v>8271</v>
      </c>
      <c r="S3347" s="2">
        <f>IF(E3347=0,0,E3347/D3347*100)</f>
        <v>11.533333333333333</v>
      </c>
      <c r="T3347" s="4">
        <f>IF(E3347=0,0,E3347/P3347)</f>
        <v>24.714285714285715</v>
      </c>
      <c r="U3347" t="str">
        <f>PROPER(LEFT(R3347,(SEARCH("/",R3347)-2)+1))</f>
        <v>Theater</v>
      </c>
      <c r="V3347" t="str">
        <f>PROPER(RIGHT(R3347,LEN(R3347)-SEARCH("/",R3347)))</f>
        <v>Plays</v>
      </c>
    </row>
    <row r="3348" spans="1:22" x14ac:dyDescent="0.25">
      <c r="A3348">
        <v>147</v>
      </c>
      <c r="B3348" s="7" t="s">
        <v>149</v>
      </c>
      <c r="C3348" s="7" t="s">
        <v>4257</v>
      </c>
      <c r="D3348" s="4">
        <v>7000</v>
      </c>
      <c r="E3348" s="4">
        <v>0</v>
      </c>
      <c r="F3348" t="s">
        <v>8220</v>
      </c>
      <c r="G3348" t="s">
        <v>8225</v>
      </c>
      <c r="H3348" t="s">
        <v>8247</v>
      </c>
      <c r="I3348">
        <v>1420741080</v>
      </c>
      <c r="J3348" s="11">
        <f>(((I3348/60)/60)/24)+DATE(1970,1,1)</f>
        <v>42012.762499999997</v>
      </c>
      <c r="K3348">
        <v>1417026340</v>
      </c>
      <c r="L3348" s="15">
        <f>(((K3348/60)/60)/24)+DATE(1970,1,1)</f>
        <v>41969.767824074079</v>
      </c>
      <c r="M3348" s="63">
        <f>DATEDIF(L3348,J3348,"D")</f>
        <v>43</v>
      </c>
      <c r="N3348" s="5">
        <v>43</v>
      </c>
      <c r="O3348" t="b">
        <v>0</v>
      </c>
      <c r="P3348">
        <v>0</v>
      </c>
      <c r="Q3348" t="b">
        <v>0</v>
      </c>
      <c r="R3348" t="s">
        <v>8267</v>
      </c>
      <c r="S3348" s="2">
        <f>IF(E3348=0,0,E3348/D3348*100)</f>
        <v>0</v>
      </c>
      <c r="T3348" s="4">
        <f>IF(E3348=0,0,E3348/P3348)</f>
        <v>0</v>
      </c>
      <c r="U3348" t="str">
        <f>PROPER(LEFT(R3348,(SEARCH("/",R3348)-2)+1))</f>
        <v>Film &amp; Video</v>
      </c>
      <c r="V3348" t="str">
        <f>PROPER(RIGHT(R3348,LEN(R3348)-SEARCH("/",R3348)))</f>
        <v>Science Fiction</v>
      </c>
    </row>
    <row r="3349" spans="1:22" x14ac:dyDescent="0.25">
      <c r="A3349">
        <v>154</v>
      </c>
      <c r="B3349" s="7" t="s">
        <v>156</v>
      </c>
      <c r="C3349" s="7" t="s">
        <v>4264</v>
      </c>
      <c r="D3349" s="4">
        <v>1500</v>
      </c>
      <c r="E3349" s="4">
        <v>40</v>
      </c>
      <c r="F3349" t="s">
        <v>8220</v>
      </c>
      <c r="G3349" t="s">
        <v>8224</v>
      </c>
      <c r="H3349" t="s">
        <v>8246</v>
      </c>
      <c r="I3349">
        <v>1433336895</v>
      </c>
      <c r="J3349" s="11">
        <f>(((I3349/60)/60)/24)+DATE(1970,1,1)</f>
        <v>42158.547395833331</v>
      </c>
      <c r="K3349">
        <v>1429621695</v>
      </c>
      <c r="L3349" s="15">
        <f>(((K3349/60)/60)/24)+DATE(1970,1,1)</f>
        <v>42115.547395833331</v>
      </c>
      <c r="M3349" s="63">
        <f>DATEDIF(L3349,J3349,"D")</f>
        <v>43</v>
      </c>
      <c r="N3349" s="5">
        <v>43</v>
      </c>
      <c r="O3349" t="b">
        <v>0</v>
      </c>
      <c r="P3349">
        <v>3</v>
      </c>
      <c r="Q3349" t="b">
        <v>0</v>
      </c>
      <c r="R3349" t="s">
        <v>8267</v>
      </c>
      <c r="S3349" s="2">
        <f>IF(E3349=0,0,E3349/D3349*100)</f>
        <v>2.666666666666667</v>
      </c>
      <c r="T3349" s="4">
        <f>IF(E3349=0,0,E3349/P3349)</f>
        <v>13.333333333333334</v>
      </c>
      <c r="U3349" t="str">
        <f>PROPER(LEFT(R3349,(SEARCH("/",R3349)-2)+1))</f>
        <v>Film &amp; Video</v>
      </c>
      <c r="V3349" t="str">
        <f>PROPER(RIGHT(R3349,LEN(R3349)-SEARCH("/",R3349)))</f>
        <v>Science Fiction</v>
      </c>
    </row>
    <row r="3350" spans="1:22" x14ac:dyDescent="0.25">
      <c r="A3350">
        <v>397</v>
      </c>
      <c r="B3350" s="7" t="s">
        <v>398</v>
      </c>
      <c r="C3350" s="7" t="s">
        <v>4507</v>
      </c>
      <c r="D3350" s="4">
        <v>12444</v>
      </c>
      <c r="E3350" s="4">
        <v>12929.35</v>
      </c>
      <c r="F3350" t="s">
        <v>8219</v>
      </c>
      <c r="G3350" t="s">
        <v>8224</v>
      </c>
      <c r="H3350" t="s">
        <v>8246</v>
      </c>
      <c r="I3350">
        <v>1283312640</v>
      </c>
      <c r="J3350" s="11">
        <f>(((I3350/60)/60)/24)+DATE(1970,1,1)</f>
        <v>40422.155555555553</v>
      </c>
      <c r="K3350">
        <v>1279651084</v>
      </c>
      <c r="L3350" s="15">
        <f>(((K3350/60)/60)/24)+DATE(1970,1,1)</f>
        <v>40379.776435185187</v>
      </c>
      <c r="M3350" s="63">
        <f>DATEDIF(L3350,J3350,"D")</f>
        <v>43</v>
      </c>
      <c r="N3350" s="5">
        <v>43</v>
      </c>
      <c r="O3350" t="b">
        <v>0</v>
      </c>
      <c r="P3350">
        <v>229</v>
      </c>
      <c r="Q3350" t="b">
        <v>1</v>
      </c>
      <c r="R3350" t="s">
        <v>8269</v>
      </c>
      <c r="S3350" s="2">
        <f>IF(E3350=0,0,E3350/D3350*100)</f>
        <v>103.90027322404372</v>
      </c>
      <c r="T3350" s="4">
        <f>IF(E3350=0,0,E3350/P3350)</f>
        <v>56.460043668122275</v>
      </c>
      <c r="U3350" t="str">
        <f>PROPER(LEFT(R3350,(SEARCH("/",R3350)-2)+1))</f>
        <v>Film &amp; Video</v>
      </c>
      <c r="V3350" t="str">
        <f>PROPER(RIGHT(R3350,LEN(R3350)-SEARCH("/",R3350)))</f>
        <v>Documentary</v>
      </c>
    </row>
    <row r="3351" spans="1:22" x14ac:dyDescent="0.25">
      <c r="A3351">
        <v>644</v>
      </c>
      <c r="B3351" s="7" t="s">
        <v>645</v>
      </c>
      <c r="C3351" s="7" t="s">
        <v>4754</v>
      </c>
      <c r="D3351" s="4">
        <v>25000</v>
      </c>
      <c r="E3351" s="4">
        <v>75029.48</v>
      </c>
      <c r="F3351" t="s">
        <v>8219</v>
      </c>
      <c r="G3351" t="s">
        <v>8224</v>
      </c>
      <c r="H3351" t="s">
        <v>8246</v>
      </c>
      <c r="I3351">
        <v>1414544400</v>
      </c>
      <c r="J3351" s="11">
        <f>(((I3351/60)/60)/24)+DATE(1970,1,1)</f>
        <v>41941.041666666664</v>
      </c>
      <c r="K3351">
        <v>1410883139</v>
      </c>
      <c r="L3351" s="15">
        <f>(((K3351/60)/60)/24)+DATE(1970,1,1)</f>
        <v>41898.665960648148</v>
      </c>
      <c r="M3351" s="63">
        <f>DATEDIF(L3351,J3351,"D")</f>
        <v>43</v>
      </c>
      <c r="N3351" s="5">
        <v>43</v>
      </c>
      <c r="O3351" t="b">
        <v>0</v>
      </c>
      <c r="P3351">
        <v>1021</v>
      </c>
      <c r="Q3351" t="b">
        <v>1</v>
      </c>
      <c r="R3351" t="s">
        <v>8273</v>
      </c>
      <c r="S3351" s="2">
        <f>IF(E3351=0,0,E3351/D3351*100)</f>
        <v>300.11791999999997</v>
      </c>
      <c r="T3351" s="4">
        <f>IF(E3351=0,0,E3351/P3351)</f>
        <v>73.486268364348675</v>
      </c>
      <c r="U3351" t="str">
        <f>PROPER(LEFT(R3351,(SEARCH("/",R3351)-2)+1))</f>
        <v>Technology</v>
      </c>
      <c r="V3351" t="str">
        <f>PROPER(RIGHT(R3351,LEN(R3351)-SEARCH("/",R3351)))</f>
        <v>Wearables</v>
      </c>
    </row>
    <row r="3352" spans="1:22" x14ac:dyDescent="0.25">
      <c r="A3352">
        <v>690</v>
      </c>
      <c r="B3352" s="7" t="s">
        <v>691</v>
      </c>
      <c r="C3352" s="7" t="s">
        <v>4800</v>
      </c>
      <c r="D3352" s="4">
        <v>20000</v>
      </c>
      <c r="E3352" s="4">
        <v>2468</v>
      </c>
      <c r="F3352" t="s">
        <v>8221</v>
      </c>
      <c r="G3352" t="s">
        <v>8224</v>
      </c>
      <c r="H3352" t="s">
        <v>8246</v>
      </c>
      <c r="I3352">
        <v>1473400800</v>
      </c>
      <c r="J3352" s="11">
        <f>(((I3352/60)/60)/24)+DATE(1970,1,1)</f>
        <v>42622.25</v>
      </c>
      <c r="K3352">
        <v>1469718841</v>
      </c>
      <c r="L3352" s="15">
        <f>(((K3352/60)/60)/24)+DATE(1970,1,1)</f>
        <v>42579.634733796294</v>
      </c>
      <c r="M3352" s="63">
        <f>DATEDIF(L3352,J3352,"D")</f>
        <v>43</v>
      </c>
      <c r="N3352" s="5">
        <v>43</v>
      </c>
      <c r="O3352" t="b">
        <v>0</v>
      </c>
      <c r="P3352">
        <v>34</v>
      </c>
      <c r="Q3352" t="b">
        <v>0</v>
      </c>
      <c r="R3352" t="s">
        <v>8273</v>
      </c>
      <c r="S3352" s="2">
        <f>IF(E3352=0,0,E3352/D3352*100)</f>
        <v>12.34</v>
      </c>
      <c r="T3352" s="4">
        <f>IF(E3352=0,0,E3352/P3352)</f>
        <v>72.588235294117652</v>
      </c>
      <c r="U3352" t="str">
        <f>PROPER(LEFT(R3352,(SEARCH("/",R3352)-2)+1))</f>
        <v>Technology</v>
      </c>
      <c r="V3352" t="str">
        <f>PROPER(RIGHT(R3352,LEN(R3352)-SEARCH("/",R3352)))</f>
        <v>Wearables</v>
      </c>
    </row>
    <row r="3353" spans="1:22" x14ac:dyDescent="0.25">
      <c r="A3353">
        <v>795</v>
      </c>
      <c r="B3353" s="7" t="s">
        <v>796</v>
      </c>
      <c r="C3353" s="7" t="s">
        <v>4905</v>
      </c>
      <c r="D3353" s="4">
        <v>14000</v>
      </c>
      <c r="E3353" s="4">
        <v>15650</v>
      </c>
      <c r="F3353" t="s">
        <v>8219</v>
      </c>
      <c r="G3353" t="s">
        <v>8224</v>
      </c>
      <c r="H3353" t="s">
        <v>8246</v>
      </c>
      <c r="I3353">
        <v>1333774740</v>
      </c>
      <c r="J3353" s="11">
        <f>(((I3353/60)/60)/24)+DATE(1970,1,1)</f>
        <v>41006.207638888889</v>
      </c>
      <c r="K3353">
        <v>1330094566</v>
      </c>
      <c r="L3353" s="15">
        <f>(((K3353/60)/60)/24)+DATE(1970,1,1)</f>
        <v>40963.613032407404</v>
      </c>
      <c r="M3353" s="63">
        <f>DATEDIF(L3353,J3353,"D")</f>
        <v>43</v>
      </c>
      <c r="N3353" s="5">
        <v>43</v>
      </c>
      <c r="O3353" t="b">
        <v>0</v>
      </c>
      <c r="P3353">
        <v>184</v>
      </c>
      <c r="Q3353" t="b">
        <v>1</v>
      </c>
      <c r="R3353" t="s">
        <v>8276</v>
      </c>
      <c r="S3353" s="2">
        <f>IF(E3353=0,0,E3353/D3353*100)</f>
        <v>111.78571428571429</v>
      </c>
      <c r="T3353" s="4">
        <f>IF(E3353=0,0,E3353/P3353)</f>
        <v>85.054347826086953</v>
      </c>
      <c r="U3353" t="str">
        <f>PROPER(LEFT(R3353,(SEARCH("/",R3353)-2)+1))</f>
        <v>Music</v>
      </c>
      <c r="V3353" t="str">
        <f>PROPER(RIGHT(R3353,LEN(R3353)-SEARCH("/",R3353)))</f>
        <v>Rock</v>
      </c>
    </row>
    <row r="3354" spans="1:22" x14ac:dyDescent="0.25">
      <c r="A3354">
        <v>835</v>
      </c>
      <c r="B3354" s="7" t="s">
        <v>836</v>
      </c>
      <c r="C3354" s="7" t="s">
        <v>4945</v>
      </c>
      <c r="D3354" s="4">
        <v>2000</v>
      </c>
      <c r="E3354" s="4">
        <v>2345</v>
      </c>
      <c r="F3354" t="s">
        <v>8219</v>
      </c>
      <c r="G3354" t="s">
        <v>8224</v>
      </c>
      <c r="H3354" t="s">
        <v>8246</v>
      </c>
      <c r="I3354">
        <v>1337396400</v>
      </c>
      <c r="J3354" s="11">
        <f>(((I3354/60)/60)/24)+DATE(1970,1,1)</f>
        <v>41048.125</v>
      </c>
      <c r="K3354">
        <v>1333709958</v>
      </c>
      <c r="L3354" s="15">
        <f>(((K3354/60)/60)/24)+DATE(1970,1,1)</f>
        <v>41005.45784722222</v>
      </c>
      <c r="M3354" s="63">
        <f>DATEDIF(L3354,J3354,"D")</f>
        <v>43</v>
      </c>
      <c r="N3354" s="5">
        <v>43</v>
      </c>
      <c r="O3354" t="b">
        <v>0</v>
      </c>
      <c r="P3354">
        <v>40</v>
      </c>
      <c r="Q3354" t="b">
        <v>1</v>
      </c>
      <c r="R3354" t="s">
        <v>8276</v>
      </c>
      <c r="S3354" s="2">
        <f>IF(E3354=0,0,E3354/D3354*100)</f>
        <v>117.25000000000001</v>
      </c>
      <c r="T3354" s="4">
        <f>IF(E3354=0,0,E3354/P3354)</f>
        <v>58.625</v>
      </c>
      <c r="U3354" t="str">
        <f>PROPER(LEFT(R3354,(SEARCH("/",R3354)-2)+1))</f>
        <v>Music</v>
      </c>
      <c r="V3354" t="str">
        <f>PROPER(RIGHT(R3354,LEN(R3354)-SEARCH("/",R3354)))</f>
        <v>Rock</v>
      </c>
    </row>
    <row r="3355" spans="1:22" x14ac:dyDescent="0.25">
      <c r="A3355">
        <v>936</v>
      </c>
      <c r="B3355" s="7" t="s">
        <v>937</v>
      </c>
      <c r="C3355" s="7" t="s">
        <v>5046</v>
      </c>
      <c r="D3355" s="4">
        <v>1400</v>
      </c>
      <c r="E3355" s="4">
        <v>0</v>
      </c>
      <c r="F3355" t="s">
        <v>8221</v>
      </c>
      <c r="G3355" t="s">
        <v>8224</v>
      </c>
      <c r="H3355" t="s">
        <v>8246</v>
      </c>
      <c r="I3355">
        <v>1326916800</v>
      </c>
      <c r="J3355" s="11">
        <f>(((I3355/60)/60)/24)+DATE(1970,1,1)</f>
        <v>40926.833333333336</v>
      </c>
      <c r="K3355">
        <v>1323131689</v>
      </c>
      <c r="L3355" s="15">
        <f>(((K3355/60)/60)/24)+DATE(1970,1,1)</f>
        <v>40883.024178240739</v>
      </c>
      <c r="M3355" s="63">
        <f>DATEDIF(L3355,J3355,"D")</f>
        <v>43</v>
      </c>
      <c r="N3355" s="5">
        <v>43</v>
      </c>
      <c r="O3355" t="b">
        <v>0</v>
      </c>
      <c r="P3355">
        <v>0</v>
      </c>
      <c r="Q3355" t="b">
        <v>0</v>
      </c>
      <c r="R3355" t="s">
        <v>8278</v>
      </c>
      <c r="S3355" s="2">
        <f>IF(E3355=0,0,E3355/D3355*100)</f>
        <v>0</v>
      </c>
      <c r="T3355" s="4">
        <f>IF(E3355=0,0,E3355/P3355)</f>
        <v>0</v>
      </c>
      <c r="U3355" t="str">
        <f>PROPER(LEFT(R3355,(SEARCH("/",R3355)-2)+1))</f>
        <v>Music</v>
      </c>
      <c r="V3355" t="str">
        <f>PROPER(RIGHT(R3355,LEN(R3355)-SEARCH("/",R3355)))</f>
        <v>Jazz</v>
      </c>
    </row>
    <row r="3356" spans="1:22" x14ac:dyDescent="0.25">
      <c r="A3356">
        <v>1042</v>
      </c>
      <c r="B3356" s="7" t="s">
        <v>1043</v>
      </c>
      <c r="C3356" s="7" t="s">
        <v>5152</v>
      </c>
      <c r="D3356" s="4">
        <v>650</v>
      </c>
      <c r="E3356" s="4">
        <v>10</v>
      </c>
      <c r="F3356" t="s">
        <v>8220</v>
      </c>
      <c r="G3356" t="s">
        <v>8224</v>
      </c>
      <c r="H3356" t="s">
        <v>8246</v>
      </c>
      <c r="I3356">
        <v>1410516000</v>
      </c>
      <c r="J3356" s="11">
        <f>(((I3356/60)/60)/24)+DATE(1970,1,1)</f>
        <v>41894.416666666664</v>
      </c>
      <c r="K3356">
        <v>1406824948</v>
      </c>
      <c r="L3356" s="15">
        <f>(((K3356/60)/60)/24)+DATE(1970,1,1)</f>
        <v>41851.696157407408</v>
      </c>
      <c r="M3356" s="63">
        <f>DATEDIF(L3356,J3356,"D")</f>
        <v>43</v>
      </c>
      <c r="N3356" s="5">
        <v>43</v>
      </c>
      <c r="O3356" t="b">
        <v>0</v>
      </c>
      <c r="P3356">
        <v>1</v>
      </c>
      <c r="Q3356" t="b">
        <v>0</v>
      </c>
      <c r="R3356" t="s">
        <v>8281</v>
      </c>
      <c r="S3356" s="2">
        <f>IF(E3356=0,0,E3356/D3356*100)</f>
        <v>1.5384615384615385</v>
      </c>
      <c r="T3356" s="4">
        <f>IF(E3356=0,0,E3356/P3356)</f>
        <v>10</v>
      </c>
      <c r="U3356" t="str">
        <f>PROPER(LEFT(R3356,(SEARCH("/",R3356)-2)+1))</f>
        <v>Journalism</v>
      </c>
      <c r="V3356" t="str">
        <f>PROPER(RIGHT(R3356,LEN(R3356)-SEARCH("/",R3356)))</f>
        <v>Audio</v>
      </c>
    </row>
    <row r="3357" spans="1:22" x14ac:dyDescent="0.25">
      <c r="A3357">
        <v>1394</v>
      </c>
      <c r="B3357" s="7" t="s">
        <v>1395</v>
      </c>
      <c r="C3357" s="7" t="s">
        <v>5504</v>
      </c>
      <c r="D3357" s="4">
        <v>750</v>
      </c>
      <c r="E3357" s="4">
        <v>916</v>
      </c>
      <c r="F3357" t="s">
        <v>8219</v>
      </c>
      <c r="G3357" t="s">
        <v>8224</v>
      </c>
      <c r="H3357" t="s">
        <v>8246</v>
      </c>
      <c r="I3357">
        <v>1488337200</v>
      </c>
      <c r="J3357" s="11">
        <f>(((I3357/60)/60)/24)+DATE(1970,1,1)</f>
        <v>42795.125</v>
      </c>
      <c r="K3357">
        <v>1484623726</v>
      </c>
      <c r="L3357" s="15">
        <f>(((K3357/60)/60)/24)+DATE(1970,1,1)</f>
        <v>42752.144976851851</v>
      </c>
      <c r="M3357" s="63">
        <f>DATEDIF(L3357,J3357,"D")</f>
        <v>43</v>
      </c>
      <c r="N3357" s="5">
        <v>43</v>
      </c>
      <c r="O3357" t="b">
        <v>0</v>
      </c>
      <c r="P3357">
        <v>17</v>
      </c>
      <c r="Q3357" t="b">
        <v>1</v>
      </c>
      <c r="R3357" t="s">
        <v>8276</v>
      </c>
      <c r="S3357" s="2">
        <f>IF(E3357=0,0,E3357/D3357*100)</f>
        <v>122.13333333333334</v>
      </c>
      <c r="T3357" s="4">
        <f>IF(E3357=0,0,E3357/P3357)</f>
        <v>53.882352941176471</v>
      </c>
      <c r="U3357" t="str">
        <f>PROPER(LEFT(R3357,(SEARCH("/",R3357)-2)+1))</f>
        <v>Music</v>
      </c>
      <c r="V3357" t="str">
        <f>PROPER(RIGHT(R3357,LEN(R3357)-SEARCH("/",R3357)))</f>
        <v>Rock</v>
      </c>
    </row>
    <row r="3358" spans="1:22" x14ac:dyDescent="0.25">
      <c r="A3358">
        <v>1636</v>
      </c>
      <c r="B3358" s="7" t="s">
        <v>1637</v>
      </c>
      <c r="C3358" s="7" t="s">
        <v>5746</v>
      </c>
      <c r="D3358" s="4">
        <v>4500</v>
      </c>
      <c r="E3358" s="4">
        <v>4660</v>
      </c>
      <c r="F3358" t="s">
        <v>8219</v>
      </c>
      <c r="G3358" t="s">
        <v>8224</v>
      </c>
      <c r="H3358" t="s">
        <v>8246</v>
      </c>
      <c r="I3358">
        <v>1307851200</v>
      </c>
      <c r="J3358" s="11">
        <f>(((I3358/60)/60)/24)+DATE(1970,1,1)</f>
        <v>40706.166666666664</v>
      </c>
      <c r="K3358">
        <v>1304129088</v>
      </c>
      <c r="L3358" s="15">
        <f>(((K3358/60)/60)/24)+DATE(1970,1,1)</f>
        <v>40663.08666666667</v>
      </c>
      <c r="M3358" s="63">
        <f>DATEDIF(L3358,J3358,"D")</f>
        <v>43</v>
      </c>
      <c r="N3358" s="5">
        <v>43</v>
      </c>
      <c r="O3358" t="b">
        <v>0</v>
      </c>
      <c r="P3358">
        <v>87</v>
      </c>
      <c r="Q3358" t="b">
        <v>1</v>
      </c>
      <c r="R3358" t="s">
        <v>8276</v>
      </c>
      <c r="S3358" s="2">
        <f>IF(E3358=0,0,E3358/D3358*100)</f>
        <v>103.55555555555556</v>
      </c>
      <c r="T3358" s="4">
        <f>IF(E3358=0,0,E3358/P3358)</f>
        <v>53.5632183908046</v>
      </c>
      <c r="U3358" t="str">
        <f>PROPER(LEFT(R3358,(SEARCH("/",R3358)-2)+1))</f>
        <v>Music</v>
      </c>
      <c r="V3358" t="str">
        <f>PROPER(RIGHT(R3358,LEN(R3358)-SEARCH("/",R3358)))</f>
        <v>Rock</v>
      </c>
    </row>
    <row r="3359" spans="1:22" x14ac:dyDescent="0.25">
      <c r="A3359">
        <v>1661</v>
      </c>
      <c r="B3359" s="7" t="s">
        <v>1662</v>
      </c>
      <c r="C3359" s="7" t="s">
        <v>5771</v>
      </c>
      <c r="D3359" s="4">
        <v>7900</v>
      </c>
      <c r="E3359" s="4">
        <v>8098</v>
      </c>
      <c r="F3359" t="s">
        <v>8219</v>
      </c>
      <c r="G3359" t="s">
        <v>8239</v>
      </c>
      <c r="H3359" t="s">
        <v>8249</v>
      </c>
      <c r="I3359">
        <v>1453064400</v>
      </c>
      <c r="J3359" s="11">
        <f>(((I3359/60)/60)/24)+DATE(1970,1,1)</f>
        <v>42386.875</v>
      </c>
      <c r="K3359">
        <v>1449359831</v>
      </c>
      <c r="L3359" s="15">
        <f>(((K3359/60)/60)/24)+DATE(1970,1,1)</f>
        <v>42343.998043981483</v>
      </c>
      <c r="M3359" s="63">
        <f>DATEDIF(L3359,J3359,"D")</f>
        <v>43</v>
      </c>
      <c r="N3359" s="5">
        <v>43</v>
      </c>
      <c r="O3359" t="b">
        <v>0</v>
      </c>
      <c r="P3359">
        <v>101</v>
      </c>
      <c r="Q3359" t="b">
        <v>1</v>
      </c>
      <c r="R3359" t="s">
        <v>8292</v>
      </c>
      <c r="S3359" s="2">
        <f>IF(E3359=0,0,E3359/D3359*100)</f>
        <v>102.50632911392405</v>
      </c>
      <c r="T3359" s="4">
        <f>IF(E3359=0,0,E3359/P3359)</f>
        <v>80.178217821782184</v>
      </c>
      <c r="U3359" t="str">
        <f>PROPER(LEFT(R3359,(SEARCH("/",R3359)-2)+1))</f>
        <v>Music</v>
      </c>
      <c r="V3359" t="str">
        <f>PROPER(RIGHT(R3359,LEN(R3359)-SEARCH("/",R3359)))</f>
        <v>Pop</v>
      </c>
    </row>
    <row r="3360" spans="1:22" x14ac:dyDescent="0.25">
      <c r="A3360">
        <v>2289</v>
      </c>
      <c r="B3360" s="7" t="s">
        <v>2290</v>
      </c>
      <c r="C3360" s="7" t="s">
        <v>6399</v>
      </c>
      <c r="D3360" s="4">
        <v>1500</v>
      </c>
      <c r="E3360" s="4">
        <v>1611</v>
      </c>
      <c r="F3360" t="s">
        <v>8219</v>
      </c>
      <c r="G3360" t="s">
        <v>8224</v>
      </c>
      <c r="H3360" t="s">
        <v>8246</v>
      </c>
      <c r="I3360">
        <v>1386372120</v>
      </c>
      <c r="J3360" s="11">
        <f>(((I3360/60)/60)/24)+DATE(1970,1,1)</f>
        <v>41614.973611111112</v>
      </c>
      <c r="K3360">
        <v>1382659060</v>
      </c>
      <c r="L3360" s="15">
        <f>(((K3360/60)/60)/24)+DATE(1970,1,1)</f>
        <v>41571.998379629629</v>
      </c>
      <c r="M3360" s="63">
        <f>DATEDIF(L3360,J3360,"D")</f>
        <v>43</v>
      </c>
      <c r="N3360" s="5">
        <v>43</v>
      </c>
      <c r="O3360" t="b">
        <v>0</v>
      </c>
      <c r="P3360">
        <v>25</v>
      </c>
      <c r="Q3360" t="b">
        <v>1</v>
      </c>
      <c r="R3360" t="s">
        <v>8276</v>
      </c>
      <c r="S3360" s="2">
        <f>IF(E3360=0,0,E3360/D3360*100)</f>
        <v>107.4</v>
      </c>
      <c r="T3360" s="4">
        <f>IF(E3360=0,0,E3360/P3360)</f>
        <v>64.44</v>
      </c>
      <c r="U3360" t="str">
        <f>PROPER(LEFT(R3360,(SEARCH("/",R3360)-2)+1))</f>
        <v>Music</v>
      </c>
      <c r="V3360" t="str">
        <f>PROPER(RIGHT(R3360,LEN(R3360)-SEARCH("/",R3360)))</f>
        <v>Rock</v>
      </c>
    </row>
    <row r="3361" spans="1:22" x14ac:dyDescent="0.25">
      <c r="A3361">
        <v>2704</v>
      </c>
      <c r="B3361" s="7" t="s">
        <v>2704</v>
      </c>
      <c r="C3361" s="7" t="s">
        <v>6814</v>
      </c>
      <c r="D3361" s="4">
        <v>19000</v>
      </c>
      <c r="E3361" s="4">
        <v>1145</v>
      </c>
      <c r="F3361" t="s">
        <v>8222</v>
      </c>
      <c r="G3361" t="s">
        <v>8224</v>
      </c>
      <c r="H3361" t="s">
        <v>8246</v>
      </c>
      <c r="I3361">
        <v>1491421314</v>
      </c>
      <c r="J3361" s="11">
        <f>(((I3361/60)/60)/24)+DATE(1970,1,1)</f>
        <v>42830.820763888885</v>
      </c>
      <c r="K3361">
        <v>1487709714</v>
      </c>
      <c r="L3361" s="15">
        <f>(((K3361/60)/60)/24)+DATE(1970,1,1)</f>
        <v>42787.862430555557</v>
      </c>
      <c r="M3361" s="63">
        <f>DATEDIF(L3361,J3361,"D")</f>
        <v>43</v>
      </c>
      <c r="N3361" s="5">
        <v>43</v>
      </c>
      <c r="O3361" t="b">
        <v>0</v>
      </c>
      <c r="P3361">
        <v>7</v>
      </c>
      <c r="Q3361" t="b">
        <v>0</v>
      </c>
      <c r="R3361" t="s">
        <v>8303</v>
      </c>
      <c r="S3361" s="2">
        <f>IF(E3361=0,0,E3361/D3361*100)</f>
        <v>6.0263157894736841</v>
      </c>
      <c r="T3361" s="4">
        <f>IF(E3361=0,0,E3361/P3361)</f>
        <v>163.57142857142858</v>
      </c>
      <c r="U3361" t="str">
        <f>PROPER(LEFT(R3361,(SEARCH("/",R3361)-2)+1))</f>
        <v>Theater</v>
      </c>
      <c r="V3361" t="str">
        <f>PROPER(RIGHT(R3361,LEN(R3361)-SEARCH("/",R3361)))</f>
        <v>Spaces</v>
      </c>
    </row>
    <row r="3362" spans="1:22" x14ac:dyDescent="0.25">
      <c r="A3362">
        <v>2737</v>
      </c>
      <c r="B3362" s="7" t="s">
        <v>2737</v>
      </c>
      <c r="C3362" s="7" t="s">
        <v>6847</v>
      </c>
      <c r="D3362" s="4">
        <v>30000</v>
      </c>
      <c r="E3362" s="4">
        <v>73818.240000000005</v>
      </c>
      <c r="F3362" t="s">
        <v>8219</v>
      </c>
      <c r="G3362" t="s">
        <v>8224</v>
      </c>
      <c r="H3362" t="s">
        <v>8246</v>
      </c>
      <c r="I3362">
        <v>1389812400</v>
      </c>
      <c r="J3362" s="11">
        <f>(((I3362/60)/60)/24)+DATE(1970,1,1)</f>
        <v>41654.791666666664</v>
      </c>
      <c r="K3362">
        <v>1386108087</v>
      </c>
      <c r="L3362" s="15">
        <f>(((K3362/60)/60)/24)+DATE(1970,1,1)</f>
        <v>41611.917673611111</v>
      </c>
      <c r="M3362" s="63">
        <f>DATEDIF(L3362,J3362,"D")</f>
        <v>43</v>
      </c>
      <c r="N3362" s="5">
        <v>43</v>
      </c>
      <c r="O3362" t="b">
        <v>0</v>
      </c>
      <c r="P3362">
        <v>456</v>
      </c>
      <c r="Q3362" t="b">
        <v>1</v>
      </c>
      <c r="R3362" t="s">
        <v>8295</v>
      </c>
      <c r="S3362" s="2">
        <f>IF(E3362=0,0,E3362/D3362*100)</f>
        <v>246.0608</v>
      </c>
      <c r="T3362" s="4">
        <f>IF(E3362=0,0,E3362/P3362)</f>
        <v>161.88210526315791</v>
      </c>
      <c r="U3362" t="str">
        <f>PROPER(LEFT(R3362,(SEARCH("/",R3362)-2)+1))</f>
        <v>Technology</v>
      </c>
      <c r="V3362" t="str">
        <f>PROPER(RIGHT(R3362,LEN(R3362)-SEARCH("/",R3362)))</f>
        <v>Hardware</v>
      </c>
    </row>
    <row r="3363" spans="1:22" x14ac:dyDescent="0.25">
      <c r="A3363">
        <v>2759</v>
      </c>
      <c r="B3363" s="7" t="s">
        <v>2759</v>
      </c>
      <c r="C3363" s="7" t="s">
        <v>6869</v>
      </c>
      <c r="D3363" s="4">
        <v>1000</v>
      </c>
      <c r="E3363" s="4">
        <v>105</v>
      </c>
      <c r="F3363" t="s">
        <v>8221</v>
      </c>
      <c r="G3363" t="s">
        <v>8226</v>
      </c>
      <c r="H3363" t="s">
        <v>8248</v>
      </c>
      <c r="I3363">
        <v>1468658866</v>
      </c>
      <c r="J3363" s="11">
        <f>(((I3363/60)/60)/24)+DATE(1970,1,1)</f>
        <v>42567.36650462963</v>
      </c>
      <c r="K3363">
        <v>1464943666</v>
      </c>
      <c r="L3363" s="15">
        <f>(((K3363/60)/60)/24)+DATE(1970,1,1)</f>
        <v>42524.36650462963</v>
      </c>
      <c r="M3363" s="63">
        <f>DATEDIF(L3363,J3363,"D")</f>
        <v>43</v>
      </c>
      <c r="N3363" s="5">
        <v>43</v>
      </c>
      <c r="O3363" t="b">
        <v>0</v>
      </c>
      <c r="P3363">
        <v>2</v>
      </c>
      <c r="Q3363" t="b">
        <v>0</v>
      </c>
      <c r="R3363" t="s">
        <v>8304</v>
      </c>
      <c r="S3363" s="2">
        <f>IF(E3363=0,0,E3363/D3363*100)</f>
        <v>10.5</v>
      </c>
      <c r="T3363" s="4">
        <f>IF(E3363=0,0,E3363/P3363)</f>
        <v>52.5</v>
      </c>
      <c r="U3363" t="str">
        <f>PROPER(LEFT(R3363,(SEARCH("/",R3363)-2)+1))</f>
        <v>Publishing</v>
      </c>
      <c r="V3363" t="str">
        <f>PROPER(RIGHT(R3363,LEN(R3363)-SEARCH("/",R3363)))</f>
        <v>Children'S Books</v>
      </c>
    </row>
    <row r="3364" spans="1:22" x14ac:dyDescent="0.25">
      <c r="A3364">
        <v>2803</v>
      </c>
      <c r="B3364" s="7" t="s">
        <v>2803</v>
      </c>
      <c r="C3364" s="7" t="s">
        <v>6913</v>
      </c>
      <c r="D3364" s="4">
        <v>10000</v>
      </c>
      <c r="E3364" s="4">
        <v>12795</v>
      </c>
      <c r="F3364" t="s">
        <v>8219</v>
      </c>
      <c r="G3364" t="s">
        <v>8224</v>
      </c>
      <c r="H3364" t="s">
        <v>8246</v>
      </c>
      <c r="I3364">
        <v>1437004800</v>
      </c>
      <c r="J3364" s="11">
        <f>(((I3364/60)/60)/24)+DATE(1970,1,1)</f>
        <v>42201</v>
      </c>
      <c r="K3364">
        <v>1433295276</v>
      </c>
      <c r="L3364" s="15">
        <f>(((K3364/60)/60)/24)+DATE(1970,1,1)</f>
        <v>42158.065694444449</v>
      </c>
      <c r="M3364" s="63">
        <f>DATEDIF(L3364,J3364,"D")</f>
        <v>43</v>
      </c>
      <c r="N3364" s="5">
        <v>43</v>
      </c>
      <c r="O3364" t="b">
        <v>0</v>
      </c>
      <c r="P3364">
        <v>141</v>
      </c>
      <c r="Q3364" t="b">
        <v>1</v>
      </c>
      <c r="R3364" t="s">
        <v>8271</v>
      </c>
      <c r="S3364" s="2">
        <f>IF(E3364=0,0,E3364/D3364*100)</f>
        <v>127.95</v>
      </c>
      <c r="T3364" s="4">
        <f>IF(E3364=0,0,E3364/P3364)</f>
        <v>90.744680851063833</v>
      </c>
      <c r="U3364" t="str">
        <f>PROPER(LEFT(R3364,(SEARCH("/",R3364)-2)+1))</f>
        <v>Theater</v>
      </c>
      <c r="V3364" t="str">
        <f>PROPER(RIGHT(R3364,LEN(R3364)-SEARCH("/",R3364)))</f>
        <v>Plays</v>
      </c>
    </row>
    <row r="3365" spans="1:22" x14ac:dyDescent="0.25">
      <c r="A3365">
        <v>3795</v>
      </c>
      <c r="B3365" s="7" t="s">
        <v>3792</v>
      </c>
      <c r="C3365" s="7" t="s">
        <v>7905</v>
      </c>
      <c r="D3365" s="4">
        <v>600</v>
      </c>
      <c r="E3365" s="4">
        <v>10</v>
      </c>
      <c r="F3365" t="s">
        <v>8221</v>
      </c>
      <c r="G3365" t="s">
        <v>8225</v>
      </c>
      <c r="H3365" t="s">
        <v>8247</v>
      </c>
      <c r="I3365">
        <v>1440801000</v>
      </c>
      <c r="J3365" s="11">
        <f>(((I3365/60)/60)/24)+DATE(1970,1,1)</f>
        <v>42244.9375</v>
      </c>
      <c r="K3365">
        <v>1437042490</v>
      </c>
      <c r="L3365" s="15">
        <f>(((K3365/60)/60)/24)+DATE(1970,1,1)</f>
        <v>42201.436226851853</v>
      </c>
      <c r="M3365" s="63">
        <f>DATEDIF(L3365,J3365,"D")</f>
        <v>43</v>
      </c>
      <c r="N3365" s="5">
        <v>43</v>
      </c>
      <c r="O3365" t="b">
        <v>0</v>
      </c>
      <c r="P3365">
        <v>2</v>
      </c>
      <c r="Q3365" t="b">
        <v>0</v>
      </c>
      <c r="R3365" t="s">
        <v>8305</v>
      </c>
      <c r="S3365" s="2">
        <f>IF(E3365=0,0,E3365/D3365*100)</f>
        <v>1.6666666666666667</v>
      </c>
      <c r="T3365" s="4">
        <f>IF(E3365=0,0,E3365/P3365)</f>
        <v>5</v>
      </c>
      <c r="U3365" t="str">
        <f>PROPER(LEFT(R3365,(SEARCH("/",R3365)-2)+1))</f>
        <v>Theater</v>
      </c>
      <c r="V3365" t="str">
        <f>PROPER(RIGHT(R3365,LEN(R3365)-SEARCH("/",R3365)))</f>
        <v>Musical</v>
      </c>
    </row>
    <row r="3366" spans="1:22" x14ac:dyDescent="0.25">
      <c r="A3366">
        <v>3966</v>
      </c>
      <c r="B3366" s="7" t="s">
        <v>3963</v>
      </c>
      <c r="C3366" s="7" t="s">
        <v>8073</v>
      </c>
      <c r="D3366" s="4">
        <v>7500</v>
      </c>
      <c r="E3366" s="4">
        <v>45</v>
      </c>
      <c r="F3366" t="s">
        <v>8221</v>
      </c>
      <c r="G3366" t="s">
        <v>8224</v>
      </c>
      <c r="H3366" t="s">
        <v>8246</v>
      </c>
      <c r="I3366">
        <v>1406170740</v>
      </c>
      <c r="J3366" s="11">
        <f>(((I3366/60)/60)/24)+DATE(1970,1,1)</f>
        <v>41844.124305555553</v>
      </c>
      <c r="K3366">
        <v>1402506278</v>
      </c>
      <c r="L3366" s="15">
        <f>(((K3366/60)/60)/24)+DATE(1970,1,1)</f>
        <v>41801.711550925924</v>
      </c>
      <c r="M3366" s="63">
        <f>DATEDIF(L3366,J3366,"D")</f>
        <v>43</v>
      </c>
      <c r="N3366" s="5">
        <v>43</v>
      </c>
      <c r="O3366" t="b">
        <v>0</v>
      </c>
      <c r="P3366">
        <v>2</v>
      </c>
      <c r="Q3366" t="b">
        <v>0</v>
      </c>
      <c r="R3366" t="s">
        <v>8271</v>
      </c>
      <c r="S3366" s="2">
        <f>IF(E3366=0,0,E3366/D3366*100)</f>
        <v>0.6</v>
      </c>
      <c r="T3366" s="4">
        <f>IF(E3366=0,0,E3366/P3366)</f>
        <v>22.5</v>
      </c>
      <c r="U3366" t="str">
        <f>PROPER(LEFT(R3366,(SEARCH("/",R3366)-2)+1))</f>
        <v>Theater</v>
      </c>
      <c r="V3366" t="str">
        <f>PROPER(RIGHT(R3366,LEN(R3366)-SEARCH("/",R3366)))</f>
        <v>Plays</v>
      </c>
    </row>
    <row r="3367" spans="1:22" x14ac:dyDescent="0.25">
      <c r="A3367">
        <v>4106</v>
      </c>
      <c r="B3367" s="7" t="s">
        <v>4102</v>
      </c>
      <c r="C3367" s="7" t="s">
        <v>8209</v>
      </c>
      <c r="D3367" s="4">
        <v>5000</v>
      </c>
      <c r="E3367" s="4">
        <v>3530</v>
      </c>
      <c r="F3367" t="s">
        <v>8221</v>
      </c>
      <c r="G3367" t="s">
        <v>8224</v>
      </c>
      <c r="H3367" t="s">
        <v>8246</v>
      </c>
      <c r="I3367">
        <v>1427936400</v>
      </c>
      <c r="J3367" s="11">
        <f>(((I3367/60)/60)/24)+DATE(1970,1,1)</f>
        <v>42096.041666666672</v>
      </c>
      <c r="K3367">
        <v>1424221866</v>
      </c>
      <c r="L3367" s="15">
        <f>(((K3367/60)/60)/24)+DATE(1970,1,1)</f>
        <v>42053.049375000002</v>
      </c>
      <c r="M3367" s="63">
        <f>DATEDIF(L3367,J3367,"D")</f>
        <v>43</v>
      </c>
      <c r="N3367" s="5">
        <v>43</v>
      </c>
      <c r="O3367" t="b">
        <v>0</v>
      </c>
      <c r="P3367">
        <v>33</v>
      </c>
      <c r="Q3367" t="b">
        <v>0</v>
      </c>
      <c r="R3367" t="s">
        <v>8271</v>
      </c>
      <c r="S3367" s="2">
        <f>IF(E3367=0,0,E3367/D3367*100)</f>
        <v>70.599999999999994</v>
      </c>
      <c r="T3367" s="4">
        <f>IF(E3367=0,0,E3367/P3367)</f>
        <v>106.96969696969697</v>
      </c>
      <c r="U3367" t="str">
        <f>PROPER(LEFT(R3367,(SEARCH("/",R3367)-2)+1))</f>
        <v>Theater</v>
      </c>
      <c r="V3367" t="str">
        <f>PROPER(RIGHT(R3367,LEN(R3367)-SEARCH("/",R3367)))</f>
        <v>Plays</v>
      </c>
    </row>
    <row r="3368" spans="1:22" x14ac:dyDescent="0.25">
      <c r="A3368">
        <v>136</v>
      </c>
      <c r="B3368" s="7" t="s">
        <v>138</v>
      </c>
      <c r="C3368" s="7" t="s">
        <v>4232</v>
      </c>
      <c r="D3368" s="4">
        <v>3000</v>
      </c>
      <c r="E3368" s="4">
        <v>0</v>
      </c>
      <c r="F3368" t="s">
        <v>8220</v>
      </c>
      <c r="G3368" t="s">
        <v>8224</v>
      </c>
      <c r="H3368" t="s">
        <v>8246</v>
      </c>
      <c r="I3368">
        <v>1431771360</v>
      </c>
      <c r="J3368" s="11">
        <f>(((I3368/60)/60)/24)+DATE(1970,1,1)</f>
        <v>42140.427777777775</v>
      </c>
      <c r="K3368">
        <v>1427968234</v>
      </c>
      <c r="L3368" s="15">
        <f>(((K3368/60)/60)/24)+DATE(1970,1,1)</f>
        <v>42096.410115740742</v>
      </c>
      <c r="M3368" s="63">
        <f>DATEDIF(L3368,J3368,"D")</f>
        <v>44</v>
      </c>
      <c r="N3368" s="5">
        <v>44</v>
      </c>
      <c r="O3368" t="b">
        <v>0</v>
      </c>
      <c r="P3368">
        <v>0</v>
      </c>
      <c r="Q3368" t="b">
        <v>0</v>
      </c>
      <c r="R3368" t="s">
        <v>8267</v>
      </c>
      <c r="S3368" s="2">
        <f>IF(E3368=0,0,E3368/D3368*100)</f>
        <v>0</v>
      </c>
      <c r="T3368" s="4">
        <f>IF(E3368=0,0,E3368/P3368)</f>
        <v>0</v>
      </c>
      <c r="U3368" t="str">
        <f>PROPER(LEFT(R3368,(SEARCH("/",R3368)-2)+1))</f>
        <v>Film &amp; Video</v>
      </c>
      <c r="V3368" t="str">
        <f>PROPER(RIGHT(R3368,LEN(R3368)-SEARCH("/",R3368)))</f>
        <v>Science Fiction</v>
      </c>
    </row>
    <row r="3369" spans="1:22" x14ac:dyDescent="0.25">
      <c r="A3369">
        <v>313</v>
      </c>
      <c r="B3369" s="7" t="s">
        <v>314</v>
      </c>
      <c r="C3369" s="7" t="s">
        <v>4423</v>
      </c>
      <c r="D3369" s="4">
        <v>17000</v>
      </c>
      <c r="E3369" s="4">
        <v>17805</v>
      </c>
      <c r="F3369" t="s">
        <v>8219</v>
      </c>
      <c r="G3369" t="s">
        <v>8224</v>
      </c>
      <c r="H3369" t="s">
        <v>8246</v>
      </c>
      <c r="I3369">
        <v>1281542340</v>
      </c>
      <c r="J3369" s="11">
        <f>(((I3369/60)/60)/24)+DATE(1970,1,1)</f>
        <v>40401.665972222225</v>
      </c>
      <c r="K3369">
        <v>1277702894</v>
      </c>
      <c r="L3369" s="15">
        <f>(((K3369/60)/60)/24)+DATE(1970,1,1)</f>
        <v>40357.227939814817</v>
      </c>
      <c r="M3369" s="63">
        <f>DATEDIF(L3369,J3369,"D")</f>
        <v>44</v>
      </c>
      <c r="N3369" s="5">
        <v>44</v>
      </c>
      <c r="O3369" t="b">
        <v>1</v>
      </c>
      <c r="P3369">
        <v>222</v>
      </c>
      <c r="Q3369" t="b">
        <v>1</v>
      </c>
      <c r="R3369" t="s">
        <v>8269</v>
      </c>
      <c r="S3369" s="2">
        <f>IF(E3369=0,0,E3369/D3369*100)</f>
        <v>104.73529411764706</v>
      </c>
      <c r="T3369" s="4">
        <f>IF(E3369=0,0,E3369/P3369)</f>
        <v>80.202702702702709</v>
      </c>
      <c r="U3369" t="str">
        <f>PROPER(LEFT(R3369,(SEARCH("/",R3369)-2)+1))</f>
        <v>Film &amp; Video</v>
      </c>
      <c r="V3369" t="str">
        <f>PROPER(RIGHT(R3369,LEN(R3369)-SEARCH("/",R3369)))</f>
        <v>Documentary</v>
      </c>
    </row>
    <row r="3370" spans="1:22" x14ac:dyDescent="0.25">
      <c r="A3370">
        <v>551</v>
      </c>
      <c r="B3370" s="7" t="s">
        <v>552</v>
      </c>
      <c r="C3370" s="7" t="s">
        <v>4661</v>
      </c>
      <c r="D3370" s="4">
        <v>75000</v>
      </c>
      <c r="E3370" s="4">
        <v>3781</v>
      </c>
      <c r="F3370" t="s">
        <v>8221</v>
      </c>
      <c r="G3370" t="s">
        <v>8224</v>
      </c>
      <c r="H3370" t="s">
        <v>8246</v>
      </c>
      <c r="I3370">
        <v>1438451580</v>
      </c>
      <c r="J3370" s="11">
        <f>(((I3370/60)/60)/24)+DATE(1970,1,1)</f>
        <v>42217.745138888888</v>
      </c>
      <c r="K3370">
        <v>1434609424</v>
      </c>
      <c r="L3370" s="15">
        <f>(((K3370/60)/60)/24)+DATE(1970,1,1)</f>
        <v>42173.275740740741</v>
      </c>
      <c r="M3370" s="63">
        <f>DATEDIF(L3370,J3370,"D")</f>
        <v>44</v>
      </c>
      <c r="N3370" s="5">
        <v>44</v>
      </c>
      <c r="O3370" t="b">
        <v>0</v>
      </c>
      <c r="P3370">
        <v>28</v>
      </c>
      <c r="Q3370" t="b">
        <v>0</v>
      </c>
      <c r="R3370" t="s">
        <v>8272</v>
      </c>
      <c r="S3370" s="2">
        <f>IF(E3370=0,0,E3370/D3370*100)</f>
        <v>5.0413333333333332</v>
      </c>
      <c r="T3370" s="4">
        <f>IF(E3370=0,0,E3370/P3370)</f>
        <v>135.03571428571428</v>
      </c>
      <c r="U3370" t="str">
        <f>PROPER(LEFT(R3370,(SEARCH("/",R3370)-2)+1))</f>
        <v>Technology</v>
      </c>
      <c r="V3370" t="str">
        <f>PROPER(RIGHT(R3370,LEN(R3370)-SEARCH("/",R3370)))</f>
        <v>Web</v>
      </c>
    </row>
    <row r="3371" spans="1:22" x14ac:dyDescent="0.25">
      <c r="A3371">
        <v>1052</v>
      </c>
      <c r="B3371" s="7" t="s">
        <v>1053</v>
      </c>
      <c r="C3371" s="7" t="s">
        <v>5162</v>
      </c>
      <c r="D3371" s="4">
        <v>4336</v>
      </c>
      <c r="E3371" s="4">
        <v>0</v>
      </c>
      <c r="F3371" t="s">
        <v>8220</v>
      </c>
      <c r="G3371" t="s">
        <v>8224</v>
      </c>
      <c r="H3371" t="s">
        <v>8246</v>
      </c>
      <c r="I3371">
        <v>1465243740</v>
      </c>
      <c r="J3371" s="11">
        <f>(((I3371/60)/60)/24)+DATE(1970,1,1)</f>
        <v>42527.839583333334</v>
      </c>
      <c r="K3371">
        <v>1461438495</v>
      </c>
      <c r="L3371" s="15">
        <f>(((K3371/60)/60)/24)+DATE(1970,1,1)</f>
        <v>42483.797395833331</v>
      </c>
      <c r="M3371" s="63">
        <f>DATEDIF(L3371,J3371,"D")</f>
        <v>44</v>
      </c>
      <c r="N3371" s="5">
        <v>44</v>
      </c>
      <c r="O3371" t="b">
        <v>0</v>
      </c>
      <c r="P3371">
        <v>0</v>
      </c>
      <c r="Q3371" t="b">
        <v>0</v>
      </c>
      <c r="R3371" t="s">
        <v>8281</v>
      </c>
      <c r="S3371" s="2">
        <f>IF(E3371=0,0,E3371/D3371*100)</f>
        <v>0</v>
      </c>
      <c r="T3371" s="4">
        <f>IF(E3371=0,0,E3371/P3371)</f>
        <v>0</v>
      </c>
      <c r="U3371" t="str">
        <f>PROPER(LEFT(R3371,(SEARCH("/",R3371)-2)+1))</f>
        <v>Journalism</v>
      </c>
      <c r="V3371" t="str">
        <f>PROPER(RIGHT(R3371,LEN(R3371)-SEARCH("/",R3371)))</f>
        <v>Audio</v>
      </c>
    </row>
    <row r="3372" spans="1:22" x14ac:dyDescent="0.25">
      <c r="A3372">
        <v>1600</v>
      </c>
      <c r="B3372" s="7" t="s">
        <v>1601</v>
      </c>
      <c r="C3372" s="7" t="s">
        <v>5710</v>
      </c>
      <c r="D3372" s="4">
        <v>5000</v>
      </c>
      <c r="E3372" s="4">
        <v>367</v>
      </c>
      <c r="F3372" t="s">
        <v>8221</v>
      </c>
      <c r="G3372" t="s">
        <v>8224</v>
      </c>
      <c r="H3372" t="s">
        <v>8246</v>
      </c>
      <c r="I3372">
        <v>1405401060</v>
      </c>
      <c r="J3372" s="11">
        <f>(((I3372/60)/60)/24)+DATE(1970,1,1)</f>
        <v>41835.21597222222</v>
      </c>
      <c r="K3372">
        <v>1401585752</v>
      </c>
      <c r="L3372" s="15">
        <f>(((K3372/60)/60)/24)+DATE(1970,1,1)</f>
        <v>41791.057314814818</v>
      </c>
      <c r="M3372" s="63">
        <f>DATEDIF(L3372,J3372,"D")</f>
        <v>44</v>
      </c>
      <c r="N3372" s="5">
        <v>44</v>
      </c>
      <c r="O3372" t="b">
        <v>0</v>
      </c>
      <c r="P3372">
        <v>9</v>
      </c>
      <c r="Q3372" t="b">
        <v>0</v>
      </c>
      <c r="R3372" t="s">
        <v>8291</v>
      </c>
      <c r="S3372" s="2">
        <f>IF(E3372=0,0,E3372/D3372*100)</f>
        <v>7.3400000000000007</v>
      </c>
      <c r="T3372" s="4">
        <f>IF(E3372=0,0,E3372/P3372)</f>
        <v>40.777777777777779</v>
      </c>
      <c r="U3372" t="str">
        <f>PROPER(LEFT(R3372,(SEARCH("/",R3372)-2)+1))</f>
        <v>Photography</v>
      </c>
      <c r="V3372" t="str">
        <f>PROPER(RIGHT(R3372,LEN(R3372)-SEARCH("/",R3372)))</f>
        <v>Places</v>
      </c>
    </row>
    <row r="3373" spans="1:22" x14ac:dyDescent="0.25">
      <c r="A3373">
        <v>1718</v>
      </c>
      <c r="B3373" s="7" t="s">
        <v>1719</v>
      </c>
      <c r="C3373" s="7" t="s">
        <v>5828</v>
      </c>
      <c r="D3373" s="4">
        <v>35000</v>
      </c>
      <c r="E3373" s="4">
        <v>75</v>
      </c>
      <c r="F3373" t="s">
        <v>8221</v>
      </c>
      <c r="G3373" t="s">
        <v>8224</v>
      </c>
      <c r="H3373" t="s">
        <v>8246</v>
      </c>
      <c r="I3373">
        <v>1463201940</v>
      </c>
      <c r="J3373" s="11">
        <f>(((I3373/60)/60)/24)+DATE(1970,1,1)</f>
        <v>42504.207638888889</v>
      </c>
      <c r="K3373">
        <v>1459435149</v>
      </c>
      <c r="L3373" s="15">
        <f>(((K3373/60)/60)/24)+DATE(1970,1,1)</f>
        <v>42460.610520833332</v>
      </c>
      <c r="M3373" s="63">
        <f>DATEDIF(L3373,J3373,"D")</f>
        <v>44</v>
      </c>
      <c r="N3373" s="5">
        <v>44</v>
      </c>
      <c r="O3373" t="b">
        <v>0</v>
      </c>
      <c r="P3373">
        <v>2</v>
      </c>
      <c r="Q3373" t="b">
        <v>0</v>
      </c>
      <c r="R3373" t="s">
        <v>8293</v>
      </c>
      <c r="S3373" s="2">
        <f>IF(E3373=0,0,E3373/D3373*100)</f>
        <v>0.2142857142857143</v>
      </c>
      <c r="T3373" s="4">
        <f>IF(E3373=0,0,E3373/P3373)</f>
        <v>37.5</v>
      </c>
      <c r="U3373" t="str">
        <f>PROPER(LEFT(R3373,(SEARCH("/",R3373)-2)+1))</f>
        <v>Music</v>
      </c>
      <c r="V3373" t="str">
        <f>PROPER(RIGHT(R3373,LEN(R3373)-SEARCH("/",R3373)))</f>
        <v>Faith</v>
      </c>
    </row>
    <row r="3374" spans="1:22" x14ac:dyDescent="0.25">
      <c r="A3374">
        <v>1910</v>
      </c>
      <c r="B3374" s="7" t="s">
        <v>1911</v>
      </c>
      <c r="C3374" s="7" t="s">
        <v>6020</v>
      </c>
      <c r="D3374" s="4">
        <v>85000</v>
      </c>
      <c r="E3374" s="4">
        <v>33486</v>
      </c>
      <c r="F3374" t="s">
        <v>8221</v>
      </c>
      <c r="G3374" t="s">
        <v>8233</v>
      </c>
      <c r="H3374" t="s">
        <v>8249</v>
      </c>
      <c r="I3374">
        <v>1446331500</v>
      </c>
      <c r="J3374" s="11">
        <f>(((I3374/60)/60)/24)+DATE(1970,1,1)</f>
        <v>42308.947916666672</v>
      </c>
      <c r="K3374">
        <v>1442531217</v>
      </c>
      <c r="L3374" s="15">
        <f>(((K3374/60)/60)/24)+DATE(1970,1,1)</f>
        <v>42264.963159722218</v>
      </c>
      <c r="M3374" s="63">
        <f>DATEDIF(L3374,J3374,"D")</f>
        <v>44</v>
      </c>
      <c r="N3374" s="5">
        <v>44</v>
      </c>
      <c r="O3374" t="b">
        <v>0</v>
      </c>
      <c r="P3374">
        <v>285</v>
      </c>
      <c r="Q3374" t="b">
        <v>0</v>
      </c>
      <c r="R3374" t="s">
        <v>8294</v>
      </c>
      <c r="S3374" s="2">
        <f>IF(E3374=0,0,E3374/D3374*100)</f>
        <v>39.395294117647055</v>
      </c>
      <c r="T3374" s="4">
        <f>IF(E3374=0,0,E3374/P3374)</f>
        <v>117.49473684210527</v>
      </c>
      <c r="U3374" t="str">
        <f>PROPER(LEFT(R3374,(SEARCH("/",R3374)-2)+1))</f>
        <v>Technology</v>
      </c>
      <c r="V3374" t="str">
        <f>PROPER(RIGHT(R3374,LEN(R3374)-SEARCH("/",R3374)))</f>
        <v>Gadgets</v>
      </c>
    </row>
    <row r="3375" spans="1:22" x14ac:dyDescent="0.25">
      <c r="A3375">
        <v>2008</v>
      </c>
      <c r="B3375" s="7" t="s">
        <v>2009</v>
      </c>
      <c r="C3375" s="7" t="s">
        <v>6118</v>
      </c>
      <c r="D3375" s="4">
        <v>1570.79</v>
      </c>
      <c r="E3375" s="4">
        <v>1839</v>
      </c>
      <c r="F3375" t="s">
        <v>8219</v>
      </c>
      <c r="G3375" t="s">
        <v>8224</v>
      </c>
      <c r="H3375" t="s">
        <v>8246</v>
      </c>
      <c r="I3375">
        <v>1316442622</v>
      </c>
      <c r="J3375" s="11">
        <f>(((I3375/60)/60)/24)+DATE(1970,1,1)</f>
        <v>40805.604421296295</v>
      </c>
      <c r="K3375">
        <v>1312641022</v>
      </c>
      <c r="L3375" s="15">
        <f>(((K3375/60)/60)/24)+DATE(1970,1,1)</f>
        <v>40761.604421296295</v>
      </c>
      <c r="M3375" s="63">
        <f>DATEDIF(L3375,J3375,"D")</f>
        <v>44</v>
      </c>
      <c r="N3375" s="5">
        <v>44</v>
      </c>
      <c r="O3375" t="b">
        <v>1</v>
      </c>
      <c r="P3375">
        <v>41</v>
      </c>
      <c r="Q3375" t="b">
        <v>1</v>
      </c>
      <c r="R3375" t="s">
        <v>8295</v>
      </c>
      <c r="S3375" s="2">
        <f>IF(E3375=0,0,E3375/D3375*100)</f>
        <v>117.07484768810599</v>
      </c>
      <c r="T3375" s="4">
        <f>IF(E3375=0,0,E3375/P3375)</f>
        <v>44.853658536585364</v>
      </c>
      <c r="U3375" t="str">
        <f>PROPER(LEFT(R3375,(SEARCH("/",R3375)-2)+1))</f>
        <v>Technology</v>
      </c>
      <c r="V3375" t="str">
        <f>PROPER(RIGHT(R3375,LEN(R3375)-SEARCH("/",R3375)))</f>
        <v>Hardware</v>
      </c>
    </row>
    <row r="3376" spans="1:22" x14ac:dyDescent="0.25">
      <c r="A3376">
        <v>2576</v>
      </c>
      <c r="B3376" s="7" t="s">
        <v>2576</v>
      </c>
      <c r="C3376" s="7" t="s">
        <v>6686</v>
      </c>
      <c r="D3376" s="4">
        <v>10000</v>
      </c>
      <c r="E3376" s="4">
        <v>0</v>
      </c>
      <c r="F3376" t="s">
        <v>8220</v>
      </c>
      <c r="G3376" t="s">
        <v>8224</v>
      </c>
      <c r="H3376" t="s">
        <v>8246</v>
      </c>
      <c r="I3376">
        <v>1428707647</v>
      </c>
      <c r="J3376" s="11">
        <f>(((I3376/60)/60)/24)+DATE(1970,1,1)</f>
        <v>42104.968136574069</v>
      </c>
      <c r="K3376">
        <v>1424823247</v>
      </c>
      <c r="L3376" s="15">
        <f>(((K3376/60)/60)/24)+DATE(1970,1,1)</f>
        <v>42060.00980324074</v>
      </c>
      <c r="M3376" s="63">
        <f>DATEDIF(L3376,J3376,"D")</f>
        <v>44</v>
      </c>
      <c r="N3376" s="5">
        <v>44</v>
      </c>
      <c r="O3376" t="b">
        <v>0</v>
      </c>
      <c r="P3376">
        <v>0</v>
      </c>
      <c r="Q3376" t="b">
        <v>0</v>
      </c>
      <c r="R3376" t="s">
        <v>8284</v>
      </c>
      <c r="S3376" s="2">
        <f>IF(E3376=0,0,E3376/D3376*100)</f>
        <v>0</v>
      </c>
      <c r="T3376" s="4">
        <f>IF(E3376=0,0,E3376/P3376)</f>
        <v>0</v>
      </c>
      <c r="U3376" t="str">
        <f>PROPER(LEFT(R3376,(SEARCH("/",R3376)-2)+1))</f>
        <v>Food</v>
      </c>
      <c r="V3376" t="str">
        <f>PROPER(RIGHT(R3376,LEN(R3376)-SEARCH("/",R3376)))</f>
        <v>Food Trucks</v>
      </c>
    </row>
    <row r="3377" spans="1:22" x14ac:dyDescent="0.25">
      <c r="A3377">
        <v>2607</v>
      </c>
      <c r="B3377" s="7" t="s">
        <v>2607</v>
      </c>
      <c r="C3377" s="7" t="s">
        <v>6717</v>
      </c>
      <c r="D3377" s="4">
        <v>8000</v>
      </c>
      <c r="E3377" s="4">
        <v>32616</v>
      </c>
      <c r="F3377" t="s">
        <v>8219</v>
      </c>
      <c r="G3377" t="s">
        <v>8224</v>
      </c>
      <c r="H3377" t="s">
        <v>8246</v>
      </c>
      <c r="I3377">
        <v>1439344800</v>
      </c>
      <c r="J3377" s="11">
        <f>(((I3377/60)/60)/24)+DATE(1970,1,1)</f>
        <v>42228.083333333328</v>
      </c>
      <c r="K3377">
        <v>1435611572</v>
      </c>
      <c r="L3377" s="15">
        <f>(((K3377/60)/60)/24)+DATE(1970,1,1)</f>
        <v>42184.874675925923</v>
      </c>
      <c r="M3377" s="63">
        <f>DATEDIF(L3377,J3377,"D")</f>
        <v>44</v>
      </c>
      <c r="N3377" s="5">
        <v>44</v>
      </c>
      <c r="O3377" t="b">
        <v>1</v>
      </c>
      <c r="P3377">
        <v>398</v>
      </c>
      <c r="Q3377" t="b">
        <v>1</v>
      </c>
      <c r="R3377" t="s">
        <v>8301</v>
      </c>
      <c r="S3377" s="2">
        <f>IF(E3377=0,0,E3377/D3377*100)</f>
        <v>407.7</v>
      </c>
      <c r="T3377" s="4">
        <f>IF(E3377=0,0,E3377/P3377)</f>
        <v>81.949748743718587</v>
      </c>
      <c r="U3377" t="str">
        <f>PROPER(LEFT(R3377,(SEARCH("/",R3377)-2)+1))</f>
        <v>Technology</v>
      </c>
      <c r="V3377" t="str">
        <f>PROPER(RIGHT(R3377,LEN(R3377)-SEARCH("/",R3377)))</f>
        <v>Space Exploration</v>
      </c>
    </row>
    <row r="3378" spans="1:22" x14ac:dyDescent="0.25">
      <c r="A3378">
        <v>2880</v>
      </c>
      <c r="B3378" s="7" t="s">
        <v>2880</v>
      </c>
      <c r="C3378" s="7" t="s">
        <v>6990</v>
      </c>
      <c r="D3378" s="4">
        <v>12000</v>
      </c>
      <c r="E3378" s="4">
        <v>2800</v>
      </c>
      <c r="F3378" t="s">
        <v>8221</v>
      </c>
      <c r="G3378" t="s">
        <v>8224</v>
      </c>
      <c r="H3378" t="s">
        <v>8246</v>
      </c>
      <c r="I3378">
        <v>1440090300</v>
      </c>
      <c r="J3378" s="11">
        <f>(((I3378/60)/60)/24)+DATE(1970,1,1)</f>
        <v>42236.711805555555</v>
      </c>
      <c r="K3378">
        <v>1436305452</v>
      </c>
      <c r="L3378" s="15">
        <f>(((K3378/60)/60)/24)+DATE(1970,1,1)</f>
        <v>42192.905694444446</v>
      </c>
      <c r="M3378" s="63">
        <f>DATEDIF(L3378,J3378,"D")</f>
        <v>44</v>
      </c>
      <c r="N3378" s="5">
        <v>44</v>
      </c>
      <c r="O3378" t="b">
        <v>0</v>
      </c>
      <c r="P3378">
        <v>29</v>
      </c>
      <c r="Q3378" t="b">
        <v>0</v>
      </c>
      <c r="R3378" t="s">
        <v>8271</v>
      </c>
      <c r="S3378" s="2">
        <f>IF(E3378=0,0,E3378/D3378*100)</f>
        <v>23.333333333333332</v>
      </c>
      <c r="T3378" s="4">
        <f>IF(E3378=0,0,E3378/P3378)</f>
        <v>96.551724137931032</v>
      </c>
      <c r="U3378" t="str">
        <f>PROPER(LEFT(R3378,(SEARCH("/",R3378)-2)+1))</f>
        <v>Theater</v>
      </c>
      <c r="V3378" t="str">
        <f>PROPER(RIGHT(R3378,LEN(R3378)-SEARCH("/",R3378)))</f>
        <v>Plays</v>
      </c>
    </row>
    <row r="3379" spans="1:22" x14ac:dyDescent="0.25">
      <c r="A3379">
        <v>3047</v>
      </c>
      <c r="B3379" s="7" t="s">
        <v>3047</v>
      </c>
      <c r="C3379" s="7" t="s">
        <v>7157</v>
      </c>
      <c r="D3379" s="4">
        <v>500</v>
      </c>
      <c r="E3379" s="4">
        <v>745</v>
      </c>
      <c r="F3379" t="s">
        <v>8219</v>
      </c>
      <c r="G3379" t="s">
        <v>8224</v>
      </c>
      <c r="H3379" t="s">
        <v>8246</v>
      </c>
      <c r="I3379">
        <v>1461762960</v>
      </c>
      <c r="J3379" s="11">
        <f>(((I3379/60)/60)/24)+DATE(1970,1,1)</f>
        <v>42487.552777777775</v>
      </c>
      <c r="K3379">
        <v>1457999054</v>
      </c>
      <c r="L3379" s="15">
        <f>(((K3379/60)/60)/24)+DATE(1970,1,1)</f>
        <v>42443.989050925928</v>
      </c>
      <c r="M3379" s="63">
        <f>DATEDIF(L3379,J3379,"D")</f>
        <v>44</v>
      </c>
      <c r="N3379" s="5">
        <v>44</v>
      </c>
      <c r="O3379" t="b">
        <v>0</v>
      </c>
      <c r="P3379">
        <v>20</v>
      </c>
      <c r="Q3379" t="b">
        <v>1</v>
      </c>
      <c r="R3379" t="s">
        <v>8303</v>
      </c>
      <c r="S3379" s="2">
        <f>IF(E3379=0,0,E3379/D3379*100)</f>
        <v>149</v>
      </c>
      <c r="T3379" s="4">
        <f>IF(E3379=0,0,E3379/P3379)</f>
        <v>37.25</v>
      </c>
      <c r="U3379" t="str">
        <f>PROPER(LEFT(R3379,(SEARCH("/",R3379)-2)+1))</f>
        <v>Theater</v>
      </c>
      <c r="V3379" t="str">
        <f>PROPER(RIGHT(R3379,LEN(R3379)-SEARCH("/",R3379)))</f>
        <v>Spaces</v>
      </c>
    </row>
    <row r="3380" spans="1:22" x14ac:dyDescent="0.25">
      <c r="A3380">
        <v>3274</v>
      </c>
      <c r="B3380" s="7" t="s">
        <v>3274</v>
      </c>
      <c r="C3380" s="7" t="s">
        <v>7384</v>
      </c>
      <c r="D3380" s="4">
        <v>15500</v>
      </c>
      <c r="E3380" s="4">
        <v>15705</v>
      </c>
      <c r="F3380" t="s">
        <v>8219</v>
      </c>
      <c r="G3380" t="s">
        <v>8224</v>
      </c>
      <c r="H3380" t="s">
        <v>8246</v>
      </c>
      <c r="I3380">
        <v>1458075600</v>
      </c>
      <c r="J3380" s="11">
        <f>(((I3380/60)/60)/24)+DATE(1970,1,1)</f>
        <v>42444.875</v>
      </c>
      <c r="K3380">
        <v>1454259272</v>
      </c>
      <c r="L3380" s="15">
        <f>(((K3380/60)/60)/24)+DATE(1970,1,1)</f>
        <v>42400.704537037032</v>
      </c>
      <c r="M3380" s="63">
        <f>DATEDIF(L3380,J3380,"D")</f>
        <v>44</v>
      </c>
      <c r="N3380" s="5">
        <v>44</v>
      </c>
      <c r="O3380" t="b">
        <v>1</v>
      </c>
      <c r="P3380">
        <v>286</v>
      </c>
      <c r="Q3380" t="b">
        <v>1</v>
      </c>
      <c r="R3380" t="s">
        <v>8271</v>
      </c>
      <c r="S3380" s="2">
        <f>IF(E3380=0,0,E3380/D3380*100)</f>
        <v>101.32258064516128</v>
      </c>
      <c r="T3380" s="4">
        <f>IF(E3380=0,0,E3380/P3380)</f>
        <v>54.912587412587413</v>
      </c>
      <c r="U3380" t="str">
        <f>PROPER(LEFT(R3380,(SEARCH("/",R3380)-2)+1))</f>
        <v>Theater</v>
      </c>
      <c r="V3380" t="str">
        <f>PROPER(RIGHT(R3380,LEN(R3380)-SEARCH("/",R3380)))</f>
        <v>Plays</v>
      </c>
    </row>
    <row r="3381" spans="1:22" x14ac:dyDescent="0.25">
      <c r="A3381">
        <v>3282</v>
      </c>
      <c r="B3381" s="7" t="s">
        <v>3282</v>
      </c>
      <c r="C3381" s="7" t="s">
        <v>7392</v>
      </c>
      <c r="D3381" s="4">
        <v>31000</v>
      </c>
      <c r="E3381" s="4">
        <v>31820.5</v>
      </c>
      <c r="F3381" t="s">
        <v>8219</v>
      </c>
      <c r="G3381" t="s">
        <v>8224</v>
      </c>
      <c r="H3381" t="s">
        <v>8246</v>
      </c>
      <c r="I3381">
        <v>1461904788</v>
      </c>
      <c r="J3381" s="11">
        <f>(((I3381/60)/60)/24)+DATE(1970,1,1)</f>
        <v>42489.19430555556</v>
      </c>
      <c r="K3381">
        <v>1458103188</v>
      </c>
      <c r="L3381" s="15">
        <f>(((K3381/60)/60)/24)+DATE(1970,1,1)</f>
        <v>42445.19430555556</v>
      </c>
      <c r="M3381" s="63">
        <f>DATEDIF(L3381,J3381,"D")</f>
        <v>44</v>
      </c>
      <c r="N3381" s="5">
        <v>44</v>
      </c>
      <c r="O3381" t="b">
        <v>0</v>
      </c>
      <c r="P3381">
        <v>237</v>
      </c>
      <c r="Q3381" t="b">
        <v>1</v>
      </c>
      <c r="R3381" t="s">
        <v>8271</v>
      </c>
      <c r="S3381" s="2">
        <f>IF(E3381=0,0,E3381/D3381*100)</f>
        <v>102.6467741935484</v>
      </c>
      <c r="T3381" s="4">
        <f>IF(E3381=0,0,E3381/P3381)</f>
        <v>134.26371308016877</v>
      </c>
      <c r="U3381" t="str">
        <f>PROPER(LEFT(R3381,(SEARCH("/",R3381)-2)+1))</f>
        <v>Theater</v>
      </c>
      <c r="V3381" t="str">
        <f>PROPER(RIGHT(R3381,LEN(R3381)-SEARCH("/",R3381)))</f>
        <v>Plays</v>
      </c>
    </row>
    <row r="3382" spans="1:22" x14ac:dyDescent="0.25">
      <c r="A3382">
        <v>3417</v>
      </c>
      <c r="B3382" s="7" t="s">
        <v>3416</v>
      </c>
      <c r="C3382" s="7" t="s">
        <v>7527</v>
      </c>
      <c r="D3382" s="4">
        <v>1700</v>
      </c>
      <c r="E3382" s="4">
        <v>1700.01</v>
      </c>
      <c r="F3382" t="s">
        <v>8219</v>
      </c>
      <c r="G3382" t="s">
        <v>8224</v>
      </c>
      <c r="H3382" t="s">
        <v>8246</v>
      </c>
      <c r="I3382">
        <v>1414284180</v>
      </c>
      <c r="J3382" s="11">
        <f>(((I3382/60)/60)/24)+DATE(1970,1,1)</f>
        <v>41938.029861111114</v>
      </c>
      <c r="K3382">
        <v>1410558948</v>
      </c>
      <c r="L3382" s="15">
        <f>(((K3382/60)/60)/24)+DATE(1970,1,1)</f>
        <v>41894.91375</v>
      </c>
      <c r="M3382" s="63">
        <f>DATEDIF(L3382,J3382,"D")</f>
        <v>44</v>
      </c>
      <c r="N3382" s="5">
        <v>44</v>
      </c>
      <c r="O3382" t="b">
        <v>0</v>
      </c>
      <c r="P3382">
        <v>45</v>
      </c>
      <c r="Q3382" t="b">
        <v>1</v>
      </c>
      <c r="R3382" t="s">
        <v>8271</v>
      </c>
      <c r="S3382" s="2">
        <f>IF(E3382=0,0,E3382/D3382*100)</f>
        <v>100.00058823529412</v>
      </c>
      <c r="T3382" s="4">
        <f>IF(E3382=0,0,E3382/P3382)</f>
        <v>37.777999999999999</v>
      </c>
      <c r="U3382" t="str">
        <f>PROPER(LEFT(R3382,(SEARCH("/",R3382)-2)+1))</f>
        <v>Theater</v>
      </c>
      <c r="V3382" t="str">
        <f>PROPER(RIGHT(R3382,LEN(R3382)-SEARCH("/",R3382)))</f>
        <v>Plays</v>
      </c>
    </row>
    <row r="3383" spans="1:22" x14ac:dyDescent="0.25">
      <c r="A3383">
        <v>3633</v>
      </c>
      <c r="B3383" s="7" t="s">
        <v>3631</v>
      </c>
      <c r="C3383" s="7" t="s">
        <v>7743</v>
      </c>
      <c r="D3383" s="4">
        <v>5000</v>
      </c>
      <c r="E3383" s="4">
        <v>1762</v>
      </c>
      <c r="F3383" t="s">
        <v>8221</v>
      </c>
      <c r="G3383" t="s">
        <v>8224</v>
      </c>
      <c r="H3383" t="s">
        <v>8246</v>
      </c>
      <c r="I3383">
        <v>1479517200</v>
      </c>
      <c r="J3383" s="11">
        <f>(((I3383/60)/60)/24)+DATE(1970,1,1)</f>
        <v>42693.041666666672</v>
      </c>
      <c r="K3383">
        <v>1475765867</v>
      </c>
      <c r="L3383" s="15">
        <f>(((K3383/60)/60)/24)+DATE(1970,1,1)</f>
        <v>42649.623460648145</v>
      </c>
      <c r="M3383" s="63">
        <f>DATEDIF(L3383,J3383,"D")</f>
        <v>44</v>
      </c>
      <c r="N3383" s="5">
        <v>44</v>
      </c>
      <c r="O3383" t="b">
        <v>0</v>
      </c>
      <c r="P3383">
        <v>31</v>
      </c>
      <c r="Q3383" t="b">
        <v>0</v>
      </c>
      <c r="R3383" t="s">
        <v>8305</v>
      </c>
      <c r="S3383" s="2">
        <f>IF(E3383=0,0,E3383/D3383*100)</f>
        <v>35.24</v>
      </c>
      <c r="T3383" s="4">
        <f>IF(E3383=0,0,E3383/P3383)</f>
        <v>56.838709677419352</v>
      </c>
      <c r="U3383" t="str">
        <f>PROPER(LEFT(R3383,(SEARCH("/",R3383)-2)+1))</f>
        <v>Theater</v>
      </c>
      <c r="V3383" t="str">
        <f>PROPER(RIGHT(R3383,LEN(R3383)-SEARCH("/",R3383)))</f>
        <v>Musical</v>
      </c>
    </row>
    <row r="3384" spans="1:22" x14ac:dyDescent="0.25">
      <c r="A3384">
        <v>3903</v>
      </c>
      <c r="B3384" s="7" t="s">
        <v>3900</v>
      </c>
      <c r="C3384" s="7" t="s">
        <v>8011</v>
      </c>
      <c r="D3384" s="4">
        <v>1500</v>
      </c>
      <c r="E3384" s="4">
        <v>0</v>
      </c>
      <c r="F3384" t="s">
        <v>8221</v>
      </c>
      <c r="G3384" t="s">
        <v>8224</v>
      </c>
      <c r="H3384" t="s">
        <v>8246</v>
      </c>
      <c r="I3384">
        <v>1439581080</v>
      </c>
      <c r="J3384" s="11">
        <f>(((I3384/60)/60)/24)+DATE(1970,1,1)</f>
        <v>42230.818055555559</v>
      </c>
      <c r="K3384">
        <v>1435709765</v>
      </c>
      <c r="L3384" s="15">
        <f>(((K3384/60)/60)/24)+DATE(1970,1,1)</f>
        <v>42186.01116898148</v>
      </c>
      <c r="M3384" s="63">
        <f>DATEDIF(L3384,J3384,"D")</f>
        <v>44</v>
      </c>
      <c r="N3384" s="5">
        <v>44</v>
      </c>
      <c r="O3384" t="b">
        <v>0</v>
      </c>
      <c r="P3384">
        <v>0</v>
      </c>
      <c r="Q3384" t="b">
        <v>0</v>
      </c>
      <c r="R3384" t="s">
        <v>8271</v>
      </c>
      <c r="S3384" s="2">
        <f>IF(E3384=0,0,E3384/D3384*100)</f>
        <v>0</v>
      </c>
      <c r="T3384" s="4">
        <f>IF(E3384=0,0,E3384/P3384)</f>
        <v>0</v>
      </c>
      <c r="U3384" t="str">
        <f>PROPER(LEFT(R3384,(SEARCH("/",R3384)-2)+1))</f>
        <v>Theater</v>
      </c>
      <c r="V3384" t="str">
        <f>PROPER(RIGHT(R3384,LEN(R3384)-SEARCH("/",R3384)))</f>
        <v>Plays</v>
      </c>
    </row>
    <row r="3385" spans="1:22" x14ac:dyDescent="0.25">
      <c r="A3385">
        <v>4094</v>
      </c>
      <c r="B3385" s="7" t="s">
        <v>4090</v>
      </c>
      <c r="C3385" s="7" t="s">
        <v>8197</v>
      </c>
      <c r="D3385" s="4">
        <v>2000</v>
      </c>
      <c r="E3385" s="4">
        <v>730</v>
      </c>
      <c r="F3385" t="s">
        <v>8221</v>
      </c>
      <c r="G3385" t="s">
        <v>8224</v>
      </c>
      <c r="H3385" t="s">
        <v>8246</v>
      </c>
      <c r="I3385">
        <v>1413953940</v>
      </c>
      <c r="J3385" s="11">
        <f>(((I3385/60)/60)/24)+DATE(1970,1,1)</f>
        <v>41934.207638888889</v>
      </c>
      <c r="K3385">
        <v>1410141900</v>
      </c>
      <c r="L3385" s="15">
        <f>(((K3385/60)/60)/24)+DATE(1970,1,1)</f>
        <v>41890.086805555555</v>
      </c>
      <c r="M3385" s="63">
        <f>DATEDIF(L3385,J3385,"D")</f>
        <v>44</v>
      </c>
      <c r="N3385" s="5">
        <v>44</v>
      </c>
      <c r="O3385" t="b">
        <v>0</v>
      </c>
      <c r="P3385">
        <v>8</v>
      </c>
      <c r="Q3385" t="b">
        <v>0</v>
      </c>
      <c r="R3385" t="s">
        <v>8271</v>
      </c>
      <c r="S3385" s="2">
        <f>IF(E3385=0,0,E3385/D3385*100)</f>
        <v>36.5</v>
      </c>
      <c r="T3385" s="4">
        <f>IF(E3385=0,0,E3385/P3385)</f>
        <v>91.25</v>
      </c>
      <c r="U3385" t="str">
        <f>PROPER(LEFT(R3385,(SEARCH("/",R3385)-2)+1))</f>
        <v>Theater</v>
      </c>
      <c r="V3385" t="str">
        <f>PROPER(RIGHT(R3385,LEN(R3385)-SEARCH("/",R3385)))</f>
        <v>Plays</v>
      </c>
    </row>
    <row r="3386" spans="1:22" x14ac:dyDescent="0.25">
      <c r="A3386">
        <v>4096</v>
      </c>
      <c r="B3386" s="7" t="s">
        <v>4092</v>
      </c>
      <c r="C3386" s="7" t="s">
        <v>8199</v>
      </c>
      <c r="D3386" s="4">
        <v>3500</v>
      </c>
      <c r="E3386" s="4">
        <v>400</v>
      </c>
      <c r="F3386" t="s">
        <v>8221</v>
      </c>
      <c r="G3386" t="s">
        <v>8225</v>
      </c>
      <c r="H3386" t="s">
        <v>8247</v>
      </c>
      <c r="I3386">
        <v>1488271860</v>
      </c>
      <c r="J3386" s="11">
        <f>(((I3386/60)/60)/24)+DATE(1970,1,1)</f>
        <v>42794.368749999994</v>
      </c>
      <c r="K3386">
        <v>1484484219</v>
      </c>
      <c r="L3386" s="15">
        <f>(((K3386/60)/60)/24)+DATE(1970,1,1)</f>
        <v>42750.530312499999</v>
      </c>
      <c r="M3386" s="63">
        <f>DATEDIF(L3386,J3386,"D")</f>
        <v>44</v>
      </c>
      <c r="N3386" s="5">
        <v>44</v>
      </c>
      <c r="O3386" t="b">
        <v>0</v>
      </c>
      <c r="P3386">
        <v>5</v>
      </c>
      <c r="Q3386" t="b">
        <v>0</v>
      </c>
      <c r="R3386" t="s">
        <v>8271</v>
      </c>
      <c r="S3386" s="2">
        <f>IF(E3386=0,0,E3386/D3386*100)</f>
        <v>11.428571428571429</v>
      </c>
      <c r="T3386" s="4">
        <f>IF(E3386=0,0,E3386/P3386)</f>
        <v>80</v>
      </c>
      <c r="U3386" t="str">
        <f>PROPER(LEFT(R3386,(SEARCH("/",R3386)-2)+1))</f>
        <v>Theater</v>
      </c>
      <c r="V3386" t="str">
        <f>PROPER(RIGHT(R3386,LEN(R3386)-SEARCH("/",R3386)))</f>
        <v>Plays</v>
      </c>
    </row>
    <row r="3387" spans="1:22" x14ac:dyDescent="0.25">
      <c r="A3387">
        <v>12</v>
      </c>
      <c r="B3387" s="7" t="s">
        <v>14</v>
      </c>
      <c r="C3387" s="7" t="s">
        <v>4123</v>
      </c>
      <c r="D3387" s="4">
        <v>30000</v>
      </c>
      <c r="E3387" s="4">
        <v>49588</v>
      </c>
      <c r="F3387" t="s">
        <v>8219</v>
      </c>
      <c r="G3387" t="s">
        <v>8224</v>
      </c>
      <c r="H3387" t="s">
        <v>8246</v>
      </c>
      <c r="I3387">
        <v>1405479600</v>
      </c>
      <c r="J3387" s="11">
        <f>(((I3387/60)/60)/24)+DATE(1970,1,1)</f>
        <v>41836.125</v>
      </c>
      <c r="K3387">
        <v>1401642425</v>
      </c>
      <c r="L3387" s="15">
        <f>(((K3387/60)/60)/24)+DATE(1970,1,1)</f>
        <v>41791.713252314818</v>
      </c>
      <c r="M3387" s="63">
        <f>DATEDIF(L3387,J3387,"D")</f>
        <v>45</v>
      </c>
      <c r="N3387" s="5">
        <v>45</v>
      </c>
      <c r="O3387" t="b">
        <v>0</v>
      </c>
      <c r="P3387">
        <v>827</v>
      </c>
      <c r="Q3387" t="b">
        <v>1</v>
      </c>
      <c r="R3387" t="s">
        <v>8265</v>
      </c>
      <c r="S3387" s="2">
        <f>IF(E3387=0,0,E3387/D3387*100)</f>
        <v>165.29333333333335</v>
      </c>
      <c r="T3387" s="4">
        <f>IF(E3387=0,0,E3387/P3387)</f>
        <v>59.961305925030231</v>
      </c>
      <c r="U3387" t="str">
        <f>PROPER(LEFT(R3387,(SEARCH("/",R3387)-2)+1))</f>
        <v>Film &amp; Video</v>
      </c>
      <c r="V3387" t="str">
        <f>PROPER(RIGHT(R3387,LEN(R3387)-SEARCH("/",R3387)))</f>
        <v>Television</v>
      </c>
    </row>
    <row r="3388" spans="1:22" x14ac:dyDescent="0.25">
      <c r="A3388">
        <v>44</v>
      </c>
      <c r="B3388" s="7" t="s">
        <v>46</v>
      </c>
      <c r="C3388" s="7" t="s">
        <v>4155</v>
      </c>
      <c r="D3388" s="4">
        <v>2000</v>
      </c>
      <c r="E3388" s="4">
        <v>2000</v>
      </c>
      <c r="F3388" t="s">
        <v>8219</v>
      </c>
      <c r="G3388" t="s">
        <v>8224</v>
      </c>
      <c r="H3388" t="s">
        <v>8246</v>
      </c>
      <c r="I3388">
        <v>1412648537</v>
      </c>
      <c r="J3388" s="11">
        <f>(((I3388/60)/60)/24)+DATE(1970,1,1)</f>
        <v>41919.098807870374</v>
      </c>
      <c r="K3388">
        <v>1408760537</v>
      </c>
      <c r="L3388" s="15">
        <f>(((K3388/60)/60)/24)+DATE(1970,1,1)</f>
        <v>41874.098807870374</v>
      </c>
      <c r="M3388" s="63">
        <f>DATEDIF(L3388,J3388,"D")</f>
        <v>45</v>
      </c>
      <c r="N3388" s="5">
        <v>45</v>
      </c>
      <c r="O3388" t="b">
        <v>0</v>
      </c>
      <c r="P3388">
        <v>15</v>
      </c>
      <c r="Q3388" t="b">
        <v>1</v>
      </c>
      <c r="R3388" t="s">
        <v>8265</v>
      </c>
      <c r="S3388" s="2">
        <f>IF(E3388=0,0,E3388/D3388*100)</f>
        <v>100</v>
      </c>
      <c r="T3388" s="4">
        <f>IF(E3388=0,0,E3388/P3388)</f>
        <v>133.33333333333334</v>
      </c>
      <c r="U3388" t="str">
        <f>PROPER(LEFT(R3388,(SEARCH("/",R3388)-2)+1))</f>
        <v>Film &amp; Video</v>
      </c>
      <c r="V3388" t="str">
        <f>PROPER(RIGHT(R3388,LEN(R3388)-SEARCH("/",R3388)))</f>
        <v>Television</v>
      </c>
    </row>
    <row r="3389" spans="1:22" x14ac:dyDescent="0.25">
      <c r="A3389">
        <v>132</v>
      </c>
      <c r="B3389" s="7" t="s">
        <v>134</v>
      </c>
      <c r="C3389" s="7" t="s">
        <v>4243</v>
      </c>
      <c r="D3389" s="4">
        <v>80000</v>
      </c>
      <c r="E3389" s="4">
        <v>7655</v>
      </c>
      <c r="F3389" t="s">
        <v>8220</v>
      </c>
      <c r="G3389" t="s">
        <v>8224</v>
      </c>
      <c r="H3389" t="s">
        <v>8246</v>
      </c>
      <c r="I3389">
        <v>1415392207</v>
      </c>
      <c r="J3389" s="11">
        <f>(((I3389/60)/60)/24)+DATE(1970,1,1)</f>
        <v>41950.854247685187</v>
      </c>
      <c r="K3389">
        <v>1411500607</v>
      </c>
      <c r="L3389" s="15">
        <f>(((K3389/60)/60)/24)+DATE(1970,1,1)</f>
        <v>41905.812581018516</v>
      </c>
      <c r="M3389" s="63">
        <f>DATEDIF(L3389,J3389,"D")</f>
        <v>45</v>
      </c>
      <c r="N3389" s="5">
        <v>45</v>
      </c>
      <c r="O3389" t="b">
        <v>0</v>
      </c>
      <c r="P3389">
        <v>81</v>
      </c>
      <c r="Q3389" t="b">
        <v>0</v>
      </c>
      <c r="R3389" t="s">
        <v>8267</v>
      </c>
      <c r="S3389" s="2">
        <f>IF(E3389=0,0,E3389/D3389*100)</f>
        <v>9.5687499999999996</v>
      </c>
      <c r="T3389" s="4">
        <f>IF(E3389=0,0,E3389/P3389)</f>
        <v>94.506172839506178</v>
      </c>
      <c r="U3389" t="str">
        <f>PROPER(LEFT(R3389,(SEARCH("/",R3389)-2)+1))</f>
        <v>Film &amp; Video</v>
      </c>
      <c r="V3389" t="str">
        <f>PROPER(RIGHT(R3389,LEN(R3389)-SEARCH("/",R3389)))</f>
        <v>Science Fiction</v>
      </c>
    </row>
    <row r="3390" spans="1:22" x14ac:dyDescent="0.25">
      <c r="A3390">
        <v>141</v>
      </c>
      <c r="B3390" s="7" t="s">
        <v>143</v>
      </c>
      <c r="C3390" s="7" t="s">
        <v>4251</v>
      </c>
      <c r="D3390" s="4">
        <v>12000</v>
      </c>
      <c r="E3390" s="4">
        <v>1293</v>
      </c>
      <c r="F3390" t="s">
        <v>8220</v>
      </c>
      <c r="G3390" t="s">
        <v>8224</v>
      </c>
      <c r="H3390" t="s">
        <v>8246</v>
      </c>
      <c r="I3390">
        <v>1433043623</v>
      </c>
      <c r="J3390" s="11">
        <f>(((I3390/60)/60)/24)+DATE(1970,1,1)</f>
        <v>42155.153043981481</v>
      </c>
      <c r="K3390">
        <v>1429155623</v>
      </c>
      <c r="L3390" s="15">
        <f>(((K3390/60)/60)/24)+DATE(1970,1,1)</f>
        <v>42110.153043981481</v>
      </c>
      <c r="M3390" s="63">
        <f>DATEDIF(L3390,J3390,"D")</f>
        <v>45</v>
      </c>
      <c r="N3390" s="5">
        <v>45</v>
      </c>
      <c r="O3390" t="b">
        <v>0</v>
      </c>
      <c r="P3390">
        <v>28</v>
      </c>
      <c r="Q3390" t="b">
        <v>0</v>
      </c>
      <c r="R3390" t="s">
        <v>8267</v>
      </c>
      <c r="S3390" s="2">
        <f>IF(E3390=0,0,E3390/D3390*100)</f>
        <v>10.775</v>
      </c>
      <c r="T3390" s="4">
        <f>IF(E3390=0,0,E3390/P3390)</f>
        <v>46.178571428571431</v>
      </c>
      <c r="U3390" t="str">
        <f>PROPER(LEFT(R3390,(SEARCH("/",R3390)-2)+1))</f>
        <v>Film &amp; Video</v>
      </c>
      <c r="V3390" t="str">
        <f>PROPER(RIGHT(R3390,LEN(R3390)-SEARCH("/",R3390)))</f>
        <v>Science Fiction</v>
      </c>
    </row>
    <row r="3391" spans="1:22" x14ac:dyDescent="0.25">
      <c r="A3391">
        <v>240</v>
      </c>
      <c r="B3391" s="7" t="s">
        <v>242</v>
      </c>
      <c r="C3391" s="7" t="s">
        <v>4350</v>
      </c>
      <c r="D3391" s="4">
        <v>15000</v>
      </c>
      <c r="E3391" s="4">
        <v>16145.12</v>
      </c>
      <c r="F3391" t="s">
        <v>8219</v>
      </c>
      <c r="G3391" t="s">
        <v>8224</v>
      </c>
      <c r="H3391" t="s">
        <v>8246</v>
      </c>
      <c r="I3391">
        <v>1367773211</v>
      </c>
      <c r="J3391" s="11">
        <f>(((I3391/60)/60)/24)+DATE(1970,1,1)</f>
        <v>41399.708460648151</v>
      </c>
      <c r="K3391">
        <v>1363885211</v>
      </c>
      <c r="L3391" s="15">
        <f>(((K3391/60)/60)/24)+DATE(1970,1,1)</f>
        <v>41354.708460648151</v>
      </c>
      <c r="M3391" s="63">
        <f>DATEDIF(L3391,J3391,"D")</f>
        <v>45</v>
      </c>
      <c r="N3391" s="5">
        <v>45</v>
      </c>
      <c r="O3391" t="b">
        <v>1</v>
      </c>
      <c r="P3391">
        <v>137</v>
      </c>
      <c r="Q3391" t="b">
        <v>1</v>
      </c>
      <c r="R3391" t="s">
        <v>8269</v>
      </c>
      <c r="S3391" s="2">
        <f>IF(E3391=0,0,E3391/D3391*100)</f>
        <v>107.63413333333334</v>
      </c>
      <c r="T3391" s="4">
        <f>IF(E3391=0,0,E3391/P3391)</f>
        <v>117.84759124087591</v>
      </c>
      <c r="U3391" t="str">
        <f>PROPER(LEFT(R3391,(SEARCH("/",R3391)-2)+1))</f>
        <v>Film &amp; Video</v>
      </c>
      <c r="V3391" t="str">
        <f>PROPER(RIGHT(R3391,LEN(R3391)-SEARCH("/",R3391)))</f>
        <v>Documentary</v>
      </c>
    </row>
    <row r="3392" spans="1:22" x14ac:dyDescent="0.25">
      <c r="A3392">
        <v>241</v>
      </c>
      <c r="B3392" s="7" t="s">
        <v>243</v>
      </c>
      <c r="C3392" s="7" t="s">
        <v>4351</v>
      </c>
      <c r="D3392" s="4">
        <v>36400</v>
      </c>
      <c r="E3392" s="4">
        <v>41000</v>
      </c>
      <c r="F3392" t="s">
        <v>8219</v>
      </c>
      <c r="G3392" t="s">
        <v>8224</v>
      </c>
      <c r="H3392" t="s">
        <v>8246</v>
      </c>
      <c r="I3392">
        <v>1419180304</v>
      </c>
      <c r="J3392" s="11">
        <f>(((I3392/60)/60)/24)+DATE(1970,1,1)</f>
        <v>41994.697962962964</v>
      </c>
      <c r="K3392">
        <v>1415292304</v>
      </c>
      <c r="L3392" s="15">
        <f>(((K3392/60)/60)/24)+DATE(1970,1,1)</f>
        <v>41949.697962962964</v>
      </c>
      <c r="M3392" s="63">
        <f>DATEDIF(L3392,J3392,"D")</f>
        <v>45</v>
      </c>
      <c r="N3392" s="5">
        <v>45</v>
      </c>
      <c r="O3392" t="b">
        <v>1</v>
      </c>
      <c r="P3392">
        <v>376</v>
      </c>
      <c r="Q3392" t="b">
        <v>1</v>
      </c>
      <c r="R3392" t="s">
        <v>8269</v>
      </c>
      <c r="S3392" s="2">
        <f>IF(E3392=0,0,E3392/D3392*100)</f>
        <v>112.63736263736264</v>
      </c>
      <c r="T3392" s="4">
        <f>IF(E3392=0,0,E3392/P3392)</f>
        <v>109.04255319148936</v>
      </c>
      <c r="U3392" t="str">
        <f>PROPER(LEFT(R3392,(SEARCH("/",R3392)-2)+1))</f>
        <v>Film &amp; Video</v>
      </c>
      <c r="V3392" t="str">
        <f>PROPER(RIGHT(R3392,LEN(R3392)-SEARCH("/",R3392)))</f>
        <v>Documentary</v>
      </c>
    </row>
    <row r="3393" spans="1:22" x14ac:dyDescent="0.25">
      <c r="A3393">
        <v>248</v>
      </c>
      <c r="B3393" s="7" t="s">
        <v>249</v>
      </c>
      <c r="C3393" s="7" t="s">
        <v>4358</v>
      </c>
      <c r="D3393" s="4">
        <v>85000</v>
      </c>
      <c r="E3393" s="4">
        <v>86133</v>
      </c>
      <c r="F3393" t="s">
        <v>8219</v>
      </c>
      <c r="G3393" t="s">
        <v>8224</v>
      </c>
      <c r="H3393" t="s">
        <v>8246</v>
      </c>
      <c r="I3393">
        <v>1325961309</v>
      </c>
      <c r="J3393" s="11">
        <f>(((I3393/60)/60)/24)+DATE(1970,1,1)</f>
        <v>40915.774409722224</v>
      </c>
      <c r="K3393">
        <v>1322073309</v>
      </c>
      <c r="L3393" s="15">
        <f>(((K3393/60)/60)/24)+DATE(1970,1,1)</f>
        <v>40870.774409722224</v>
      </c>
      <c r="M3393" s="63">
        <f>DATEDIF(L3393,J3393,"D")</f>
        <v>45</v>
      </c>
      <c r="N3393" s="5">
        <v>45</v>
      </c>
      <c r="O3393" t="b">
        <v>1</v>
      </c>
      <c r="P3393">
        <v>146</v>
      </c>
      <c r="Q3393" t="b">
        <v>1</v>
      </c>
      <c r="R3393" t="s">
        <v>8269</v>
      </c>
      <c r="S3393" s="2">
        <f>IF(E3393=0,0,E3393/D3393*100)</f>
        <v>101.33294117647058</v>
      </c>
      <c r="T3393" s="4">
        <f>IF(E3393=0,0,E3393/P3393)</f>
        <v>589.95205479452056</v>
      </c>
      <c r="U3393" t="str">
        <f>PROPER(LEFT(R3393,(SEARCH("/",R3393)-2)+1))</f>
        <v>Film &amp; Video</v>
      </c>
      <c r="V3393" t="str">
        <f>PROPER(RIGHT(R3393,LEN(R3393)-SEARCH("/",R3393)))</f>
        <v>Documentary</v>
      </c>
    </row>
    <row r="3394" spans="1:22" x14ac:dyDescent="0.25">
      <c r="A3394">
        <v>262</v>
      </c>
      <c r="B3394" s="7" t="s">
        <v>263</v>
      </c>
      <c r="C3394" s="7" t="s">
        <v>4372</v>
      </c>
      <c r="D3394" s="4">
        <v>2500</v>
      </c>
      <c r="E3394" s="4">
        <v>6000</v>
      </c>
      <c r="F3394" t="s">
        <v>8219</v>
      </c>
      <c r="G3394" t="s">
        <v>8224</v>
      </c>
      <c r="H3394" t="s">
        <v>8246</v>
      </c>
      <c r="I3394">
        <v>1298699828</v>
      </c>
      <c r="J3394" s="11">
        <f>(((I3394/60)/60)/24)+DATE(1970,1,1)</f>
        <v>40600.24800925926</v>
      </c>
      <c r="K3394">
        <v>1294811828</v>
      </c>
      <c r="L3394" s="15">
        <f>(((K3394/60)/60)/24)+DATE(1970,1,1)</f>
        <v>40555.24800925926</v>
      </c>
      <c r="M3394" s="63">
        <f>DATEDIF(L3394,J3394,"D")</f>
        <v>45</v>
      </c>
      <c r="N3394" s="5">
        <v>45</v>
      </c>
      <c r="O3394" t="b">
        <v>1</v>
      </c>
      <c r="P3394">
        <v>145</v>
      </c>
      <c r="Q3394" t="b">
        <v>1</v>
      </c>
      <c r="R3394" t="s">
        <v>8269</v>
      </c>
      <c r="S3394" s="2">
        <f>IF(E3394=0,0,E3394/D3394*100)</f>
        <v>240</v>
      </c>
      <c r="T3394" s="4">
        <f>IF(E3394=0,0,E3394/P3394)</f>
        <v>41.379310344827587</v>
      </c>
      <c r="U3394" t="str">
        <f>PROPER(LEFT(R3394,(SEARCH("/",R3394)-2)+1))</f>
        <v>Film &amp; Video</v>
      </c>
      <c r="V3394" t="str">
        <f>PROPER(RIGHT(R3394,LEN(R3394)-SEARCH("/",R3394)))</f>
        <v>Documentary</v>
      </c>
    </row>
    <row r="3395" spans="1:22" x14ac:dyDescent="0.25">
      <c r="A3395">
        <v>268</v>
      </c>
      <c r="B3395" s="7" t="s">
        <v>269</v>
      </c>
      <c r="C3395" s="7" t="s">
        <v>4378</v>
      </c>
      <c r="D3395" s="4">
        <v>5000</v>
      </c>
      <c r="E3395" s="4">
        <v>5570</v>
      </c>
      <c r="F3395" t="s">
        <v>8219</v>
      </c>
      <c r="G3395" t="s">
        <v>8224</v>
      </c>
      <c r="H3395" t="s">
        <v>8246</v>
      </c>
      <c r="I3395">
        <v>1320640778</v>
      </c>
      <c r="J3395" s="11">
        <f>(((I3395/60)/60)/24)+DATE(1970,1,1)</f>
        <v>40854.194189814814</v>
      </c>
      <c r="K3395">
        <v>1316749178</v>
      </c>
      <c r="L3395" s="15">
        <f>(((K3395/60)/60)/24)+DATE(1970,1,1)</f>
        <v>40809.15252314815</v>
      </c>
      <c r="M3395" s="63">
        <f>DATEDIF(L3395,J3395,"D")</f>
        <v>45</v>
      </c>
      <c r="N3395" s="5">
        <v>45</v>
      </c>
      <c r="O3395" t="b">
        <v>1</v>
      </c>
      <c r="P3395">
        <v>111</v>
      </c>
      <c r="Q3395" t="b">
        <v>1</v>
      </c>
      <c r="R3395" t="s">
        <v>8269</v>
      </c>
      <c r="S3395" s="2">
        <f>IF(E3395=0,0,E3395/D3395*100)</f>
        <v>111.4</v>
      </c>
      <c r="T3395" s="4">
        <f>IF(E3395=0,0,E3395/P3395)</f>
        <v>50.18018018018018</v>
      </c>
      <c r="U3395" t="str">
        <f>PROPER(LEFT(R3395,(SEARCH("/",R3395)-2)+1))</f>
        <v>Film &amp; Video</v>
      </c>
      <c r="V3395" t="str">
        <f>PROPER(RIGHT(R3395,LEN(R3395)-SEARCH("/",R3395)))</f>
        <v>Documentary</v>
      </c>
    </row>
    <row r="3396" spans="1:22" x14ac:dyDescent="0.25">
      <c r="A3396">
        <v>280</v>
      </c>
      <c r="B3396" s="7" t="s">
        <v>281</v>
      </c>
      <c r="C3396" s="7" t="s">
        <v>4390</v>
      </c>
      <c r="D3396" s="4">
        <v>75000</v>
      </c>
      <c r="E3396" s="4">
        <v>117108</v>
      </c>
      <c r="F3396" t="s">
        <v>8219</v>
      </c>
      <c r="G3396" t="s">
        <v>8224</v>
      </c>
      <c r="H3396" t="s">
        <v>8246</v>
      </c>
      <c r="I3396">
        <v>1401459035</v>
      </c>
      <c r="J3396" s="11">
        <f>(((I3396/60)/60)/24)+DATE(1970,1,1)</f>
        <v>41789.590682870366</v>
      </c>
      <c r="K3396">
        <v>1397571035</v>
      </c>
      <c r="L3396" s="15">
        <f>(((K3396/60)/60)/24)+DATE(1970,1,1)</f>
        <v>41744.590682870366</v>
      </c>
      <c r="M3396" s="63">
        <f>DATEDIF(L3396,J3396,"D")</f>
        <v>45</v>
      </c>
      <c r="N3396" s="5">
        <v>45</v>
      </c>
      <c r="O3396" t="b">
        <v>1</v>
      </c>
      <c r="P3396">
        <v>2139</v>
      </c>
      <c r="Q3396" t="b">
        <v>1</v>
      </c>
      <c r="R3396" t="s">
        <v>8269</v>
      </c>
      <c r="S3396" s="2">
        <f>IF(E3396=0,0,E3396/D3396*100)</f>
        <v>156.14400000000001</v>
      </c>
      <c r="T3396" s="4">
        <f>IF(E3396=0,0,E3396/P3396)</f>
        <v>54.748948106591868</v>
      </c>
      <c r="U3396" t="str">
        <f>PROPER(LEFT(R3396,(SEARCH("/",R3396)-2)+1))</f>
        <v>Film &amp; Video</v>
      </c>
      <c r="V3396" t="str">
        <f>PROPER(RIGHT(R3396,LEN(R3396)-SEARCH("/",R3396)))</f>
        <v>Documentary</v>
      </c>
    </row>
    <row r="3397" spans="1:22" x14ac:dyDescent="0.25">
      <c r="A3397">
        <v>286</v>
      </c>
      <c r="B3397" s="7" t="s">
        <v>287</v>
      </c>
      <c r="C3397" s="7" t="s">
        <v>4396</v>
      </c>
      <c r="D3397" s="4">
        <v>15000</v>
      </c>
      <c r="E3397" s="4">
        <v>16373</v>
      </c>
      <c r="F3397" t="s">
        <v>8219</v>
      </c>
      <c r="G3397" t="s">
        <v>8224</v>
      </c>
      <c r="H3397" t="s">
        <v>8246</v>
      </c>
      <c r="I3397">
        <v>1364236524</v>
      </c>
      <c r="J3397" s="11">
        <f>(((I3397/60)/60)/24)+DATE(1970,1,1)</f>
        <v>41358.774583333332</v>
      </c>
      <c r="K3397">
        <v>1360352124</v>
      </c>
      <c r="L3397" s="15">
        <f>(((K3397/60)/60)/24)+DATE(1970,1,1)</f>
        <v>41313.816249999996</v>
      </c>
      <c r="M3397" s="63">
        <f>DATEDIF(L3397,J3397,"D")</f>
        <v>45</v>
      </c>
      <c r="N3397" s="5">
        <v>45</v>
      </c>
      <c r="O3397" t="b">
        <v>1</v>
      </c>
      <c r="P3397">
        <v>135</v>
      </c>
      <c r="Q3397" t="b">
        <v>1</v>
      </c>
      <c r="R3397" t="s">
        <v>8269</v>
      </c>
      <c r="S3397" s="2">
        <f>IF(E3397=0,0,E3397/D3397*100)</f>
        <v>109.15333333333332</v>
      </c>
      <c r="T3397" s="4">
        <f>IF(E3397=0,0,E3397/P3397)</f>
        <v>121.28148148148148</v>
      </c>
      <c r="U3397" t="str">
        <f>PROPER(LEFT(R3397,(SEARCH("/",R3397)-2)+1))</f>
        <v>Film &amp; Video</v>
      </c>
      <c r="V3397" t="str">
        <f>PROPER(RIGHT(R3397,LEN(R3397)-SEARCH("/",R3397)))</f>
        <v>Documentary</v>
      </c>
    </row>
    <row r="3398" spans="1:22" x14ac:dyDescent="0.25">
      <c r="A3398">
        <v>308</v>
      </c>
      <c r="B3398" s="7" t="s">
        <v>309</v>
      </c>
      <c r="C3398" s="7" t="s">
        <v>4418</v>
      </c>
      <c r="D3398" s="4">
        <v>12000</v>
      </c>
      <c r="E3398" s="4">
        <v>12668</v>
      </c>
      <c r="F3398" t="s">
        <v>8219</v>
      </c>
      <c r="G3398" t="s">
        <v>8224</v>
      </c>
      <c r="H3398" t="s">
        <v>8246</v>
      </c>
      <c r="I3398">
        <v>1299775210</v>
      </c>
      <c r="J3398" s="11">
        <f>(((I3398/60)/60)/24)+DATE(1970,1,1)</f>
        <v>40612.694560185184</v>
      </c>
      <c r="K3398">
        <v>1295887210</v>
      </c>
      <c r="L3398" s="15">
        <f>(((K3398/60)/60)/24)+DATE(1970,1,1)</f>
        <v>40567.694560185184</v>
      </c>
      <c r="M3398" s="63">
        <f>DATEDIF(L3398,J3398,"D")</f>
        <v>45</v>
      </c>
      <c r="N3398" s="5">
        <v>45</v>
      </c>
      <c r="O3398" t="b">
        <v>1</v>
      </c>
      <c r="P3398">
        <v>202</v>
      </c>
      <c r="Q3398" t="b">
        <v>1</v>
      </c>
      <c r="R3398" t="s">
        <v>8269</v>
      </c>
      <c r="S3398" s="2">
        <f>IF(E3398=0,0,E3398/D3398*100)</f>
        <v>105.56666666666668</v>
      </c>
      <c r="T3398" s="4">
        <f>IF(E3398=0,0,E3398/P3398)</f>
        <v>62.712871287128714</v>
      </c>
      <c r="U3398" t="str">
        <f>PROPER(LEFT(R3398,(SEARCH("/",R3398)-2)+1))</f>
        <v>Film &amp; Video</v>
      </c>
      <c r="V3398" t="str">
        <f>PROPER(RIGHT(R3398,LEN(R3398)-SEARCH("/",R3398)))</f>
        <v>Documentary</v>
      </c>
    </row>
    <row r="3399" spans="1:22" x14ac:dyDescent="0.25">
      <c r="A3399">
        <v>344</v>
      </c>
      <c r="B3399" s="7" t="s">
        <v>345</v>
      </c>
      <c r="C3399" s="7" t="s">
        <v>4454</v>
      </c>
      <c r="D3399" s="4">
        <v>33500</v>
      </c>
      <c r="E3399" s="4">
        <v>34198</v>
      </c>
      <c r="F3399" t="s">
        <v>8219</v>
      </c>
      <c r="G3399" t="s">
        <v>8224</v>
      </c>
      <c r="H3399" t="s">
        <v>8246</v>
      </c>
      <c r="I3399">
        <v>1433125200</v>
      </c>
      <c r="J3399" s="11">
        <f>(((I3399/60)/60)/24)+DATE(1970,1,1)</f>
        <v>42156.097222222219</v>
      </c>
      <c r="K3399">
        <v>1429312694</v>
      </c>
      <c r="L3399" s="15">
        <f>(((K3399/60)/60)/24)+DATE(1970,1,1)</f>
        <v>42111.970995370371</v>
      </c>
      <c r="M3399" s="63">
        <f>DATEDIF(L3399,J3399,"D")</f>
        <v>45</v>
      </c>
      <c r="N3399" s="5">
        <v>45</v>
      </c>
      <c r="O3399" t="b">
        <v>1</v>
      </c>
      <c r="P3399">
        <v>285</v>
      </c>
      <c r="Q3399" t="b">
        <v>1</v>
      </c>
      <c r="R3399" t="s">
        <v>8269</v>
      </c>
      <c r="S3399" s="2">
        <f>IF(E3399=0,0,E3399/D3399*100)</f>
        <v>102.08358208955224</v>
      </c>
      <c r="T3399" s="4">
        <f>IF(E3399=0,0,E3399/P3399)</f>
        <v>119.99298245614035</v>
      </c>
      <c r="U3399" t="str">
        <f>PROPER(LEFT(R3399,(SEARCH("/",R3399)-2)+1))</f>
        <v>Film &amp; Video</v>
      </c>
      <c r="V3399" t="str">
        <f>PROPER(RIGHT(R3399,LEN(R3399)-SEARCH("/",R3399)))</f>
        <v>Documentary</v>
      </c>
    </row>
    <row r="3400" spans="1:22" x14ac:dyDescent="0.25">
      <c r="A3400">
        <v>360</v>
      </c>
      <c r="B3400" s="7" t="s">
        <v>361</v>
      </c>
      <c r="C3400" s="7" t="s">
        <v>4470</v>
      </c>
      <c r="D3400" s="4">
        <v>12000</v>
      </c>
      <c r="E3400" s="4">
        <v>12165</v>
      </c>
      <c r="F3400" t="s">
        <v>8219</v>
      </c>
      <c r="G3400" t="s">
        <v>8224</v>
      </c>
      <c r="H3400" t="s">
        <v>8246</v>
      </c>
      <c r="I3400">
        <v>1437621060</v>
      </c>
      <c r="J3400" s="11">
        <f>(((I3400/60)/60)/24)+DATE(1970,1,1)</f>
        <v>42208.132638888885</v>
      </c>
      <c r="K3400">
        <v>1433799180</v>
      </c>
      <c r="L3400" s="15">
        <f>(((K3400/60)/60)/24)+DATE(1970,1,1)</f>
        <v>42163.897916666669</v>
      </c>
      <c r="M3400" s="63">
        <f>DATEDIF(L3400,J3400,"D")</f>
        <v>45</v>
      </c>
      <c r="N3400" s="5">
        <v>45</v>
      </c>
      <c r="O3400" t="b">
        <v>0</v>
      </c>
      <c r="P3400">
        <v>87</v>
      </c>
      <c r="Q3400" t="b">
        <v>1</v>
      </c>
      <c r="R3400" t="s">
        <v>8269</v>
      </c>
      <c r="S3400" s="2">
        <f>IF(E3400=0,0,E3400/D3400*100)</f>
        <v>101.375</v>
      </c>
      <c r="T3400" s="4">
        <f>IF(E3400=0,0,E3400/P3400)</f>
        <v>139.82758620689654</v>
      </c>
      <c r="U3400" t="str">
        <f>PROPER(LEFT(R3400,(SEARCH("/",R3400)-2)+1))</f>
        <v>Film &amp; Video</v>
      </c>
      <c r="V3400" t="str">
        <f>PROPER(RIGHT(R3400,LEN(R3400)-SEARCH("/",R3400)))</f>
        <v>Documentary</v>
      </c>
    </row>
    <row r="3401" spans="1:22" x14ac:dyDescent="0.25">
      <c r="A3401">
        <v>363</v>
      </c>
      <c r="B3401" s="7" t="s">
        <v>364</v>
      </c>
      <c r="C3401" s="7" t="s">
        <v>4473</v>
      </c>
      <c r="D3401" s="4">
        <v>8925</v>
      </c>
      <c r="E3401" s="4">
        <v>9044</v>
      </c>
      <c r="F3401" t="s">
        <v>8219</v>
      </c>
      <c r="G3401" t="s">
        <v>8224</v>
      </c>
      <c r="H3401" t="s">
        <v>8246</v>
      </c>
      <c r="I3401">
        <v>1272828120</v>
      </c>
      <c r="J3401" s="11">
        <f>(((I3401/60)/60)/24)+DATE(1970,1,1)</f>
        <v>40300.806944444441</v>
      </c>
      <c r="K3401">
        <v>1268934736</v>
      </c>
      <c r="L3401" s="15">
        <f>(((K3401/60)/60)/24)+DATE(1970,1,1)</f>
        <v>40255.744629629626</v>
      </c>
      <c r="M3401" s="63">
        <f>DATEDIF(L3401,J3401,"D")</f>
        <v>45</v>
      </c>
      <c r="N3401" s="5">
        <v>45</v>
      </c>
      <c r="O3401" t="b">
        <v>0</v>
      </c>
      <c r="P3401">
        <v>26</v>
      </c>
      <c r="Q3401" t="b">
        <v>1</v>
      </c>
      <c r="R3401" t="s">
        <v>8269</v>
      </c>
      <c r="S3401" s="2">
        <f>IF(E3401=0,0,E3401/D3401*100)</f>
        <v>101.33333333333334</v>
      </c>
      <c r="T3401" s="4">
        <f>IF(E3401=0,0,E3401/P3401)</f>
        <v>347.84615384615387</v>
      </c>
      <c r="U3401" t="str">
        <f>PROPER(LEFT(R3401,(SEARCH("/",R3401)-2)+1))</f>
        <v>Film &amp; Video</v>
      </c>
      <c r="V3401" t="str">
        <f>PROPER(RIGHT(R3401,LEN(R3401)-SEARCH("/",R3401)))</f>
        <v>Documentary</v>
      </c>
    </row>
    <row r="3402" spans="1:22" x14ac:dyDescent="0.25">
      <c r="A3402">
        <v>371</v>
      </c>
      <c r="B3402" s="7" t="s">
        <v>372</v>
      </c>
      <c r="C3402" s="7" t="s">
        <v>4481</v>
      </c>
      <c r="D3402" s="4">
        <v>150000</v>
      </c>
      <c r="E3402" s="4">
        <v>171253</v>
      </c>
      <c r="F3402" t="s">
        <v>8219</v>
      </c>
      <c r="G3402" t="s">
        <v>8224</v>
      </c>
      <c r="H3402" t="s">
        <v>8246</v>
      </c>
      <c r="I3402">
        <v>1359743139</v>
      </c>
      <c r="J3402" s="11">
        <f>(((I3402/60)/60)/24)+DATE(1970,1,1)</f>
        <v>41306.767812500002</v>
      </c>
      <c r="K3402">
        <v>1355855139</v>
      </c>
      <c r="L3402" s="15">
        <f>(((K3402/60)/60)/24)+DATE(1970,1,1)</f>
        <v>41261.767812500002</v>
      </c>
      <c r="M3402" s="63">
        <f>DATEDIF(L3402,J3402,"D")</f>
        <v>45</v>
      </c>
      <c r="N3402" s="5">
        <v>45</v>
      </c>
      <c r="O3402" t="b">
        <v>0</v>
      </c>
      <c r="P3402">
        <v>1062</v>
      </c>
      <c r="Q3402" t="b">
        <v>1</v>
      </c>
      <c r="R3402" t="s">
        <v>8269</v>
      </c>
      <c r="S3402" s="2">
        <f>IF(E3402=0,0,E3402/D3402*100)</f>
        <v>114.16866666666667</v>
      </c>
      <c r="T3402" s="4">
        <f>IF(E3402=0,0,E3402/P3402)</f>
        <v>161.25517890772127</v>
      </c>
      <c r="U3402" t="str">
        <f>PROPER(LEFT(R3402,(SEARCH("/",R3402)-2)+1))</f>
        <v>Film &amp; Video</v>
      </c>
      <c r="V3402" t="str">
        <f>PROPER(RIGHT(R3402,LEN(R3402)-SEARCH("/",R3402)))</f>
        <v>Documentary</v>
      </c>
    </row>
    <row r="3403" spans="1:22" x14ac:dyDescent="0.25">
      <c r="A3403">
        <v>374</v>
      </c>
      <c r="B3403" s="7" t="s">
        <v>375</v>
      </c>
      <c r="C3403" s="7" t="s">
        <v>4484</v>
      </c>
      <c r="D3403" s="4">
        <v>6000</v>
      </c>
      <c r="E3403" s="4">
        <v>7839</v>
      </c>
      <c r="F3403" t="s">
        <v>8219</v>
      </c>
      <c r="G3403" t="s">
        <v>8224</v>
      </c>
      <c r="H3403" t="s">
        <v>8246</v>
      </c>
      <c r="I3403">
        <v>1316208031</v>
      </c>
      <c r="J3403" s="11">
        <f>(((I3403/60)/60)/24)+DATE(1970,1,1)</f>
        <v>40802.889247685183</v>
      </c>
      <c r="K3403">
        <v>1312320031</v>
      </c>
      <c r="L3403" s="15">
        <f>(((K3403/60)/60)/24)+DATE(1970,1,1)</f>
        <v>40757.889247685183</v>
      </c>
      <c r="M3403" s="63">
        <f>DATEDIF(L3403,J3403,"D")</f>
        <v>45</v>
      </c>
      <c r="N3403" s="5">
        <v>45</v>
      </c>
      <c r="O3403" t="b">
        <v>0</v>
      </c>
      <c r="P3403">
        <v>174</v>
      </c>
      <c r="Q3403" t="b">
        <v>1</v>
      </c>
      <c r="R3403" t="s">
        <v>8269</v>
      </c>
      <c r="S3403" s="2">
        <f>IF(E3403=0,0,E3403/D3403*100)</f>
        <v>130.65</v>
      </c>
      <c r="T3403" s="4">
        <f>IF(E3403=0,0,E3403/P3403)</f>
        <v>45.051724137931032</v>
      </c>
      <c r="U3403" t="str">
        <f>PROPER(LEFT(R3403,(SEARCH("/",R3403)-2)+1))</f>
        <v>Film &amp; Video</v>
      </c>
      <c r="V3403" t="str">
        <f>PROPER(RIGHT(R3403,LEN(R3403)-SEARCH("/",R3403)))</f>
        <v>Documentary</v>
      </c>
    </row>
    <row r="3404" spans="1:22" x14ac:dyDescent="0.25">
      <c r="A3404">
        <v>379</v>
      </c>
      <c r="B3404" s="7" t="s">
        <v>380</v>
      </c>
      <c r="C3404" s="7" t="s">
        <v>4489</v>
      </c>
      <c r="D3404" s="4">
        <v>15000</v>
      </c>
      <c r="E3404" s="4">
        <v>17412</v>
      </c>
      <c r="F3404" t="s">
        <v>8219</v>
      </c>
      <c r="G3404" t="s">
        <v>8224</v>
      </c>
      <c r="H3404" t="s">
        <v>8246</v>
      </c>
      <c r="I3404">
        <v>1336062672</v>
      </c>
      <c r="J3404" s="11">
        <f>(((I3404/60)/60)/24)+DATE(1970,1,1)</f>
        <v>41032.688333333332</v>
      </c>
      <c r="K3404">
        <v>1332174672</v>
      </c>
      <c r="L3404" s="15">
        <f>(((K3404/60)/60)/24)+DATE(1970,1,1)</f>
        <v>40987.688333333332</v>
      </c>
      <c r="M3404" s="63">
        <f>DATEDIF(L3404,J3404,"D")</f>
        <v>45</v>
      </c>
      <c r="N3404" s="5">
        <v>45</v>
      </c>
      <c r="O3404" t="b">
        <v>0</v>
      </c>
      <c r="P3404">
        <v>149</v>
      </c>
      <c r="Q3404" t="b">
        <v>1</v>
      </c>
      <c r="R3404" t="s">
        <v>8269</v>
      </c>
      <c r="S3404" s="2">
        <f>IF(E3404=0,0,E3404/D3404*100)</f>
        <v>116.08000000000001</v>
      </c>
      <c r="T3404" s="4">
        <f>IF(E3404=0,0,E3404/P3404)</f>
        <v>116.85906040268456</v>
      </c>
      <c r="U3404" t="str">
        <f>PROPER(LEFT(R3404,(SEARCH("/",R3404)-2)+1))</f>
        <v>Film &amp; Video</v>
      </c>
      <c r="V3404" t="str">
        <f>PROPER(RIGHT(R3404,LEN(R3404)-SEARCH("/",R3404)))</f>
        <v>Documentary</v>
      </c>
    </row>
    <row r="3405" spans="1:22" x14ac:dyDescent="0.25">
      <c r="A3405">
        <v>398</v>
      </c>
      <c r="B3405" s="7" t="s">
        <v>399</v>
      </c>
      <c r="C3405" s="7" t="s">
        <v>4508</v>
      </c>
      <c r="D3405" s="4">
        <v>7500</v>
      </c>
      <c r="E3405" s="4">
        <v>9387</v>
      </c>
      <c r="F3405" t="s">
        <v>8219</v>
      </c>
      <c r="G3405" t="s">
        <v>8224</v>
      </c>
      <c r="H3405" t="s">
        <v>8246</v>
      </c>
      <c r="I3405">
        <v>1430334126</v>
      </c>
      <c r="J3405" s="11">
        <f>(((I3405/60)/60)/24)+DATE(1970,1,1)</f>
        <v>42123.793124999997</v>
      </c>
      <c r="K3405">
        <v>1426446126</v>
      </c>
      <c r="L3405" s="15">
        <f>(((K3405/60)/60)/24)+DATE(1970,1,1)</f>
        <v>42078.793124999997</v>
      </c>
      <c r="M3405" s="63">
        <f>DATEDIF(L3405,J3405,"D")</f>
        <v>45</v>
      </c>
      <c r="N3405" s="5">
        <v>45</v>
      </c>
      <c r="O3405" t="b">
        <v>0</v>
      </c>
      <c r="P3405">
        <v>67</v>
      </c>
      <c r="Q3405" t="b">
        <v>1</v>
      </c>
      <c r="R3405" t="s">
        <v>8269</v>
      </c>
      <c r="S3405" s="2">
        <f>IF(E3405=0,0,E3405/D3405*100)</f>
        <v>125.16000000000001</v>
      </c>
      <c r="T3405" s="4">
        <f>IF(E3405=0,0,E3405/P3405)</f>
        <v>140.1044776119403</v>
      </c>
      <c r="U3405" t="str">
        <f>PROPER(LEFT(R3405,(SEARCH("/",R3405)-2)+1))</f>
        <v>Film &amp; Video</v>
      </c>
      <c r="V3405" t="str">
        <f>PROPER(RIGHT(R3405,LEN(R3405)-SEARCH("/",R3405)))</f>
        <v>Documentary</v>
      </c>
    </row>
    <row r="3406" spans="1:22" x14ac:dyDescent="0.25">
      <c r="A3406">
        <v>455</v>
      </c>
      <c r="B3406" s="7" t="s">
        <v>456</v>
      </c>
      <c r="C3406" s="7" t="s">
        <v>4565</v>
      </c>
      <c r="D3406" s="4">
        <v>65000</v>
      </c>
      <c r="E3406" s="4">
        <v>45</v>
      </c>
      <c r="F3406" t="s">
        <v>8221</v>
      </c>
      <c r="G3406" t="s">
        <v>8224</v>
      </c>
      <c r="H3406" t="s">
        <v>8246</v>
      </c>
      <c r="I3406">
        <v>1334622660</v>
      </c>
      <c r="J3406" s="11">
        <f>(((I3406/60)/60)/24)+DATE(1970,1,1)</f>
        <v>41016.021527777775</v>
      </c>
      <c r="K3406">
        <v>1330733022</v>
      </c>
      <c r="L3406" s="15">
        <f>(((K3406/60)/60)/24)+DATE(1970,1,1)</f>
        <v>40971.002569444441</v>
      </c>
      <c r="M3406" s="63">
        <f>DATEDIF(L3406,J3406,"D")</f>
        <v>45</v>
      </c>
      <c r="N3406" s="5">
        <v>45</v>
      </c>
      <c r="O3406" t="b">
        <v>0</v>
      </c>
      <c r="P3406">
        <v>2</v>
      </c>
      <c r="Q3406" t="b">
        <v>0</v>
      </c>
      <c r="R3406" t="s">
        <v>8270</v>
      </c>
      <c r="S3406" s="2">
        <f>IF(E3406=0,0,E3406/D3406*100)</f>
        <v>6.9230769230769221E-2</v>
      </c>
      <c r="T3406" s="4">
        <f>IF(E3406=0,0,E3406/P3406)</f>
        <v>22.5</v>
      </c>
      <c r="U3406" t="str">
        <f>PROPER(LEFT(R3406,(SEARCH("/",R3406)-2)+1))</f>
        <v>Film &amp; Video</v>
      </c>
      <c r="V3406" t="str">
        <f>PROPER(RIGHT(R3406,LEN(R3406)-SEARCH("/",R3406)))</f>
        <v>Animation</v>
      </c>
    </row>
    <row r="3407" spans="1:22" x14ac:dyDescent="0.25">
      <c r="A3407">
        <v>467</v>
      </c>
      <c r="B3407" s="7" t="s">
        <v>468</v>
      </c>
      <c r="C3407" s="7" t="s">
        <v>4577</v>
      </c>
      <c r="D3407" s="4">
        <v>20000</v>
      </c>
      <c r="E3407" s="4">
        <v>4315</v>
      </c>
      <c r="F3407" t="s">
        <v>8221</v>
      </c>
      <c r="G3407" t="s">
        <v>8224</v>
      </c>
      <c r="H3407" t="s">
        <v>8246</v>
      </c>
      <c r="I3407">
        <v>1348849134</v>
      </c>
      <c r="J3407" s="11">
        <f>(((I3407/60)/60)/24)+DATE(1970,1,1)</f>
        <v>41180.679791666669</v>
      </c>
      <c r="K3407">
        <v>1344961134</v>
      </c>
      <c r="L3407" s="15">
        <f>(((K3407/60)/60)/24)+DATE(1970,1,1)</f>
        <v>41135.679791666669</v>
      </c>
      <c r="M3407" s="63">
        <f>DATEDIF(L3407,J3407,"D")</f>
        <v>45</v>
      </c>
      <c r="N3407" s="5">
        <v>45</v>
      </c>
      <c r="O3407" t="b">
        <v>0</v>
      </c>
      <c r="P3407">
        <v>39</v>
      </c>
      <c r="Q3407" t="b">
        <v>0</v>
      </c>
      <c r="R3407" t="s">
        <v>8270</v>
      </c>
      <c r="S3407" s="2">
        <f>IF(E3407=0,0,E3407/D3407*100)</f>
        <v>21.574999999999999</v>
      </c>
      <c r="T3407" s="4">
        <f>IF(E3407=0,0,E3407/P3407)</f>
        <v>110.64102564102564</v>
      </c>
      <c r="U3407" t="str">
        <f>PROPER(LEFT(R3407,(SEARCH("/",R3407)-2)+1))</f>
        <v>Film &amp; Video</v>
      </c>
      <c r="V3407" t="str">
        <f>PROPER(RIGHT(R3407,LEN(R3407)-SEARCH("/",R3407)))</f>
        <v>Animation</v>
      </c>
    </row>
    <row r="3408" spans="1:22" x14ac:dyDescent="0.25">
      <c r="A3408">
        <v>471</v>
      </c>
      <c r="B3408" s="7" t="s">
        <v>472</v>
      </c>
      <c r="C3408" s="7" t="s">
        <v>4581</v>
      </c>
      <c r="D3408" s="4">
        <v>55000</v>
      </c>
      <c r="E3408" s="4">
        <v>6541</v>
      </c>
      <c r="F3408" t="s">
        <v>8221</v>
      </c>
      <c r="G3408" t="s">
        <v>8224</v>
      </c>
      <c r="H3408" t="s">
        <v>8246</v>
      </c>
      <c r="I3408">
        <v>1397924379</v>
      </c>
      <c r="J3408" s="11">
        <f>(((I3408/60)/60)/24)+DATE(1970,1,1)</f>
        <v>41748.680312500001</v>
      </c>
      <c r="K3408">
        <v>1394039979</v>
      </c>
      <c r="L3408" s="15">
        <f>(((K3408/60)/60)/24)+DATE(1970,1,1)</f>
        <v>41703.721979166665</v>
      </c>
      <c r="M3408" s="63">
        <f>DATEDIF(L3408,J3408,"D")</f>
        <v>45</v>
      </c>
      <c r="N3408" s="5">
        <v>45</v>
      </c>
      <c r="O3408" t="b">
        <v>0</v>
      </c>
      <c r="P3408">
        <v>170</v>
      </c>
      <c r="Q3408" t="b">
        <v>0</v>
      </c>
      <c r="R3408" t="s">
        <v>8270</v>
      </c>
      <c r="S3408" s="2">
        <f>IF(E3408=0,0,E3408/D3408*100)</f>
        <v>11.892727272727273</v>
      </c>
      <c r="T3408" s="4">
        <f>IF(E3408=0,0,E3408/P3408)</f>
        <v>38.476470588235294</v>
      </c>
      <c r="U3408" t="str">
        <f>PROPER(LEFT(R3408,(SEARCH("/",R3408)-2)+1))</f>
        <v>Film &amp; Video</v>
      </c>
      <c r="V3408" t="str">
        <f>PROPER(RIGHT(R3408,LEN(R3408)-SEARCH("/",R3408)))</f>
        <v>Animation</v>
      </c>
    </row>
    <row r="3409" spans="1:22" x14ac:dyDescent="0.25">
      <c r="A3409">
        <v>505</v>
      </c>
      <c r="B3409" s="7" t="s">
        <v>506</v>
      </c>
      <c r="C3409" s="7" t="s">
        <v>4615</v>
      </c>
      <c r="D3409" s="4">
        <v>12000</v>
      </c>
      <c r="E3409" s="4">
        <v>52</v>
      </c>
      <c r="F3409" t="s">
        <v>8221</v>
      </c>
      <c r="G3409" t="s">
        <v>8224</v>
      </c>
      <c r="H3409" t="s">
        <v>8246</v>
      </c>
      <c r="I3409">
        <v>1451010086</v>
      </c>
      <c r="J3409" s="11">
        <f>(((I3409/60)/60)/24)+DATE(1970,1,1)</f>
        <v>42363.098217592589</v>
      </c>
      <c r="K3409">
        <v>1447122086</v>
      </c>
      <c r="L3409" s="15">
        <f>(((K3409/60)/60)/24)+DATE(1970,1,1)</f>
        <v>42318.098217592589</v>
      </c>
      <c r="M3409" s="63">
        <f>DATEDIF(L3409,J3409,"D")</f>
        <v>45</v>
      </c>
      <c r="N3409" s="5">
        <v>45</v>
      </c>
      <c r="O3409" t="b">
        <v>0</v>
      </c>
      <c r="P3409">
        <v>14</v>
      </c>
      <c r="Q3409" t="b">
        <v>0</v>
      </c>
      <c r="R3409" t="s">
        <v>8270</v>
      </c>
      <c r="S3409" s="2">
        <f>IF(E3409=0,0,E3409/D3409*100)</f>
        <v>0.43333333333333329</v>
      </c>
      <c r="T3409" s="4">
        <f>IF(E3409=0,0,E3409/P3409)</f>
        <v>3.7142857142857144</v>
      </c>
      <c r="U3409" t="str">
        <f>PROPER(LEFT(R3409,(SEARCH("/",R3409)-2)+1))</f>
        <v>Film &amp; Video</v>
      </c>
      <c r="V3409" t="str">
        <f>PROPER(RIGHT(R3409,LEN(R3409)-SEARCH("/",R3409)))</f>
        <v>Animation</v>
      </c>
    </row>
    <row r="3410" spans="1:22" x14ac:dyDescent="0.25">
      <c r="A3410">
        <v>507</v>
      </c>
      <c r="B3410" s="7" t="s">
        <v>508</v>
      </c>
      <c r="C3410" s="7" t="s">
        <v>4617</v>
      </c>
      <c r="D3410" s="4">
        <v>20000</v>
      </c>
      <c r="E3410" s="4">
        <v>640</v>
      </c>
      <c r="F3410" t="s">
        <v>8221</v>
      </c>
      <c r="G3410" t="s">
        <v>8224</v>
      </c>
      <c r="H3410" t="s">
        <v>8246</v>
      </c>
      <c r="I3410">
        <v>1350687657</v>
      </c>
      <c r="J3410" s="11">
        <f>(((I3410/60)/60)/24)+DATE(1970,1,1)</f>
        <v>41201.958993055552</v>
      </c>
      <c r="K3410">
        <v>1346799657</v>
      </c>
      <c r="L3410" s="15">
        <f>(((K3410/60)/60)/24)+DATE(1970,1,1)</f>
        <v>41156.958993055552</v>
      </c>
      <c r="M3410" s="63">
        <f>DATEDIF(L3410,J3410,"D")</f>
        <v>45</v>
      </c>
      <c r="N3410" s="5">
        <v>45</v>
      </c>
      <c r="O3410" t="b">
        <v>0</v>
      </c>
      <c r="P3410">
        <v>10</v>
      </c>
      <c r="Q3410" t="b">
        <v>0</v>
      </c>
      <c r="R3410" t="s">
        <v>8270</v>
      </c>
      <c r="S3410" s="2">
        <f>IF(E3410=0,0,E3410/D3410*100)</f>
        <v>3.2</v>
      </c>
      <c r="T3410" s="4">
        <f>IF(E3410=0,0,E3410/P3410)</f>
        <v>64</v>
      </c>
      <c r="U3410" t="str">
        <f>PROPER(LEFT(R3410,(SEARCH("/",R3410)-2)+1))</f>
        <v>Film &amp; Video</v>
      </c>
      <c r="V3410" t="str">
        <f>PROPER(RIGHT(R3410,LEN(R3410)-SEARCH("/",R3410)))</f>
        <v>Animation</v>
      </c>
    </row>
    <row r="3411" spans="1:22" x14ac:dyDescent="0.25">
      <c r="A3411">
        <v>512</v>
      </c>
      <c r="B3411" s="7" t="s">
        <v>513</v>
      </c>
      <c r="C3411" s="7" t="s">
        <v>4622</v>
      </c>
      <c r="D3411" s="4">
        <v>8000</v>
      </c>
      <c r="E3411" s="4">
        <v>11</v>
      </c>
      <c r="F3411" t="s">
        <v>8221</v>
      </c>
      <c r="G3411" t="s">
        <v>8224</v>
      </c>
      <c r="H3411" t="s">
        <v>8246</v>
      </c>
      <c r="I3411">
        <v>1479667727</v>
      </c>
      <c r="J3411" s="11">
        <f>(((I3411/60)/60)/24)+DATE(1970,1,1)</f>
        <v>42694.783877314811</v>
      </c>
      <c r="K3411">
        <v>1475776127</v>
      </c>
      <c r="L3411" s="15">
        <f>(((K3411/60)/60)/24)+DATE(1970,1,1)</f>
        <v>42649.742210648154</v>
      </c>
      <c r="M3411" s="63">
        <f>DATEDIF(L3411,J3411,"D")</f>
        <v>45</v>
      </c>
      <c r="N3411" s="5">
        <v>45</v>
      </c>
      <c r="O3411" t="b">
        <v>0</v>
      </c>
      <c r="P3411">
        <v>2</v>
      </c>
      <c r="Q3411" t="b">
        <v>0</v>
      </c>
      <c r="R3411" t="s">
        <v>8270</v>
      </c>
      <c r="S3411" s="2">
        <f>IF(E3411=0,0,E3411/D3411*100)</f>
        <v>0.13749999999999998</v>
      </c>
      <c r="T3411" s="4">
        <f>IF(E3411=0,0,E3411/P3411)</f>
        <v>5.5</v>
      </c>
      <c r="U3411" t="str">
        <f>PROPER(LEFT(R3411,(SEARCH("/",R3411)-2)+1))</f>
        <v>Film &amp; Video</v>
      </c>
      <c r="V3411" t="str">
        <f>PROPER(RIGHT(R3411,LEN(R3411)-SEARCH("/",R3411)))</f>
        <v>Animation</v>
      </c>
    </row>
    <row r="3412" spans="1:22" x14ac:dyDescent="0.25">
      <c r="A3412">
        <v>513</v>
      </c>
      <c r="B3412" s="7" t="s">
        <v>514</v>
      </c>
      <c r="C3412" s="7" t="s">
        <v>4623</v>
      </c>
      <c r="D3412" s="4">
        <v>50000</v>
      </c>
      <c r="E3412" s="4">
        <v>6962</v>
      </c>
      <c r="F3412" t="s">
        <v>8221</v>
      </c>
      <c r="G3412" t="s">
        <v>8224</v>
      </c>
      <c r="H3412" t="s">
        <v>8246</v>
      </c>
      <c r="I3412">
        <v>1471244400</v>
      </c>
      <c r="J3412" s="11">
        <f>(((I3412/60)/60)/24)+DATE(1970,1,1)</f>
        <v>42597.291666666672</v>
      </c>
      <c r="K3412">
        <v>1467387705</v>
      </c>
      <c r="L3412" s="15">
        <f>(((K3412/60)/60)/24)+DATE(1970,1,1)</f>
        <v>42552.653993055559</v>
      </c>
      <c r="M3412" s="63">
        <f>DATEDIF(L3412,J3412,"D")</f>
        <v>45</v>
      </c>
      <c r="N3412" s="5">
        <v>45</v>
      </c>
      <c r="O3412" t="b">
        <v>0</v>
      </c>
      <c r="P3412">
        <v>68</v>
      </c>
      <c r="Q3412" t="b">
        <v>0</v>
      </c>
      <c r="R3412" t="s">
        <v>8270</v>
      </c>
      <c r="S3412" s="2">
        <f>IF(E3412=0,0,E3412/D3412*100)</f>
        <v>13.923999999999999</v>
      </c>
      <c r="T3412" s="4">
        <f>IF(E3412=0,0,E3412/P3412)</f>
        <v>102.38235294117646</v>
      </c>
      <c r="U3412" t="str">
        <f>PROPER(LEFT(R3412,(SEARCH("/",R3412)-2)+1))</f>
        <v>Film &amp; Video</v>
      </c>
      <c r="V3412" t="str">
        <f>PROPER(RIGHT(R3412,LEN(R3412)-SEARCH("/",R3412)))</f>
        <v>Animation</v>
      </c>
    </row>
    <row r="3413" spans="1:22" x14ac:dyDescent="0.25">
      <c r="A3413">
        <v>525</v>
      </c>
      <c r="B3413" s="7" t="s">
        <v>526</v>
      </c>
      <c r="C3413" s="7" t="s">
        <v>4635</v>
      </c>
      <c r="D3413" s="4">
        <v>12000</v>
      </c>
      <c r="E3413" s="4">
        <v>12000</v>
      </c>
      <c r="F3413" t="s">
        <v>8219</v>
      </c>
      <c r="G3413" t="s">
        <v>8224</v>
      </c>
      <c r="H3413" t="s">
        <v>8246</v>
      </c>
      <c r="I3413">
        <v>1410601041</v>
      </c>
      <c r="J3413" s="11">
        <f>(((I3413/60)/60)/24)+DATE(1970,1,1)</f>
        <v>41895.400937500002</v>
      </c>
      <c r="K3413">
        <v>1406713041</v>
      </c>
      <c r="L3413" s="15">
        <f>(((K3413/60)/60)/24)+DATE(1970,1,1)</f>
        <v>41850.400937500002</v>
      </c>
      <c r="M3413" s="63">
        <f>DATEDIF(L3413,J3413,"D")</f>
        <v>45</v>
      </c>
      <c r="N3413" s="5">
        <v>45</v>
      </c>
      <c r="O3413" t="b">
        <v>0</v>
      </c>
      <c r="P3413">
        <v>12</v>
      </c>
      <c r="Q3413" t="b">
        <v>1</v>
      </c>
      <c r="R3413" t="s">
        <v>8271</v>
      </c>
      <c r="S3413" s="2">
        <f>IF(E3413=0,0,E3413/D3413*100)</f>
        <v>100</v>
      </c>
      <c r="T3413" s="4">
        <f>IF(E3413=0,0,E3413/P3413)</f>
        <v>1000</v>
      </c>
      <c r="U3413" t="str">
        <f>PROPER(LEFT(R3413,(SEARCH("/",R3413)-2)+1))</f>
        <v>Theater</v>
      </c>
      <c r="V3413" t="str">
        <f>PROPER(RIGHT(R3413,LEN(R3413)-SEARCH("/",R3413)))</f>
        <v>Plays</v>
      </c>
    </row>
    <row r="3414" spans="1:22" x14ac:dyDescent="0.25">
      <c r="A3414">
        <v>531</v>
      </c>
      <c r="B3414" s="7" t="s">
        <v>532</v>
      </c>
      <c r="C3414" s="7" t="s">
        <v>4641</v>
      </c>
      <c r="D3414" s="4">
        <v>4000</v>
      </c>
      <c r="E3414" s="4">
        <v>4000</v>
      </c>
      <c r="F3414" t="s">
        <v>8219</v>
      </c>
      <c r="G3414" t="s">
        <v>8224</v>
      </c>
      <c r="H3414" t="s">
        <v>8246</v>
      </c>
      <c r="I3414">
        <v>1481957940</v>
      </c>
      <c r="J3414" s="11">
        <f>(((I3414/60)/60)/24)+DATE(1970,1,1)</f>
        <v>42721.290972222225</v>
      </c>
      <c r="K3414">
        <v>1478050429</v>
      </c>
      <c r="L3414" s="15">
        <f>(((K3414/60)/60)/24)+DATE(1970,1,1)</f>
        <v>42676.065150462964</v>
      </c>
      <c r="M3414" s="63">
        <f>DATEDIF(L3414,J3414,"D")</f>
        <v>45</v>
      </c>
      <c r="N3414" s="5">
        <v>45</v>
      </c>
      <c r="O3414" t="b">
        <v>0</v>
      </c>
      <c r="P3414">
        <v>31</v>
      </c>
      <c r="Q3414" t="b">
        <v>1</v>
      </c>
      <c r="R3414" t="s">
        <v>8271</v>
      </c>
      <c r="S3414" s="2">
        <f>IF(E3414=0,0,E3414/D3414*100)</f>
        <v>100</v>
      </c>
      <c r="T3414" s="4">
        <f>IF(E3414=0,0,E3414/P3414)</f>
        <v>129.03225806451613</v>
      </c>
      <c r="U3414" t="str">
        <f>PROPER(LEFT(R3414,(SEARCH("/",R3414)-2)+1))</f>
        <v>Theater</v>
      </c>
      <c r="V3414" t="str">
        <f>PROPER(RIGHT(R3414,LEN(R3414)-SEARCH("/",R3414)))</f>
        <v>Plays</v>
      </c>
    </row>
    <row r="3415" spans="1:22" x14ac:dyDescent="0.25">
      <c r="A3415">
        <v>546</v>
      </c>
      <c r="B3415" s="7" t="s">
        <v>547</v>
      </c>
      <c r="C3415" s="7" t="s">
        <v>4656</v>
      </c>
      <c r="D3415" s="4">
        <v>60000</v>
      </c>
      <c r="E3415" s="4">
        <v>52</v>
      </c>
      <c r="F3415" t="s">
        <v>8221</v>
      </c>
      <c r="G3415" t="s">
        <v>8224</v>
      </c>
      <c r="H3415" t="s">
        <v>8246</v>
      </c>
      <c r="I3415">
        <v>1445097715</v>
      </c>
      <c r="J3415" s="11">
        <f>(((I3415/60)/60)/24)+DATE(1970,1,1)</f>
        <v>42294.667997685188</v>
      </c>
      <c r="K3415">
        <v>1441209715</v>
      </c>
      <c r="L3415" s="15">
        <f>(((K3415/60)/60)/24)+DATE(1970,1,1)</f>
        <v>42249.667997685188</v>
      </c>
      <c r="M3415" s="63">
        <f>DATEDIF(L3415,J3415,"D")</f>
        <v>45</v>
      </c>
      <c r="N3415" s="5">
        <v>45</v>
      </c>
      <c r="O3415" t="b">
        <v>0</v>
      </c>
      <c r="P3415">
        <v>2</v>
      </c>
      <c r="Q3415" t="b">
        <v>0</v>
      </c>
      <c r="R3415" t="s">
        <v>8272</v>
      </c>
      <c r="S3415" s="2">
        <f>IF(E3415=0,0,E3415/D3415*100)</f>
        <v>8.666666666666667E-2</v>
      </c>
      <c r="T3415" s="4">
        <f>IF(E3415=0,0,E3415/P3415)</f>
        <v>26</v>
      </c>
      <c r="U3415" t="str">
        <f>PROPER(LEFT(R3415,(SEARCH("/",R3415)-2)+1))</f>
        <v>Technology</v>
      </c>
      <c r="V3415" t="str">
        <f>PROPER(RIGHT(R3415,LEN(R3415)-SEARCH("/",R3415)))</f>
        <v>Web</v>
      </c>
    </row>
    <row r="3416" spans="1:22" x14ac:dyDescent="0.25">
      <c r="A3416">
        <v>595</v>
      </c>
      <c r="B3416" s="7" t="s">
        <v>596</v>
      </c>
      <c r="C3416" s="7" t="s">
        <v>4705</v>
      </c>
      <c r="D3416" s="4">
        <v>100000</v>
      </c>
      <c r="E3416" s="4">
        <v>426</v>
      </c>
      <c r="F3416" t="s">
        <v>8221</v>
      </c>
      <c r="G3416" t="s">
        <v>8224</v>
      </c>
      <c r="H3416" t="s">
        <v>8246</v>
      </c>
      <c r="I3416">
        <v>1430703638</v>
      </c>
      <c r="J3416" s="11">
        <f>(((I3416/60)/60)/24)+DATE(1970,1,1)</f>
        <v>42128.069884259254</v>
      </c>
      <c r="K3416">
        <v>1426815638</v>
      </c>
      <c r="L3416" s="15">
        <f>(((K3416/60)/60)/24)+DATE(1970,1,1)</f>
        <v>42083.069884259254</v>
      </c>
      <c r="M3416" s="63">
        <f>DATEDIF(L3416,J3416,"D")</f>
        <v>45</v>
      </c>
      <c r="N3416" s="5">
        <v>45</v>
      </c>
      <c r="O3416" t="b">
        <v>0</v>
      </c>
      <c r="P3416">
        <v>8</v>
      </c>
      <c r="Q3416" t="b">
        <v>0</v>
      </c>
      <c r="R3416" t="s">
        <v>8272</v>
      </c>
      <c r="S3416" s="2">
        <f>IF(E3416=0,0,E3416/D3416*100)</f>
        <v>0.42599999999999999</v>
      </c>
      <c r="T3416" s="4">
        <f>IF(E3416=0,0,E3416/P3416)</f>
        <v>53.25</v>
      </c>
      <c r="U3416" t="str">
        <f>PROPER(LEFT(R3416,(SEARCH("/",R3416)-2)+1))</f>
        <v>Technology</v>
      </c>
      <c r="V3416" t="str">
        <f>PROPER(RIGHT(R3416,LEN(R3416)-SEARCH("/",R3416)))</f>
        <v>Web</v>
      </c>
    </row>
    <row r="3417" spans="1:22" x14ac:dyDescent="0.25">
      <c r="A3417">
        <v>605</v>
      </c>
      <c r="B3417" s="7" t="s">
        <v>606</v>
      </c>
      <c r="C3417" s="7" t="s">
        <v>4715</v>
      </c>
      <c r="D3417" s="4">
        <v>5000</v>
      </c>
      <c r="E3417" s="4">
        <v>131</v>
      </c>
      <c r="F3417" t="s">
        <v>8220</v>
      </c>
      <c r="G3417" t="s">
        <v>8224</v>
      </c>
      <c r="H3417" t="s">
        <v>8246</v>
      </c>
      <c r="I3417">
        <v>1440318908</v>
      </c>
      <c r="J3417" s="11">
        <f>(((I3417/60)/60)/24)+DATE(1970,1,1)</f>
        <v>42239.357731481476</v>
      </c>
      <c r="K3417">
        <v>1436430908</v>
      </c>
      <c r="L3417" s="15">
        <f>(((K3417/60)/60)/24)+DATE(1970,1,1)</f>
        <v>42194.357731481476</v>
      </c>
      <c r="M3417" s="63">
        <f>DATEDIF(L3417,J3417,"D")</f>
        <v>45</v>
      </c>
      <c r="N3417" s="5">
        <v>45</v>
      </c>
      <c r="O3417" t="b">
        <v>0</v>
      </c>
      <c r="P3417">
        <v>8</v>
      </c>
      <c r="Q3417" t="b">
        <v>0</v>
      </c>
      <c r="R3417" t="s">
        <v>8272</v>
      </c>
      <c r="S3417" s="2">
        <f>IF(E3417=0,0,E3417/D3417*100)</f>
        <v>2.62</v>
      </c>
      <c r="T3417" s="4">
        <f>IF(E3417=0,0,E3417/P3417)</f>
        <v>16.375</v>
      </c>
      <c r="U3417" t="str">
        <f>PROPER(LEFT(R3417,(SEARCH("/",R3417)-2)+1))</f>
        <v>Technology</v>
      </c>
      <c r="V3417" t="str">
        <f>PROPER(RIGHT(R3417,LEN(R3417)-SEARCH("/",R3417)))</f>
        <v>Web</v>
      </c>
    </row>
    <row r="3418" spans="1:22" x14ac:dyDescent="0.25">
      <c r="A3418">
        <v>617</v>
      </c>
      <c r="B3418" s="7" t="s">
        <v>618</v>
      </c>
      <c r="C3418" s="7" t="s">
        <v>4727</v>
      </c>
      <c r="D3418" s="4">
        <v>2000</v>
      </c>
      <c r="E3418" s="4">
        <v>60</v>
      </c>
      <c r="F3418" t="s">
        <v>8220</v>
      </c>
      <c r="G3418" t="s">
        <v>8225</v>
      </c>
      <c r="H3418" t="s">
        <v>8247</v>
      </c>
      <c r="I3418">
        <v>1431072843</v>
      </c>
      <c r="J3418" s="11">
        <f>(((I3418/60)/60)/24)+DATE(1970,1,1)</f>
        <v>42132.343090277776</v>
      </c>
      <c r="K3418">
        <v>1427184843</v>
      </c>
      <c r="L3418" s="15">
        <f>(((K3418/60)/60)/24)+DATE(1970,1,1)</f>
        <v>42087.343090277776</v>
      </c>
      <c r="M3418" s="63">
        <f>DATEDIF(L3418,J3418,"D")</f>
        <v>45</v>
      </c>
      <c r="N3418" s="5">
        <v>45</v>
      </c>
      <c r="O3418" t="b">
        <v>0</v>
      </c>
      <c r="P3418">
        <v>3</v>
      </c>
      <c r="Q3418" t="b">
        <v>0</v>
      </c>
      <c r="R3418" t="s">
        <v>8272</v>
      </c>
      <c r="S3418" s="2">
        <f>IF(E3418=0,0,E3418/D3418*100)</f>
        <v>3</v>
      </c>
      <c r="T3418" s="4">
        <f>IF(E3418=0,0,E3418/P3418)</f>
        <v>20</v>
      </c>
      <c r="U3418" t="str">
        <f>PROPER(LEFT(R3418,(SEARCH("/",R3418)-2)+1))</f>
        <v>Technology</v>
      </c>
      <c r="V3418" t="str">
        <f>PROPER(RIGHT(R3418,LEN(R3418)-SEARCH("/",R3418)))</f>
        <v>Web</v>
      </c>
    </row>
    <row r="3419" spans="1:22" x14ac:dyDescent="0.25">
      <c r="A3419">
        <v>620</v>
      </c>
      <c r="B3419" s="7" t="s">
        <v>621</v>
      </c>
      <c r="C3419" s="7" t="s">
        <v>4730</v>
      </c>
      <c r="D3419" s="4">
        <v>30000</v>
      </c>
      <c r="E3419" s="4">
        <v>300</v>
      </c>
      <c r="F3419" t="s">
        <v>8220</v>
      </c>
      <c r="G3419" t="s">
        <v>8229</v>
      </c>
      <c r="H3419" t="s">
        <v>8251</v>
      </c>
      <c r="I3419">
        <v>1408986738</v>
      </c>
      <c r="J3419" s="11">
        <f>(((I3419/60)/60)/24)+DATE(1970,1,1)</f>
        <v>41876.716874999998</v>
      </c>
      <c r="K3419">
        <v>1405098738</v>
      </c>
      <c r="L3419" s="15">
        <f>(((K3419/60)/60)/24)+DATE(1970,1,1)</f>
        <v>41831.716874999998</v>
      </c>
      <c r="M3419" s="63">
        <f>DATEDIF(L3419,J3419,"D")</f>
        <v>45</v>
      </c>
      <c r="N3419" s="5">
        <v>45</v>
      </c>
      <c r="O3419" t="b">
        <v>0</v>
      </c>
      <c r="P3419">
        <v>1</v>
      </c>
      <c r="Q3419" t="b">
        <v>0</v>
      </c>
      <c r="R3419" t="s">
        <v>8272</v>
      </c>
      <c r="S3419" s="2">
        <f>IF(E3419=0,0,E3419/D3419*100)</f>
        <v>1</v>
      </c>
      <c r="T3419" s="4">
        <f>IF(E3419=0,0,E3419/P3419)</f>
        <v>300</v>
      </c>
      <c r="U3419" t="str">
        <f>PROPER(LEFT(R3419,(SEARCH("/",R3419)-2)+1))</f>
        <v>Technology</v>
      </c>
      <c r="V3419" t="str">
        <f>PROPER(RIGHT(R3419,LEN(R3419)-SEARCH("/",R3419)))</f>
        <v>Web</v>
      </c>
    </row>
    <row r="3420" spans="1:22" x14ac:dyDescent="0.25">
      <c r="A3420">
        <v>668</v>
      </c>
      <c r="B3420" s="7" t="s">
        <v>669</v>
      </c>
      <c r="C3420" s="7" t="s">
        <v>4778</v>
      </c>
      <c r="D3420" s="4">
        <v>15000</v>
      </c>
      <c r="E3420" s="4">
        <v>684</v>
      </c>
      <c r="F3420" t="s">
        <v>8221</v>
      </c>
      <c r="G3420" t="s">
        <v>8224</v>
      </c>
      <c r="H3420" t="s">
        <v>8246</v>
      </c>
      <c r="I3420">
        <v>1431374222</v>
      </c>
      <c r="J3420" s="11">
        <f>(((I3420/60)/60)/24)+DATE(1970,1,1)</f>
        <v>42135.831273148149</v>
      </c>
      <c r="K3420">
        <v>1427486222</v>
      </c>
      <c r="L3420" s="15">
        <f>(((K3420/60)/60)/24)+DATE(1970,1,1)</f>
        <v>42090.831273148149</v>
      </c>
      <c r="M3420" s="63">
        <f>DATEDIF(L3420,J3420,"D")</f>
        <v>45</v>
      </c>
      <c r="N3420" s="5">
        <v>45</v>
      </c>
      <c r="O3420" t="b">
        <v>0</v>
      </c>
      <c r="P3420">
        <v>25</v>
      </c>
      <c r="Q3420" t="b">
        <v>0</v>
      </c>
      <c r="R3420" t="s">
        <v>8273</v>
      </c>
      <c r="S3420" s="2">
        <f>IF(E3420=0,0,E3420/D3420*100)</f>
        <v>4.5600000000000005</v>
      </c>
      <c r="T3420" s="4">
        <f>IF(E3420=0,0,E3420/P3420)</f>
        <v>27.36</v>
      </c>
      <c r="U3420" t="str">
        <f>PROPER(LEFT(R3420,(SEARCH("/",R3420)-2)+1))</f>
        <v>Technology</v>
      </c>
      <c r="V3420" t="str">
        <f>PROPER(RIGHT(R3420,LEN(R3420)-SEARCH("/",R3420)))</f>
        <v>Wearables</v>
      </c>
    </row>
    <row r="3421" spans="1:22" x14ac:dyDescent="0.25">
      <c r="A3421">
        <v>673</v>
      </c>
      <c r="B3421" s="7" t="s">
        <v>674</v>
      </c>
      <c r="C3421" s="7" t="s">
        <v>4783</v>
      </c>
      <c r="D3421" s="4">
        <v>100000</v>
      </c>
      <c r="E3421" s="4">
        <v>205</v>
      </c>
      <c r="F3421" t="s">
        <v>8221</v>
      </c>
      <c r="G3421" t="s">
        <v>8224</v>
      </c>
      <c r="H3421" t="s">
        <v>8246</v>
      </c>
      <c r="I3421">
        <v>1409602217</v>
      </c>
      <c r="J3421" s="11">
        <f>(((I3421/60)/60)/24)+DATE(1970,1,1)</f>
        <v>41883.840474537035</v>
      </c>
      <c r="K3421">
        <v>1405714217</v>
      </c>
      <c r="L3421" s="15">
        <f>(((K3421/60)/60)/24)+DATE(1970,1,1)</f>
        <v>41838.840474537035</v>
      </c>
      <c r="M3421" s="63">
        <f>DATEDIF(L3421,J3421,"D")</f>
        <v>45</v>
      </c>
      <c r="N3421" s="5">
        <v>45</v>
      </c>
      <c r="O3421" t="b">
        <v>0</v>
      </c>
      <c r="P3421">
        <v>3</v>
      </c>
      <c r="Q3421" t="b">
        <v>0</v>
      </c>
      <c r="R3421" t="s">
        <v>8273</v>
      </c>
      <c r="S3421" s="2">
        <f>IF(E3421=0,0,E3421/D3421*100)</f>
        <v>0.20500000000000002</v>
      </c>
      <c r="T3421" s="4">
        <f>IF(E3421=0,0,E3421/P3421)</f>
        <v>68.333333333333329</v>
      </c>
      <c r="U3421" t="str">
        <f>PROPER(LEFT(R3421,(SEARCH("/",R3421)-2)+1))</f>
        <v>Technology</v>
      </c>
      <c r="V3421" t="str">
        <f>PROPER(RIGHT(R3421,LEN(R3421)-SEARCH("/",R3421)))</f>
        <v>Wearables</v>
      </c>
    </row>
    <row r="3422" spans="1:22" x14ac:dyDescent="0.25">
      <c r="A3422">
        <v>677</v>
      </c>
      <c r="B3422" s="7" t="s">
        <v>678</v>
      </c>
      <c r="C3422" s="7" t="s">
        <v>4787</v>
      </c>
      <c r="D3422" s="4">
        <v>50000</v>
      </c>
      <c r="E3422" s="4">
        <v>12792</v>
      </c>
      <c r="F3422" t="s">
        <v>8221</v>
      </c>
      <c r="G3422" t="s">
        <v>8237</v>
      </c>
      <c r="H3422" t="s">
        <v>8249</v>
      </c>
      <c r="I3422">
        <v>1467106895</v>
      </c>
      <c r="J3422" s="11">
        <f>(((I3422/60)/60)/24)+DATE(1970,1,1)</f>
        <v>42549.403877314813</v>
      </c>
      <c r="K3422">
        <v>1463218895</v>
      </c>
      <c r="L3422" s="15">
        <f>(((K3422/60)/60)/24)+DATE(1970,1,1)</f>
        <v>42504.403877314813</v>
      </c>
      <c r="M3422" s="63">
        <f>DATEDIF(L3422,J3422,"D")</f>
        <v>45</v>
      </c>
      <c r="N3422" s="5">
        <v>45</v>
      </c>
      <c r="O3422" t="b">
        <v>0</v>
      </c>
      <c r="P3422">
        <v>96</v>
      </c>
      <c r="Q3422" t="b">
        <v>0</v>
      </c>
      <c r="R3422" t="s">
        <v>8273</v>
      </c>
      <c r="S3422" s="2">
        <f>IF(E3422=0,0,E3422/D3422*100)</f>
        <v>25.584</v>
      </c>
      <c r="T3422" s="4">
        <f>IF(E3422=0,0,E3422/P3422)</f>
        <v>133.25</v>
      </c>
      <c r="U3422" t="str">
        <f>PROPER(LEFT(R3422,(SEARCH("/",R3422)-2)+1))</f>
        <v>Technology</v>
      </c>
      <c r="V3422" t="str">
        <f>PROPER(RIGHT(R3422,LEN(R3422)-SEARCH("/",R3422)))</f>
        <v>Wearables</v>
      </c>
    </row>
    <row r="3423" spans="1:22" x14ac:dyDescent="0.25">
      <c r="A3423">
        <v>685</v>
      </c>
      <c r="B3423" s="7" t="s">
        <v>686</v>
      </c>
      <c r="C3423" s="7" t="s">
        <v>4795</v>
      </c>
      <c r="D3423" s="4">
        <v>2000</v>
      </c>
      <c r="E3423" s="4">
        <v>553</v>
      </c>
      <c r="F3423" t="s">
        <v>8221</v>
      </c>
      <c r="G3423" t="s">
        <v>8224</v>
      </c>
      <c r="H3423" t="s">
        <v>8246</v>
      </c>
      <c r="I3423">
        <v>1421095672</v>
      </c>
      <c r="J3423" s="11">
        <f>(((I3423/60)/60)/24)+DATE(1970,1,1)</f>
        <v>42016.866574074069</v>
      </c>
      <c r="K3423">
        <v>1417207672</v>
      </c>
      <c r="L3423" s="15">
        <f>(((K3423/60)/60)/24)+DATE(1970,1,1)</f>
        <v>41971.866574074069</v>
      </c>
      <c r="M3423" s="63">
        <f>DATEDIF(L3423,J3423,"D")</f>
        <v>45</v>
      </c>
      <c r="N3423" s="5">
        <v>45</v>
      </c>
      <c r="O3423" t="b">
        <v>0</v>
      </c>
      <c r="P3423">
        <v>10</v>
      </c>
      <c r="Q3423" t="b">
        <v>0</v>
      </c>
      <c r="R3423" t="s">
        <v>8273</v>
      </c>
      <c r="S3423" s="2">
        <f>IF(E3423=0,0,E3423/D3423*100)</f>
        <v>27.650000000000002</v>
      </c>
      <c r="T3423" s="4">
        <f>IF(E3423=0,0,E3423/P3423)</f>
        <v>55.3</v>
      </c>
      <c r="U3423" t="str">
        <f>PROPER(LEFT(R3423,(SEARCH("/",R3423)-2)+1))</f>
        <v>Technology</v>
      </c>
      <c r="V3423" t="str">
        <f>PROPER(RIGHT(R3423,LEN(R3423)-SEARCH("/",R3423)))</f>
        <v>Wearables</v>
      </c>
    </row>
    <row r="3424" spans="1:22" x14ac:dyDescent="0.25">
      <c r="A3424">
        <v>721</v>
      </c>
      <c r="B3424" s="7" t="s">
        <v>722</v>
      </c>
      <c r="C3424" s="7" t="s">
        <v>4831</v>
      </c>
      <c r="D3424" s="4">
        <v>8200</v>
      </c>
      <c r="E3424" s="4">
        <v>10013</v>
      </c>
      <c r="F3424" t="s">
        <v>8219</v>
      </c>
      <c r="G3424" t="s">
        <v>8224</v>
      </c>
      <c r="H3424" t="s">
        <v>8246</v>
      </c>
      <c r="I3424">
        <v>1406900607</v>
      </c>
      <c r="J3424" s="11">
        <f>(((I3424/60)/60)/24)+DATE(1970,1,1)</f>
        <v>41852.571840277778</v>
      </c>
      <c r="K3424">
        <v>1403012607</v>
      </c>
      <c r="L3424" s="15">
        <f>(((K3424/60)/60)/24)+DATE(1970,1,1)</f>
        <v>41807.571840277778</v>
      </c>
      <c r="M3424" s="63">
        <f>DATEDIF(L3424,J3424,"D")</f>
        <v>45</v>
      </c>
      <c r="N3424" s="5">
        <v>45</v>
      </c>
      <c r="O3424" t="b">
        <v>0</v>
      </c>
      <c r="P3424">
        <v>119</v>
      </c>
      <c r="Q3424" t="b">
        <v>1</v>
      </c>
      <c r="R3424" t="s">
        <v>8274</v>
      </c>
      <c r="S3424" s="2">
        <f>IF(E3424=0,0,E3424/D3424*100)</f>
        <v>122.10975609756099</v>
      </c>
      <c r="T3424" s="4">
        <f>IF(E3424=0,0,E3424/P3424)</f>
        <v>84.142857142857139</v>
      </c>
      <c r="U3424" t="str">
        <f>PROPER(LEFT(R3424,(SEARCH("/",R3424)-2)+1))</f>
        <v>Publishing</v>
      </c>
      <c r="V3424" t="str">
        <f>PROPER(RIGHT(R3424,LEN(R3424)-SEARCH("/",R3424)))</f>
        <v>Nonfiction</v>
      </c>
    </row>
    <row r="3425" spans="1:22" x14ac:dyDescent="0.25">
      <c r="A3425">
        <v>728</v>
      </c>
      <c r="B3425" s="7" t="s">
        <v>729</v>
      </c>
      <c r="C3425" s="7" t="s">
        <v>4838</v>
      </c>
      <c r="D3425" s="4">
        <v>7500</v>
      </c>
      <c r="E3425" s="4">
        <v>7917.45</v>
      </c>
      <c r="F3425" t="s">
        <v>8219</v>
      </c>
      <c r="G3425" t="s">
        <v>8224</v>
      </c>
      <c r="H3425" t="s">
        <v>8246</v>
      </c>
      <c r="I3425">
        <v>1313957157</v>
      </c>
      <c r="J3425" s="11">
        <f>(((I3425/60)/60)/24)+DATE(1970,1,1)</f>
        <v>40776.837465277778</v>
      </c>
      <c r="K3425">
        <v>1310069157</v>
      </c>
      <c r="L3425" s="15">
        <f>(((K3425/60)/60)/24)+DATE(1970,1,1)</f>
        <v>40731.837465277778</v>
      </c>
      <c r="M3425" s="63">
        <f>DATEDIF(L3425,J3425,"D")</f>
        <v>45</v>
      </c>
      <c r="N3425" s="5">
        <v>45</v>
      </c>
      <c r="O3425" t="b">
        <v>0</v>
      </c>
      <c r="P3425">
        <v>130</v>
      </c>
      <c r="Q3425" t="b">
        <v>1</v>
      </c>
      <c r="R3425" t="s">
        <v>8274</v>
      </c>
      <c r="S3425" s="2">
        <f>IF(E3425=0,0,E3425/D3425*100)</f>
        <v>105.566</v>
      </c>
      <c r="T3425" s="4">
        <f>IF(E3425=0,0,E3425/P3425)</f>
        <v>60.903461538461535</v>
      </c>
      <c r="U3425" t="str">
        <f>PROPER(LEFT(R3425,(SEARCH("/",R3425)-2)+1))</f>
        <v>Publishing</v>
      </c>
      <c r="V3425" t="str">
        <f>PROPER(RIGHT(R3425,LEN(R3425)-SEARCH("/",R3425)))</f>
        <v>Nonfiction</v>
      </c>
    </row>
    <row r="3426" spans="1:22" x14ac:dyDescent="0.25">
      <c r="A3426">
        <v>872</v>
      </c>
      <c r="B3426" s="7" t="s">
        <v>873</v>
      </c>
      <c r="C3426" s="7" t="s">
        <v>4982</v>
      </c>
      <c r="D3426" s="4">
        <v>8000</v>
      </c>
      <c r="E3426" s="4">
        <v>65</v>
      </c>
      <c r="F3426" t="s">
        <v>8221</v>
      </c>
      <c r="G3426" t="s">
        <v>8224</v>
      </c>
      <c r="H3426" t="s">
        <v>8246</v>
      </c>
      <c r="I3426">
        <v>1299786527</v>
      </c>
      <c r="J3426" s="11">
        <f>(((I3426/60)/60)/24)+DATE(1970,1,1)</f>
        <v>40612.825543981482</v>
      </c>
      <c r="K3426">
        <v>1295898527</v>
      </c>
      <c r="L3426" s="15">
        <f>(((K3426/60)/60)/24)+DATE(1970,1,1)</f>
        <v>40567.825543981482</v>
      </c>
      <c r="M3426" s="63">
        <f>DATEDIF(L3426,J3426,"D")</f>
        <v>45</v>
      </c>
      <c r="N3426" s="5">
        <v>45</v>
      </c>
      <c r="O3426" t="b">
        <v>0</v>
      </c>
      <c r="P3426">
        <v>2</v>
      </c>
      <c r="Q3426" t="b">
        <v>0</v>
      </c>
      <c r="R3426" t="s">
        <v>8278</v>
      </c>
      <c r="S3426" s="2">
        <f>IF(E3426=0,0,E3426/D3426*100)</f>
        <v>0.8125</v>
      </c>
      <c r="T3426" s="4">
        <f>IF(E3426=0,0,E3426/P3426)</f>
        <v>32.5</v>
      </c>
      <c r="U3426" t="str">
        <f>PROPER(LEFT(R3426,(SEARCH("/",R3426)-2)+1))</f>
        <v>Music</v>
      </c>
      <c r="V3426" t="str">
        <f>PROPER(RIGHT(R3426,LEN(R3426)-SEARCH("/",R3426)))</f>
        <v>Jazz</v>
      </c>
    </row>
    <row r="3427" spans="1:22" x14ac:dyDescent="0.25">
      <c r="A3427">
        <v>881</v>
      </c>
      <c r="B3427" s="7" t="s">
        <v>882</v>
      </c>
      <c r="C3427" s="7" t="s">
        <v>4991</v>
      </c>
      <c r="D3427" s="4">
        <v>3750</v>
      </c>
      <c r="E3427" s="4">
        <v>30</v>
      </c>
      <c r="F3427" t="s">
        <v>8221</v>
      </c>
      <c r="G3427" t="s">
        <v>8224</v>
      </c>
      <c r="H3427" t="s">
        <v>8246</v>
      </c>
      <c r="I3427">
        <v>1326520886</v>
      </c>
      <c r="J3427" s="11">
        <f>(((I3427/60)/60)/24)+DATE(1970,1,1)</f>
        <v>40922.25099537037</v>
      </c>
      <c r="K3427">
        <v>1322632886</v>
      </c>
      <c r="L3427" s="15">
        <f>(((K3427/60)/60)/24)+DATE(1970,1,1)</f>
        <v>40877.25099537037</v>
      </c>
      <c r="M3427" s="63">
        <f>DATEDIF(L3427,J3427,"D")</f>
        <v>45</v>
      </c>
      <c r="N3427" s="5">
        <v>45</v>
      </c>
      <c r="O3427" t="b">
        <v>0</v>
      </c>
      <c r="P3427">
        <v>1</v>
      </c>
      <c r="Q3427" t="b">
        <v>0</v>
      </c>
      <c r="R3427" t="s">
        <v>8279</v>
      </c>
      <c r="S3427" s="2">
        <f>IF(E3427=0,0,E3427/D3427*100)</f>
        <v>0.8</v>
      </c>
      <c r="T3427" s="4">
        <f>IF(E3427=0,0,E3427/P3427)</f>
        <v>30</v>
      </c>
      <c r="U3427" t="str">
        <f>PROPER(LEFT(R3427,(SEARCH("/",R3427)-2)+1))</f>
        <v>Music</v>
      </c>
      <c r="V3427" t="str">
        <f>PROPER(RIGHT(R3427,LEN(R3427)-SEARCH("/",R3427)))</f>
        <v>Indie Rock</v>
      </c>
    </row>
    <row r="3428" spans="1:22" x14ac:dyDescent="0.25">
      <c r="A3428">
        <v>895</v>
      </c>
      <c r="B3428" s="7" t="s">
        <v>896</v>
      </c>
      <c r="C3428" s="7" t="s">
        <v>5005</v>
      </c>
      <c r="D3428" s="4">
        <v>8000</v>
      </c>
      <c r="E3428" s="4">
        <v>195</v>
      </c>
      <c r="F3428" t="s">
        <v>8221</v>
      </c>
      <c r="G3428" t="s">
        <v>8224</v>
      </c>
      <c r="H3428" t="s">
        <v>8246</v>
      </c>
      <c r="I3428">
        <v>1287975829</v>
      </c>
      <c r="J3428" s="11">
        <f>(((I3428/60)/60)/24)+DATE(1970,1,1)</f>
        <v>40476.127650462964</v>
      </c>
      <c r="K3428">
        <v>1284087829</v>
      </c>
      <c r="L3428" s="15">
        <f>(((K3428/60)/60)/24)+DATE(1970,1,1)</f>
        <v>40431.127650462964</v>
      </c>
      <c r="M3428" s="63">
        <f>DATEDIF(L3428,J3428,"D")</f>
        <v>45</v>
      </c>
      <c r="N3428" s="5">
        <v>45</v>
      </c>
      <c r="O3428" t="b">
        <v>0</v>
      </c>
      <c r="P3428">
        <v>7</v>
      </c>
      <c r="Q3428" t="b">
        <v>0</v>
      </c>
      <c r="R3428" t="s">
        <v>8279</v>
      </c>
      <c r="S3428" s="2">
        <f>IF(E3428=0,0,E3428/D3428*100)</f>
        <v>2.4375</v>
      </c>
      <c r="T3428" s="4">
        <f>IF(E3428=0,0,E3428/P3428)</f>
        <v>27.857142857142858</v>
      </c>
      <c r="U3428" t="str">
        <f>PROPER(LEFT(R3428,(SEARCH("/",R3428)-2)+1))</f>
        <v>Music</v>
      </c>
      <c r="V3428" t="str">
        <f>PROPER(RIGHT(R3428,LEN(R3428)-SEARCH("/",R3428)))</f>
        <v>Indie Rock</v>
      </c>
    </row>
    <row r="3429" spans="1:22" x14ac:dyDescent="0.25">
      <c r="A3429">
        <v>898</v>
      </c>
      <c r="B3429" s="7" t="s">
        <v>899</v>
      </c>
      <c r="C3429" s="7" t="s">
        <v>5008</v>
      </c>
      <c r="D3429" s="4">
        <v>2500</v>
      </c>
      <c r="E3429" s="4">
        <v>70</v>
      </c>
      <c r="F3429" t="s">
        <v>8221</v>
      </c>
      <c r="G3429" t="s">
        <v>8224</v>
      </c>
      <c r="H3429" t="s">
        <v>8246</v>
      </c>
      <c r="I3429">
        <v>1326651110</v>
      </c>
      <c r="J3429" s="11">
        <f>(((I3429/60)/60)/24)+DATE(1970,1,1)</f>
        <v>40923.758217592593</v>
      </c>
      <c r="K3429">
        <v>1322763110</v>
      </c>
      <c r="L3429" s="15">
        <f>(((K3429/60)/60)/24)+DATE(1970,1,1)</f>
        <v>40878.758217592593</v>
      </c>
      <c r="M3429" s="63">
        <f>DATEDIF(L3429,J3429,"D")</f>
        <v>45</v>
      </c>
      <c r="N3429" s="5">
        <v>45</v>
      </c>
      <c r="O3429" t="b">
        <v>0</v>
      </c>
      <c r="P3429">
        <v>2</v>
      </c>
      <c r="Q3429" t="b">
        <v>0</v>
      </c>
      <c r="R3429" t="s">
        <v>8279</v>
      </c>
      <c r="S3429" s="2">
        <f>IF(E3429=0,0,E3429/D3429*100)</f>
        <v>2.8000000000000003</v>
      </c>
      <c r="T3429" s="4">
        <f>IF(E3429=0,0,E3429/P3429)</f>
        <v>35</v>
      </c>
      <c r="U3429" t="str">
        <f>PROPER(LEFT(R3429,(SEARCH("/",R3429)-2)+1))</f>
        <v>Music</v>
      </c>
      <c r="V3429" t="str">
        <f>PROPER(RIGHT(R3429,LEN(R3429)-SEARCH("/",R3429)))</f>
        <v>Indie Rock</v>
      </c>
    </row>
    <row r="3430" spans="1:22" x14ac:dyDescent="0.25">
      <c r="A3430">
        <v>899</v>
      </c>
      <c r="B3430" s="7" t="s">
        <v>900</v>
      </c>
      <c r="C3430" s="7" t="s">
        <v>5009</v>
      </c>
      <c r="D3430" s="4">
        <v>750</v>
      </c>
      <c r="E3430" s="4">
        <v>280</v>
      </c>
      <c r="F3430" t="s">
        <v>8221</v>
      </c>
      <c r="G3430" t="s">
        <v>8224</v>
      </c>
      <c r="H3430" t="s">
        <v>8246</v>
      </c>
      <c r="I3430">
        <v>1306549362</v>
      </c>
      <c r="J3430" s="11">
        <f>(((I3430/60)/60)/24)+DATE(1970,1,1)</f>
        <v>40691.099097222221</v>
      </c>
      <c r="K3430">
        <v>1302661362</v>
      </c>
      <c r="L3430" s="15">
        <f>(((K3430/60)/60)/24)+DATE(1970,1,1)</f>
        <v>40646.099097222221</v>
      </c>
      <c r="M3430" s="63">
        <f>DATEDIF(L3430,J3430,"D")</f>
        <v>45</v>
      </c>
      <c r="N3430" s="5">
        <v>45</v>
      </c>
      <c r="O3430" t="b">
        <v>0</v>
      </c>
      <c r="P3430">
        <v>8</v>
      </c>
      <c r="Q3430" t="b">
        <v>0</v>
      </c>
      <c r="R3430" t="s">
        <v>8279</v>
      </c>
      <c r="S3430" s="2">
        <f>IF(E3430=0,0,E3430/D3430*100)</f>
        <v>37.333333333333336</v>
      </c>
      <c r="T3430" s="4">
        <f>IF(E3430=0,0,E3430/P3430)</f>
        <v>35</v>
      </c>
      <c r="U3430" t="str">
        <f>PROPER(LEFT(R3430,(SEARCH("/",R3430)-2)+1))</f>
        <v>Music</v>
      </c>
      <c r="V3430" t="str">
        <f>PROPER(RIGHT(R3430,LEN(R3430)-SEARCH("/",R3430)))</f>
        <v>Indie Rock</v>
      </c>
    </row>
    <row r="3431" spans="1:22" x14ac:dyDescent="0.25">
      <c r="A3431">
        <v>932</v>
      </c>
      <c r="B3431" s="7" t="s">
        <v>933</v>
      </c>
      <c r="C3431" s="7" t="s">
        <v>5042</v>
      </c>
      <c r="D3431" s="4">
        <v>9500</v>
      </c>
      <c r="E3431" s="4">
        <v>1381</v>
      </c>
      <c r="F3431" t="s">
        <v>8221</v>
      </c>
      <c r="G3431" t="s">
        <v>8224</v>
      </c>
      <c r="H3431" t="s">
        <v>8246</v>
      </c>
      <c r="I3431">
        <v>1363990545</v>
      </c>
      <c r="J3431" s="11">
        <f>(((I3431/60)/60)/24)+DATE(1970,1,1)</f>
        <v>41355.927604166667</v>
      </c>
      <c r="K3431">
        <v>1360106145</v>
      </c>
      <c r="L3431" s="15">
        <f>(((K3431/60)/60)/24)+DATE(1970,1,1)</f>
        <v>41310.969270833331</v>
      </c>
      <c r="M3431" s="63">
        <f>DATEDIF(L3431,J3431,"D")</f>
        <v>45</v>
      </c>
      <c r="N3431" s="5">
        <v>45</v>
      </c>
      <c r="O3431" t="b">
        <v>0</v>
      </c>
      <c r="P3431">
        <v>30</v>
      </c>
      <c r="Q3431" t="b">
        <v>0</v>
      </c>
      <c r="R3431" t="s">
        <v>8278</v>
      </c>
      <c r="S3431" s="2">
        <f>IF(E3431=0,0,E3431/D3431*100)</f>
        <v>14.536842105263158</v>
      </c>
      <c r="T3431" s="4">
        <f>IF(E3431=0,0,E3431/P3431)</f>
        <v>46.033333333333331</v>
      </c>
      <c r="U3431" t="str">
        <f>PROPER(LEFT(R3431,(SEARCH("/",R3431)-2)+1))</f>
        <v>Music</v>
      </c>
      <c r="V3431" t="str">
        <f>PROPER(RIGHT(R3431,LEN(R3431)-SEARCH("/",R3431)))</f>
        <v>Jazz</v>
      </c>
    </row>
    <row r="3432" spans="1:22" x14ac:dyDescent="0.25">
      <c r="A3432">
        <v>940</v>
      </c>
      <c r="B3432" s="7" t="s">
        <v>941</v>
      </c>
      <c r="C3432" s="7" t="s">
        <v>5050</v>
      </c>
      <c r="D3432" s="4">
        <v>9000</v>
      </c>
      <c r="E3432" s="4">
        <v>1544</v>
      </c>
      <c r="F3432" t="s">
        <v>8221</v>
      </c>
      <c r="G3432" t="s">
        <v>8224</v>
      </c>
      <c r="H3432" t="s">
        <v>8246</v>
      </c>
      <c r="I3432">
        <v>1439251926</v>
      </c>
      <c r="J3432" s="11">
        <f>(((I3432/60)/60)/24)+DATE(1970,1,1)</f>
        <v>42227.008402777778</v>
      </c>
      <c r="K3432">
        <v>1435363926</v>
      </c>
      <c r="L3432" s="15">
        <f>(((K3432/60)/60)/24)+DATE(1970,1,1)</f>
        <v>42182.008402777778</v>
      </c>
      <c r="M3432" s="63">
        <f>DATEDIF(L3432,J3432,"D")</f>
        <v>45</v>
      </c>
      <c r="N3432" s="5">
        <v>45</v>
      </c>
      <c r="O3432" t="b">
        <v>0</v>
      </c>
      <c r="P3432">
        <v>14</v>
      </c>
      <c r="Q3432" t="b">
        <v>0</v>
      </c>
      <c r="R3432" t="s">
        <v>8273</v>
      </c>
      <c r="S3432" s="2">
        <f>IF(E3432=0,0,E3432/D3432*100)</f>
        <v>17.155555555555555</v>
      </c>
      <c r="T3432" s="4">
        <f>IF(E3432=0,0,E3432/P3432)</f>
        <v>110.28571428571429</v>
      </c>
      <c r="U3432" t="str">
        <f>PROPER(LEFT(R3432,(SEARCH("/",R3432)-2)+1))</f>
        <v>Technology</v>
      </c>
      <c r="V3432" t="str">
        <f>PROPER(RIGHT(R3432,LEN(R3432)-SEARCH("/",R3432)))</f>
        <v>Wearables</v>
      </c>
    </row>
    <row r="3433" spans="1:22" x14ac:dyDescent="0.25">
      <c r="A3433">
        <v>951</v>
      </c>
      <c r="B3433" s="7" t="s">
        <v>952</v>
      </c>
      <c r="C3433" s="7" t="s">
        <v>5061</v>
      </c>
      <c r="D3433" s="4">
        <v>50000</v>
      </c>
      <c r="E3433" s="4">
        <v>19195</v>
      </c>
      <c r="F3433" t="s">
        <v>8221</v>
      </c>
      <c r="G3433" t="s">
        <v>8224</v>
      </c>
      <c r="H3433" t="s">
        <v>8246</v>
      </c>
      <c r="I3433">
        <v>1465054872</v>
      </c>
      <c r="J3433" s="11">
        <f>(((I3433/60)/60)/24)+DATE(1970,1,1)</f>
        <v>42525.653611111105</v>
      </c>
      <c r="K3433">
        <v>1461166872</v>
      </c>
      <c r="L3433" s="15">
        <f>(((K3433/60)/60)/24)+DATE(1970,1,1)</f>
        <v>42480.653611111105</v>
      </c>
      <c r="M3433" s="63">
        <f>DATEDIF(L3433,J3433,"D")</f>
        <v>45</v>
      </c>
      <c r="N3433" s="5">
        <v>45</v>
      </c>
      <c r="O3433" t="b">
        <v>0</v>
      </c>
      <c r="P3433">
        <v>121</v>
      </c>
      <c r="Q3433" t="b">
        <v>0</v>
      </c>
      <c r="R3433" t="s">
        <v>8273</v>
      </c>
      <c r="S3433" s="2">
        <f>IF(E3433=0,0,E3433/D3433*100)</f>
        <v>38.39</v>
      </c>
      <c r="T3433" s="4">
        <f>IF(E3433=0,0,E3433/P3433)</f>
        <v>158.63636363636363</v>
      </c>
      <c r="U3433" t="str">
        <f>PROPER(LEFT(R3433,(SEARCH("/",R3433)-2)+1))</f>
        <v>Technology</v>
      </c>
      <c r="V3433" t="str">
        <f>PROPER(RIGHT(R3433,LEN(R3433)-SEARCH("/",R3433)))</f>
        <v>Wearables</v>
      </c>
    </row>
    <row r="3434" spans="1:22" x14ac:dyDescent="0.25">
      <c r="A3434">
        <v>971</v>
      </c>
      <c r="B3434" s="7" t="s">
        <v>972</v>
      </c>
      <c r="C3434" s="7" t="s">
        <v>5081</v>
      </c>
      <c r="D3434" s="4">
        <v>100000</v>
      </c>
      <c r="E3434" s="4">
        <v>226</v>
      </c>
      <c r="F3434" t="s">
        <v>8221</v>
      </c>
      <c r="G3434" t="s">
        <v>8224</v>
      </c>
      <c r="H3434" t="s">
        <v>8246</v>
      </c>
      <c r="I3434">
        <v>1433178060</v>
      </c>
      <c r="J3434" s="11">
        <f>(((I3434/60)/60)/24)+DATE(1970,1,1)</f>
        <v>42156.709027777775</v>
      </c>
      <c r="K3434">
        <v>1429290060</v>
      </c>
      <c r="L3434" s="15">
        <f>(((K3434/60)/60)/24)+DATE(1970,1,1)</f>
        <v>42111.709027777775</v>
      </c>
      <c r="M3434" s="63">
        <f>DATEDIF(L3434,J3434,"D")</f>
        <v>45</v>
      </c>
      <c r="N3434" s="5">
        <v>45</v>
      </c>
      <c r="O3434" t="b">
        <v>0</v>
      </c>
      <c r="P3434">
        <v>5</v>
      </c>
      <c r="Q3434" t="b">
        <v>0</v>
      </c>
      <c r="R3434" t="s">
        <v>8273</v>
      </c>
      <c r="S3434" s="2">
        <f>IF(E3434=0,0,E3434/D3434*100)</f>
        <v>0.22599999999999998</v>
      </c>
      <c r="T3434" s="4">
        <f>IF(E3434=0,0,E3434/P3434)</f>
        <v>45.2</v>
      </c>
      <c r="U3434" t="str">
        <f>PROPER(LEFT(R3434,(SEARCH("/",R3434)-2)+1))</f>
        <v>Technology</v>
      </c>
      <c r="V3434" t="str">
        <f>PROPER(RIGHT(R3434,LEN(R3434)-SEARCH("/",R3434)))</f>
        <v>Wearables</v>
      </c>
    </row>
    <row r="3435" spans="1:22" x14ac:dyDescent="0.25">
      <c r="A3435">
        <v>976</v>
      </c>
      <c r="B3435" s="7" t="s">
        <v>977</v>
      </c>
      <c r="C3435" s="7" t="s">
        <v>5086</v>
      </c>
      <c r="D3435" s="4">
        <v>150000</v>
      </c>
      <c r="E3435" s="4">
        <v>2889</v>
      </c>
      <c r="F3435" t="s">
        <v>8221</v>
      </c>
      <c r="G3435" t="s">
        <v>8226</v>
      </c>
      <c r="H3435" t="s">
        <v>8248</v>
      </c>
      <c r="I3435">
        <v>1439515497</v>
      </c>
      <c r="J3435" s="11">
        <f>(((I3435/60)/60)/24)+DATE(1970,1,1)</f>
        <v>42230.058993055558</v>
      </c>
      <c r="K3435">
        <v>1435627497</v>
      </c>
      <c r="L3435" s="15">
        <f>(((K3435/60)/60)/24)+DATE(1970,1,1)</f>
        <v>42185.058993055558</v>
      </c>
      <c r="M3435" s="63">
        <f>DATEDIF(L3435,J3435,"D")</f>
        <v>45</v>
      </c>
      <c r="N3435" s="5">
        <v>45</v>
      </c>
      <c r="O3435" t="b">
        <v>0</v>
      </c>
      <c r="P3435">
        <v>18</v>
      </c>
      <c r="Q3435" t="b">
        <v>0</v>
      </c>
      <c r="R3435" t="s">
        <v>8273</v>
      </c>
      <c r="S3435" s="2">
        <f>IF(E3435=0,0,E3435/D3435*100)</f>
        <v>1.9259999999999999</v>
      </c>
      <c r="T3435" s="4">
        <f>IF(E3435=0,0,E3435/P3435)</f>
        <v>160.5</v>
      </c>
      <c r="U3435" t="str">
        <f>PROPER(LEFT(R3435,(SEARCH("/",R3435)-2)+1))</f>
        <v>Technology</v>
      </c>
      <c r="V3435" t="str">
        <f>PROPER(RIGHT(R3435,LEN(R3435)-SEARCH("/",R3435)))</f>
        <v>Wearables</v>
      </c>
    </row>
    <row r="3436" spans="1:22" x14ac:dyDescent="0.25">
      <c r="A3436">
        <v>980</v>
      </c>
      <c r="B3436" s="7" t="s">
        <v>981</v>
      </c>
      <c r="C3436" s="7" t="s">
        <v>5090</v>
      </c>
      <c r="D3436" s="4">
        <v>10000</v>
      </c>
      <c r="E3436" s="4">
        <v>1486</v>
      </c>
      <c r="F3436" t="s">
        <v>8221</v>
      </c>
      <c r="G3436" t="s">
        <v>8224</v>
      </c>
      <c r="H3436" t="s">
        <v>8246</v>
      </c>
      <c r="I3436">
        <v>1417387322</v>
      </c>
      <c r="J3436" s="11">
        <f>(((I3436/60)/60)/24)+DATE(1970,1,1)</f>
        <v>41973.945856481485</v>
      </c>
      <c r="K3436">
        <v>1413495722</v>
      </c>
      <c r="L3436" s="15">
        <f>(((K3436/60)/60)/24)+DATE(1970,1,1)</f>
        <v>41928.904189814813</v>
      </c>
      <c r="M3436" s="63">
        <f>DATEDIF(L3436,J3436,"D")</f>
        <v>45</v>
      </c>
      <c r="N3436" s="5">
        <v>45</v>
      </c>
      <c r="O3436" t="b">
        <v>0</v>
      </c>
      <c r="P3436">
        <v>31</v>
      </c>
      <c r="Q3436" t="b">
        <v>0</v>
      </c>
      <c r="R3436" t="s">
        <v>8273</v>
      </c>
      <c r="S3436" s="2">
        <f>IF(E3436=0,0,E3436/D3436*100)</f>
        <v>14.860000000000001</v>
      </c>
      <c r="T3436" s="4">
        <f>IF(E3436=0,0,E3436/P3436)</f>
        <v>47.935483870967744</v>
      </c>
      <c r="U3436" t="str">
        <f>PROPER(LEFT(R3436,(SEARCH("/",R3436)-2)+1))</f>
        <v>Technology</v>
      </c>
      <c r="V3436" t="str">
        <f>PROPER(RIGHT(R3436,LEN(R3436)-SEARCH("/",R3436)))</f>
        <v>Wearables</v>
      </c>
    </row>
    <row r="3437" spans="1:22" x14ac:dyDescent="0.25">
      <c r="A3437">
        <v>998</v>
      </c>
      <c r="B3437" s="7" t="s">
        <v>999</v>
      </c>
      <c r="C3437" s="7" t="s">
        <v>5108</v>
      </c>
      <c r="D3437" s="4">
        <v>60000</v>
      </c>
      <c r="E3437" s="4">
        <v>35135</v>
      </c>
      <c r="F3437" t="s">
        <v>8221</v>
      </c>
      <c r="G3437" t="s">
        <v>8229</v>
      </c>
      <c r="H3437" t="s">
        <v>8251</v>
      </c>
      <c r="I3437">
        <v>1447909401</v>
      </c>
      <c r="J3437" s="11">
        <f>(((I3437/60)/60)/24)+DATE(1970,1,1)</f>
        <v>42327.210659722223</v>
      </c>
      <c r="K3437">
        <v>1444017801</v>
      </c>
      <c r="L3437" s="15">
        <f>(((K3437/60)/60)/24)+DATE(1970,1,1)</f>
        <v>42282.168993055559</v>
      </c>
      <c r="M3437" s="63">
        <f>DATEDIF(L3437,J3437,"D")</f>
        <v>45</v>
      </c>
      <c r="N3437" s="5">
        <v>45</v>
      </c>
      <c r="O3437" t="b">
        <v>0</v>
      </c>
      <c r="P3437">
        <v>229</v>
      </c>
      <c r="Q3437" t="b">
        <v>0</v>
      </c>
      <c r="R3437" t="s">
        <v>8273</v>
      </c>
      <c r="S3437" s="2">
        <f>IF(E3437=0,0,E3437/D3437*100)</f>
        <v>58.558333333333337</v>
      </c>
      <c r="T3437" s="4">
        <f>IF(E3437=0,0,E3437/P3437)</f>
        <v>153.42794759825327</v>
      </c>
      <c r="U3437" t="str">
        <f>PROPER(LEFT(R3437,(SEARCH("/",R3437)-2)+1))</f>
        <v>Technology</v>
      </c>
      <c r="V3437" t="str">
        <f>PROPER(RIGHT(R3437,LEN(R3437)-SEARCH("/",R3437)))</f>
        <v>Wearables</v>
      </c>
    </row>
    <row r="3438" spans="1:22" x14ac:dyDescent="0.25">
      <c r="A3438">
        <v>1001</v>
      </c>
      <c r="B3438" s="7" t="s">
        <v>1002</v>
      </c>
      <c r="C3438" s="7" t="s">
        <v>5111</v>
      </c>
      <c r="D3438" s="4">
        <v>5000</v>
      </c>
      <c r="E3438" s="4">
        <v>5200</v>
      </c>
      <c r="F3438" t="s">
        <v>8220</v>
      </c>
      <c r="G3438" t="s">
        <v>8225</v>
      </c>
      <c r="H3438" t="s">
        <v>8247</v>
      </c>
      <c r="I3438">
        <v>1485796613</v>
      </c>
      <c r="J3438" s="11">
        <f>(((I3438/60)/60)/24)+DATE(1970,1,1)</f>
        <v>42765.720057870371</v>
      </c>
      <c r="K3438">
        <v>1481908613</v>
      </c>
      <c r="L3438" s="15">
        <f>(((K3438/60)/60)/24)+DATE(1970,1,1)</f>
        <v>42720.720057870371</v>
      </c>
      <c r="M3438" s="63">
        <f>DATEDIF(L3438,J3438,"D")</f>
        <v>45</v>
      </c>
      <c r="N3438" s="5">
        <v>45</v>
      </c>
      <c r="O3438" t="b">
        <v>0</v>
      </c>
      <c r="P3438">
        <v>4</v>
      </c>
      <c r="Q3438" t="b">
        <v>0</v>
      </c>
      <c r="R3438" t="s">
        <v>8273</v>
      </c>
      <c r="S3438" s="2">
        <f>IF(E3438=0,0,E3438/D3438*100)</f>
        <v>104</v>
      </c>
      <c r="T3438" s="4">
        <f>IF(E3438=0,0,E3438/P3438)</f>
        <v>1300</v>
      </c>
      <c r="U3438" t="str">
        <f>PROPER(LEFT(R3438,(SEARCH("/",R3438)-2)+1))</f>
        <v>Technology</v>
      </c>
      <c r="V3438" t="str">
        <f>PROPER(RIGHT(R3438,LEN(R3438)-SEARCH("/",R3438)))</f>
        <v>Wearables</v>
      </c>
    </row>
    <row r="3439" spans="1:22" x14ac:dyDescent="0.25">
      <c r="A3439">
        <v>1011</v>
      </c>
      <c r="B3439" s="7" t="s">
        <v>1012</v>
      </c>
      <c r="C3439" s="7" t="s">
        <v>5121</v>
      </c>
      <c r="D3439" s="4">
        <v>20000</v>
      </c>
      <c r="E3439" s="4">
        <v>75</v>
      </c>
      <c r="F3439" t="s">
        <v>8220</v>
      </c>
      <c r="G3439" t="s">
        <v>8224</v>
      </c>
      <c r="H3439" t="s">
        <v>8246</v>
      </c>
      <c r="I3439">
        <v>1418938395</v>
      </c>
      <c r="J3439" s="11">
        <f>(((I3439/60)/60)/24)+DATE(1970,1,1)</f>
        <v>41991.898090277777</v>
      </c>
      <c r="K3439">
        <v>1415050395</v>
      </c>
      <c r="L3439" s="15">
        <f>(((K3439/60)/60)/24)+DATE(1970,1,1)</f>
        <v>41946.898090277777</v>
      </c>
      <c r="M3439" s="63">
        <f>DATEDIF(L3439,J3439,"D")</f>
        <v>45</v>
      </c>
      <c r="N3439" s="5">
        <v>45</v>
      </c>
      <c r="O3439" t="b">
        <v>0</v>
      </c>
      <c r="P3439">
        <v>1</v>
      </c>
      <c r="Q3439" t="b">
        <v>0</v>
      </c>
      <c r="R3439" t="s">
        <v>8273</v>
      </c>
      <c r="S3439" s="2">
        <f>IF(E3439=0,0,E3439/D3439*100)</f>
        <v>0.375</v>
      </c>
      <c r="T3439" s="4">
        <f>IF(E3439=0,0,E3439/P3439)</f>
        <v>75</v>
      </c>
      <c r="U3439" t="str">
        <f>PROPER(LEFT(R3439,(SEARCH("/",R3439)-2)+1))</f>
        <v>Technology</v>
      </c>
      <c r="V3439" t="str">
        <f>PROPER(RIGHT(R3439,LEN(R3439)-SEARCH("/",R3439)))</f>
        <v>Wearables</v>
      </c>
    </row>
    <row r="3440" spans="1:22" x14ac:dyDescent="0.25">
      <c r="A3440">
        <v>1012</v>
      </c>
      <c r="B3440" s="7" t="s">
        <v>1013</v>
      </c>
      <c r="C3440" s="7" t="s">
        <v>5122</v>
      </c>
      <c r="D3440" s="4">
        <v>5000</v>
      </c>
      <c r="E3440" s="4">
        <v>1076751.05</v>
      </c>
      <c r="F3440" t="s">
        <v>8220</v>
      </c>
      <c r="G3440" t="s">
        <v>8224</v>
      </c>
      <c r="H3440" t="s">
        <v>8246</v>
      </c>
      <c r="I3440">
        <v>1485254052</v>
      </c>
      <c r="J3440" s="11">
        <f>(((I3440/60)/60)/24)+DATE(1970,1,1)</f>
        <v>42759.440416666665</v>
      </c>
      <c r="K3440">
        <v>1481366052</v>
      </c>
      <c r="L3440" s="15">
        <f>(((K3440/60)/60)/24)+DATE(1970,1,1)</f>
        <v>42714.440416666665</v>
      </c>
      <c r="M3440" s="63">
        <f>DATEDIF(L3440,J3440,"D")</f>
        <v>45</v>
      </c>
      <c r="N3440" s="5">
        <v>45</v>
      </c>
      <c r="O3440" t="b">
        <v>0</v>
      </c>
      <c r="P3440">
        <v>775</v>
      </c>
      <c r="Q3440" t="b">
        <v>0</v>
      </c>
      <c r="R3440" t="s">
        <v>8273</v>
      </c>
      <c r="S3440" s="2">
        <f>IF(E3440=0,0,E3440/D3440*100)</f>
        <v>21535.021000000001</v>
      </c>
      <c r="T3440" s="4">
        <f>IF(E3440=0,0,E3440/P3440)</f>
        <v>1389.3561935483872</v>
      </c>
      <c r="U3440" t="str">
        <f>PROPER(LEFT(R3440,(SEARCH("/",R3440)-2)+1))</f>
        <v>Technology</v>
      </c>
      <c r="V3440" t="str">
        <f>PROPER(RIGHT(R3440,LEN(R3440)-SEARCH("/",R3440)))</f>
        <v>Wearables</v>
      </c>
    </row>
    <row r="3441" spans="1:22" x14ac:dyDescent="0.25">
      <c r="A3441">
        <v>1016</v>
      </c>
      <c r="B3441" s="7" t="s">
        <v>1017</v>
      </c>
      <c r="C3441" s="7" t="s">
        <v>5126</v>
      </c>
      <c r="D3441" s="4">
        <v>100000</v>
      </c>
      <c r="E3441" s="4">
        <v>2842</v>
      </c>
      <c r="F3441" t="s">
        <v>8220</v>
      </c>
      <c r="G3441" t="s">
        <v>8224</v>
      </c>
      <c r="H3441" t="s">
        <v>8246</v>
      </c>
      <c r="I3441">
        <v>1459992856</v>
      </c>
      <c r="J3441" s="11">
        <f>(((I3441/60)/60)/24)+DATE(1970,1,1)</f>
        <v>42467.065462962957</v>
      </c>
      <c r="K3441">
        <v>1456108456</v>
      </c>
      <c r="L3441" s="15">
        <f>(((K3441/60)/60)/24)+DATE(1970,1,1)</f>
        <v>42422.107129629629</v>
      </c>
      <c r="M3441" s="63">
        <f>DATEDIF(L3441,J3441,"D")</f>
        <v>45</v>
      </c>
      <c r="N3441" s="5">
        <v>45</v>
      </c>
      <c r="O3441" t="b">
        <v>0</v>
      </c>
      <c r="P3441">
        <v>38</v>
      </c>
      <c r="Q3441" t="b">
        <v>0</v>
      </c>
      <c r="R3441" t="s">
        <v>8273</v>
      </c>
      <c r="S3441" s="2">
        <f>IF(E3441=0,0,E3441/D3441*100)</f>
        <v>2.8420000000000001</v>
      </c>
      <c r="T3441" s="4">
        <f>IF(E3441=0,0,E3441/P3441)</f>
        <v>74.78947368421052</v>
      </c>
      <c r="U3441" t="str">
        <f>PROPER(LEFT(R3441,(SEARCH("/",R3441)-2)+1))</f>
        <v>Technology</v>
      </c>
      <c r="V3441" t="str">
        <f>PROPER(RIGHT(R3441,LEN(R3441)-SEARCH("/",R3441)))</f>
        <v>Wearables</v>
      </c>
    </row>
    <row r="3442" spans="1:22" x14ac:dyDescent="0.25">
      <c r="A3442">
        <v>1028</v>
      </c>
      <c r="B3442" s="7" t="s">
        <v>1029</v>
      </c>
      <c r="C3442" s="7" t="s">
        <v>5138</v>
      </c>
      <c r="D3442" s="4">
        <v>10000</v>
      </c>
      <c r="E3442" s="4">
        <v>11727</v>
      </c>
      <c r="F3442" t="s">
        <v>8219</v>
      </c>
      <c r="G3442" t="s">
        <v>8225</v>
      </c>
      <c r="H3442" t="s">
        <v>8247</v>
      </c>
      <c r="I3442">
        <v>1488830400</v>
      </c>
      <c r="J3442" s="11">
        <f>(((I3442/60)/60)/24)+DATE(1970,1,1)</f>
        <v>42800.833333333328</v>
      </c>
      <c r="K3442">
        <v>1484924605</v>
      </c>
      <c r="L3442" s="15">
        <f>(((K3442/60)/60)/24)+DATE(1970,1,1)</f>
        <v>42755.627372685187</v>
      </c>
      <c r="M3442" s="63">
        <f>DATEDIF(L3442,J3442,"D")</f>
        <v>45</v>
      </c>
      <c r="N3442" s="5">
        <v>45</v>
      </c>
      <c r="O3442" t="b">
        <v>1</v>
      </c>
      <c r="P3442">
        <v>255</v>
      </c>
      <c r="Q3442" t="b">
        <v>1</v>
      </c>
      <c r="R3442" t="s">
        <v>8280</v>
      </c>
      <c r="S3442" s="2">
        <f>IF(E3442=0,0,E3442/D3442*100)</f>
        <v>117.27000000000001</v>
      </c>
      <c r="T3442" s="4">
        <f>IF(E3442=0,0,E3442/P3442)</f>
        <v>45.988235294117644</v>
      </c>
      <c r="U3442" t="str">
        <f>PROPER(LEFT(R3442,(SEARCH("/",R3442)-2)+1))</f>
        <v>Music</v>
      </c>
      <c r="V3442" t="str">
        <f>PROPER(RIGHT(R3442,LEN(R3442)-SEARCH("/",R3442)))</f>
        <v>Electronic Music</v>
      </c>
    </row>
    <row r="3443" spans="1:22" x14ac:dyDescent="0.25">
      <c r="A3443">
        <v>1046</v>
      </c>
      <c r="B3443" s="7" t="s">
        <v>1047</v>
      </c>
      <c r="C3443" s="7" t="s">
        <v>5156</v>
      </c>
      <c r="D3443" s="4">
        <v>3000</v>
      </c>
      <c r="E3443" s="4">
        <v>0</v>
      </c>
      <c r="F3443" t="s">
        <v>8220</v>
      </c>
      <c r="G3443" t="s">
        <v>8236</v>
      </c>
      <c r="H3443" t="s">
        <v>8249</v>
      </c>
      <c r="I3443">
        <v>1451161560</v>
      </c>
      <c r="J3443" s="11">
        <f>(((I3443/60)/60)/24)+DATE(1970,1,1)</f>
        <v>42364.851388888885</v>
      </c>
      <c r="K3443">
        <v>1447273560</v>
      </c>
      <c r="L3443" s="15">
        <f>(((K3443/60)/60)/24)+DATE(1970,1,1)</f>
        <v>42319.851388888885</v>
      </c>
      <c r="M3443" s="63">
        <f>DATEDIF(L3443,J3443,"D")</f>
        <v>45</v>
      </c>
      <c r="N3443" s="5">
        <v>45</v>
      </c>
      <c r="O3443" t="b">
        <v>0</v>
      </c>
      <c r="P3443">
        <v>0</v>
      </c>
      <c r="Q3443" t="b">
        <v>0</v>
      </c>
      <c r="R3443" t="s">
        <v>8281</v>
      </c>
      <c r="S3443" s="2">
        <f>IF(E3443=0,0,E3443/D3443*100)</f>
        <v>0</v>
      </c>
      <c r="T3443" s="4">
        <f>IF(E3443=0,0,E3443/P3443)</f>
        <v>0</v>
      </c>
      <c r="U3443" t="str">
        <f>PROPER(LEFT(R3443,(SEARCH("/",R3443)-2)+1))</f>
        <v>Journalism</v>
      </c>
      <c r="V3443" t="str">
        <f>PROPER(RIGHT(R3443,LEN(R3443)-SEARCH("/",R3443)))</f>
        <v>Audio</v>
      </c>
    </row>
    <row r="3444" spans="1:22" x14ac:dyDescent="0.25">
      <c r="A3444">
        <v>1064</v>
      </c>
      <c r="B3444" s="7" t="s">
        <v>1065</v>
      </c>
      <c r="C3444" s="7" t="s">
        <v>5174</v>
      </c>
      <c r="D3444" s="4">
        <v>90000</v>
      </c>
      <c r="E3444" s="4">
        <v>8077</v>
      </c>
      <c r="F3444" t="s">
        <v>8221</v>
      </c>
      <c r="G3444" t="s">
        <v>8224</v>
      </c>
      <c r="H3444" t="s">
        <v>8246</v>
      </c>
      <c r="I3444">
        <v>1373174903</v>
      </c>
      <c r="J3444" s="11">
        <f>(((I3444/60)/60)/24)+DATE(1970,1,1)</f>
        <v>41462.228043981479</v>
      </c>
      <c r="K3444">
        <v>1369286903</v>
      </c>
      <c r="L3444" s="15">
        <f>(((K3444/60)/60)/24)+DATE(1970,1,1)</f>
        <v>41417.228043981479</v>
      </c>
      <c r="M3444" s="63">
        <f>DATEDIF(L3444,J3444,"D")</f>
        <v>45</v>
      </c>
      <c r="N3444" s="5">
        <v>45</v>
      </c>
      <c r="O3444" t="b">
        <v>0</v>
      </c>
      <c r="P3444">
        <v>123</v>
      </c>
      <c r="Q3444" t="b">
        <v>0</v>
      </c>
      <c r="R3444" t="s">
        <v>8282</v>
      </c>
      <c r="S3444" s="2">
        <f>IF(E3444=0,0,E3444/D3444*100)</f>
        <v>8.974444444444444</v>
      </c>
      <c r="T3444" s="4">
        <f>IF(E3444=0,0,E3444/P3444)</f>
        <v>65.666666666666671</v>
      </c>
      <c r="U3444" t="str">
        <f>PROPER(LEFT(R3444,(SEARCH("/",R3444)-2)+1))</f>
        <v>Games</v>
      </c>
      <c r="V3444" t="str">
        <f>PROPER(RIGHT(R3444,LEN(R3444)-SEARCH("/",R3444)))</f>
        <v>Video Games</v>
      </c>
    </row>
    <row r="3445" spans="1:22" x14ac:dyDescent="0.25">
      <c r="A3445">
        <v>1066</v>
      </c>
      <c r="B3445" s="7" t="s">
        <v>1067</v>
      </c>
      <c r="C3445" s="7" t="s">
        <v>5176</v>
      </c>
      <c r="D3445" s="4">
        <v>150000</v>
      </c>
      <c r="E3445" s="4">
        <v>5051</v>
      </c>
      <c r="F3445" t="s">
        <v>8221</v>
      </c>
      <c r="G3445" t="s">
        <v>8224</v>
      </c>
      <c r="H3445" t="s">
        <v>8246</v>
      </c>
      <c r="I3445">
        <v>1375657582</v>
      </c>
      <c r="J3445" s="11">
        <f>(((I3445/60)/60)/24)+DATE(1970,1,1)</f>
        <v>41490.962754629632</v>
      </c>
      <c r="K3445">
        <v>1371769582</v>
      </c>
      <c r="L3445" s="15">
        <f>(((K3445/60)/60)/24)+DATE(1970,1,1)</f>
        <v>41445.962754629632</v>
      </c>
      <c r="M3445" s="63">
        <f>DATEDIF(L3445,J3445,"D")</f>
        <v>45</v>
      </c>
      <c r="N3445" s="5">
        <v>45</v>
      </c>
      <c r="O3445" t="b">
        <v>0</v>
      </c>
      <c r="P3445">
        <v>148</v>
      </c>
      <c r="Q3445" t="b">
        <v>0</v>
      </c>
      <c r="R3445" t="s">
        <v>8282</v>
      </c>
      <c r="S3445" s="2">
        <f>IF(E3445=0,0,E3445/D3445*100)</f>
        <v>3.3673333333333333</v>
      </c>
      <c r="T3445" s="4">
        <f>IF(E3445=0,0,E3445/P3445)</f>
        <v>34.128378378378379</v>
      </c>
      <c r="U3445" t="str">
        <f>PROPER(LEFT(R3445,(SEARCH("/",R3445)-2)+1))</f>
        <v>Games</v>
      </c>
      <c r="V3445" t="str">
        <f>PROPER(RIGHT(R3445,LEN(R3445)-SEARCH("/",R3445)))</f>
        <v>Video Games</v>
      </c>
    </row>
    <row r="3446" spans="1:22" x14ac:dyDescent="0.25">
      <c r="A3446">
        <v>1078</v>
      </c>
      <c r="B3446" s="7" t="s">
        <v>1079</v>
      </c>
      <c r="C3446" s="7" t="s">
        <v>5188</v>
      </c>
      <c r="D3446" s="4">
        <v>600</v>
      </c>
      <c r="E3446" s="4">
        <v>45</v>
      </c>
      <c r="F3446" t="s">
        <v>8221</v>
      </c>
      <c r="G3446" t="s">
        <v>8224</v>
      </c>
      <c r="H3446" t="s">
        <v>8246</v>
      </c>
      <c r="I3446">
        <v>1311309721</v>
      </c>
      <c r="J3446" s="11">
        <f>(((I3446/60)/60)/24)+DATE(1970,1,1)</f>
        <v>40746.195844907408</v>
      </c>
      <c r="K3446">
        <v>1307421721</v>
      </c>
      <c r="L3446" s="15">
        <f>(((K3446/60)/60)/24)+DATE(1970,1,1)</f>
        <v>40701.195844907408</v>
      </c>
      <c r="M3446" s="63">
        <f>DATEDIF(L3446,J3446,"D")</f>
        <v>45</v>
      </c>
      <c r="N3446" s="5">
        <v>45</v>
      </c>
      <c r="O3446" t="b">
        <v>0</v>
      </c>
      <c r="P3446">
        <v>5</v>
      </c>
      <c r="Q3446" t="b">
        <v>0</v>
      </c>
      <c r="R3446" t="s">
        <v>8282</v>
      </c>
      <c r="S3446" s="2">
        <f>IF(E3446=0,0,E3446/D3446*100)</f>
        <v>7.5</v>
      </c>
      <c r="T3446" s="4">
        <f>IF(E3446=0,0,E3446/P3446)</f>
        <v>9</v>
      </c>
      <c r="U3446" t="str">
        <f>PROPER(LEFT(R3446,(SEARCH("/",R3446)-2)+1))</f>
        <v>Games</v>
      </c>
      <c r="V3446" t="str">
        <f>PROPER(RIGHT(R3446,LEN(R3446)-SEARCH("/",R3446)))</f>
        <v>Video Games</v>
      </c>
    </row>
    <row r="3447" spans="1:22" x14ac:dyDescent="0.25">
      <c r="A3447">
        <v>1120</v>
      </c>
      <c r="B3447" s="7" t="s">
        <v>1121</v>
      </c>
      <c r="C3447" s="7" t="s">
        <v>5230</v>
      </c>
      <c r="D3447" s="4">
        <v>25000</v>
      </c>
      <c r="E3447" s="4">
        <v>0</v>
      </c>
      <c r="F3447" t="s">
        <v>8221</v>
      </c>
      <c r="G3447" t="s">
        <v>8224</v>
      </c>
      <c r="H3447" t="s">
        <v>8246</v>
      </c>
      <c r="I3447">
        <v>1319835400</v>
      </c>
      <c r="J3447" s="11">
        <f>(((I3447/60)/60)/24)+DATE(1970,1,1)</f>
        <v>40844.872685185182</v>
      </c>
      <c r="K3447">
        <v>1315947400</v>
      </c>
      <c r="L3447" s="15">
        <f>(((K3447/60)/60)/24)+DATE(1970,1,1)</f>
        <v>40799.872685185182</v>
      </c>
      <c r="M3447" s="63">
        <f>DATEDIF(L3447,J3447,"D")</f>
        <v>45</v>
      </c>
      <c r="N3447" s="5">
        <v>45</v>
      </c>
      <c r="O3447" t="b">
        <v>0</v>
      </c>
      <c r="P3447">
        <v>0</v>
      </c>
      <c r="Q3447" t="b">
        <v>0</v>
      </c>
      <c r="R3447" t="s">
        <v>8282</v>
      </c>
      <c r="S3447" s="2">
        <f>IF(E3447=0,0,E3447/D3447*100)</f>
        <v>0</v>
      </c>
      <c r="T3447" s="4">
        <f>IF(E3447=0,0,E3447/P3447)</f>
        <v>0</v>
      </c>
      <c r="U3447" t="str">
        <f>PROPER(LEFT(R3447,(SEARCH("/",R3447)-2)+1))</f>
        <v>Games</v>
      </c>
      <c r="V3447" t="str">
        <f>PROPER(RIGHT(R3447,LEN(R3447)-SEARCH("/",R3447)))</f>
        <v>Video Games</v>
      </c>
    </row>
    <row r="3448" spans="1:22" x14ac:dyDescent="0.25">
      <c r="A3448">
        <v>1204</v>
      </c>
      <c r="B3448" s="7" t="s">
        <v>1205</v>
      </c>
      <c r="C3448" s="7" t="s">
        <v>5314</v>
      </c>
      <c r="D3448" s="4">
        <v>13000</v>
      </c>
      <c r="E3448" s="4">
        <v>13383</v>
      </c>
      <c r="F3448" t="s">
        <v>8219</v>
      </c>
      <c r="G3448" t="s">
        <v>8224</v>
      </c>
      <c r="H3448" t="s">
        <v>8246</v>
      </c>
      <c r="I3448">
        <v>1449205200</v>
      </c>
      <c r="J3448" s="11">
        <f>(((I3448/60)/60)/24)+DATE(1970,1,1)</f>
        <v>42342.208333333328</v>
      </c>
      <c r="K3448">
        <v>1445363833</v>
      </c>
      <c r="L3448" s="15">
        <f>(((K3448/60)/60)/24)+DATE(1970,1,1)</f>
        <v>42297.748067129629</v>
      </c>
      <c r="M3448" s="63">
        <f>DATEDIF(L3448,J3448,"D")</f>
        <v>45</v>
      </c>
      <c r="N3448" s="5">
        <v>45</v>
      </c>
      <c r="O3448" t="b">
        <v>0</v>
      </c>
      <c r="P3448">
        <v>57</v>
      </c>
      <c r="Q3448" t="b">
        <v>1</v>
      </c>
      <c r="R3448" t="s">
        <v>8285</v>
      </c>
      <c r="S3448" s="2">
        <f>IF(E3448=0,0,E3448/D3448*100)</f>
        <v>102.94615384615385</v>
      </c>
      <c r="T3448" s="4">
        <f>IF(E3448=0,0,E3448/P3448)</f>
        <v>234.78947368421052</v>
      </c>
      <c r="U3448" t="str">
        <f>PROPER(LEFT(R3448,(SEARCH("/",R3448)-2)+1))</f>
        <v>Photography</v>
      </c>
      <c r="V3448" t="str">
        <f>PROPER(RIGHT(R3448,LEN(R3448)-SEARCH("/",R3448)))</f>
        <v>Photobooks</v>
      </c>
    </row>
    <row r="3449" spans="1:22" x14ac:dyDescent="0.25">
      <c r="A3449">
        <v>1246</v>
      </c>
      <c r="B3449" s="7" t="s">
        <v>1247</v>
      </c>
      <c r="C3449" s="7" t="s">
        <v>5356</v>
      </c>
      <c r="D3449" s="4">
        <v>2000</v>
      </c>
      <c r="E3449" s="4">
        <v>2340</v>
      </c>
      <c r="F3449" t="s">
        <v>8219</v>
      </c>
      <c r="G3449" t="s">
        <v>8224</v>
      </c>
      <c r="H3449" t="s">
        <v>8246</v>
      </c>
      <c r="I3449">
        <v>1323136949</v>
      </c>
      <c r="J3449" s="11">
        <f>(((I3449/60)/60)/24)+DATE(1970,1,1)</f>
        <v>40883.085057870368</v>
      </c>
      <c r="K3449">
        <v>1319245349</v>
      </c>
      <c r="L3449" s="15">
        <f>(((K3449/60)/60)/24)+DATE(1970,1,1)</f>
        <v>40838.043391203704</v>
      </c>
      <c r="M3449" s="63">
        <f>DATEDIF(L3449,J3449,"D")</f>
        <v>45</v>
      </c>
      <c r="N3449" s="5">
        <v>45</v>
      </c>
      <c r="O3449" t="b">
        <v>1</v>
      </c>
      <c r="P3449">
        <v>31</v>
      </c>
      <c r="Q3449" t="b">
        <v>1</v>
      </c>
      <c r="R3449" t="s">
        <v>8276</v>
      </c>
      <c r="S3449" s="2">
        <f>IF(E3449=0,0,E3449/D3449*100)</f>
        <v>117</v>
      </c>
      <c r="T3449" s="4">
        <f>IF(E3449=0,0,E3449/P3449)</f>
        <v>75.483870967741936</v>
      </c>
      <c r="U3449" t="str">
        <f>PROPER(LEFT(R3449,(SEARCH("/",R3449)-2)+1))</f>
        <v>Music</v>
      </c>
      <c r="V3449" t="str">
        <f>PROPER(RIGHT(R3449,LEN(R3449)-SEARCH("/",R3449)))</f>
        <v>Rock</v>
      </c>
    </row>
    <row r="3450" spans="1:22" x14ac:dyDescent="0.25">
      <c r="A3450">
        <v>1250</v>
      </c>
      <c r="B3450" s="7" t="s">
        <v>1251</v>
      </c>
      <c r="C3450" s="7" t="s">
        <v>5360</v>
      </c>
      <c r="D3450" s="4">
        <v>30000</v>
      </c>
      <c r="E3450" s="4">
        <v>60046</v>
      </c>
      <c r="F3450" t="s">
        <v>8219</v>
      </c>
      <c r="G3450" t="s">
        <v>8224</v>
      </c>
      <c r="H3450" t="s">
        <v>8246</v>
      </c>
      <c r="I3450">
        <v>1410017131</v>
      </c>
      <c r="J3450" s="11">
        <f>(((I3450/60)/60)/24)+DATE(1970,1,1)</f>
        <v>41888.64271990741</v>
      </c>
      <c r="K3450">
        <v>1406129131</v>
      </c>
      <c r="L3450" s="15">
        <f>(((K3450/60)/60)/24)+DATE(1970,1,1)</f>
        <v>41843.64271990741</v>
      </c>
      <c r="M3450" s="63">
        <f>DATEDIF(L3450,J3450,"D")</f>
        <v>45</v>
      </c>
      <c r="N3450" s="5">
        <v>45</v>
      </c>
      <c r="O3450" t="b">
        <v>1</v>
      </c>
      <c r="P3450">
        <v>508</v>
      </c>
      <c r="Q3450" t="b">
        <v>1</v>
      </c>
      <c r="R3450" t="s">
        <v>8276</v>
      </c>
      <c r="S3450" s="2">
        <f>IF(E3450=0,0,E3450/D3450*100)</f>
        <v>200.15333333333331</v>
      </c>
      <c r="T3450" s="4">
        <f>IF(E3450=0,0,E3450/P3450)</f>
        <v>118.2007874015748</v>
      </c>
      <c r="U3450" t="str">
        <f>PROPER(LEFT(R3450,(SEARCH("/",R3450)-2)+1))</f>
        <v>Music</v>
      </c>
      <c r="V3450" t="str">
        <f>PROPER(RIGHT(R3450,LEN(R3450)-SEARCH("/",R3450)))</f>
        <v>Rock</v>
      </c>
    </row>
    <row r="3451" spans="1:22" x14ac:dyDescent="0.25">
      <c r="A3451">
        <v>1310</v>
      </c>
      <c r="B3451" s="7" t="s">
        <v>1311</v>
      </c>
      <c r="C3451" s="7" t="s">
        <v>5420</v>
      </c>
      <c r="D3451" s="4">
        <v>20000</v>
      </c>
      <c r="E3451" s="4">
        <v>3100</v>
      </c>
      <c r="F3451" t="s">
        <v>8220</v>
      </c>
      <c r="G3451" t="s">
        <v>8224</v>
      </c>
      <c r="H3451" t="s">
        <v>8246</v>
      </c>
      <c r="I3451">
        <v>1471622450</v>
      </c>
      <c r="J3451" s="11">
        <f>(((I3451/60)/60)/24)+DATE(1970,1,1)</f>
        <v>42601.667245370365</v>
      </c>
      <c r="K3451">
        <v>1467734450</v>
      </c>
      <c r="L3451" s="15">
        <f>(((K3451/60)/60)/24)+DATE(1970,1,1)</f>
        <v>42556.667245370365</v>
      </c>
      <c r="M3451" s="63">
        <f>DATEDIF(L3451,J3451,"D")</f>
        <v>45</v>
      </c>
      <c r="N3451" s="5">
        <v>45</v>
      </c>
      <c r="O3451" t="b">
        <v>0</v>
      </c>
      <c r="P3451">
        <v>24</v>
      </c>
      <c r="Q3451" t="b">
        <v>0</v>
      </c>
      <c r="R3451" t="s">
        <v>8273</v>
      </c>
      <c r="S3451" s="2">
        <f>IF(E3451=0,0,E3451/D3451*100)</f>
        <v>15.5</v>
      </c>
      <c r="T3451" s="4">
        <f>IF(E3451=0,0,E3451/P3451)</f>
        <v>129.16666666666666</v>
      </c>
      <c r="U3451" t="str">
        <f>PROPER(LEFT(R3451,(SEARCH("/",R3451)-2)+1))</f>
        <v>Technology</v>
      </c>
      <c r="V3451" t="str">
        <f>PROPER(RIGHT(R3451,LEN(R3451)-SEARCH("/",R3451)))</f>
        <v>Wearables</v>
      </c>
    </row>
    <row r="3452" spans="1:22" x14ac:dyDescent="0.25">
      <c r="A3452">
        <v>1326</v>
      </c>
      <c r="B3452" s="7" t="s">
        <v>1327</v>
      </c>
      <c r="C3452" s="7" t="s">
        <v>5436</v>
      </c>
      <c r="D3452" s="4">
        <v>100000</v>
      </c>
      <c r="E3452" s="4">
        <v>1130</v>
      </c>
      <c r="F3452" t="s">
        <v>8220</v>
      </c>
      <c r="G3452" t="s">
        <v>8224</v>
      </c>
      <c r="H3452" t="s">
        <v>8246</v>
      </c>
      <c r="I3452">
        <v>1421348428</v>
      </c>
      <c r="J3452" s="11">
        <f>(((I3452/60)/60)/24)+DATE(1970,1,1)</f>
        <v>42019.791990740734</v>
      </c>
      <c r="K3452">
        <v>1417460428</v>
      </c>
      <c r="L3452" s="15">
        <f>(((K3452/60)/60)/24)+DATE(1970,1,1)</f>
        <v>41974.791990740734</v>
      </c>
      <c r="M3452" s="63">
        <f>DATEDIF(L3452,J3452,"D")</f>
        <v>45</v>
      </c>
      <c r="N3452" s="5">
        <v>45</v>
      </c>
      <c r="O3452" t="b">
        <v>0</v>
      </c>
      <c r="P3452">
        <v>11</v>
      </c>
      <c r="Q3452" t="b">
        <v>0</v>
      </c>
      <c r="R3452" t="s">
        <v>8273</v>
      </c>
      <c r="S3452" s="2">
        <f>IF(E3452=0,0,E3452/D3452*100)</f>
        <v>1.1299999999999999</v>
      </c>
      <c r="T3452" s="4">
        <f>IF(E3452=0,0,E3452/P3452)</f>
        <v>102.72727272727273</v>
      </c>
      <c r="U3452" t="str">
        <f>PROPER(LEFT(R3452,(SEARCH("/",R3452)-2)+1))</f>
        <v>Technology</v>
      </c>
      <c r="V3452" t="str">
        <f>PROPER(RIGHT(R3452,LEN(R3452)-SEARCH("/",R3452)))</f>
        <v>Wearables</v>
      </c>
    </row>
    <row r="3453" spans="1:22" x14ac:dyDescent="0.25">
      <c r="A3453">
        <v>1328</v>
      </c>
      <c r="B3453" s="7" t="s">
        <v>1329</v>
      </c>
      <c r="C3453" s="7" t="s">
        <v>5438</v>
      </c>
      <c r="D3453" s="4">
        <v>75000</v>
      </c>
      <c r="E3453" s="4">
        <v>1748</v>
      </c>
      <c r="F3453" t="s">
        <v>8220</v>
      </c>
      <c r="G3453" t="s">
        <v>8224</v>
      </c>
      <c r="H3453" t="s">
        <v>8246</v>
      </c>
      <c r="I3453">
        <v>1476458734</v>
      </c>
      <c r="J3453" s="11">
        <f>(((I3453/60)/60)/24)+DATE(1970,1,1)</f>
        <v>42657.642754629633</v>
      </c>
      <c r="K3453">
        <v>1472570734</v>
      </c>
      <c r="L3453" s="15">
        <f>(((K3453/60)/60)/24)+DATE(1970,1,1)</f>
        <v>42612.642754629633</v>
      </c>
      <c r="M3453" s="63">
        <f>DATEDIF(L3453,J3453,"D")</f>
        <v>45</v>
      </c>
      <c r="N3453" s="5">
        <v>45</v>
      </c>
      <c r="O3453" t="b">
        <v>0</v>
      </c>
      <c r="P3453">
        <v>15</v>
      </c>
      <c r="Q3453" t="b">
        <v>0</v>
      </c>
      <c r="R3453" t="s">
        <v>8273</v>
      </c>
      <c r="S3453" s="2">
        <f>IF(E3453=0,0,E3453/D3453*100)</f>
        <v>2.3306666666666667</v>
      </c>
      <c r="T3453" s="4">
        <f>IF(E3453=0,0,E3453/P3453)</f>
        <v>116.53333333333333</v>
      </c>
      <c r="U3453" t="str">
        <f>PROPER(LEFT(R3453,(SEARCH("/",R3453)-2)+1))</f>
        <v>Technology</v>
      </c>
      <c r="V3453" t="str">
        <f>PROPER(RIGHT(R3453,LEN(R3453)-SEARCH("/",R3453)))</f>
        <v>Wearables</v>
      </c>
    </row>
    <row r="3454" spans="1:22" x14ac:dyDescent="0.25">
      <c r="A3454">
        <v>1339</v>
      </c>
      <c r="B3454" s="7" t="s">
        <v>1340</v>
      </c>
      <c r="C3454" s="7" t="s">
        <v>5449</v>
      </c>
      <c r="D3454" s="4">
        <v>50000</v>
      </c>
      <c r="E3454" s="4">
        <v>3317</v>
      </c>
      <c r="F3454" t="s">
        <v>8220</v>
      </c>
      <c r="G3454" t="s">
        <v>8224</v>
      </c>
      <c r="H3454" t="s">
        <v>8246</v>
      </c>
      <c r="I3454">
        <v>1418056315</v>
      </c>
      <c r="J3454" s="11">
        <f>(((I3454/60)/60)/24)+DATE(1970,1,1)</f>
        <v>41981.688831018517</v>
      </c>
      <c r="K3454">
        <v>1414164715</v>
      </c>
      <c r="L3454" s="15">
        <f>(((K3454/60)/60)/24)+DATE(1970,1,1)</f>
        <v>41936.647164351853</v>
      </c>
      <c r="M3454" s="63">
        <f>DATEDIF(L3454,J3454,"D")</f>
        <v>45</v>
      </c>
      <c r="N3454" s="5">
        <v>45</v>
      </c>
      <c r="O3454" t="b">
        <v>0</v>
      </c>
      <c r="P3454">
        <v>37</v>
      </c>
      <c r="Q3454" t="b">
        <v>0</v>
      </c>
      <c r="R3454" t="s">
        <v>8273</v>
      </c>
      <c r="S3454" s="2">
        <f>IF(E3454=0,0,E3454/D3454*100)</f>
        <v>6.6339999999999995</v>
      </c>
      <c r="T3454" s="4">
        <f>IF(E3454=0,0,E3454/P3454)</f>
        <v>89.648648648648646</v>
      </c>
      <c r="U3454" t="str">
        <f>PROPER(LEFT(R3454,(SEARCH("/",R3454)-2)+1))</f>
        <v>Technology</v>
      </c>
      <c r="V3454" t="str">
        <f>PROPER(RIGHT(R3454,LEN(R3454)-SEARCH("/",R3454)))</f>
        <v>Wearables</v>
      </c>
    </row>
    <row r="3455" spans="1:22" x14ac:dyDescent="0.25">
      <c r="A3455">
        <v>1391</v>
      </c>
      <c r="B3455" s="7" t="s">
        <v>1392</v>
      </c>
      <c r="C3455" s="7" t="s">
        <v>5501</v>
      </c>
      <c r="D3455" s="4">
        <v>500</v>
      </c>
      <c r="E3455" s="4">
        <v>551</v>
      </c>
      <c r="F3455" t="s">
        <v>8219</v>
      </c>
      <c r="G3455" t="s">
        <v>8224</v>
      </c>
      <c r="H3455" t="s">
        <v>8246</v>
      </c>
      <c r="I3455">
        <v>1440219540</v>
      </c>
      <c r="J3455" s="11">
        <f>(((I3455/60)/60)/24)+DATE(1970,1,1)</f>
        <v>42238.207638888889</v>
      </c>
      <c r="K3455">
        <v>1436369818</v>
      </c>
      <c r="L3455" s="15">
        <f>(((K3455/60)/60)/24)+DATE(1970,1,1)</f>
        <v>42193.650671296295</v>
      </c>
      <c r="M3455" s="63">
        <f>DATEDIF(L3455,J3455,"D")</f>
        <v>45</v>
      </c>
      <c r="N3455" s="5">
        <v>45</v>
      </c>
      <c r="O3455" t="b">
        <v>0</v>
      </c>
      <c r="P3455">
        <v>13</v>
      </c>
      <c r="Q3455" t="b">
        <v>1</v>
      </c>
      <c r="R3455" t="s">
        <v>8276</v>
      </c>
      <c r="S3455" s="2">
        <f>IF(E3455=0,0,E3455/D3455*100)</f>
        <v>110.2</v>
      </c>
      <c r="T3455" s="4">
        <f>IF(E3455=0,0,E3455/P3455)</f>
        <v>42.384615384615387</v>
      </c>
      <c r="U3455" t="str">
        <f>PROPER(LEFT(R3455,(SEARCH("/",R3455)-2)+1))</f>
        <v>Music</v>
      </c>
      <c r="V3455" t="str">
        <f>PROPER(RIGHT(R3455,LEN(R3455)-SEARCH("/",R3455)))</f>
        <v>Rock</v>
      </c>
    </row>
    <row r="3456" spans="1:22" x14ac:dyDescent="0.25">
      <c r="A3456">
        <v>1410</v>
      </c>
      <c r="B3456" s="7" t="s">
        <v>1411</v>
      </c>
      <c r="C3456" s="7" t="s">
        <v>5520</v>
      </c>
      <c r="D3456" s="4">
        <v>6000</v>
      </c>
      <c r="E3456" s="4">
        <v>1</v>
      </c>
      <c r="F3456" t="s">
        <v>8221</v>
      </c>
      <c r="G3456" t="s">
        <v>8237</v>
      </c>
      <c r="H3456" t="s">
        <v>8249</v>
      </c>
      <c r="I3456">
        <v>1464939520</v>
      </c>
      <c r="J3456" s="11">
        <f>(((I3456/60)/60)/24)+DATE(1970,1,1)</f>
        <v>42524.318518518514</v>
      </c>
      <c r="K3456">
        <v>1461051520</v>
      </c>
      <c r="L3456" s="15">
        <f>(((K3456/60)/60)/24)+DATE(1970,1,1)</f>
        <v>42479.318518518514</v>
      </c>
      <c r="M3456" s="63">
        <f>DATEDIF(L3456,J3456,"D")</f>
        <v>45</v>
      </c>
      <c r="N3456" s="5">
        <v>45</v>
      </c>
      <c r="O3456" t="b">
        <v>0</v>
      </c>
      <c r="P3456">
        <v>1</v>
      </c>
      <c r="Q3456" t="b">
        <v>0</v>
      </c>
      <c r="R3456" t="s">
        <v>8287</v>
      </c>
      <c r="S3456" s="2">
        <f>IF(E3456=0,0,E3456/D3456*100)</f>
        <v>1.6666666666666666E-2</v>
      </c>
      <c r="T3456" s="4">
        <f>IF(E3456=0,0,E3456/P3456)</f>
        <v>1</v>
      </c>
      <c r="U3456" t="str">
        <f>PROPER(LEFT(R3456,(SEARCH("/",R3456)-2)+1))</f>
        <v>Publishing</v>
      </c>
      <c r="V3456" t="str">
        <f>PROPER(RIGHT(R3456,LEN(R3456)-SEARCH("/",R3456)))</f>
        <v>Translations</v>
      </c>
    </row>
    <row r="3457" spans="1:22" x14ac:dyDescent="0.25">
      <c r="A3457">
        <v>1453</v>
      </c>
      <c r="B3457" s="7" t="s">
        <v>1454</v>
      </c>
      <c r="C3457" s="7" t="s">
        <v>5563</v>
      </c>
      <c r="D3457" s="4">
        <v>25000</v>
      </c>
      <c r="E3457" s="4">
        <v>0</v>
      </c>
      <c r="F3457" t="s">
        <v>8220</v>
      </c>
      <c r="G3457" t="s">
        <v>8230</v>
      </c>
      <c r="H3457" t="s">
        <v>8249</v>
      </c>
      <c r="I3457">
        <v>1492270947</v>
      </c>
      <c r="J3457" s="11">
        <f>(((I3457/60)/60)/24)+DATE(1970,1,1)</f>
        <v>42840.654479166667</v>
      </c>
      <c r="K3457">
        <v>1488386547</v>
      </c>
      <c r="L3457" s="15">
        <f>(((K3457/60)/60)/24)+DATE(1970,1,1)</f>
        <v>42795.696145833332</v>
      </c>
      <c r="M3457" s="63">
        <f>DATEDIF(L3457,J3457,"D")</f>
        <v>45</v>
      </c>
      <c r="N3457" s="5">
        <v>45</v>
      </c>
      <c r="O3457" t="b">
        <v>0</v>
      </c>
      <c r="P3457">
        <v>0</v>
      </c>
      <c r="Q3457" t="b">
        <v>0</v>
      </c>
      <c r="R3457" t="s">
        <v>8287</v>
      </c>
      <c r="S3457" s="2">
        <f>IF(E3457=0,0,E3457/D3457*100)</f>
        <v>0</v>
      </c>
      <c r="T3457" s="4">
        <f>IF(E3457=0,0,E3457/P3457)</f>
        <v>0</v>
      </c>
      <c r="U3457" t="str">
        <f>PROPER(LEFT(R3457,(SEARCH("/",R3457)-2)+1))</f>
        <v>Publishing</v>
      </c>
      <c r="V3457" t="str">
        <f>PROPER(RIGHT(R3457,LEN(R3457)-SEARCH("/",R3457)))</f>
        <v>Translations</v>
      </c>
    </row>
    <row r="3458" spans="1:22" x14ac:dyDescent="0.25">
      <c r="A3458">
        <v>1463</v>
      </c>
      <c r="B3458" s="7" t="s">
        <v>1464</v>
      </c>
      <c r="C3458" s="7" t="s">
        <v>5573</v>
      </c>
      <c r="D3458" s="4">
        <v>600</v>
      </c>
      <c r="E3458" s="4">
        <v>886</v>
      </c>
      <c r="F3458" t="s">
        <v>8219</v>
      </c>
      <c r="G3458" t="s">
        <v>8224</v>
      </c>
      <c r="H3458" t="s">
        <v>8246</v>
      </c>
      <c r="I3458">
        <v>1365367938</v>
      </c>
      <c r="J3458" s="11">
        <f>(((I3458/60)/60)/24)+DATE(1970,1,1)</f>
        <v>41371.869652777779</v>
      </c>
      <c r="K3458">
        <v>1361483538</v>
      </c>
      <c r="L3458" s="15">
        <f>(((K3458/60)/60)/24)+DATE(1970,1,1)</f>
        <v>41326.911319444444</v>
      </c>
      <c r="M3458" s="63">
        <f>DATEDIF(L3458,J3458,"D")</f>
        <v>45</v>
      </c>
      <c r="N3458" s="5">
        <v>45</v>
      </c>
      <c r="O3458" t="b">
        <v>1</v>
      </c>
      <c r="P3458">
        <v>25</v>
      </c>
      <c r="Q3458" t="b">
        <v>1</v>
      </c>
      <c r="R3458" t="s">
        <v>8288</v>
      </c>
      <c r="S3458" s="2">
        <f>IF(E3458=0,0,E3458/D3458*100)</f>
        <v>147.66666666666666</v>
      </c>
      <c r="T3458" s="4">
        <f>IF(E3458=0,0,E3458/P3458)</f>
        <v>35.44</v>
      </c>
      <c r="U3458" t="str">
        <f>PROPER(LEFT(R3458,(SEARCH("/",R3458)-2)+1))</f>
        <v>Publishing</v>
      </c>
      <c r="V3458" t="str">
        <f>PROPER(RIGHT(R3458,LEN(R3458)-SEARCH("/",R3458)))</f>
        <v>Radio &amp; Podcasts</v>
      </c>
    </row>
    <row r="3459" spans="1:22" x14ac:dyDescent="0.25">
      <c r="A3459">
        <v>1485</v>
      </c>
      <c r="B3459" s="7" t="s">
        <v>1486</v>
      </c>
      <c r="C3459" s="7" t="s">
        <v>5595</v>
      </c>
      <c r="D3459" s="4">
        <v>6700</v>
      </c>
      <c r="E3459" s="4">
        <v>150</v>
      </c>
      <c r="F3459" t="s">
        <v>8221</v>
      </c>
      <c r="G3459" t="s">
        <v>8224</v>
      </c>
      <c r="H3459" t="s">
        <v>8246</v>
      </c>
      <c r="I3459">
        <v>1434827173</v>
      </c>
      <c r="J3459" s="11">
        <f>(((I3459/60)/60)/24)+DATE(1970,1,1)</f>
        <v>42175.795983796299</v>
      </c>
      <c r="K3459">
        <v>1430939173</v>
      </c>
      <c r="L3459" s="15">
        <f>(((K3459/60)/60)/24)+DATE(1970,1,1)</f>
        <v>42130.795983796299</v>
      </c>
      <c r="M3459" s="63">
        <f>DATEDIF(L3459,J3459,"D")</f>
        <v>45</v>
      </c>
      <c r="N3459" s="5">
        <v>45</v>
      </c>
      <c r="O3459" t="b">
        <v>0</v>
      </c>
      <c r="P3459">
        <v>3</v>
      </c>
      <c r="Q3459" t="b">
        <v>0</v>
      </c>
      <c r="R3459" t="s">
        <v>8275</v>
      </c>
      <c r="S3459" s="2">
        <f>IF(E3459=0,0,E3459/D3459*100)</f>
        <v>2.2388059701492535</v>
      </c>
      <c r="T3459" s="4">
        <f>IF(E3459=0,0,E3459/P3459)</f>
        <v>50</v>
      </c>
      <c r="U3459" t="str">
        <f>PROPER(LEFT(R3459,(SEARCH("/",R3459)-2)+1))</f>
        <v>Publishing</v>
      </c>
      <c r="V3459" t="str">
        <f>PROPER(RIGHT(R3459,LEN(R3459)-SEARCH("/",R3459)))</f>
        <v>Fiction</v>
      </c>
    </row>
    <row r="3460" spans="1:22" x14ac:dyDescent="0.25">
      <c r="A3460">
        <v>1498</v>
      </c>
      <c r="B3460" s="7" t="s">
        <v>1499</v>
      </c>
      <c r="C3460" s="7" t="s">
        <v>5608</v>
      </c>
      <c r="D3460" s="4">
        <v>3000</v>
      </c>
      <c r="E3460" s="4">
        <v>57</v>
      </c>
      <c r="F3460" t="s">
        <v>8221</v>
      </c>
      <c r="G3460" t="s">
        <v>8224</v>
      </c>
      <c r="H3460" t="s">
        <v>8246</v>
      </c>
      <c r="I3460">
        <v>1409787378</v>
      </c>
      <c r="J3460" s="11">
        <f>(((I3460/60)/60)/24)+DATE(1970,1,1)</f>
        <v>41885.983541666668</v>
      </c>
      <c r="K3460">
        <v>1405899378</v>
      </c>
      <c r="L3460" s="15">
        <f>(((K3460/60)/60)/24)+DATE(1970,1,1)</f>
        <v>41840.983541666668</v>
      </c>
      <c r="M3460" s="63">
        <f>DATEDIF(L3460,J3460,"D")</f>
        <v>45</v>
      </c>
      <c r="N3460" s="5">
        <v>45</v>
      </c>
      <c r="O3460" t="b">
        <v>0</v>
      </c>
      <c r="P3460">
        <v>3</v>
      </c>
      <c r="Q3460" t="b">
        <v>0</v>
      </c>
      <c r="R3460" t="s">
        <v>8275</v>
      </c>
      <c r="S3460" s="2">
        <f>IF(E3460=0,0,E3460/D3460*100)</f>
        <v>1.9</v>
      </c>
      <c r="T3460" s="4">
        <f>IF(E3460=0,0,E3460/P3460)</f>
        <v>19</v>
      </c>
      <c r="U3460" t="str">
        <f>PROPER(LEFT(R3460,(SEARCH("/",R3460)-2)+1))</f>
        <v>Publishing</v>
      </c>
      <c r="V3460" t="str">
        <f>PROPER(RIGHT(R3460,LEN(R3460)-SEARCH("/",R3460)))</f>
        <v>Fiction</v>
      </c>
    </row>
    <row r="3461" spans="1:22" x14ac:dyDescent="0.25">
      <c r="A3461">
        <v>1538</v>
      </c>
      <c r="B3461" s="7" t="s">
        <v>1539</v>
      </c>
      <c r="C3461" s="7" t="s">
        <v>5648</v>
      </c>
      <c r="D3461" s="4">
        <v>7000</v>
      </c>
      <c r="E3461" s="4">
        <v>7184</v>
      </c>
      <c r="F3461" t="s">
        <v>8219</v>
      </c>
      <c r="G3461" t="s">
        <v>8224</v>
      </c>
      <c r="H3461" t="s">
        <v>8246</v>
      </c>
      <c r="I3461">
        <v>1421952370</v>
      </c>
      <c r="J3461" s="11">
        <f>(((I3461/60)/60)/24)+DATE(1970,1,1)</f>
        <v>42026.782060185185</v>
      </c>
      <c r="K3461">
        <v>1418064370</v>
      </c>
      <c r="L3461" s="15">
        <f>(((K3461/60)/60)/24)+DATE(1970,1,1)</f>
        <v>41981.782060185185</v>
      </c>
      <c r="M3461" s="63">
        <f>DATEDIF(L3461,J3461,"D")</f>
        <v>45</v>
      </c>
      <c r="N3461" s="5">
        <v>45</v>
      </c>
      <c r="O3461" t="b">
        <v>1</v>
      </c>
      <c r="P3461">
        <v>46</v>
      </c>
      <c r="Q3461" t="b">
        <v>1</v>
      </c>
      <c r="R3461" t="s">
        <v>8285</v>
      </c>
      <c r="S3461" s="2">
        <f>IF(E3461=0,0,E3461/D3461*100)</f>
        <v>102.62857142857142</v>
      </c>
      <c r="T3461" s="4">
        <f>IF(E3461=0,0,E3461/P3461)</f>
        <v>156.17391304347825</v>
      </c>
      <c r="U3461" t="str">
        <f>PROPER(LEFT(R3461,(SEARCH("/",R3461)-2)+1))</f>
        <v>Photography</v>
      </c>
      <c r="V3461" t="str">
        <f>PROPER(RIGHT(R3461,LEN(R3461)-SEARCH("/",R3461)))</f>
        <v>Photobooks</v>
      </c>
    </row>
    <row r="3462" spans="1:22" x14ac:dyDescent="0.25">
      <c r="A3462">
        <v>1576</v>
      </c>
      <c r="B3462" s="7" t="s">
        <v>1577</v>
      </c>
      <c r="C3462" s="7" t="s">
        <v>5686</v>
      </c>
      <c r="D3462" s="4">
        <v>5000</v>
      </c>
      <c r="E3462" s="4">
        <v>650</v>
      </c>
      <c r="F3462" t="s">
        <v>8220</v>
      </c>
      <c r="G3462" t="s">
        <v>8224</v>
      </c>
      <c r="H3462" t="s">
        <v>8246</v>
      </c>
      <c r="I3462">
        <v>1435698368</v>
      </c>
      <c r="J3462" s="11">
        <f>(((I3462/60)/60)/24)+DATE(1970,1,1)</f>
        <v>42185.879259259258</v>
      </c>
      <c r="K3462">
        <v>1431810368</v>
      </c>
      <c r="L3462" s="15">
        <f>(((K3462/60)/60)/24)+DATE(1970,1,1)</f>
        <v>42140.879259259258</v>
      </c>
      <c r="M3462" s="63">
        <f>DATEDIF(L3462,J3462,"D")</f>
        <v>45</v>
      </c>
      <c r="N3462" s="5">
        <v>45</v>
      </c>
      <c r="O3462" t="b">
        <v>0</v>
      </c>
      <c r="P3462">
        <v>10</v>
      </c>
      <c r="Q3462" t="b">
        <v>0</v>
      </c>
      <c r="R3462" t="s">
        <v>8290</v>
      </c>
      <c r="S3462" s="2">
        <f>IF(E3462=0,0,E3462/D3462*100)</f>
        <v>13</v>
      </c>
      <c r="T3462" s="4">
        <f>IF(E3462=0,0,E3462/P3462)</f>
        <v>65</v>
      </c>
      <c r="U3462" t="str">
        <f>PROPER(LEFT(R3462,(SEARCH("/",R3462)-2)+1))</f>
        <v>Publishing</v>
      </c>
      <c r="V3462" t="str">
        <f>PROPER(RIGHT(R3462,LEN(R3462)-SEARCH("/",R3462)))</f>
        <v>Art Books</v>
      </c>
    </row>
    <row r="3463" spans="1:22" x14ac:dyDescent="0.25">
      <c r="A3463">
        <v>1592</v>
      </c>
      <c r="B3463" s="7" t="s">
        <v>1593</v>
      </c>
      <c r="C3463" s="7" t="s">
        <v>5702</v>
      </c>
      <c r="D3463" s="4">
        <v>25</v>
      </c>
      <c r="E3463" s="4">
        <v>0</v>
      </c>
      <c r="F3463" t="s">
        <v>8221</v>
      </c>
      <c r="G3463" t="s">
        <v>8224</v>
      </c>
      <c r="H3463" t="s">
        <v>8246</v>
      </c>
      <c r="I3463">
        <v>1427503485</v>
      </c>
      <c r="J3463" s="11">
        <f>(((I3463/60)/60)/24)+DATE(1970,1,1)</f>
        <v>42091.031076388885</v>
      </c>
      <c r="K3463">
        <v>1423619085</v>
      </c>
      <c r="L3463" s="15">
        <f>(((K3463/60)/60)/24)+DATE(1970,1,1)</f>
        <v>42046.072743055556</v>
      </c>
      <c r="M3463" s="63">
        <f>DATEDIF(L3463,J3463,"D")</f>
        <v>45</v>
      </c>
      <c r="N3463" s="5">
        <v>45</v>
      </c>
      <c r="O3463" t="b">
        <v>0</v>
      </c>
      <c r="P3463">
        <v>0</v>
      </c>
      <c r="Q3463" t="b">
        <v>0</v>
      </c>
      <c r="R3463" t="s">
        <v>8291</v>
      </c>
      <c r="S3463" s="2">
        <f>IF(E3463=0,0,E3463/D3463*100)</f>
        <v>0</v>
      </c>
      <c r="T3463" s="4">
        <f>IF(E3463=0,0,E3463/P3463)</f>
        <v>0</v>
      </c>
      <c r="U3463" t="str">
        <f>PROPER(LEFT(R3463,(SEARCH("/",R3463)-2)+1))</f>
        <v>Photography</v>
      </c>
      <c r="V3463" t="str">
        <f>PROPER(RIGHT(R3463,LEN(R3463)-SEARCH("/",R3463)))</f>
        <v>Places</v>
      </c>
    </row>
    <row r="3464" spans="1:22" x14ac:dyDescent="0.25">
      <c r="A3464">
        <v>1596</v>
      </c>
      <c r="B3464" s="7" t="s">
        <v>1597</v>
      </c>
      <c r="C3464" s="7" t="s">
        <v>5706</v>
      </c>
      <c r="D3464" s="4">
        <v>3250</v>
      </c>
      <c r="E3464" s="4">
        <v>75</v>
      </c>
      <c r="F3464" t="s">
        <v>8221</v>
      </c>
      <c r="G3464" t="s">
        <v>8225</v>
      </c>
      <c r="H3464" t="s">
        <v>8247</v>
      </c>
      <c r="I3464">
        <v>1418469569</v>
      </c>
      <c r="J3464" s="11">
        <f>(((I3464/60)/60)/24)+DATE(1970,1,1)</f>
        <v>41986.471863425926</v>
      </c>
      <c r="K3464">
        <v>1414577969</v>
      </c>
      <c r="L3464" s="15">
        <f>(((K3464/60)/60)/24)+DATE(1970,1,1)</f>
        <v>41941.430196759262</v>
      </c>
      <c r="M3464" s="63">
        <f>DATEDIF(L3464,J3464,"D")</f>
        <v>45</v>
      </c>
      <c r="N3464" s="5">
        <v>45</v>
      </c>
      <c r="O3464" t="b">
        <v>0</v>
      </c>
      <c r="P3464">
        <v>3</v>
      </c>
      <c r="Q3464" t="b">
        <v>0</v>
      </c>
      <c r="R3464" t="s">
        <v>8291</v>
      </c>
      <c r="S3464" s="2">
        <f>IF(E3464=0,0,E3464/D3464*100)</f>
        <v>2.3076923076923079</v>
      </c>
      <c r="T3464" s="4">
        <f>IF(E3464=0,0,E3464/P3464)</f>
        <v>25</v>
      </c>
      <c r="U3464" t="str">
        <f>PROPER(LEFT(R3464,(SEARCH("/",R3464)-2)+1))</f>
        <v>Photography</v>
      </c>
      <c r="V3464" t="str">
        <f>PROPER(RIGHT(R3464,LEN(R3464)-SEARCH("/",R3464)))</f>
        <v>Places</v>
      </c>
    </row>
    <row r="3465" spans="1:22" x14ac:dyDescent="0.25">
      <c r="A3465">
        <v>1615</v>
      </c>
      <c r="B3465" s="7" t="s">
        <v>1616</v>
      </c>
      <c r="C3465" s="7" t="s">
        <v>5725</v>
      </c>
      <c r="D3465" s="4">
        <v>8000</v>
      </c>
      <c r="E3465" s="4">
        <v>9130</v>
      </c>
      <c r="F3465" t="s">
        <v>8219</v>
      </c>
      <c r="G3465" t="s">
        <v>8224</v>
      </c>
      <c r="H3465" t="s">
        <v>8246</v>
      </c>
      <c r="I3465">
        <v>1323742396</v>
      </c>
      <c r="J3465" s="11">
        <f>(((I3465/60)/60)/24)+DATE(1970,1,1)</f>
        <v>40890.092546296299</v>
      </c>
      <c r="K3465">
        <v>1319850796</v>
      </c>
      <c r="L3465" s="15">
        <f>(((K3465/60)/60)/24)+DATE(1970,1,1)</f>
        <v>40845.050879629627</v>
      </c>
      <c r="M3465" s="63">
        <f>DATEDIF(L3465,J3465,"D")</f>
        <v>45</v>
      </c>
      <c r="N3465" s="5">
        <v>45</v>
      </c>
      <c r="O3465" t="b">
        <v>0</v>
      </c>
      <c r="P3465">
        <v>136</v>
      </c>
      <c r="Q3465" t="b">
        <v>1</v>
      </c>
      <c r="R3465" t="s">
        <v>8276</v>
      </c>
      <c r="S3465" s="2">
        <f>IF(E3465=0,0,E3465/D3465*100)</f>
        <v>114.12500000000001</v>
      </c>
      <c r="T3465" s="4">
        <f>IF(E3465=0,0,E3465/P3465)</f>
        <v>67.132352941176464</v>
      </c>
      <c r="U3465" t="str">
        <f>PROPER(LEFT(R3465,(SEARCH("/",R3465)-2)+1))</f>
        <v>Music</v>
      </c>
      <c r="V3465" t="str">
        <f>PROPER(RIGHT(R3465,LEN(R3465)-SEARCH("/",R3465)))</f>
        <v>Rock</v>
      </c>
    </row>
    <row r="3466" spans="1:22" x14ac:dyDescent="0.25">
      <c r="A3466">
        <v>1629</v>
      </c>
      <c r="B3466" s="7" t="s">
        <v>1630</v>
      </c>
      <c r="C3466" s="7" t="s">
        <v>5739</v>
      </c>
      <c r="D3466" s="4">
        <v>6000</v>
      </c>
      <c r="E3466" s="4">
        <v>6220</v>
      </c>
      <c r="F3466" t="s">
        <v>8219</v>
      </c>
      <c r="G3466" t="s">
        <v>8224</v>
      </c>
      <c r="H3466" t="s">
        <v>8246</v>
      </c>
      <c r="I3466">
        <v>1392929333</v>
      </c>
      <c r="J3466" s="11">
        <f>(((I3466/60)/60)/24)+DATE(1970,1,1)</f>
        <v>41690.867280092592</v>
      </c>
      <c r="K3466">
        <v>1389041333</v>
      </c>
      <c r="L3466" s="15">
        <f>(((K3466/60)/60)/24)+DATE(1970,1,1)</f>
        <v>41645.867280092592</v>
      </c>
      <c r="M3466" s="63">
        <f>DATEDIF(L3466,J3466,"D")</f>
        <v>45</v>
      </c>
      <c r="N3466" s="5">
        <v>45</v>
      </c>
      <c r="O3466" t="b">
        <v>0</v>
      </c>
      <c r="P3466">
        <v>82</v>
      </c>
      <c r="Q3466" t="b">
        <v>1</v>
      </c>
      <c r="R3466" t="s">
        <v>8276</v>
      </c>
      <c r="S3466" s="2">
        <f>IF(E3466=0,0,E3466/D3466*100)</f>
        <v>103.66666666666666</v>
      </c>
      <c r="T3466" s="4">
        <f>IF(E3466=0,0,E3466/P3466)</f>
        <v>75.853658536585371</v>
      </c>
      <c r="U3466" t="str">
        <f>PROPER(LEFT(R3466,(SEARCH("/",R3466)-2)+1))</f>
        <v>Music</v>
      </c>
      <c r="V3466" t="str">
        <f>PROPER(RIGHT(R3466,LEN(R3466)-SEARCH("/",R3466)))</f>
        <v>Rock</v>
      </c>
    </row>
    <row r="3467" spans="1:22" x14ac:dyDescent="0.25">
      <c r="A3467">
        <v>1638</v>
      </c>
      <c r="B3467" s="7" t="s">
        <v>1639</v>
      </c>
      <c r="C3467" s="7" t="s">
        <v>5748</v>
      </c>
      <c r="D3467" s="4">
        <v>1000</v>
      </c>
      <c r="E3467" s="4">
        <v>1050</v>
      </c>
      <c r="F3467" t="s">
        <v>8219</v>
      </c>
      <c r="G3467" t="s">
        <v>8224</v>
      </c>
      <c r="H3467" t="s">
        <v>8246</v>
      </c>
      <c r="I3467">
        <v>1362086700</v>
      </c>
      <c r="J3467" s="11">
        <f>(((I3467/60)/60)/24)+DATE(1970,1,1)</f>
        <v>41333.892361111109</v>
      </c>
      <c r="K3467">
        <v>1358180968</v>
      </c>
      <c r="L3467" s="15">
        <f>(((K3467/60)/60)/24)+DATE(1970,1,1)</f>
        <v>41288.68712962963</v>
      </c>
      <c r="M3467" s="63">
        <f>DATEDIF(L3467,J3467,"D")</f>
        <v>45</v>
      </c>
      <c r="N3467" s="5">
        <v>45</v>
      </c>
      <c r="O3467" t="b">
        <v>0</v>
      </c>
      <c r="P3467">
        <v>27</v>
      </c>
      <c r="Q3467" t="b">
        <v>1</v>
      </c>
      <c r="R3467" t="s">
        <v>8276</v>
      </c>
      <c r="S3467" s="2">
        <f>IF(E3467=0,0,E3467/D3467*100)</f>
        <v>105</v>
      </c>
      <c r="T3467" s="4">
        <f>IF(E3467=0,0,E3467/P3467)</f>
        <v>38.888888888888886</v>
      </c>
      <c r="U3467" t="str">
        <f>PROPER(LEFT(R3467,(SEARCH("/",R3467)-2)+1))</f>
        <v>Music</v>
      </c>
      <c r="V3467" t="str">
        <f>PROPER(RIGHT(R3467,LEN(R3467)-SEARCH("/",R3467)))</f>
        <v>Rock</v>
      </c>
    </row>
    <row r="3468" spans="1:22" x14ac:dyDescent="0.25">
      <c r="A3468">
        <v>1649</v>
      </c>
      <c r="B3468" s="7" t="s">
        <v>1650</v>
      </c>
      <c r="C3468" s="7" t="s">
        <v>5759</v>
      </c>
      <c r="D3468" s="4">
        <v>3800</v>
      </c>
      <c r="E3468" s="4">
        <v>3822.33</v>
      </c>
      <c r="F3468" t="s">
        <v>8219</v>
      </c>
      <c r="G3468" t="s">
        <v>8224</v>
      </c>
      <c r="H3468" t="s">
        <v>8246</v>
      </c>
      <c r="I3468">
        <v>1400862355</v>
      </c>
      <c r="J3468" s="11">
        <f>(((I3468/60)/60)/24)+DATE(1970,1,1)</f>
        <v>41782.684664351851</v>
      </c>
      <c r="K3468">
        <v>1396974355</v>
      </c>
      <c r="L3468" s="15">
        <f>(((K3468/60)/60)/24)+DATE(1970,1,1)</f>
        <v>41737.684664351851</v>
      </c>
      <c r="M3468" s="63">
        <f>DATEDIF(L3468,J3468,"D")</f>
        <v>45</v>
      </c>
      <c r="N3468" s="5">
        <v>45</v>
      </c>
      <c r="O3468" t="b">
        <v>0</v>
      </c>
      <c r="P3468">
        <v>81</v>
      </c>
      <c r="Q3468" t="b">
        <v>1</v>
      </c>
      <c r="R3468" t="s">
        <v>8292</v>
      </c>
      <c r="S3468" s="2">
        <f>IF(E3468=0,0,E3468/D3468*100)</f>
        <v>100.58763157894737</v>
      </c>
      <c r="T3468" s="4">
        <f>IF(E3468=0,0,E3468/P3468)</f>
        <v>47.189259259259259</v>
      </c>
      <c r="U3468" t="str">
        <f>PROPER(LEFT(R3468,(SEARCH("/",R3468)-2)+1))</f>
        <v>Music</v>
      </c>
      <c r="V3468" t="str">
        <f>PROPER(RIGHT(R3468,LEN(R3468)-SEARCH("/",R3468)))</f>
        <v>Pop</v>
      </c>
    </row>
    <row r="3469" spans="1:22" x14ac:dyDescent="0.25">
      <c r="A3469">
        <v>1664</v>
      </c>
      <c r="B3469" s="7" t="s">
        <v>1665</v>
      </c>
      <c r="C3469" s="7" t="s">
        <v>5774</v>
      </c>
      <c r="D3469" s="4">
        <v>2500</v>
      </c>
      <c r="E3469" s="4">
        <v>3060.22</v>
      </c>
      <c r="F3469" t="s">
        <v>8219</v>
      </c>
      <c r="G3469" t="s">
        <v>8224</v>
      </c>
      <c r="H3469" t="s">
        <v>8246</v>
      </c>
      <c r="I3469">
        <v>1331870340</v>
      </c>
      <c r="J3469" s="11">
        <f>(((I3469/60)/60)/24)+DATE(1970,1,1)</f>
        <v>40984.165972222225</v>
      </c>
      <c r="K3469">
        <v>1328033818</v>
      </c>
      <c r="L3469" s="15">
        <f>(((K3469/60)/60)/24)+DATE(1970,1,1)</f>
        <v>40939.761782407404</v>
      </c>
      <c r="M3469" s="63">
        <f>DATEDIF(L3469,J3469,"D")</f>
        <v>45</v>
      </c>
      <c r="N3469" s="5">
        <v>45</v>
      </c>
      <c r="O3469" t="b">
        <v>0</v>
      </c>
      <c r="P3469">
        <v>89</v>
      </c>
      <c r="Q3469" t="b">
        <v>1</v>
      </c>
      <c r="R3469" t="s">
        <v>8292</v>
      </c>
      <c r="S3469" s="2">
        <f>IF(E3469=0,0,E3469/D3469*100)</f>
        <v>122.40879999999999</v>
      </c>
      <c r="T3469" s="4">
        <f>IF(E3469=0,0,E3469/P3469)</f>
        <v>34.384494382022467</v>
      </c>
      <c r="U3469" t="str">
        <f>PROPER(LEFT(R3469,(SEARCH("/",R3469)-2)+1))</f>
        <v>Music</v>
      </c>
      <c r="V3469" t="str">
        <f>PROPER(RIGHT(R3469,LEN(R3469)-SEARCH("/",R3469)))</f>
        <v>Pop</v>
      </c>
    </row>
    <row r="3470" spans="1:22" x14ac:dyDescent="0.25">
      <c r="A3470">
        <v>1741</v>
      </c>
      <c r="B3470" s="7" t="s">
        <v>1742</v>
      </c>
      <c r="C3470" s="7" t="s">
        <v>5851</v>
      </c>
      <c r="D3470" s="4">
        <v>1200</v>
      </c>
      <c r="E3470" s="4">
        <v>1330</v>
      </c>
      <c r="F3470" t="s">
        <v>8219</v>
      </c>
      <c r="G3470" t="s">
        <v>8225</v>
      </c>
      <c r="H3470" t="s">
        <v>8247</v>
      </c>
      <c r="I3470">
        <v>1433948671</v>
      </c>
      <c r="J3470" s="11">
        <f>(((I3470/60)/60)/24)+DATE(1970,1,1)</f>
        <v>42165.628136574072</v>
      </c>
      <c r="K3470">
        <v>1430060671</v>
      </c>
      <c r="L3470" s="15">
        <f>(((K3470/60)/60)/24)+DATE(1970,1,1)</f>
        <v>42120.628136574072</v>
      </c>
      <c r="M3470" s="63">
        <f>DATEDIF(L3470,J3470,"D")</f>
        <v>45</v>
      </c>
      <c r="N3470" s="5">
        <v>45</v>
      </c>
      <c r="O3470" t="b">
        <v>0</v>
      </c>
      <c r="P3470">
        <v>52</v>
      </c>
      <c r="Q3470" t="b">
        <v>1</v>
      </c>
      <c r="R3470" t="s">
        <v>8285</v>
      </c>
      <c r="S3470" s="2">
        <f>IF(E3470=0,0,E3470/D3470*100)</f>
        <v>110.83333333333334</v>
      </c>
      <c r="T3470" s="4">
        <f>IF(E3470=0,0,E3470/P3470)</f>
        <v>25.576923076923077</v>
      </c>
      <c r="U3470" t="str">
        <f>PROPER(LEFT(R3470,(SEARCH("/",R3470)-2)+1))</f>
        <v>Photography</v>
      </c>
      <c r="V3470" t="str">
        <f>PROPER(RIGHT(R3470,LEN(R3470)-SEARCH("/",R3470)))</f>
        <v>Photobooks</v>
      </c>
    </row>
    <row r="3471" spans="1:22" x14ac:dyDescent="0.25">
      <c r="A3471">
        <v>1744</v>
      </c>
      <c r="B3471" s="7" t="s">
        <v>1745</v>
      </c>
      <c r="C3471" s="7" t="s">
        <v>5854</v>
      </c>
      <c r="D3471" s="4">
        <v>5500</v>
      </c>
      <c r="E3471" s="4">
        <v>6515</v>
      </c>
      <c r="F3471" t="s">
        <v>8219</v>
      </c>
      <c r="G3471" t="s">
        <v>8225</v>
      </c>
      <c r="H3471" t="s">
        <v>8247</v>
      </c>
      <c r="I3471">
        <v>1425821477</v>
      </c>
      <c r="J3471" s="11">
        <f>(((I3471/60)/60)/24)+DATE(1970,1,1)</f>
        <v>42071.563391203701</v>
      </c>
      <c r="K3471">
        <v>1421937077</v>
      </c>
      <c r="L3471" s="15">
        <f>(((K3471/60)/60)/24)+DATE(1970,1,1)</f>
        <v>42026.605057870373</v>
      </c>
      <c r="M3471" s="63">
        <f>DATEDIF(L3471,J3471,"D")</f>
        <v>45</v>
      </c>
      <c r="N3471" s="5">
        <v>45</v>
      </c>
      <c r="O3471" t="b">
        <v>0</v>
      </c>
      <c r="P3471">
        <v>70</v>
      </c>
      <c r="Q3471" t="b">
        <v>1</v>
      </c>
      <c r="R3471" t="s">
        <v>8285</v>
      </c>
      <c r="S3471" s="2">
        <f>IF(E3471=0,0,E3471/D3471*100)</f>
        <v>118.45454545454545</v>
      </c>
      <c r="T3471" s="4">
        <f>IF(E3471=0,0,E3471/P3471)</f>
        <v>93.071428571428569</v>
      </c>
      <c r="U3471" t="str">
        <f>PROPER(LEFT(R3471,(SEARCH("/",R3471)-2)+1))</f>
        <v>Photography</v>
      </c>
      <c r="V3471" t="str">
        <f>PROPER(RIGHT(R3471,LEN(R3471)-SEARCH("/",R3471)))</f>
        <v>Photobooks</v>
      </c>
    </row>
    <row r="3472" spans="1:22" x14ac:dyDescent="0.25">
      <c r="A3472">
        <v>1773</v>
      </c>
      <c r="B3472" s="7" t="s">
        <v>1774</v>
      </c>
      <c r="C3472" s="7" t="s">
        <v>5883</v>
      </c>
      <c r="D3472" s="4">
        <v>30000</v>
      </c>
      <c r="E3472" s="4">
        <v>1877</v>
      </c>
      <c r="F3472" t="s">
        <v>8221</v>
      </c>
      <c r="G3472" t="s">
        <v>8224</v>
      </c>
      <c r="H3472" t="s">
        <v>8246</v>
      </c>
      <c r="I3472">
        <v>1421691298</v>
      </c>
      <c r="J3472" s="11">
        <f>(((I3472/60)/60)/24)+DATE(1970,1,1)</f>
        <v>42023.760393518518</v>
      </c>
      <c r="K3472">
        <v>1417803298</v>
      </c>
      <c r="L3472" s="15">
        <f>(((K3472/60)/60)/24)+DATE(1970,1,1)</f>
        <v>41978.760393518518</v>
      </c>
      <c r="M3472" s="63">
        <f>DATEDIF(L3472,J3472,"D")</f>
        <v>45</v>
      </c>
      <c r="N3472" s="5">
        <v>45</v>
      </c>
      <c r="O3472" t="b">
        <v>1</v>
      </c>
      <c r="P3472">
        <v>19</v>
      </c>
      <c r="Q3472" t="b">
        <v>0</v>
      </c>
      <c r="R3472" t="s">
        <v>8285</v>
      </c>
      <c r="S3472" s="2">
        <f>IF(E3472=0,0,E3472/D3472*100)</f>
        <v>6.2566666666666677</v>
      </c>
      <c r="T3472" s="4">
        <f>IF(E3472=0,0,E3472/P3472)</f>
        <v>98.78947368421052</v>
      </c>
      <c r="U3472" t="str">
        <f>PROPER(LEFT(R3472,(SEARCH("/",R3472)-2)+1))</f>
        <v>Photography</v>
      </c>
      <c r="V3472" t="str">
        <f>PROPER(RIGHT(R3472,LEN(R3472)-SEARCH("/",R3472)))</f>
        <v>Photobooks</v>
      </c>
    </row>
    <row r="3473" spans="1:22" x14ac:dyDescent="0.25">
      <c r="A3473">
        <v>1775</v>
      </c>
      <c r="B3473" s="7" t="s">
        <v>1776</v>
      </c>
      <c r="C3473" s="7" t="s">
        <v>5885</v>
      </c>
      <c r="D3473" s="4">
        <v>32500</v>
      </c>
      <c r="E3473" s="4">
        <v>21158</v>
      </c>
      <c r="F3473" t="s">
        <v>8221</v>
      </c>
      <c r="G3473" t="s">
        <v>8224</v>
      </c>
      <c r="H3473" t="s">
        <v>8246</v>
      </c>
      <c r="I3473">
        <v>1414193160</v>
      </c>
      <c r="J3473" s="11">
        <f>(((I3473/60)/60)/24)+DATE(1970,1,1)</f>
        <v>41936.976388888892</v>
      </c>
      <c r="K3473">
        <v>1410305160</v>
      </c>
      <c r="L3473" s="15">
        <f>(((K3473/60)/60)/24)+DATE(1970,1,1)</f>
        <v>41891.976388888892</v>
      </c>
      <c r="M3473" s="63">
        <f>DATEDIF(L3473,J3473,"D")</f>
        <v>45</v>
      </c>
      <c r="N3473" s="5">
        <v>45</v>
      </c>
      <c r="O3473" t="b">
        <v>1</v>
      </c>
      <c r="P3473">
        <v>124</v>
      </c>
      <c r="Q3473" t="b">
        <v>0</v>
      </c>
      <c r="R3473" t="s">
        <v>8285</v>
      </c>
      <c r="S3473" s="2">
        <f>IF(E3473=0,0,E3473/D3473*100)</f>
        <v>65.101538461538468</v>
      </c>
      <c r="T3473" s="4">
        <f>IF(E3473=0,0,E3473/P3473)</f>
        <v>170.62903225806451</v>
      </c>
      <c r="U3473" t="str">
        <f>PROPER(LEFT(R3473,(SEARCH("/",R3473)-2)+1))</f>
        <v>Photography</v>
      </c>
      <c r="V3473" t="str">
        <f>PROPER(RIGHT(R3473,LEN(R3473)-SEARCH("/",R3473)))</f>
        <v>Photobooks</v>
      </c>
    </row>
    <row r="3474" spans="1:22" x14ac:dyDescent="0.25">
      <c r="A3474">
        <v>1778</v>
      </c>
      <c r="B3474" s="7" t="s">
        <v>1779</v>
      </c>
      <c r="C3474" s="7" t="s">
        <v>5888</v>
      </c>
      <c r="D3474" s="4">
        <v>50000</v>
      </c>
      <c r="E3474" s="4">
        <v>995</v>
      </c>
      <c r="F3474" t="s">
        <v>8221</v>
      </c>
      <c r="G3474" t="s">
        <v>8224</v>
      </c>
      <c r="H3474" t="s">
        <v>8246</v>
      </c>
      <c r="I3474">
        <v>1427485395</v>
      </c>
      <c r="J3474" s="11">
        <f>(((I3474/60)/60)/24)+DATE(1970,1,1)</f>
        <v>42090.821701388893</v>
      </c>
      <c r="K3474">
        <v>1423600995</v>
      </c>
      <c r="L3474" s="15">
        <f>(((K3474/60)/60)/24)+DATE(1970,1,1)</f>
        <v>42045.86336805555</v>
      </c>
      <c r="M3474" s="63">
        <f>DATEDIF(L3474,J3474,"D")</f>
        <v>45</v>
      </c>
      <c r="N3474" s="5">
        <v>45</v>
      </c>
      <c r="O3474" t="b">
        <v>1</v>
      </c>
      <c r="P3474">
        <v>15</v>
      </c>
      <c r="Q3474" t="b">
        <v>0</v>
      </c>
      <c r="R3474" t="s">
        <v>8285</v>
      </c>
      <c r="S3474" s="2">
        <f>IF(E3474=0,0,E3474/D3474*100)</f>
        <v>1.9900000000000002</v>
      </c>
      <c r="T3474" s="4">
        <f>IF(E3474=0,0,E3474/P3474)</f>
        <v>66.333333333333329</v>
      </c>
      <c r="U3474" t="str">
        <f>PROPER(LEFT(R3474,(SEARCH("/",R3474)-2)+1))</f>
        <v>Photography</v>
      </c>
      <c r="V3474" t="str">
        <f>PROPER(RIGHT(R3474,LEN(R3474)-SEARCH("/",R3474)))</f>
        <v>Photobooks</v>
      </c>
    </row>
    <row r="3475" spans="1:22" x14ac:dyDescent="0.25">
      <c r="A3475">
        <v>1821</v>
      </c>
      <c r="B3475" s="7" t="s">
        <v>1822</v>
      </c>
      <c r="C3475" s="7" t="s">
        <v>5931</v>
      </c>
      <c r="D3475" s="4">
        <v>2500</v>
      </c>
      <c r="E3475" s="4">
        <v>3372.25</v>
      </c>
      <c r="F3475" t="s">
        <v>8219</v>
      </c>
      <c r="G3475" t="s">
        <v>8224</v>
      </c>
      <c r="H3475" t="s">
        <v>8246</v>
      </c>
      <c r="I3475">
        <v>1330760367</v>
      </c>
      <c r="J3475" s="11">
        <f>(((I3475/60)/60)/24)+DATE(1970,1,1)</f>
        <v>40971.319062499999</v>
      </c>
      <c r="K3475">
        <v>1326872367</v>
      </c>
      <c r="L3475" s="15">
        <f>(((K3475/60)/60)/24)+DATE(1970,1,1)</f>
        <v>40926.319062499999</v>
      </c>
      <c r="M3475" s="63">
        <f>DATEDIF(L3475,J3475,"D")</f>
        <v>45</v>
      </c>
      <c r="N3475" s="5">
        <v>45</v>
      </c>
      <c r="O3475" t="b">
        <v>0</v>
      </c>
      <c r="P3475">
        <v>57</v>
      </c>
      <c r="Q3475" t="b">
        <v>1</v>
      </c>
      <c r="R3475" t="s">
        <v>8276</v>
      </c>
      <c r="S3475" s="2">
        <f>IF(E3475=0,0,E3475/D3475*100)</f>
        <v>134.88999999999999</v>
      </c>
      <c r="T3475" s="4">
        <f>IF(E3475=0,0,E3475/P3475)</f>
        <v>59.162280701754383</v>
      </c>
      <c r="U3475" t="str">
        <f>PROPER(LEFT(R3475,(SEARCH("/",R3475)-2)+1))</f>
        <v>Music</v>
      </c>
      <c r="V3475" t="str">
        <f>PROPER(RIGHT(R3475,LEN(R3475)-SEARCH("/",R3475)))</f>
        <v>Rock</v>
      </c>
    </row>
    <row r="3476" spans="1:22" x14ac:dyDescent="0.25">
      <c r="A3476">
        <v>1855</v>
      </c>
      <c r="B3476" s="7" t="s">
        <v>1856</v>
      </c>
      <c r="C3476" s="7" t="s">
        <v>5965</v>
      </c>
      <c r="D3476" s="4">
        <v>8750</v>
      </c>
      <c r="E3476" s="4">
        <v>13480.16</v>
      </c>
      <c r="F3476" t="s">
        <v>8219</v>
      </c>
      <c r="G3476" t="s">
        <v>8229</v>
      </c>
      <c r="H3476" t="s">
        <v>8251</v>
      </c>
      <c r="I3476">
        <v>1389012940</v>
      </c>
      <c r="J3476" s="11">
        <f>(((I3476/60)/60)/24)+DATE(1970,1,1)</f>
        <v>41645.538657407407</v>
      </c>
      <c r="K3476">
        <v>1385124940</v>
      </c>
      <c r="L3476" s="15">
        <f>(((K3476/60)/60)/24)+DATE(1970,1,1)</f>
        <v>41600.538657407407</v>
      </c>
      <c r="M3476" s="63">
        <f>DATEDIF(L3476,J3476,"D")</f>
        <v>45</v>
      </c>
      <c r="N3476" s="5">
        <v>45</v>
      </c>
      <c r="O3476" t="b">
        <v>0</v>
      </c>
      <c r="P3476">
        <v>191</v>
      </c>
      <c r="Q3476" t="b">
        <v>1</v>
      </c>
      <c r="R3476" t="s">
        <v>8276</v>
      </c>
      <c r="S3476" s="2">
        <f>IF(E3476=0,0,E3476/D3476*100)</f>
        <v>154.05897142857143</v>
      </c>
      <c r="T3476" s="4">
        <f>IF(E3476=0,0,E3476/P3476)</f>
        <v>70.576753926701571</v>
      </c>
      <c r="U3476" t="str">
        <f>PROPER(LEFT(R3476,(SEARCH("/",R3476)-2)+1))</f>
        <v>Music</v>
      </c>
      <c r="V3476" t="str">
        <f>PROPER(RIGHT(R3476,LEN(R3476)-SEARCH("/",R3476)))</f>
        <v>Rock</v>
      </c>
    </row>
    <row r="3477" spans="1:22" x14ac:dyDescent="0.25">
      <c r="A3477">
        <v>1889</v>
      </c>
      <c r="B3477" s="7" t="s">
        <v>1890</v>
      </c>
      <c r="C3477" s="7" t="s">
        <v>5999</v>
      </c>
      <c r="D3477" s="4">
        <v>2000</v>
      </c>
      <c r="E3477" s="4">
        <v>2132</v>
      </c>
      <c r="F3477" t="s">
        <v>8219</v>
      </c>
      <c r="G3477" t="s">
        <v>8224</v>
      </c>
      <c r="H3477" t="s">
        <v>8246</v>
      </c>
      <c r="I3477">
        <v>1363024946</v>
      </c>
      <c r="J3477" s="11">
        <f>(((I3477/60)/60)/24)+DATE(1970,1,1)</f>
        <v>41344.751689814817</v>
      </c>
      <c r="K3477">
        <v>1359140546</v>
      </c>
      <c r="L3477" s="15">
        <f>(((K3477/60)/60)/24)+DATE(1970,1,1)</f>
        <v>41299.793356481481</v>
      </c>
      <c r="M3477" s="63">
        <f>DATEDIF(L3477,J3477,"D")</f>
        <v>45</v>
      </c>
      <c r="N3477" s="5">
        <v>45</v>
      </c>
      <c r="O3477" t="b">
        <v>0</v>
      </c>
      <c r="P3477">
        <v>44</v>
      </c>
      <c r="Q3477" t="b">
        <v>1</v>
      </c>
      <c r="R3477" t="s">
        <v>8279</v>
      </c>
      <c r="S3477" s="2">
        <f>IF(E3477=0,0,E3477/D3477*100)</f>
        <v>106.60000000000001</v>
      </c>
      <c r="T3477" s="4">
        <f>IF(E3477=0,0,E3477/P3477)</f>
        <v>48.454545454545453</v>
      </c>
      <c r="U3477" t="str">
        <f>PROPER(LEFT(R3477,(SEARCH("/",R3477)-2)+1))</f>
        <v>Music</v>
      </c>
      <c r="V3477" t="str">
        <f>PROPER(RIGHT(R3477,LEN(R3477)-SEARCH("/",R3477)))</f>
        <v>Indie Rock</v>
      </c>
    </row>
    <row r="3478" spans="1:22" x14ac:dyDescent="0.25">
      <c r="A3478">
        <v>1904</v>
      </c>
      <c r="B3478" s="7" t="s">
        <v>1905</v>
      </c>
      <c r="C3478" s="7" t="s">
        <v>6014</v>
      </c>
      <c r="D3478" s="4">
        <v>50000</v>
      </c>
      <c r="E3478" s="4">
        <v>50</v>
      </c>
      <c r="F3478" t="s">
        <v>8221</v>
      </c>
      <c r="G3478" t="s">
        <v>8224</v>
      </c>
      <c r="H3478" t="s">
        <v>8246</v>
      </c>
      <c r="I3478">
        <v>1451752021</v>
      </c>
      <c r="J3478" s="11">
        <f>(((I3478/60)/60)/24)+DATE(1970,1,1)</f>
        <v>42371.685428240744</v>
      </c>
      <c r="K3478">
        <v>1447864021</v>
      </c>
      <c r="L3478" s="15">
        <f>(((K3478/60)/60)/24)+DATE(1970,1,1)</f>
        <v>42326.685428240744</v>
      </c>
      <c r="M3478" s="63">
        <f>DATEDIF(L3478,J3478,"D")</f>
        <v>45</v>
      </c>
      <c r="N3478" s="5">
        <v>45</v>
      </c>
      <c r="O3478" t="b">
        <v>0</v>
      </c>
      <c r="P3478">
        <v>2</v>
      </c>
      <c r="Q3478" t="b">
        <v>0</v>
      </c>
      <c r="R3478" t="s">
        <v>8294</v>
      </c>
      <c r="S3478" s="2">
        <f>IF(E3478=0,0,E3478/D3478*100)</f>
        <v>0.1</v>
      </c>
      <c r="T3478" s="4">
        <f>IF(E3478=0,0,E3478/P3478)</f>
        <v>25</v>
      </c>
      <c r="U3478" t="str">
        <f>PROPER(LEFT(R3478,(SEARCH("/",R3478)-2)+1))</f>
        <v>Technology</v>
      </c>
      <c r="V3478" t="str">
        <f>PROPER(RIGHT(R3478,LEN(R3478)-SEARCH("/",R3478)))</f>
        <v>Gadgets</v>
      </c>
    </row>
    <row r="3479" spans="1:22" x14ac:dyDescent="0.25">
      <c r="A3479">
        <v>1943</v>
      </c>
      <c r="B3479" s="7" t="s">
        <v>1944</v>
      </c>
      <c r="C3479" s="7" t="s">
        <v>6053</v>
      </c>
      <c r="D3479" s="4">
        <v>10000</v>
      </c>
      <c r="E3479" s="4">
        <v>170525</v>
      </c>
      <c r="F3479" t="s">
        <v>8219</v>
      </c>
      <c r="G3479" t="s">
        <v>8224</v>
      </c>
      <c r="H3479" t="s">
        <v>8246</v>
      </c>
      <c r="I3479">
        <v>1470896916</v>
      </c>
      <c r="J3479" s="11">
        <f>(((I3479/60)/60)/24)+DATE(1970,1,1)</f>
        <v>42593.269861111112</v>
      </c>
      <c r="K3479">
        <v>1467008916</v>
      </c>
      <c r="L3479" s="15">
        <f>(((K3479/60)/60)/24)+DATE(1970,1,1)</f>
        <v>42548.269861111112</v>
      </c>
      <c r="M3479" s="63">
        <f>DATEDIF(L3479,J3479,"D")</f>
        <v>45</v>
      </c>
      <c r="N3479" s="5">
        <v>45</v>
      </c>
      <c r="O3479" t="b">
        <v>1</v>
      </c>
      <c r="P3479">
        <v>2478</v>
      </c>
      <c r="Q3479" t="b">
        <v>1</v>
      </c>
      <c r="R3479" t="s">
        <v>8295</v>
      </c>
      <c r="S3479" s="2">
        <f>IF(E3479=0,0,E3479/D3479*100)</f>
        <v>1705.2499999999998</v>
      </c>
      <c r="T3479" s="4">
        <f>IF(E3479=0,0,E3479/P3479)</f>
        <v>68.815577078288939</v>
      </c>
      <c r="U3479" t="str">
        <f>PROPER(LEFT(R3479,(SEARCH("/",R3479)-2)+1))</f>
        <v>Technology</v>
      </c>
      <c r="V3479" t="str">
        <f>PROPER(RIGHT(R3479,LEN(R3479)-SEARCH("/",R3479)))</f>
        <v>Hardware</v>
      </c>
    </row>
    <row r="3480" spans="1:22" x14ac:dyDescent="0.25">
      <c r="A3480">
        <v>1956</v>
      </c>
      <c r="B3480" s="7" t="s">
        <v>1957</v>
      </c>
      <c r="C3480" s="7" t="s">
        <v>6066</v>
      </c>
      <c r="D3480" s="4">
        <v>60000</v>
      </c>
      <c r="E3480" s="4">
        <v>176420</v>
      </c>
      <c r="F3480" t="s">
        <v>8219</v>
      </c>
      <c r="G3480" t="s">
        <v>8224</v>
      </c>
      <c r="H3480" t="s">
        <v>8246</v>
      </c>
      <c r="I3480">
        <v>1429391405</v>
      </c>
      <c r="J3480" s="11">
        <f>(((I3480/60)/60)/24)+DATE(1970,1,1)</f>
        <v>42112.882002314815</v>
      </c>
      <c r="K3480">
        <v>1425507005</v>
      </c>
      <c r="L3480" s="15">
        <f>(((K3480/60)/60)/24)+DATE(1970,1,1)</f>
        <v>42067.923668981486</v>
      </c>
      <c r="M3480" s="63">
        <f>DATEDIF(L3480,J3480,"D")</f>
        <v>45</v>
      </c>
      <c r="N3480" s="5">
        <v>45</v>
      </c>
      <c r="O3480" t="b">
        <v>1</v>
      </c>
      <c r="P3480">
        <v>365</v>
      </c>
      <c r="Q3480" t="b">
        <v>1</v>
      </c>
      <c r="R3480" t="s">
        <v>8295</v>
      </c>
      <c r="S3480" s="2">
        <f>IF(E3480=0,0,E3480/D3480*100)</f>
        <v>294.0333333333333</v>
      </c>
      <c r="T3480" s="4">
        <f>IF(E3480=0,0,E3480/P3480)</f>
        <v>483.34246575342468</v>
      </c>
      <c r="U3480" t="str">
        <f>PROPER(LEFT(R3480,(SEARCH("/",R3480)-2)+1))</f>
        <v>Technology</v>
      </c>
      <c r="V3480" t="str">
        <f>PROPER(RIGHT(R3480,LEN(R3480)-SEARCH("/",R3480)))</f>
        <v>Hardware</v>
      </c>
    </row>
    <row r="3481" spans="1:22" x14ac:dyDescent="0.25">
      <c r="A3481">
        <v>1998</v>
      </c>
      <c r="B3481" s="7" t="s">
        <v>1999</v>
      </c>
      <c r="C3481" s="7" t="s">
        <v>6108</v>
      </c>
      <c r="D3481" s="4">
        <v>2500</v>
      </c>
      <c r="E3481" s="4">
        <v>655</v>
      </c>
      <c r="F3481" t="s">
        <v>8221</v>
      </c>
      <c r="G3481" t="s">
        <v>8224</v>
      </c>
      <c r="H3481" t="s">
        <v>8246</v>
      </c>
      <c r="I3481">
        <v>1406861438</v>
      </c>
      <c r="J3481" s="11">
        <f>(((I3481/60)/60)/24)+DATE(1970,1,1)</f>
        <v>41852.118495370371</v>
      </c>
      <c r="K3481">
        <v>1402973438</v>
      </c>
      <c r="L3481" s="15">
        <f>(((K3481/60)/60)/24)+DATE(1970,1,1)</f>
        <v>41807.118495370371</v>
      </c>
      <c r="M3481" s="63">
        <f>DATEDIF(L3481,J3481,"D")</f>
        <v>45</v>
      </c>
      <c r="N3481" s="5">
        <v>45</v>
      </c>
      <c r="O3481" t="b">
        <v>0</v>
      </c>
      <c r="P3481">
        <v>3</v>
      </c>
      <c r="Q3481" t="b">
        <v>0</v>
      </c>
      <c r="R3481" t="s">
        <v>8296</v>
      </c>
      <c r="S3481" s="2">
        <f>IF(E3481=0,0,E3481/D3481*100)</f>
        <v>26.200000000000003</v>
      </c>
      <c r="T3481" s="4">
        <f>IF(E3481=0,0,E3481/P3481)</f>
        <v>218.33333333333334</v>
      </c>
      <c r="U3481" t="str">
        <f>PROPER(LEFT(R3481,(SEARCH("/",R3481)-2)+1))</f>
        <v>Photography</v>
      </c>
      <c r="V3481" t="str">
        <f>PROPER(RIGHT(R3481,LEN(R3481)-SEARCH("/",R3481)))</f>
        <v>People</v>
      </c>
    </row>
    <row r="3482" spans="1:22" x14ac:dyDescent="0.25">
      <c r="A3482">
        <v>2021</v>
      </c>
      <c r="B3482" s="7" t="s">
        <v>2022</v>
      </c>
      <c r="C3482" s="7" t="s">
        <v>6131</v>
      </c>
      <c r="D3482" s="4">
        <v>5000</v>
      </c>
      <c r="E3482" s="4">
        <v>14055</v>
      </c>
      <c r="F3482" t="s">
        <v>8219</v>
      </c>
      <c r="G3482" t="s">
        <v>8224</v>
      </c>
      <c r="H3482" t="s">
        <v>8246</v>
      </c>
      <c r="I3482">
        <v>1411522897</v>
      </c>
      <c r="J3482" s="11">
        <f>(((I3482/60)/60)/24)+DATE(1970,1,1)</f>
        <v>41906.070567129631</v>
      </c>
      <c r="K3482">
        <v>1407634897</v>
      </c>
      <c r="L3482" s="15">
        <f>(((K3482/60)/60)/24)+DATE(1970,1,1)</f>
        <v>41861.070567129631</v>
      </c>
      <c r="M3482" s="63">
        <f>DATEDIF(L3482,J3482,"D")</f>
        <v>45</v>
      </c>
      <c r="N3482" s="5">
        <v>45</v>
      </c>
      <c r="O3482" t="b">
        <v>1</v>
      </c>
      <c r="P3482">
        <v>95</v>
      </c>
      <c r="Q3482" t="b">
        <v>1</v>
      </c>
      <c r="R3482" t="s">
        <v>8295</v>
      </c>
      <c r="S3482" s="2">
        <f>IF(E3482=0,0,E3482/D3482*100)</f>
        <v>281.10000000000002</v>
      </c>
      <c r="T3482" s="4">
        <f>IF(E3482=0,0,E3482/P3482)</f>
        <v>147.94736842105263</v>
      </c>
      <c r="U3482" t="str">
        <f>PROPER(LEFT(R3482,(SEARCH("/",R3482)-2)+1))</f>
        <v>Technology</v>
      </c>
      <c r="V3482" t="str">
        <f>PROPER(RIGHT(R3482,LEN(R3482)-SEARCH("/",R3482)))</f>
        <v>Hardware</v>
      </c>
    </row>
    <row r="3483" spans="1:22" x14ac:dyDescent="0.25">
      <c r="A3483">
        <v>2027</v>
      </c>
      <c r="B3483" s="7" t="s">
        <v>2028</v>
      </c>
      <c r="C3483" s="7" t="s">
        <v>6137</v>
      </c>
      <c r="D3483" s="4">
        <v>100000</v>
      </c>
      <c r="E3483" s="4">
        <v>120249</v>
      </c>
      <c r="F3483" t="s">
        <v>8219</v>
      </c>
      <c r="G3483" t="s">
        <v>8224</v>
      </c>
      <c r="H3483" t="s">
        <v>8246</v>
      </c>
      <c r="I3483">
        <v>1427740319</v>
      </c>
      <c r="J3483" s="11">
        <f>(((I3483/60)/60)/24)+DATE(1970,1,1)</f>
        <v>42093.772210648152</v>
      </c>
      <c r="K3483">
        <v>1423855919</v>
      </c>
      <c r="L3483" s="15">
        <f>(((K3483/60)/60)/24)+DATE(1970,1,1)</f>
        <v>42048.813877314817</v>
      </c>
      <c r="M3483" s="63">
        <f>DATEDIF(L3483,J3483,"D")</f>
        <v>45</v>
      </c>
      <c r="N3483" s="5">
        <v>45</v>
      </c>
      <c r="O3483" t="b">
        <v>1</v>
      </c>
      <c r="P3483">
        <v>539</v>
      </c>
      <c r="Q3483" t="b">
        <v>1</v>
      </c>
      <c r="R3483" t="s">
        <v>8295</v>
      </c>
      <c r="S3483" s="2">
        <f>IF(E3483=0,0,E3483/D3483*100)</f>
        <v>120.24900000000001</v>
      </c>
      <c r="T3483" s="4">
        <f>IF(E3483=0,0,E3483/P3483)</f>
        <v>223.09647495361781</v>
      </c>
      <c r="U3483" t="str">
        <f>PROPER(LEFT(R3483,(SEARCH("/",R3483)-2)+1))</f>
        <v>Technology</v>
      </c>
      <c r="V3483" t="str">
        <f>PROPER(RIGHT(R3483,LEN(R3483)-SEARCH("/",R3483)))</f>
        <v>Hardware</v>
      </c>
    </row>
    <row r="3484" spans="1:22" x14ac:dyDescent="0.25">
      <c r="A3484">
        <v>2052</v>
      </c>
      <c r="B3484" s="7" t="s">
        <v>2053</v>
      </c>
      <c r="C3484" s="7" t="s">
        <v>6162</v>
      </c>
      <c r="D3484" s="4">
        <v>50000</v>
      </c>
      <c r="E3484" s="4">
        <v>176524</v>
      </c>
      <c r="F3484" t="s">
        <v>8219</v>
      </c>
      <c r="G3484" t="s">
        <v>8224</v>
      </c>
      <c r="H3484" t="s">
        <v>8246</v>
      </c>
      <c r="I3484">
        <v>1455933653</v>
      </c>
      <c r="J3484" s="11">
        <f>(((I3484/60)/60)/24)+DATE(1970,1,1)</f>
        <v>42420.08394675926</v>
      </c>
      <c r="K3484">
        <v>1452045653</v>
      </c>
      <c r="L3484" s="15">
        <f>(((K3484/60)/60)/24)+DATE(1970,1,1)</f>
        <v>42375.08394675926</v>
      </c>
      <c r="M3484" s="63">
        <f>DATEDIF(L3484,J3484,"D")</f>
        <v>45</v>
      </c>
      <c r="N3484" s="5">
        <v>45</v>
      </c>
      <c r="O3484" t="b">
        <v>0</v>
      </c>
      <c r="P3484">
        <v>541</v>
      </c>
      <c r="Q3484" t="b">
        <v>1</v>
      </c>
      <c r="R3484" t="s">
        <v>8295</v>
      </c>
      <c r="S3484" s="2">
        <f>IF(E3484=0,0,E3484/D3484*100)</f>
        <v>353.048</v>
      </c>
      <c r="T3484" s="4">
        <f>IF(E3484=0,0,E3484/P3484)</f>
        <v>326.29205175600737</v>
      </c>
      <c r="U3484" t="str">
        <f>PROPER(LEFT(R3484,(SEARCH("/",R3484)-2)+1))</f>
        <v>Technology</v>
      </c>
      <c r="V3484" t="str">
        <f>PROPER(RIGHT(R3484,LEN(R3484)-SEARCH("/",R3484)))</f>
        <v>Hardware</v>
      </c>
    </row>
    <row r="3485" spans="1:22" x14ac:dyDescent="0.25">
      <c r="A3485">
        <v>2071</v>
      </c>
      <c r="B3485" s="7" t="s">
        <v>2072</v>
      </c>
      <c r="C3485" s="7" t="s">
        <v>6181</v>
      </c>
      <c r="D3485" s="4">
        <v>20000</v>
      </c>
      <c r="E3485" s="4">
        <v>56146</v>
      </c>
      <c r="F3485" t="s">
        <v>8219</v>
      </c>
      <c r="G3485" t="s">
        <v>8224</v>
      </c>
      <c r="H3485" t="s">
        <v>8246</v>
      </c>
      <c r="I3485">
        <v>1475390484</v>
      </c>
      <c r="J3485" s="11">
        <f>(((I3485/60)/60)/24)+DATE(1970,1,1)</f>
        <v>42645.278749999998</v>
      </c>
      <c r="K3485">
        <v>1471502484</v>
      </c>
      <c r="L3485" s="15">
        <f>(((K3485/60)/60)/24)+DATE(1970,1,1)</f>
        <v>42600.278749999998</v>
      </c>
      <c r="M3485" s="63">
        <f>DATEDIF(L3485,J3485,"D")</f>
        <v>45</v>
      </c>
      <c r="N3485" s="5">
        <v>45</v>
      </c>
      <c r="O3485" t="b">
        <v>0</v>
      </c>
      <c r="P3485">
        <v>278</v>
      </c>
      <c r="Q3485" t="b">
        <v>1</v>
      </c>
      <c r="R3485" t="s">
        <v>8295</v>
      </c>
      <c r="S3485" s="2">
        <f>IF(E3485=0,0,E3485/D3485*100)</f>
        <v>280.73</v>
      </c>
      <c r="T3485" s="4">
        <f>IF(E3485=0,0,E3485/P3485)</f>
        <v>201.96402877697841</v>
      </c>
      <c r="U3485" t="str">
        <f>PROPER(LEFT(R3485,(SEARCH("/",R3485)-2)+1))</f>
        <v>Technology</v>
      </c>
      <c r="V3485" t="str">
        <f>PROPER(RIGHT(R3485,LEN(R3485)-SEARCH("/",R3485)))</f>
        <v>Hardware</v>
      </c>
    </row>
    <row r="3486" spans="1:22" x14ac:dyDescent="0.25">
      <c r="A3486">
        <v>2073</v>
      </c>
      <c r="B3486" s="7" t="s">
        <v>2074</v>
      </c>
      <c r="C3486" s="7" t="s">
        <v>6183</v>
      </c>
      <c r="D3486" s="4">
        <v>100000</v>
      </c>
      <c r="E3486" s="4">
        <v>152604.29999999999</v>
      </c>
      <c r="F3486" t="s">
        <v>8219</v>
      </c>
      <c r="G3486" t="s">
        <v>8224</v>
      </c>
      <c r="H3486" t="s">
        <v>8246</v>
      </c>
      <c r="I3486">
        <v>1431100918</v>
      </c>
      <c r="J3486" s="11">
        <f>(((I3486/60)/60)/24)+DATE(1970,1,1)</f>
        <v>42132.668032407411</v>
      </c>
      <c r="K3486">
        <v>1427212918</v>
      </c>
      <c r="L3486" s="15">
        <f>(((K3486/60)/60)/24)+DATE(1970,1,1)</f>
        <v>42087.668032407411</v>
      </c>
      <c r="M3486" s="63">
        <f>DATEDIF(L3486,J3486,"D")</f>
        <v>45</v>
      </c>
      <c r="N3486" s="5">
        <v>45</v>
      </c>
      <c r="O3486" t="b">
        <v>0</v>
      </c>
      <c r="P3486">
        <v>470</v>
      </c>
      <c r="Q3486" t="b">
        <v>1</v>
      </c>
      <c r="R3486" t="s">
        <v>8295</v>
      </c>
      <c r="S3486" s="2">
        <f>IF(E3486=0,0,E3486/D3486*100)</f>
        <v>152.60429999999999</v>
      </c>
      <c r="T3486" s="4">
        <f>IF(E3486=0,0,E3486/P3486)</f>
        <v>324.69</v>
      </c>
      <c r="U3486" t="str">
        <f>PROPER(LEFT(R3486,(SEARCH("/",R3486)-2)+1))</f>
        <v>Technology</v>
      </c>
      <c r="V3486" t="str">
        <f>PROPER(RIGHT(R3486,LEN(R3486)-SEARCH("/",R3486)))</f>
        <v>Hardware</v>
      </c>
    </row>
    <row r="3487" spans="1:22" x14ac:dyDescent="0.25">
      <c r="A3487">
        <v>2156</v>
      </c>
      <c r="B3487" s="7" t="s">
        <v>2157</v>
      </c>
      <c r="C3487" s="7" t="s">
        <v>6266</v>
      </c>
      <c r="D3487" s="4">
        <v>56000</v>
      </c>
      <c r="E3487" s="4">
        <v>1493</v>
      </c>
      <c r="F3487" t="s">
        <v>8221</v>
      </c>
      <c r="G3487" t="s">
        <v>8224</v>
      </c>
      <c r="H3487" t="s">
        <v>8246</v>
      </c>
      <c r="I3487">
        <v>1379363406</v>
      </c>
      <c r="J3487" s="11">
        <f>(((I3487/60)/60)/24)+DATE(1970,1,1)</f>
        <v>41533.85423611111</v>
      </c>
      <c r="K3487">
        <v>1375475406</v>
      </c>
      <c r="L3487" s="15">
        <f>(((K3487/60)/60)/24)+DATE(1970,1,1)</f>
        <v>41488.85423611111</v>
      </c>
      <c r="M3487" s="63">
        <f>DATEDIF(L3487,J3487,"D")</f>
        <v>45</v>
      </c>
      <c r="N3487" s="5">
        <v>45</v>
      </c>
      <c r="O3487" t="b">
        <v>0</v>
      </c>
      <c r="P3487">
        <v>83</v>
      </c>
      <c r="Q3487" t="b">
        <v>0</v>
      </c>
      <c r="R3487" t="s">
        <v>8282</v>
      </c>
      <c r="S3487" s="2">
        <f>IF(E3487=0,0,E3487/D3487*100)</f>
        <v>2.6660714285714282</v>
      </c>
      <c r="T3487" s="4">
        <f>IF(E3487=0,0,E3487/P3487)</f>
        <v>17.987951807228917</v>
      </c>
      <c r="U3487" t="str">
        <f>PROPER(LEFT(R3487,(SEARCH("/",R3487)-2)+1))</f>
        <v>Games</v>
      </c>
      <c r="V3487" t="str">
        <f>PROPER(RIGHT(R3487,LEN(R3487)-SEARCH("/",R3487)))</f>
        <v>Video Games</v>
      </c>
    </row>
    <row r="3488" spans="1:22" x14ac:dyDescent="0.25">
      <c r="A3488">
        <v>2158</v>
      </c>
      <c r="B3488" s="7" t="s">
        <v>2159</v>
      </c>
      <c r="C3488" s="7" t="s">
        <v>6268</v>
      </c>
      <c r="D3488" s="4">
        <v>300000</v>
      </c>
      <c r="E3488" s="4">
        <v>19770.11</v>
      </c>
      <c r="F3488" t="s">
        <v>8221</v>
      </c>
      <c r="G3488" t="s">
        <v>8224</v>
      </c>
      <c r="H3488" t="s">
        <v>8246</v>
      </c>
      <c r="I3488">
        <v>1360009774</v>
      </c>
      <c r="J3488" s="11">
        <f>(((I3488/60)/60)/24)+DATE(1970,1,1)</f>
        <v>41309.853865740741</v>
      </c>
      <c r="K3488">
        <v>1356121774</v>
      </c>
      <c r="L3488" s="15">
        <f>(((K3488/60)/60)/24)+DATE(1970,1,1)</f>
        <v>41264.853865740741</v>
      </c>
      <c r="M3488" s="63">
        <f>DATEDIF(L3488,J3488,"D")</f>
        <v>45</v>
      </c>
      <c r="N3488" s="5">
        <v>45</v>
      </c>
      <c r="O3488" t="b">
        <v>0</v>
      </c>
      <c r="P3488">
        <v>311</v>
      </c>
      <c r="Q3488" t="b">
        <v>0</v>
      </c>
      <c r="R3488" t="s">
        <v>8282</v>
      </c>
      <c r="S3488" s="2">
        <f>IF(E3488=0,0,E3488/D3488*100)</f>
        <v>6.5900366666666672</v>
      </c>
      <c r="T3488" s="4">
        <f>IF(E3488=0,0,E3488/P3488)</f>
        <v>63.569485530546629</v>
      </c>
      <c r="U3488" t="str">
        <f>PROPER(LEFT(R3488,(SEARCH("/",R3488)-2)+1))</f>
        <v>Games</v>
      </c>
      <c r="V3488" t="str">
        <f>PROPER(RIGHT(R3488,LEN(R3488)-SEARCH("/",R3488)))</f>
        <v>Video Games</v>
      </c>
    </row>
    <row r="3489" spans="1:22" x14ac:dyDescent="0.25">
      <c r="A3489">
        <v>2166</v>
      </c>
      <c r="B3489" s="7" t="s">
        <v>2167</v>
      </c>
      <c r="C3489" s="7" t="s">
        <v>6276</v>
      </c>
      <c r="D3489" s="4">
        <v>2000</v>
      </c>
      <c r="E3489" s="4">
        <v>2932</v>
      </c>
      <c r="F3489" t="s">
        <v>8219</v>
      </c>
      <c r="G3489" t="s">
        <v>8224</v>
      </c>
      <c r="H3489" t="s">
        <v>8246</v>
      </c>
      <c r="I3489">
        <v>1417813618</v>
      </c>
      <c r="J3489" s="11">
        <f>(((I3489/60)/60)/24)+DATE(1970,1,1)</f>
        <v>41978.879837962959</v>
      </c>
      <c r="K3489">
        <v>1413922018</v>
      </c>
      <c r="L3489" s="15">
        <f>(((K3489/60)/60)/24)+DATE(1970,1,1)</f>
        <v>41933.838171296295</v>
      </c>
      <c r="M3489" s="63">
        <f>DATEDIF(L3489,J3489,"D")</f>
        <v>45</v>
      </c>
      <c r="N3489" s="5">
        <v>45</v>
      </c>
      <c r="O3489" t="b">
        <v>0</v>
      </c>
      <c r="P3489">
        <v>32</v>
      </c>
      <c r="Q3489" t="b">
        <v>1</v>
      </c>
      <c r="R3489" t="s">
        <v>8276</v>
      </c>
      <c r="S3489" s="2">
        <f>IF(E3489=0,0,E3489/D3489*100)</f>
        <v>146.6</v>
      </c>
      <c r="T3489" s="4">
        <f>IF(E3489=0,0,E3489/P3489)</f>
        <v>91.625</v>
      </c>
      <c r="U3489" t="str">
        <f>PROPER(LEFT(R3489,(SEARCH("/",R3489)-2)+1))</f>
        <v>Music</v>
      </c>
      <c r="V3489" t="str">
        <f>PROPER(RIGHT(R3489,LEN(R3489)-SEARCH("/",R3489)))</f>
        <v>Rock</v>
      </c>
    </row>
    <row r="3490" spans="1:22" x14ac:dyDescent="0.25">
      <c r="A3490">
        <v>2346</v>
      </c>
      <c r="B3490" s="7" t="s">
        <v>2347</v>
      </c>
      <c r="C3490" s="7" t="s">
        <v>6456</v>
      </c>
      <c r="D3490" s="4">
        <v>60000</v>
      </c>
      <c r="E3490" s="4">
        <v>39</v>
      </c>
      <c r="F3490" t="s">
        <v>8220</v>
      </c>
      <c r="G3490" t="s">
        <v>8224</v>
      </c>
      <c r="H3490" t="s">
        <v>8246</v>
      </c>
      <c r="I3490">
        <v>1476731431</v>
      </c>
      <c r="J3490" s="11">
        <f>(((I3490/60)/60)/24)+DATE(1970,1,1)</f>
        <v>42660.79896990741</v>
      </c>
      <c r="K3490">
        <v>1472843431</v>
      </c>
      <c r="L3490" s="15">
        <f>(((K3490/60)/60)/24)+DATE(1970,1,1)</f>
        <v>42615.79896990741</v>
      </c>
      <c r="M3490" s="63">
        <f>DATEDIF(L3490,J3490,"D")</f>
        <v>45</v>
      </c>
      <c r="N3490" s="5">
        <v>45</v>
      </c>
      <c r="O3490" t="b">
        <v>0</v>
      </c>
      <c r="P3490">
        <v>3</v>
      </c>
      <c r="Q3490" t="b">
        <v>0</v>
      </c>
      <c r="R3490" t="s">
        <v>8272</v>
      </c>
      <c r="S3490" s="2">
        <f>IF(E3490=0,0,E3490/D3490*100)</f>
        <v>6.5000000000000002E-2</v>
      </c>
      <c r="T3490" s="4">
        <f>IF(E3490=0,0,E3490/P3490)</f>
        <v>13</v>
      </c>
      <c r="U3490" t="str">
        <f>PROPER(LEFT(R3490,(SEARCH("/",R3490)-2)+1))</f>
        <v>Technology</v>
      </c>
      <c r="V3490" t="str">
        <f>PROPER(RIGHT(R3490,LEN(R3490)-SEARCH("/",R3490)))</f>
        <v>Web</v>
      </c>
    </row>
    <row r="3491" spans="1:22" x14ac:dyDescent="0.25">
      <c r="A3491">
        <v>2363</v>
      </c>
      <c r="B3491" s="7" t="s">
        <v>2364</v>
      </c>
      <c r="C3491" s="7" t="s">
        <v>6473</v>
      </c>
      <c r="D3491" s="4">
        <v>175000</v>
      </c>
      <c r="E3491" s="4">
        <v>0</v>
      </c>
      <c r="F3491" t="s">
        <v>8220</v>
      </c>
      <c r="G3491" t="s">
        <v>8224</v>
      </c>
      <c r="H3491" t="s">
        <v>8246</v>
      </c>
      <c r="I3491">
        <v>1451348200</v>
      </c>
      <c r="J3491" s="11">
        <f>(((I3491/60)/60)/24)+DATE(1970,1,1)</f>
        <v>42367.011574074073</v>
      </c>
      <c r="K3491">
        <v>1447460200</v>
      </c>
      <c r="L3491" s="15">
        <f>(((K3491/60)/60)/24)+DATE(1970,1,1)</f>
        <v>42322.011574074073</v>
      </c>
      <c r="M3491" s="63">
        <f>DATEDIF(L3491,J3491,"D")</f>
        <v>45</v>
      </c>
      <c r="N3491" s="5">
        <v>45</v>
      </c>
      <c r="O3491" t="b">
        <v>0</v>
      </c>
      <c r="P3491">
        <v>0</v>
      </c>
      <c r="Q3491" t="b">
        <v>0</v>
      </c>
      <c r="R3491" t="s">
        <v>8272</v>
      </c>
      <c r="S3491" s="2">
        <f>IF(E3491=0,0,E3491/D3491*100)</f>
        <v>0</v>
      </c>
      <c r="T3491" s="4">
        <f>IF(E3491=0,0,E3491/P3491)</f>
        <v>0</v>
      </c>
      <c r="U3491" t="str">
        <f>PROPER(LEFT(R3491,(SEARCH("/",R3491)-2)+1))</f>
        <v>Technology</v>
      </c>
      <c r="V3491" t="str">
        <f>PROPER(RIGHT(R3491,LEN(R3491)-SEARCH("/",R3491)))</f>
        <v>Web</v>
      </c>
    </row>
    <row r="3492" spans="1:22" x14ac:dyDescent="0.25">
      <c r="A3492">
        <v>2368</v>
      </c>
      <c r="B3492" s="7" t="s">
        <v>2369</v>
      </c>
      <c r="C3492" s="7" t="s">
        <v>6478</v>
      </c>
      <c r="D3492" s="4">
        <v>40000</v>
      </c>
      <c r="E3492" s="4">
        <v>100</v>
      </c>
      <c r="F3492" t="s">
        <v>8220</v>
      </c>
      <c r="G3492" t="s">
        <v>8224</v>
      </c>
      <c r="H3492" t="s">
        <v>8246</v>
      </c>
      <c r="I3492">
        <v>1429028365</v>
      </c>
      <c r="J3492" s="11">
        <f>(((I3492/60)/60)/24)+DATE(1970,1,1)</f>
        <v>42108.680150462969</v>
      </c>
      <c r="K3492">
        <v>1425143965</v>
      </c>
      <c r="L3492" s="15">
        <f>(((K3492/60)/60)/24)+DATE(1970,1,1)</f>
        <v>42063.721817129626</v>
      </c>
      <c r="M3492" s="63">
        <f>DATEDIF(L3492,J3492,"D")</f>
        <v>45</v>
      </c>
      <c r="N3492" s="5">
        <v>45</v>
      </c>
      <c r="O3492" t="b">
        <v>0</v>
      </c>
      <c r="P3492">
        <v>2</v>
      </c>
      <c r="Q3492" t="b">
        <v>0</v>
      </c>
      <c r="R3492" t="s">
        <v>8272</v>
      </c>
      <c r="S3492" s="2">
        <f>IF(E3492=0,0,E3492/D3492*100)</f>
        <v>0.25</v>
      </c>
      <c r="T3492" s="4">
        <f>IF(E3492=0,0,E3492/P3492)</f>
        <v>50</v>
      </c>
      <c r="U3492" t="str">
        <f>PROPER(LEFT(R3492,(SEARCH("/",R3492)-2)+1))</f>
        <v>Technology</v>
      </c>
      <c r="V3492" t="str">
        <f>PROPER(RIGHT(R3492,LEN(R3492)-SEARCH("/",R3492)))</f>
        <v>Web</v>
      </c>
    </row>
    <row r="3493" spans="1:22" x14ac:dyDescent="0.25">
      <c r="A3493">
        <v>2379</v>
      </c>
      <c r="B3493" s="7" t="s">
        <v>2380</v>
      </c>
      <c r="C3493" s="7" t="s">
        <v>6489</v>
      </c>
      <c r="D3493" s="4">
        <v>30000</v>
      </c>
      <c r="E3493" s="4">
        <v>0</v>
      </c>
      <c r="F3493" t="s">
        <v>8220</v>
      </c>
      <c r="G3493" t="s">
        <v>8224</v>
      </c>
      <c r="H3493" t="s">
        <v>8246</v>
      </c>
      <c r="I3493">
        <v>1444004616</v>
      </c>
      <c r="J3493" s="11">
        <f>(((I3493/60)/60)/24)+DATE(1970,1,1)</f>
        <v>42282.016388888893</v>
      </c>
      <c r="K3493">
        <v>1440116616</v>
      </c>
      <c r="L3493" s="15">
        <f>(((K3493/60)/60)/24)+DATE(1970,1,1)</f>
        <v>42237.016388888893</v>
      </c>
      <c r="M3493" s="63">
        <f>DATEDIF(L3493,J3493,"D")</f>
        <v>45</v>
      </c>
      <c r="N3493" s="5">
        <v>45</v>
      </c>
      <c r="O3493" t="b">
        <v>0</v>
      </c>
      <c r="P3493">
        <v>0</v>
      </c>
      <c r="Q3493" t="b">
        <v>0</v>
      </c>
      <c r="R3493" t="s">
        <v>8272</v>
      </c>
      <c r="S3493" s="2">
        <f>IF(E3493=0,0,E3493/D3493*100)</f>
        <v>0</v>
      </c>
      <c r="T3493" s="4">
        <f>IF(E3493=0,0,E3493/P3493)</f>
        <v>0</v>
      </c>
      <c r="U3493" t="str">
        <f>PROPER(LEFT(R3493,(SEARCH("/",R3493)-2)+1))</f>
        <v>Technology</v>
      </c>
      <c r="V3493" t="str">
        <f>PROPER(RIGHT(R3493,LEN(R3493)-SEARCH("/",R3493)))</f>
        <v>Web</v>
      </c>
    </row>
    <row r="3494" spans="1:22" x14ac:dyDescent="0.25">
      <c r="A3494">
        <v>2387</v>
      </c>
      <c r="B3494" s="7" t="s">
        <v>2388</v>
      </c>
      <c r="C3494" s="7" t="s">
        <v>6497</v>
      </c>
      <c r="D3494" s="4">
        <v>150000</v>
      </c>
      <c r="E3494" s="4">
        <v>1026</v>
      </c>
      <c r="F3494" t="s">
        <v>8220</v>
      </c>
      <c r="G3494" t="s">
        <v>8224</v>
      </c>
      <c r="H3494" t="s">
        <v>8246</v>
      </c>
      <c r="I3494">
        <v>1469199740</v>
      </c>
      <c r="J3494" s="11">
        <f>(((I3494/60)/60)/24)+DATE(1970,1,1)</f>
        <v>42573.626620370371</v>
      </c>
      <c r="K3494">
        <v>1465311740</v>
      </c>
      <c r="L3494" s="15">
        <f>(((K3494/60)/60)/24)+DATE(1970,1,1)</f>
        <v>42528.626620370371</v>
      </c>
      <c r="M3494" s="63">
        <f>DATEDIF(L3494,J3494,"D")</f>
        <v>45</v>
      </c>
      <c r="N3494" s="5">
        <v>45</v>
      </c>
      <c r="O3494" t="b">
        <v>0</v>
      </c>
      <c r="P3494">
        <v>3</v>
      </c>
      <c r="Q3494" t="b">
        <v>0</v>
      </c>
      <c r="R3494" t="s">
        <v>8272</v>
      </c>
      <c r="S3494" s="2">
        <f>IF(E3494=0,0,E3494/D3494*100)</f>
        <v>0.68399999999999994</v>
      </c>
      <c r="T3494" s="4">
        <f>IF(E3494=0,0,E3494/P3494)</f>
        <v>342</v>
      </c>
      <c r="U3494" t="str">
        <f>PROPER(LEFT(R3494,(SEARCH("/",R3494)-2)+1))</f>
        <v>Technology</v>
      </c>
      <c r="V3494" t="str">
        <f>PROPER(RIGHT(R3494,LEN(R3494)-SEARCH("/",R3494)))</f>
        <v>Web</v>
      </c>
    </row>
    <row r="3495" spans="1:22" x14ac:dyDescent="0.25">
      <c r="A3495">
        <v>2412</v>
      </c>
      <c r="B3495" s="7" t="s">
        <v>2413</v>
      </c>
      <c r="C3495" s="7" t="s">
        <v>6522</v>
      </c>
      <c r="D3495" s="4">
        <v>8000</v>
      </c>
      <c r="E3495" s="4">
        <v>0</v>
      </c>
      <c r="F3495" t="s">
        <v>8221</v>
      </c>
      <c r="G3495" t="s">
        <v>8230</v>
      </c>
      <c r="H3495" t="s">
        <v>8249</v>
      </c>
      <c r="I3495">
        <v>1480185673</v>
      </c>
      <c r="J3495" s="11">
        <f>(((I3495/60)/60)/24)+DATE(1970,1,1)</f>
        <v>42700.778622685189</v>
      </c>
      <c r="K3495">
        <v>1476294073</v>
      </c>
      <c r="L3495" s="15">
        <f>(((K3495/60)/60)/24)+DATE(1970,1,1)</f>
        <v>42655.736956018518</v>
      </c>
      <c r="M3495" s="63">
        <f>DATEDIF(L3495,J3495,"D")</f>
        <v>45</v>
      </c>
      <c r="N3495" s="5">
        <v>45</v>
      </c>
      <c r="O3495" t="b">
        <v>0</v>
      </c>
      <c r="P3495">
        <v>0</v>
      </c>
      <c r="Q3495" t="b">
        <v>0</v>
      </c>
      <c r="R3495" t="s">
        <v>8284</v>
      </c>
      <c r="S3495" s="2">
        <f>IF(E3495=0,0,E3495/D3495*100)</f>
        <v>0</v>
      </c>
      <c r="T3495" s="4">
        <f>IF(E3495=0,0,E3495/P3495)</f>
        <v>0</v>
      </c>
      <c r="U3495" t="str">
        <f>PROPER(LEFT(R3495,(SEARCH("/",R3495)-2)+1))</f>
        <v>Food</v>
      </c>
      <c r="V3495" t="str">
        <f>PROPER(RIGHT(R3495,LEN(R3495)-SEARCH("/",R3495)))</f>
        <v>Food Trucks</v>
      </c>
    </row>
    <row r="3496" spans="1:22" x14ac:dyDescent="0.25">
      <c r="A3496">
        <v>2459</v>
      </c>
      <c r="B3496" s="7" t="s">
        <v>2460</v>
      </c>
      <c r="C3496" s="7" t="s">
        <v>6569</v>
      </c>
      <c r="D3496" s="4">
        <v>30000</v>
      </c>
      <c r="E3496" s="4">
        <v>30675</v>
      </c>
      <c r="F3496" t="s">
        <v>8219</v>
      </c>
      <c r="G3496" t="s">
        <v>8224</v>
      </c>
      <c r="H3496" t="s">
        <v>8246</v>
      </c>
      <c r="I3496">
        <v>1458742685</v>
      </c>
      <c r="J3496" s="11">
        <f>(((I3496/60)/60)/24)+DATE(1970,1,1)</f>
        <v>42452.595891203702</v>
      </c>
      <c r="K3496">
        <v>1454858285</v>
      </c>
      <c r="L3496" s="15">
        <f>(((K3496/60)/60)/24)+DATE(1970,1,1)</f>
        <v>42407.637557870374</v>
      </c>
      <c r="M3496" s="63">
        <f>DATEDIF(L3496,J3496,"D")</f>
        <v>45</v>
      </c>
      <c r="N3496" s="5">
        <v>45</v>
      </c>
      <c r="O3496" t="b">
        <v>0</v>
      </c>
      <c r="P3496">
        <v>282</v>
      </c>
      <c r="Q3496" t="b">
        <v>1</v>
      </c>
      <c r="R3496" t="s">
        <v>8298</v>
      </c>
      <c r="S3496" s="2">
        <f>IF(E3496=0,0,E3496/D3496*100)</f>
        <v>102.25</v>
      </c>
      <c r="T3496" s="4">
        <f>IF(E3496=0,0,E3496/P3496)</f>
        <v>108.77659574468085</v>
      </c>
      <c r="U3496" t="str">
        <f>PROPER(LEFT(R3496,(SEARCH("/",R3496)-2)+1))</f>
        <v>Food</v>
      </c>
      <c r="V3496" t="str">
        <f>PROPER(RIGHT(R3496,LEN(R3496)-SEARCH("/",R3496)))</f>
        <v>Small Batch</v>
      </c>
    </row>
    <row r="3497" spans="1:22" x14ac:dyDescent="0.25">
      <c r="A3497">
        <v>2474</v>
      </c>
      <c r="B3497" s="7" t="s">
        <v>2475</v>
      </c>
      <c r="C3497" s="7" t="s">
        <v>6584</v>
      </c>
      <c r="D3497" s="4">
        <v>5000</v>
      </c>
      <c r="E3497" s="4">
        <v>5000.18</v>
      </c>
      <c r="F3497" t="s">
        <v>8219</v>
      </c>
      <c r="G3497" t="s">
        <v>8224</v>
      </c>
      <c r="H3497" t="s">
        <v>8246</v>
      </c>
      <c r="I3497">
        <v>1286756176</v>
      </c>
      <c r="J3497" s="11">
        <f>(((I3497/60)/60)/24)+DATE(1970,1,1)</f>
        <v>40462.011296296296</v>
      </c>
      <c r="K3497">
        <v>1282868176</v>
      </c>
      <c r="L3497" s="15">
        <f>(((K3497/60)/60)/24)+DATE(1970,1,1)</f>
        <v>40417.011296296296</v>
      </c>
      <c r="M3497" s="63">
        <f>DATEDIF(L3497,J3497,"D")</f>
        <v>45</v>
      </c>
      <c r="N3497" s="5">
        <v>45</v>
      </c>
      <c r="O3497" t="b">
        <v>0</v>
      </c>
      <c r="P3497">
        <v>38</v>
      </c>
      <c r="Q3497" t="b">
        <v>1</v>
      </c>
      <c r="R3497" t="s">
        <v>8279</v>
      </c>
      <c r="S3497" s="2">
        <f>IF(E3497=0,0,E3497/D3497*100)</f>
        <v>100.00360000000002</v>
      </c>
      <c r="T3497" s="4">
        <f>IF(E3497=0,0,E3497/P3497)</f>
        <v>131.58368421052631</v>
      </c>
      <c r="U3497" t="str">
        <f>PROPER(LEFT(R3497,(SEARCH("/",R3497)-2)+1))</f>
        <v>Music</v>
      </c>
      <c r="V3497" t="str">
        <f>PROPER(RIGHT(R3497,LEN(R3497)-SEARCH("/",R3497)))</f>
        <v>Indie Rock</v>
      </c>
    </row>
    <row r="3498" spans="1:22" x14ac:dyDescent="0.25">
      <c r="A3498">
        <v>2477</v>
      </c>
      <c r="B3498" s="7" t="s">
        <v>824</v>
      </c>
      <c r="C3498" s="7" t="s">
        <v>6587</v>
      </c>
      <c r="D3498" s="4">
        <v>750</v>
      </c>
      <c r="E3498" s="4">
        <v>1285</v>
      </c>
      <c r="F3498" t="s">
        <v>8219</v>
      </c>
      <c r="G3498" t="s">
        <v>8224</v>
      </c>
      <c r="H3498" t="s">
        <v>8246</v>
      </c>
      <c r="I3498">
        <v>1344789345</v>
      </c>
      <c r="J3498" s="11">
        <f>(((I3498/60)/60)/24)+DATE(1970,1,1)</f>
        <v>41133.691493055558</v>
      </c>
      <c r="K3498">
        <v>1340901345</v>
      </c>
      <c r="L3498" s="15">
        <f>(((K3498/60)/60)/24)+DATE(1970,1,1)</f>
        <v>41088.691493055558</v>
      </c>
      <c r="M3498" s="63">
        <f>DATEDIF(L3498,J3498,"D")</f>
        <v>45</v>
      </c>
      <c r="N3498" s="5">
        <v>45</v>
      </c>
      <c r="O3498" t="b">
        <v>0</v>
      </c>
      <c r="P3498">
        <v>41</v>
      </c>
      <c r="Q3498" t="b">
        <v>1</v>
      </c>
      <c r="R3498" t="s">
        <v>8279</v>
      </c>
      <c r="S3498" s="2">
        <f>IF(E3498=0,0,E3498/D3498*100)</f>
        <v>171.33333333333334</v>
      </c>
      <c r="T3498" s="4">
        <f>IF(E3498=0,0,E3498/P3498)</f>
        <v>31.341463414634145</v>
      </c>
      <c r="U3498" t="str">
        <f>PROPER(LEFT(R3498,(SEARCH("/",R3498)-2)+1))</f>
        <v>Music</v>
      </c>
      <c r="V3498" t="str">
        <f>PROPER(RIGHT(R3498,LEN(R3498)-SEARCH("/",R3498)))</f>
        <v>Indie Rock</v>
      </c>
    </row>
    <row r="3499" spans="1:22" x14ac:dyDescent="0.25">
      <c r="A3499">
        <v>2482</v>
      </c>
      <c r="B3499" s="7" t="s">
        <v>2482</v>
      </c>
      <c r="C3499" s="7" t="s">
        <v>6592</v>
      </c>
      <c r="D3499" s="4">
        <v>1000</v>
      </c>
      <c r="E3499" s="4">
        <v>1001</v>
      </c>
      <c r="F3499" t="s">
        <v>8219</v>
      </c>
      <c r="G3499" t="s">
        <v>8224</v>
      </c>
      <c r="H3499" t="s">
        <v>8246</v>
      </c>
      <c r="I3499">
        <v>1312224383</v>
      </c>
      <c r="J3499" s="11">
        <f>(((I3499/60)/60)/24)+DATE(1970,1,1)</f>
        <v>40756.782210648147</v>
      </c>
      <c r="K3499">
        <v>1308336383</v>
      </c>
      <c r="L3499" s="15">
        <f>(((K3499/60)/60)/24)+DATE(1970,1,1)</f>
        <v>40711.782210648147</v>
      </c>
      <c r="M3499" s="63">
        <f>DATEDIF(L3499,J3499,"D")</f>
        <v>45</v>
      </c>
      <c r="N3499" s="5">
        <v>45</v>
      </c>
      <c r="O3499" t="b">
        <v>0</v>
      </c>
      <c r="P3499">
        <v>25</v>
      </c>
      <c r="Q3499" t="b">
        <v>1</v>
      </c>
      <c r="R3499" t="s">
        <v>8279</v>
      </c>
      <c r="S3499" s="2">
        <f>IF(E3499=0,0,E3499/D3499*100)</f>
        <v>100.1</v>
      </c>
      <c r="T3499" s="4">
        <f>IF(E3499=0,0,E3499/P3499)</f>
        <v>40.04</v>
      </c>
      <c r="U3499" t="str">
        <f>PROPER(LEFT(R3499,(SEARCH("/",R3499)-2)+1))</f>
        <v>Music</v>
      </c>
      <c r="V3499" t="str">
        <f>PROPER(RIGHT(R3499,LEN(R3499)-SEARCH("/",R3499)))</f>
        <v>Indie Rock</v>
      </c>
    </row>
    <row r="3500" spans="1:22" x14ac:dyDescent="0.25">
      <c r="A3500">
        <v>2493</v>
      </c>
      <c r="B3500" s="7" t="s">
        <v>2493</v>
      </c>
      <c r="C3500" s="7" t="s">
        <v>6603</v>
      </c>
      <c r="D3500" s="4">
        <v>20000</v>
      </c>
      <c r="E3500" s="4">
        <v>25740</v>
      </c>
      <c r="F3500" t="s">
        <v>8219</v>
      </c>
      <c r="G3500" t="s">
        <v>8224</v>
      </c>
      <c r="H3500" t="s">
        <v>8246</v>
      </c>
      <c r="I3500">
        <v>1367208140</v>
      </c>
      <c r="J3500" s="11">
        <f>(((I3500/60)/60)/24)+DATE(1970,1,1)</f>
        <v>41393.168287037035</v>
      </c>
      <c r="K3500">
        <v>1363320140</v>
      </c>
      <c r="L3500" s="15">
        <f>(((K3500/60)/60)/24)+DATE(1970,1,1)</f>
        <v>41348.168287037035</v>
      </c>
      <c r="M3500" s="63">
        <f>DATEDIF(L3500,J3500,"D")</f>
        <v>45</v>
      </c>
      <c r="N3500" s="5">
        <v>45</v>
      </c>
      <c r="O3500" t="b">
        <v>0</v>
      </c>
      <c r="P3500">
        <v>259</v>
      </c>
      <c r="Q3500" t="b">
        <v>1</v>
      </c>
      <c r="R3500" t="s">
        <v>8279</v>
      </c>
      <c r="S3500" s="2">
        <f>IF(E3500=0,0,E3500/D3500*100)</f>
        <v>128.69999999999999</v>
      </c>
      <c r="T3500" s="4">
        <f>IF(E3500=0,0,E3500/P3500)</f>
        <v>99.382239382239376</v>
      </c>
      <c r="U3500" t="str">
        <f>PROPER(LEFT(R3500,(SEARCH("/",R3500)-2)+1))</f>
        <v>Music</v>
      </c>
      <c r="V3500" t="str">
        <f>PROPER(RIGHT(R3500,LEN(R3500)-SEARCH("/",R3500)))</f>
        <v>Indie Rock</v>
      </c>
    </row>
    <row r="3501" spans="1:22" x14ac:dyDescent="0.25">
      <c r="A3501">
        <v>2502</v>
      </c>
      <c r="B3501" s="7" t="s">
        <v>2502</v>
      </c>
      <c r="C3501" s="7" t="s">
        <v>6612</v>
      </c>
      <c r="D3501" s="4">
        <v>110000</v>
      </c>
      <c r="E3501" s="4">
        <v>86</v>
      </c>
      <c r="F3501" t="s">
        <v>8221</v>
      </c>
      <c r="G3501" t="s">
        <v>8224</v>
      </c>
      <c r="H3501" t="s">
        <v>8246</v>
      </c>
      <c r="I3501">
        <v>1411328918</v>
      </c>
      <c r="J3501" s="11">
        <f>(((I3501/60)/60)/24)+DATE(1970,1,1)</f>
        <v>41903.825439814813</v>
      </c>
      <c r="K3501">
        <v>1407440918</v>
      </c>
      <c r="L3501" s="15">
        <f>(((K3501/60)/60)/24)+DATE(1970,1,1)</f>
        <v>41858.825439814813</v>
      </c>
      <c r="M3501" s="63">
        <f>DATEDIF(L3501,J3501,"D")</f>
        <v>45</v>
      </c>
      <c r="N3501" s="5">
        <v>45</v>
      </c>
      <c r="O3501" t="b">
        <v>0</v>
      </c>
      <c r="P3501">
        <v>5</v>
      </c>
      <c r="Q3501" t="b">
        <v>0</v>
      </c>
      <c r="R3501" t="s">
        <v>8299</v>
      </c>
      <c r="S3501" s="2">
        <f>IF(E3501=0,0,E3501/D3501*100)</f>
        <v>7.8181818181818186E-2</v>
      </c>
      <c r="T3501" s="4">
        <f>IF(E3501=0,0,E3501/P3501)</f>
        <v>17.2</v>
      </c>
      <c r="U3501" t="str">
        <f>PROPER(LEFT(R3501,(SEARCH("/",R3501)-2)+1))</f>
        <v>Food</v>
      </c>
      <c r="V3501" t="str">
        <f>PROPER(RIGHT(R3501,LEN(R3501)-SEARCH("/",R3501)))</f>
        <v>Restaurants</v>
      </c>
    </row>
    <row r="3502" spans="1:22" x14ac:dyDescent="0.25">
      <c r="A3502">
        <v>2529</v>
      </c>
      <c r="B3502" s="7" t="s">
        <v>2529</v>
      </c>
      <c r="C3502" s="7" t="s">
        <v>6639</v>
      </c>
      <c r="D3502" s="4">
        <v>6000</v>
      </c>
      <c r="E3502" s="4">
        <v>6257</v>
      </c>
      <c r="F3502" t="s">
        <v>8219</v>
      </c>
      <c r="G3502" t="s">
        <v>8224</v>
      </c>
      <c r="H3502" t="s">
        <v>8246</v>
      </c>
      <c r="I3502">
        <v>1332636975</v>
      </c>
      <c r="J3502" s="11">
        <f>(((I3502/60)/60)/24)+DATE(1970,1,1)</f>
        <v>40993.0390625</v>
      </c>
      <c r="K3502">
        <v>1328752575</v>
      </c>
      <c r="L3502" s="15">
        <f>(((K3502/60)/60)/24)+DATE(1970,1,1)</f>
        <v>40948.080729166664</v>
      </c>
      <c r="M3502" s="63">
        <f>DATEDIF(L3502,J3502,"D")</f>
        <v>45</v>
      </c>
      <c r="N3502" s="5">
        <v>45</v>
      </c>
      <c r="O3502" t="b">
        <v>0</v>
      </c>
      <c r="P3502">
        <v>76</v>
      </c>
      <c r="Q3502" t="b">
        <v>1</v>
      </c>
      <c r="R3502" t="s">
        <v>8300</v>
      </c>
      <c r="S3502" s="2">
        <f>IF(E3502=0,0,E3502/D3502*100)</f>
        <v>104.28333333333333</v>
      </c>
      <c r="T3502" s="4">
        <f>IF(E3502=0,0,E3502/P3502)</f>
        <v>82.328947368421055</v>
      </c>
      <c r="U3502" t="str">
        <f>PROPER(LEFT(R3502,(SEARCH("/",R3502)-2)+1))</f>
        <v>Music</v>
      </c>
      <c r="V3502" t="str">
        <f>PROPER(RIGHT(R3502,LEN(R3502)-SEARCH("/",R3502)))</f>
        <v>Classical Music</v>
      </c>
    </row>
    <row r="3503" spans="1:22" x14ac:dyDescent="0.25">
      <c r="A3503">
        <v>2556</v>
      </c>
      <c r="B3503" s="7" t="s">
        <v>2556</v>
      </c>
      <c r="C3503" s="7" t="s">
        <v>6666</v>
      </c>
      <c r="D3503" s="4">
        <v>745</v>
      </c>
      <c r="E3503" s="4">
        <v>786</v>
      </c>
      <c r="F3503" t="s">
        <v>8219</v>
      </c>
      <c r="G3503" t="s">
        <v>8224</v>
      </c>
      <c r="H3503" t="s">
        <v>8246</v>
      </c>
      <c r="I3503">
        <v>1356392857</v>
      </c>
      <c r="J3503" s="11">
        <f>(((I3503/60)/60)/24)+DATE(1970,1,1)</f>
        <v>41267.991400462961</v>
      </c>
      <c r="K3503">
        <v>1352504857</v>
      </c>
      <c r="L3503" s="15">
        <f>(((K3503/60)/60)/24)+DATE(1970,1,1)</f>
        <v>41222.991400462961</v>
      </c>
      <c r="M3503" s="63">
        <f>DATEDIF(L3503,J3503,"D")</f>
        <v>45</v>
      </c>
      <c r="N3503" s="5">
        <v>45</v>
      </c>
      <c r="O3503" t="b">
        <v>0</v>
      </c>
      <c r="P3503">
        <v>34</v>
      </c>
      <c r="Q3503" t="b">
        <v>1</v>
      </c>
      <c r="R3503" t="s">
        <v>8300</v>
      </c>
      <c r="S3503" s="2">
        <f>IF(E3503=0,0,E3503/D3503*100)</f>
        <v>105.50335570469798</v>
      </c>
      <c r="T3503" s="4">
        <f>IF(E3503=0,0,E3503/P3503)</f>
        <v>23.117647058823529</v>
      </c>
      <c r="U3503" t="str">
        <f>PROPER(LEFT(R3503,(SEARCH("/",R3503)-2)+1))</f>
        <v>Music</v>
      </c>
      <c r="V3503" t="str">
        <f>PROPER(RIGHT(R3503,LEN(R3503)-SEARCH("/",R3503)))</f>
        <v>Classical Music</v>
      </c>
    </row>
    <row r="3504" spans="1:22" x14ac:dyDescent="0.25">
      <c r="A3504">
        <v>2573</v>
      </c>
      <c r="B3504" s="7" t="s">
        <v>2573</v>
      </c>
      <c r="C3504" s="7" t="s">
        <v>6683</v>
      </c>
      <c r="D3504" s="4">
        <v>8000</v>
      </c>
      <c r="E3504" s="4">
        <v>0</v>
      </c>
      <c r="F3504" t="s">
        <v>8220</v>
      </c>
      <c r="G3504" t="s">
        <v>8224</v>
      </c>
      <c r="H3504" t="s">
        <v>8246</v>
      </c>
      <c r="I3504">
        <v>1408803149</v>
      </c>
      <c r="J3504" s="11">
        <f>(((I3504/60)/60)/24)+DATE(1970,1,1)</f>
        <v>41874.592002314814</v>
      </c>
      <c r="K3504">
        <v>1404915149</v>
      </c>
      <c r="L3504" s="15">
        <f>(((K3504/60)/60)/24)+DATE(1970,1,1)</f>
        <v>41829.592002314814</v>
      </c>
      <c r="M3504" s="63">
        <f>DATEDIF(L3504,J3504,"D")</f>
        <v>45</v>
      </c>
      <c r="N3504" s="5">
        <v>45</v>
      </c>
      <c r="O3504" t="b">
        <v>0</v>
      </c>
      <c r="P3504">
        <v>0</v>
      </c>
      <c r="Q3504" t="b">
        <v>0</v>
      </c>
      <c r="R3504" t="s">
        <v>8284</v>
      </c>
      <c r="S3504" s="2">
        <f>IF(E3504=0,0,E3504/D3504*100)</f>
        <v>0</v>
      </c>
      <c r="T3504" s="4">
        <f>IF(E3504=0,0,E3504/P3504)</f>
        <v>0</v>
      </c>
      <c r="U3504" t="str">
        <f>PROPER(LEFT(R3504,(SEARCH("/",R3504)-2)+1))</f>
        <v>Food</v>
      </c>
      <c r="V3504" t="str">
        <f>PROPER(RIGHT(R3504,LEN(R3504)-SEARCH("/",R3504)))</f>
        <v>Food Trucks</v>
      </c>
    </row>
    <row r="3505" spans="1:22" x14ac:dyDescent="0.25">
      <c r="A3505">
        <v>2599</v>
      </c>
      <c r="B3505" s="7" t="s">
        <v>2599</v>
      </c>
      <c r="C3505" s="7" t="s">
        <v>6709</v>
      </c>
      <c r="D3505" s="4">
        <v>9041</v>
      </c>
      <c r="E3505" s="4">
        <v>90</v>
      </c>
      <c r="F3505" t="s">
        <v>8221</v>
      </c>
      <c r="G3505" t="s">
        <v>8224</v>
      </c>
      <c r="H3505" t="s">
        <v>8246</v>
      </c>
      <c r="I3505">
        <v>1407089147</v>
      </c>
      <c r="J3505" s="11">
        <f>(((I3505/60)/60)/24)+DATE(1970,1,1)</f>
        <v>41854.754016203704</v>
      </c>
      <c r="K3505">
        <v>1403201147</v>
      </c>
      <c r="L3505" s="15">
        <f>(((K3505/60)/60)/24)+DATE(1970,1,1)</f>
        <v>41809.754016203704</v>
      </c>
      <c r="M3505" s="63">
        <f>DATEDIF(L3505,J3505,"D")</f>
        <v>45</v>
      </c>
      <c r="N3505" s="5">
        <v>45</v>
      </c>
      <c r="O3505" t="b">
        <v>0</v>
      </c>
      <c r="P3505">
        <v>5</v>
      </c>
      <c r="Q3505" t="b">
        <v>0</v>
      </c>
      <c r="R3505" t="s">
        <v>8284</v>
      </c>
      <c r="S3505" s="2">
        <f>IF(E3505=0,0,E3505/D3505*100)</f>
        <v>0.99546510341776351</v>
      </c>
      <c r="T3505" s="4">
        <f>IF(E3505=0,0,E3505/P3505)</f>
        <v>18</v>
      </c>
      <c r="U3505" t="str">
        <f>PROPER(LEFT(R3505,(SEARCH("/",R3505)-2)+1))</f>
        <v>Food</v>
      </c>
      <c r="V3505" t="str">
        <f>PROPER(RIGHT(R3505,LEN(R3505)-SEARCH("/",R3505)))</f>
        <v>Food Trucks</v>
      </c>
    </row>
    <row r="3506" spans="1:22" x14ac:dyDescent="0.25">
      <c r="A3506">
        <v>2622</v>
      </c>
      <c r="B3506" s="7" t="s">
        <v>2622</v>
      </c>
      <c r="C3506" s="7" t="s">
        <v>6732</v>
      </c>
      <c r="D3506" s="4">
        <v>1500</v>
      </c>
      <c r="E3506" s="4">
        <v>1967.76</v>
      </c>
      <c r="F3506" t="s">
        <v>8219</v>
      </c>
      <c r="G3506" t="s">
        <v>8237</v>
      </c>
      <c r="H3506" t="s">
        <v>8249</v>
      </c>
      <c r="I3506">
        <v>1483120216</v>
      </c>
      <c r="J3506" s="11">
        <f>(((I3506/60)/60)/24)+DATE(1970,1,1)</f>
        <v>42734.74324074074</v>
      </c>
      <c r="K3506">
        <v>1479232216</v>
      </c>
      <c r="L3506" s="15">
        <f>(((K3506/60)/60)/24)+DATE(1970,1,1)</f>
        <v>42689.74324074074</v>
      </c>
      <c r="M3506" s="63">
        <f>DATEDIF(L3506,J3506,"D")</f>
        <v>45</v>
      </c>
      <c r="N3506" s="5">
        <v>45</v>
      </c>
      <c r="O3506" t="b">
        <v>0</v>
      </c>
      <c r="P3506">
        <v>74</v>
      </c>
      <c r="Q3506" t="b">
        <v>1</v>
      </c>
      <c r="R3506" t="s">
        <v>8301</v>
      </c>
      <c r="S3506" s="2">
        <f>IF(E3506=0,0,E3506/D3506*100)</f>
        <v>131.184</v>
      </c>
      <c r="T3506" s="4">
        <f>IF(E3506=0,0,E3506/P3506)</f>
        <v>26.591351351351353</v>
      </c>
      <c r="U3506" t="str">
        <f>PROPER(LEFT(R3506,(SEARCH("/",R3506)-2)+1))</f>
        <v>Technology</v>
      </c>
      <c r="V3506" t="str">
        <f>PROPER(RIGHT(R3506,LEN(R3506)-SEARCH("/",R3506)))</f>
        <v>Space Exploration</v>
      </c>
    </row>
    <row r="3507" spans="1:22" x14ac:dyDescent="0.25">
      <c r="A3507">
        <v>2665</v>
      </c>
      <c r="B3507" s="7" t="s">
        <v>2665</v>
      </c>
      <c r="C3507" s="7" t="s">
        <v>6775</v>
      </c>
      <c r="D3507" s="4">
        <v>3500</v>
      </c>
      <c r="E3507" s="4">
        <v>4310</v>
      </c>
      <c r="F3507" t="s">
        <v>8219</v>
      </c>
      <c r="G3507" t="s">
        <v>8224</v>
      </c>
      <c r="H3507" t="s">
        <v>8246</v>
      </c>
      <c r="I3507">
        <v>1430774974</v>
      </c>
      <c r="J3507" s="11">
        <f>(((I3507/60)/60)/24)+DATE(1970,1,1)</f>
        <v>42128.895532407405</v>
      </c>
      <c r="K3507">
        <v>1426886974</v>
      </c>
      <c r="L3507" s="15">
        <f>(((K3507/60)/60)/24)+DATE(1970,1,1)</f>
        <v>42083.895532407405</v>
      </c>
      <c r="M3507" s="63">
        <f>DATEDIF(L3507,J3507,"D")</f>
        <v>45</v>
      </c>
      <c r="N3507" s="5">
        <v>45</v>
      </c>
      <c r="O3507" t="b">
        <v>0</v>
      </c>
      <c r="P3507">
        <v>46</v>
      </c>
      <c r="Q3507" t="b">
        <v>1</v>
      </c>
      <c r="R3507" t="s">
        <v>8302</v>
      </c>
      <c r="S3507" s="2">
        <f>IF(E3507=0,0,E3507/D3507*100)</f>
        <v>123.14285714285715</v>
      </c>
      <c r="T3507" s="4">
        <f>IF(E3507=0,0,E3507/P3507)</f>
        <v>93.695652173913047</v>
      </c>
      <c r="U3507" t="str">
        <f>PROPER(LEFT(R3507,(SEARCH("/",R3507)-2)+1))</f>
        <v>Technology</v>
      </c>
      <c r="V3507" t="str">
        <f>PROPER(RIGHT(R3507,LEN(R3507)-SEARCH("/",R3507)))</f>
        <v>Makerspaces</v>
      </c>
    </row>
    <row r="3508" spans="1:22" x14ac:dyDescent="0.25">
      <c r="A3508">
        <v>2690</v>
      </c>
      <c r="B3508" s="7" t="s">
        <v>2690</v>
      </c>
      <c r="C3508" s="7" t="s">
        <v>6800</v>
      </c>
      <c r="D3508" s="4">
        <v>80000</v>
      </c>
      <c r="E3508" s="4">
        <v>8586</v>
      </c>
      <c r="F3508" t="s">
        <v>8221</v>
      </c>
      <c r="G3508" t="s">
        <v>8224</v>
      </c>
      <c r="H3508" t="s">
        <v>8246</v>
      </c>
      <c r="I3508">
        <v>1433298676</v>
      </c>
      <c r="J3508" s="11">
        <f>(((I3508/60)/60)/24)+DATE(1970,1,1)</f>
        <v>42158.105046296296</v>
      </c>
      <c r="K3508">
        <v>1429410676</v>
      </c>
      <c r="L3508" s="15">
        <f>(((K3508/60)/60)/24)+DATE(1970,1,1)</f>
        <v>42113.105046296296</v>
      </c>
      <c r="M3508" s="63">
        <f>DATEDIF(L3508,J3508,"D")</f>
        <v>45</v>
      </c>
      <c r="N3508" s="5">
        <v>45</v>
      </c>
      <c r="O3508" t="b">
        <v>0</v>
      </c>
      <c r="P3508">
        <v>118</v>
      </c>
      <c r="Q3508" t="b">
        <v>0</v>
      </c>
      <c r="R3508" t="s">
        <v>8284</v>
      </c>
      <c r="S3508" s="2">
        <f>IF(E3508=0,0,E3508/D3508*100)</f>
        <v>10.7325</v>
      </c>
      <c r="T3508" s="4">
        <f>IF(E3508=0,0,E3508/P3508)</f>
        <v>72.762711864406782</v>
      </c>
      <c r="U3508" t="str">
        <f>PROPER(LEFT(R3508,(SEARCH("/",R3508)-2)+1))</f>
        <v>Food</v>
      </c>
      <c r="V3508" t="str">
        <f>PROPER(RIGHT(R3508,LEN(R3508)-SEARCH("/",R3508)))</f>
        <v>Food Trucks</v>
      </c>
    </row>
    <row r="3509" spans="1:22" x14ac:dyDescent="0.25">
      <c r="A3509">
        <v>2691</v>
      </c>
      <c r="B3509" s="7" t="s">
        <v>2691</v>
      </c>
      <c r="C3509" s="7" t="s">
        <v>6801</v>
      </c>
      <c r="D3509" s="4">
        <v>65000</v>
      </c>
      <c r="E3509" s="4">
        <v>35</v>
      </c>
      <c r="F3509" t="s">
        <v>8221</v>
      </c>
      <c r="G3509" t="s">
        <v>8229</v>
      </c>
      <c r="H3509" t="s">
        <v>8251</v>
      </c>
      <c r="I3509">
        <v>1431278557</v>
      </c>
      <c r="J3509" s="11">
        <f>(((I3509/60)/60)/24)+DATE(1970,1,1)</f>
        <v>42134.724039351851</v>
      </c>
      <c r="K3509">
        <v>1427390557</v>
      </c>
      <c r="L3509" s="15">
        <f>(((K3509/60)/60)/24)+DATE(1970,1,1)</f>
        <v>42089.724039351851</v>
      </c>
      <c r="M3509" s="63">
        <f>DATEDIF(L3509,J3509,"D")</f>
        <v>45</v>
      </c>
      <c r="N3509" s="5">
        <v>45</v>
      </c>
      <c r="O3509" t="b">
        <v>0</v>
      </c>
      <c r="P3509">
        <v>2</v>
      </c>
      <c r="Q3509" t="b">
        <v>0</v>
      </c>
      <c r="R3509" t="s">
        <v>8284</v>
      </c>
      <c r="S3509" s="2">
        <f>IF(E3509=0,0,E3509/D3509*100)</f>
        <v>5.3846153846153842E-2</v>
      </c>
      <c r="T3509" s="4">
        <f>IF(E3509=0,0,E3509/P3509)</f>
        <v>17.5</v>
      </c>
      <c r="U3509" t="str">
        <f>PROPER(LEFT(R3509,(SEARCH("/",R3509)-2)+1))</f>
        <v>Food</v>
      </c>
      <c r="V3509" t="str">
        <f>PROPER(RIGHT(R3509,LEN(R3509)-SEARCH("/",R3509)))</f>
        <v>Food Trucks</v>
      </c>
    </row>
    <row r="3510" spans="1:22" x14ac:dyDescent="0.25">
      <c r="A3510">
        <v>2705</v>
      </c>
      <c r="B3510" s="7" t="s">
        <v>2705</v>
      </c>
      <c r="C3510" s="7" t="s">
        <v>6815</v>
      </c>
      <c r="D3510" s="4">
        <v>16500</v>
      </c>
      <c r="E3510" s="4">
        <v>1739</v>
      </c>
      <c r="F3510" t="s">
        <v>8222</v>
      </c>
      <c r="G3510" t="s">
        <v>8224</v>
      </c>
      <c r="H3510" t="s">
        <v>8246</v>
      </c>
      <c r="I3510">
        <v>1490389158</v>
      </c>
      <c r="J3510" s="11">
        <f>(((I3510/60)/60)/24)+DATE(1970,1,1)</f>
        <v>42818.874513888892</v>
      </c>
      <c r="K3510">
        <v>1486504758</v>
      </c>
      <c r="L3510" s="15">
        <f>(((K3510/60)/60)/24)+DATE(1970,1,1)</f>
        <v>42773.916180555556</v>
      </c>
      <c r="M3510" s="63">
        <f>DATEDIF(L3510,J3510,"D")</f>
        <v>45</v>
      </c>
      <c r="N3510" s="5">
        <v>45</v>
      </c>
      <c r="O3510" t="b">
        <v>0</v>
      </c>
      <c r="P3510">
        <v>8</v>
      </c>
      <c r="Q3510" t="b">
        <v>0</v>
      </c>
      <c r="R3510" t="s">
        <v>8303</v>
      </c>
      <c r="S3510" s="2">
        <f>IF(E3510=0,0,E3510/D3510*100)</f>
        <v>10.539393939393939</v>
      </c>
      <c r="T3510" s="4">
        <f>IF(E3510=0,0,E3510/P3510)</f>
        <v>217.375</v>
      </c>
      <c r="U3510" t="str">
        <f>PROPER(LEFT(R3510,(SEARCH("/",R3510)-2)+1))</f>
        <v>Theater</v>
      </c>
      <c r="V3510" t="str">
        <f>PROPER(RIGHT(R3510,LEN(R3510)-SEARCH("/",R3510)))</f>
        <v>Spaces</v>
      </c>
    </row>
    <row r="3511" spans="1:22" x14ac:dyDescent="0.25">
      <c r="A3511">
        <v>2717</v>
      </c>
      <c r="B3511" s="7" t="s">
        <v>2717</v>
      </c>
      <c r="C3511" s="7" t="s">
        <v>6827</v>
      </c>
      <c r="D3511" s="4">
        <v>25000</v>
      </c>
      <c r="E3511" s="4">
        <v>30026</v>
      </c>
      <c r="F3511" t="s">
        <v>8219</v>
      </c>
      <c r="G3511" t="s">
        <v>8224</v>
      </c>
      <c r="H3511" t="s">
        <v>8246</v>
      </c>
      <c r="I3511">
        <v>1417906649</v>
      </c>
      <c r="J3511" s="11">
        <f>(((I3511/60)/60)/24)+DATE(1970,1,1)</f>
        <v>41979.956585648149</v>
      </c>
      <c r="K3511">
        <v>1414015049</v>
      </c>
      <c r="L3511" s="15">
        <f>(((K3511/60)/60)/24)+DATE(1970,1,1)</f>
        <v>41934.914918981485</v>
      </c>
      <c r="M3511" s="63">
        <f>DATEDIF(L3511,J3511,"D")</f>
        <v>45</v>
      </c>
      <c r="N3511" s="5">
        <v>45</v>
      </c>
      <c r="O3511" t="b">
        <v>1</v>
      </c>
      <c r="P3511">
        <v>325</v>
      </c>
      <c r="Q3511" t="b">
        <v>1</v>
      </c>
      <c r="R3511" t="s">
        <v>8303</v>
      </c>
      <c r="S3511" s="2">
        <f>IF(E3511=0,0,E3511/D3511*100)</f>
        <v>120.10400000000001</v>
      </c>
      <c r="T3511" s="4">
        <f>IF(E3511=0,0,E3511/P3511)</f>
        <v>92.387692307692305</v>
      </c>
      <c r="U3511" t="str">
        <f>PROPER(LEFT(R3511,(SEARCH("/",R3511)-2)+1))</f>
        <v>Theater</v>
      </c>
      <c r="V3511" t="str">
        <f>PROPER(RIGHT(R3511,LEN(R3511)-SEARCH("/",R3511)))</f>
        <v>Spaces</v>
      </c>
    </row>
    <row r="3512" spans="1:22" x14ac:dyDescent="0.25">
      <c r="A3512">
        <v>2739</v>
      </c>
      <c r="B3512" s="7" t="s">
        <v>2739</v>
      </c>
      <c r="C3512" s="7" t="s">
        <v>6849</v>
      </c>
      <c r="D3512" s="4">
        <v>1100</v>
      </c>
      <c r="E3512" s="4">
        <v>4225</v>
      </c>
      <c r="F3512" t="s">
        <v>8219</v>
      </c>
      <c r="G3512" t="s">
        <v>8225</v>
      </c>
      <c r="H3512" t="s">
        <v>8247</v>
      </c>
      <c r="I3512">
        <v>1399324717</v>
      </c>
      <c r="J3512" s="11">
        <f>(((I3512/60)/60)/24)+DATE(1970,1,1)</f>
        <v>41764.887928240743</v>
      </c>
      <c r="K3512">
        <v>1395436717</v>
      </c>
      <c r="L3512" s="15">
        <f>(((K3512/60)/60)/24)+DATE(1970,1,1)</f>
        <v>41719.887928240743</v>
      </c>
      <c r="M3512" s="63">
        <f>DATEDIF(L3512,J3512,"D")</f>
        <v>45</v>
      </c>
      <c r="N3512" s="5">
        <v>45</v>
      </c>
      <c r="O3512" t="b">
        <v>0</v>
      </c>
      <c r="P3512">
        <v>191</v>
      </c>
      <c r="Q3512" t="b">
        <v>1</v>
      </c>
      <c r="R3512" t="s">
        <v>8295</v>
      </c>
      <c r="S3512" s="2">
        <f>IF(E3512=0,0,E3512/D3512*100)</f>
        <v>384.09090909090907</v>
      </c>
      <c r="T3512" s="4">
        <f>IF(E3512=0,0,E3512/P3512)</f>
        <v>22.120418848167539</v>
      </c>
      <c r="U3512" t="str">
        <f>PROPER(LEFT(R3512,(SEARCH("/",R3512)-2)+1))</f>
        <v>Technology</v>
      </c>
      <c r="V3512" t="str">
        <f>PROPER(RIGHT(R3512,LEN(R3512)-SEARCH("/",R3512)))</f>
        <v>Hardware</v>
      </c>
    </row>
    <row r="3513" spans="1:22" x14ac:dyDescent="0.25">
      <c r="A3513">
        <v>2763</v>
      </c>
      <c r="B3513" s="7" t="s">
        <v>2763</v>
      </c>
      <c r="C3513" s="7" t="s">
        <v>6873</v>
      </c>
      <c r="D3513" s="4">
        <v>39400</v>
      </c>
      <c r="E3513" s="4">
        <v>90</v>
      </c>
      <c r="F3513" t="s">
        <v>8221</v>
      </c>
      <c r="G3513" t="s">
        <v>8224</v>
      </c>
      <c r="H3513" t="s">
        <v>8246</v>
      </c>
      <c r="I3513">
        <v>1369403684</v>
      </c>
      <c r="J3513" s="11">
        <f>(((I3513/60)/60)/24)+DATE(1970,1,1)</f>
        <v>41418.579675925925</v>
      </c>
      <c r="K3513">
        <v>1365515684</v>
      </c>
      <c r="L3513" s="15">
        <f>(((K3513/60)/60)/24)+DATE(1970,1,1)</f>
        <v>41373.579675925925</v>
      </c>
      <c r="M3513" s="63">
        <f>DATEDIF(L3513,J3513,"D")</f>
        <v>45</v>
      </c>
      <c r="N3513" s="5">
        <v>45</v>
      </c>
      <c r="O3513" t="b">
        <v>0</v>
      </c>
      <c r="P3513">
        <v>3</v>
      </c>
      <c r="Q3513" t="b">
        <v>0</v>
      </c>
      <c r="R3513" t="s">
        <v>8304</v>
      </c>
      <c r="S3513" s="2">
        <f>IF(E3513=0,0,E3513/D3513*100)</f>
        <v>0.22842639593908631</v>
      </c>
      <c r="T3513" s="4">
        <f>IF(E3513=0,0,E3513/P3513)</f>
        <v>30</v>
      </c>
      <c r="U3513" t="str">
        <f>PROPER(LEFT(R3513,(SEARCH("/",R3513)-2)+1))</f>
        <v>Publishing</v>
      </c>
      <c r="V3513" t="str">
        <f>PROPER(RIGHT(R3513,LEN(R3513)-SEARCH("/",R3513)))</f>
        <v>Children'S Books</v>
      </c>
    </row>
    <row r="3514" spans="1:22" x14ac:dyDescent="0.25">
      <c r="A3514">
        <v>2792</v>
      </c>
      <c r="B3514" s="7" t="s">
        <v>2792</v>
      </c>
      <c r="C3514" s="7" t="s">
        <v>6902</v>
      </c>
      <c r="D3514" s="4">
        <v>2000</v>
      </c>
      <c r="E3514" s="4">
        <v>2152</v>
      </c>
      <c r="F3514" t="s">
        <v>8219</v>
      </c>
      <c r="G3514" t="s">
        <v>8224</v>
      </c>
      <c r="H3514" t="s">
        <v>8246</v>
      </c>
      <c r="I3514">
        <v>1439357559</v>
      </c>
      <c r="J3514" s="11">
        <f>(((I3514/60)/60)/24)+DATE(1970,1,1)</f>
        <v>42228.231006944443</v>
      </c>
      <c r="K3514">
        <v>1435469559</v>
      </c>
      <c r="L3514" s="15">
        <f>(((K3514/60)/60)/24)+DATE(1970,1,1)</f>
        <v>42183.231006944443</v>
      </c>
      <c r="M3514" s="63">
        <f>DATEDIF(L3514,J3514,"D")</f>
        <v>45</v>
      </c>
      <c r="N3514" s="5">
        <v>45</v>
      </c>
      <c r="O3514" t="b">
        <v>0</v>
      </c>
      <c r="P3514">
        <v>24</v>
      </c>
      <c r="Q3514" t="b">
        <v>1</v>
      </c>
      <c r="R3514" t="s">
        <v>8271</v>
      </c>
      <c r="S3514" s="2">
        <f>IF(E3514=0,0,E3514/D3514*100)</f>
        <v>107.60000000000001</v>
      </c>
      <c r="T3514" s="4">
        <f>IF(E3514=0,0,E3514/P3514)</f>
        <v>89.666666666666671</v>
      </c>
      <c r="U3514" t="str">
        <f>PROPER(LEFT(R3514,(SEARCH("/",R3514)-2)+1))</f>
        <v>Theater</v>
      </c>
      <c r="V3514" t="str">
        <f>PROPER(RIGHT(R3514,LEN(R3514)-SEARCH("/",R3514)))</f>
        <v>Plays</v>
      </c>
    </row>
    <row r="3515" spans="1:22" x14ac:dyDescent="0.25">
      <c r="A3515">
        <v>2846</v>
      </c>
      <c r="B3515" s="7" t="s">
        <v>2846</v>
      </c>
      <c r="C3515" s="7" t="s">
        <v>6956</v>
      </c>
      <c r="D3515" s="4">
        <v>8000</v>
      </c>
      <c r="E3515" s="4">
        <v>0</v>
      </c>
      <c r="F3515" t="s">
        <v>8221</v>
      </c>
      <c r="G3515" t="s">
        <v>8224</v>
      </c>
      <c r="H3515" t="s">
        <v>8246</v>
      </c>
      <c r="I3515">
        <v>1432917394</v>
      </c>
      <c r="J3515" s="11">
        <f>(((I3515/60)/60)/24)+DATE(1970,1,1)</f>
        <v>42153.692060185189</v>
      </c>
      <c r="K3515">
        <v>1429029394</v>
      </c>
      <c r="L3515" s="15">
        <f>(((K3515/60)/60)/24)+DATE(1970,1,1)</f>
        <v>42108.692060185189</v>
      </c>
      <c r="M3515" s="63">
        <f>DATEDIF(L3515,J3515,"D")</f>
        <v>45</v>
      </c>
      <c r="N3515" s="5">
        <v>45</v>
      </c>
      <c r="O3515" t="b">
        <v>0</v>
      </c>
      <c r="P3515">
        <v>0</v>
      </c>
      <c r="Q3515" t="b">
        <v>0</v>
      </c>
      <c r="R3515" t="s">
        <v>8271</v>
      </c>
      <c r="S3515" s="2">
        <f>IF(E3515=0,0,E3515/D3515*100)</f>
        <v>0</v>
      </c>
      <c r="T3515" s="4">
        <f>IF(E3515=0,0,E3515/P3515)</f>
        <v>0</v>
      </c>
      <c r="U3515" t="str">
        <f>PROPER(LEFT(R3515,(SEARCH("/",R3515)-2)+1))</f>
        <v>Theater</v>
      </c>
      <c r="V3515" t="str">
        <f>PROPER(RIGHT(R3515,LEN(R3515)-SEARCH("/",R3515)))</f>
        <v>Plays</v>
      </c>
    </row>
    <row r="3516" spans="1:22" x14ac:dyDescent="0.25">
      <c r="A3516">
        <v>2922</v>
      </c>
      <c r="B3516" s="7" t="s">
        <v>2922</v>
      </c>
      <c r="C3516" s="7" t="s">
        <v>7032</v>
      </c>
      <c r="D3516" s="4">
        <v>500</v>
      </c>
      <c r="E3516" s="4">
        <v>500</v>
      </c>
      <c r="F3516" t="s">
        <v>8219</v>
      </c>
      <c r="G3516" t="s">
        <v>8225</v>
      </c>
      <c r="H3516" t="s">
        <v>8247</v>
      </c>
      <c r="I3516">
        <v>1431982727</v>
      </c>
      <c r="J3516" s="11">
        <f>(((I3516/60)/60)/24)+DATE(1970,1,1)</f>
        <v>42142.874155092592</v>
      </c>
      <c r="K3516">
        <v>1428094727</v>
      </c>
      <c r="L3516" s="15">
        <f>(((K3516/60)/60)/24)+DATE(1970,1,1)</f>
        <v>42097.874155092592</v>
      </c>
      <c r="M3516" s="63">
        <f>DATEDIF(L3516,J3516,"D")</f>
        <v>45</v>
      </c>
      <c r="N3516" s="5">
        <v>45</v>
      </c>
      <c r="O3516" t="b">
        <v>0</v>
      </c>
      <c r="P3516">
        <v>6</v>
      </c>
      <c r="Q3516" t="b">
        <v>1</v>
      </c>
      <c r="R3516" t="s">
        <v>8305</v>
      </c>
      <c r="S3516" s="2">
        <f>IF(E3516=0,0,E3516/D3516*100)</f>
        <v>100</v>
      </c>
      <c r="T3516" s="4">
        <f>IF(E3516=0,0,E3516/P3516)</f>
        <v>83.333333333333329</v>
      </c>
      <c r="U3516" t="str">
        <f>PROPER(LEFT(R3516,(SEARCH("/",R3516)-2)+1))</f>
        <v>Theater</v>
      </c>
      <c r="V3516" t="str">
        <f>PROPER(RIGHT(R3516,LEN(R3516)-SEARCH("/",R3516)))</f>
        <v>Musical</v>
      </c>
    </row>
    <row r="3517" spans="1:22" x14ac:dyDescent="0.25">
      <c r="A3517">
        <v>2951</v>
      </c>
      <c r="B3517" s="7" t="s">
        <v>2951</v>
      </c>
      <c r="C3517" s="7" t="s">
        <v>7061</v>
      </c>
      <c r="D3517" s="4">
        <v>50000</v>
      </c>
      <c r="E3517" s="4">
        <v>1096</v>
      </c>
      <c r="F3517" t="s">
        <v>8220</v>
      </c>
      <c r="G3517" t="s">
        <v>8224</v>
      </c>
      <c r="H3517" t="s">
        <v>8246</v>
      </c>
      <c r="I3517">
        <v>1412536573</v>
      </c>
      <c r="J3517" s="11">
        <f>(((I3517/60)/60)/24)+DATE(1970,1,1)</f>
        <v>41917.802928240737</v>
      </c>
      <c r="K3517">
        <v>1408648573</v>
      </c>
      <c r="L3517" s="15">
        <f>(((K3517/60)/60)/24)+DATE(1970,1,1)</f>
        <v>41872.802928240737</v>
      </c>
      <c r="M3517" s="63">
        <f>DATEDIF(L3517,J3517,"D")</f>
        <v>45</v>
      </c>
      <c r="N3517" s="5">
        <v>45</v>
      </c>
      <c r="O3517" t="b">
        <v>0</v>
      </c>
      <c r="P3517">
        <v>58</v>
      </c>
      <c r="Q3517" t="b">
        <v>0</v>
      </c>
      <c r="R3517" t="s">
        <v>8303</v>
      </c>
      <c r="S3517" s="2">
        <f>IF(E3517=0,0,E3517/D3517*100)</f>
        <v>2.1919999999999997</v>
      </c>
      <c r="T3517" s="4">
        <f>IF(E3517=0,0,E3517/P3517)</f>
        <v>18.896551724137932</v>
      </c>
      <c r="U3517" t="str">
        <f>PROPER(LEFT(R3517,(SEARCH("/",R3517)-2)+1))</f>
        <v>Theater</v>
      </c>
      <c r="V3517" t="str">
        <f>PROPER(RIGHT(R3517,LEN(R3517)-SEARCH("/",R3517)))</f>
        <v>Spaces</v>
      </c>
    </row>
    <row r="3518" spans="1:22" x14ac:dyDescent="0.25">
      <c r="A3518">
        <v>2981</v>
      </c>
      <c r="B3518" s="7" t="s">
        <v>2981</v>
      </c>
      <c r="C3518" s="7" t="s">
        <v>7091</v>
      </c>
      <c r="D3518" s="4">
        <v>4000</v>
      </c>
      <c r="E3518" s="4">
        <v>5157</v>
      </c>
      <c r="F3518" t="s">
        <v>8219</v>
      </c>
      <c r="G3518" t="s">
        <v>8241</v>
      </c>
      <c r="H3518" t="s">
        <v>8249</v>
      </c>
      <c r="I3518">
        <v>1443014756</v>
      </c>
      <c r="J3518" s="11">
        <f>(((I3518/60)/60)/24)+DATE(1970,1,1)</f>
        <v>42270.559675925921</v>
      </c>
      <c r="K3518">
        <v>1439126756</v>
      </c>
      <c r="L3518" s="15">
        <f>(((K3518/60)/60)/24)+DATE(1970,1,1)</f>
        <v>42225.559675925921</v>
      </c>
      <c r="M3518" s="63">
        <f>DATEDIF(L3518,J3518,"D")</f>
        <v>45</v>
      </c>
      <c r="N3518" s="5">
        <v>45</v>
      </c>
      <c r="O3518" t="b">
        <v>1</v>
      </c>
      <c r="P3518">
        <v>97</v>
      </c>
      <c r="Q3518" t="b">
        <v>1</v>
      </c>
      <c r="R3518" t="s">
        <v>8303</v>
      </c>
      <c r="S3518" s="2">
        <f>IF(E3518=0,0,E3518/D3518*100)</f>
        <v>128.92500000000001</v>
      </c>
      <c r="T3518" s="4">
        <f>IF(E3518=0,0,E3518/P3518)</f>
        <v>53.164948453608247</v>
      </c>
      <c r="U3518" t="str">
        <f>PROPER(LEFT(R3518,(SEARCH("/",R3518)-2)+1))</f>
        <v>Theater</v>
      </c>
      <c r="V3518" t="str">
        <f>PROPER(RIGHT(R3518,LEN(R3518)-SEARCH("/",R3518)))</f>
        <v>Spaces</v>
      </c>
    </row>
    <row r="3519" spans="1:22" x14ac:dyDescent="0.25">
      <c r="A3519">
        <v>3022</v>
      </c>
      <c r="B3519" s="7" t="s">
        <v>3022</v>
      </c>
      <c r="C3519" s="7" t="s">
        <v>7132</v>
      </c>
      <c r="D3519" s="4">
        <v>10000</v>
      </c>
      <c r="E3519" s="4">
        <v>10088</v>
      </c>
      <c r="F3519" t="s">
        <v>8219</v>
      </c>
      <c r="G3519" t="s">
        <v>8224</v>
      </c>
      <c r="H3519" t="s">
        <v>8246</v>
      </c>
      <c r="I3519">
        <v>1472338409</v>
      </c>
      <c r="J3519" s="11">
        <f>(((I3519/60)/60)/24)+DATE(1970,1,1)</f>
        <v>42609.95380787037</v>
      </c>
      <c r="K3519">
        <v>1468450409</v>
      </c>
      <c r="L3519" s="15">
        <f>(((K3519/60)/60)/24)+DATE(1970,1,1)</f>
        <v>42564.95380787037</v>
      </c>
      <c r="M3519" s="63">
        <f>DATEDIF(L3519,J3519,"D")</f>
        <v>45</v>
      </c>
      <c r="N3519" s="5">
        <v>45</v>
      </c>
      <c r="O3519" t="b">
        <v>0</v>
      </c>
      <c r="P3519">
        <v>62</v>
      </c>
      <c r="Q3519" t="b">
        <v>1</v>
      </c>
      <c r="R3519" t="s">
        <v>8303</v>
      </c>
      <c r="S3519" s="2">
        <f>IF(E3519=0,0,E3519/D3519*100)</f>
        <v>100.88</v>
      </c>
      <c r="T3519" s="4">
        <f>IF(E3519=0,0,E3519/P3519)</f>
        <v>162.70967741935485</v>
      </c>
      <c r="U3519" t="str">
        <f>PROPER(LEFT(R3519,(SEARCH("/",R3519)-2)+1))</f>
        <v>Theater</v>
      </c>
      <c r="V3519" t="str">
        <f>PROPER(RIGHT(R3519,LEN(R3519)-SEARCH("/",R3519)))</f>
        <v>Spaces</v>
      </c>
    </row>
    <row r="3520" spans="1:22" x14ac:dyDescent="0.25">
      <c r="A3520">
        <v>3023</v>
      </c>
      <c r="B3520" s="7" t="s">
        <v>3023</v>
      </c>
      <c r="C3520" s="7" t="s">
        <v>7133</v>
      </c>
      <c r="D3520" s="4">
        <v>700</v>
      </c>
      <c r="E3520" s="4">
        <v>721</v>
      </c>
      <c r="F3520" t="s">
        <v>8219</v>
      </c>
      <c r="G3520" t="s">
        <v>8225</v>
      </c>
      <c r="H3520" t="s">
        <v>8247</v>
      </c>
      <c r="I3520">
        <v>1434039186</v>
      </c>
      <c r="J3520" s="11">
        <f>(((I3520/60)/60)/24)+DATE(1970,1,1)</f>
        <v>42166.675763888896</v>
      </c>
      <c r="K3520">
        <v>1430151186</v>
      </c>
      <c r="L3520" s="15">
        <f>(((K3520/60)/60)/24)+DATE(1970,1,1)</f>
        <v>42121.675763888896</v>
      </c>
      <c r="M3520" s="63">
        <f>DATEDIF(L3520,J3520,"D")</f>
        <v>45</v>
      </c>
      <c r="N3520" s="5">
        <v>45</v>
      </c>
      <c r="O3520" t="b">
        <v>0</v>
      </c>
      <c r="P3520">
        <v>6</v>
      </c>
      <c r="Q3520" t="b">
        <v>1</v>
      </c>
      <c r="R3520" t="s">
        <v>8303</v>
      </c>
      <c r="S3520" s="2">
        <f>IF(E3520=0,0,E3520/D3520*100)</f>
        <v>103</v>
      </c>
      <c r="T3520" s="4">
        <f>IF(E3520=0,0,E3520/P3520)</f>
        <v>120.16666666666667</v>
      </c>
      <c r="U3520" t="str">
        <f>PROPER(LEFT(R3520,(SEARCH("/",R3520)-2)+1))</f>
        <v>Theater</v>
      </c>
      <c r="V3520" t="str">
        <f>PROPER(RIGHT(R3520,LEN(R3520)-SEARCH("/",R3520)))</f>
        <v>Spaces</v>
      </c>
    </row>
    <row r="3521" spans="1:22" x14ac:dyDescent="0.25">
      <c r="A3521">
        <v>3146</v>
      </c>
      <c r="B3521" s="7" t="s">
        <v>3146</v>
      </c>
      <c r="C3521" s="7" t="s">
        <v>7256</v>
      </c>
      <c r="D3521" s="4">
        <v>50000</v>
      </c>
      <c r="E3521" s="4">
        <v>5250</v>
      </c>
      <c r="F3521" t="s">
        <v>8222</v>
      </c>
      <c r="G3521" t="s">
        <v>8238</v>
      </c>
      <c r="H3521" t="s">
        <v>8256</v>
      </c>
      <c r="I3521">
        <v>1492356166</v>
      </c>
      <c r="J3521" s="11">
        <f>(((I3521/60)/60)/24)+DATE(1970,1,1)</f>
        <v>42841.640810185185</v>
      </c>
      <c r="K3521">
        <v>1488471766</v>
      </c>
      <c r="L3521" s="15">
        <f>(((K3521/60)/60)/24)+DATE(1970,1,1)</f>
        <v>42796.682476851856</v>
      </c>
      <c r="M3521" s="63">
        <f>DATEDIF(L3521,J3521,"D")</f>
        <v>45</v>
      </c>
      <c r="N3521" s="5">
        <v>45</v>
      </c>
      <c r="O3521" t="b">
        <v>0</v>
      </c>
      <c r="P3521">
        <v>12</v>
      </c>
      <c r="Q3521" t="b">
        <v>0</v>
      </c>
      <c r="R3521" t="s">
        <v>8271</v>
      </c>
      <c r="S3521" s="2">
        <f>IF(E3521=0,0,E3521/D3521*100)</f>
        <v>10.5</v>
      </c>
      <c r="T3521" s="4">
        <f>IF(E3521=0,0,E3521/P3521)</f>
        <v>437.5</v>
      </c>
      <c r="U3521" t="str">
        <f>PROPER(LEFT(R3521,(SEARCH("/",R3521)-2)+1))</f>
        <v>Theater</v>
      </c>
      <c r="V3521" t="str">
        <f>PROPER(RIGHT(R3521,LEN(R3521)-SEARCH("/",R3521)))</f>
        <v>Plays</v>
      </c>
    </row>
    <row r="3522" spans="1:22" x14ac:dyDescent="0.25">
      <c r="A3522">
        <v>3192</v>
      </c>
      <c r="B3522" s="7" t="s">
        <v>3192</v>
      </c>
      <c r="C3522" s="7" t="s">
        <v>7302</v>
      </c>
      <c r="D3522" s="4">
        <v>10000</v>
      </c>
      <c r="E3522" s="4">
        <v>102</v>
      </c>
      <c r="F3522" t="s">
        <v>8221</v>
      </c>
      <c r="G3522" t="s">
        <v>8225</v>
      </c>
      <c r="H3522" t="s">
        <v>8247</v>
      </c>
      <c r="I3522">
        <v>1425160800</v>
      </c>
      <c r="J3522" s="11">
        <f>(((I3522/60)/60)/24)+DATE(1970,1,1)</f>
        <v>42063.916666666672</v>
      </c>
      <c r="K3522">
        <v>1421274859</v>
      </c>
      <c r="L3522" s="15">
        <f>(((K3522/60)/60)/24)+DATE(1970,1,1)</f>
        <v>42018.94049768518</v>
      </c>
      <c r="M3522" s="63">
        <f>DATEDIF(L3522,J3522,"D")</f>
        <v>45</v>
      </c>
      <c r="N3522" s="5">
        <v>45</v>
      </c>
      <c r="O3522" t="b">
        <v>0</v>
      </c>
      <c r="P3522">
        <v>8</v>
      </c>
      <c r="Q3522" t="b">
        <v>0</v>
      </c>
      <c r="R3522" t="s">
        <v>8305</v>
      </c>
      <c r="S3522" s="2">
        <f>IF(E3522=0,0,E3522/D3522*100)</f>
        <v>1.02</v>
      </c>
      <c r="T3522" s="4">
        <f>IF(E3522=0,0,E3522/P3522)</f>
        <v>12.75</v>
      </c>
      <c r="U3522" t="str">
        <f>PROPER(LEFT(R3522,(SEARCH("/",R3522)-2)+1))</f>
        <v>Theater</v>
      </c>
      <c r="V3522" t="str">
        <f>PROPER(RIGHT(R3522,LEN(R3522)-SEARCH("/",R3522)))</f>
        <v>Musical</v>
      </c>
    </row>
    <row r="3523" spans="1:22" x14ac:dyDescent="0.25">
      <c r="A3523">
        <v>3193</v>
      </c>
      <c r="B3523" s="7" t="s">
        <v>3193</v>
      </c>
      <c r="C3523" s="7" t="s">
        <v>7303</v>
      </c>
      <c r="D3523" s="4">
        <v>5000</v>
      </c>
      <c r="E3523" s="4">
        <v>587</v>
      </c>
      <c r="F3523" t="s">
        <v>8221</v>
      </c>
      <c r="G3523" t="s">
        <v>8225</v>
      </c>
      <c r="H3523" t="s">
        <v>8247</v>
      </c>
      <c r="I3523">
        <v>1424474056</v>
      </c>
      <c r="J3523" s="11">
        <f>(((I3523/60)/60)/24)+DATE(1970,1,1)</f>
        <v>42055.968240740738</v>
      </c>
      <c r="K3523">
        <v>1420586056</v>
      </c>
      <c r="L3523" s="15">
        <f>(((K3523/60)/60)/24)+DATE(1970,1,1)</f>
        <v>42010.968240740738</v>
      </c>
      <c r="M3523" s="63">
        <f>DATEDIF(L3523,J3523,"D")</f>
        <v>45</v>
      </c>
      <c r="N3523" s="5">
        <v>45</v>
      </c>
      <c r="O3523" t="b">
        <v>0</v>
      </c>
      <c r="P3523">
        <v>24</v>
      </c>
      <c r="Q3523" t="b">
        <v>0</v>
      </c>
      <c r="R3523" t="s">
        <v>8305</v>
      </c>
      <c r="S3523" s="2">
        <f>IF(E3523=0,0,E3523/D3523*100)</f>
        <v>11.74</v>
      </c>
      <c r="T3523" s="4">
        <f>IF(E3523=0,0,E3523/P3523)</f>
        <v>24.458333333333332</v>
      </c>
      <c r="U3523" t="str">
        <f>PROPER(LEFT(R3523,(SEARCH("/",R3523)-2)+1))</f>
        <v>Theater</v>
      </c>
      <c r="V3523" t="str">
        <f>PROPER(RIGHT(R3523,LEN(R3523)-SEARCH("/",R3523)))</f>
        <v>Musical</v>
      </c>
    </row>
    <row r="3524" spans="1:22" x14ac:dyDescent="0.25">
      <c r="A3524">
        <v>3301</v>
      </c>
      <c r="B3524" s="7" t="s">
        <v>3301</v>
      </c>
      <c r="C3524" s="7" t="s">
        <v>7411</v>
      </c>
      <c r="D3524" s="4">
        <v>3000</v>
      </c>
      <c r="E3524" s="4">
        <v>4004</v>
      </c>
      <c r="F3524" t="s">
        <v>8219</v>
      </c>
      <c r="G3524" t="s">
        <v>8224</v>
      </c>
      <c r="H3524" t="s">
        <v>8246</v>
      </c>
      <c r="I3524">
        <v>1470034740</v>
      </c>
      <c r="J3524" s="11">
        <f>(((I3524/60)/60)/24)+DATE(1970,1,1)</f>
        <v>42583.290972222225</v>
      </c>
      <c r="K3524">
        <v>1466185176</v>
      </c>
      <c r="L3524" s="15">
        <f>(((K3524/60)/60)/24)+DATE(1970,1,1)</f>
        <v>42538.73583333334</v>
      </c>
      <c r="M3524" s="63">
        <f>DATEDIF(L3524,J3524,"D")</f>
        <v>45</v>
      </c>
      <c r="N3524" s="5">
        <v>45</v>
      </c>
      <c r="O3524" t="b">
        <v>0</v>
      </c>
      <c r="P3524">
        <v>70</v>
      </c>
      <c r="Q3524" t="b">
        <v>1</v>
      </c>
      <c r="R3524" t="s">
        <v>8271</v>
      </c>
      <c r="S3524" s="2">
        <f>IF(E3524=0,0,E3524/D3524*100)</f>
        <v>133.46666666666667</v>
      </c>
      <c r="T3524" s="4">
        <f>IF(E3524=0,0,E3524/P3524)</f>
        <v>57.2</v>
      </c>
      <c r="U3524" t="str">
        <f>PROPER(LEFT(R3524,(SEARCH("/",R3524)-2)+1))</f>
        <v>Theater</v>
      </c>
      <c r="V3524" t="str">
        <f>PROPER(RIGHT(R3524,LEN(R3524)-SEARCH("/",R3524)))</f>
        <v>Plays</v>
      </c>
    </row>
    <row r="3525" spans="1:22" x14ac:dyDescent="0.25">
      <c r="A3525">
        <v>3319</v>
      </c>
      <c r="B3525" s="7" t="s">
        <v>3319</v>
      </c>
      <c r="C3525" s="7" t="s">
        <v>7429</v>
      </c>
      <c r="D3525" s="4">
        <v>500</v>
      </c>
      <c r="E3525" s="4">
        <v>540</v>
      </c>
      <c r="F3525" t="s">
        <v>8219</v>
      </c>
      <c r="G3525" t="s">
        <v>8225</v>
      </c>
      <c r="H3525" t="s">
        <v>8247</v>
      </c>
      <c r="I3525">
        <v>1422712986</v>
      </c>
      <c r="J3525" s="11">
        <f>(((I3525/60)/60)/24)+DATE(1970,1,1)</f>
        <v>42035.585486111115</v>
      </c>
      <c r="K3525">
        <v>1418824986</v>
      </c>
      <c r="L3525" s="15">
        <f>(((K3525/60)/60)/24)+DATE(1970,1,1)</f>
        <v>41990.585486111115</v>
      </c>
      <c r="M3525" s="63">
        <f>DATEDIF(L3525,J3525,"D")</f>
        <v>45</v>
      </c>
      <c r="N3525" s="5">
        <v>45</v>
      </c>
      <c r="O3525" t="b">
        <v>0</v>
      </c>
      <c r="P3525">
        <v>16</v>
      </c>
      <c r="Q3525" t="b">
        <v>1</v>
      </c>
      <c r="R3525" t="s">
        <v>8271</v>
      </c>
      <c r="S3525" s="2">
        <f>IF(E3525=0,0,E3525/D3525*100)</f>
        <v>108</v>
      </c>
      <c r="T3525" s="4">
        <f>IF(E3525=0,0,E3525/P3525)</f>
        <v>33.75</v>
      </c>
      <c r="U3525" t="str">
        <f>PROPER(LEFT(R3525,(SEARCH("/",R3525)-2)+1))</f>
        <v>Theater</v>
      </c>
      <c r="V3525" t="str">
        <f>PROPER(RIGHT(R3525,LEN(R3525)-SEARCH("/",R3525)))</f>
        <v>Plays</v>
      </c>
    </row>
    <row r="3526" spans="1:22" x14ac:dyDescent="0.25">
      <c r="A3526">
        <v>3359</v>
      </c>
      <c r="B3526" s="7" t="s">
        <v>3358</v>
      </c>
      <c r="C3526" s="7" t="s">
        <v>7469</v>
      </c>
      <c r="D3526" s="4">
        <v>4000</v>
      </c>
      <c r="E3526" s="4">
        <v>4250</v>
      </c>
      <c r="F3526" t="s">
        <v>8219</v>
      </c>
      <c r="G3526" t="s">
        <v>8224</v>
      </c>
      <c r="H3526" t="s">
        <v>8246</v>
      </c>
      <c r="I3526">
        <v>1487985734</v>
      </c>
      <c r="J3526" s="11">
        <f>(((I3526/60)/60)/24)+DATE(1970,1,1)</f>
        <v>42791.057106481487</v>
      </c>
      <c r="K3526">
        <v>1484097734</v>
      </c>
      <c r="L3526" s="15">
        <f>(((K3526/60)/60)/24)+DATE(1970,1,1)</f>
        <v>42746.057106481487</v>
      </c>
      <c r="M3526" s="63">
        <f>DATEDIF(L3526,J3526,"D")</f>
        <v>45</v>
      </c>
      <c r="N3526" s="5">
        <v>45</v>
      </c>
      <c r="O3526" t="b">
        <v>0</v>
      </c>
      <c r="P3526">
        <v>23</v>
      </c>
      <c r="Q3526" t="b">
        <v>1</v>
      </c>
      <c r="R3526" t="s">
        <v>8271</v>
      </c>
      <c r="S3526" s="2">
        <f>IF(E3526=0,0,E3526/D3526*100)</f>
        <v>106.25</v>
      </c>
      <c r="T3526" s="4">
        <f>IF(E3526=0,0,E3526/P3526)</f>
        <v>184.78260869565219</v>
      </c>
      <c r="U3526" t="str">
        <f>PROPER(LEFT(R3526,(SEARCH("/",R3526)-2)+1))</f>
        <v>Theater</v>
      </c>
      <c r="V3526" t="str">
        <f>PROPER(RIGHT(R3526,LEN(R3526)-SEARCH("/",R3526)))</f>
        <v>Plays</v>
      </c>
    </row>
    <row r="3527" spans="1:22" x14ac:dyDescent="0.25">
      <c r="A3527">
        <v>3400</v>
      </c>
      <c r="B3527" s="7" t="s">
        <v>3399</v>
      </c>
      <c r="C3527" s="7" t="s">
        <v>7510</v>
      </c>
      <c r="D3527" s="4">
        <v>10000</v>
      </c>
      <c r="E3527" s="4">
        <v>10041</v>
      </c>
      <c r="F3527" t="s">
        <v>8219</v>
      </c>
      <c r="G3527" t="s">
        <v>8224</v>
      </c>
      <c r="H3527" t="s">
        <v>8246</v>
      </c>
      <c r="I3527">
        <v>1409266414</v>
      </c>
      <c r="J3527" s="11">
        <f>(((I3527/60)/60)/24)+DATE(1970,1,1)</f>
        <v>41879.953865740739</v>
      </c>
      <c r="K3527">
        <v>1405378414</v>
      </c>
      <c r="L3527" s="15">
        <f>(((K3527/60)/60)/24)+DATE(1970,1,1)</f>
        <v>41834.953865740739</v>
      </c>
      <c r="M3527" s="63">
        <f>DATEDIF(L3527,J3527,"D")</f>
        <v>45</v>
      </c>
      <c r="N3527" s="5">
        <v>45</v>
      </c>
      <c r="O3527" t="b">
        <v>0</v>
      </c>
      <c r="P3527">
        <v>85</v>
      </c>
      <c r="Q3527" t="b">
        <v>1</v>
      </c>
      <c r="R3527" t="s">
        <v>8271</v>
      </c>
      <c r="S3527" s="2">
        <f>IF(E3527=0,0,E3527/D3527*100)</f>
        <v>100.41</v>
      </c>
      <c r="T3527" s="4">
        <f>IF(E3527=0,0,E3527/P3527)</f>
        <v>118.12941176470588</v>
      </c>
      <c r="U3527" t="str">
        <f>PROPER(LEFT(R3527,(SEARCH("/",R3527)-2)+1))</f>
        <v>Theater</v>
      </c>
      <c r="V3527" t="str">
        <f>PROPER(RIGHT(R3527,LEN(R3527)-SEARCH("/",R3527)))</f>
        <v>Plays</v>
      </c>
    </row>
    <row r="3528" spans="1:22" x14ac:dyDescent="0.25">
      <c r="A3528">
        <v>3406</v>
      </c>
      <c r="B3528" s="7" t="s">
        <v>3405</v>
      </c>
      <c r="C3528" s="7" t="s">
        <v>7516</v>
      </c>
      <c r="D3528" s="4">
        <v>10000</v>
      </c>
      <c r="E3528" s="4">
        <v>10031</v>
      </c>
      <c r="F3528" t="s">
        <v>8219</v>
      </c>
      <c r="G3528" t="s">
        <v>8224</v>
      </c>
      <c r="H3528" t="s">
        <v>8246</v>
      </c>
      <c r="I3528">
        <v>1405511376</v>
      </c>
      <c r="J3528" s="11">
        <f>(((I3528/60)/60)/24)+DATE(1970,1,1)</f>
        <v>41836.492777777778</v>
      </c>
      <c r="K3528">
        <v>1401623376</v>
      </c>
      <c r="L3528" s="15">
        <f>(((K3528/60)/60)/24)+DATE(1970,1,1)</f>
        <v>41791.492777777778</v>
      </c>
      <c r="M3528" s="63">
        <f>DATEDIF(L3528,J3528,"D")</f>
        <v>45</v>
      </c>
      <c r="N3528" s="5">
        <v>45</v>
      </c>
      <c r="O3528" t="b">
        <v>0</v>
      </c>
      <c r="P3528">
        <v>91</v>
      </c>
      <c r="Q3528" t="b">
        <v>1</v>
      </c>
      <c r="R3528" t="s">
        <v>8271</v>
      </c>
      <c r="S3528" s="2">
        <f>IF(E3528=0,0,E3528/D3528*100)</f>
        <v>100.31000000000002</v>
      </c>
      <c r="T3528" s="4">
        <f>IF(E3528=0,0,E3528/P3528)</f>
        <v>110.23076923076923</v>
      </c>
      <c r="U3528" t="str">
        <f>PROPER(LEFT(R3528,(SEARCH("/",R3528)-2)+1))</f>
        <v>Theater</v>
      </c>
      <c r="V3528" t="str">
        <f>PROPER(RIGHT(R3528,LEN(R3528)-SEARCH("/",R3528)))</f>
        <v>Plays</v>
      </c>
    </row>
    <row r="3529" spans="1:22" x14ac:dyDescent="0.25">
      <c r="A3529">
        <v>3447</v>
      </c>
      <c r="B3529" s="7" t="s">
        <v>3446</v>
      </c>
      <c r="C3529" s="7" t="s">
        <v>7557</v>
      </c>
      <c r="D3529" s="4">
        <v>1000</v>
      </c>
      <c r="E3529" s="4">
        <v>1078</v>
      </c>
      <c r="F3529" t="s">
        <v>8219</v>
      </c>
      <c r="G3529" t="s">
        <v>8224</v>
      </c>
      <c r="H3529" t="s">
        <v>8246</v>
      </c>
      <c r="I3529">
        <v>1458332412</v>
      </c>
      <c r="J3529" s="11">
        <f>(((I3529/60)/60)/24)+DATE(1970,1,1)</f>
        <v>42447.847361111111</v>
      </c>
      <c r="K3529">
        <v>1454448012</v>
      </c>
      <c r="L3529" s="15">
        <f>(((K3529/60)/60)/24)+DATE(1970,1,1)</f>
        <v>42402.889027777783</v>
      </c>
      <c r="M3529" s="63">
        <f>DATEDIF(L3529,J3529,"D")</f>
        <v>45</v>
      </c>
      <c r="N3529" s="5">
        <v>45</v>
      </c>
      <c r="O3529" t="b">
        <v>0</v>
      </c>
      <c r="P3529">
        <v>14</v>
      </c>
      <c r="Q3529" t="b">
        <v>1</v>
      </c>
      <c r="R3529" t="s">
        <v>8271</v>
      </c>
      <c r="S3529" s="2">
        <f>IF(E3529=0,0,E3529/D3529*100)</f>
        <v>107.80000000000001</v>
      </c>
      <c r="T3529" s="4">
        <f>IF(E3529=0,0,E3529/P3529)</f>
        <v>77</v>
      </c>
      <c r="U3529" t="str">
        <f>PROPER(LEFT(R3529,(SEARCH("/",R3529)-2)+1))</f>
        <v>Theater</v>
      </c>
      <c r="V3529" t="str">
        <f>PROPER(RIGHT(R3529,LEN(R3529)-SEARCH("/",R3529)))</f>
        <v>Plays</v>
      </c>
    </row>
    <row r="3530" spans="1:22" x14ac:dyDescent="0.25">
      <c r="A3530">
        <v>3506</v>
      </c>
      <c r="B3530" s="7" t="s">
        <v>3505</v>
      </c>
      <c r="C3530" s="7" t="s">
        <v>7616</v>
      </c>
      <c r="D3530" s="4">
        <v>3000</v>
      </c>
      <c r="E3530" s="4">
        <v>3045</v>
      </c>
      <c r="F3530" t="s">
        <v>8219</v>
      </c>
      <c r="G3530" t="s">
        <v>8224</v>
      </c>
      <c r="H3530" t="s">
        <v>8246</v>
      </c>
      <c r="I3530">
        <v>1408815440</v>
      </c>
      <c r="J3530" s="11">
        <f>(((I3530/60)/60)/24)+DATE(1970,1,1)</f>
        <v>41874.734259259261</v>
      </c>
      <c r="K3530">
        <v>1404927440</v>
      </c>
      <c r="L3530" s="15">
        <f>(((K3530/60)/60)/24)+DATE(1970,1,1)</f>
        <v>41829.734259259261</v>
      </c>
      <c r="M3530" s="63">
        <f>DATEDIF(L3530,J3530,"D")</f>
        <v>45</v>
      </c>
      <c r="N3530" s="5">
        <v>45</v>
      </c>
      <c r="O3530" t="b">
        <v>0</v>
      </c>
      <c r="P3530">
        <v>29</v>
      </c>
      <c r="Q3530" t="b">
        <v>1</v>
      </c>
      <c r="R3530" t="s">
        <v>8271</v>
      </c>
      <c r="S3530" s="2">
        <f>IF(E3530=0,0,E3530/D3530*100)</f>
        <v>101.49999999999999</v>
      </c>
      <c r="T3530" s="4">
        <f>IF(E3530=0,0,E3530/P3530)</f>
        <v>105</v>
      </c>
      <c r="U3530" t="str">
        <f>PROPER(LEFT(R3530,(SEARCH("/",R3530)-2)+1))</f>
        <v>Theater</v>
      </c>
      <c r="V3530" t="str">
        <f>PROPER(RIGHT(R3530,LEN(R3530)-SEARCH("/",R3530)))</f>
        <v>Plays</v>
      </c>
    </row>
    <row r="3531" spans="1:22" x14ac:dyDescent="0.25">
      <c r="A3531">
        <v>3587</v>
      </c>
      <c r="B3531" s="7" t="s">
        <v>3586</v>
      </c>
      <c r="C3531" s="7" t="s">
        <v>7697</v>
      </c>
      <c r="D3531" s="4">
        <v>500</v>
      </c>
      <c r="E3531" s="4">
        <v>633</v>
      </c>
      <c r="F3531" t="s">
        <v>8219</v>
      </c>
      <c r="G3531" t="s">
        <v>8225</v>
      </c>
      <c r="H3531" t="s">
        <v>8247</v>
      </c>
      <c r="I3531">
        <v>1467054000</v>
      </c>
      <c r="J3531" s="11">
        <f>(((I3531/60)/60)/24)+DATE(1970,1,1)</f>
        <v>42548.791666666672</v>
      </c>
      <c r="K3531">
        <v>1463144254</v>
      </c>
      <c r="L3531" s="15">
        <f>(((K3531/60)/60)/24)+DATE(1970,1,1)</f>
        <v>42503.539976851855</v>
      </c>
      <c r="M3531" s="63">
        <f>DATEDIF(L3531,J3531,"D")</f>
        <v>45</v>
      </c>
      <c r="N3531" s="5">
        <v>45</v>
      </c>
      <c r="O3531" t="b">
        <v>0</v>
      </c>
      <c r="P3531">
        <v>28</v>
      </c>
      <c r="Q3531" t="b">
        <v>1</v>
      </c>
      <c r="R3531" t="s">
        <v>8271</v>
      </c>
      <c r="S3531" s="2">
        <f>IF(E3531=0,0,E3531/D3531*100)</f>
        <v>126.6</v>
      </c>
      <c r="T3531" s="4">
        <f>IF(E3531=0,0,E3531/P3531)</f>
        <v>22.607142857142858</v>
      </c>
      <c r="U3531" t="str">
        <f>PROPER(LEFT(R3531,(SEARCH("/",R3531)-2)+1))</f>
        <v>Theater</v>
      </c>
      <c r="V3531" t="str">
        <f>PROPER(RIGHT(R3531,LEN(R3531)-SEARCH("/",R3531)))</f>
        <v>Plays</v>
      </c>
    </row>
    <row r="3532" spans="1:22" x14ac:dyDescent="0.25">
      <c r="A3532">
        <v>3647</v>
      </c>
      <c r="B3532" s="7" t="s">
        <v>3645</v>
      </c>
      <c r="C3532" s="7" t="s">
        <v>7757</v>
      </c>
      <c r="D3532" s="4">
        <v>500</v>
      </c>
      <c r="E3532" s="4">
        <v>30</v>
      </c>
      <c r="F3532" t="s">
        <v>8221</v>
      </c>
      <c r="G3532" t="s">
        <v>8225</v>
      </c>
      <c r="H3532" t="s">
        <v>8247</v>
      </c>
      <c r="I3532">
        <v>1475258327</v>
      </c>
      <c r="J3532" s="11">
        <f>(((I3532/60)/60)/24)+DATE(1970,1,1)</f>
        <v>42643.749155092592</v>
      </c>
      <c r="K3532">
        <v>1471370327</v>
      </c>
      <c r="L3532" s="15">
        <f>(((K3532/60)/60)/24)+DATE(1970,1,1)</f>
        <v>42598.749155092592</v>
      </c>
      <c r="M3532" s="63">
        <f>DATEDIF(L3532,J3532,"D")</f>
        <v>45</v>
      </c>
      <c r="N3532" s="5">
        <v>45</v>
      </c>
      <c r="O3532" t="b">
        <v>0</v>
      </c>
      <c r="P3532">
        <v>2</v>
      </c>
      <c r="Q3532" t="b">
        <v>0</v>
      </c>
      <c r="R3532" t="s">
        <v>8305</v>
      </c>
      <c r="S3532" s="2">
        <f>IF(E3532=0,0,E3532/D3532*100)</f>
        <v>6</v>
      </c>
      <c r="T3532" s="4">
        <f>IF(E3532=0,0,E3532/P3532)</f>
        <v>15</v>
      </c>
      <c r="U3532" t="str">
        <f>PROPER(LEFT(R3532,(SEARCH("/",R3532)-2)+1))</f>
        <v>Theater</v>
      </c>
      <c r="V3532" t="str">
        <f>PROPER(RIGHT(R3532,LEN(R3532)-SEARCH("/",R3532)))</f>
        <v>Musical</v>
      </c>
    </row>
    <row r="3533" spans="1:22" x14ac:dyDescent="0.25">
      <c r="A3533">
        <v>3691</v>
      </c>
      <c r="B3533" s="7" t="s">
        <v>3688</v>
      </c>
      <c r="C3533" s="7" t="s">
        <v>7801</v>
      </c>
      <c r="D3533" s="4">
        <v>40000</v>
      </c>
      <c r="E3533" s="4">
        <v>51184</v>
      </c>
      <c r="F3533" t="s">
        <v>8219</v>
      </c>
      <c r="G3533" t="s">
        <v>8224</v>
      </c>
      <c r="H3533" t="s">
        <v>8246</v>
      </c>
      <c r="I3533">
        <v>1425272340</v>
      </c>
      <c r="J3533" s="11">
        <f>(((I3533/60)/60)/24)+DATE(1970,1,1)</f>
        <v>42065.207638888889</v>
      </c>
      <c r="K3533">
        <v>1421426929</v>
      </c>
      <c r="L3533" s="15">
        <f>(((K3533/60)/60)/24)+DATE(1970,1,1)</f>
        <v>42020.700567129628</v>
      </c>
      <c r="M3533" s="63">
        <f>DATEDIF(L3533,J3533,"D")</f>
        <v>45</v>
      </c>
      <c r="N3533" s="5">
        <v>45</v>
      </c>
      <c r="O3533" t="b">
        <v>0</v>
      </c>
      <c r="P3533">
        <v>274</v>
      </c>
      <c r="Q3533" t="b">
        <v>1</v>
      </c>
      <c r="R3533" t="s">
        <v>8271</v>
      </c>
      <c r="S3533" s="2">
        <f>IF(E3533=0,0,E3533/D3533*100)</f>
        <v>127.96000000000001</v>
      </c>
      <c r="T3533" s="4">
        <f>IF(E3533=0,0,E3533/P3533)</f>
        <v>186.80291970802921</v>
      </c>
      <c r="U3533" t="str">
        <f>PROPER(LEFT(R3533,(SEARCH("/",R3533)-2)+1))</f>
        <v>Theater</v>
      </c>
      <c r="V3533" t="str">
        <f>PROPER(RIGHT(R3533,LEN(R3533)-SEARCH("/",R3533)))</f>
        <v>Plays</v>
      </c>
    </row>
    <row r="3534" spans="1:22" x14ac:dyDescent="0.25">
      <c r="A3534">
        <v>3729</v>
      </c>
      <c r="B3534" s="7" t="s">
        <v>3726</v>
      </c>
      <c r="C3534" s="7" t="s">
        <v>7839</v>
      </c>
      <c r="D3534" s="4">
        <v>5000</v>
      </c>
      <c r="E3534" s="4">
        <v>362</v>
      </c>
      <c r="F3534" t="s">
        <v>8221</v>
      </c>
      <c r="G3534" t="s">
        <v>8224</v>
      </c>
      <c r="H3534" t="s">
        <v>8246</v>
      </c>
      <c r="I3534">
        <v>1427082912</v>
      </c>
      <c r="J3534" s="11">
        <f>(((I3534/60)/60)/24)+DATE(1970,1,1)</f>
        <v>42086.16333333333</v>
      </c>
      <c r="K3534">
        <v>1423198512</v>
      </c>
      <c r="L3534" s="15">
        <f>(((K3534/60)/60)/24)+DATE(1970,1,1)</f>
        <v>42041.205000000002</v>
      </c>
      <c r="M3534" s="63">
        <f>DATEDIF(L3534,J3534,"D")</f>
        <v>45</v>
      </c>
      <c r="N3534" s="5">
        <v>45</v>
      </c>
      <c r="O3534" t="b">
        <v>0</v>
      </c>
      <c r="P3534">
        <v>5</v>
      </c>
      <c r="Q3534" t="b">
        <v>0</v>
      </c>
      <c r="R3534" t="s">
        <v>8271</v>
      </c>
      <c r="S3534" s="2">
        <f>IF(E3534=0,0,E3534/D3534*100)</f>
        <v>7.24</v>
      </c>
      <c r="T3534" s="4">
        <f>IF(E3534=0,0,E3534/P3534)</f>
        <v>72.400000000000006</v>
      </c>
      <c r="U3534" t="str">
        <f>PROPER(LEFT(R3534,(SEARCH("/",R3534)-2)+1))</f>
        <v>Theater</v>
      </c>
      <c r="V3534" t="str">
        <f>PROPER(RIGHT(R3534,LEN(R3534)-SEARCH("/",R3534)))</f>
        <v>Plays</v>
      </c>
    </row>
    <row r="3535" spans="1:22" x14ac:dyDescent="0.25">
      <c r="A3535">
        <v>3832</v>
      </c>
      <c r="B3535" s="7" t="s">
        <v>3829</v>
      </c>
      <c r="C3535" s="7" t="s">
        <v>7941</v>
      </c>
      <c r="D3535" s="4">
        <v>1200</v>
      </c>
      <c r="E3535" s="4">
        <v>1256</v>
      </c>
      <c r="F3535" t="s">
        <v>8219</v>
      </c>
      <c r="G3535" t="s">
        <v>8224</v>
      </c>
      <c r="H3535" t="s">
        <v>8246</v>
      </c>
      <c r="I3535">
        <v>1455936335</v>
      </c>
      <c r="J3535" s="11">
        <f>(((I3535/60)/60)/24)+DATE(1970,1,1)</f>
        <v>42420.114988425921</v>
      </c>
      <c r="K3535">
        <v>1452048335</v>
      </c>
      <c r="L3535" s="15">
        <f>(((K3535/60)/60)/24)+DATE(1970,1,1)</f>
        <v>42375.114988425921</v>
      </c>
      <c r="M3535" s="63">
        <f>DATEDIF(L3535,J3535,"D")</f>
        <v>45</v>
      </c>
      <c r="N3535" s="5">
        <v>45</v>
      </c>
      <c r="O3535" t="b">
        <v>0</v>
      </c>
      <c r="P3535">
        <v>9</v>
      </c>
      <c r="Q3535" t="b">
        <v>1</v>
      </c>
      <c r="R3535" t="s">
        <v>8271</v>
      </c>
      <c r="S3535" s="2">
        <f>IF(E3535=0,0,E3535/D3535*100)</f>
        <v>104.66666666666666</v>
      </c>
      <c r="T3535" s="4">
        <f>IF(E3535=0,0,E3535/P3535)</f>
        <v>139.55555555555554</v>
      </c>
      <c r="U3535" t="str">
        <f>PROPER(LEFT(R3535,(SEARCH("/",R3535)-2)+1))</f>
        <v>Theater</v>
      </c>
      <c r="V3535" t="str">
        <f>PROPER(RIGHT(R3535,LEN(R3535)-SEARCH("/",R3535)))</f>
        <v>Plays</v>
      </c>
    </row>
    <row r="3536" spans="1:22" x14ac:dyDescent="0.25">
      <c r="A3536">
        <v>3847</v>
      </c>
      <c r="B3536" s="7" t="s">
        <v>3844</v>
      </c>
      <c r="C3536" s="7" t="s">
        <v>7956</v>
      </c>
      <c r="D3536" s="4">
        <v>10500</v>
      </c>
      <c r="E3536" s="4">
        <v>1697</v>
      </c>
      <c r="F3536" t="s">
        <v>8221</v>
      </c>
      <c r="G3536" t="s">
        <v>8224</v>
      </c>
      <c r="H3536" t="s">
        <v>8246</v>
      </c>
      <c r="I3536">
        <v>1437283391</v>
      </c>
      <c r="J3536" s="11">
        <f>(((I3536/60)/60)/24)+DATE(1970,1,1)</f>
        <v>42204.224432870367</v>
      </c>
      <c r="K3536">
        <v>1433395391</v>
      </c>
      <c r="L3536" s="15">
        <f>(((K3536/60)/60)/24)+DATE(1970,1,1)</f>
        <v>42159.224432870367</v>
      </c>
      <c r="M3536" s="63">
        <f>DATEDIF(L3536,J3536,"D")</f>
        <v>45</v>
      </c>
      <c r="N3536" s="5">
        <v>45</v>
      </c>
      <c r="O3536" t="b">
        <v>1</v>
      </c>
      <c r="P3536">
        <v>9</v>
      </c>
      <c r="Q3536" t="b">
        <v>0</v>
      </c>
      <c r="R3536" t="s">
        <v>8271</v>
      </c>
      <c r="S3536" s="2">
        <f>IF(E3536=0,0,E3536/D3536*100)</f>
        <v>16.161904761904761</v>
      </c>
      <c r="T3536" s="4">
        <f>IF(E3536=0,0,E3536/P3536)</f>
        <v>188.55555555555554</v>
      </c>
      <c r="U3536" t="str">
        <f>PROPER(LEFT(R3536,(SEARCH("/",R3536)-2)+1))</f>
        <v>Theater</v>
      </c>
      <c r="V3536" t="str">
        <f>PROPER(RIGHT(R3536,LEN(R3536)-SEARCH("/",R3536)))</f>
        <v>Plays</v>
      </c>
    </row>
    <row r="3537" spans="1:22" x14ac:dyDescent="0.25">
      <c r="A3537">
        <v>3922</v>
      </c>
      <c r="B3537" s="7" t="s">
        <v>3919</v>
      </c>
      <c r="C3537" s="7" t="s">
        <v>8030</v>
      </c>
      <c r="D3537" s="4">
        <v>750</v>
      </c>
      <c r="E3537" s="4">
        <v>61</v>
      </c>
      <c r="F3537" t="s">
        <v>8221</v>
      </c>
      <c r="G3537" t="s">
        <v>8224</v>
      </c>
      <c r="H3537" t="s">
        <v>8246</v>
      </c>
      <c r="I3537">
        <v>1425337200</v>
      </c>
      <c r="J3537" s="11">
        <f>(((I3537/60)/60)/24)+DATE(1970,1,1)</f>
        <v>42065.958333333328</v>
      </c>
      <c r="K3537">
        <v>1421432810</v>
      </c>
      <c r="L3537" s="15">
        <f>(((K3537/60)/60)/24)+DATE(1970,1,1)</f>
        <v>42020.768634259264</v>
      </c>
      <c r="M3537" s="63">
        <f>DATEDIF(L3537,J3537,"D")</f>
        <v>45</v>
      </c>
      <c r="N3537" s="5">
        <v>45</v>
      </c>
      <c r="O3537" t="b">
        <v>0</v>
      </c>
      <c r="P3537">
        <v>6</v>
      </c>
      <c r="Q3537" t="b">
        <v>0</v>
      </c>
      <c r="R3537" t="s">
        <v>8271</v>
      </c>
      <c r="S3537" s="2">
        <f>IF(E3537=0,0,E3537/D3537*100)</f>
        <v>8.1333333333333329</v>
      </c>
      <c r="T3537" s="4">
        <f>IF(E3537=0,0,E3537/P3537)</f>
        <v>10.166666666666666</v>
      </c>
      <c r="U3537" t="str">
        <f>PROPER(LEFT(R3537,(SEARCH("/",R3537)-2)+1))</f>
        <v>Theater</v>
      </c>
      <c r="V3537" t="str">
        <f>PROPER(RIGHT(R3537,LEN(R3537)-SEARCH("/",R3537)))</f>
        <v>Plays</v>
      </c>
    </row>
    <row r="3538" spans="1:22" x14ac:dyDescent="0.25">
      <c r="A3538">
        <v>3934</v>
      </c>
      <c r="B3538" s="7" t="s">
        <v>3931</v>
      </c>
      <c r="C3538" s="7" t="s">
        <v>8042</v>
      </c>
      <c r="D3538" s="4">
        <v>5000</v>
      </c>
      <c r="E3538" s="4">
        <v>550</v>
      </c>
      <c r="F3538" t="s">
        <v>8221</v>
      </c>
      <c r="G3538" t="s">
        <v>8224</v>
      </c>
      <c r="H3538" t="s">
        <v>8246</v>
      </c>
      <c r="I3538">
        <v>1443704400</v>
      </c>
      <c r="J3538" s="11">
        <f>(((I3538/60)/60)/24)+DATE(1970,1,1)</f>
        <v>42278.541666666672</v>
      </c>
      <c r="K3538">
        <v>1439827639</v>
      </c>
      <c r="L3538" s="15">
        <f>(((K3538/60)/60)/24)+DATE(1970,1,1)</f>
        <v>42233.671747685185</v>
      </c>
      <c r="M3538" s="63">
        <f>DATEDIF(L3538,J3538,"D")</f>
        <v>45</v>
      </c>
      <c r="N3538" s="5">
        <v>45</v>
      </c>
      <c r="O3538" t="b">
        <v>0</v>
      </c>
      <c r="P3538">
        <v>12</v>
      </c>
      <c r="Q3538" t="b">
        <v>0</v>
      </c>
      <c r="R3538" t="s">
        <v>8271</v>
      </c>
      <c r="S3538" s="2">
        <f>IF(E3538=0,0,E3538/D3538*100)</f>
        <v>11</v>
      </c>
      <c r="T3538" s="4">
        <f>IF(E3538=0,0,E3538/P3538)</f>
        <v>45.833333333333336</v>
      </c>
      <c r="U3538" t="str">
        <f>PROPER(LEFT(R3538,(SEARCH("/",R3538)-2)+1))</f>
        <v>Theater</v>
      </c>
      <c r="V3538" t="str">
        <f>PROPER(RIGHT(R3538,LEN(R3538)-SEARCH("/",R3538)))</f>
        <v>Plays</v>
      </c>
    </row>
    <row r="3539" spans="1:22" x14ac:dyDescent="0.25">
      <c r="A3539">
        <v>3940</v>
      </c>
      <c r="B3539" s="7" t="s">
        <v>3937</v>
      </c>
      <c r="C3539" s="7" t="s">
        <v>8048</v>
      </c>
      <c r="D3539" s="4">
        <v>5000</v>
      </c>
      <c r="E3539" s="4">
        <v>11</v>
      </c>
      <c r="F3539" t="s">
        <v>8221</v>
      </c>
      <c r="G3539" t="s">
        <v>8224</v>
      </c>
      <c r="H3539" t="s">
        <v>8246</v>
      </c>
      <c r="I3539">
        <v>1420199351</v>
      </c>
      <c r="J3539" s="11">
        <f>(((I3539/60)/60)/24)+DATE(1970,1,1)</f>
        <v>42006.492488425924</v>
      </c>
      <c r="K3539">
        <v>1416311351</v>
      </c>
      <c r="L3539" s="15">
        <f>(((K3539/60)/60)/24)+DATE(1970,1,1)</f>
        <v>41961.492488425924</v>
      </c>
      <c r="M3539" s="63">
        <f>DATEDIF(L3539,J3539,"D")</f>
        <v>45</v>
      </c>
      <c r="N3539" s="5">
        <v>45</v>
      </c>
      <c r="O3539" t="b">
        <v>0</v>
      </c>
      <c r="P3539">
        <v>2</v>
      </c>
      <c r="Q3539" t="b">
        <v>0</v>
      </c>
      <c r="R3539" t="s">
        <v>8271</v>
      </c>
      <c r="S3539" s="2">
        <f>IF(E3539=0,0,E3539/D3539*100)</f>
        <v>0.22</v>
      </c>
      <c r="T3539" s="4">
        <f>IF(E3539=0,0,E3539/P3539)</f>
        <v>5.5</v>
      </c>
      <c r="U3539" t="str">
        <f>PROPER(LEFT(R3539,(SEARCH("/",R3539)-2)+1))</f>
        <v>Theater</v>
      </c>
      <c r="V3539" t="str">
        <f>PROPER(RIGHT(R3539,LEN(R3539)-SEARCH("/",R3539)))</f>
        <v>Plays</v>
      </c>
    </row>
    <row r="3540" spans="1:22" x14ac:dyDescent="0.25">
      <c r="A3540">
        <v>4023</v>
      </c>
      <c r="B3540" s="7" t="s">
        <v>4019</v>
      </c>
      <c r="C3540" s="7" t="s">
        <v>8128</v>
      </c>
      <c r="D3540" s="4">
        <v>7000</v>
      </c>
      <c r="E3540" s="4">
        <v>0</v>
      </c>
      <c r="F3540" t="s">
        <v>8221</v>
      </c>
      <c r="G3540" t="s">
        <v>8224</v>
      </c>
      <c r="H3540" t="s">
        <v>8246</v>
      </c>
      <c r="I3540">
        <v>1458860363</v>
      </c>
      <c r="J3540" s="11">
        <f>(((I3540/60)/60)/24)+DATE(1970,1,1)</f>
        <v>42453.957905092597</v>
      </c>
      <c r="K3540">
        <v>1454975963</v>
      </c>
      <c r="L3540" s="15">
        <f>(((K3540/60)/60)/24)+DATE(1970,1,1)</f>
        <v>42408.999571759254</v>
      </c>
      <c r="M3540" s="63">
        <f>DATEDIF(L3540,J3540,"D")</f>
        <v>45</v>
      </c>
      <c r="N3540" s="5">
        <v>45</v>
      </c>
      <c r="O3540" t="b">
        <v>0</v>
      </c>
      <c r="P3540">
        <v>0</v>
      </c>
      <c r="Q3540" t="b">
        <v>0</v>
      </c>
      <c r="R3540" t="s">
        <v>8271</v>
      </c>
      <c r="S3540" s="2">
        <f>IF(E3540=0,0,E3540/D3540*100)</f>
        <v>0</v>
      </c>
      <c r="T3540" s="4">
        <f>IF(E3540=0,0,E3540/P3540)</f>
        <v>0</v>
      </c>
      <c r="U3540" t="str">
        <f>PROPER(LEFT(R3540,(SEARCH("/",R3540)-2)+1))</f>
        <v>Theater</v>
      </c>
      <c r="V3540" t="str">
        <f>PROPER(RIGHT(R3540,LEN(R3540)-SEARCH("/",R3540)))</f>
        <v>Plays</v>
      </c>
    </row>
    <row r="3541" spans="1:22" x14ac:dyDescent="0.25">
      <c r="A3541">
        <v>4099</v>
      </c>
      <c r="B3541" s="7" t="s">
        <v>4095</v>
      </c>
      <c r="C3541" s="7" t="s">
        <v>8202</v>
      </c>
      <c r="D3541" s="4">
        <v>4500</v>
      </c>
      <c r="E3541" s="4">
        <v>50</v>
      </c>
      <c r="F3541" t="s">
        <v>8221</v>
      </c>
      <c r="G3541" t="s">
        <v>8224</v>
      </c>
      <c r="H3541" t="s">
        <v>8246</v>
      </c>
      <c r="I3541">
        <v>1472847873</v>
      </c>
      <c r="J3541" s="11">
        <f>(((I3541/60)/60)/24)+DATE(1970,1,1)</f>
        <v>42615.850381944445</v>
      </c>
      <c r="K3541">
        <v>1468959873</v>
      </c>
      <c r="L3541" s="15">
        <f>(((K3541/60)/60)/24)+DATE(1970,1,1)</f>
        <v>42570.850381944445</v>
      </c>
      <c r="M3541" s="63">
        <f>DATEDIF(L3541,J3541,"D")</f>
        <v>45</v>
      </c>
      <c r="N3541" s="5">
        <v>45</v>
      </c>
      <c r="O3541" t="b">
        <v>0</v>
      </c>
      <c r="P3541">
        <v>1</v>
      </c>
      <c r="Q3541" t="b">
        <v>0</v>
      </c>
      <c r="R3541" t="s">
        <v>8271</v>
      </c>
      <c r="S3541" s="2">
        <f>IF(E3541=0,0,E3541/D3541*100)</f>
        <v>1.1111111111111112</v>
      </c>
      <c r="T3541" s="4">
        <f>IF(E3541=0,0,E3541/P3541)</f>
        <v>50</v>
      </c>
      <c r="U3541" t="str">
        <f>PROPER(LEFT(R3541,(SEARCH("/",R3541)-2)+1))</f>
        <v>Theater</v>
      </c>
      <c r="V3541" t="str">
        <f>PROPER(RIGHT(R3541,LEN(R3541)-SEARCH("/",R3541)))</f>
        <v>Plays</v>
      </c>
    </row>
    <row r="3542" spans="1:22" x14ac:dyDescent="0.25">
      <c r="A3542">
        <v>16</v>
      </c>
      <c r="B3542" s="7" t="s">
        <v>18</v>
      </c>
      <c r="C3542" s="7" t="s">
        <v>4127</v>
      </c>
      <c r="D3542" s="4">
        <v>12000</v>
      </c>
      <c r="E3542" s="4">
        <v>12029</v>
      </c>
      <c r="F3542" t="s">
        <v>8219</v>
      </c>
      <c r="G3542" t="s">
        <v>8224</v>
      </c>
      <c r="H3542" t="s">
        <v>8246</v>
      </c>
      <c r="I3542">
        <v>1402896600</v>
      </c>
      <c r="J3542" s="11">
        <f>(((I3542/60)/60)/24)+DATE(1970,1,1)</f>
        <v>41806.229166666664</v>
      </c>
      <c r="K3542">
        <v>1398971211</v>
      </c>
      <c r="L3542" s="15">
        <f>(((K3542/60)/60)/24)+DATE(1970,1,1)</f>
        <v>41760.796423611115</v>
      </c>
      <c r="M3542" s="63">
        <f>DATEDIF(L3542,J3542,"D")</f>
        <v>46</v>
      </c>
      <c r="N3542" s="5">
        <v>46</v>
      </c>
      <c r="O3542" t="b">
        <v>0</v>
      </c>
      <c r="P3542">
        <v>70</v>
      </c>
      <c r="Q3542" t="b">
        <v>1</v>
      </c>
      <c r="R3542" t="s">
        <v>8265</v>
      </c>
      <c r="S3542" s="2">
        <f>IF(E3542=0,0,E3542/D3542*100)</f>
        <v>100.24166666666667</v>
      </c>
      <c r="T3542" s="4">
        <f>IF(E3542=0,0,E3542/P3542)</f>
        <v>171.84285714285716</v>
      </c>
      <c r="U3542" t="str">
        <f>PROPER(LEFT(R3542,(SEARCH("/",R3542)-2)+1))</f>
        <v>Film &amp; Video</v>
      </c>
      <c r="V3542" t="str">
        <f>PROPER(RIGHT(R3542,LEN(R3542)-SEARCH("/",R3542)))</f>
        <v>Television</v>
      </c>
    </row>
    <row r="3543" spans="1:22" x14ac:dyDescent="0.25">
      <c r="A3543">
        <v>92</v>
      </c>
      <c r="B3543" s="7" t="s">
        <v>94</v>
      </c>
      <c r="C3543" s="7" t="s">
        <v>4203</v>
      </c>
      <c r="D3543" s="4">
        <v>5000</v>
      </c>
      <c r="E3543" s="4">
        <v>5260</v>
      </c>
      <c r="F3543" t="s">
        <v>8219</v>
      </c>
      <c r="G3543" t="s">
        <v>8229</v>
      </c>
      <c r="H3543" t="s">
        <v>8251</v>
      </c>
      <c r="I3543">
        <v>1485936000</v>
      </c>
      <c r="J3543" s="11">
        <f>(((I3543/60)/60)/24)+DATE(1970,1,1)</f>
        <v>42767.333333333328</v>
      </c>
      <c r="K3543">
        <v>1481949983</v>
      </c>
      <c r="L3543" s="15">
        <f>(((K3543/60)/60)/24)+DATE(1970,1,1)</f>
        <v>42721.198877314819</v>
      </c>
      <c r="M3543" s="63">
        <f>DATEDIF(L3543,J3543,"D")</f>
        <v>46</v>
      </c>
      <c r="N3543" s="5">
        <v>46</v>
      </c>
      <c r="O3543" t="b">
        <v>0</v>
      </c>
      <c r="P3543">
        <v>43</v>
      </c>
      <c r="Q3543" t="b">
        <v>1</v>
      </c>
      <c r="R3543" t="s">
        <v>8266</v>
      </c>
      <c r="S3543" s="2">
        <f>IF(E3543=0,0,E3543/D3543*100)</f>
        <v>105.2</v>
      </c>
      <c r="T3543" s="4">
        <f>IF(E3543=0,0,E3543/P3543)</f>
        <v>122.32558139534883</v>
      </c>
      <c r="U3543" t="str">
        <f>PROPER(LEFT(R3543,(SEARCH("/",R3543)-2)+1))</f>
        <v>Film &amp; Video</v>
      </c>
      <c r="V3543" t="str">
        <f>PROPER(RIGHT(R3543,LEN(R3543)-SEARCH("/",R3543)))</f>
        <v>Shorts</v>
      </c>
    </row>
    <row r="3544" spans="1:22" x14ac:dyDescent="0.25">
      <c r="A3544">
        <v>116</v>
      </c>
      <c r="B3544" s="7" t="s">
        <v>118</v>
      </c>
      <c r="C3544" s="7" t="s">
        <v>4227</v>
      </c>
      <c r="D3544" s="4">
        <v>3500</v>
      </c>
      <c r="E3544" s="4">
        <v>3978</v>
      </c>
      <c r="F3544" t="s">
        <v>8219</v>
      </c>
      <c r="G3544" t="s">
        <v>8224</v>
      </c>
      <c r="H3544" t="s">
        <v>8246</v>
      </c>
      <c r="I3544">
        <v>1302260155</v>
      </c>
      <c r="J3544" s="11">
        <f>(((I3544/60)/60)/24)+DATE(1970,1,1)</f>
        <v>40641.455497685187</v>
      </c>
      <c r="K3544">
        <v>1298289355</v>
      </c>
      <c r="L3544" s="15">
        <f>(((K3544/60)/60)/24)+DATE(1970,1,1)</f>
        <v>40595.497164351851</v>
      </c>
      <c r="M3544" s="63">
        <f>DATEDIF(L3544,J3544,"D")</f>
        <v>46</v>
      </c>
      <c r="N3544" s="5">
        <v>46</v>
      </c>
      <c r="O3544" t="b">
        <v>0</v>
      </c>
      <c r="P3544">
        <v>57</v>
      </c>
      <c r="Q3544" t="b">
        <v>1</v>
      </c>
      <c r="R3544" t="s">
        <v>8266</v>
      </c>
      <c r="S3544" s="2">
        <f>IF(E3544=0,0,E3544/D3544*100)</f>
        <v>113.65714285714286</v>
      </c>
      <c r="T3544" s="4">
        <f>IF(E3544=0,0,E3544/P3544)</f>
        <v>69.78947368421052</v>
      </c>
      <c r="U3544" t="str">
        <f>PROPER(LEFT(R3544,(SEARCH("/",R3544)-2)+1))</f>
        <v>Film &amp; Video</v>
      </c>
      <c r="V3544" t="str">
        <f>PROPER(RIGHT(R3544,LEN(R3544)-SEARCH("/",R3544)))</f>
        <v>Shorts</v>
      </c>
    </row>
    <row r="3545" spans="1:22" x14ac:dyDescent="0.25">
      <c r="A3545">
        <v>260</v>
      </c>
      <c r="B3545" s="7" t="s">
        <v>261</v>
      </c>
      <c r="C3545" s="7" t="s">
        <v>4370</v>
      </c>
      <c r="D3545" s="4">
        <v>10000</v>
      </c>
      <c r="E3545" s="4">
        <v>10640</v>
      </c>
      <c r="F3545" t="s">
        <v>8219</v>
      </c>
      <c r="G3545" t="s">
        <v>8224</v>
      </c>
      <c r="H3545" t="s">
        <v>8246</v>
      </c>
      <c r="I3545">
        <v>1279360740</v>
      </c>
      <c r="J3545" s="11">
        <f>(((I3545/60)/60)/24)+DATE(1970,1,1)</f>
        <v>40376.415972222225</v>
      </c>
      <c r="K3545">
        <v>1275415679</v>
      </c>
      <c r="L3545" s="15">
        <f>(((K3545/60)/60)/24)+DATE(1970,1,1)</f>
        <v>40330.755543981482</v>
      </c>
      <c r="M3545" s="63">
        <f>DATEDIF(L3545,J3545,"D")</f>
        <v>46</v>
      </c>
      <c r="N3545" s="5">
        <v>46</v>
      </c>
      <c r="O3545" t="b">
        <v>1</v>
      </c>
      <c r="P3545">
        <v>88</v>
      </c>
      <c r="Q3545" t="b">
        <v>1</v>
      </c>
      <c r="R3545" t="s">
        <v>8269</v>
      </c>
      <c r="S3545" s="2">
        <f>IF(E3545=0,0,E3545/D3545*100)</f>
        <v>106.4</v>
      </c>
      <c r="T3545" s="4">
        <f>IF(E3545=0,0,E3545/P3545)</f>
        <v>120.90909090909091</v>
      </c>
      <c r="U3545" t="str">
        <f>PROPER(LEFT(R3545,(SEARCH("/",R3545)-2)+1))</f>
        <v>Film &amp; Video</v>
      </c>
      <c r="V3545" t="str">
        <f>PROPER(RIGHT(R3545,LEN(R3545)-SEARCH("/",R3545)))</f>
        <v>Documentary</v>
      </c>
    </row>
    <row r="3546" spans="1:22" x14ac:dyDescent="0.25">
      <c r="A3546">
        <v>606</v>
      </c>
      <c r="B3546" s="7" t="s">
        <v>607</v>
      </c>
      <c r="C3546" s="7" t="s">
        <v>4716</v>
      </c>
      <c r="D3546" s="4">
        <v>5000</v>
      </c>
      <c r="E3546" s="4">
        <v>10</v>
      </c>
      <c r="F3546" t="s">
        <v>8220</v>
      </c>
      <c r="G3546" t="s">
        <v>8233</v>
      </c>
      <c r="H3546" t="s">
        <v>8249</v>
      </c>
      <c r="I3546">
        <v>1432479600</v>
      </c>
      <c r="J3546" s="11">
        <f>(((I3546/60)/60)/24)+DATE(1970,1,1)</f>
        <v>42148.625</v>
      </c>
      <c r="K3546">
        <v>1428507409</v>
      </c>
      <c r="L3546" s="15">
        <f>(((K3546/60)/60)/24)+DATE(1970,1,1)</f>
        <v>42102.650567129633</v>
      </c>
      <c r="M3546" s="63">
        <f>DATEDIF(L3546,J3546,"D")</f>
        <v>46</v>
      </c>
      <c r="N3546" s="5">
        <v>46</v>
      </c>
      <c r="O3546" t="b">
        <v>0</v>
      </c>
      <c r="P3546">
        <v>1</v>
      </c>
      <c r="Q3546" t="b">
        <v>0</v>
      </c>
      <c r="R3546" t="s">
        <v>8272</v>
      </c>
      <c r="S3546" s="2">
        <f>IF(E3546=0,0,E3546/D3546*100)</f>
        <v>0.2</v>
      </c>
      <c r="T3546" s="4">
        <f>IF(E3546=0,0,E3546/P3546)</f>
        <v>10</v>
      </c>
      <c r="U3546" t="str">
        <f>PROPER(LEFT(R3546,(SEARCH("/",R3546)-2)+1))</f>
        <v>Technology</v>
      </c>
      <c r="V3546" t="str">
        <f>PROPER(RIGHT(R3546,LEN(R3546)-SEARCH("/",R3546)))</f>
        <v>Web</v>
      </c>
    </row>
    <row r="3547" spans="1:22" x14ac:dyDescent="0.25">
      <c r="A3547">
        <v>751</v>
      </c>
      <c r="B3547" s="7" t="s">
        <v>752</v>
      </c>
      <c r="C3547" s="7" t="s">
        <v>4861</v>
      </c>
      <c r="D3547" s="4">
        <v>3000</v>
      </c>
      <c r="E3547" s="4">
        <v>3555</v>
      </c>
      <c r="F3547" t="s">
        <v>8219</v>
      </c>
      <c r="G3547" t="s">
        <v>8224</v>
      </c>
      <c r="H3547" t="s">
        <v>8246</v>
      </c>
      <c r="I3547">
        <v>1312470475</v>
      </c>
      <c r="J3547" s="11">
        <f>(((I3547/60)/60)/24)+DATE(1970,1,1)</f>
        <v>40759.630497685182</v>
      </c>
      <c r="K3547">
        <v>1308496075</v>
      </c>
      <c r="L3547" s="15">
        <f>(((K3547/60)/60)/24)+DATE(1970,1,1)</f>
        <v>40713.630497685182</v>
      </c>
      <c r="M3547" s="63">
        <f>DATEDIF(L3547,J3547,"D")</f>
        <v>46</v>
      </c>
      <c r="N3547" s="5">
        <v>46</v>
      </c>
      <c r="O3547" t="b">
        <v>0</v>
      </c>
      <c r="P3547">
        <v>62</v>
      </c>
      <c r="Q3547" t="b">
        <v>1</v>
      </c>
      <c r="R3547" t="s">
        <v>8274</v>
      </c>
      <c r="S3547" s="2">
        <f>IF(E3547=0,0,E3547/D3547*100)</f>
        <v>118.5</v>
      </c>
      <c r="T3547" s="4">
        <f>IF(E3547=0,0,E3547/P3547)</f>
        <v>57.338709677419352</v>
      </c>
      <c r="U3547" t="str">
        <f>PROPER(LEFT(R3547,(SEARCH("/",R3547)-2)+1))</f>
        <v>Publishing</v>
      </c>
      <c r="V3547" t="str">
        <f>PROPER(RIGHT(R3547,LEN(R3547)-SEARCH("/",R3547)))</f>
        <v>Nonfiction</v>
      </c>
    </row>
    <row r="3548" spans="1:22" x14ac:dyDescent="0.25">
      <c r="A3548">
        <v>802</v>
      </c>
      <c r="B3548" s="7" t="s">
        <v>803</v>
      </c>
      <c r="C3548" s="7" t="s">
        <v>4912</v>
      </c>
      <c r="D3548" s="4">
        <v>6000</v>
      </c>
      <c r="E3548" s="4">
        <v>6080</v>
      </c>
      <c r="F3548" t="s">
        <v>8219</v>
      </c>
      <c r="G3548" t="s">
        <v>8224</v>
      </c>
      <c r="H3548" t="s">
        <v>8246</v>
      </c>
      <c r="I3548">
        <v>1347854700</v>
      </c>
      <c r="J3548" s="11">
        <f>(((I3548/60)/60)/24)+DATE(1970,1,1)</f>
        <v>41169.170138888891</v>
      </c>
      <c r="K3548">
        <v>1343867524</v>
      </c>
      <c r="L3548" s="15">
        <f>(((K3548/60)/60)/24)+DATE(1970,1,1)</f>
        <v>41123.022268518522</v>
      </c>
      <c r="M3548" s="63">
        <f>DATEDIF(L3548,J3548,"D")</f>
        <v>46</v>
      </c>
      <c r="N3548" s="5">
        <v>46</v>
      </c>
      <c r="O3548" t="b">
        <v>0</v>
      </c>
      <c r="P3548">
        <v>75</v>
      </c>
      <c r="Q3548" t="b">
        <v>1</v>
      </c>
      <c r="R3548" t="s">
        <v>8276</v>
      </c>
      <c r="S3548" s="2">
        <f>IF(E3548=0,0,E3548/D3548*100)</f>
        <v>101.33333333333334</v>
      </c>
      <c r="T3548" s="4">
        <f>IF(E3548=0,0,E3548/P3548)</f>
        <v>81.066666666666663</v>
      </c>
      <c r="U3548" t="str">
        <f>PROPER(LEFT(R3548,(SEARCH("/",R3548)-2)+1))</f>
        <v>Music</v>
      </c>
      <c r="V3548" t="str">
        <f>PROPER(RIGHT(R3548,LEN(R3548)-SEARCH("/",R3548)))</f>
        <v>Rock</v>
      </c>
    </row>
    <row r="3549" spans="1:22" x14ac:dyDescent="0.25">
      <c r="A3549">
        <v>901</v>
      </c>
      <c r="B3549" s="7" t="s">
        <v>902</v>
      </c>
      <c r="C3549" s="7" t="s">
        <v>5011</v>
      </c>
      <c r="D3549" s="4">
        <v>6500</v>
      </c>
      <c r="E3549" s="4">
        <v>0</v>
      </c>
      <c r="F3549" t="s">
        <v>8221</v>
      </c>
      <c r="G3549" t="s">
        <v>8224</v>
      </c>
      <c r="H3549" t="s">
        <v>8246</v>
      </c>
      <c r="I3549">
        <v>1276024260</v>
      </c>
      <c r="J3549" s="11">
        <f>(((I3549/60)/60)/24)+DATE(1970,1,1)</f>
        <v>40337.799305555556</v>
      </c>
      <c r="K3549">
        <v>1272050914</v>
      </c>
      <c r="L3549" s="15">
        <f>(((K3549/60)/60)/24)+DATE(1970,1,1)</f>
        <v>40291.81150462963</v>
      </c>
      <c r="M3549" s="63">
        <f>DATEDIF(L3549,J3549,"D")</f>
        <v>46</v>
      </c>
      <c r="N3549" s="5">
        <v>46</v>
      </c>
      <c r="O3549" t="b">
        <v>0</v>
      </c>
      <c r="P3549">
        <v>0</v>
      </c>
      <c r="Q3549" t="b">
        <v>0</v>
      </c>
      <c r="R3549" t="s">
        <v>8278</v>
      </c>
      <c r="S3549" s="2">
        <f>IF(E3549=0,0,E3549/D3549*100)</f>
        <v>0</v>
      </c>
      <c r="T3549" s="4">
        <f>IF(E3549=0,0,E3549/P3549)</f>
        <v>0</v>
      </c>
      <c r="U3549" t="str">
        <f>PROPER(LEFT(R3549,(SEARCH("/",R3549)-2)+1))</f>
        <v>Music</v>
      </c>
      <c r="V3549" t="str">
        <f>PROPER(RIGHT(R3549,LEN(R3549)-SEARCH("/",R3549)))</f>
        <v>Jazz</v>
      </c>
    </row>
    <row r="3550" spans="1:22" x14ac:dyDescent="0.25">
      <c r="A3550">
        <v>908</v>
      </c>
      <c r="B3550" s="7" t="s">
        <v>909</v>
      </c>
      <c r="C3550" s="7" t="s">
        <v>5018</v>
      </c>
      <c r="D3550" s="4">
        <v>2500</v>
      </c>
      <c r="E3550" s="4">
        <v>0</v>
      </c>
      <c r="F3550" t="s">
        <v>8221</v>
      </c>
      <c r="G3550" t="s">
        <v>8224</v>
      </c>
      <c r="H3550" t="s">
        <v>8246</v>
      </c>
      <c r="I3550">
        <v>1280206740</v>
      </c>
      <c r="J3550" s="11">
        <f>(((I3550/60)/60)/24)+DATE(1970,1,1)</f>
        <v>40386.207638888889</v>
      </c>
      <c r="K3550">
        <v>1276283655</v>
      </c>
      <c r="L3550" s="15">
        <f>(((K3550/60)/60)/24)+DATE(1970,1,1)</f>
        <v>40340.801562499997</v>
      </c>
      <c r="M3550" s="63">
        <f>DATEDIF(L3550,J3550,"D")</f>
        <v>46</v>
      </c>
      <c r="N3550" s="5">
        <v>46</v>
      </c>
      <c r="O3550" t="b">
        <v>0</v>
      </c>
      <c r="P3550">
        <v>0</v>
      </c>
      <c r="Q3550" t="b">
        <v>0</v>
      </c>
      <c r="R3550" t="s">
        <v>8278</v>
      </c>
      <c r="S3550" s="2">
        <f>IF(E3550=0,0,E3550/D3550*100)</f>
        <v>0</v>
      </c>
      <c r="T3550" s="4">
        <f>IF(E3550=0,0,E3550/P3550)</f>
        <v>0</v>
      </c>
      <c r="U3550" t="str">
        <f>PROPER(LEFT(R3550,(SEARCH("/",R3550)-2)+1))</f>
        <v>Music</v>
      </c>
      <c r="V3550" t="str">
        <f>PROPER(RIGHT(R3550,LEN(R3550)-SEARCH("/",R3550)))</f>
        <v>Jazz</v>
      </c>
    </row>
    <row r="3551" spans="1:22" x14ac:dyDescent="0.25">
      <c r="A3551">
        <v>961</v>
      </c>
      <c r="B3551" s="7" t="s">
        <v>962</v>
      </c>
      <c r="C3551" s="7" t="s">
        <v>5071</v>
      </c>
      <c r="D3551" s="4">
        <v>95000</v>
      </c>
      <c r="E3551" s="4">
        <v>40079</v>
      </c>
      <c r="F3551" t="s">
        <v>8221</v>
      </c>
      <c r="G3551" t="s">
        <v>8224</v>
      </c>
      <c r="H3551" t="s">
        <v>8246</v>
      </c>
      <c r="I3551">
        <v>1487617200</v>
      </c>
      <c r="J3551" s="11">
        <f>(((I3551/60)/60)/24)+DATE(1970,1,1)</f>
        <v>42786.791666666672</v>
      </c>
      <c r="K3551">
        <v>1483634335</v>
      </c>
      <c r="L3551" s="15">
        <f>(((K3551/60)/60)/24)+DATE(1970,1,1)</f>
        <v>42740.693692129629</v>
      </c>
      <c r="M3551" s="63">
        <f>DATEDIF(L3551,J3551,"D")</f>
        <v>46</v>
      </c>
      <c r="N3551" s="5">
        <v>46</v>
      </c>
      <c r="O3551" t="b">
        <v>0</v>
      </c>
      <c r="P3551">
        <v>110</v>
      </c>
      <c r="Q3551" t="b">
        <v>0</v>
      </c>
      <c r="R3551" t="s">
        <v>8273</v>
      </c>
      <c r="S3551" s="2">
        <f>IF(E3551=0,0,E3551/D3551*100)</f>
        <v>42.188421052631583</v>
      </c>
      <c r="T3551" s="4">
        <f>IF(E3551=0,0,E3551/P3551)</f>
        <v>364.35454545454547</v>
      </c>
      <c r="U3551" t="str">
        <f>PROPER(LEFT(R3551,(SEARCH("/",R3551)-2)+1))</f>
        <v>Technology</v>
      </c>
      <c r="V3551" t="str">
        <f>PROPER(RIGHT(R3551,LEN(R3551)-SEARCH("/",R3551)))</f>
        <v>Wearables</v>
      </c>
    </row>
    <row r="3552" spans="1:22" x14ac:dyDescent="0.25">
      <c r="A3552">
        <v>1366</v>
      </c>
      <c r="B3552" s="7" t="s">
        <v>1367</v>
      </c>
      <c r="C3552" s="7" t="s">
        <v>5476</v>
      </c>
      <c r="D3552" s="4">
        <v>7500</v>
      </c>
      <c r="E3552" s="4">
        <v>9486.69</v>
      </c>
      <c r="F3552" t="s">
        <v>8219</v>
      </c>
      <c r="G3552" t="s">
        <v>8224</v>
      </c>
      <c r="H3552" t="s">
        <v>8246</v>
      </c>
      <c r="I3552">
        <v>1417049663</v>
      </c>
      <c r="J3552" s="11">
        <f>(((I3552/60)/60)/24)+DATE(1970,1,1)</f>
        <v>41970.037766203706</v>
      </c>
      <c r="K3552">
        <v>1413158063</v>
      </c>
      <c r="L3552" s="15">
        <f>(((K3552/60)/60)/24)+DATE(1970,1,1)</f>
        <v>41924.996099537035</v>
      </c>
      <c r="M3552" s="63">
        <f>DATEDIF(L3552,J3552,"D")</f>
        <v>46</v>
      </c>
      <c r="N3552" s="5">
        <v>46</v>
      </c>
      <c r="O3552" t="b">
        <v>0</v>
      </c>
      <c r="P3552">
        <v>147</v>
      </c>
      <c r="Q3552" t="b">
        <v>1</v>
      </c>
      <c r="R3552" t="s">
        <v>8276</v>
      </c>
      <c r="S3552" s="2">
        <f>IF(E3552=0,0,E3552/D3552*100)</f>
        <v>126.48920000000001</v>
      </c>
      <c r="T3552" s="4">
        <f>IF(E3552=0,0,E3552/P3552)</f>
        <v>64.535306122448986</v>
      </c>
      <c r="U3552" t="str">
        <f>PROPER(LEFT(R3552,(SEARCH("/",R3552)-2)+1))</f>
        <v>Music</v>
      </c>
      <c r="V3552" t="str">
        <f>PROPER(RIGHT(R3552,LEN(R3552)-SEARCH("/",R3552)))</f>
        <v>Rock</v>
      </c>
    </row>
    <row r="3553" spans="1:22" x14ac:dyDescent="0.25">
      <c r="A3553">
        <v>1710</v>
      </c>
      <c r="B3553" s="7" t="s">
        <v>1711</v>
      </c>
      <c r="C3553" s="7" t="s">
        <v>5820</v>
      </c>
      <c r="D3553" s="4">
        <v>5000</v>
      </c>
      <c r="E3553" s="4">
        <v>34</v>
      </c>
      <c r="F3553" t="s">
        <v>8221</v>
      </c>
      <c r="G3553" t="s">
        <v>8236</v>
      </c>
      <c r="H3553" t="s">
        <v>8249</v>
      </c>
      <c r="I3553">
        <v>1453122000</v>
      </c>
      <c r="J3553" s="11">
        <f>(((I3553/60)/60)/24)+DATE(1970,1,1)</f>
        <v>42387.541666666672</v>
      </c>
      <c r="K3553">
        <v>1449151888</v>
      </c>
      <c r="L3553" s="15">
        <f>(((K3553/60)/60)/24)+DATE(1970,1,1)</f>
        <v>42341.59129629629</v>
      </c>
      <c r="M3553" s="63">
        <f>DATEDIF(L3553,J3553,"D")</f>
        <v>46</v>
      </c>
      <c r="N3553" s="5">
        <v>46</v>
      </c>
      <c r="O3553" t="b">
        <v>0</v>
      </c>
      <c r="P3553">
        <v>1</v>
      </c>
      <c r="Q3553" t="b">
        <v>0</v>
      </c>
      <c r="R3553" t="s">
        <v>8293</v>
      </c>
      <c r="S3553" s="2">
        <f>IF(E3553=0,0,E3553/D3553*100)</f>
        <v>0.67999999999999994</v>
      </c>
      <c r="T3553" s="4">
        <f>IF(E3553=0,0,E3553/P3553)</f>
        <v>34</v>
      </c>
      <c r="U3553" t="str">
        <f>PROPER(LEFT(R3553,(SEARCH("/",R3553)-2)+1))</f>
        <v>Music</v>
      </c>
      <c r="V3553" t="str">
        <f>PROPER(RIGHT(R3553,LEN(R3553)-SEARCH("/",R3553)))</f>
        <v>Faith</v>
      </c>
    </row>
    <row r="3554" spans="1:22" x14ac:dyDescent="0.25">
      <c r="A3554">
        <v>1891</v>
      </c>
      <c r="B3554" s="7" t="s">
        <v>1892</v>
      </c>
      <c r="C3554" s="7" t="s">
        <v>6001</v>
      </c>
      <c r="D3554" s="4">
        <v>10000</v>
      </c>
      <c r="E3554" s="4">
        <v>10555</v>
      </c>
      <c r="F3554" t="s">
        <v>8219</v>
      </c>
      <c r="G3554" t="s">
        <v>8224</v>
      </c>
      <c r="H3554" t="s">
        <v>8246</v>
      </c>
      <c r="I3554">
        <v>1279778400</v>
      </c>
      <c r="J3554" s="11">
        <f>(((I3554/60)/60)/24)+DATE(1970,1,1)</f>
        <v>40381.25</v>
      </c>
      <c r="K3554">
        <v>1275851354</v>
      </c>
      <c r="L3554" s="15">
        <f>(((K3554/60)/60)/24)+DATE(1970,1,1)</f>
        <v>40335.798078703701</v>
      </c>
      <c r="M3554" s="63">
        <f>DATEDIF(L3554,J3554,"D")</f>
        <v>46</v>
      </c>
      <c r="N3554" s="5">
        <v>46</v>
      </c>
      <c r="O3554" t="b">
        <v>0</v>
      </c>
      <c r="P3554">
        <v>120</v>
      </c>
      <c r="Q3554" t="b">
        <v>1</v>
      </c>
      <c r="R3554" t="s">
        <v>8279</v>
      </c>
      <c r="S3554" s="2">
        <f>IF(E3554=0,0,E3554/D3554*100)</f>
        <v>105.55000000000001</v>
      </c>
      <c r="T3554" s="4">
        <f>IF(E3554=0,0,E3554/P3554)</f>
        <v>87.958333333333329</v>
      </c>
      <c r="U3554" t="str">
        <f>PROPER(LEFT(R3554,(SEARCH("/",R3554)-2)+1))</f>
        <v>Music</v>
      </c>
      <c r="V3554" t="str">
        <f>PROPER(RIGHT(R3554,LEN(R3554)-SEARCH("/",R3554)))</f>
        <v>Indie Rock</v>
      </c>
    </row>
    <row r="3555" spans="1:22" x14ac:dyDescent="0.25">
      <c r="A3555">
        <v>1977</v>
      </c>
      <c r="B3555" s="7" t="s">
        <v>1978</v>
      </c>
      <c r="C3555" s="7" t="s">
        <v>6087</v>
      </c>
      <c r="D3555" s="4">
        <v>50000</v>
      </c>
      <c r="E3555" s="4">
        <v>201165</v>
      </c>
      <c r="F3555" t="s">
        <v>8219</v>
      </c>
      <c r="G3555" t="s">
        <v>8224</v>
      </c>
      <c r="H3555" t="s">
        <v>8246</v>
      </c>
      <c r="I3555">
        <v>1450511940</v>
      </c>
      <c r="J3555" s="11">
        <f>(((I3555/60)/60)/24)+DATE(1970,1,1)</f>
        <v>42357.332638888889</v>
      </c>
      <c r="K3555">
        <v>1446527540</v>
      </c>
      <c r="L3555" s="15">
        <f>(((K3555/60)/60)/24)+DATE(1970,1,1)</f>
        <v>42311.216898148152</v>
      </c>
      <c r="M3555" s="63">
        <f>DATEDIF(L3555,J3555,"D")</f>
        <v>46</v>
      </c>
      <c r="N3555" s="5">
        <v>46</v>
      </c>
      <c r="O3555" t="b">
        <v>1</v>
      </c>
      <c r="P3555">
        <v>821</v>
      </c>
      <c r="Q3555" t="b">
        <v>1</v>
      </c>
      <c r="R3555" t="s">
        <v>8295</v>
      </c>
      <c r="S3555" s="2">
        <f>IF(E3555=0,0,E3555/D3555*100)</f>
        <v>402.33</v>
      </c>
      <c r="T3555" s="4">
        <f>IF(E3555=0,0,E3555/P3555)</f>
        <v>245.02436053593178</v>
      </c>
      <c r="U3555" t="str">
        <f>PROPER(LEFT(R3555,(SEARCH("/",R3555)-2)+1))</f>
        <v>Technology</v>
      </c>
      <c r="V3555" t="str">
        <f>PROPER(RIGHT(R3555,LEN(R3555)-SEARCH("/",R3555)))</f>
        <v>Hardware</v>
      </c>
    </row>
    <row r="3556" spans="1:22" x14ac:dyDescent="0.25">
      <c r="A3556">
        <v>2026</v>
      </c>
      <c r="B3556" s="7" t="s">
        <v>2027</v>
      </c>
      <c r="C3556" s="7" t="s">
        <v>6136</v>
      </c>
      <c r="D3556" s="4">
        <v>25000</v>
      </c>
      <c r="E3556" s="4">
        <v>33370.769999999997</v>
      </c>
      <c r="F3556" t="s">
        <v>8219</v>
      </c>
      <c r="G3556" t="s">
        <v>8224</v>
      </c>
      <c r="H3556" t="s">
        <v>8246</v>
      </c>
      <c r="I3556">
        <v>1398052740</v>
      </c>
      <c r="J3556" s="11">
        <f>(((I3556/60)/60)/24)+DATE(1970,1,1)</f>
        <v>41750.165972222225</v>
      </c>
      <c r="K3556">
        <v>1394127585</v>
      </c>
      <c r="L3556" s="15">
        <f>(((K3556/60)/60)/24)+DATE(1970,1,1)</f>
        <v>41704.735937500001</v>
      </c>
      <c r="M3556" s="63">
        <f>DATEDIF(L3556,J3556,"D")</f>
        <v>46</v>
      </c>
      <c r="N3556" s="5">
        <v>46</v>
      </c>
      <c r="O3556" t="b">
        <v>1</v>
      </c>
      <c r="P3556">
        <v>454</v>
      </c>
      <c r="Q3556" t="b">
        <v>1</v>
      </c>
      <c r="R3556" t="s">
        <v>8295</v>
      </c>
      <c r="S3556" s="2">
        <f>IF(E3556=0,0,E3556/D3556*100)</f>
        <v>133.48307999999997</v>
      </c>
      <c r="T3556" s="4">
        <f>IF(E3556=0,0,E3556/P3556)</f>
        <v>73.503898678414089</v>
      </c>
      <c r="U3556" t="str">
        <f>PROPER(LEFT(R3556,(SEARCH("/",R3556)-2)+1))</f>
        <v>Technology</v>
      </c>
      <c r="V3556" t="str">
        <f>PROPER(RIGHT(R3556,LEN(R3556)-SEARCH("/",R3556)))</f>
        <v>Hardware</v>
      </c>
    </row>
    <row r="3557" spans="1:22" x14ac:dyDescent="0.25">
      <c r="A3557">
        <v>2035</v>
      </c>
      <c r="B3557" s="7" t="s">
        <v>2036</v>
      </c>
      <c r="C3557" s="7" t="s">
        <v>6145</v>
      </c>
      <c r="D3557" s="4">
        <v>80000</v>
      </c>
      <c r="E3557" s="4">
        <v>168829.14</v>
      </c>
      <c r="F3557" t="s">
        <v>8219</v>
      </c>
      <c r="G3557" t="s">
        <v>8224</v>
      </c>
      <c r="H3557" t="s">
        <v>8246</v>
      </c>
      <c r="I3557">
        <v>1450486800</v>
      </c>
      <c r="J3557" s="11">
        <f>(((I3557/60)/60)/24)+DATE(1970,1,1)</f>
        <v>42357.041666666672</v>
      </c>
      <c r="K3557">
        <v>1446562807</v>
      </c>
      <c r="L3557" s="15">
        <f>(((K3557/60)/60)/24)+DATE(1970,1,1)</f>
        <v>42311.625081018516</v>
      </c>
      <c r="M3557" s="63">
        <f>DATEDIF(L3557,J3557,"D")</f>
        <v>46</v>
      </c>
      <c r="N3557" s="5">
        <v>46</v>
      </c>
      <c r="O3557" t="b">
        <v>1</v>
      </c>
      <c r="P3557">
        <v>644</v>
      </c>
      <c r="Q3557" t="b">
        <v>1</v>
      </c>
      <c r="R3557" t="s">
        <v>8295</v>
      </c>
      <c r="S3557" s="2">
        <f>IF(E3557=0,0,E3557/D3557*100)</f>
        <v>211.03642500000004</v>
      </c>
      <c r="T3557" s="4">
        <f>IF(E3557=0,0,E3557/P3557)</f>
        <v>262.15704968944101</v>
      </c>
      <c r="U3557" t="str">
        <f>PROPER(LEFT(R3557,(SEARCH("/",R3557)-2)+1))</f>
        <v>Technology</v>
      </c>
      <c r="V3557" t="str">
        <f>PROPER(RIGHT(R3557,LEN(R3557)-SEARCH("/",R3557)))</f>
        <v>Hardware</v>
      </c>
    </row>
    <row r="3558" spans="1:22" x14ac:dyDescent="0.25">
      <c r="A3558">
        <v>2520</v>
      </c>
      <c r="B3558" s="7" t="s">
        <v>2520</v>
      </c>
      <c r="C3558" s="7" t="s">
        <v>6630</v>
      </c>
      <c r="D3558" s="4">
        <v>100000</v>
      </c>
      <c r="E3558" s="4">
        <v>0</v>
      </c>
      <c r="F3558" t="s">
        <v>8221</v>
      </c>
      <c r="G3558" t="s">
        <v>8224</v>
      </c>
      <c r="H3558" t="s">
        <v>8246</v>
      </c>
      <c r="I3558">
        <v>1476559260</v>
      </c>
      <c r="J3558" s="11">
        <f>(((I3558/60)/60)/24)+DATE(1970,1,1)</f>
        <v>42658.806249999994</v>
      </c>
      <c r="K3558">
        <v>1472567085</v>
      </c>
      <c r="L3558" s="15">
        <f>(((K3558/60)/60)/24)+DATE(1970,1,1)</f>
        <v>42612.600520833337</v>
      </c>
      <c r="M3558" s="63">
        <f>DATEDIF(L3558,J3558,"D")</f>
        <v>46</v>
      </c>
      <c r="N3558" s="5">
        <v>46</v>
      </c>
      <c r="O3558" t="b">
        <v>0</v>
      </c>
      <c r="P3558">
        <v>0</v>
      </c>
      <c r="Q3558" t="b">
        <v>0</v>
      </c>
      <c r="R3558" t="s">
        <v>8299</v>
      </c>
      <c r="S3558" s="2">
        <f>IF(E3558=0,0,E3558/D3558*100)</f>
        <v>0</v>
      </c>
      <c r="T3558" s="4">
        <f>IF(E3558=0,0,E3558/P3558)</f>
        <v>0</v>
      </c>
      <c r="U3558" t="str">
        <f>PROPER(LEFT(R3558,(SEARCH("/",R3558)-2)+1))</f>
        <v>Food</v>
      </c>
      <c r="V3558" t="str">
        <f>PROPER(RIGHT(R3558,LEN(R3558)-SEARCH("/",R3558)))</f>
        <v>Restaurants</v>
      </c>
    </row>
    <row r="3559" spans="1:22" x14ac:dyDescent="0.25">
      <c r="A3559">
        <v>2812</v>
      </c>
      <c r="B3559" s="7" t="s">
        <v>2812</v>
      </c>
      <c r="C3559" s="7" t="s">
        <v>6922</v>
      </c>
      <c r="D3559" s="4">
        <v>5000</v>
      </c>
      <c r="E3559" s="4">
        <v>5665</v>
      </c>
      <c r="F3559" t="s">
        <v>8219</v>
      </c>
      <c r="G3559" t="s">
        <v>8229</v>
      </c>
      <c r="H3559" t="s">
        <v>8251</v>
      </c>
      <c r="I3559">
        <v>1428292800</v>
      </c>
      <c r="J3559" s="11">
        <f>(((I3559/60)/60)/24)+DATE(1970,1,1)</f>
        <v>42100.166666666672</v>
      </c>
      <c r="K3559">
        <v>1424368298</v>
      </c>
      <c r="L3559" s="15">
        <f>(((K3559/60)/60)/24)+DATE(1970,1,1)</f>
        <v>42054.74418981481</v>
      </c>
      <c r="M3559" s="63">
        <f>DATEDIF(L3559,J3559,"D")</f>
        <v>46</v>
      </c>
      <c r="N3559" s="5">
        <v>46</v>
      </c>
      <c r="O3559" t="b">
        <v>0</v>
      </c>
      <c r="P3559">
        <v>83</v>
      </c>
      <c r="Q3559" t="b">
        <v>1</v>
      </c>
      <c r="R3559" t="s">
        <v>8271</v>
      </c>
      <c r="S3559" s="2">
        <f>IF(E3559=0,0,E3559/D3559*100)</f>
        <v>113.3</v>
      </c>
      <c r="T3559" s="4">
        <f>IF(E3559=0,0,E3559/P3559)</f>
        <v>68.253012048192772</v>
      </c>
      <c r="U3559" t="str">
        <f>PROPER(LEFT(R3559,(SEARCH("/",R3559)-2)+1))</f>
        <v>Theater</v>
      </c>
      <c r="V3559" t="str">
        <f>PROPER(RIGHT(R3559,LEN(R3559)-SEARCH("/",R3559)))</f>
        <v>Plays</v>
      </c>
    </row>
    <row r="3560" spans="1:22" x14ac:dyDescent="0.25">
      <c r="A3560">
        <v>3564</v>
      </c>
      <c r="B3560" s="7" t="s">
        <v>3563</v>
      </c>
      <c r="C3560" s="7" t="s">
        <v>7674</v>
      </c>
      <c r="D3560" s="4">
        <v>1000</v>
      </c>
      <c r="E3560" s="4">
        <v>1005</v>
      </c>
      <c r="F3560" t="s">
        <v>8219</v>
      </c>
      <c r="G3560" t="s">
        <v>8225</v>
      </c>
      <c r="H3560" t="s">
        <v>8247</v>
      </c>
      <c r="I3560">
        <v>1444060800</v>
      </c>
      <c r="J3560" s="11">
        <f>(((I3560/60)/60)/24)+DATE(1970,1,1)</f>
        <v>42282.666666666672</v>
      </c>
      <c r="K3560">
        <v>1440082649</v>
      </c>
      <c r="L3560" s="15">
        <f>(((K3560/60)/60)/24)+DATE(1970,1,1)</f>
        <v>42236.623252314821</v>
      </c>
      <c r="M3560" s="63">
        <f>DATEDIF(L3560,J3560,"D")</f>
        <v>46</v>
      </c>
      <c r="N3560" s="5">
        <v>46</v>
      </c>
      <c r="O3560" t="b">
        <v>0</v>
      </c>
      <c r="P3560">
        <v>17</v>
      </c>
      <c r="Q3560" t="b">
        <v>1</v>
      </c>
      <c r="R3560" t="s">
        <v>8271</v>
      </c>
      <c r="S3560" s="2">
        <f>IF(E3560=0,0,E3560/D3560*100)</f>
        <v>100.49999999999999</v>
      </c>
      <c r="T3560" s="4">
        <f>IF(E3560=0,0,E3560/P3560)</f>
        <v>59.117647058823529</v>
      </c>
      <c r="U3560" t="str">
        <f>PROPER(LEFT(R3560,(SEARCH("/",R3560)-2)+1))</f>
        <v>Theater</v>
      </c>
      <c r="V3560" t="str">
        <f>PROPER(RIGHT(R3560,LEN(R3560)-SEARCH("/",R3560)))</f>
        <v>Plays</v>
      </c>
    </row>
    <row r="3561" spans="1:22" x14ac:dyDescent="0.25">
      <c r="A3561">
        <v>3887</v>
      </c>
      <c r="B3561" s="7" t="s">
        <v>3884</v>
      </c>
      <c r="C3561" s="7" t="s">
        <v>7995</v>
      </c>
      <c r="D3561" s="4">
        <v>2000</v>
      </c>
      <c r="E3561" s="4">
        <v>35</v>
      </c>
      <c r="F3561" t="s">
        <v>8220</v>
      </c>
      <c r="G3561" t="s">
        <v>8224</v>
      </c>
      <c r="H3561" t="s">
        <v>8246</v>
      </c>
      <c r="I3561">
        <v>1430517600</v>
      </c>
      <c r="J3561" s="11">
        <f>(((I3561/60)/60)/24)+DATE(1970,1,1)</f>
        <v>42125.916666666672</v>
      </c>
      <c r="K3561">
        <v>1426538129</v>
      </c>
      <c r="L3561" s="15">
        <f>(((K3561/60)/60)/24)+DATE(1970,1,1)</f>
        <v>42079.857974537037</v>
      </c>
      <c r="M3561" s="63">
        <f>DATEDIF(L3561,J3561,"D")</f>
        <v>46</v>
      </c>
      <c r="N3561" s="5">
        <v>46</v>
      </c>
      <c r="O3561" t="b">
        <v>0</v>
      </c>
      <c r="P3561">
        <v>2</v>
      </c>
      <c r="Q3561" t="b">
        <v>0</v>
      </c>
      <c r="R3561" t="s">
        <v>8305</v>
      </c>
      <c r="S3561" s="2">
        <f>IF(E3561=0,0,E3561/D3561*100)</f>
        <v>1.7500000000000002</v>
      </c>
      <c r="T3561" s="4">
        <f>IF(E3561=0,0,E3561/P3561)</f>
        <v>17.5</v>
      </c>
      <c r="U3561" t="str">
        <f>PROPER(LEFT(R3561,(SEARCH("/",R3561)-2)+1))</f>
        <v>Theater</v>
      </c>
      <c r="V3561" t="str">
        <f>PROPER(RIGHT(R3561,LEN(R3561)-SEARCH("/",R3561)))</f>
        <v>Musical</v>
      </c>
    </row>
    <row r="3562" spans="1:22" x14ac:dyDescent="0.25">
      <c r="A3562">
        <v>3957</v>
      </c>
      <c r="B3562" s="7" t="s">
        <v>3954</v>
      </c>
      <c r="C3562" s="7" t="s">
        <v>8064</v>
      </c>
      <c r="D3562" s="4">
        <v>28000</v>
      </c>
      <c r="E3562" s="4">
        <v>7</v>
      </c>
      <c r="F3562" t="s">
        <v>8221</v>
      </c>
      <c r="G3562" t="s">
        <v>8224</v>
      </c>
      <c r="H3562" t="s">
        <v>8246</v>
      </c>
      <c r="I3562">
        <v>1468020354</v>
      </c>
      <c r="J3562" s="11">
        <f>(((I3562/60)/60)/24)+DATE(1970,1,1)</f>
        <v>42559.976319444439</v>
      </c>
      <c r="K3562">
        <v>1464045954</v>
      </c>
      <c r="L3562" s="15">
        <f>(((K3562/60)/60)/24)+DATE(1970,1,1)</f>
        <v>42513.976319444439</v>
      </c>
      <c r="M3562" s="63">
        <f>DATEDIF(L3562,J3562,"D")</f>
        <v>46</v>
      </c>
      <c r="N3562" s="5">
        <v>46</v>
      </c>
      <c r="O3562" t="b">
        <v>0</v>
      </c>
      <c r="P3562">
        <v>1</v>
      </c>
      <c r="Q3562" t="b">
        <v>0</v>
      </c>
      <c r="R3562" t="s">
        <v>8271</v>
      </c>
      <c r="S3562" s="2">
        <f>IF(E3562=0,0,E3562/D3562*100)</f>
        <v>2.5000000000000001E-2</v>
      </c>
      <c r="T3562" s="4">
        <f>IF(E3562=0,0,E3562/P3562)</f>
        <v>7</v>
      </c>
      <c r="U3562" t="str">
        <f>PROPER(LEFT(R3562,(SEARCH("/",R3562)-2)+1))</f>
        <v>Theater</v>
      </c>
      <c r="V3562" t="str">
        <f>PROPER(RIGHT(R3562,LEN(R3562)-SEARCH("/",R3562)))</f>
        <v>Plays</v>
      </c>
    </row>
    <row r="3563" spans="1:22" x14ac:dyDescent="0.25">
      <c r="A3563">
        <v>4022</v>
      </c>
      <c r="B3563" s="7" t="s">
        <v>4018</v>
      </c>
      <c r="C3563" s="7" t="s">
        <v>8127</v>
      </c>
      <c r="D3563" s="4">
        <v>18000</v>
      </c>
      <c r="E3563" s="4">
        <v>12521</v>
      </c>
      <c r="F3563" t="s">
        <v>8221</v>
      </c>
      <c r="G3563" t="s">
        <v>8224</v>
      </c>
      <c r="H3563" t="s">
        <v>8246</v>
      </c>
      <c r="I3563">
        <v>1422759240</v>
      </c>
      <c r="J3563" s="11">
        <f>(((I3563/60)/60)/24)+DATE(1970,1,1)</f>
        <v>42036.120833333334</v>
      </c>
      <c r="K3563">
        <v>1418824867</v>
      </c>
      <c r="L3563" s="15">
        <f>(((K3563/60)/60)/24)+DATE(1970,1,1)</f>
        <v>41990.584108796291</v>
      </c>
      <c r="M3563" s="63">
        <f>DATEDIF(L3563,J3563,"D")</f>
        <v>46</v>
      </c>
      <c r="N3563" s="5">
        <v>46</v>
      </c>
      <c r="O3563" t="b">
        <v>0</v>
      </c>
      <c r="P3563">
        <v>197</v>
      </c>
      <c r="Q3563" t="b">
        <v>0</v>
      </c>
      <c r="R3563" t="s">
        <v>8271</v>
      </c>
      <c r="S3563" s="2">
        <f>IF(E3563=0,0,E3563/D3563*100)</f>
        <v>69.561111111111103</v>
      </c>
      <c r="T3563" s="4">
        <f>IF(E3563=0,0,E3563/P3563)</f>
        <v>63.558375634517766</v>
      </c>
      <c r="U3563" t="str">
        <f>PROPER(LEFT(R3563,(SEARCH("/",R3563)-2)+1))</f>
        <v>Theater</v>
      </c>
      <c r="V3563" t="str">
        <f>PROPER(RIGHT(R3563,LEN(R3563)-SEARCH("/",R3563)))</f>
        <v>Plays</v>
      </c>
    </row>
    <row r="3564" spans="1:22" x14ac:dyDescent="0.25">
      <c r="A3564">
        <v>403</v>
      </c>
      <c r="B3564" s="7" t="s">
        <v>404</v>
      </c>
      <c r="C3564" s="7" t="s">
        <v>4513</v>
      </c>
      <c r="D3564" s="4">
        <v>5000</v>
      </c>
      <c r="E3564" s="4">
        <v>5263</v>
      </c>
      <c r="F3564" t="s">
        <v>8219</v>
      </c>
      <c r="G3564" t="s">
        <v>8224</v>
      </c>
      <c r="H3564" t="s">
        <v>8246</v>
      </c>
      <c r="I3564">
        <v>1312960080</v>
      </c>
      <c r="J3564" s="11">
        <f>(((I3564/60)/60)/24)+DATE(1970,1,1)</f>
        <v>40765.297222222223</v>
      </c>
      <c r="K3564">
        <v>1308900441</v>
      </c>
      <c r="L3564" s="15">
        <f>(((K3564/60)/60)/24)+DATE(1970,1,1)</f>
        <v>40718.310659722221</v>
      </c>
      <c r="M3564" s="63">
        <f>DATEDIF(L3564,J3564,"D")</f>
        <v>47</v>
      </c>
      <c r="N3564" s="5">
        <v>47</v>
      </c>
      <c r="O3564" t="b">
        <v>0</v>
      </c>
      <c r="P3564">
        <v>70</v>
      </c>
      <c r="Q3564" t="b">
        <v>1</v>
      </c>
      <c r="R3564" t="s">
        <v>8269</v>
      </c>
      <c r="S3564" s="2">
        <f>IF(E3564=0,0,E3564/D3564*100)</f>
        <v>105.25999999999999</v>
      </c>
      <c r="T3564" s="4">
        <f>IF(E3564=0,0,E3564/P3564)</f>
        <v>75.185714285714283</v>
      </c>
      <c r="U3564" t="str">
        <f>PROPER(LEFT(R3564,(SEARCH("/",R3564)-2)+1))</f>
        <v>Film &amp; Video</v>
      </c>
      <c r="V3564" t="str">
        <f>PROPER(RIGHT(R3564,LEN(R3564)-SEARCH("/",R3564)))</f>
        <v>Documentary</v>
      </c>
    </row>
    <row r="3565" spans="1:22" x14ac:dyDescent="0.25">
      <c r="A3565">
        <v>1232</v>
      </c>
      <c r="B3565" s="7" t="s">
        <v>1233</v>
      </c>
      <c r="C3565" s="7" t="s">
        <v>5342</v>
      </c>
      <c r="D3565" s="4">
        <v>5000</v>
      </c>
      <c r="E3565" s="4">
        <v>40</v>
      </c>
      <c r="F3565" t="s">
        <v>8220</v>
      </c>
      <c r="G3565" t="s">
        <v>8224</v>
      </c>
      <c r="H3565" t="s">
        <v>8246</v>
      </c>
      <c r="I3565">
        <v>1381090870</v>
      </c>
      <c r="J3565" s="11">
        <f>(((I3565/60)/60)/24)+DATE(1970,1,1)</f>
        <v>41553.848032407412</v>
      </c>
      <c r="K3565">
        <v>1377030070</v>
      </c>
      <c r="L3565" s="15">
        <f>(((K3565/60)/60)/24)+DATE(1970,1,1)</f>
        <v>41506.848032407412</v>
      </c>
      <c r="M3565" s="63">
        <f>DATEDIF(L3565,J3565,"D")</f>
        <v>47</v>
      </c>
      <c r="N3565" s="5">
        <v>47</v>
      </c>
      <c r="O3565" t="b">
        <v>0</v>
      </c>
      <c r="P3565">
        <v>1</v>
      </c>
      <c r="Q3565" t="b">
        <v>0</v>
      </c>
      <c r="R3565" t="s">
        <v>8286</v>
      </c>
      <c r="S3565" s="2">
        <f>IF(E3565=0,0,E3565/D3565*100)</f>
        <v>0.8</v>
      </c>
      <c r="T3565" s="4">
        <f>IF(E3565=0,0,E3565/P3565)</f>
        <v>40</v>
      </c>
      <c r="U3565" t="str">
        <f>PROPER(LEFT(R3565,(SEARCH("/",R3565)-2)+1))</f>
        <v>Music</v>
      </c>
      <c r="V3565" t="str">
        <f>PROPER(RIGHT(R3565,LEN(R3565)-SEARCH("/",R3565)))</f>
        <v>World Music</v>
      </c>
    </row>
    <row r="3566" spans="1:22" x14ac:dyDescent="0.25">
      <c r="A3566">
        <v>1265</v>
      </c>
      <c r="B3566" s="7" t="s">
        <v>1266</v>
      </c>
      <c r="C3566" s="7" t="s">
        <v>5375</v>
      </c>
      <c r="D3566" s="4">
        <v>3500</v>
      </c>
      <c r="E3566" s="4">
        <v>4170.17</v>
      </c>
      <c r="F3566" t="s">
        <v>8219</v>
      </c>
      <c r="G3566" t="s">
        <v>8224</v>
      </c>
      <c r="H3566" t="s">
        <v>8246</v>
      </c>
      <c r="I3566">
        <v>1291131815</v>
      </c>
      <c r="J3566" s="11">
        <f>(((I3566/60)/60)/24)+DATE(1970,1,1)</f>
        <v>40512.655266203699</v>
      </c>
      <c r="K3566">
        <v>1287071015</v>
      </c>
      <c r="L3566" s="15">
        <f>(((K3566/60)/60)/24)+DATE(1970,1,1)</f>
        <v>40465.655266203699</v>
      </c>
      <c r="M3566" s="63">
        <f>DATEDIF(L3566,J3566,"D")</f>
        <v>47</v>
      </c>
      <c r="N3566" s="5">
        <v>47</v>
      </c>
      <c r="O3566" t="b">
        <v>1</v>
      </c>
      <c r="P3566">
        <v>66</v>
      </c>
      <c r="Q3566" t="b">
        <v>1</v>
      </c>
      <c r="R3566" t="s">
        <v>8276</v>
      </c>
      <c r="S3566" s="2">
        <f>IF(E3566=0,0,E3566/D3566*100)</f>
        <v>119.14771428571429</v>
      </c>
      <c r="T3566" s="4">
        <f>IF(E3566=0,0,E3566/P3566)</f>
        <v>63.184393939393942</v>
      </c>
      <c r="U3566" t="str">
        <f>PROPER(LEFT(R3566,(SEARCH("/",R3566)-2)+1))</f>
        <v>Music</v>
      </c>
      <c r="V3566" t="str">
        <f>PROPER(RIGHT(R3566,LEN(R3566)-SEARCH("/",R3566)))</f>
        <v>Rock</v>
      </c>
    </row>
    <row r="3567" spans="1:22" x14ac:dyDescent="0.25">
      <c r="A3567">
        <v>1676</v>
      </c>
      <c r="B3567" s="7" t="s">
        <v>1677</v>
      </c>
      <c r="C3567" s="7" t="s">
        <v>5786</v>
      </c>
      <c r="D3567" s="4">
        <v>3000</v>
      </c>
      <c r="E3567" s="4">
        <v>3460</v>
      </c>
      <c r="F3567" t="s">
        <v>8219</v>
      </c>
      <c r="G3567" t="s">
        <v>8224</v>
      </c>
      <c r="H3567" t="s">
        <v>8246</v>
      </c>
      <c r="I3567">
        <v>1334980740</v>
      </c>
      <c r="J3567" s="11">
        <f>(((I3567/60)/60)/24)+DATE(1970,1,1)</f>
        <v>41020.165972222225</v>
      </c>
      <c r="K3567">
        <v>1330968347</v>
      </c>
      <c r="L3567" s="15">
        <f>(((K3567/60)/60)/24)+DATE(1970,1,1)</f>
        <v>40973.72623842593</v>
      </c>
      <c r="M3567" s="63">
        <f>DATEDIF(L3567,J3567,"D")</f>
        <v>47</v>
      </c>
      <c r="N3567" s="5">
        <v>47</v>
      </c>
      <c r="O3567" t="b">
        <v>0</v>
      </c>
      <c r="P3567">
        <v>42</v>
      </c>
      <c r="Q3567" t="b">
        <v>1</v>
      </c>
      <c r="R3567" t="s">
        <v>8292</v>
      </c>
      <c r="S3567" s="2">
        <f>IF(E3567=0,0,E3567/D3567*100)</f>
        <v>115.33333333333333</v>
      </c>
      <c r="T3567" s="4">
        <f>IF(E3567=0,0,E3567/P3567)</f>
        <v>82.38095238095238</v>
      </c>
      <c r="U3567" t="str">
        <f>PROPER(LEFT(R3567,(SEARCH("/",R3567)-2)+1))</f>
        <v>Music</v>
      </c>
      <c r="V3567" t="str">
        <f>PROPER(RIGHT(R3567,LEN(R3567)-SEARCH("/",R3567)))</f>
        <v>Pop</v>
      </c>
    </row>
    <row r="3568" spans="1:22" x14ac:dyDescent="0.25">
      <c r="A3568">
        <v>1862</v>
      </c>
      <c r="B3568" s="7" t="s">
        <v>1863</v>
      </c>
      <c r="C3568" s="7" t="s">
        <v>5972</v>
      </c>
      <c r="D3568" s="4">
        <v>18000</v>
      </c>
      <c r="E3568" s="4">
        <v>1455</v>
      </c>
      <c r="F3568" t="s">
        <v>8221</v>
      </c>
      <c r="G3568" t="s">
        <v>8224</v>
      </c>
      <c r="H3568" t="s">
        <v>8246</v>
      </c>
      <c r="I3568">
        <v>1488958200</v>
      </c>
      <c r="J3568" s="11">
        <f>(((I3568/60)/60)/24)+DATE(1970,1,1)</f>
        <v>42802.3125</v>
      </c>
      <c r="K3568">
        <v>1484912974</v>
      </c>
      <c r="L3568" s="15">
        <f>(((K3568/60)/60)/24)+DATE(1970,1,1)</f>
        <v>42755.492754629624</v>
      </c>
      <c r="M3568" s="63">
        <f>DATEDIF(L3568,J3568,"D")</f>
        <v>47</v>
      </c>
      <c r="N3568" s="5">
        <v>47</v>
      </c>
      <c r="O3568" t="b">
        <v>0</v>
      </c>
      <c r="P3568">
        <v>16</v>
      </c>
      <c r="Q3568" t="b">
        <v>0</v>
      </c>
      <c r="R3568" t="s">
        <v>8283</v>
      </c>
      <c r="S3568" s="2">
        <f>IF(E3568=0,0,E3568/D3568*100)</f>
        <v>8.0833333333333321</v>
      </c>
      <c r="T3568" s="4">
        <f>IF(E3568=0,0,E3568/P3568)</f>
        <v>90.9375</v>
      </c>
      <c r="U3568" t="str">
        <f>PROPER(LEFT(R3568,(SEARCH("/",R3568)-2)+1))</f>
        <v>Games</v>
      </c>
      <c r="V3568" t="str">
        <f>PROPER(RIGHT(R3568,LEN(R3568)-SEARCH("/",R3568)))</f>
        <v>Mobile Games</v>
      </c>
    </row>
    <row r="3569" spans="1:22" x14ac:dyDescent="0.25">
      <c r="A3569">
        <v>1954</v>
      </c>
      <c r="B3569" s="7" t="s">
        <v>1955</v>
      </c>
      <c r="C3569" s="7" t="s">
        <v>6064</v>
      </c>
      <c r="D3569" s="4">
        <v>50000</v>
      </c>
      <c r="E3569" s="4">
        <v>349474</v>
      </c>
      <c r="F3569" t="s">
        <v>8219</v>
      </c>
      <c r="G3569" t="s">
        <v>8224</v>
      </c>
      <c r="H3569" t="s">
        <v>8246</v>
      </c>
      <c r="I3569">
        <v>1457758800</v>
      </c>
      <c r="J3569" s="11">
        <f>(((I3569/60)/60)/24)+DATE(1970,1,1)</f>
        <v>42441.208333333328</v>
      </c>
      <c r="K3569">
        <v>1453730176</v>
      </c>
      <c r="L3569" s="15">
        <f>(((K3569/60)/60)/24)+DATE(1970,1,1)</f>
        <v>42394.580740740741</v>
      </c>
      <c r="M3569" s="63">
        <f>DATEDIF(L3569,J3569,"D")</f>
        <v>47</v>
      </c>
      <c r="N3569" s="5">
        <v>47</v>
      </c>
      <c r="O3569" t="b">
        <v>1</v>
      </c>
      <c r="P3569">
        <v>415</v>
      </c>
      <c r="Q3569" t="b">
        <v>1</v>
      </c>
      <c r="R3569" t="s">
        <v>8295</v>
      </c>
      <c r="S3569" s="2">
        <f>IF(E3569=0,0,E3569/D3569*100)</f>
        <v>698.94800000000009</v>
      </c>
      <c r="T3569" s="4">
        <f>IF(E3569=0,0,E3569/P3569)</f>
        <v>842.10602409638557</v>
      </c>
      <c r="U3569" t="str">
        <f>PROPER(LEFT(R3569,(SEARCH("/",R3569)-2)+1))</f>
        <v>Technology</v>
      </c>
      <c r="V3569" t="str">
        <f>PROPER(RIGHT(R3569,LEN(R3569)-SEARCH("/",R3569)))</f>
        <v>Hardware</v>
      </c>
    </row>
    <row r="3570" spans="1:22" x14ac:dyDescent="0.25">
      <c r="A3570">
        <v>3658</v>
      </c>
      <c r="B3570" s="7" t="s">
        <v>3655</v>
      </c>
      <c r="C3570" s="7" t="s">
        <v>7768</v>
      </c>
      <c r="D3570" s="4">
        <v>1500</v>
      </c>
      <c r="E3570" s="4">
        <v>1510</v>
      </c>
      <c r="F3570" t="s">
        <v>8219</v>
      </c>
      <c r="G3570" t="s">
        <v>8224</v>
      </c>
      <c r="H3570" t="s">
        <v>8246</v>
      </c>
      <c r="I3570">
        <v>1404273540</v>
      </c>
      <c r="J3570" s="11">
        <f>(((I3570/60)/60)/24)+DATE(1970,1,1)</f>
        <v>41822.165972222225</v>
      </c>
      <c r="K3570">
        <v>1400272580</v>
      </c>
      <c r="L3570" s="15">
        <f>(((K3570/60)/60)/24)+DATE(1970,1,1)</f>
        <v>41775.858564814815</v>
      </c>
      <c r="M3570" s="63">
        <f>DATEDIF(L3570,J3570,"D")</f>
        <v>47</v>
      </c>
      <c r="N3570" s="5">
        <v>47</v>
      </c>
      <c r="O3570" t="b">
        <v>0</v>
      </c>
      <c r="P3570">
        <v>20</v>
      </c>
      <c r="Q3570" t="b">
        <v>1</v>
      </c>
      <c r="R3570" t="s">
        <v>8271</v>
      </c>
      <c r="S3570" s="2">
        <f>IF(E3570=0,0,E3570/D3570*100)</f>
        <v>100.66666666666666</v>
      </c>
      <c r="T3570" s="4">
        <f>IF(E3570=0,0,E3570/P3570)</f>
        <v>75.5</v>
      </c>
      <c r="U3570" t="str">
        <f>PROPER(LEFT(R3570,(SEARCH("/",R3570)-2)+1))</f>
        <v>Theater</v>
      </c>
      <c r="V3570" t="str">
        <f>PROPER(RIGHT(R3570,LEN(R3570)-SEARCH("/",R3570)))</f>
        <v>Plays</v>
      </c>
    </row>
    <row r="3571" spans="1:22" x14ac:dyDescent="0.25">
      <c r="A3571">
        <v>3812</v>
      </c>
      <c r="B3571" s="7" t="s">
        <v>3809</v>
      </c>
      <c r="C3571" s="7" t="s">
        <v>7922</v>
      </c>
      <c r="D3571" s="4">
        <v>2000</v>
      </c>
      <c r="E3571" s="4">
        <v>2191</v>
      </c>
      <c r="F3571" t="s">
        <v>8219</v>
      </c>
      <c r="G3571" t="s">
        <v>8229</v>
      </c>
      <c r="H3571" t="s">
        <v>8251</v>
      </c>
      <c r="I3571">
        <v>1433131140</v>
      </c>
      <c r="J3571" s="11">
        <f>(((I3571/60)/60)/24)+DATE(1970,1,1)</f>
        <v>42156.165972222225</v>
      </c>
      <c r="K3571">
        <v>1429120908</v>
      </c>
      <c r="L3571" s="15">
        <f>(((K3571/60)/60)/24)+DATE(1970,1,1)</f>
        <v>42109.751250000001</v>
      </c>
      <c r="M3571" s="63">
        <f>DATEDIF(L3571,J3571,"D")</f>
        <v>47</v>
      </c>
      <c r="N3571" s="5">
        <v>47</v>
      </c>
      <c r="O3571" t="b">
        <v>0</v>
      </c>
      <c r="P3571">
        <v>11</v>
      </c>
      <c r="Q3571" t="b">
        <v>1</v>
      </c>
      <c r="R3571" t="s">
        <v>8271</v>
      </c>
      <c r="S3571" s="2">
        <f>IF(E3571=0,0,E3571/D3571*100)</f>
        <v>109.55</v>
      </c>
      <c r="T3571" s="4">
        <f>IF(E3571=0,0,E3571/P3571)</f>
        <v>199.18181818181819</v>
      </c>
      <c r="U3571" t="str">
        <f>PROPER(LEFT(R3571,(SEARCH("/",R3571)-2)+1))</f>
        <v>Theater</v>
      </c>
      <c r="V3571" t="str">
        <f>PROPER(RIGHT(R3571,LEN(R3571)-SEARCH("/",R3571)))</f>
        <v>Plays</v>
      </c>
    </row>
    <row r="3572" spans="1:22" x14ac:dyDescent="0.25">
      <c r="A3572">
        <v>1449</v>
      </c>
      <c r="B3572" s="7" t="s">
        <v>1450</v>
      </c>
      <c r="C3572" s="7" t="s">
        <v>5559</v>
      </c>
      <c r="D3572" s="4">
        <v>8888</v>
      </c>
      <c r="E3572" s="4">
        <v>0</v>
      </c>
      <c r="F3572" t="s">
        <v>8221</v>
      </c>
      <c r="G3572" t="s">
        <v>8224</v>
      </c>
      <c r="H3572" t="s">
        <v>8246</v>
      </c>
      <c r="I3572">
        <v>1431286105</v>
      </c>
      <c r="J3572" s="11">
        <f>(((I3572/60)/60)/24)+DATE(1970,1,1)</f>
        <v>42134.811400462961</v>
      </c>
      <c r="K3572">
        <v>1427138905</v>
      </c>
      <c r="L3572" s="15">
        <f>(((K3572/60)/60)/24)+DATE(1970,1,1)</f>
        <v>42086.811400462961</v>
      </c>
      <c r="M3572" s="63">
        <f>DATEDIF(L3572,J3572,"D")</f>
        <v>48</v>
      </c>
      <c r="N3572" s="5">
        <v>48</v>
      </c>
      <c r="O3572" t="b">
        <v>0</v>
      </c>
      <c r="P3572">
        <v>0</v>
      </c>
      <c r="Q3572" t="b">
        <v>0</v>
      </c>
      <c r="R3572" t="s">
        <v>8287</v>
      </c>
      <c r="S3572" s="2">
        <f>IF(E3572=0,0,E3572/D3572*100)</f>
        <v>0</v>
      </c>
      <c r="T3572" s="4">
        <f>IF(E3572=0,0,E3572/P3572)</f>
        <v>0</v>
      </c>
      <c r="U3572" t="str">
        <f>PROPER(LEFT(R3572,(SEARCH("/",R3572)-2)+1))</f>
        <v>Publishing</v>
      </c>
      <c r="V3572" t="str">
        <f>PROPER(RIGHT(R3572,LEN(R3572)-SEARCH("/",R3572)))</f>
        <v>Translations</v>
      </c>
    </row>
    <row r="3573" spans="1:22" x14ac:dyDescent="0.25">
      <c r="A3573">
        <v>1829</v>
      </c>
      <c r="B3573" s="7" t="s">
        <v>1830</v>
      </c>
      <c r="C3573" s="7" t="s">
        <v>5939</v>
      </c>
      <c r="D3573" s="4">
        <v>1500</v>
      </c>
      <c r="E3573" s="4">
        <v>2500.25</v>
      </c>
      <c r="F3573" t="s">
        <v>8219</v>
      </c>
      <c r="G3573" t="s">
        <v>8224</v>
      </c>
      <c r="H3573" t="s">
        <v>8246</v>
      </c>
      <c r="I3573">
        <v>1295647200</v>
      </c>
      <c r="J3573" s="11">
        <f>(((I3573/60)/60)/24)+DATE(1970,1,1)</f>
        <v>40564.916666666664</v>
      </c>
      <c r="K3573">
        <v>1291428371</v>
      </c>
      <c r="L3573" s="15">
        <f>(((K3573/60)/60)/24)+DATE(1970,1,1)</f>
        <v>40516.087627314817</v>
      </c>
      <c r="M3573" s="63">
        <f>DATEDIF(L3573,J3573,"D")</f>
        <v>48</v>
      </c>
      <c r="N3573" s="5">
        <v>48</v>
      </c>
      <c r="O3573" t="b">
        <v>0</v>
      </c>
      <c r="P3573">
        <v>33</v>
      </c>
      <c r="Q3573" t="b">
        <v>1</v>
      </c>
      <c r="R3573" t="s">
        <v>8276</v>
      </c>
      <c r="S3573" s="2">
        <f>IF(E3573=0,0,E3573/D3573*100)</f>
        <v>166.68333333333334</v>
      </c>
      <c r="T3573" s="4">
        <f>IF(E3573=0,0,E3573/P3573)</f>
        <v>75.765151515151516</v>
      </c>
      <c r="U3573" t="str">
        <f>PROPER(LEFT(R3573,(SEARCH("/",R3573)-2)+1))</f>
        <v>Music</v>
      </c>
      <c r="V3573" t="str">
        <f>PROPER(RIGHT(R3573,LEN(R3573)-SEARCH("/",R3573)))</f>
        <v>Rock</v>
      </c>
    </row>
    <row r="3574" spans="1:22" x14ac:dyDescent="0.25">
      <c r="A3574">
        <v>2091</v>
      </c>
      <c r="B3574" s="7" t="s">
        <v>2092</v>
      </c>
      <c r="C3574" s="7" t="s">
        <v>6201</v>
      </c>
      <c r="D3574" s="4">
        <v>18000</v>
      </c>
      <c r="E3574" s="4">
        <v>21684.2</v>
      </c>
      <c r="F3574" t="s">
        <v>8219</v>
      </c>
      <c r="G3574" t="s">
        <v>8224</v>
      </c>
      <c r="H3574" t="s">
        <v>8246</v>
      </c>
      <c r="I3574">
        <v>1299009600</v>
      </c>
      <c r="J3574" s="11">
        <f>(((I3574/60)/60)/24)+DATE(1970,1,1)</f>
        <v>40603.833333333336</v>
      </c>
      <c r="K3574">
        <v>1294818278</v>
      </c>
      <c r="L3574" s="15">
        <f>(((K3574/60)/60)/24)+DATE(1970,1,1)</f>
        <v>40555.322662037033</v>
      </c>
      <c r="M3574" s="63">
        <f>DATEDIF(L3574,J3574,"D")</f>
        <v>48</v>
      </c>
      <c r="N3574" s="5">
        <v>48</v>
      </c>
      <c r="O3574" t="b">
        <v>0</v>
      </c>
      <c r="P3574">
        <v>246</v>
      </c>
      <c r="Q3574" t="b">
        <v>1</v>
      </c>
      <c r="R3574" t="s">
        <v>8279</v>
      </c>
      <c r="S3574" s="2">
        <f>IF(E3574=0,0,E3574/D3574*100)</f>
        <v>120.46777777777777</v>
      </c>
      <c r="T3574" s="4">
        <f>IF(E3574=0,0,E3574/P3574)</f>
        <v>88.147154471544724</v>
      </c>
      <c r="U3574" t="str">
        <f>PROPER(LEFT(R3574,(SEARCH("/",R3574)-2)+1))</f>
        <v>Music</v>
      </c>
      <c r="V3574" t="str">
        <f>PROPER(RIGHT(R3574,LEN(R3574)-SEARCH("/",R3574)))</f>
        <v>Indie Rock</v>
      </c>
    </row>
    <row r="3575" spans="1:22" x14ac:dyDescent="0.25">
      <c r="A3575">
        <v>2116</v>
      </c>
      <c r="B3575" s="7" t="s">
        <v>2117</v>
      </c>
      <c r="C3575" s="7" t="s">
        <v>6226</v>
      </c>
      <c r="D3575" s="4">
        <v>48000</v>
      </c>
      <c r="E3575" s="4">
        <v>48434</v>
      </c>
      <c r="F3575" t="s">
        <v>8219</v>
      </c>
      <c r="G3575" t="s">
        <v>8224</v>
      </c>
      <c r="H3575" t="s">
        <v>8246</v>
      </c>
      <c r="I3575">
        <v>1349203203</v>
      </c>
      <c r="J3575" s="11">
        <f>(((I3575/60)/60)/24)+DATE(1970,1,1)</f>
        <v>41184.777812500004</v>
      </c>
      <c r="K3575">
        <v>1345056003</v>
      </c>
      <c r="L3575" s="15">
        <f>(((K3575/60)/60)/24)+DATE(1970,1,1)</f>
        <v>41136.777812500004</v>
      </c>
      <c r="M3575" s="63">
        <f>DATEDIF(L3575,J3575,"D")</f>
        <v>48</v>
      </c>
      <c r="N3575" s="5">
        <v>48</v>
      </c>
      <c r="O3575" t="b">
        <v>0</v>
      </c>
      <c r="P3575">
        <v>92</v>
      </c>
      <c r="Q3575" t="b">
        <v>1</v>
      </c>
      <c r="R3575" t="s">
        <v>8279</v>
      </c>
      <c r="S3575" s="2">
        <f>IF(E3575=0,0,E3575/D3575*100)</f>
        <v>100.90416666666667</v>
      </c>
      <c r="T3575" s="4">
        <f>IF(E3575=0,0,E3575/P3575)</f>
        <v>526.45652173913038</v>
      </c>
      <c r="U3575" t="str">
        <f>PROPER(LEFT(R3575,(SEARCH("/",R3575)-2)+1))</f>
        <v>Music</v>
      </c>
      <c r="V3575" t="str">
        <f>PROPER(RIGHT(R3575,LEN(R3575)-SEARCH("/",R3575)))</f>
        <v>Indie Rock</v>
      </c>
    </row>
    <row r="3576" spans="1:22" x14ac:dyDescent="0.25">
      <c r="A3576">
        <v>2124</v>
      </c>
      <c r="B3576" s="7" t="s">
        <v>2125</v>
      </c>
      <c r="C3576" s="7" t="s">
        <v>6234</v>
      </c>
      <c r="D3576" s="4">
        <v>1100</v>
      </c>
      <c r="E3576" s="4">
        <v>115</v>
      </c>
      <c r="F3576" t="s">
        <v>8221</v>
      </c>
      <c r="G3576" t="s">
        <v>8224</v>
      </c>
      <c r="H3576" t="s">
        <v>8246</v>
      </c>
      <c r="I3576">
        <v>1291093200</v>
      </c>
      <c r="J3576" s="11">
        <f>(((I3576/60)/60)/24)+DATE(1970,1,1)</f>
        <v>40512.208333333336</v>
      </c>
      <c r="K3576">
        <v>1286930435</v>
      </c>
      <c r="L3576" s="15">
        <f>(((K3576/60)/60)/24)+DATE(1970,1,1)</f>
        <v>40464.028182870366</v>
      </c>
      <c r="M3576" s="63">
        <f>DATEDIF(L3576,J3576,"D")</f>
        <v>48</v>
      </c>
      <c r="N3576" s="5">
        <v>48</v>
      </c>
      <c r="O3576" t="b">
        <v>0</v>
      </c>
      <c r="P3576">
        <v>5</v>
      </c>
      <c r="Q3576" t="b">
        <v>0</v>
      </c>
      <c r="R3576" t="s">
        <v>8282</v>
      </c>
      <c r="S3576" s="2">
        <f>IF(E3576=0,0,E3576/D3576*100)</f>
        <v>10.454545454545453</v>
      </c>
      <c r="T3576" s="4">
        <f>IF(E3576=0,0,E3576/P3576)</f>
        <v>23</v>
      </c>
      <c r="U3576" t="str">
        <f>PROPER(LEFT(R3576,(SEARCH("/",R3576)-2)+1))</f>
        <v>Games</v>
      </c>
      <c r="V3576" t="str">
        <f>PROPER(RIGHT(R3576,LEN(R3576)-SEARCH("/",R3576)))</f>
        <v>Video Games</v>
      </c>
    </row>
    <row r="3577" spans="1:22" x14ac:dyDescent="0.25">
      <c r="A3577">
        <v>2143</v>
      </c>
      <c r="B3577" s="7" t="s">
        <v>2144</v>
      </c>
      <c r="C3577" s="7" t="s">
        <v>6253</v>
      </c>
      <c r="D3577" s="4">
        <v>2000</v>
      </c>
      <c r="E3577" s="4">
        <v>225</v>
      </c>
      <c r="F3577" t="s">
        <v>8221</v>
      </c>
      <c r="G3577" t="s">
        <v>8224</v>
      </c>
      <c r="H3577" t="s">
        <v>8246</v>
      </c>
      <c r="I3577">
        <v>1279738800</v>
      </c>
      <c r="J3577" s="11">
        <f>(((I3577/60)/60)/24)+DATE(1970,1,1)</f>
        <v>40380.791666666664</v>
      </c>
      <c r="K3577">
        <v>1275599812</v>
      </c>
      <c r="L3577" s="15">
        <f>(((K3577/60)/60)/24)+DATE(1970,1,1)</f>
        <v>40332.886712962965</v>
      </c>
      <c r="M3577" s="63">
        <f>DATEDIF(L3577,J3577,"D")</f>
        <v>48</v>
      </c>
      <c r="N3577" s="5">
        <v>48</v>
      </c>
      <c r="O3577" t="b">
        <v>0</v>
      </c>
      <c r="P3577">
        <v>5</v>
      </c>
      <c r="Q3577" t="b">
        <v>0</v>
      </c>
      <c r="R3577" t="s">
        <v>8282</v>
      </c>
      <c r="S3577" s="2">
        <f>IF(E3577=0,0,E3577/D3577*100)</f>
        <v>11.25</v>
      </c>
      <c r="T3577" s="4">
        <f>IF(E3577=0,0,E3577/P3577)</f>
        <v>45</v>
      </c>
      <c r="U3577" t="str">
        <f>PROPER(LEFT(R3577,(SEARCH("/",R3577)-2)+1))</f>
        <v>Games</v>
      </c>
      <c r="V3577" t="str">
        <f>PROPER(RIGHT(R3577,LEN(R3577)-SEARCH("/",R3577)))</f>
        <v>Video Games</v>
      </c>
    </row>
    <row r="3578" spans="1:22" x14ac:dyDescent="0.25">
      <c r="A3578">
        <v>2499</v>
      </c>
      <c r="B3578" s="7" t="s">
        <v>2499</v>
      </c>
      <c r="C3578" s="7" t="s">
        <v>6609</v>
      </c>
      <c r="D3578" s="4">
        <v>4000</v>
      </c>
      <c r="E3578" s="4">
        <v>8105</v>
      </c>
      <c r="F3578" t="s">
        <v>8219</v>
      </c>
      <c r="G3578" t="s">
        <v>8224</v>
      </c>
      <c r="H3578" t="s">
        <v>8246</v>
      </c>
      <c r="I3578">
        <v>1356976800</v>
      </c>
      <c r="J3578" s="11">
        <f>(((I3578/60)/60)/24)+DATE(1970,1,1)</f>
        <v>41274.75</v>
      </c>
      <c r="K3578">
        <v>1352820837</v>
      </c>
      <c r="L3578" s="15">
        <f>(((K3578/60)/60)/24)+DATE(1970,1,1)</f>
        <v>41226.648576388885</v>
      </c>
      <c r="M3578" s="63">
        <f>DATEDIF(L3578,J3578,"D")</f>
        <v>48</v>
      </c>
      <c r="N3578" s="5">
        <v>48</v>
      </c>
      <c r="O3578" t="b">
        <v>0</v>
      </c>
      <c r="P3578">
        <v>170</v>
      </c>
      <c r="Q3578" t="b">
        <v>1</v>
      </c>
      <c r="R3578" t="s">
        <v>8279</v>
      </c>
      <c r="S3578" s="2">
        <f>IF(E3578=0,0,E3578/D3578*100)</f>
        <v>202.625</v>
      </c>
      <c r="T3578" s="4">
        <f>IF(E3578=0,0,E3578/P3578)</f>
        <v>47.676470588235297</v>
      </c>
      <c r="U3578" t="str">
        <f>PROPER(LEFT(R3578,(SEARCH("/",R3578)-2)+1))</f>
        <v>Music</v>
      </c>
      <c r="V3578" t="str">
        <f>PROPER(RIGHT(R3578,LEN(R3578)-SEARCH("/",R3578)))</f>
        <v>Indie Rock</v>
      </c>
    </row>
    <row r="3579" spans="1:22" x14ac:dyDescent="0.25">
      <c r="A3579">
        <v>2578</v>
      </c>
      <c r="B3579" s="7" t="s">
        <v>2578</v>
      </c>
      <c r="C3579" s="7" t="s">
        <v>6688</v>
      </c>
      <c r="D3579" s="4">
        <v>6000</v>
      </c>
      <c r="E3579" s="4">
        <v>0</v>
      </c>
      <c r="F3579" t="s">
        <v>8220</v>
      </c>
      <c r="G3579" t="s">
        <v>8224</v>
      </c>
      <c r="H3579" t="s">
        <v>8246</v>
      </c>
      <c r="I3579">
        <v>1444410000</v>
      </c>
      <c r="J3579" s="11">
        <f>(((I3579/60)/60)/24)+DATE(1970,1,1)</f>
        <v>42286.708333333328</v>
      </c>
      <c r="K3579">
        <v>1440203579</v>
      </c>
      <c r="L3579" s="15">
        <f>(((K3579/60)/60)/24)+DATE(1970,1,1)</f>
        <v>42238.022905092599</v>
      </c>
      <c r="M3579" s="63">
        <f>DATEDIF(L3579,J3579,"D")</f>
        <v>48</v>
      </c>
      <c r="N3579" s="5">
        <v>48</v>
      </c>
      <c r="O3579" t="b">
        <v>0</v>
      </c>
      <c r="P3579">
        <v>0</v>
      </c>
      <c r="Q3579" t="b">
        <v>0</v>
      </c>
      <c r="R3579" t="s">
        <v>8284</v>
      </c>
      <c r="S3579" s="2">
        <f>IF(E3579=0,0,E3579/D3579*100)</f>
        <v>0</v>
      </c>
      <c r="T3579" s="4">
        <f>IF(E3579=0,0,E3579/P3579)</f>
        <v>0</v>
      </c>
      <c r="U3579" t="str">
        <f>PROPER(LEFT(R3579,(SEARCH("/",R3579)-2)+1))</f>
        <v>Food</v>
      </c>
      <c r="V3579" t="str">
        <f>PROPER(RIGHT(R3579,LEN(R3579)-SEARCH("/",R3579)))</f>
        <v>Food Trucks</v>
      </c>
    </row>
    <row r="3580" spans="1:22" x14ac:dyDescent="0.25">
      <c r="A3580">
        <v>3210</v>
      </c>
      <c r="B3580" s="7" t="s">
        <v>3210</v>
      </c>
      <c r="C3580" s="7" t="s">
        <v>7320</v>
      </c>
      <c r="D3580" s="4">
        <v>3000</v>
      </c>
      <c r="E3580" s="4">
        <v>3773</v>
      </c>
      <c r="F3580" t="s">
        <v>8219</v>
      </c>
      <c r="G3580" t="s">
        <v>8224</v>
      </c>
      <c r="H3580" t="s">
        <v>8246</v>
      </c>
      <c r="I3580">
        <v>1338523140</v>
      </c>
      <c r="J3580" s="11">
        <f>(((I3580/60)/60)/24)+DATE(1970,1,1)</f>
        <v>41061.165972222225</v>
      </c>
      <c r="K3580">
        <v>1334442519</v>
      </c>
      <c r="L3580" s="15">
        <f>(((K3580/60)/60)/24)+DATE(1970,1,1)</f>
        <v>41013.936562499999</v>
      </c>
      <c r="M3580" s="63">
        <f>DATEDIF(L3580,J3580,"D")</f>
        <v>48</v>
      </c>
      <c r="N3580" s="5">
        <v>48</v>
      </c>
      <c r="O3580" t="b">
        <v>1</v>
      </c>
      <c r="P3580">
        <v>60</v>
      </c>
      <c r="Q3580" t="b">
        <v>1</v>
      </c>
      <c r="R3580" t="s">
        <v>8271</v>
      </c>
      <c r="S3580" s="2">
        <f>IF(E3580=0,0,E3580/D3580*100)</f>
        <v>125.76666666666667</v>
      </c>
      <c r="T3580" s="4">
        <f>IF(E3580=0,0,E3580/P3580)</f>
        <v>62.883333333333333</v>
      </c>
      <c r="U3580" t="str">
        <f>PROPER(LEFT(R3580,(SEARCH("/",R3580)-2)+1))</f>
        <v>Theater</v>
      </c>
      <c r="V3580" t="str">
        <f>PROPER(RIGHT(R3580,LEN(R3580)-SEARCH("/",R3580)))</f>
        <v>Plays</v>
      </c>
    </row>
    <row r="3581" spans="1:22" x14ac:dyDescent="0.25">
      <c r="A3581">
        <v>3224</v>
      </c>
      <c r="B3581" s="7" t="s">
        <v>3224</v>
      </c>
      <c r="C3581" s="7" t="s">
        <v>7334</v>
      </c>
      <c r="D3581" s="4">
        <v>30000</v>
      </c>
      <c r="E3581" s="4">
        <v>30610</v>
      </c>
      <c r="F3581" t="s">
        <v>8219</v>
      </c>
      <c r="G3581" t="s">
        <v>8224</v>
      </c>
      <c r="H3581" t="s">
        <v>8246</v>
      </c>
      <c r="I3581">
        <v>1484024400</v>
      </c>
      <c r="J3581" s="11">
        <f>(((I3581/60)/60)/24)+DATE(1970,1,1)</f>
        <v>42745.208333333328</v>
      </c>
      <c r="K3581">
        <v>1479932713</v>
      </c>
      <c r="L3581" s="15">
        <f>(((K3581/60)/60)/24)+DATE(1970,1,1)</f>
        <v>42697.850844907407</v>
      </c>
      <c r="M3581" s="63">
        <f>DATEDIF(L3581,J3581,"D")</f>
        <v>48</v>
      </c>
      <c r="N3581" s="5">
        <v>48</v>
      </c>
      <c r="O3581" t="b">
        <v>1</v>
      </c>
      <c r="P3581">
        <v>216</v>
      </c>
      <c r="Q3581" t="b">
        <v>1</v>
      </c>
      <c r="R3581" t="s">
        <v>8271</v>
      </c>
      <c r="S3581" s="2">
        <f>IF(E3581=0,0,E3581/D3581*100)</f>
        <v>102.03333333333333</v>
      </c>
      <c r="T3581" s="4">
        <f>IF(E3581=0,0,E3581/P3581)</f>
        <v>141.71296296296296</v>
      </c>
      <c r="U3581" t="str">
        <f>PROPER(LEFT(R3581,(SEARCH("/",R3581)-2)+1))</f>
        <v>Theater</v>
      </c>
      <c r="V3581" t="str">
        <f>PROPER(RIGHT(R3581,LEN(R3581)-SEARCH("/",R3581)))</f>
        <v>Plays</v>
      </c>
    </row>
    <row r="3582" spans="1:22" x14ac:dyDescent="0.25">
      <c r="A3582">
        <v>3634</v>
      </c>
      <c r="B3582" s="7" t="s">
        <v>3632</v>
      </c>
      <c r="C3582" s="7" t="s">
        <v>7744</v>
      </c>
      <c r="D3582" s="4">
        <v>75000</v>
      </c>
      <c r="E3582" s="4">
        <v>3185</v>
      </c>
      <c r="F3582" t="s">
        <v>8221</v>
      </c>
      <c r="G3582" t="s">
        <v>8229</v>
      </c>
      <c r="H3582" t="s">
        <v>8251</v>
      </c>
      <c r="I3582">
        <v>1484366340</v>
      </c>
      <c r="J3582" s="11">
        <f>(((I3582/60)/60)/24)+DATE(1970,1,1)</f>
        <v>42749.165972222225</v>
      </c>
      <c r="K3582">
        <v>1480219174</v>
      </c>
      <c r="L3582" s="15">
        <f>(((K3582/60)/60)/24)+DATE(1970,1,1)</f>
        <v>42701.166365740741</v>
      </c>
      <c r="M3582" s="63">
        <f>DATEDIF(L3582,J3582,"D")</f>
        <v>48</v>
      </c>
      <c r="N3582" s="5">
        <v>48</v>
      </c>
      <c r="O3582" t="b">
        <v>0</v>
      </c>
      <c r="P3582">
        <v>18</v>
      </c>
      <c r="Q3582" t="b">
        <v>0</v>
      </c>
      <c r="R3582" t="s">
        <v>8305</v>
      </c>
      <c r="S3582" s="2">
        <f>IF(E3582=0,0,E3582/D3582*100)</f>
        <v>4.246666666666667</v>
      </c>
      <c r="T3582" s="4">
        <f>IF(E3582=0,0,E3582/P3582)</f>
        <v>176.94444444444446</v>
      </c>
      <c r="U3582" t="str">
        <f>PROPER(LEFT(R3582,(SEARCH("/",R3582)-2)+1))</f>
        <v>Theater</v>
      </c>
      <c r="V3582" t="str">
        <f>PROPER(RIGHT(R3582,LEN(R3582)-SEARCH("/",R3582)))</f>
        <v>Musical</v>
      </c>
    </row>
    <row r="3583" spans="1:22" x14ac:dyDescent="0.25">
      <c r="A3583">
        <v>226</v>
      </c>
      <c r="B3583" s="7" t="s">
        <v>228</v>
      </c>
      <c r="C3583" s="7" t="s">
        <v>4336</v>
      </c>
      <c r="D3583" s="4">
        <v>29000</v>
      </c>
      <c r="E3583" s="4">
        <v>250</v>
      </c>
      <c r="F3583" t="s">
        <v>8221</v>
      </c>
      <c r="G3583" t="s">
        <v>8225</v>
      </c>
      <c r="H3583" t="s">
        <v>8247</v>
      </c>
      <c r="I3583">
        <v>1433064540</v>
      </c>
      <c r="J3583" s="11">
        <f>(((I3583/60)/60)/24)+DATE(1970,1,1)</f>
        <v>42155.395138888889</v>
      </c>
      <c r="K3583">
        <v>1428854344</v>
      </c>
      <c r="L3583" s="15">
        <f>(((K3583/60)/60)/24)+DATE(1970,1,1)</f>
        <v>42106.666018518517</v>
      </c>
      <c r="M3583" s="63">
        <f>DATEDIF(L3583,J3583,"D")</f>
        <v>49</v>
      </c>
      <c r="N3583" s="5">
        <v>49</v>
      </c>
      <c r="O3583" t="b">
        <v>0</v>
      </c>
      <c r="P3583">
        <v>2</v>
      </c>
      <c r="Q3583" t="b">
        <v>0</v>
      </c>
      <c r="R3583" t="s">
        <v>8268</v>
      </c>
      <c r="S3583" s="2">
        <f>IF(E3583=0,0,E3583/D3583*100)</f>
        <v>0.86206896551724133</v>
      </c>
      <c r="T3583" s="4">
        <f>IF(E3583=0,0,E3583/P3583)</f>
        <v>125</v>
      </c>
      <c r="U3583" t="str">
        <f>PROPER(LEFT(R3583,(SEARCH("/",R3583)-2)+1))</f>
        <v>Film &amp; Video</v>
      </c>
      <c r="V3583" t="str">
        <f>PROPER(RIGHT(R3583,LEN(R3583)-SEARCH("/",R3583)))</f>
        <v>Drama</v>
      </c>
    </row>
    <row r="3584" spans="1:22" x14ac:dyDescent="0.25">
      <c r="A3584">
        <v>1257</v>
      </c>
      <c r="B3584" s="7" t="s">
        <v>1258</v>
      </c>
      <c r="C3584" s="7" t="s">
        <v>5367</v>
      </c>
      <c r="D3584" s="4">
        <v>5500</v>
      </c>
      <c r="E3584" s="4">
        <v>16210</v>
      </c>
      <c r="F3584" t="s">
        <v>8219</v>
      </c>
      <c r="G3584" t="s">
        <v>8224</v>
      </c>
      <c r="H3584" t="s">
        <v>8246</v>
      </c>
      <c r="I3584">
        <v>1301792590</v>
      </c>
      <c r="J3584" s="11">
        <f>(((I3584/60)/60)/24)+DATE(1970,1,1)</f>
        <v>40636.043865740743</v>
      </c>
      <c r="K3584">
        <v>1297562590</v>
      </c>
      <c r="L3584" s="15">
        <f>(((K3584/60)/60)/24)+DATE(1970,1,1)</f>
        <v>40587.085532407407</v>
      </c>
      <c r="M3584" s="63">
        <f>DATEDIF(L3584,J3584,"D")</f>
        <v>49</v>
      </c>
      <c r="N3584" s="5">
        <v>49</v>
      </c>
      <c r="O3584" t="b">
        <v>1</v>
      </c>
      <c r="P3584">
        <v>176</v>
      </c>
      <c r="Q3584" t="b">
        <v>1</v>
      </c>
      <c r="R3584" t="s">
        <v>8276</v>
      </c>
      <c r="S3584" s="2">
        <f>IF(E3584=0,0,E3584/D3584*100)</f>
        <v>294.72727272727275</v>
      </c>
      <c r="T3584" s="4">
        <f>IF(E3584=0,0,E3584/P3584)</f>
        <v>92.102272727272734</v>
      </c>
      <c r="U3584" t="str">
        <f>PROPER(LEFT(R3584,(SEARCH("/",R3584)-2)+1))</f>
        <v>Music</v>
      </c>
      <c r="V3584" t="str">
        <f>PROPER(RIGHT(R3584,LEN(R3584)-SEARCH("/",R3584)))</f>
        <v>Rock</v>
      </c>
    </row>
    <row r="3585" spans="1:22" x14ac:dyDescent="0.25">
      <c r="A3585">
        <v>1526</v>
      </c>
      <c r="B3585" s="7" t="s">
        <v>1527</v>
      </c>
      <c r="C3585" s="7" t="s">
        <v>5636</v>
      </c>
      <c r="D3585" s="4">
        <v>23000</v>
      </c>
      <c r="E3585" s="4">
        <v>27675</v>
      </c>
      <c r="F3585" t="s">
        <v>8219</v>
      </c>
      <c r="G3585" t="s">
        <v>8224</v>
      </c>
      <c r="H3585" t="s">
        <v>8246</v>
      </c>
      <c r="I3585">
        <v>1453185447</v>
      </c>
      <c r="J3585" s="11">
        <f>(((I3585/60)/60)/24)+DATE(1970,1,1)</f>
        <v>42388.276006944448</v>
      </c>
      <c r="K3585">
        <v>1448951847</v>
      </c>
      <c r="L3585" s="15">
        <f>(((K3585/60)/60)/24)+DATE(1970,1,1)</f>
        <v>42339.276006944448</v>
      </c>
      <c r="M3585" s="63">
        <f>DATEDIF(L3585,J3585,"D")</f>
        <v>49</v>
      </c>
      <c r="N3585" s="5">
        <v>49</v>
      </c>
      <c r="O3585" t="b">
        <v>1</v>
      </c>
      <c r="P3585">
        <v>280</v>
      </c>
      <c r="Q3585" t="b">
        <v>1</v>
      </c>
      <c r="R3585" t="s">
        <v>8285</v>
      </c>
      <c r="S3585" s="2">
        <f>IF(E3585=0,0,E3585/D3585*100)</f>
        <v>120.32608695652173</v>
      </c>
      <c r="T3585" s="4">
        <f>IF(E3585=0,0,E3585/P3585)</f>
        <v>98.839285714285708</v>
      </c>
      <c r="U3585" t="str">
        <f>PROPER(LEFT(R3585,(SEARCH("/",R3585)-2)+1))</f>
        <v>Photography</v>
      </c>
      <c r="V3585" t="str">
        <f>PROPER(RIGHT(R3585,LEN(R3585)-SEARCH("/",R3585)))</f>
        <v>Photobooks</v>
      </c>
    </row>
    <row r="3586" spans="1:22" x14ac:dyDescent="0.25">
      <c r="A3586">
        <v>1533</v>
      </c>
      <c r="B3586" s="7" t="s">
        <v>1534</v>
      </c>
      <c r="C3586" s="7" t="s">
        <v>5643</v>
      </c>
      <c r="D3586" s="4">
        <v>45000</v>
      </c>
      <c r="E3586" s="4">
        <v>65313</v>
      </c>
      <c r="F3586" t="s">
        <v>8219</v>
      </c>
      <c r="G3586" t="s">
        <v>8224</v>
      </c>
      <c r="H3586" t="s">
        <v>8246</v>
      </c>
      <c r="I3586">
        <v>1462161540</v>
      </c>
      <c r="J3586" s="11">
        <f>(((I3586/60)/60)/24)+DATE(1970,1,1)</f>
        <v>42492.165972222225</v>
      </c>
      <c r="K3586">
        <v>1457913777</v>
      </c>
      <c r="L3586" s="15">
        <f>(((K3586/60)/60)/24)+DATE(1970,1,1)</f>
        <v>42443.00204861111</v>
      </c>
      <c r="M3586" s="63">
        <f>DATEDIF(L3586,J3586,"D")</f>
        <v>49</v>
      </c>
      <c r="N3586" s="5">
        <v>49</v>
      </c>
      <c r="O3586" t="b">
        <v>1</v>
      </c>
      <c r="P3586">
        <v>740</v>
      </c>
      <c r="Q3586" t="b">
        <v>1</v>
      </c>
      <c r="R3586" t="s">
        <v>8285</v>
      </c>
      <c r="S3586" s="2">
        <f>IF(E3586=0,0,E3586/D3586*100)</f>
        <v>145.14000000000001</v>
      </c>
      <c r="T3586" s="4">
        <f>IF(E3586=0,0,E3586/P3586)</f>
        <v>88.26081081081081</v>
      </c>
      <c r="U3586" t="str">
        <f>PROPER(LEFT(R3586,(SEARCH("/",R3586)-2)+1))</f>
        <v>Photography</v>
      </c>
      <c r="V3586" t="str">
        <f>PROPER(RIGHT(R3586,LEN(R3586)-SEARCH("/",R3586)))</f>
        <v>Photobooks</v>
      </c>
    </row>
    <row r="3587" spans="1:22" x14ac:dyDescent="0.25">
      <c r="A3587">
        <v>1681</v>
      </c>
      <c r="B3587" s="7" t="s">
        <v>1682</v>
      </c>
      <c r="C3587" s="7" t="s">
        <v>5791</v>
      </c>
      <c r="D3587" s="4">
        <v>65000</v>
      </c>
      <c r="E3587" s="4">
        <v>65924.38</v>
      </c>
      <c r="F3587" t="s">
        <v>8222</v>
      </c>
      <c r="G3587" t="s">
        <v>8224</v>
      </c>
      <c r="H3587" t="s">
        <v>8246</v>
      </c>
      <c r="I3587">
        <v>1490752800</v>
      </c>
      <c r="J3587" s="11">
        <f>(((I3587/60)/60)/24)+DATE(1970,1,1)</f>
        <v>42823.083333333328</v>
      </c>
      <c r="K3587">
        <v>1486522484</v>
      </c>
      <c r="L3587" s="15">
        <f>(((K3587/60)/60)/24)+DATE(1970,1,1)</f>
        <v>42774.121342592596</v>
      </c>
      <c r="M3587" s="63">
        <f>DATEDIF(L3587,J3587,"D")</f>
        <v>49</v>
      </c>
      <c r="N3587" s="5">
        <v>49</v>
      </c>
      <c r="O3587" t="b">
        <v>0</v>
      </c>
      <c r="P3587">
        <v>884</v>
      </c>
      <c r="Q3587" t="b">
        <v>0</v>
      </c>
      <c r="R3587" t="s">
        <v>8293</v>
      </c>
      <c r="S3587" s="2">
        <f>IF(E3587=0,0,E3587/D3587*100)</f>
        <v>101.42212307692309</v>
      </c>
      <c r="T3587" s="4">
        <f>IF(E3587=0,0,E3587/P3587)</f>
        <v>74.575090497737563</v>
      </c>
      <c r="U3587" t="str">
        <f>PROPER(LEFT(R3587,(SEARCH("/",R3587)-2)+1))</f>
        <v>Music</v>
      </c>
      <c r="V3587" t="str">
        <f>PROPER(RIGHT(R3587,LEN(R3587)-SEARCH("/",R3587)))</f>
        <v>Faith</v>
      </c>
    </row>
    <row r="3588" spans="1:22" x14ac:dyDescent="0.25">
      <c r="A3588">
        <v>2120</v>
      </c>
      <c r="B3588" s="7" t="s">
        <v>2121</v>
      </c>
      <c r="C3588" s="7" t="s">
        <v>6230</v>
      </c>
      <c r="D3588" s="4">
        <v>8000</v>
      </c>
      <c r="E3588" s="4">
        <v>8070.43</v>
      </c>
      <c r="F3588" t="s">
        <v>8219</v>
      </c>
      <c r="G3588" t="s">
        <v>8224</v>
      </c>
      <c r="H3588" t="s">
        <v>8246</v>
      </c>
      <c r="I3588">
        <v>1388617736</v>
      </c>
      <c r="J3588" s="11">
        <f>(((I3588/60)/60)/24)+DATE(1970,1,1)</f>
        <v>41640.964537037034</v>
      </c>
      <c r="K3588">
        <v>1384384136</v>
      </c>
      <c r="L3588" s="15">
        <f>(((K3588/60)/60)/24)+DATE(1970,1,1)</f>
        <v>41591.964537037034</v>
      </c>
      <c r="M3588" s="63">
        <f>DATEDIF(L3588,J3588,"D")</f>
        <v>49</v>
      </c>
      <c r="N3588" s="5">
        <v>49</v>
      </c>
      <c r="O3588" t="b">
        <v>0</v>
      </c>
      <c r="P3588">
        <v>69</v>
      </c>
      <c r="Q3588" t="b">
        <v>1</v>
      </c>
      <c r="R3588" t="s">
        <v>8279</v>
      </c>
      <c r="S3588" s="2">
        <f>IF(E3588=0,0,E3588/D3588*100)</f>
        <v>100.880375</v>
      </c>
      <c r="T3588" s="4">
        <f>IF(E3588=0,0,E3588/P3588)</f>
        <v>116.96275362318841</v>
      </c>
      <c r="U3588" t="str">
        <f>PROPER(LEFT(R3588,(SEARCH("/",R3588)-2)+1))</f>
        <v>Music</v>
      </c>
      <c r="V3588" t="str">
        <f>PROPER(RIGHT(R3588,LEN(R3588)-SEARCH("/",R3588)))</f>
        <v>Indie Rock</v>
      </c>
    </row>
    <row r="3589" spans="1:22" x14ac:dyDescent="0.25">
      <c r="A3589">
        <v>2437</v>
      </c>
      <c r="B3589" s="7" t="s">
        <v>2438</v>
      </c>
      <c r="C3589" s="7" t="s">
        <v>6547</v>
      </c>
      <c r="D3589" s="4">
        <v>8000</v>
      </c>
      <c r="E3589" s="4">
        <v>0</v>
      </c>
      <c r="F3589" t="s">
        <v>8221</v>
      </c>
      <c r="G3589" t="s">
        <v>8224</v>
      </c>
      <c r="H3589" t="s">
        <v>8246</v>
      </c>
      <c r="I3589">
        <v>1426615200</v>
      </c>
      <c r="J3589" s="11">
        <f>(((I3589/60)/60)/24)+DATE(1970,1,1)</f>
        <v>42080.75</v>
      </c>
      <c r="K3589">
        <v>1422400188</v>
      </c>
      <c r="L3589" s="15">
        <f>(((K3589/60)/60)/24)+DATE(1970,1,1)</f>
        <v>42031.965138888889</v>
      </c>
      <c r="M3589" s="63">
        <f>DATEDIF(L3589,J3589,"D")</f>
        <v>49</v>
      </c>
      <c r="N3589" s="5">
        <v>49</v>
      </c>
      <c r="O3589" t="b">
        <v>0</v>
      </c>
      <c r="P3589">
        <v>0</v>
      </c>
      <c r="Q3589" t="b">
        <v>0</v>
      </c>
      <c r="R3589" t="s">
        <v>8284</v>
      </c>
      <c r="S3589" s="2">
        <f>IF(E3589=0,0,E3589/D3589*100)</f>
        <v>0</v>
      </c>
      <c r="T3589" s="4">
        <f>IF(E3589=0,0,E3589/P3589)</f>
        <v>0</v>
      </c>
      <c r="U3589" t="str">
        <f>PROPER(LEFT(R3589,(SEARCH("/",R3589)-2)+1))</f>
        <v>Food</v>
      </c>
      <c r="V3589" t="str">
        <f>PROPER(RIGHT(R3589,LEN(R3589)-SEARCH("/",R3589)))</f>
        <v>Food Trucks</v>
      </c>
    </row>
    <row r="3590" spans="1:22" x14ac:dyDescent="0.25">
      <c r="A3590">
        <v>2771</v>
      </c>
      <c r="B3590" s="7" t="s">
        <v>2771</v>
      </c>
      <c r="C3590" s="7" t="s">
        <v>6881</v>
      </c>
      <c r="D3590" s="4">
        <v>19980</v>
      </c>
      <c r="E3590" s="4">
        <v>0</v>
      </c>
      <c r="F3590" t="s">
        <v>8221</v>
      </c>
      <c r="G3590" t="s">
        <v>8224</v>
      </c>
      <c r="H3590" t="s">
        <v>8246</v>
      </c>
      <c r="I3590">
        <v>1359738000</v>
      </c>
      <c r="J3590" s="11">
        <f>(((I3590/60)/60)/24)+DATE(1970,1,1)</f>
        <v>41306.708333333336</v>
      </c>
      <c r="K3590">
        <v>1355489140</v>
      </c>
      <c r="L3590" s="15">
        <f>(((K3590/60)/60)/24)+DATE(1970,1,1)</f>
        <v>41257.531712962962</v>
      </c>
      <c r="M3590" s="63">
        <f>DATEDIF(L3590,J3590,"D")</f>
        <v>49</v>
      </c>
      <c r="N3590" s="5">
        <v>49</v>
      </c>
      <c r="O3590" t="b">
        <v>0</v>
      </c>
      <c r="P3590">
        <v>0</v>
      </c>
      <c r="Q3590" t="b">
        <v>0</v>
      </c>
      <c r="R3590" t="s">
        <v>8304</v>
      </c>
      <c r="S3590" s="2">
        <f>IF(E3590=0,0,E3590/D3590*100)</f>
        <v>0</v>
      </c>
      <c r="T3590" s="4">
        <f>IF(E3590=0,0,E3590/P3590)</f>
        <v>0</v>
      </c>
      <c r="U3590" t="str">
        <f>PROPER(LEFT(R3590,(SEARCH("/",R3590)-2)+1))</f>
        <v>Publishing</v>
      </c>
      <c r="V3590" t="str">
        <f>PROPER(RIGHT(R3590,LEN(R3590)-SEARCH("/",R3590)))</f>
        <v>Children'S Books</v>
      </c>
    </row>
    <row r="3591" spans="1:22" x14ac:dyDescent="0.25">
      <c r="A3591">
        <v>2947</v>
      </c>
      <c r="B3591" s="7" t="s">
        <v>2947</v>
      </c>
      <c r="C3591" s="7" t="s">
        <v>7057</v>
      </c>
      <c r="D3591" s="4">
        <v>25000</v>
      </c>
      <c r="E3591" s="4">
        <v>1072</v>
      </c>
      <c r="F3591" t="s">
        <v>8221</v>
      </c>
      <c r="G3591" t="s">
        <v>8224</v>
      </c>
      <c r="H3591" t="s">
        <v>8246</v>
      </c>
      <c r="I3591">
        <v>1480007460</v>
      </c>
      <c r="J3591" s="11">
        <f>(((I3591/60)/60)/24)+DATE(1970,1,1)</f>
        <v>42698.715972222228</v>
      </c>
      <c r="K3591">
        <v>1475760567</v>
      </c>
      <c r="L3591" s="15">
        <f>(((K3591/60)/60)/24)+DATE(1970,1,1)</f>
        <v>42649.562118055561</v>
      </c>
      <c r="M3591" s="63">
        <f>DATEDIF(L3591,J3591,"D")</f>
        <v>49</v>
      </c>
      <c r="N3591" s="5">
        <v>49</v>
      </c>
      <c r="O3591" t="b">
        <v>0</v>
      </c>
      <c r="P3591">
        <v>13</v>
      </c>
      <c r="Q3591" t="b">
        <v>0</v>
      </c>
      <c r="R3591" t="s">
        <v>8303</v>
      </c>
      <c r="S3591" s="2">
        <f>IF(E3591=0,0,E3591/D3591*100)</f>
        <v>4.2880000000000003</v>
      </c>
      <c r="T3591" s="4">
        <f>IF(E3591=0,0,E3591/P3591)</f>
        <v>82.461538461538467</v>
      </c>
      <c r="U3591" t="str">
        <f>PROPER(LEFT(R3591,(SEARCH("/",R3591)-2)+1))</f>
        <v>Theater</v>
      </c>
      <c r="V3591" t="str">
        <f>PROPER(RIGHT(R3591,LEN(R3591)-SEARCH("/",R3591)))</f>
        <v>Spaces</v>
      </c>
    </row>
    <row r="3592" spans="1:22" x14ac:dyDescent="0.25">
      <c r="A3592">
        <v>3098</v>
      </c>
      <c r="B3592" s="7" t="s">
        <v>3098</v>
      </c>
      <c r="C3592" s="7" t="s">
        <v>7208</v>
      </c>
      <c r="D3592" s="4">
        <v>48725</v>
      </c>
      <c r="E3592" s="4">
        <v>1758</v>
      </c>
      <c r="F3592" t="s">
        <v>8221</v>
      </c>
      <c r="G3592" t="s">
        <v>8224</v>
      </c>
      <c r="H3592" t="s">
        <v>8246</v>
      </c>
      <c r="I3592">
        <v>1454890620</v>
      </c>
      <c r="J3592" s="11">
        <f>(((I3592/60)/60)/24)+DATE(1970,1,1)</f>
        <v>42408.01180555555</v>
      </c>
      <c r="K3592">
        <v>1450724449</v>
      </c>
      <c r="L3592" s="15">
        <f>(((K3592/60)/60)/24)+DATE(1970,1,1)</f>
        <v>42359.792233796295</v>
      </c>
      <c r="M3592" s="63">
        <f>DATEDIF(L3592,J3592,"D")</f>
        <v>49</v>
      </c>
      <c r="N3592" s="5">
        <v>49</v>
      </c>
      <c r="O3592" t="b">
        <v>0</v>
      </c>
      <c r="P3592">
        <v>27</v>
      </c>
      <c r="Q3592" t="b">
        <v>0</v>
      </c>
      <c r="R3592" t="s">
        <v>8303</v>
      </c>
      <c r="S3592" s="2">
        <f>IF(E3592=0,0,E3592/D3592*100)</f>
        <v>3.6080041046690612</v>
      </c>
      <c r="T3592" s="4">
        <f>IF(E3592=0,0,E3592/P3592)</f>
        <v>65.111111111111114</v>
      </c>
      <c r="U3592" t="str">
        <f>PROPER(LEFT(R3592,(SEARCH("/",R3592)-2)+1))</f>
        <v>Theater</v>
      </c>
      <c r="V3592" t="str">
        <f>PROPER(RIGHT(R3592,LEN(R3592)-SEARCH("/",R3592)))</f>
        <v>Spaces</v>
      </c>
    </row>
    <row r="3593" spans="1:22" x14ac:dyDescent="0.25">
      <c r="A3593">
        <v>137</v>
      </c>
      <c r="B3593" s="7" t="s">
        <v>139</v>
      </c>
      <c r="C3593" s="7" t="s">
        <v>4247</v>
      </c>
      <c r="D3593" s="4">
        <v>55000</v>
      </c>
      <c r="E3593" s="4">
        <v>0</v>
      </c>
      <c r="F3593" t="s">
        <v>8220</v>
      </c>
      <c r="G3593" t="s">
        <v>8232</v>
      </c>
      <c r="H3593" t="s">
        <v>8253</v>
      </c>
      <c r="I3593">
        <v>1444657593</v>
      </c>
      <c r="J3593" s="11">
        <f>(((I3593/60)/60)/24)+DATE(1970,1,1)</f>
        <v>42289.573993055557</v>
      </c>
      <c r="K3593">
        <v>1440337593</v>
      </c>
      <c r="L3593" s="15">
        <f>(((K3593/60)/60)/24)+DATE(1970,1,1)</f>
        <v>42239.573993055557</v>
      </c>
      <c r="M3593" s="63">
        <f>DATEDIF(L3593,J3593,"D")</f>
        <v>50</v>
      </c>
      <c r="N3593" s="5">
        <v>50</v>
      </c>
      <c r="O3593" t="b">
        <v>0</v>
      </c>
      <c r="P3593">
        <v>0</v>
      </c>
      <c r="Q3593" t="b">
        <v>0</v>
      </c>
      <c r="R3593" t="s">
        <v>8267</v>
      </c>
      <c r="S3593" s="2">
        <f>IF(E3593=0,0,E3593/D3593*100)</f>
        <v>0</v>
      </c>
      <c r="T3593" s="4">
        <f>IF(E3593=0,0,E3593/P3593)</f>
        <v>0</v>
      </c>
      <c r="U3593" t="str">
        <f>PROPER(LEFT(R3593,(SEARCH("/",R3593)-2)+1))</f>
        <v>Film &amp; Video</v>
      </c>
      <c r="V3593" t="str">
        <f>PROPER(RIGHT(R3593,LEN(R3593)-SEARCH("/",R3593)))</f>
        <v>Science Fiction</v>
      </c>
    </row>
    <row r="3594" spans="1:22" x14ac:dyDescent="0.25">
      <c r="A3594">
        <v>216</v>
      </c>
      <c r="B3594" s="7" t="s">
        <v>218</v>
      </c>
      <c r="C3594" s="7" t="s">
        <v>4326</v>
      </c>
      <c r="D3594" s="4">
        <v>50000</v>
      </c>
      <c r="E3594" s="4">
        <v>27849.22</v>
      </c>
      <c r="F3594" t="s">
        <v>8221</v>
      </c>
      <c r="G3594" t="s">
        <v>8224</v>
      </c>
      <c r="H3594" t="s">
        <v>8246</v>
      </c>
      <c r="I3594">
        <v>1429740037</v>
      </c>
      <c r="J3594" s="11">
        <f>(((I3594/60)/60)/24)+DATE(1970,1,1)</f>
        <v>42116.917094907403</v>
      </c>
      <c r="K3594">
        <v>1425423637</v>
      </c>
      <c r="L3594" s="15">
        <f>(((K3594/60)/60)/24)+DATE(1970,1,1)</f>
        <v>42066.958761574075</v>
      </c>
      <c r="M3594" s="63">
        <f>DATEDIF(L3594,J3594,"D")</f>
        <v>50</v>
      </c>
      <c r="N3594" s="5">
        <v>50</v>
      </c>
      <c r="O3594" t="b">
        <v>0</v>
      </c>
      <c r="P3594">
        <v>84</v>
      </c>
      <c r="Q3594" t="b">
        <v>0</v>
      </c>
      <c r="R3594" t="s">
        <v>8268</v>
      </c>
      <c r="S3594" s="2">
        <f>IF(E3594=0,0,E3594/D3594*100)</f>
        <v>55.698440000000005</v>
      </c>
      <c r="T3594" s="4">
        <f>IF(E3594=0,0,E3594/P3594)</f>
        <v>331.53833333333336</v>
      </c>
      <c r="U3594" t="str">
        <f>PROPER(LEFT(R3594,(SEARCH("/",R3594)-2)+1))</f>
        <v>Film &amp; Video</v>
      </c>
      <c r="V3594" t="str">
        <f>PROPER(RIGHT(R3594,LEN(R3594)-SEARCH("/",R3594)))</f>
        <v>Drama</v>
      </c>
    </row>
    <row r="3595" spans="1:22" x14ac:dyDescent="0.25">
      <c r="A3595">
        <v>246</v>
      </c>
      <c r="B3595" s="7" t="s">
        <v>247</v>
      </c>
      <c r="C3595" s="7" t="s">
        <v>4356</v>
      </c>
      <c r="D3595" s="4">
        <v>5000</v>
      </c>
      <c r="E3595" s="4">
        <v>15273</v>
      </c>
      <c r="F3595" t="s">
        <v>8219</v>
      </c>
      <c r="G3595" t="s">
        <v>8224</v>
      </c>
      <c r="H3595" t="s">
        <v>8246</v>
      </c>
      <c r="I3595">
        <v>1292665405</v>
      </c>
      <c r="J3595" s="11">
        <f>(((I3595/60)/60)/24)+DATE(1970,1,1)</f>
        <v>40530.405150462961</v>
      </c>
      <c r="K3595">
        <v>1288341805</v>
      </c>
      <c r="L3595" s="15">
        <f>(((K3595/60)/60)/24)+DATE(1970,1,1)</f>
        <v>40480.363483796296</v>
      </c>
      <c r="M3595" s="63">
        <f>DATEDIF(L3595,J3595,"D")</f>
        <v>50</v>
      </c>
      <c r="N3595" s="5">
        <v>50</v>
      </c>
      <c r="O3595" t="b">
        <v>1</v>
      </c>
      <c r="P3595">
        <v>223</v>
      </c>
      <c r="Q3595" t="b">
        <v>1</v>
      </c>
      <c r="R3595" t="s">
        <v>8269</v>
      </c>
      <c r="S3595" s="2">
        <f>IF(E3595=0,0,E3595/D3595*100)</f>
        <v>305.46000000000004</v>
      </c>
      <c r="T3595" s="4">
        <f>IF(E3595=0,0,E3595/P3595)</f>
        <v>68.488789237668158</v>
      </c>
      <c r="U3595" t="str">
        <f>PROPER(LEFT(R3595,(SEARCH("/",R3595)-2)+1))</f>
        <v>Film &amp; Video</v>
      </c>
      <c r="V3595" t="str">
        <f>PROPER(RIGHT(R3595,LEN(R3595)-SEARCH("/",R3595)))</f>
        <v>Documentary</v>
      </c>
    </row>
    <row r="3596" spans="1:22" x14ac:dyDescent="0.25">
      <c r="A3596">
        <v>261</v>
      </c>
      <c r="B3596" s="7" t="s">
        <v>262</v>
      </c>
      <c r="C3596" s="7" t="s">
        <v>4371</v>
      </c>
      <c r="D3596" s="4">
        <v>20000</v>
      </c>
      <c r="E3596" s="4">
        <v>21480</v>
      </c>
      <c r="F3596" t="s">
        <v>8219</v>
      </c>
      <c r="G3596" t="s">
        <v>8224</v>
      </c>
      <c r="H3596" t="s">
        <v>8246</v>
      </c>
      <c r="I3596">
        <v>1339080900</v>
      </c>
      <c r="J3596" s="11">
        <f>(((I3596/60)/60)/24)+DATE(1970,1,1)</f>
        <v>41067.621527777781</v>
      </c>
      <c r="K3596">
        <v>1334783704</v>
      </c>
      <c r="L3596" s="15">
        <f>(((K3596/60)/60)/24)+DATE(1970,1,1)</f>
        <v>41017.885462962964</v>
      </c>
      <c r="M3596" s="63">
        <f>DATEDIF(L3596,J3596,"D")</f>
        <v>50</v>
      </c>
      <c r="N3596" s="5">
        <v>50</v>
      </c>
      <c r="O3596" t="b">
        <v>1</v>
      </c>
      <c r="P3596">
        <v>220</v>
      </c>
      <c r="Q3596" t="b">
        <v>1</v>
      </c>
      <c r="R3596" t="s">
        <v>8269</v>
      </c>
      <c r="S3596" s="2">
        <f>IF(E3596=0,0,E3596/D3596*100)</f>
        <v>107.4</v>
      </c>
      <c r="T3596" s="4">
        <f>IF(E3596=0,0,E3596/P3596)</f>
        <v>97.63636363636364</v>
      </c>
      <c r="U3596" t="str">
        <f>PROPER(LEFT(R3596,(SEARCH("/",R3596)-2)+1))</f>
        <v>Film &amp; Video</v>
      </c>
      <c r="V3596" t="str">
        <f>PROPER(RIGHT(R3596,LEN(R3596)-SEARCH("/",R3596)))</f>
        <v>Documentary</v>
      </c>
    </row>
    <row r="3597" spans="1:22" x14ac:dyDescent="0.25">
      <c r="A3597">
        <v>290</v>
      </c>
      <c r="B3597" s="7" t="s">
        <v>291</v>
      </c>
      <c r="C3597" s="7" t="s">
        <v>4400</v>
      </c>
      <c r="D3597" s="4">
        <v>4500</v>
      </c>
      <c r="E3597" s="4">
        <v>4800.8</v>
      </c>
      <c r="F3597" t="s">
        <v>8219</v>
      </c>
      <c r="G3597" t="s">
        <v>8224</v>
      </c>
      <c r="H3597" t="s">
        <v>8246</v>
      </c>
      <c r="I3597">
        <v>1296633540</v>
      </c>
      <c r="J3597" s="11">
        <f>(((I3597/60)/60)/24)+DATE(1970,1,1)</f>
        <v>40576.332638888889</v>
      </c>
      <c r="K3597">
        <v>1292316697</v>
      </c>
      <c r="L3597" s="15">
        <f>(((K3597/60)/60)/24)+DATE(1970,1,1)</f>
        <v>40526.36917824074</v>
      </c>
      <c r="M3597" s="63">
        <f>DATEDIF(L3597,J3597,"D")</f>
        <v>50</v>
      </c>
      <c r="N3597" s="5">
        <v>50</v>
      </c>
      <c r="O3597" t="b">
        <v>1</v>
      </c>
      <c r="P3597">
        <v>168</v>
      </c>
      <c r="Q3597" t="b">
        <v>1</v>
      </c>
      <c r="R3597" t="s">
        <v>8269</v>
      </c>
      <c r="S3597" s="2">
        <f>IF(E3597=0,0,E3597/D3597*100)</f>
        <v>106.68444444444445</v>
      </c>
      <c r="T3597" s="4">
        <f>IF(E3597=0,0,E3597/P3597)</f>
        <v>28.576190476190476</v>
      </c>
      <c r="U3597" t="str">
        <f>PROPER(LEFT(R3597,(SEARCH("/",R3597)-2)+1))</f>
        <v>Film &amp; Video</v>
      </c>
      <c r="V3597" t="str">
        <f>PROPER(RIGHT(R3597,LEN(R3597)-SEARCH("/",R3597)))</f>
        <v>Documentary</v>
      </c>
    </row>
    <row r="3598" spans="1:22" x14ac:dyDescent="0.25">
      <c r="A3598">
        <v>470</v>
      </c>
      <c r="B3598" s="7" t="s">
        <v>471</v>
      </c>
      <c r="C3598" s="7" t="s">
        <v>4580</v>
      </c>
      <c r="D3598" s="4">
        <v>5000</v>
      </c>
      <c r="E3598" s="4">
        <v>51</v>
      </c>
      <c r="F3598" t="s">
        <v>8221</v>
      </c>
      <c r="G3598" t="s">
        <v>8224</v>
      </c>
      <c r="H3598" t="s">
        <v>8246</v>
      </c>
      <c r="I3598">
        <v>1389844800</v>
      </c>
      <c r="J3598" s="11">
        <f>(((I3598/60)/60)/24)+DATE(1970,1,1)</f>
        <v>41655.166666666664</v>
      </c>
      <c r="K3598">
        <v>1385524889</v>
      </c>
      <c r="L3598" s="15">
        <f>(((K3598/60)/60)/24)+DATE(1970,1,1)</f>
        <v>41605.167696759258</v>
      </c>
      <c r="M3598" s="63">
        <f>DATEDIF(L3598,J3598,"D")</f>
        <v>50</v>
      </c>
      <c r="N3598" s="5">
        <v>50</v>
      </c>
      <c r="O3598" t="b">
        <v>0</v>
      </c>
      <c r="P3598">
        <v>2</v>
      </c>
      <c r="Q3598" t="b">
        <v>0</v>
      </c>
      <c r="R3598" t="s">
        <v>8270</v>
      </c>
      <c r="S3598" s="2">
        <f>IF(E3598=0,0,E3598/D3598*100)</f>
        <v>1.02</v>
      </c>
      <c r="T3598" s="4">
        <f>IF(E3598=0,0,E3598/P3598)</f>
        <v>25.5</v>
      </c>
      <c r="U3598" t="str">
        <f>PROPER(LEFT(R3598,(SEARCH("/",R3598)-2)+1))</f>
        <v>Film &amp; Video</v>
      </c>
      <c r="V3598" t="str">
        <f>PROPER(RIGHT(R3598,LEN(R3598)-SEARCH("/",R3598)))</f>
        <v>Animation</v>
      </c>
    </row>
    <row r="3599" spans="1:22" x14ac:dyDescent="0.25">
      <c r="A3599">
        <v>771</v>
      </c>
      <c r="B3599" s="7" t="s">
        <v>772</v>
      </c>
      <c r="C3599" s="7" t="s">
        <v>4881</v>
      </c>
      <c r="D3599" s="4">
        <v>38000</v>
      </c>
      <c r="E3599" s="4">
        <v>10</v>
      </c>
      <c r="F3599" t="s">
        <v>8221</v>
      </c>
      <c r="G3599" t="s">
        <v>8224</v>
      </c>
      <c r="H3599" t="s">
        <v>8246</v>
      </c>
      <c r="I3599">
        <v>1454183202</v>
      </c>
      <c r="J3599" s="11">
        <f>(((I3599/60)/60)/24)+DATE(1970,1,1)</f>
        <v>42399.824097222227</v>
      </c>
      <c r="K3599">
        <v>1449863202</v>
      </c>
      <c r="L3599" s="15">
        <f>(((K3599/60)/60)/24)+DATE(1970,1,1)</f>
        <v>42349.824097222227</v>
      </c>
      <c r="M3599" s="63">
        <f>DATEDIF(L3599,J3599,"D")</f>
        <v>50</v>
      </c>
      <c r="N3599" s="5">
        <v>50</v>
      </c>
      <c r="O3599" t="b">
        <v>0</v>
      </c>
      <c r="P3599">
        <v>1</v>
      </c>
      <c r="Q3599" t="b">
        <v>0</v>
      </c>
      <c r="R3599" t="s">
        <v>8275</v>
      </c>
      <c r="S3599" s="2">
        <f>IF(E3599=0,0,E3599/D3599*100)</f>
        <v>2.6315789473684209E-2</v>
      </c>
      <c r="T3599" s="4">
        <f>IF(E3599=0,0,E3599/P3599)</f>
        <v>10</v>
      </c>
      <c r="U3599" t="str">
        <f>PROPER(LEFT(R3599,(SEARCH("/",R3599)-2)+1))</f>
        <v>Publishing</v>
      </c>
      <c r="V3599" t="str">
        <f>PROPER(RIGHT(R3599,LEN(R3599)-SEARCH("/",R3599)))</f>
        <v>Fiction</v>
      </c>
    </row>
    <row r="3600" spans="1:22" x14ac:dyDescent="0.25">
      <c r="A3600">
        <v>772</v>
      </c>
      <c r="B3600" s="7" t="s">
        <v>773</v>
      </c>
      <c r="C3600" s="7" t="s">
        <v>4882</v>
      </c>
      <c r="D3600" s="4">
        <v>1500</v>
      </c>
      <c r="E3600" s="4">
        <v>50</v>
      </c>
      <c r="F3600" t="s">
        <v>8221</v>
      </c>
      <c r="G3600" t="s">
        <v>8224</v>
      </c>
      <c r="H3600" t="s">
        <v>8246</v>
      </c>
      <c r="I3600">
        <v>1257047940</v>
      </c>
      <c r="J3600" s="11">
        <f>(((I3600/60)/60)/24)+DATE(1970,1,1)</f>
        <v>40118.165972222225</v>
      </c>
      <c r="K3600">
        <v>1252718519</v>
      </c>
      <c r="L3600" s="15">
        <f>(((K3600/60)/60)/24)+DATE(1970,1,1)</f>
        <v>40068.056932870371</v>
      </c>
      <c r="M3600" s="63">
        <f>DATEDIF(L3600,J3600,"D")</f>
        <v>50</v>
      </c>
      <c r="N3600" s="5">
        <v>50</v>
      </c>
      <c r="O3600" t="b">
        <v>0</v>
      </c>
      <c r="P3600">
        <v>1</v>
      </c>
      <c r="Q3600" t="b">
        <v>0</v>
      </c>
      <c r="R3600" t="s">
        <v>8275</v>
      </c>
      <c r="S3600" s="2">
        <f>IF(E3600=0,0,E3600/D3600*100)</f>
        <v>3.3333333333333335</v>
      </c>
      <c r="T3600" s="4">
        <f>IF(E3600=0,0,E3600/P3600)</f>
        <v>50</v>
      </c>
      <c r="U3600" t="str">
        <f>PROPER(LEFT(R3600,(SEARCH("/",R3600)-2)+1))</f>
        <v>Publishing</v>
      </c>
      <c r="V3600" t="str">
        <f>PROPER(RIGHT(R3600,LEN(R3600)-SEARCH("/",R3600)))</f>
        <v>Fiction</v>
      </c>
    </row>
    <row r="3601" spans="1:22" x14ac:dyDescent="0.25">
      <c r="A3601">
        <v>805</v>
      </c>
      <c r="B3601" s="7" t="s">
        <v>806</v>
      </c>
      <c r="C3601" s="7" t="s">
        <v>4915</v>
      </c>
      <c r="D3601" s="4">
        <v>3000</v>
      </c>
      <c r="E3601" s="4">
        <v>3150</v>
      </c>
      <c r="F3601" t="s">
        <v>8219</v>
      </c>
      <c r="G3601" t="s">
        <v>8224</v>
      </c>
      <c r="H3601" t="s">
        <v>8246</v>
      </c>
      <c r="I3601">
        <v>1310857200</v>
      </c>
      <c r="J3601" s="11">
        <f>(((I3601/60)/60)/24)+DATE(1970,1,1)</f>
        <v>40740.958333333336</v>
      </c>
      <c r="K3601">
        <v>1306525512</v>
      </c>
      <c r="L3601" s="15">
        <f>(((K3601/60)/60)/24)+DATE(1970,1,1)</f>
        <v>40690.823055555556</v>
      </c>
      <c r="M3601" s="63">
        <f>DATEDIF(L3601,J3601,"D")</f>
        <v>50</v>
      </c>
      <c r="N3601" s="5">
        <v>50</v>
      </c>
      <c r="O3601" t="b">
        <v>0</v>
      </c>
      <c r="P3601">
        <v>54</v>
      </c>
      <c r="Q3601" t="b">
        <v>1</v>
      </c>
      <c r="R3601" t="s">
        <v>8276</v>
      </c>
      <c r="S3601" s="2">
        <f>IF(E3601=0,0,E3601/D3601*100)</f>
        <v>105</v>
      </c>
      <c r="T3601" s="4">
        <f>IF(E3601=0,0,E3601/P3601)</f>
        <v>58.333333333333336</v>
      </c>
      <c r="U3601" t="str">
        <f>PROPER(LEFT(R3601,(SEARCH("/",R3601)-2)+1))</f>
        <v>Music</v>
      </c>
      <c r="V3601" t="str">
        <f>PROPER(RIGHT(R3601,LEN(R3601)-SEARCH("/",R3601)))</f>
        <v>Rock</v>
      </c>
    </row>
    <row r="3602" spans="1:22" x14ac:dyDescent="0.25">
      <c r="A3602">
        <v>1014</v>
      </c>
      <c r="B3602" s="7" t="s">
        <v>1015</v>
      </c>
      <c r="C3602" s="7" t="s">
        <v>5124</v>
      </c>
      <c r="D3602" s="4">
        <v>10000</v>
      </c>
      <c r="E3602" s="4">
        <v>3060</v>
      </c>
      <c r="F3602" t="s">
        <v>8220</v>
      </c>
      <c r="G3602" t="s">
        <v>8224</v>
      </c>
      <c r="H3602" t="s">
        <v>8246</v>
      </c>
      <c r="I3602">
        <v>1420070615</v>
      </c>
      <c r="J3602" s="11">
        <f>(((I3602/60)/60)/24)+DATE(1970,1,1)</f>
        <v>42005.002488425926</v>
      </c>
      <c r="K3602">
        <v>1415750615</v>
      </c>
      <c r="L3602" s="15">
        <f>(((K3602/60)/60)/24)+DATE(1970,1,1)</f>
        <v>41955.002488425926</v>
      </c>
      <c r="M3602" s="63">
        <f>DATEDIF(L3602,J3602,"D")</f>
        <v>50</v>
      </c>
      <c r="N3602" s="5">
        <v>50</v>
      </c>
      <c r="O3602" t="b">
        <v>0</v>
      </c>
      <c r="P3602">
        <v>16</v>
      </c>
      <c r="Q3602" t="b">
        <v>0</v>
      </c>
      <c r="R3602" t="s">
        <v>8273</v>
      </c>
      <c r="S3602" s="2">
        <f>IF(E3602=0,0,E3602/D3602*100)</f>
        <v>30.599999999999998</v>
      </c>
      <c r="T3602" s="4">
        <f>IF(E3602=0,0,E3602/P3602)</f>
        <v>191.25</v>
      </c>
      <c r="U3602" t="str">
        <f>PROPER(LEFT(R3602,(SEARCH("/",R3602)-2)+1))</f>
        <v>Technology</v>
      </c>
      <c r="V3602" t="str">
        <f>PROPER(RIGHT(R3602,LEN(R3602)-SEARCH("/",R3602)))</f>
        <v>Wearables</v>
      </c>
    </row>
    <row r="3603" spans="1:22" x14ac:dyDescent="0.25">
      <c r="A3603">
        <v>1276</v>
      </c>
      <c r="B3603" s="7" t="s">
        <v>1277</v>
      </c>
      <c r="C3603" s="7" t="s">
        <v>5386</v>
      </c>
      <c r="D3603" s="4">
        <v>3000</v>
      </c>
      <c r="E3603" s="4">
        <v>3132.63</v>
      </c>
      <c r="F3603" t="s">
        <v>8219</v>
      </c>
      <c r="G3603" t="s">
        <v>8224</v>
      </c>
      <c r="H3603" t="s">
        <v>8246</v>
      </c>
      <c r="I3603">
        <v>1251777600</v>
      </c>
      <c r="J3603" s="11">
        <f>(((I3603/60)/60)/24)+DATE(1970,1,1)</f>
        <v>40057.166666666664</v>
      </c>
      <c r="K3603">
        <v>1247504047</v>
      </c>
      <c r="L3603" s="15">
        <f>(((K3603/60)/60)/24)+DATE(1970,1,1)</f>
        <v>40007.704247685186</v>
      </c>
      <c r="M3603" s="63">
        <f>DATEDIF(L3603,J3603,"D")</f>
        <v>50</v>
      </c>
      <c r="N3603" s="5">
        <v>50</v>
      </c>
      <c r="O3603" t="b">
        <v>1</v>
      </c>
      <c r="P3603">
        <v>68</v>
      </c>
      <c r="Q3603" t="b">
        <v>1</v>
      </c>
      <c r="R3603" t="s">
        <v>8276</v>
      </c>
      <c r="S3603" s="2">
        <f>IF(E3603=0,0,E3603/D3603*100)</f>
        <v>104.42100000000001</v>
      </c>
      <c r="T3603" s="4">
        <f>IF(E3603=0,0,E3603/P3603)</f>
        <v>46.06808823529412</v>
      </c>
      <c r="U3603" t="str">
        <f>PROPER(LEFT(R3603,(SEARCH("/",R3603)-2)+1))</f>
        <v>Music</v>
      </c>
      <c r="V3603" t="str">
        <f>PROPER(RIGHT(R3603,LEN(R3603)-SEARCH("/",R3603)))</f>
        <v>Rock</v>
      </c>
    </row>
    <row r="3604" spans="1:22" x14ac:dyDescent="0.25">
      <c r="A3604">
        <v>1761</v>
      </c>
      <c r="B3604" s="7" t="s">
        <v>1762</v>
      </c>
      <c r="C3604" s="7" t="s">
        <v>5871</v>
      </c>
      <c r="D3604" s="4">
        <v>100</v>
      </c>
      <c r="E3604" s="4">
        <v>155</v>
      </c>
      <c r="F3604" t="s">
        <v>8219</v>
      </c>
      <c r="G3604" t="s">
        <v>8225</v>
      </c>
      <c r="H3604" t="s">
        <v>8247</v>
      </c>
      <c r="I3604">
        <v>1442065060</v>
      </c>
      <c r="J3604" s="11">
        <f>(((I3604/60)/60)/24)+DATE(1970,1,1)</f>
        <v>42259.567824074074</v>
      </c>
      <c r="K3604">
        <v>1437745060</v>
      </c>
      <c r="L3604" s="15">
        <f>(((K3604/60)/60)/24)+DATE(1970,1,1)</f>
        <v>42209.567824074074</v>
      </c>
      <c r="M3604" s="63">
        <f>DATEDIF(L3604,J3604,"D")</f>
        <v>50</v>
      </c>
      <c r="N3604" s="5">
        <v>50</v>
      </c>
      <c r="O3604" t="b">
        <v>0</v>
      </c>
      <c r="P3604">
        <v>3</v>
      </c>
      <c r="Q3604" t="b">
        <v>1</v>
      </c>
      <c r="R3604" t="s">
        <v>8285</v>
      </c>
      <c r="S3604" s="2">
        <f>IF(E3604=0,0,E3604/D3604*100)</f>
        <v>155</v>
      </c>
      <c r="T3604" s="4">
        <f>IF(E3604=0,0,E3604/P3604)</f>
        <v>51.666666666666664</v>
      </c>
      <c r="U3604" t="str">
        <f>PROPER(LEFT(R3604,(SEARCH("/",R3604)-2)+1))</f>
        <v>Photography</v>
      </c>
      <c r="V3604" t="str">
        <f>PROPER(RIGHT(R3604,LEN(R3604)-SEARCH("/",R3604)))</f>
        <v>Photobooks</v>
      </c>
    </row>
    <row r="3605" spans="1:22" x14ac:dyDescent="0.25">
      <c r="A3605">
        <v>1827</v>
      </c>
      <c r="B3605" s="7" t="s">
        <v>1828</v>
      </c>
      <c r="C3605" s="7" t="s">
        <v>5937</v>
      </c>
      <c r="D3605" s="4">
        <v>8000</v>
      </c>
      <c r="E3605" s="4">
        <v>8053</v>
      </c>
      <c r="F3605" t="s">
        <v>8219</v>
      </c>
      <c r="G3605" t="s">
        <v>8224</v>
      </c>
      <c r="H3605" t="s">
        <v>8246</v>
      </c>
      <c r="I3605">
        <v>1299138561</v>
      </c>
      <c r="J3605" s="11">
        <f>(((I3605/60)/60)/24)+DATE(1970,1,1)</f>
        <v>40605.325937499998</v>
      </c>
      <c r="K3605">
        <v>1294818561</v>
      </c>
      <c r="L3605" s="15">
        <f>(((K3605/60)/60)/24)+DATE(1970,1,1)</f>
        <v>40555.325937499998</v>
      </c>
      <c r="M3605" s="63">
        <f>DATEDIF(L3605,J3605,"D")</f>
        <v>50</v>
      </c>
      <c r="N3605" s="5">
        <v>50</v>
      </c>
      <c r="O3605" t="b">
        <v>0</v>
      </c>
      <c r="P3605">
        <v>96</v>
      </c>
      <c r="Q3605" t="b">
        <v>1</v>
      </c>
      <c r="R3605" t="s">
        <v>8276</v>
      </c>
      <c r="S3605" s="2">
        <f>IF(E3605=0,0,E3605/D3605*100)</f>
        <v>100.66250000000001</v>
      </c>
      <c r="T3605" s="4">
        <f>IF(E3605=0,0,E3605/P3605)</f>
        <v>83.885416666666671</v>
      </c>
      <c r="U3605" t="str">
        <f>PROPER(LEFT(R3605,(SEARCH("/",R3605)-2)+1))</f>
        <v>Music</v>
      </c>
      <c r="V3605" t="str">
        <f>PROPER(RIGHT(R3605,LEN(R3605)-SEARCH("/",R3605)))</f>
        <v>Rock</v>
      </c>
    </row>
    <row r="3606" spans="1:22" x14ac:dyDescent="0.25">
      <c r="A3606">
        <v>1853</v>
      </c>
      <c r="B3606" s="7" t="s">
        <v>1854</v>
      </c>
      <c r="C3606" s="7" t="s">
        <v>5963</v>
      </c>
      <c r="D3606" s="4">
        <v>800</v>
      </c>
      <c r="E3606" s="4">
        <v>815</v>
      </c>
      <c r="F3606" t="s">
        <v>8219</v>
      </c>
      <c r="G3606" t="s">
        <v>8224</v>
      </c>
      <c r="H3606" t="s">
        <v>8246</v>
      </c>
      <c r="I3606">
        <v>1352860017</v>
      </c>
      <c r="J3606" s="11">
        <f>(((I3606/60)/60)/24)+DATE(1970,1,1)</f>
        <v>41227.102048611108</v>
      </c>
      <c r="K3606">
        <v>1348536417</v>
      </c>
      <c r="L3606" s="15">
        <f>(((K3606/60)/60)/24)+DATE(1970,1,1)</f>
        <v>41177.060381944444</v>
      </c>
      <c r="M3606" s="63">
        <f>DATEDIF(L3606,J3606,"D")</f>
        <v>50</v>
      </c>
      <c r="N3606" s="5">
        <v>50</v>
      </c>
      <c r="O3606" t="b">
        <v>0</v>
      </c>
      <c r="P3606">
        <v>14</v>
      </c>
      <c r="Q3606" t="b">
        <v>1</v>
      </c>
      <c r="R3606" t="s">
        <v>8276</v>
      </c>
      <c r="S3606" s="2">
        <f>IF(E3606=0,0,E3606/D3606*100)</f>
        <v>101.875</v>
      </c>
      <c r="T3606" s="4">
        <f>IF(E3606=0,0,E3606/P3606)</f>
        <v>58.214285714285715</v>
      </c>
      <c r="U3606" t="str">
        <f>PROPER(LEFT(R3606,(SEARCH("/",R3606)-2)+1))</f>
        <v>Music</v>
      </c>
      <c r="V3606" t="str">
        <f>PROPER(RIGHT(R3606,LEN(R3606)-SEARCH("/",R3606)))</f>
        <v>Rock</v>
      </c>
    </row>
    <row r="3607" spans="1:22" x14ac:dyDescent="0.25">
      <c r="A3607">
        <v>2343</v>
      </c>
      <c r="B3607" s="7" t="s">
        <v>2344</v>
      </c>
      <c r="C3607" s="7" t="s">
        <v>6453</v>
      </c>
      <c r="D3607" s="4">
        <v>10000</v>
      </c>
      <c r="E3607" s="4">
        <v>300</v>
      </c>
      <c r="F3607" t="s">
        <v>8220</v>
      </c>
      <c r="G3607" t="s">
        <v>8224</v>
      </c>
      <c r="H3607" t="s">
        <v>8246</v>
      </c>
      <c r="I3607">
        <v>1452282420</v>
      </c>
      <c r="J3607" s="11">
        <f>(((I3607/60)/60)/24)+DATE(1970,1,1)</f>
        <v>42377.82430555555</v>
      </c>
      <c r="K3607">
        <v>1447962505</v>
      </c>
      <c r="L3607" s="15">
        <f>(((K3607/60)/60)/24)+DATE(1970,1,1)</f>
        <v>42327.825289351851</v>
      </c>
      <c r="M3607" s="63">
        <f>DATEDIF(L3607,J3607,"D")</f>
        <v>50</v>
      </c>
      <c r="N3607" s="5">
        <v>50</v>
      </c>
      <c r="O3607" t="b">
        <v>0</v>
      </c>
      <c r="P3607">
        <v>1</v>
      </c>
      <c r="Q3607" t="b">
        <v>0</v>
      </c>
      <c r="R3607" t="s">
        <v>8272</v>
      </c>
      <c r="S3607" s="2">
        <f>IF(E3607=0,0,E3607/D3607*100)</f>
        <v>3</v>
      </c>
      <c r="T3607" s="4">
        <f>IF(E3607=0,0,E3607/P3607)</f>
        <v>300</v>
      </c>
      <c r="U3607" t="str">
        <f>PROPER(LEFT(R3607,(SEARCH("/",R3607)-2)+1))</f>
        <v>Technology</v>
      </c>
      <c r="V3607" t="str">
        <f>PROPER(RIGHT(R3607,LEN(R3607)-SEARCH("/",R3607)))</f>
        <v>Web</v>
      </c>
    </row>
    <row r="3608" spans="1:22" x14ac:dyDescent="0.25">
      <c r="A3608">
        <v>2725</v>
      </c>
      <c r="B3608" s="7" t="s">
        <v>2725</v>
      </c>
      <c r="C3608" s="7" t="s">
        <v>6835</v>
      </c>
      <c r="D3608" s="4">
        <v>40000</v>
      </c>
      <c r="E3608" s="4">
        <v>57817</v>
      </c>
      <c r="F3608" t="s">
        <v>8219</v>
      </c>
      <c r="G3608" t="s">
        <v>8229</v>
      </c>
      <c r="H3608" t="s">
        <v>8251</v>
      </c>
      <c r="I3608">
        <v>1488390735</v>
      </c>
      <c r="J3608" s="11">
        <f>(((I3608/60)/60)/24)+DATE(1970,1,1)</f>
        <v>42795.744618055556</v>
      </c>
      <c r="K3608">
        <v>1484070735</v>
      </c>
      <c r="L3608" s="15">
        <f>(((K3608/60)/60)/24)+DATE(1970,1,1)</f>
        <v>42745.744618055556</v>
      </c>
      <c r="M3608" s="63">
        <f>DATEDIF(L3608,J3608,"D")</f>
        <v>50</v>
      </c>
      <c r="N3608" s="5">
        <v>50</v>
      </c>
      <c r="O3608" t="b">
        <v>0</v>
      </c>
      <c r="P3608">
        <v>113</v>
      </c>
      <c r="Q3608" t="b">
        <v>1</v>
      </c>
      <c r="R3608" t="s">
        <v>8295</v>
      </c>
      <c r="S3608" s="2">
        <f>IF(E3608=0,0,E3608/D3608*100)</f>
        <v>144.54249999999999</v>
      </c>
      <c r="T3608" s="4">
        <f>IF(E3608=0,0,E3608/P3608)</f>
        <v>511.65486725663715</v>
      </c>
      <c r="U3608" t="str">
        <f>PROPER(LEFT(R3608,(SEARCH("/",R3608)-2)+1))</f>
        <v>Technology</v>
      </c>
      <c r="V3608" t="str">
        <f>PROPER(RIGHT(R3608,LEN(R3608)-SEARCH("/",R3608)))</f>
        <v>Hardware</v>
      </c>
    </row>
    <row r="3609" spans="1:22" x14ac:dyDescent="0.25">
      <c r="A3609">
        <v>2769</v>
      </c>
      <c r="B3609" s="7" t="s">
        <v>2769</v>
      </c>
      <c r="C3609" s="7" t="s">
        <v>6879</v>
      </c>
      <c r="D3609" s="4">
        <v>800</v>
      </c>
      <c r="E3609" s="4">
        <v>2</v>
      </c>
      <c r="F3609" t="s">
        <v>8221</v>
      </c>
      <c r="G3609" t="s">
        <v>8225</v>
      </c>
      <c r="H3609" t="s">
        <v>8247</v>
      </c>
      <c r="I3609">
        <v>1401997790</v>
      </c>
      <c r="J3609" s="11">
        <f>(((I3609/60)/60)/24)+DATE(1970,1,1)</f>
        <v>41795.826273148145</v>
      </c>
      <c r="K3609">
        <v>1397677790</v>
      </c>
      <c r="L3609" s="15">
        <f>(((K3609/60)/60)/24)+DATE(1970,1,1)</f>
        <v>41745.826273148145</v>
      </c>
      <c r="M3609" s="63">
        <f>DATEDIF(L3609,J3609,"D")</f>
        <v>50</v>
      </c>
      <c r="N3609" s="5">
        <v>50</v>
      </c>
      <c r="O3609" t="b">
        <v>0</v>
      </c>
      <c r="P3609">
        <v>2</v>
      </c>
      <c r="Q3609" t="b">
        <v>0</v>
      </c>
      <c r="R3609" t="s">
        <v>8304</v>
      </c>
      <c r="S3609" s="2">
        <f>IF(E3609=0,0,E3609/D3609*100)</f>
        <v>0.25</v>
      </c>
      <c r="T3609" s="4">
        <f>IF(E3609=0,0,E3609/P3609)</f>
        <v>1</v>
      </c>
      <c r="U3609" t="str">
        <f>PROPER(LEFT(R3609,(SEARCH("/",R3609)-2)+1))</f>
        <v>Publishing</v>
      </c>
      <c r="V3609" t="str">
        <f>PROPER(RIGHT(R3609,LEN(R3609)-SEARCH("/",R3609)))</f>
        <v>Children'S Books</v>
      </c>
    </row>
    <row r="3610" spans="1:22" x14ac:dyDescent="0.25">
      <c r="A3610">
        <v>3058</v>
      </c>
      <c r="B3610" s="7" t="s">
        <v>3058</v>
      </c>
      <c r="C3610" s="7" t="s">
        <v>7168</v>
      </c>
      <c r="D3610" s="4">
        <v>18000</v>
      </c>
      <c r="E3610" s="4">
        <v>3</v>
      </c>
      <c r="F3610" t="s">
        <v>8221</v>
      </c>
      <c r="G3610" t="s">
        <v>8237</v>
      </c>
      <c r="H3610" t="s">
        <v>8249</v>
      </c>
      <c r="I3610">
        <v>1463734740</v>
      </c>
      <c r="J3610" s="11">
        <f>(((I3610/60)/60)/24)+DATE(1970,1,1)</f>
        <v>42510.374305555553</v>
      </c>
      <c r="K3610">
        <v>1459414740</v>
      </c>
      <c r="L3610" s="15">
        <f>(((K3610/60)/60)/24)+DATE(1970,1,1)</f>
        <v>42460.374305555553</v>
      </c>
      <c r="M3610" s="63">
        <f>DATEDIF(L3610,J3610,"D")</f>
        <v>50</v>
      </c>
      <c r="N3610" s="5">
        <v>50</v>
      </c>
      <c r="O3610" t="b">
        <v>0</v>
      </c>
      <c r="P3610">
        <v>3</v>
      </c>
      <c r="Q3610" t="b">
        <v>0</v>
      </c>
      <c r="R3610" t="s">
        <v>8303</v>
      </c>
      <c r="S3610" s="2">
        <f>IF(E3610=0,0,E3610/D3610*100)</f>
        <v>1.6666666666666666E-2</v>
      </c>
      <c r="T3610" s="4">
        <f>IF(E3610=0,0,E3610/P3610)</f>
        <v>1</v>
      </c>
      <c r="U3610" t="str">
        <f>PROPER(LEFT(R3610,(SEARCH("/",R3610)-2)+1))</f>
        <v>Theater</v>
      </c>
      <c r="V3610" t="str">
        <f>PROPER(RIGHT(R3610,LEN(R3610)-SEARCH("/",R3610)))</f>
        <v>Spaces</v>
      </c>
    </row>
    <row r="3611" spans="1:22" x14ac:dyDescent="0.25">
      <c r="A3611">
        <v>3075</v>
      </c>
      <c r="B3611" s="7" t="s">
        <v>3075</v>
      </c>
      <c r="C3611" s="7" t="s">
        <v>7185</v>
      </c>
      <c r="D3611" s="4">
        <v>15000</v>
      </c>
      <c r="E3611" s="4">
        <v>1296</v>
      </c>
      <c r="F3611" t="s">
        <v>8221</v>
      </c>
      <c r="G3611" t="s">
        <v>8224</v>
      </c>
      <c r="H3611" t="s">
        <v>8246</v>
      </c>
      <c r="I3611">
        <v>1471573640</v>
      </c>
      <c r="J3611" s="11">
        <f>(((I3611/60)/60)/24)+DATE(1970,1,1)</f>
        <v>42601.102314814809</v>
      </c>
      <c r="K3611">
        <v>1467253640</v>
      </c>
      <c r="L3611" s="15">
        <f>(((K3611/60)/60)/24)+DATE(1970,1,1)</f>
        <v>42551.102314814809</v>
      </c>
      <c r="M3611" s="63">
        <f>DATEDIF(L3611,J3611,"D")</f>
        <v>50</v>
      </c>
      <c r="N3611" s="5">
        <v>50</v>
      </c>
      <c r="O3611" t="b">
        <v>0</v>
      </c>
      <c r="P3611">
        <v>20</v>
      </c>
      <c r="Q3611" t="b">
        <v>0</v>
      </c>
      <c r="R3611" t="s">
        <v>8303</v>
      </c>
      <c r="S3611" s="2">
        <f>IF(E3611=0,0,E3611/D3611*100)</f>
        <v>8.64</v>
      </c>
      <c r="T3611" s="4">
        <f>IF(E3611=0,0,E3611/P3611)</f>
        <v>64.8</v>
      </c>
      <c r="U3611" t="str">
        <f>PROPER(LEFT(R3611,(SEARCH("/",R3611)-2)+1))</f>
        <v>Theater</v>
      </c>
      <c r="V3611" t="str">
        <f>PROPER(RIGHT(R3611,LEN(R3611)-SEARCH("/",R3611)))</f>
        <v>Spaces</v>
      </c>
    </row>
    <row r="3612" spans="1:22" x14ac:dyDescent="0.25">
      <c r="A3612">
        <v>3102</v>
      </c>
      <c r="B3612" s="7" t="s">
        <v>3102</v>
      </c>
      <c r="C3612" s="7" t="s">
        <v>7212</v>
      </c>
      <c r="D3612" s="4">
        <v>16000</v>
      </c>
      <c r="E3612" s="4">
        <v>6258</v>
      </c>
      <c r="F3612" t="s">
        <v>8221</v>
      </c>
      <c r="G3612" t="s">
        <v>8225</v>
      </c>
      <c r="H3612" t="s">
        <v>8247</v>
      </c>
      <c r="I3612">
        <v>1471939818</v>
      </c>
      <c r="J3612" s="11">
        <f>(((I3612/60)/60)/24)+DATE(1970,1,1)</f>
        <v>42605.340486111112</v>
      </c>
      <c r="K3612">
        <v>1467619818</v>
      </c>
      <c r="L3612" s="15">
        <f>(((K3612/60)/60)/24)+DATE(1970,1,1)</f>
        <v>42555.340486111112</v>
      </c>
      <c r="M3612" s="63">
        <f>DATEDIF(L3612,J3612,"D")</f>
        <v>50</v>
      </c>
      <c r="N3612" s="5">
        <v>50</v>
      </c>
      <c r="O3612" t="b">
        <v>0</v>
      </c>
      <c r="P3612">
        <v>90</v>
      </c>
      <c r="Q3612" t="b">
        <v>0</v>
      </c>
      <c r="R3612" t="s">
        <v>8303</v>
      </c>
      <c r="S3612" s="2">
        <f>IF(E3612=0,0,E3612/D3612*100)</f>
        <v>39.112499999999997</v>
      </c>
      <c r="T3612" s="4">
        <f>IF(E3612=0,0,E3612/P3612)</f>
        <v>69.533333333333331</v>
      </c>
      <c r="U3612" t="str">
        <f>PROPER(LEFT(R3612,(SEARCH("/",R3612)-2)+1))</f>
        <v>Theater</v>
      </c>
      <c r="V3612" t="str">
        <f>PROPER(RIGHT(R3612,LEN(R3612)-SEARCH("/",R3612)))</f>
        <v>Spaces</v>
      </c>
    </row>
    <row r="3613" spans="1:22" x14ac:dyDescent="0.25">
      <c r="A3613">
        <v>3392</v>
      </c>
      <c r="B3613" s="7" t="s">
        <v>3391</v>
      </c>
      <c r="C3613" s="7" t="s">
        <v>7502</v>
      </c>
      <c r="D3613" s="4">
        <v>500</v>
      </c>
      <c r="E3613" s="4">
        <v>500</v>
      </c>
      <c r="F3613" t="s">
        <v>8219</v>
      </c>
      <c r="G3613" t="s">
        <v>8225</v>
      </c>
      <c r="H3613" t="s">
        <v>8247</v>
      </c>
      <c r="I3613">
        <v>1462565855</v>
      </c>
      <c r="J3613" s="11">
        <f>(((I3613/60)/60)/24)+DATE(1970,1,1)</f>
        <v>42496.845543981486</v>
      </c>
      <c r="K3613">
        <v>1458245855</v>
      </c>
      <c r="L3613" s="15">
        <f>(((K3613/60)/60)/24)+DATE(1970,1,1)</f>
        <v>42446.845543981486</v>
      </c>
      <c r="M3613" s="63">
        <f>DATEDIF(L3613,J3613,"D")</f>
        <v>50</v>
      </c>
      <c r="N3613" s="5">
        <v>50</v>
      </c>
      <c r="O3613" t="b">
        <v>0</v>
      </c>
      <c r="P3613">
        <v>12</v>
      </c>
      <c r="Q3613" t="b">
        <v>1</v>
      </c>
      <c r="R3613" t="s">
        <v>8271</v>
      </c>
      <c r="S3613" s="2">
        <f>IF(E3613=0,0,E3613/D3613*100)</f>
        <v>100</v>
      </c>
      <c r="T3613" s="4">
        <f>IF(E3613=0,0,E3613/P3613)</f>
        <v>41.666666666666664</v>
      </c>
      <c r="U3613" t="str">
        <f>PROPER(LEFT(R3613,(SEARCH("/",R3613)-2)+1))</f>
        <v>Theater</v>
      </c>
      <c r="V3613" t="str">
        <f>PROPER(RIGHT(R3613,LEN(R3613)-SEARCH("/",R3613)))</f>
        <v>Plays</v>
      </c>
    </row>
    <row r="3614" spans="1:22" x14ac:dyDescent="0.25">
      <c r="A3614">
        <v>3809</v>
      </c>
      <c r="B3614" s="7" t="s">
        <v>3806</v>
      </c>
      <c r="C3614" s="7" t="s">
        <v>7919</v>
      </c>
      <c r="D3614" s="4">
        <v>2000</v>
      </c>
      <c r="E3614" s="4">
        <v>2025</v>
      </c>
      <c r="F3614" t="s">
        <v>8219</v>
      </c>
      <c r="G3614" t="s">
        <v>8225</v>
      </c>
      <c r="H3614" t="s">
        <v>8247</v>
      </c>
      <c r="I3614">
        <v>1406761200</v>
      </c>
      <c r="J3614" s="11">
        <f>(((I3614/60)/60)/24)+DATE(1970,1,1)</f>
        <v>41850.958333333336</v>
      </c>
      <c r="K3614">
        <v>1402403907</v>
      </c>
      <c r="L3614" s="15">
        <f>(((K3614/60)/60)/24)+DATE(1970,1,1)</f>
        <v>41800.526701388888</v>
      </c>
      <c r="M3614" s="63">
        <f>DATEDIF(L3614,J3614,"D")</f>
        <v>50</v>
      </c>
      <c r="N3614" s="5">
        <v>50</v>
      </c>
      <c r="O3614" t="b">
        <v>0</v>
      </c>
      <c r="P3614">
        <v>38</v>
      </c>
      <c r="Q3614" t="b">
        <v>1</v>
      </c>
      <c r="R3614" t="s">
        <v>8271</v>
      </c>
      <c r="S3614" s="2">
        <f>IF(E3614=0,0,E3614/D3614*100)</f>
        <v>101.25</v>
      </c>
      <c r="T3614" s="4">
        <f>IF(E3614=0,0,E3614/P3614)</f>
        <v>53.289473684210527</v>
      </c>
      <c r="U3614" t="str">
        <f>PROPER(LEFT(R3614,(SEARCH("/",R3614)-2)+1))</f>
        <v>Theater</v>
      </c>
      <c r="V3614" t="str">
        <f>PROPER(RIGHT(R3614,LEN(R3614)-SEARCH("/",R3614)))</f>
        <v>Plays</v>
      </c>
    </row>
    <row r="3615" spans="1:22" x14ac:dyDescent="0.25">
      <c r="A3615">
        <v>3866</v>
      </c>
      <c r="B3615" s="7" t="s">
        <v>3863</v>
      </c>
      <c r="C3615" s="7" t="s">
        <v>7975</v>
      </c>
      <c r="D3615" s="4">
        <v>2000</v>
      </c>
      <c r="E3615" s="4">
        <v>11</v>
      </c>
      <c r="F3615" t="s">
        <v>8221</v>
      </c>
      <c r="G3615" t="s">
        <v>8224</v>
      </c>
      <c r="H3615" t="s">
        <v>8246</v>
      </c>
      <c r="I3615">
        <v>1458703740</v>
      </c>
      <c r="J3615" s="11">
        <f>(((I3615/60)/60)/24)+DATE(1970,1,1)</f>
        <v>42452.145138888889</v>
      </c>
      <c r="K3615">
        <v>1454453021</v>
      </c>
      <c r="L3615" s="15">
        <f>(((K3615/60)/60)/24)+DATE(1970,1,1)</f>
        <v>42402.947002314817</v>
      </c>
      <c r="M3615" s="63">
        <f>DATEDIF(L3615,J3615,"D")</f>
        <v>50</v>
      </c>
      <c r="N3615" s="5">
        <v>50</v>
      </c>
      <c r="O3615" t="b">
        <v>0</v>
      </c>
      <c r="P3615">
        <v>2</v>
      </c>
      <c r="Q3615" t="b">
        <v>0</v>
      </c>
      <c r="R3615" t="s">
        <v>8271</v>
      </c>
      <c r="S3615" s="2">
        <f>IF(E3615=0,0,E3615/D3615*100)</f>
        <v>0.54999999999999993</v>
      </c>
      <c r="T3615" s="4">
        <f>IF(E3615=0,0,E3615/P3615)</f>
        <v>5.5</v>
      </c>
      <c r="U3615" t="str">
        <f>PROPER(LEFT(R3615,(SEARCH("/",R3615)-2)+1))</f>
        <v>Theater</v>
      </c>
      <c r="V3615" t="str">
        <f>PROPER(RIGHT(R3615,LEN(R3615)-SEARCH("/",R3615)))</f>
        <v>Plays</v>
      </c>
    </row>
    <row r="3616" spans="1:22" x14ac:dyDescent="0.25">
      <c r="A3616">
        <v>3872</v>
      </c>
      <c r="B3616" s="7" t="s">
        <v>3869</v>
      </c>
      <c r="C3616" s="7" t="s">
        <v>7981</v>
      </c>
      <c r="D3616" s="4">
        <v>15000</v>
      </c>
      <c r="E3616" s="4">
        <v>0</v>
      </c>
      <c r="F3616" t="s">
        <v>8220</v>
      </c>
      <c r="G3616" t="s">
        <v>8224</v>
      </c>
      <c r="H3616" t="s">
        <v>8246</v>
      </c>
      <c r="I3616">
        <v>1439522996</v>
      </c>
      <c r="J3616" s="11">
        <f>(((I3616/60)/60)/24)+DATE(1970,1,1)</f>
        <v>42230.145787037036</v>
      </c>
      <c r="K3616">
        <v>1435202996</v>
      </c>
      <c r="L3616" s="15">
        <f>(((K3616/60)/60)/24)+DATE(1970,1,1)</f>
        <v>42180.145787037036</v>
      </c>
      <c r="M3616" s="63">
        <f>DATEDIF(L3616,J3616,"D")</f>
        <v>50</v>
      </c>
      <c r="N3616" s="5">
        <v>50</v>
      </c>
      <c r="O3616" t="b">
        <v>0</v>
      </c>
      <c r="P3616">
        <v>0</v>
      </c>
      <c r="Q3616" t="b">
        <v>0</v>
      </c>
      <c r="R3616" t="s">
        <v>8305</v>
      </c>
      <c r="S3616" s="2">
        <f>IF(E3616=0,0,E3616/D3616*100)</f>
        <v>0</v>
      </c>
      <c r="T3616" s="4">
        <f>IF(E3616=0,0,E3616/P3616)</f>
        <v>0</v>
      </c>
      <c r="U3616" t="str">
        <f>PROPER(LEFT(R3616,(SEARCH("/",R3616)-2)+1))</f>
        <v>Theater</v>
      </c>
      <c r="V3616" t="str">
        <f>PROPER(RIGHT(R3616,LEN(R3616)-SEARCH("/",R3616)))</f>
        <v>Musical</v>
      </c>
    </row>
    <row r="3617" spans="1:22" x14ac:dyDescent="0.25">
      <c r="A3617">
        <v>4031</v>
      </c>
      <c r="B3617" s="7" t="s">
        <v>4027</v>
      </c>
      <c r="C3617" s="7" t="s">
        <v>8136</v>
      </c>
      <c r="D3617" s="4">
        <v>5000</v>
      </c>
      <c r="E3617" s="4">
        <v>0</v>
      </c>
      <c r="F3617" t="s">
        <v>8221</v>
      </c>
      <c r="G3617" t="s">
        <v>8224</v>
      </c>
      <c r="H3617" t="s">
        <v>8246</v>
      </c>
      <c r="I3617">
        <v>1418914964</v>
      </c>
      <c r="J3617" s="11">
        <f>(((I3617/60)/60)/24)+DATE(1970,1,1)</f>
        <v>41991.626898148148</v>
      </c>
      <c r="K3617">
        <v>1414591364</v>
      </c>
      <c r="L3617" s="15">
        <f>(((K3617/60)/60)/24)+DATE(1970,1,1)</f>
        <v>41941.585231481484</v>
      </c>
      <c r="M3617" s="63">
        <f>DATEDIF(L3617,J3617,"D")</f>
        <v>50</v>
      </c>
      <c r="N3617" s="5">
        <v>50</v>
      </c>
      <c r="O3617" t="b">
        <v>0</v>
      </c>
      <c r="P3617">
        <v>0</v>
      </c>
      <c r="Q3617" t="b">
        <v>0</v>
      </c>
      <c r="R3617" t="s">
        <v>8271</v>
      </c>
      <c r="S3617" s="2">
        <f>IF(E3617=0,0,E3617/D3617*100)</f>
        <v>0</v>
      </c>
      <c r="T3617" s="4">
        <f>IF(E3617=0,0,E3617/P3617)</f>
        <v>0</v>
      </c>
      <c r="U3617" t="str">
        <f>PROPER(LEFT(R3617,(SEARCH("/",R3617)-2)+1))</f>
        <v>Theater</v>
      </c>
      <c r="V3617" t="str">
        <f>PROPER(RIGHT(R3617,LEN(R3617)-SEARCH("/",R3617)))</f>
        <v>Plays</v>
      </c>
    </row>
    <row r="3618" spans="1:22" x14ac:dyDescent="0.25">
      <c r="A3618">
        <v>270</v>
      </c>
      <c r="B3618" s="7" t="s">
        <v>271</v>
      </c>
      <c r="C3618" s="7" t="s">
        <v>4380</v>
      </c>
      <c r="D3618" s="4">
        <v>2300</v>
      </c>
      <c r="E3618" s="4">
        <v>3510</v>
      </c>
      <c r="F3618" t="s">
        <v>8219</v>
      </c>
      <c r="G3618" t="s">
        <v>8224</v>
      </c>
      <c r="H3618" t="s">
        <v>8246</v>
      </c>
      <c r="I3618">
        <v>1306296000</v>
      </c>
      <c r="J3618" s="11">
        <f>(((I3618/60)/60)/24)+DATE(1970,1,1)</f>
        <v>40688.166666666664</v>
      </c>
      <c r="K3618">
        <v>1301950070</v>
      </c>
      <c r="L3618" s="15">
        <f>(((K3618/60)/60)/24)+DATE(1970,1,1)</f>
        <v>40637.866550925923</v>
      </c>
      <c r="M3618" s="63">
        <f>DATEDIF(L3618,J3618,"D")</f>
        <v>51</v>
      </c>
      <c r="N3618" s="5">
        <v>51</v>
      </c>
      <c r="O3618" t="b">
        <v>1</v>
      </c>
      <c r="P3618">
        <v>61</v>
      </c>
      <c r="Q3618" t="b">
        <v>1</v>
      </c>
      <c r="R3618" t="s">
        <v>8269</v>
      </c>
      <c r="S3618" s="2">
        <f>IF(E3618=0,0,E3618/D3618*100)</f>
        <v>152.60869565217391</v>
      </c>
      <c r="T3618" s="4">
        <f>IF(E3618=0,0,E3618/P3618)</f>
        <v>57.540983606557376</v>
      </c>
      <c r="U3618" t="str">
        <f>PROPER(LEFT(R3618,(SEARCH("/",R3618)-2)+1))</f>
        <v>Film &amp; Video</v>
      </c>
      <c r="V3618" t="str">
        <f>PROPER(RIGHT(R3618,LEN(R3618)-SEARCH("/",R3618)))</f>
        <v>Documentary</v>
      </c>
    </row>
    <row r="3619" spans="1:22" x14ac:dyDescent="0.25">
      <c r="A3619">
        <v>731</v>
      </c>
      <c r="B3619" s="7" t="s">
        <v>732</v>
      </c>
      <c r="C3619" s="7" t="s">
        <v>4841</v>
      </c>
      <c r="D3619" s="4">
        <v>5000</v>
      </c>
      <c r="E3619" s="4">
        <v>6300</v>
      </c>
      <c r="F3619" t="s">
        <v>8219</v>
      </c>
      <c r="G3619" t="s">
        <v>8224</v>
      </c>
      <c r="H3619" t="s">
        <v>8246</v>
      </c>
      <c r="I3619">
        <v>1327212000</v>
      </c>
      <c r="J3619" s="11">
        <f>(((I3619/60)/60)/24)+DATE(1970,1,1)</f>
        <v>40930.25</v>
      </c>
      <c r="K3619">
        <v>1322852747</v>
      </c>
      <c r="L3619" s="15">
        <f>(((K3619/60)/60)/24)+DATE(1970,1,1)</f>
        <v>40879.795682870368</v>
      </c>
      <c r="M3619" s="63">
        <f>DATEDIF(L3619,J3619,"D")</f>
        <v>51</v>
      </c>
      <c r="N3619" s="5">
        <v>51</v>
      </c>
      <c r="O3619" t="b">
        <v>0</v>
      </c>
      <c r="P3619">
        <v>71</v>
      </c>
      <c r="Q3619" t="b">
        <v>1</v>
      </c>
      <c r="R3619" t="s">
        <v>8274</v>
      </c>
      <c r="S3619" s="2">
        <f>IF(E3619=0,0,E3619/D3619*100)</f>
        <v>126</v>
      </c>
      <c r="T3619" s="4">
        <f>IF(E3619=0,0,E3619/P3619)</f>
        <v>88.732394366197184</v>
      </c>
      <c r="U3619" t="str">
        <f>PROPER(LEFT(R3619,(SEARCH("/",R3619)-2)+1))</f>
        <v>Publishing</v>
      </c>
      <c r="V3619" t="str">
        <f>PROPER(RIGHT(R3619,LEN(R3619)-SEARCH("/",R3619)))</f>
        <v>Nonfiction</v>
      </c>
    </row>
    <row r="3620" spans="1:22" x14ac:dyDescent="0.25">
      <c r="A3620">
        <v>928</v>
      </c>
      <c r="B3620" s="7" t="s">
        <v>929</v>
      </c>
      <c r="C3620" s="7" t="s">
        <v>5038</v>
      </c>
      <c r="D3620" s="4">
        <v>14500</v>
      </c>
      <c r="E3620" s="4">
        <v>1575</v>
      </c>
      <c r="F3620" t="s">
        <v>8221</v>
      </c>
      <c r="G3620" t="s">
        <v>8224</v>
      </c>
      <c r="H3620" t="s">
        <v>8246</v>
      </c>
      <c r="I3620">
        <v>1353196800</v>
      </c>
      <c r="J3620" s="11">
        <f>(((I3620/60)/60)/24)+DATE(1970,1,1)</f>
        <v>41231</v>
      </c>
      <c r="K3620">
        <v>1348864913</v>
      </c>
      <c r="L3620" s="15">
        <f>(((K3620/60)/60)/24)+DATE(1970,1,1)</f>
        <v>41180.86241898148</v>
      </c>
      <c r="M3620" s="63">
        <f>DATEDIF(L3620,J3620,"D")</f>
        <v>51</v>
      </c>
      <c r="N3620" s="5">
        <v>51</v>
      </c>
      <c r="O3620" t="b">
        <v>0</v>
      </c>
      <c r="P3620">
        <v>28</v>
      </c>
      <c r="Q3620" t="b">
        <v>0</v>
      </c>
      <c r="R3620" t="s">
        <v>8278</v>
      </c>
      <c r="S3620" s="2">
        <f>IF(E3620=0,0,E3620/D3620*100)</f>
        <v>10.86206896551724</v>
      </c>
      <c r="T3620" s="4">
        <f>IF(E3620=0,0,E3620/P3620)</f>
        <v>56.25</v>
      </c>
      <c r="U3620" t="str">
        <f>PROPER(LEFT(R3620,(SEARCH("/",R3620)-2)+1))</f>
        <v>Music</v>
      </c>
      <c r="V3620" t="str">
        <f>PROPER(RIGHT(R3620,LEN(R3620)-SEARCH("/",R3620)))</f>
        <v>Jazz</v>
      </c>
    </row>
    <row r="3621" spans="1:22" x14ac:dyDescent="0.25">
      <c r="A3621">
        <v>1231</v>
      </c>
      <c r="B3621" s="7" t="s">
        <v>1232</v>
      </c>
      <c r="C3621" s="7" t="s">
        <v>5341</v>
      </c>
      <c r="D3621" s="4">
        <v>5000</v>
      </c>
      <c r="E3621" s="4">
        <v>0</v>
      </c>
      <c r="F3621" t="s">
        <v>8220</v>
      </c>
      <c r="G3621" t="s">
        <v>8224</v>
      </c>
      <c r="H3621" t="s">
        <v>8246</v>
      </c>
      <c r="I3621">
        <v>1440723600</v>
      </c>
      <c r="J3621" s="11">
        <f>(((I3621/60)/60)/24)+DATE(1970,1,1)</f>
        <v>42244.041666666672</v>
      </c>
      <c r="K3621">
        <v>1436394968</v>
      </c>
      <c r="L3621" s="15">
        <f>(((K3621/60)/60)/24)+DATE(1970,1,1)</f>
        <v>42193.941759259258</v>
      </c>
      <c r="M3621" s="63">
        <f>DATEDIF(L3621,J3621,"D")</f>
        <v>51</v>
      </c>
      <c r="N3621" s="5">
        <v>51</v>
      </c>
      <c r="O3621" t="b">
        <v>0</v>
      </c>
      <c r="P3621">
        <v>0</v>
      </c>
      <c r="Q3621" t="b">
        <v>0</v>
      </c>
      <c r="R3621" t="s">
        <v>8286</v>
      </c>
      <c r="S3621" s="2">
        <f>IF(E3621=0,0,E3621/D3621*100)</f>
        <v>0</v>
      </c>
      <c r="T3621" s="4">
        <f>IF(E3621=0,0,E3621/P3621)</f>
        <v>0</v>
      </c>
      <c r="U3621" t="str">
        <f>PROPER(LEFT(R3621,(SEARCH("/",R3621)-2)+1))</f>
        <v>Music</v>
      </c>
      <c r="V3621" t="str">
        <f>PROPER(RIGHT(R3621,LEN(R3621)-SEARCH("/",R3621)))</f>
        <v>World Music</v>
      </c>
    </row>
    <row r="3622" spans="1:22" x14ac:dyDescent="0.25">
      <c r="A3622">
        <v>1670</v>
      </c>
      <c r="B3622" s="7" t="s">
        <v>1671</v>
      </c>
      <c r="C3622" s="7" t="s">
        <v>5780</v>
      </c>
      <c r="D3622" s="4">
        <v>1000</v>
      </c>
      <c r="E3622" s="4">
        <v>1026</v>
      </c>
      <c r="F3622" t="s">
        <v>8219</v>
      </c>
      <c r="G3622" t="s">
        <v>8224</v>
      </c>
      <c r="H3622" t="s">
        <v>8246</v>
      </c>
      <c r="I3622">
        <v>1278302400</v>
      </c>
      <c r="J3622" s="11">
        <f>(((I3622/60)/60)/24)+DATE(1970,1,1)</f>
        <v>40364.166666666664</v>
      </c>
      <c r="K3622">
        <v>1273961999</v>
      </c>
      <c r="L3622" s="15">
        <f>(((K3622/60)/60)/24)+DATE(1970,1,1)</f>
        <v>40313.930543981485</v>
      </c>
      <c r="M3622" s="63">
        <f>DATEDIF(L3622,J3622,"D")</f>
        <v>51</v>
      </c>
      <c r="N3622" s="5">
        <v>51</v>
      </c>
      <c r="O3622" t="b">
        <v>0</v>
      </c>
      <c r="P3622">
        <v>23</v>
      </c>
      <c r="Q3622" t="b">
        <v>1</v>
      </c>
      <c r="R3622" t="s">
        <v>8292</v>
      </c>
      <c r="S3622" s="2">
        <f>IF(E3622=0,0,E3622/D3622*100)</f>
        <v>102.60000000000001</v>
      </c>
      <c r="T3622" s="4">
        <f>IF(E3622=0,0,E3622/P3622)</f>
        <v>44.608695652173914</v>
      </c>
      <c r="U3622" t="str">
        <f>PROPER(LEFT(R3622,(SEARCH("/",R3622)-2)+1))</f>
        <v>Music</v>
      </c>
      <c r="V3622" t="str">
        <f>PROPER(RIGHT(R3622,LEN(R3622)-SEARCH("/",R3622)))</f>
        <v>Pop</v>
      </c>
    </row>
    <row r="3623" spans="1:22" x14ac:dyDescent="0.25">
      <c r="A3623">
        <v>2326</v>
      </c>
      <c r="B3623" s="7" t="s">
        <v>2327</v>
      </c>
      <c r="C3623" s="7" t="s">
        <v>6436</v>
      </c>
      <c r="D3623" s="4">
        <v>15000</v>
      </c>
      <c r="E3623" s="4">
        <v>108</v>
      </c>
      <c r="F3623" t="s">
        <v>8222</v>
      </c>
      <c r="G3623" t="s">
        <v>8224</v>
      </c>
      <c r="H3623" t="s">
        <v>8246</v>
      </c>
      <c r="I3623">
        <v>1493571600</v>
      </c>
      <c r="J3623" s="11">
        <f>(((I3623/60)/60)/24)+DATE(1970,1,1)</f>
        <v>42855.708333333328</v>
      </c>
      <c r="K3623">
        <v>1489106948</v>
      </c>
      <c r="L3623" s="15">
        <f>(((K3623/60)/60)/24)+DATE(1970,1,1)</f>
        <v>42804.034120370372</v>
      </c>
      <c r="M3623" s="63">
        <f>DATEDIF(L3623,J3623,"D")</f>
        <v>51</v>
      </c>
      <c r="N3623" s="5">
        <v>51</v>
      </c>
      <c r="O3623" t="b">
        <v>0</v>
      </c>
      <c r="P3623">
        <v>1</v>
      </c>
      <c r="Q3623" t="b">
        <v>0</v>
      </c>
      <c r="R3623" t="s">
        <v>8298</v>
      </c>
      <c r="S3623" s="2">
        <f>IF(E3623=0,0,E3623/D3623*100)</f>
        <v>0.72</v>
      </c>
      <c r="T3623" s="4">
        <f>IF(E3623=0,0,E3623/P3623)</f>
        <v>108</v>
      </c>
      <c r="U3623" t="str">
        <f>PROPER(LEFT(R3623,(SEARCH("/",R3623)-2)+1))</f>
        <v>Food</v>
      </c>
      <c r="V3623" t="str">
        <f>PROPER(RIGHT(R3623,LEN(R3623)-SEARCH("/",R3623)))</f>
        <v>Small Batch</v>
      </c>
    </row>
    <row r="3624" spans="1:22" x14ac:dyDescent="0.25">
      <c r="A3624">
        <v>3137</v>
      </c>
      <c r="B3624" s="7" t="s">
        <v>3137</v>
      </c>
      <c r="C3624" s="7" t="s">
        <v>7247</v>
      </c>
      <c r="D3624" s="4">
        <v>1500</v>
      </c>
      <c r="E3624" s="4">
        <v>50</v>
      </c>
      <c r="F3624" t="s">
        <v>8222</v>
      </c>
      <c r="G3624" t="s">
        <v>8224</v>
      </c>
      <c r="H3624" t="s">
        <v>8246</v>
      </c>
      <c r="I3624">
        <v>1493838720</v>
      </c>
      <c r="J3624" s="11">
        <f>(((I3624/60)/60)/24)+DATE(1970,1,1)</f>
        <v>42858.8</v>
      </c>
      <c r="K3624">
        <v>1489439669</v>
      </c>
      <c r="L3624" s="15">
        <f>(((K3624/60)/60)/24)+DATE(1970,1,1)</f>
        <v>42807.885057870371</v>
      </c>
      <c r="M3624" s="63">
        <f>DATEDIF(L3624,J3624,"D")</f>
        <v>51</v>
      </c>
      <c r="N3624" s="5">
        <v>51</v>
      </c>
      <c r="O3624" t="b">
        <v>0</v>
      </c>
      <c r="P3624">
        <v>1</v>
      </c>
      <c r="Q3624" t="b">
        <v>0</v>
      </c>
      <c r="R3624" t="s">
        <v>8271</v>
      </c>
      <c r="S3624" s="2">
        <f>IF(E3624=0,0,E3624/D3624*100)</f>
        <v>3.3333333333333335</v>
      </c>
      <c r="T3624" s="4">
        <f>IF(E3624=0,0,E3624/P3624)</f>
        <v>50</v>
      </c>
      <c r="U3624" t="str">
        <f>PROPER(LEFT(R3624,(SEARCH("/",R3624)-2)+1))</f>
        <v>Theater</v>
      </c>
      <c r="V3624" t="str">
        <f>PROPER(RIGHT(R3624,LEN(R3624)-SEARCH("/",R3624)))</f>
        <v>Plays</v>
      </c>
    </row>
    <row r="3625" spans="1:22" x14ac:dyDescent="0.25">
      <c r="A3625">
        <v>3627</v>
      </c>
      <c r="B3625" s="7" t="s">
        <v>3625</v>
      </c>
      <c r="C3625" s="7" t="s">
        <v>7737</v>
      </c>
      <c r="D3625" s="4">
        <v>2000</v>
      </c>
      <c r="E3625" s="4">
        <v>2000</v>
      </c>
      <c r="F3625" t="s">
        <v>8219</v>
      </c>
      <c r="G3625" t="s">
        <v>8224</v>
      </c>
      <c r="H3625" t="s">
        <v>8246</v>
      </c>
      <c r="I3625">
        <v>1463803140</v>
      </c>
      <c r="J3625" s="11">
        <f>(((I3625/60)/60)/24)+DATE(1970,1,1)</f>
        <v>42511.165972222225</v>
      </c>
      <c r="K3625">
        <v>1459446487</v>
      </c>
      <c r="L3625" s="15">
        <f>(((K3625/60)/60)/24)+DATE(1970,1,1)</f>
        <v>42460.741747685184</v>
      </c>
      <c r="M3625" s="63">
        <f>DATEDIF(L3625,J3625,"D")</f>
        <v>51</v>
      </c>
      <c r="N3625" s="5">
        <v>51</v>
      </c>
      <c r="O3625" t="b">
        <v>0</v>
      </c>
      <c r="P3625">
        <v>29</v>
      </c>
      <c r="Q3625" t="b">
        <v>1</v>
      </c>
      <c r="R3625" t="s">
        <v>8271</v>
      </c>
      <c r="S3625" s="2">
        <f>IF(E3625=0,0,E3625/D3625*100)</f>
        <v>100</v>
      </c>
      <c r="T3625" s="4">
        <f>IF(E3625=0,0,E3625/P3625)</f>
        <v>68.965517241379317</v>
      </c>
      <c r="U3625" t="str">
        <f>PROPER(LEFT(R3625,(SEARCH("/",R3625)-2)+1))</f>
        <v>Theater</v>
      </c>
      <c r="V3625" t="str">
        <f>PROPER(RIGHT(R3625,LEN(R3625)-SEARCH("/",R3625)))</f>
        <v>Plays</v>
      </c>
    </row>
    <row r="3626" spans="1:22" x14ac:dyDescent="0.25">
      <c r="A3626">
        <v>812</v>
      </c>
      <c r="B3626" s="7" t="s">
        <v>813</v>
      </c>
      <c r="C3626" s="7" t="s">
        <v>4922</v>
      </c>
      <c r="D3626" s="4">
        <v>600</v>
      </c>
      <c r="E3626" s="4">
        <v>911</v>
      </c>
      <c r="F3626" t="s">
        <v>8219</v>
      </c>
      <c r="G3626" t="s">
        <v>8224</v>
      </c>
      <c r="H3626" t="s">
        <v>8246</v>
      </c>
      <c r="I3626">
        <v>1362146280</v>
      </c>
      <c r="J3626" s="11">
        <f>(((I3626/60)/60)/24)+DATE(1970,1,1)</f>
        <v>41334.581944444442</v>
      </c>
      <c r="K3626">
        <v>1357604752</v>
      </c>
      <c r="L3626" s="15">
        <f>(((K3626/60)/60)/24)+DATE(1970,1,1)</f>
        <v>41282.017962962964</v>
      </c>
      <c r="M3626" s="63">
        <f>DATEDIF(L3626,J3626,"D")</f>
        <v>52</v>
      </c>
      <c r="N3626" s="5">
        <v>52</v>
      </c>
      <c r="O3626" t="b">
        <v>0</v>
      </c>
      <c r="P3626">
        <v>33</v>
      </c>
      <c r="Q3626" t="b">
        <v>1</v>
      </c>
      <c r="R3626" t="s">
        <v>8276</v>
      </c>
      <c r="S3626" s="2">
        <f>IF(E3626=0,0,E3626/D3626*100)</f>
        <v>151.83333333333334</v>
      </c>
      <c r="T3626" s="4">
        <f>IF(E3626=0,0,E3626/P3626)</f>
        <v>27.606060606060606</v>
      </c>
      <c r="U3626" t="str">
        <f>PROPER(LEFT(R3626,(SEARCH("/",R3626)-2)+1))</f>
        <v>Music</v>
      </c>
      <c r="V3626" t="str">
        <f>PROPER(RIGHT(R3626,LEN(R3626)-SEARCH("/",R3626)))</f>
        <v>Rock</v>
      </c>
    </row>
    <row r="3627" spans="1:22" x14ac:dyDescent="0.25">
      <c r="A3627">
        <v>902</v>
      </c>
      <c r="B3627" s="7" t="s">
        <v>903</v>
      </c>
      <c r="C3627" s="7" t="s">
        <v>5012</v>
      </c>
      <c r="D3627" s="4">
        <v>30000</v>
      </c>
      <c r="E3627" s="4">
        <v>90</v>
      </c>
      <c r="F3627" t="s">
        <v>8221</v>
      </c>
      <c r="G3627" t="s">
        <v>8224</v>
      </c>
      <c r="H3627" t="s">
        <v>8246</v>
      </c>
      <c r="I3627">
        <v>1409412600</v>
      </c>
      <c r="J3627" s="11">
        <f>(((I3627/60)/60)/24)+DATE(1970,1,1)</f>
        <v>41881.645833333336</v>
      </c>
      <c r="K3627">
        <v>1404947422</v>
      </c>
      <c r="L3627" s="15">
        <f>(((K3627/60)/60)/24)+DATE(1970,1,1)</f>
        <v>41829.965532407405</v>
      </c>
      <c r="M3627" s="63">
        <f>DATEDIF(L3627,J3627,"D")</f>
        <v>52</v>
      </c>
      <c r="N3627" s="5">
        <v>52</v>
      </c>
      <c r="O3627" t="b">
        <v>0</v>
      </c>
      <c r="P3627">
        <v>3</v>
      </c>
      <c r="Q3627" t="b">
        <v>0</v>
      </c>
      <c r="R3627" t="s">
        <v>8278</v>
      </c>
      <c r="S3627" s="2">
        <f>IF(E3627=0,0,E3627/D3627*100)</f>
        <v>0.3</v>
      </c>
      <c r="T3627" s="4">
        <f>IF(E3627=0,0,E3627/P3627)</f>
        <v>30</v>
      </c>
      <c r="U3627" t="str">
        <f>PROPER(LEFT(R3627,(SEARCH("/",R3627)-2)+1))</f>
        <v>Music</v>
      </c>
      <c r="V3627" t="str">
        <f>PROPER(RIGHT(R3627,LEN(R3627)-SEARCH("/",R3627)))</f>
        <v>Jazz</v>
      </c>
    </row>
    <row r="3628" spans="1:22" x14ac:dyDescent="0.25">
      <c r="A3628">
        <v>945</v>
      </c>
      <c r="B3628" s="7" t="s">
        <v>946</v>
      </c>
      <c r="C3628" s="7" t="s">
        <v>5055</v>
      </c>
      <c r="D3628" s="4">
        <v>100000</v>
      </c>
      <c r="E3628" s="4">
        <v>2484</v>
      </c>
      <c r="F3628" t="s">
        <v>8221</v>
      </c>
      <c r="G3628" t="s">
        <v>8230</v>
      </c>
      <c r="H3628" t="s">
        <v>8249</v>
      </c>
      <c r="I3628">
        <v>1487462340</v>
      </c>
      <c r="J3628" s="11">
        <f>(((I3628/60)/60)/24)+DATE(1970,1,1)</f>
        <v>42784.999305555553</v>
      </c>
      <c r="K3628">
        <v>1482958626</v>
      </c>
      <c r="L3628" s="15">
        <f>(((K3628/60)/60)/24)+DATE(1970,1,1)</f>
        <v>42732.872986111113</v>
      </c>
      <c r="M3628" s="63">
        <f>DATEDIF(L3628,J3628,"D")</f>
        <v>52</v>
      </c>
      <c r="N3628" s="5">
        <v>52</v>
      </c>
      <c r="O3628" t="b">
        <v>0</v>
      </c>
      <c r="P3628">
        <v>16</v>
      </c>
      <c r="Q3628" t="b">
        <v>0</v>
      </c>
      <c r="R3628" t="s">
        <v>8273</v>
      </c>
      <c r="S3628" s="2">
        <f>IF(E3628=0,0,E3628/D3628*100)</f>
        <v>2.484</v>
      </c>
      <c r="T3628" s="4">
        <f>IF(E3628=0,0,E3628/P3628)</f>
        <v>155.25</v>
      </c>
      <c r="U3628" t="str">
        <f>PROPER(LEFT(R3628,(SEARCH("/",R3628)-2)+1))</f>
        <v>Technology</v>
      </c>
      <c r="V3628" t="str">
        <f>PROPER(RIGHT(R3628,LEN(R3628)-SEARCH("/",R3628)))</f>
        <v>Wearables</v>
      </c>
    </row>
    <row r="3629" spans="1:22" x14ac:dyDescent="0.25">
      <c r="A3629">
        <v>994</v>
      </c>
      <c r="B3629" s="7" t="s">
        <v>995</v>
      </c>
      <c r="C3629" s="7" t="s">
        <v>5104</v>
      </c>
      <c r="D3629" s="4">
        <v>200000</v>
      </c>
      <c r="E3629" s="4">
        <v>4669</v>
      </c>
      <c r="F3629" t="s">
        <v>8221</v>
      </c>
      <c r="G3629" t="s">
        <v>8224</v>
      </c>
      <c r="H3629" t="s">
        <v>8246</v>
      </c>
      <c r="I3629">
        <v>1417388340</v>
      </c>
      <c r="J3629" s="11">
        <f>(((I3629/60)/60)/24)+DATE(1970,1,1)</f>
        <v>41973.957638888889</v>
      </c>
      <c r="K3629">
        <v>1412835530</v>
      </c>
      <c r="L3629" s="15">
        <f>(((K3629/60)/60)/24)+DATE(1970,1,1)</f>
        <v>41921.263078703705</v>
      </c>
      <c r="M3629" s="63">
        <f>DATEDIF(L3629,J3629,"D")</f>
        <v>52</v>
      </c>
      <c r="N3629" s="5">
        <v>52</v>
      </c>
      <c r="O3629" t="b">
        <v>0</v>
      </c>
      <c r="P3629">
        <v>11</v>
      </c>
      <c r="Q3629" t="b">
        <v>0</v>
      </c>
      <c r="R3629" t="s">
        <v>8273</v>
      </c>
      <c r="S3629" s="2">
        <f>IF(E3629=0,0,E3629/D3629*100)</f>
        <v>2.3345000000000002</v>
      </c>
      <c r="T3629" s="4">
        <f>IF(E3629=0,0,E3629/P3629)</f>
        <v>424.45454545454544</v>
      </c>
      <c r="U3629" t="str">
        <f>PROPER(LEFT(R3629,(SEARCH("/",R3629)-2)+1))</f>
        <v>Technology</v>
      </c>
      <c r="V3629" t="str">
        <f>PROPER(RIGHT(R3629,LEN(R3629)-SEARCH("/",R3629)))</f>
        <v>Wearables</v>
      </c>
    </row>
    <row r="3630" spans="1:22" x14ac:dyDescent="0.25">
      <c r="A3630">
        <v>1317</v>
      </c>
      <c r="B3630" s="7" t="s">
        <v>1318</v>
      </c>
      <c r="C3630" s="7" t="s">
        <v>5427</v>
      </c>
      <c r="D3630" s="4">
        <v>200000</v>
      </c>
      <c r="E3630" s="4">
        <v>11467</v>
      </c>
      <c r="F3630" t="s">
        <v>8220</v>
      </c>
      <c r="G3630" t="s">
        <v>8232</v>
      </c>
      <c r="H3630" t="s">
        <v>8253</v>
      </c>
      <c r="I3630">
        <v>1469109600</v>
      </c>
      <c r="J3630" s="11">
        <f>(((I3630/60)/60)/24)+DATE(1970,1,1)</f>
        <v>42572.583333333328</v>
      </c>
      <c r="K3630">
        <v>1464586746</v>
      </c>
      <c r="L3630" s="15">
        <f>(((K3630/60)/60)/24)+DATE(1970,1,1)</f>
        <v>42520.235486111109</v>
      </c>
      <c r="M3630" s="63">
        <f>DATEDIF(L3630,J3630,"D")</f>
        <v>52</v>
      </c>
      <c r="N3630" s="5">
        <v>52</v>
      </c>
      <c r="O3630" t="b">
        <v>0</v>
      </c>
      <c r="P3630">
        <v>19</v>
      </c>
      <c r="Q3630" t="b">
        <v>0</v>
      </c>
      <c r="R3630" t="s">
        <v>8273</v>
      </c>
      <c r="S3630" s="2">
        <f>IF(E3630=0,0,E3630/D3630*100)</f>
        <v>5.7334999999999994</v>
      </c>
      <c r="T3630" s="4">
        <f>IF(E3630=0,0,E3630/P3630)</f>
        <v>603.52631578947364</v>
      </c>
      <c r="U3630" t="str">
        <f>PROPER(LEFT(R3630,(SEARCH("/",R3630)-2)+1))</f>
        <v>Technology</v>
      </c>
      <c r="V3630" t="str">
        <f>PROPER(RIGHT(R3630,LEN(R3630)-SEARCH("/",R3630)))</f>
        <v>Wearables</v>
      </c>
    </row>
    <row r="3631" spans="1:22" x14ac:dyDescent="0.25">
      <c r="A3631">
        <v>1352</v>
      </c>
      <c r="B3631" s="7" t="s">
        <v>1353</v>
      </c>
      <c r="C3631" s="7" t="s">
        <v>5462</v>
      </c>
      <c r="D3631" s="4">
        <v>10000</v>
      </c>
      <c r="E3631" s="4">
        <v>13614</v>
      </c>
      <c r="F3631" t="s">
        <v>8219</v>
      </c>
      <c r="G3631" t="s">
        <v>8224</v>
      </c>
      <c r="H3631" t="s">
        <v>8246</v>
      </c>
      <c r="I3631">
        <v>1441425540</v>
      </c>
      <c r="J3631" s="11">
        <f>(((I3631/60)/60)/24)+DATE(1970,1,1)</f>
        <v>42252.165972222225</v>
      </c>
      <c r="K3631">
        <v>1436968366</v>
      </c>
      <c r="L3631" s="15">
        <f>(((K3631/60)/60)/24)+DATE(1970,1,1)</f>
        <v>42200.578310185185</v>
      </c>
      <c r="M3631" s="63">
        <f>DATEDIF(L3631,J3631,"D")</f>
        <v>52</v>
      </c>
      <c r="N3631" s="5">
        <v>52</v>
      </c>
      <c r="O3631" t="b">
        <v>0</v>
      </c>
      <c r="P3631">
        <v>227</v>
      </c>
      <c r="Q3631" t="b">
        <v>1</v>
      </c>
      <c r="R3631" t="s">
        <v>8274</v>
      </c>
      <c r="S3631" s="2">
        <f>IF(E3631=0,0,E3631/D3631*100)</f>
        <v>136.13999999999999</v>
      </c>
      <c r="T3631" s="4">
        <f>IF(E3631=0,0,E3631/P3631)</f>
        <v>59.973568281938327</v>
      </c>
      <c r="U3631" t="str">
        <f>PROPER(LEFT(R3631,(SEARCH("/",R3631)-2)+1))</f>
        <v>Publishing</v>
      </c>
      <c r="V3631" t="str">
        <f>PROPER(RIGHT(R3631,LEN(R3631)-SEARCH("/",R3631)))</f>
        <v>Nonfiction</v>
      </c>
    </row>
    <row r="3632" spans="1:22" x14ac:dyDescent="0.25">
      <c r="A3632">
        <v>2163</v>
      </c>
      <c r="B3632" s="7" t="s">
        <v>2164</v>
      </c>
      <c r="C3632" s="7" t="s">
        <v>6273</v>
      </c>
      <c r="D3632" s="4">
        <v>2500</v>
      </c>
      <c r="E3632" s="4">
        <v>3305</v>
      </c>
      <c r="F3632" t="s">
        <v>8219</v>
      </c>
      <c r="G3632" t="s">
        <v>8224</v>
      </c>
      <c r="H3632" t="s">
        <v>8246</v>
      </c>
      <c r="I3632">
        <v>1433735400</v>
      </c>
      <c r="J3632" s="11">
        <f>(((I3632/60)/60)/24)+DATE(1970,1,1)</f>
        <v>42163.159722222219</v>
      </c>
      <c r="K3632">
        <v>1429306520</v>
      </c>
      <c r="L3632" s="15">
        <f>(((K3632/60)/60)/24)+DATE(1970,1,1)</f>
        <v>42111.899537037039</v>
      </c>
      <c r="M3632" s="63">
        <f>DATEDIF(L3632,J3632,"D")</f>
        <v>52</v>
      </c>
      <c r="N3632" s="5">
        <v>52</v>
      </c>
      <c r="O3632" t="b">
        <v>0</v>
      </c>
      <c r="P3632">
        <v>44</v>
      </c>
      <c r="Q3632" t="b">
        <v>1</v>
      </c>
      <c r="R3632" t="s">
        <v>8276</v>
      </c>
      <c r="S3632" s="2">
        <f>IF(E3632=0,0,E3632/D3632*100)</f>
        <v>132.20000000000002</v>
      </c>
      <c r="T3632" s="4">
        <f>IF(E3632=0,0,E3632/P3632)</f>
        <v>75.11363636363636</v>
      </c>
      <c r="U3632" t="str">
        <f>PROPER(LEFT(R3632,(SEARCH("/",R3632)-2)+1))</f>
        <v>Music</v>
      </c>
      <c r="V3632" t="str">
        <f>PROPER(RIGHT(R3632,LEN(R3632)-SEARCH("/",R3632)))</f>
        <v>Rock</v>
      </c>
    </row>
    <row r="3633" spans="1:22" x14ac:dyDescent="0.25">
      <c r="A3633">
        <v>2492</v>
      </c>
      <c r="B3633" s="7" t="s">
        <v>2492</v>
      </c>
      <c r="C3633" s="7" t="s">
        <v>6602</v>
      </c>
      <c r="D3633" s="4">
        <v>600</v>
      </c>
      <c r="E3633" s="4">
        <v>750</v>
      </c>
      <c r="F3633" t="s">
        <v>8219</v>
      </c>
      <c r="G3633" t="s">
        <v>8224</v>
      </c>
      <c r="H3633" t="s">
        <v>8246</v>
      </c>
      <c r="I3633">
        <v>1339840740</v>
      </c>
      <c r="J3633" s="11">
        <f>(((I3633/60)/60)/24)+DATE(1970,1,1)</f>
        <v>41076.415972222225</v>
      </c>
      <c r="K3633">
        <v>1335397188</v>
      </c>
      <c r="L3633" s="15">
        <f>(((K3633/60)/60)/24)+DATE(1970,1,1)</f>
        <v>41024.985972222225</v>
      </c>
      <c r="M3633" s="63">
        <f>DATEDIF(L3633,J3633,"D")</f>
        <v>52</v>
      </c>
      <c r="N3633" s="5">
        <v>52</v>
      </c>
      <c r="O3633" t="b">
        <v>0</v>
      </c>
      <c r="P3633">
        <v>27</v>
      </c>
      <c r="Q3633" t="b">
        <v>1</v>
      </c>
      <c r="R3633" t="s">
        <v>8279</v>
      </c>
      <c r="S3633" s="2">
        <f>IF(E3633=0,0,E3633/D3633*100)</f>
        <v>125</v>
      </c>
      <c r="T3633" s="4">
        <f>IF(E3633=0,0,E3633/P3633)</f>
        <v>27.777777777777779</v>
      </c>
      <c r="U3633" t="str">
        <f>PROPER(LEFT(R3633,(SEARCH("/",R3633)-2)+1))</f>
        <v>Music</v>
      </c>
      <c r="V3633" t="str">
        <f>PROPER(RIGHT(R3633,LEN(R3633)-SEARCH("/",R3633)))</f>
        <v>Indie Rock</v>
      </c>
    </row>
    <row r="3634" spans="1:22" x14ac:dyDescent="0.25">
      <c r="A3634">
        <v>2534</v>
      </c>
      <c r="B3634" s="7" t="s">
        <v>2534</v>
      </c>
      <c r="C3634" s="7" t="s">
        <v>6644</v>
      </c>
      <c r="D3634" s="4">
        <v>2000</v>
      </c>
      <c r="E3634" s="4">
        <v>2100</v>
      </c>
      <c r="F3634" t="s">
        <v>8219</v>
      </c>
      <c r="G3634" t="s">
        <v>8224</v>
      </c>
      <c r="H3634" t="s">
        <v>8246</v>
      </c>
      <c r="I3634">
        <v>1262325600</v>
      </c>
      <c r="J3634" s="11">
        <f>(((I3634/60)/60)/24)+DATE(1970,1,1)</f>
        <v>40179.25</v>
      </c>
      <c r="K3634">
        <v>1257871712</v>
      </c>
      <c r="L3634" s="15">
        <f>(((K3634/60)/60)/24)+DATE(1970,1,1)</f>
        <v>40127.700370370374</v>
      </c>
      <c r="M3634" s="63">
        <f>DATEDIF(L3634,J3634,"D")</f>
        <v>52</v>
      </c>
      <c r="N3634" s="5">
        <v>52</v>
      </c>
      <c r="O3634" t="b">
        <v>0</v>
      </c>
      <c r="P3634">
        <v>14</v>
      </c>
      <c r="Q3634" t="b">
        <v>1</v>
      </c>
      <c r="R3634" t="s">
        <v>8300</v>
      </c>
      <c r="S3634" s="2">
        <f>IF(E3634=0,0,E3634/D3634*100)</f>
        <v>105</v>
      </c>
      <c r="T3634" s="4">
        <f>IF(E3634=0,0,E3634/P3634)</f>
        <v>150</v>
      </c>
      <c r="U3634" t="str">
        <f>PROPER(LEFT(R3634,(SEARCH("/",R3634)-2)+1))</f>
        <v>Music</v>
      </c>
      <c r="V3634" t="str">
        <f>PROPER(RIGHT(R3634,LEN(R3634)-SEARCH("/",R3634)))</f>
        <v>Classical Music</v>
      </c>
    </row>
    <row r="3635" spans="1:22" x14ac:dyDescent="0.25">
      <c r="A3635">
        <v>2588</v>
      </c>
      <c r="B3635" s="7" t="s">
        <v>2588</v>
      </c>
      <c r="C3635" s="7" t="s">
        <v>6698</v>
      </c>
      <c r="D3635" s="4">
        <v>6000</v>
      </c>
      <c r="E3635" s="4">
        <v>233</v>
      </c>
      <c r="F3635" t="s">
        <v>8221</v>
      </c>
      <c r="G3635" t="s">
        <v>8224</v>
      </c>
      <c r="H3635" t="s">
        <v>8246</v>
      </c>
      <c r="I3635">
        <v>1427807640</v>
      </c>
      <c r="J3635" s="11">
        <f>(((I3635/60)/60)/24)+DATE(1970,1,1)</f>
        <v>42094.551388888889</v>
      </c>
      <c r="K3635">
        <v>1423325626</v>
      </c>
      <c r="L3635" s="15">
        <f>(((K3635/60)/60)/24)+DATE(1970,1,1)</f>
        <v>42042.676226851851</v>
      </c>
      <c r="M3635" s="63">
        <f>DATEDIF(L3635,J3635,"D")</f>
        <v>52</v>
      </c>
      <c r="N3635" s="5">
        <v>52</v>
      </c>
      <c r="O3635" t="b">
        <v>0</v>
      </c>
      <c r="P3635">
        <v>8</v>
      </c>
      <c r="Q3635" t="b">
        <v>0</v>
      </c>
      <c r="R3635" t="s">
        <v>8284</v>
      </c>
      <c r="S3635" s="2">
        <f>IF(E3635=0,0,E3635/D3635*100)</f>
        <v>3.8833333333333329</v>
      </c>
      <c r="T3635" s="4">
        <f>IF(E3635=0,0,E3635/P3635)</f>
        <v>29.125</v>
      </c>
      <c r="U3635" t="str">
        <f>PROPER(LEFT(R3635,(SEARCH("/",R3635)-2)+1))</f>
        <v>Food</v>
      </c>
      <c r="V3635" t="str">
        <f>PROPER(RIGHT(R3635,LEN(R3635)-SEARCH("/",R3635)))</f>
        <v>Food Trucks</v>
      </c>
    </row>
    <row r="3636" spans="1:22" x14ac:dyDescent="0.25">
      <c r="A3636">
        <v>3053</v>
      </c>
      <c r="B3636" s="7" t="s">
        <v>3053</v>
      </c>
      <c r="C3636" s="7" t="s">
        <v>7163</v>
      </c>
      <c r="D3636" s="4">
        <v>10000</v>
      </c>
      <c r="E3636" s="4">
        <v>40</v>
      </c>
      <c r="F3636" t="s">
        <v>8221</v>
      </c>
      <c r="G3636" t="s">
        <v>8224</v>
      </c>
      <c r="H3636" t="s">
        <v>8246</v>
      </c>
      <c r="I3636">
        <v>1412222340</v>
      </c>
      <c r="J3636" s="11">
        <f>(((I3636/60)/60)/24)+DATE(1970,1,1)</f>
        <v>41914.165972222225</v>
      </c>
      <c r="K3636">
        <v>1407781013</v>
      </c>
      <c r="L3636" s="15">
        <f>(((K3636/60)/60)/24)+DATE(1970,1,1)</f>
        <v>41862.761724537035</v>
      </c>
      <c r="M3636" s="63">
        <f>DATEDIF(L3636,J3636,"D")</f>
        <v>52</v>
      </c>
      <c r="N3636" s="5">
        <v>52</v>
      </c>
      <c r="O3636" t="b">
        <v>0</v>
      </c>
      <c r="P3636">
        <v>3</v>
      </c>
      <c r="Q3636" t="b">
        <v>0</v>
      </c>
      <c r="R3636" t="s">
        <v>8303</v>
      </c>
      <c r="S3636" s="2">
        <f>IF(E3636=0,0,E3636/D3636*100)</f>
        <v>0.4</v>
      </c>
      <c r="T3636" s="4">
        <f>IF(E3636=0,0,E3636/P3636)</f>
        <v>13.333333333333334</v>
      </c>
      <c r="U3636" t="str">
        <f>PROPER(LEFT(R3636,(SEARCH("/",R3636)-2)+1))</f>
        <v>Theater</v>
      </c>
      <c r="V3636" t="str">
        <f>PROPER(RIGHT(R3636,LEN(R3636)-SEARCH("/",R3636)))</f>
        <v>Spaces</v>
      </c>
    </row>
    <row r="3637" spans="1:22" x14ac:dyDescent="0.25">
      <c r="A3637">
        <v>77</v>
      </c>
      <c r="B3637" s="7" t="s">
        <v>79</v>
      </c>
      <c r="C3637" s="7" t="s">
        <v>4188</v>
      </c>
      <c r="D3637" s="4">
        <v>400</v>
      </c>
      <c r="E3637" s="4">
        <v>1570</v>
      </c>
      <c r="F3637" t="s">
        <v>8219</v>
      </c>
      <c r="G3637" t="s">
        <v>8224</v>
      </c>
      <c r="H3637" t="s">
        <v>8246</v>
      </c>
      <c r="I3637">
        <v>1337569140</v>
      </c>
      <c r="J3637" s="11">
        <f>(((I3637/60)/60)/24)+DATE(1970,1,1)</f>
        <v>41050.124305555553</v>
      </c>
      <c r="K3637">
        <v>1332991717</v>
      </c>
      <c r="L3637" s="15">
        <f>(((K3637/60)/60)/24)+DATE(1970,1,1)</f>
        <v>40997.144872685189</v>
      </c>
      <c r="M3637" s="63">
        <f>DATEDIF(L3637,J3637,"D")</f>
        <v>53</v>
      </c>
      <c r="N3637" s="5">
        <v>53</v>
      </c>
      <c r="O3637" t="b">
        <v>0</v>
      </c>
      <c r="P3637">
        <v>26</v>
      </c>
      <c r="Q3637" t="b">
        <v>1</v>
      </c>
      <c r="R3637" t="s">
        <v>8266</v>
      </c>
      <c r="S3637" s="2">
        <f>IF(E3637=0,0,E3637/D3637*100)</f>
        <v>392.5</v>
      </c>
      <c r="T3637" s="4">
        <f>IF(E3637=0,0,E3637/P3637)</f>
        <v>60.384615384615387</v>
      </c>
      <c r="U3637" t="str">
        <f>PROPER(LEFT(R3637,(SEARCH("/",R3637)-2)+1))</f>
        <v>Film &amp; Video</v>
      </c>
      <c r="V3637" t="str">
        <f>PROPER(RIGHT(R3637,LEN(R3637)-SEARCH("/",R3637)))</f>
        <v>Shorts</v>
      </c>
    </row>
    <row r="3638" spans="1:22" x14ac:dyDescent="0.25">
      <c r="A3638">
        <v>236</v>
      </c>
      <c r="B3638" s="7" t="s">
        <v>238</v>
      </c>
      <c r="C3638" s="7" t="s">
        <v>4346</v>
      </c>
      <c r="D3638" s="4">
        <v>150000</v>
      </c>
      <c r="E3638" s="4">
        <v>0</v>
      </c>
      <c r="F3638" t="s">
        <v>8221</v>
      </c>
      <c r="G3638" t="s">
        <v>8224</v>
      </c>
      <c r="H3638" t="s">
        <v>8246</v>
      </c>
      <c r="I3638">
        <v>1451952000</v>
      </c>
      <c r="J3638" s="11">
        <f>(((I3638/60)/60)/24)+DATE(1970,1,1)</f>
        <v>42374</v>
      </c>
      <c r="K3638">
        <v>1447380099</v>
      </c>
      <c r="L3638" s="15">
        <f>(((K3638/60)/60)/24)+DATE(1970,1,1)</f>
        <v>42321.08447916666</v>
      </c>
      <c r="M3638" s="63">
        <f>DATEDIF(L3638,J3638,"D")</f>
        <v>53</v>
      </c>
      <c r="N3638" s="5">
        <v>53</v>
      </c>
      <c r="O3638" t="b">
        <v>0</v>
      </c>
      <c r="P3638">
        <v>0</v>
      </c>
      <c r="Q3638" t="b">
        <v>0</v>
      </c>
      <c r="R3638" t="s">
        <v>8268</v>
      </c>
      <c r="S3638" s="2">
        <f>IF(E3638=0,0,E3638/D3638*100)</f>
        <v>0</v>
      </c>
      <c r="T3638" s="4">
        <f>IF(E3638=0,0,E3638/P3638)</f>
        <v>0</v>
      </c>
      <c r="U3638" t="str">
        <f>PROPER(LEFT(R3638,(SEARCH("/",R3638)-2)+1))</f>
        <v>Film &amp; Video</v>
      </c>
      <c r="V3638" t="str">
        <f>PROPER(RIGHT(R3638,LEN(R3638)-SEARCH("/",R3638)))</f>
        <v>Drama</v>
      </c>
    </row>
    <row r="3639" spans="1:22" x14ac:dyDescent="0.25">
      <c r="A3639">
        <v>497</v>
      </c>
      <c r="B3639" s="7" t="s">
        <v>498</v>
      </c>
      <c r="C3639" s="7" t="s">
        <v>4607</v>
      </c>
      <c r="D3639" s="4">
        <v>4480</v>
      </c>
      <c r="E3639" s="4">
        <v>30</v>
      </c>
      <c r="F3639" t="s">
        <v>8221</v>
      </c>
      <c r="G3639" t="s">
        <v>8224</v>
      </c>
      <c r="H3639" t="s">
        <v>8246</v>
      </c>
      <c r="I3639">
        <v>1419483600</v>
      </c>
      <c r="J3639" s="11">
        <f>(((I3639/60)/60)/24)+DATE(1970,1,1)</f>
        <v>41998.208333333328</v>
      </c>
      <c r="K3639">
        <v>1414889665</v>
      </c>
      <c r="L3639" s="15">
        <f>(((K3639/60)/60)/24)+DATE(1970,1,1)</f>
        <v>41945.037789351853</v>
      </c>
      <c r="M3639" s="63">
        <f>DATEDIF(L3639,J3639,"D")</f>
        <v>53</v>
      </c>
      <c r="N3639" s="5">
        <v>53</v>
      </c>
      <c r="O3639" t="b">
        <v>0</v>
      </c>
      <c r="P3639">
        <v>3</v>
      </c>
      <c r="Q3639" t="b">
        <v>0</v>
      </c>
      <c r="R3639" t="s">
        <v>8270</v>
      </c>
      <c r="S3639" s="2">
        <f>IF(E3639=0,0,E3639/D3639*100)</f>
        <v>0.6696428571428571</v>
      </c>
      <c r="T3639" s="4">
        <f>IF(E3639=0,0,E3639/P3639)</f>
        <v>10</v>
      </c>
      <c r="U3639" t="str">
        <f>PROPER(LEFT(R3639,(SEARCH("/",R3639)-2)+1))</f>
        <v>Film &amp; Video</v>
      </c>
      <c r="V3639" t="str">
        <f>PROPER(RIGHT(R3639,LEN(R3639)-SEARCH("/",R3639)))</f>
        <v>Animation</v>
      </c>
    </row>
    <row r="3640" spans="1:22" x14ac:dyDescent="0.25">
      <c r="A3640">
        <v>1406</v>
      </c>
      <c r="B3640" s="7" t="s">
        <v>1407</v>
      </c>
      <c r="C3640" s="7" t="s">
        <v>5516</v>
      </c>
      <c r="D3640" s="4">
        <v>12000</v>
      </c>
      <c r="E3640" s="4">
        <v>15</v>
      </c>
      <c r="F3640" t="s">
        <v>8221</v>
      </c>
      <c r="G3640" t="s">
        <v>8237</v>
      </c>
      <c r="H3640" t="s">
        <v>8249</v>
      </c>
      <c r="I3640">
        <v>1449914400</v>
      </c>
      <c r="J3640" s="11">
        <f>(((I3640/60)/60)/24)+DATE(1970,1,1)</f>
        <v>42350.416666666672</v>
      </c>
      <c r="K3640">
        <v>1445336607</v>
      </c>
      <c r="L3640" s="15">
        <f>(((K3640/60)/60)/24)+DATE(1970,1,1)</f>
        <v>42297.432951388888</v>
      </c>
      <c r="M3640" s="63">
        <f>DATEDIF(L3640,J3640,"D")</f>
        <v>53</v>
      </c>
      <c r="N3640" s="5">
        <v>53</v>
      </c>
      <c r="O3640" t="b">
        <v>0</v>
      </c>
      <c r="P3640">
        <v>3</v>
      </c>
      <c r="Q3640" t="b">
        <v>0</v>
      </c>
      <c r="R3640" t="s">
        <v>8287</v>
      </c>
      <c r="S3640" s="2">
        <f>IF(E3640=0,0,E3640/D3640*100)</f>
        <v>0.125</v>
      </c>
      <c r="T3640" s="4">
        <f>IF(E3640=0,0,E3640/P3640)</f>
        <v>5</v>
      </c>
      <c r="U3640" t="str">
        <f>PROPER(LEFT(R3640,(SEARCH("/",R3640)-2)+1))</f>
        <v>Publishing</v>
      </c>
      <c r="V3640" t="str">
        <f>PROPER(RIGHT(R3640,LEN(R3640)-SEARCH("/",R3640)))</f>
        <v>Translations</v>
      </c>
    </row>
    <row r="3641" spans="1:22" x14ac:dyDescent="0.25">
      <c r="A3641">
        <v>1609</v>
      </c>
      <c r="B3641" s="7" t="s">
        <v>1610</v>
      </c>
      <c r="C3641" s="7" t="s">
        <v>5719</v>
      </c>
      <c r="D3641" s="4">
        <v>1500</v>
      </c>
      <c r="E3641" s="4">
        <v>1775</v>
      </c>
      <c r="F3641" t="s">
        <v>8219</v>
      </c>
      <c r="G3641" t="s">
        <v>8224</v>
      </c>
      <c r="H3641" t="s">
        <v>8246</v>
      </c>
      <c r="I3641">
        <v>1320220800</v>
      </c>
      <c r="J3641" s="11">
        <f>(((I3641/60)/60)/24)+DATE(1970,1,1)</f>
        <v>40849.333333333336</v>
      </c>
      <c r="K3641">
        <v>1315612909</v>
      </c>
      <c r="L3641" s="15">
        <f>(((K3641/60)/60)/24)+DATE(1970,1,1)</f>
        <v>40796.001261574071</v>
      </c>
      <c r="M3641" s="63">
        <f>DATEDIF(L3641,J3641,"D")</f>
        <v>53</v>
      </c>
      <c r="N3641" s="5">
        <v>53</v>
      </c>
      <c r="O3641" t="b">
        <v>0</v>
      </c>
      <c r="P3641">
        <v>4</v>
      </c>
      <c r="Q3641" t="b">
        <v>1</v>
      </c>
      <c r="R3641" t="s">
        <v>8276</v>
      </c>
      <c r="S3641" s="2">
        <f>IF(E3641=0,0,E3641/D3641*100)</f>
        <v>118.33333333333333</v>
      </c>
      <c r="T3641" s="4">
        <f>IF(E3641=0,0,E3641/P3641)</f>
        <v>443.75</v>
      </c>
      <c r="U3641" t="str">
        <f>PROPER(LEFT(R3641,(SEARCH("/",R3641)-2)+1))</f>
        <v>Music</v>
      </c>
      <c r="V3641" t="str">
        <f>PROPER(RIGHT(R3641,LEN(R3641)-SEARCH("/",R3641)))</f>
        <v>Rock</v>
      </c>
    </row>
    <row r="3642" spans="1:22" x14ac:dyDescent="0.25">
      <c r="A3642">
        <v>1866</v>
      </c>
      <c r="B3642" s="7" t="s">
        <v>1867</v>
      </c>
      <c r="C3642" s="7" t="s">
        <v>5976</v>
      </c>
      <c r="D3642" s="4">
        <v>25000</v>
      </c>
      <c r="E3642" s="4">
        <v>125</v>
      </c>
      <c r="F3642" t="s">
        <v>8221</v>
      </c>
      <c r="G3642" t="s">
        <v>8224</v>
      </c>
      <c r="H3642" t="s">
        <v>8246</v>
      </c>
      <c r="I3642">
        <v>1488340800</v>
      </c>
      <c r="J3642" s="11">
        <f>(((I3642/60)/60)/24)+DATE(1970,1,1)</f>
        <v>42795.166666666672</v>
      </c>
      <c r="K3642">
        <v>1483768497</v>
      </c>
      <c r="L3642" s="15">
        <f>(((K3642/60)/60)/24)+DATE(1970,1,1)</f>
        <v>42742.246493055558</v>
      </c>
      <c r="M3642" s="63">
        <f>DATEDIF(L3642,J3642,"D")</f>
        <v>53</v>
      </c>
      <c r="N3642" s="5">
        <v>53</v>
      </c>
      <c r="O3642" t="b">
        <v>0</v>
      </c>
      <c r="P3642">
        <v>2</v>
      </c>
      <c r="Q3642" t="b">
        <v>0</v>
      </c>
      <c r="R3642" t="s">
        <v>8283</v>
      </c>
      <c r="S3642" s="2">
        <f>IF(E3642=0,0,E3642/D3642*100)</f>
        <v>0.5</v>
      </c>
      <c r="T3642" s="4">
        <f>IF(E3642=0,0,E3642/P3642)</f>
        <v>62.5</v>
      </c>
      <c r="U3642" t="str">
        <f>PROPER(LEFT(R3642,(SEARCH("/",R3642)-2)+1))</f>
        <v>Games</v>
      </c>
      <c r="V3642" t="str">
        <f>PROPER(RIGHT(R3642,LEN(R3642)-SEARCH("/",R3642)))</f>
        <v>Mobile Games</v>
      </c>
    </row>
    <row r="3643" spans="1:22" x14ac:dyDescent="0.25">
      <c r="A3643">
        <v>3761</v>
      </c>
      <c r="B3643" s="7" t="s">
        <v>3758</v>
      </c>
      <c r="C3643" s="7" t="s">
        <v>7871</v>
      </c>
      <c r="D3643" s="4">
        <v>500</v>
      </c>
      <c r="E3643" s="4">
        <v>500</v>
      </c>
      <c r="F3643" t="s">
        <v>8219</v>
      </c>
      <c r="G3643" t="s">
        <v>8225</v>
      </c>
      <c r="H3643" t="s">
        <v>8247</v>
      </c>
      <c r="I3643">
        <v>1439247600</v>
      </c>
      <c r="J3643" s="11">
        <f>(((I3643/60)/60)/24)+DATE(1970,1,1)</f>
        <v>42226.958333333328</v>
      </c>
      <c r="K3643">
        <v>1434625937</v>
      </c>
      <c r="L3643" s="15">
        <f>(((K3643/60)/60)/24)+DATE(1970,1,1)</f>
        <v>42173.466863425929</v>
      </c>
      <c r="M3643" s="63">
        <f>DATEDIF(L3643,J3643,"D")</f>
        <v>53</v>
      </c>
      <c r="N3643" s="5">
        <v>53</v>
      </c>
      <c r="O3643" t="b">
        <v>0</v>
      </c>
      <c r="P3643">
        <v>3</v>
      </c>
      <c r="Q3643" t="b">
        <v>1</v>
      </c>
      <c r="R3643" t="s">
        <v>8305</v>
      </c>
      <c r="S3643" s="2">
        <f>IF(E3643=0,0,E3643/D3643*100)</f>
        <v>100</v>
      </c>
      <c r="T3643" s="4">
        <f>IF(E3643=0,0,E3643/P3643)</f>
        <v>166.66666666666666</v>
      </c>
      <c r="U3643" t="str">
        <f>PROPER(LEFT(R3643,(SEARCH("/",R3643)-2)+1))</f>
        <v>Theater</v>
      </c>
      <c r="V3643" t="str">
        <f>PROPER(RIGHT(R3643,LEN(R3643)-SEARCH("/",R3643)))</f>
        <v>Musical</v>
      </c>
    </row>
    <row r="3644" spans="1:22" x14ac:dyDescent="0.25">
      <c r="A3644">
        <v>817</v>
      </c>
      <c r="B3644" s="7" t="s">
        <v>818</v>
      </c>
      <c r="C3644" s="7" t="s">
        <v>4927</v>
      </c>
      <c r="D3644" s="4">
        <v>1500</v>
      </c>
      <c r="E3644" s="4">
        <v>2056.66</v>
      </c>
      <c r="F3644" t="s">
        <v>8219</v>
      </c>
      <c r="G3644" t="s">
        <v>8224</v>
      </c>
      <c r="H3644" t="s">
        <v>8246</v>
      </c>
      <c r="I3644">
        <v>1331441940</v>
      </c>
      <c r="J3644" s="11">
        <f>(((I3644/60)/60)/24)+DATE(1970,1,1)</f>
        <v>40979.207638888889</v>
      </c>
      <c r="K3644">
        <v>1326810211</v>
      </c>
      <c r="L3644" s="15">
        <f>(((K3644/60)/60)/24)+DATE(1970,1,1)</f>
        <v>40925.599664351852</v>
      </c>
      <c r="M3644" s="63">
        <f>DATEDIF(L3644,J3644,"D")</f>
        <v>54</v>
      </c>
      <c r="N3644" s="5">
        <v>54</v>
      </c>
      <c r="O3644" t="b">
        <v>0</v>
      </c>
      <c r="P3644">
        <v>23</v>
      </c>
      <c r="Q3644" t="b">
        <v>1</v>
      </c>
      <c r="R3644" t="s">
        <v>8276</v>
      </c>
      <c r="S3644" s="2">
        <f>IF(E3644=0,0,E3644/D3644*100)</f>
        <v>137.11066666666665</v>
      </c>
      <c r="T3644" s="4">
        <f>IF(E3644=0,0,E3644/P3644)</f>
        <v>89.419999999999987</v>
      </c>
      <c r="U3644" t="str">
        <f>PROPER(LEFT(R3644,(SEARCH("/",R3644)-2)+1))</f>
        <v>Music</v>
      </c>
      <c r="V3644" t="str">
        <f>PROPER(RIGHT(R3644,LEN(R3644)-SEARCH("/",R3644)))</f>
        <v>Rock</v>
      </c>
    </row>
    <row r="3645" spans="1:22" x14ac:dyDescent="0.25">
      <c r="A3645">
        <v>1029</v>
      </c>
      <c r="B3645" s="7" t="s">
        <v>1030</v>
      </c>
      <c r="C3645" s="7" t="s">
        <v>5139</v>
      </c>
      <c r="D3645" s="4">
        <v>10000</v>
      </c>
      <c r="E3645" s="4">
        <v>11176</v>
      </c>
      <c r="F3645" t="s">
        <v>8219</v>
      </c>
      <c r="G3645" t="s">
        <v>8235</v>
      </c>
      <c r="H3645" t="s">
        <v>8255</v>
      </c>
      <c r="I3645">
        <v>1428184740</v>
      </c>
      <c r="J3645" s="11">
        <f>(((I3645/60)/60)/24)+DATE(1970,1,1)</f>
        <v>42098.915972222225</v>
      </c>
      <c r="K3645">
        <v>1423501507</v>
      </c>
      <c r="L3645" s="15">
        <f>(((K3645/60)/60)/24)+DATE(1970,1,1)</f>
        <v>42044.711886574078</v>
      </c>
      <c r="M3645" s="63">
        <f>DATEDIF(L3645,J3645,"D")</f>
        <v>54</v>
      </c>
      <c r="N3645" s="5">
        <v>54</v>
      </c>
      <c r="O3645" t="b">
        <v>0</v>
      </c>
      <c r="P3645">
        <v>141</v>
      </c>
      <c r="Q3645" t="b">
        <v>1</v>
      </c>
      <c r="R3645" t="s">
        <v>8280</v>
      </c>
      <c r="S3645" s="2">
        <f>IF(E3645=0,0,E3645/D3645*100)</f>
        <v>111.75999999999999</v>
      </c>
      <c r="T3645" s="4">
        <f>IF(E3645=0,0,E3645/P3645)</f>
        <v>79.262411347517727</v>
      </c>
      <c r="U3645" t="str">
        <f>PROPER(LEFT(R3645,(SEARCH("/",R3645)-2)+1))</f>
        <v>Music</v>
      </c>
      <c r="V3645" t="str">
        <f>PROPER(RIGHT(R3645,LEN(R3645)-SEARCH("/",R3645)))</f>
        <v>Electronic Music</v>
      </c>
    </row>
    <row r="3646" spans="1:22" x14ac:dyDescent="0.25">
      <c r="A3646">
        <v>1176</v>
      </c>
      <c r="B3646" s="7" t="s">
        <v>1177</v>
      </c>
      <c r="C3646" s="7" t="s">
        <v>5286</v>
      </c>
      <c r="D3646" s="4">
        <v>175000</v>
      </c>
      <c r="E3646" s="4">
        <v>10</v>
      </c>
      <c r="F3646" t="s">
        <v>8221</v>
      </c>
      <c r="G3646" t="s">
        <v>8226</v>
      </c>
      <c r="H3646" t="s">
        <v>8248</v>
      </c>
      <c r="I3646">
        <v>1488805200</v>
      </c>
      <c r="J3646" s="11">
        <f>(((I3646/60)/60)/24)+DATE(1970,1,1)</f>
        <v>42800.541666666672</v>
      </c>
      <c r="K3646">
        <v>1484094498</v>
      </c>
      <c r="L3646" s="15">
        <f>(((K3646/60)/60)/24)+DATE(1970,1,1)</f>
        <v>42746.019652777773</v>
      </c>
      <c r="M3646" s="63">
        <f>DATEDIF(L3646,J3646,"D")</f>
        <v>54</v>
      </c>
      <c r="N3646" s="5">
        <v>54</v>
      </c>
      <c r="O3646" t="b">
        <v>0</v>
      </c>
      <c r="P3646">
        <v>1</v>
      </c>
      <c r="Q3646" t="b">
        <v>0</v>
      </c>
      <c r="R3646" t="s">
        <v>8284</v>
      </c>
      <c r="S3646" s="2">
        <f>IF(E3646=0,0,E3646/D3646*100)</f>
        <v>5.7142857142857143E-3</v>
      </c>
      <c r="T3646" s="4">
        <f>IF(E3646=0,0,E3646/P3646)</f>
        <v>10</v>
      </c>
      <c r="U3646" t="str">
        <f>PROPER(LEFT(R3646,(SEARCH("/",R3646)-2)+1))</f>
        <v>Food</v>
      </c>
      <c r="V3646" t="str">
        <f>PROPER(RIGHT(R3646,LEN(R3646)-SEARCH("/",R3646)))</f>
        <v>Food Trucks</v>
      </c>
    </row>
    <row r="3647" spans="1:22" x14ac:dyDescent="0.25">
      <c r="A3647">
        <v>1621</v>
      </c>
      <c r="B3647" s="7" t="s">
        <v>1622</v>
      </c>
      <c r="C3647" s="7" t="s">
        <v>5731</v>
      </c>
      <c r="D3647" s="4">
        <v>5000</v>
      </c>
      <c r="E3647" s="4">
        <v>6060</v>
      </c>
      <c r="F3647" t="s">
        <v>8219</v>
      </c>
      <c r="G3647" t="s">
        <v>8224</v>
      </c>
      <c r="H3647" t="s">
        <v>8246</v>
      </c>
      <c r="I3647">
        <v>1338177540</v>
      </c>
      <c r="J3647" s="11">
        <f>(((I3647/60)/60)/24)+DATE(1970,1,1)</f>
        <v>41057.165972222225</v>
      </c>
      <c r="K3647">
        <v>1333550015</v>
      </c>
      <c r="L3647" s="15">
        <f>(((K3647/60)/60)/24)+DATE(1970,1,1)</f>
        <v>41003.60665509259</v>
      </c>
      <c r="M3647" s="63">
        <f>DATEDIF(L3647,J3647,"D")</f>
        <v>54</v>
      </c>
      <c r="N3647" s="5">
        <v>54</v>
      </c>
      <c r="O3647" t="b">
        <v>0</v>
      </c>
      <c r="P3647">
        <v>37</v>
      </c>
      <c r="Q3647" t="b">
        <v>1</v>
      </c>
      <c r="R3647" t="s">
        <v>8276</v>
      </c>
      <c r="S3647" s="2">
        <f>IF(E3647=0,0,E3647/D3647*100)</f>
        <v>121.2</v>
      </c>
      <c r="T3647" s="4">
        <f>IF(E3647=0,0,E3647/P3647)</f>
        <v>163.78378378378378</v>
      </c>
      <c r="U3647" t="str">
        <f>PROPER(LEFT(R3647,(SEARCH("/",R3647)-2)+1))</f>
        <v>Music</v>
      </c>
      <c r="V3647" t="str">
        <f>PROPER(RIGHT(R3647,LEN(R3647)-SEARCH("/",R3647)))</f>
        <v>Rock</v>
      </c>
    </row>
    <row r="3648" spans="1:22" x14ac:dyDescent="0.25">
      <c r="A3648">
        <v>1948</v>
      </c>
      <c r="B3648" s="7" t="s">
        <v>1949</v>
      </c>
      <c r="C3648" s="7" t="s">
        <v>6058</v>
      </c>
      <c r="D3648" s="4">
        <v>100000</v>
      </c>
      <c r="E3648" s="4">
        <v>800211</v>
      </c>
      <c r="F3648" t="s">
        <v>8219</v>
      </c>
      <c r="G3648" t="s">
        <v>8224</v>
      </c>
      <c r="H3648" t="s">
        <v>8246</v>
      </c>
      <c r="I3648">
        <v>1465232520</v>
      </c>
      <c r="J3648" s="11">
        <f>(((I3648/60)/60)/24)+DATE(1970,1,1)</f>
        <v>42527.709722222222</v>
      </c>
      <c r="K3648">
        <v>1460557809</v>
      </c>
      <c r="L3648" s="15">
        <f>(((K3648/60)/60)/24)+DATE(1970,1,1)</f>
        <v>42473.604270833333</v>
      </c>
      <c r="M3648" s="63">
        <f>DATEDIF(L3648,J3648,"D")</f>
        <v>54</v>
      </c>
      <c r="N3648" s="5">
        <v>54</v>
      </c>
      <c r="O3648" t="b">
        <v>1</v>
      </c>
      <c r="P3648">
        <v>4245</v>
      </c>
      <c r="Q3648" t="b">
        <v>1</v>
      </c>
      <c r="R3648" t="s">
        <v>8295</v>
      </c>
      <c r="S3648" s="2">
        <f>IF(E3648=0,0,E3648/D3648*100)</f>
        <v>800.21100000000001</v>
      </c>
      <c r="T3648" s="4">
        <f>IF(E3648=0,0,E3648/P3648)</f>
        <v>188.50671378091872</v>
      </c>
      <c r="U3648" t="str">
        <f>PROPER(LEFT(R3648,(SEARCH("/",R3648)-2)+1))</f>
        <v>Technology</v>
      </c>
      <c r="V3648" t="str">
        <f>PROPER(RIGHT(R3648,LEN(R3648)-SEARCH("/",R3648)))</f>
        <v>Hardware</v>
      </c>
    </row>
    <row r="3649" spans="1:22" x14ac:dyDescent="0.25">
      <c r="A3649">
        <v>2043</v>
      </c>
      <c r="B3649" s="7" t="s">
        <v>2044</v>
      </c>
      <c r="C3649" s="7" t="s">
        <v>6153</v>
      </c>
      <c r="D3649" s="4">
        <v>1385</v>
      </c>
      <c r="E3649" s="4">
        <v>7011</v>
      </c>
      <c r="F3649" t="s">
        <v>8219</v>
      </c>
      <c r="G3649" t="s">
        <v>8224</v>
      </c>
      <c r="H3649" t="s">
        <v>8246</v>
      </c>
      <c r="I3649">
        <v>1481432340</v>
      </c>
      <c r="J3649" s="11">
        <f>(((I3649/60)/60)/24)+DATE(1970,1,1)</f>
        <v>42715.207638888889</v>
      </c>
      <c r="K3649">
        <v>1476764077</v>
      </c>
      <c r="L3649" s="15">
        <f>(((K3649/60)/60)/24)+DATE(1970,1,1)</f>
        <v>42661.176817129628</v>
      </c>
      <c r="M3649" s="63">
        <f>DATEDIF(L3649,J3649,"D")</f>
        <v>54</v>
      </c>
      <c r="N3649" s="5">
        <v>54</v>
      </c>
      <c r="O3649" t="b">
        <v>0</v>
      </c>
      <c r="P3649">
        <v>193</v>
      </c>
      <c r="Q3649" t="b">
        <v>1</v>
      </c>
      <c r="R3649" t="s">
        <v>8295</v>
      </c>
      <c r="S3649" s="2">
        <f>IF(E3649=0,0,E3649/D3649*100)</f>
        <v>506.20938628158842</v>
      </c>
      <c r="T3649" s="4">
        <f>IF(E3649=0,0,E3649/P3649)</f>
        <v>36.326424870466319</v>
      </c>
      <c r="U3649" t="str">
        <f>PROPER(LEFT(R3649,(SEARCH("/",R3649)-2)+1))</f>
        <v>Technology</v>
      </c>
      <c r="V3649" t="str">
        <f>PROPER(RIGHT(R3649,LEN(R3649)-SEARCH("/",R3649)))</f>
        <v>Hardware</v>
      </c>
    </row>
    <row r="3650" spans="1:22" x14ac:dyDescent="0.25">
      <c r="A3650">
        <v>2123</v>
      </c>
      <c r="B3650" s="7" t="s">
        <v>2124</v>
      </c>
      <c r="C3650" s="7" t="s">
        <v>6233</v>
      </c>
      <c r="D3650" s="4">
        <v>500</v>
      </c>
      <c r="E3650" s="4">
        <v>50</v>
      </c>
      <c r="F3650" t="s">
        <v>8221</v>
      </c>
      <c r="G3650" t="s">
        <v>8224</v>
      </c>
      <c r="H3650" t="s">
        <v>8246</v>
      </c>
      <c r="I3650">
        <v>1268636340</v>
      </c>
      <c r="J3650" s="11">
        <f>(((I3650/60)/60)/24)+DATE(1970,1,1)</f>
        <v>40252.290972222225</v>
      </c>
      <c r="K3650">
        <v>1263982307</v>
      </c>
      <c r="L3650" s="15">
        <f>(((K3650/60)/60)/24)+DATE(1970,1,1)</f>
        <v>40198.424849537041</v>
      </c>
      <c r="M3650" s="63">
        <f>DATEDIF(L3650,J3650,"D")</f>
        <v>54</v>
      </c>
      <c r="N3650" s="5">
        <v>54</v>
      </c>
      <c r="O3650" t="b">
        <v>0</v>
      </c>
      <c r="P3650">
        <v>5</v>
      </c>
      <c r="Q3650" t="b">
        <v>0</v>
      </c>
      <c r="R3650" t="s">
        <v>8282</v>
      </c>
      <c r="S3650" s="2">
        <f>IF(E3650=0,0,E3650/D3650*100)</f>
        <v>10</v>
      </c>
      <c r="T3650" s="4">
        <f>IF(E3650=0,0,E3650/P3650)</f>
        <v>10</v>
      </c>
      <c r="U3650" t="str">
        <f>PROPER(LEFT(R3650,(SEARCH("/",R3650)-2)+1))</f>
        <v>Games</v>
      </c>
      <c r="V3650" t="str">
        <f>PROPER(RIGHT(R3650,LEN(R3650)-SEARCH("/",R3650)))</f>
        <v>Video Games</v>
      </c>
    </row>
    <row r="3651" spans="1:22" x14ac:dyDescent="0.25">
      <c r="A3651">
        <v>3499</v>
      </c>
      <c r="B3651" s="7" t="s">
        <v>3498</v>
      </c>
      <c r="C3651" s="7" t="s">
        <v>7609</v>
      </c>
      <c r="D3651" s="4">
        <v>2000</v>
      </c>
      <c r="E3651" s="4">
        <v>2110</v>
      </c>
      <c r="F3651" t="s">
        <v>8219</v>
      </c>
      <c r="G3651" t="s">
        <v>8224</v>
      </c>
      <c r="H3651" t="s">
        <v>8246</v>
      </c>
      <c r="I3651">
        <v>1435733940</v>
      </c>
      <c r="J3651" s="11">
        <f>(((I3651/60)/60)/24)+DATE(1970,1,1)</f>
        <v>42186.290972222225</v>
      </c>
      <c r="K3651">
        <v>1431046325</v>
      </c>
      <c r="L3651" s="15">
        <f>(((K3651/60)/60)/24)+DATE(1970,1,1)</f>
        <v>42132.036168981482</v>
      </c>
      <c r="M3651" s="63">
        <f>DATEDIF(L3651,J3651,"D")</f>
        <v>54</v>
      </c>
      <c r="N3651" s="5">
        <v>54</v>
      </c>
      <c r="O3651" t="b">
        <v>0</v>
      </c>
      <c r="P3651">
        <v>35</v>
      </c>
      <c r="Q3651" t="b">
        <v>1</v>
      </c>
      <c r="R3651" t="s">
        <v>8271</v>
      </c>
      <c r="S3651" s="2">
        <f>IF(E3651=0,0,E3651/D3651*100)</f>
        <v>105.5</v>
      </c>
      <c r="T3651" s="4">
        <f>IF(E3651=0,0,E3651/P3651)</f>
        <v>60.285714285714285</v>
      </c>
      <c r="U3651" t="str">
        <f>PROPER(LEFT(R3651,(SEARCH("/",R3651)-2)+1))</f>
        <v>Theater</v>
      </c>
      <c r="V3651" t="str">
        <f>PROPER(RIGHT(R3651,LEN(R3651)-SEARCH("/",R3651)))</f>
        <v>Plays</v>
      </c>
    </row>
    <row r="3652" spans="1:22" x14ac:dyDescent="0.25">
      <c r="A3652">
        <v>4103</v>
      </c>
      <c r="B3652" s="7" t="s">
        <v>4099</v>
      </c>
      <c r="C3652" s="7" t="s">
        <v>8206</v>
      </c>
      <c r="D3652" s="4">
        <v>1000</v>
      </c>
      <c r="E3652" s="4">
        <v>100</v>
      </c>
      <c r="F3652" t="s">
        <v>8221</v>
      </c>
      <c r="G3652" t="s">
        <v>8224</v>
      </c>
      <c r="H3652" t="s">
        <v>8246</v>
      </c>
      <c r="I3652">
        <v>1440613920</v>
      </c>
      <c r="J3652" s="11">
        <f>(((I3652/60)/60)/24)+DATE(1970,1,1)</f>
        <v>42242.772222222222</v>
      </c>
      <c r="K3652">
        <v>1435953566</v>
      </c>
      <c r="L3652" s="15">
        <f>(((K3652/60)/60)/24)+DATE(1970,1,1)</f>
        <v>42188.83293981482</v>
      </c>
      <c r="M3652" s="63">
        <f>DATEDIF(L3652,J3652,"D")</f>
        <v>54</v>
      </c>
      <c r="N3652" s="5">
        <v>54</v>
      </c>
      <c r="O3652" t="b">
        <v>0</v>
      </c>
      <c r="P3652">
        <v>6</v>
      </c>
      <c r="Q3652" t="b">
        <v>0</v>
      </c>
      <c r="R3652" t="s">
        <v>8271</v>
      </c>
      <c r="S3652" s="2">
        <f>IF(E3652=0,0,E3652/D3652*100)</f>
        <v>10</v>
      </c>
      <c r="T3652" s="4">
        <f>IF(E3652=0,0,E3652/P3652)</f>
        <v>16.666666666666668</v>
      </c>
      <c r="U3652" t="str">
        <f>PROPER(LEFT(R3652,(SEARCH("/",R3652)-2)+1))</f>
        <v>Theater</v>
      </c>
      <c r="V3652" t="str">
        <f>PROPER(RIGHT(R3652,LEN(R3652)-SEARCH("/",R3652)))</f>
        <v>Plays</v>
      </c>
    </row>
    <row r="3653" spans="1:22" x14ac:dyDescent="0.25">
      <c r="A3653">
        <v>499</v>
      </c>
      <c r="B3653" s="7" t="s">
        <v>500</v>
      </c>
      <c r="C3653" s="7" t="s">
        <v>4609</v>
      </c>
      <c r="D3653" s="4">
        <v>20000</v>
      </c>
      <c r="E3653" s="4">
        <v>1910</v>
      </c>
      <c r="F3653" t="s">
        <v>8221</v>
      </c>
      <c r="G3653" t="s">
        <v>8224</v>
      </c>
      <c r="H3653" t="s">
        <v>8246</v>
      </c>
      <c r="I3653">
        <v>1255381140</v>
      </c>
      <c r="J3653" s="11">
        <f>(((I3653/60)/60)/24)+DATE(1970,1,1)</f>
        <v>40098.874305555553</v>
      </c>
      <c r="K3653">
        <v>1250630968</v>
      </c>
      <c r="L3653" s="15">
        <f>(((K3653/60)/60)/24)+DATE(1970,1,1)</f>
        <v>40043.895462962959</v>
      </c>
      <c r="M3653" s="63">
        <f>DATEDIF(L3653,J3653,"D")</f>
        <v>55</v>
      </c>
      <c r="N3653" s="5">
        <v>55</v>
      </c>
      <c r="O3653" t="b">
        <v>0</v>
      </c>
      <c r="P3653">
        <v>26</v>
      </c>
      <c r="Q3653" t="b">
        <v>0</v>
      </c>
      <c r="R3653" t="s">
        <v>8270</v>
      </c>
      <c r="S3653" s="2">
        <f>IF(E3653=0,0,E3653/D3653*100)</f>
        <v>9.5500000000000007</v>
      </c>
      <c r="T3653" s="4">
        <f>IF(E3653=0,0,E3653/P3653)</f>
        <v>73.461538461538467</v>
      </c>
      <c r="U3653" t="str">
        <f>PROPER(LEFT(R3653,(SEARCH("/",R3653)-2)+1))</f>
        <v>Film &amp; Video</v>
      </c>
      <c r="V3653" t="str">
        <f>PROPER(RIGHT(R3653,LEN(R3653)-SEARCH("/",R3653)))</f>
        <v>Animation</v>
      </c>
    </row>
    <row r="3654" spans="1:22" x14ac:dyDescent="0.25">
      <c r="A3654">
        <v>643</v>
      </c>
      <c r="B3654" s="7" t="s">
        <v>644</v>
      </c>
      <c r="C3654" s="7" t="s">
        <v>4753</v>
      </c>
      <c r="D3654" s="4">
        <v>25000</v>
      </c>
      <c r="E3654" s="4">
        <v>26452</v>
      </c>
      <c r="F3654" t="s">
        <v>8219</v>
      </c>
      <c r="G3654" t="s">
        <v>8224</v>
      </c>
      <c r="H3654" t="s">
        <v>8246</v>
      </c>
      <c r="I3654">
        <v>1433085875</v>
      </c>
      <c r="J3654" s="11">
        <f>(((I3654/60)/60)/24)+DATE(1970,1,1)</f>
        <v>42155.642071759255</v>
      </c>
      <c r="K3654">
        <v>1428333875</v>
      </c>
      <c r="L3654" s="15">
        <f>(((K3654/60)/60)/24)+DATE(1970,1,1)</f>
        <v>42100.642071759255</v>
      </c>
      <c r="M3654" s="63">
        <f>DATEDIF(L3654,J3654,"D")</f>
        <v>55</v>
      </c>
      <c r="N3654" s="5">
        <v>55</v>
      </c>
      <c r="O3654" t="b">
        <v>0</v>
      </c>
      <c r="P3654">
        <v>152</v>
      </c>
      <c r="Q3654" t="b">
        <v>1</v>
      </c>
      <c r="R3654" t="s">
        <v>8273</v>
      </c>
      <c r="S3654" s="2">
        <f>IF(E3654=0,0,E3654/D3654*100)</f>
        <v>105.80799999999999</v>
      </c>
      <c r="T3654" s="4">
        <f>IF(E3654=0,0,E3654/P3654)</f>
        <v>174.02631578947367</v>
      </c>
      <c r="U3654" t="str">
        <f>PROPER(LEFT(R3654,(SEARCH("/",R3654)-2)+1))</f>
        <v>Technology</v>
      </c>
      <c r="V3654" t="str">
        <f>PROPER(RIGHT(R3654,LEN(R3654)-SEARCH("/",R3654)))</f>
        <v>Wearables</v>
      </c>
    </row>
    <row r="3655" spans="1:22" x14ac:dyDescent="0.25">
      <c r="A3655">
        <v>703</v>
      </c>
      <c r="B3655" s="7" t="s">
        <v>704</v>
      </c>
      <c r="C3655" s="7" t="s">
        <v>4813</v>
      </c>
      <c r="D3655" s="4">
        <v>15000</v>
      </c>
      <c r="E3655" s="4">
        <v>837</v>
      </c>
      <c r="F3655" t="s">
        <v>8221</v>
      </c>
      <c r="G3655" t="s">
        <v>8224</v>
      </c>
      <c r="H3655" t="s">
        <v>8246</v>
      </c>
      <c r="I3655">
        <v>1485905520</v>
      </c>
      <c r="J3655" s="11">
        <f>(((I3655/60)/60)/24)+DATE(1970,1,1)</f>
        <v>42766.98055555555</v>
      </c>
      <c r="K3655">
        <v>1481150949</v>
      </c>
      <c r="L3655" s="15">
        <f>(((K3655/60)/60)/24)+DATE(1970,1,1)</f>
        <v>42711.950798611113</v>
      </c>
      <c r="M3655" s="63">
        <f>DATEDIF(L3655,J3655,"D")</f>
        <v>55</v>
      </c>
      <c r="N3655" s="5">
        <v>55</v>
      </c>
      <c r="O3655" t="b">
        <v>0</v>
      </c>
      <c r="P3655">
        <v>7</v>
      </c>
      <c r="Q3655" t="b">
        <v>0</v>
      </c>
      <c r="R3655" t="s">
        <v>8273</v>
      </c>
      <c r="S3655" s="2">
        <f>IF(E3655=0,0,E3655/D3655*100)</f>
        <v>5.58</v>
      </c>
      <c r="T3655" s="4">
        <f>IF(E3655=0,0,E3655/P3655)</f>
        <v>119.57142857142857</v>
      </c>
      <c r="U3655" t="str">
        <f>PROPER(LEFT(R3655,(SEARCH("/",R3655)-2)+1))</f>
        <v>Technology</v>
      </c>
      <c r="V3655" t="str">
        <f>PROPER(RIGHT(R3655,LEN(R3655)-SEARCH("/",R3655)))</f>
        <v>Wearables</v>
      </c>
    </row>
    <row r="3656" spans="1:22" x14ac:dyDescent="0.25">
      <c r="A3656">
        <v>794</v>
      </c>
      <c r="B3656" s="7" t="s">
        <v>795</v>
      </c>
      <c r="C3656" s="7" t="s">
        <v>4904</v>
      </c>
      <c r="D3656" s="4">
        <v>8000</v>
      </c>
      <c r="E3656" s="4">
        <v>8425</v>
      </c>
      <c r="F3656" t="s">
        <v>8219</v>
      </c>
      <c r="G3656" t="s">
        <v>8224</v>
      </c>
      <c r="H3656" t="s">
        <v>8246</v>
      </c>
      <c r="I3656">
        <v>1315242360</v>
      </c>
      <c r="J3656" s="11">
        <f>(((I3656/60)/60)/24)+DATE(1970,1,1)</f>
        <v>40791.712500000001</v>
      </c>
      <c r="K3656">
        <v>1310438737</v>
      </c>
      <c r="L3656" s="15">
        <f>(((K3656/60)/60)/24)+DATE(1970,1,1)</f>
        <v>40736.115011574075</v>
      </c>
      <c r="M3656" s="63">
        <f>DATEDIF(L3656,J3656,"D")</f>
        <v>55</v>
      </c>
      <c r="N3656" s="5">
        <v>55</v>
      </c>
      <c r="O3656" t="b">
        <v>0</v>
      </c>
      <c r="P3656">
        <v>53</v>
      </c>
      <c r="Q3656" t="b">
        <v>1</v>
      </c>
      <c r="R3656" t="s">
        <v>8276</v>
      </c>
      <c r="S3656" s="2">
        <f>IF(E3656=0,0,E3656/D3656*100)</f>
        <v>105.31250000000001</v>
      </c>
      <c r="T3656" s="4">
        <f>IF(E3656=0,0,E3656/P3656)</f>
        <v>158.96226415094338</v>
      </c>
      <c r="U3656" t="str">
        <f>PROPER(LEFT(R3656,(SEARCH("/",R3656)-2)+1))</f>
        <v>Music</v>
      </c>
      <c r="V3656" t="str">
        <f>PROPER(RIGHT(R3656,LEN(R3656)-SEARCH("/",R3656)))</f>
        <v>Rock</v>
      </c>
    </row>
    <row r="3657" spans="1:22" x14ac:dyDescent="0.25">
      <c r="A3657">
        <v>986</v>
      </c>
      <c r="B3657" s="7" t="s">
        <v>987</v>
      </c>
      <c r="C3657" s="7" t="s">
        <v>5096</v>
      </c>
      <c r="D3657" s="4">
        <v>20000</v>
      </c>
      <c r="E3657" s="4">
        <v>2550</v>
      </c>
      <c r="F3657" t="s">
        <v>8221</v>
      </c>
      <c r="G3657" t="s">
        <v>8225</v>
      </c>
      <c r="H3657" t="s">
        <v>8247</v>
      </c>
      <c r="I3657">
        <v>1452384000</v>
      </c>
      <c r="J3657" s="11">
        <f>(((I3657/60)/60)/24)+DATE(1970,1,1)</f>
        <v>42379</v>
      </c>
      <c r="K3657">
        <v>1447698300</v>
      </c>
      <c r="L3657" s="15">
        <f>(((K3657/60)/60)/24)+DATE(1970,1,1)</f>
        <v>42324.767361111109</v>
      </c>
      <c r="M3657" s="63">
        <f>DATEDIF(L3657,J3657,"D")</f>
        <v>55</v>
      </c>
      <c r="N3657" s="5">
        <v>55</v>
      </c>
      <c r="O3657" t="b">
        <v>0</v>
      </c>
      <c r="P3657">
        <v>23</v>
      </c>
      <c r="Q3657" t="b">
        <v>0</v>
      </c>
      <c r="R3657" t="s">
        <v>8273</v>
      </c>
      <c r="S3657" s="2">
        <f>IF(E3657=0,0,E3657/D3657*100)</f>
        <v>12.75</v>
      </c>
      <c r="T3657" s="4">
        <f>IF(E3657=0,0,E3657/P3657)</f>
        <v>110.8695652173913</v>
      </c>
      <c r="U3657" t="str">
        <f>PROPER(LEFT(R3657,(SEARCH("/",R3657)-2)+1))</f>
        <v>Technology</v>
      </c>
      <c r="V3657" t="str">
        <f>PROPER(RIGHT(R3657,LEN(R3657)-SEARCH("/",R3657)))</f>
        <v>Wearables</v>
      </c>
    </row>
    <row r="3658" spans="1:22" x14ac:dyDescent="0.25">
      <c r="A3658">
        <v>1076</v>
      </c>
      <c r="B3658" s="7" t="s">
        <v>1077</v>
      </c>
      <c r="C3658" s="7" t="s">
        <v>5186</v>
      </c>
      <c r="D3658" s="4">
        <v>75000</v>
      </c>
      <c r="E3658" s="4">
        <v>47074</v>
      </c>
      <c r="F3658" t="s">
        <v>8221</v>
      </c>
      <c r="G3658" t="s">
        <v>8224</v>
      </c>
      <c r="H3658" t="s">
        <v>8246</v>
      </c>
      <c r="I3658">
        <v>1410426250</v>
      </c>
      <c r="J3658" s="11">
        <f>(((I3658/60)/60)/24)+DATE(1970,1,1)</f>
        <v>41893.377893518518</v>
      </c>
      <c r="K3658">
        <v>1405674250</v>
      </c>
      <c r="L3658" s="15">
        <f>(((K3658/60)/60)/24)+DATE(1970,1,1)</f>
        <v>41838.377893518518</v>
      </c>
      <c r="M3658" s="63">
        <f>DATEDIF(L3658,J3658,"D")</f>
        <v>55</v>
      </c>
      <c r="N3658" s="5">
        <v>55</v>
      </c>
      <c r="O3658" t="b">
        <v>0</v>
      </c>
      <c r="P3658">
        <v>975</v>
      </c>
      <c r="Q3658" t="b">
        <v>0</v>
      </c>
      <c r="R3658" t="s">
        <v>8282</v>
      </c>
      <c r="S3658" s="2">
        <f>IF(E3658=0,0,E3658/D3658*100)</f>
        <v>62.765333333333331</v>
      </c>
      <c r="T3658" s="4">
        <f>IF(E3658=0,0,E3658/P3658)</f>
        <v>48.281025641025643</v>
      </c>
      <c r="U3658" t="str">
        <f>PROPER(LEFT(R3658,(SEARCH("/",R3658)-2)+1))</f>
        <v>Games</v>
      </c>
      <c r="V3658" t="str">
        <f>PROPER(RIGHT(R3658,LEN(R3658)-SEARCH("/",R3658)))</f>
        <v>Video Games</v>
      </c>
    </row>
    <row r="3659" spans="1:22" x14ac:dyDescent="0.25">
      <c r="A3659">
        <v>1455</v>
      </c>
      <c r="B3659" s="7" t="s">
        <v>1456</v>
      </c>
      <c r="C3659" s="7" t="s">
        <v>5565</v>
      </c>
      <c r="D3659" s="4">
        <v>15000</v>
      </c>
      <c r="E3659" s="4">
        <v>1575</v>
      </c>
      <c r="F3659" t="s">
        <v>8220</v>
      </c>
      <c r="G3659" t="s">
        <v>8224</v>
      </c>
      <c r="H3659" t="s">
        <v>8246</v>
      </c>
      <c r="I3659">
        <v>1409924340</v>
      </c>
      <c r="J3659" s="11">
        <f>(((I3659/60)/60)/24)+DATE(1970,1,1)</f>
        <v>41887.568749999999</v>
      </c>
      <c r="K3659">
        <v>1405181320</v>
      </c>
      <c r="L3659" s="15">
        <f>(((K3659/60)/60)/24)+DATE(1970,1,1)</f>
        <v>41832.672685185185</v>
      </c>
      <c r="M3659" s="63">
        <f>DATEDIF(L3659,J3659,"D")</f>
        <v>55</v>
      </c>
      <c r="N3659" s="5">
        <v>55</v>
      </c>
      <c r="O3659" t="b">
        <v>0</v>
      </c>
      <c r="P3659">
        <v>7</v>
      </c>
      <c r="Q3659" t="b">
        <v>0</v>
      </c>
      <c r="R3659" t="s">
        <v>8287</v>
      </c>
      <c r="S3659" s="2">
        <f>IF(E3659=0,0,E3659/D3659*100)</f>
        <v>10.5</v>
      </c>
      <c r="T3659" s="4">
        <f>IF(E3659=0,0,E3659/P3659)</f>
        <v>225</v>
      </c>
      <c r="U3659" t="str">
        <f>PROPER(LEFT(R3659,(SEARCH("/",R3659)-2)+1))</f>
        <v>Publishing</v>
      </c>
      <c r="V3659" t="str">
        <f>PROPER(RIGHT(R3659,LEN(R3659)-SEARCH("/",R3659)))</f>
        <v>Translations</v>
      </c>
    </row>
    <row r="3660" spans="1:22" x14ac:dyDescent="0.25">
      <c r="A3660">
        <v>1727</v>
      </c>
      <c r="B3660" s="7" t="s">
        <v>1728</v>
      </c>
      <c r="C3660" s="7" t="s">
        <v>5837</v>
      </c>
      <c r="D3660" s="4">
        <v>3000</v>
      </c>
      <c r="E3660" s="4">
        <v>1</v>
      </c>
      <c r="F3660" t="s">
        <v>8221</v>
      </c>
      <c r="G3660" t="s">
        <v>8225</v>
      </c>
      <c r="H3660" t="s">
        <v>8247</v>
      </c>
      <c r="I3660">
        <v>1428231600</v>
      </c>
      <c r="J3660" s="11">
        <f>(((I3660/60)/60)/24)+DATE(1970,1,1)</f>
        <v>42099.458333333328</v>
      </c>
      <c r="K3660">
        <v>1423520177</v>
      </c>
      <c r="L3660" s="15">
        <f>(((K3660/60)/60)/24)+DATE(1970,1,1)</f>
        <v>42044.927974537044</v>
      </c>
      <c r="M3660" s="63">
        <f>DATEDIF(L3660,J3660,"D")</f>
        <v>55</v>
      </c>
      <c r="N3660" s="5">
        <v>55</v>
      </c>
      <c r="O3660" t="b">
        <v>0</v>
      </c>
      <c r="P3660">
        <v>1</v>
      </c>
      <c r="Q3660" t="b">
        <v>0</v>
      </c>
      <c r="R3660" t="s">
        <v>8293</v>
      </c>
      <c r="S3660" s="2">
        <f>IF(E3660=0,0,E3660/D3660*100)</f>
        <v>3.3333333333333333E-2</v>
      </c>
      <c r="T3660" s="4">
        <f>IF(E3660=0,0,E3660/P3660)</f>
        <v>1</v>
      </c>
      <c r="U3660" t="str">
        <f>PROPER(LEFT(R3660,(SEARCH("/",R3660)-2)+1))</f>
        <v>Music</v>
      </c>
      <c r="V3660" t="str">
        <f>PROPER(RIGHT(R3660,LEN(R3660)-SEARCH("/",R3660)))</f>
        <v>Faith</v>
      </c>
    </row>
    <row r="3661" spans="1:22" x14ac:dyDescent="0.25">
      <c r="A3661">
        <v>2034</v>
      </c>
      <c r="B3661" s="7" t="s">
        <v>2035</v>
      </c>
      <c r="C3661" s="7" t="s">
        <v>6144</v>
      </c>
      <c r="D3661" s="4">
        <v>78000</v>
      </c>
      <c r="E3661" s="4">
        <v>301719.59000000003</v>
      </c>
      <c r="F3661" t="s">
        <v>8219</v>
      </c>
      <c r="G3661" t="s">
        <v>8224</v>
      </c>
      <c r="H3661" t="s">
        <v>8246</v>
      </c>
      <c r="I3661">
        <v>1430981880</v>
      </c>
      <c r="J3661" s="11">
        <f>(((I3661/60)/60)/24)+DATE(1970,1,1)</f>
        <v>42131.290277777778</v>
      </c>
      <c r="K3661">
        <v>1426216033</v>
      </c>
      <c r="L3661" s="15">
        <f>(((K3661/60)/60)/24)+DATE(1970,1,1)</f>
        <v>42076.130011574074</v>
      </c>
      <c r="M3661" s="63">
        <f>DATEDIF(L3661,J3661,"D")</f>
        <v>55</v>
      </c>
      <c r="N3661" s="5">
        <v>55</v>
      </c>
      <c r="O3661" t="b">
        <v>1</v>
      </c>
      <c r="P3661">
        <v>508</v>
      </c>
      <c r="Q3661" t="b">
        <v>1</v>
      </c>
      <c r="R3661" t="s">
        <v>8295</v>
      </c>
      <c r="S3661" s="2">
        <f>IF(E3661=0,0,E3661/D3661*100)</f>
        <v>386.81998717948721</v>
      </c>
      <c r="T3661" s="4">
        <f>IF(E3661=0,0,E3661/P3661)</f>
        <v>593.93620078740162</v>
      </c>
      <c r="U3661" t="str">
        <f>PROPER(LEFT(R3661,(SEARCH("/",R3661)-2)+1))</f>
        <v>Technology</v>
      </c>
      <c r="V3661" t="str">
        <f>PROPER(RIGHT(R3661,LEN(R3661)-SEARCH("/",R3661)))</f>
        <v>Hardware</v>
      </c>
    </row>
    <row r="3662" spans="1:22" x14ac:dyDescent="0.25">
      <c r="A3662">
        <v>2364</v>
      </c>
      <c r="B3662" s="7" t="s">
        <v>2365</v>
      </c>
      <c r="C3662" s="7" t="s">
        <v>6474</v>
      </c>
      <c r="D3662" s="4">
        <v>128</v>
      </c>
      <c r="E3662" s="4">
        <v>0</v>
      </c>
      <c r="F3662" t="s">
        <v>8220</v>
      </c>
      <c r="G3662" t="s">
        <v>8224</v>
      </c>
      <c r="H3662" t="s">
        <v>8246</v>
      </c>
      <c r="I3662">
        <v>1445898356</v>
      </c>
      <c r="J3662" s="11">
        <f>(((I3662/60)/60)/24)+DATE(1970,1,1)</f>
        <v>42303.934675925921</v>
      </c>
      <c r="K3662">
        <v>1441146356</v>
      </c>
      <c r="L3662" s="15">
        <f>(((K3662/60)/60)/24)+DATE(1970,1,1)</f>
        <v>42248.934675925921</v>
      </c>
      <c r="M3662" s="63">
        <f>DATEDIF(L3662,J3662,"D")</f>
        <v>55</v>
      </c>
      <c r="N3662" s="5">
        <v>55</v>
      </c>
      <c r="O3662" t="b">
        <v>0</v>
      </c>
      <c r="P3662">
        <v>0</v>
      </c>
      <c r="Q3662" t="b">
        <v>0</v>
      </c>
      <c r="R3662" t="s">
        <v>8272</v>
      </c>
      <c r="S3662" s="2">
        <f>IF(E3662=0,0,E3662/D3662*100)</f>
        <v>0</v>
      </c>
      <c r="T3662" s="4">
        <f>IF(E3662=0,0,E3662/P3662)</f>
        <v>0</v>
      </c>
      <c r="U3662" t="str">
        <f>PROPER(LEFT(R3662,(SEARCH("/",R3662)-2)+1))</f>
        <v>Technology</v>
      </c>
      <c r="V3662" t="str">
        <f>PROPER(RIGHT(R3662,LEN(R3662)-SEARCH("/",R3662)))</f>
        <v>Web</v>
      </c>
    </row>
    <row r="3663" spans="1:22" x14ac:dyDescent="0.25">
      <c r="A3663">
        <v>3105</v>
      </c>
      <c r="B3663" s="7" t="s">
        <v>3105</v>
      </c>
      <c r="C3663" s="7" t="s">
        <v>7215</v>
      </c>
      <c r="D3663" s="4">
        <v>5845</v>
      </c>
      <c r="E3663" s="4">
        <v>2476</v>
      </c>
      <c r="F3663" t="s">
        <v>8221</v>
      </c>
      <c r="G3663" t="s">
        <v>8224</v>
      </c>
      <c r="H3663" t="s">
        <v>8246</v>
      </c>
      <c r="I3663">
        <v>1413694800</v>
      </c>
      <c r="J3663" s="11">
        <f>(((I3663/60)/60)/24)+DATE(1970,1,1)</f>
        <v>41931.208333333336</v>
      </c>
      <c r="K3663">
        <v>1408986916</v>
      </c>
      <c r="L3663" s="15">
        <f>(((K3663/60)/60)/24)+DATE(1970,1,1)</f>
        <v>41876.718935185185</v>
      </c>
      <c r="M3663" s="63">
        <f>DATEDIF(L3663,J3663,"D")</f>
        <v>55</v>
      </c>
      <c r="N3663" s="5">
        <v>55</v>
      </c>
      <c r="O3663" t="b">
        <v>0</v>
      </c>
      <c r="P3663">
        <v>31</v>
      </c>
      <c r="Q3663" t="b">
        <v>0</v>
      </c>
      <c r="R3663" t="s">
        <v>8303</v>
      </c>
      <c r="S3663" s="2">
        <f>IF(E3663=0,0,E3663/D3663*100)</f>
        <v>42.360992301112063</v>
      </c>
      <c r="T3663" s="4">
        <f>IF(E3663=0,0,E3663/P3663)</f>
        <v>79.870967741935488</v>
      </c>
      <c r="U3663" t="str">
        <f>PROPER(LEFT(R3663,(SEARCH("/",R3663)-2)+1))</f>
        <v>Theater</v>
      </c>
      <c r="V3663" t="str">
        <f>PROPER(RIGHT(R3663,LEN(R3663)-SEARCH("/",R3663)))</f>
        <v>Spaces</v>
      </c>
    </row>
    <row r="3664" spans="1:22" x14ac:dyDescent="0.25">
      <c r="A3664">
        <v>3804</v>
      </c>
      <c r="B3664" s="7" t="s">
        <v>3801</v>
      </c>
      <c r="C3664" s="7" t="s">
        <v>7914</v>
      </c>
      <c r="D3664" s="4">
        <v>8000</v>
      </c>
      <c r="E3664" s="4">
        <v>0</v>
      </c>
      <c r="F3664" t="s">
        <v>8221</v>
      </c>
      <c r="G3664" t="s">
        <v>8224</v>
      </c>
      <c r="H3664" t="s">
        <v>8246</v>
      </c>
      <c r="I3664">
        <v>1469948400</v>
      </c>
      <c r="J3664" s="11">
        <f>(((I3664/60)/60)/24)+DATE(1970,1,1)</f>
        <v>42582.291666666672</v>
      </c>
      <c r="K3664">
        <v>1465172024</v>
      </c>
      <c r="L3664" s="15">
        <f>(((K3664/60)/60)/24)+DATE(1970,1,1)</f>
        <v>42527.00953703704</v>
      </c>
      <c r="M3664" s="63">
        <f>DATEDIF(L3664,J3664,"D")</f>
        <v>55</v>
      </c>
      <c r="N3664" s="5">
        <v>55</v>
      </c>
      <c r="O3664" t="b">
        <v>0</v>
      </c>
      <c r="P3664">
        <v>0</v>
      </c>
      <c r="Q3664" t="b">
        <v>0</v>
      </c>
      <c r="R3664" t="s">
        <v>8305</v>
      </c>
      <c r="S3664" s="2">
        <f>IF(E3664=0,0,E3664/D3664*100)</f>
        <v>0</v>
      </c>
      <c r="T3664" s="4">
        <f>IF(E3664=0,0,E3664/P3664)</f>
        <v>0</v>
      </c>
      <c r="U3664" t="str">
        <f>PROPER(LEFT(R3664,(SEARCH("/",R3664)-2)+1))</f>
        <v>Theater</v>
      </c>
      <c r="V3664" t="str">
        <f>PROPER(RIGHT(R3664,LEN(R3664)-SEARCH("/",R3664)))</f>
        <v>Musical</v>
      </c>
    </row>
    <row r="3665" spans="1:22" x14ac:dyDescent="0.25">
      <c r="A3665">
        <v>4073</v>
      </c>
      <c r="B3665" s="7" t="s">
        <v>4069</v>
      </c>
      <c r="C3665" s="7" t="s">
        <v>8176</v>
      </c>
      <c r="D3665" s="4">
        <v>3500</v>
      </c>
      <c r="E3665" s="4">
        <v>37</v>
      </c>
      <c r="F3665" t="s">
        <v>8221</v>
      </c>
      <c r="G3665" t="s">
        <v>8224</v>
      </c>
      <c r="H3665" t="s">
        <v>8246</v>
      </c>
      <c r="I3665">
        <v>1431144000</v>
      </c>
      <c r="J3665" s="11">
        <f>(((I3665/60)/60)/24)+DATE(1970,1,1)</f>
        <v>42133.166666666672</v>
      </c>
      <c r="K3665">
        <v>1426407426</v>
      </c>
      <c r="L3665" s="15">
        <f>(((K3665/60)/60)/24)+DATE(1970,1,1)</f>
        <v>42078.34520833334</v>
      </c>
      <c r="M3665" s="63">
        <f>DATEDIF(L3665,J3665,"D")</f>
        <v>55</v>
      </c>
      <c r="N3665" s="5">
        <v>55</v>
      </c>
      <c r="O3665" t="b">
        <v>0</v>
      </c>
      <c r="P3665">
        <v>2</v>
      </c>
      <c r="Q3665" t="b">
        <v>0</v>
      </c>
      <c r="R3665" t="s">
        <v>8271</v>
      </c>
      <c r="S3665" s="2">
        <f>IF(E3665=0,0,E3665/D3665*100)</f>
        <v>1.0571428571428572</v>
      </c>
      <c r="T3665" s="4">
        <f>IF(E3665=0,0,E3665/P3665)</f>
        <v>18.5</v>
      </c>
      <c r="U3665" t="str">
        <f>PROPER(LEFT(R3665,(SEARCH("/",R3665)-2)+1))</f>
        <v>Theater</v>
      </c>
      <c r="V3665" t="str">
        <f>PROPER(RIGHT(R3665,LEN(R3665)-SEARCH("/",R3665)))</f>
        <v>Plays</v>
      </c>
    </row>
    <row r="3666" spans="1:22" x14ac:dyDescent="0.25">
      <c r="A3666">
        <v>585</v>
      </c>
      <c r="B3666" s="7" t="s">
        <v>586</v>
      </c>
      <c r="C3666" s="7" t="s">
        <v>4695</v>
      </c>
      <c r="D3666" s="4">
        <v>9000</v>
      </c>
      <c r="E3666" s="4">
        <v>0</v>
      </c>
      <c r="F3666" t="s">
        <v>8221</v>
      </c>
      <c r="G3666" t="s">
        <v>8225</v>
      </c>
      <c r="H3666" t="s">
        <v>8247</v>
      </c>
      <c r="I3666">
        <v>1448928000</v>
      </c>
      <c r="J3666" s="11">
        <f>(((I3666/60)/60)/24)+DATE(1970,1,1)</f>
        <v>42339</v>
      </c>
      <c r="K3666">
        <v>1444123377</v>
      </c>
      <c r="L3666" s="15">
        <f>(((K3666/60)/60)/24)+DATE(1970,1,1)</f>
        <v>42283.3909375</v>
      </c>
      <c r="M3666" s="63">
        <f>DATEDIF(L3666,J3666,"D")</f>
        <v>56</v>
      </c>
      <c r="N3666" s="5">
        <v>56</v>
      </c>
      <c r="O3666" t="b">
        <v>0</v>
      </c>
      <c r="P3666">
        <v>0</v>
      </c>
      <c r="Q3666" t="b">
        <v>0</v>
      </c>
      <c r="R3666" t="s">
        <v>8272</v>
      </c>
      <c r="S3666" s="2">
        <f>IF(E3666=0,0,E3666/D3666*100)</f>
        <v>0</v>
      </c>
      <c r="T3666" s="4">
        <f>IF(E3666=0,0,E3666/P3666)</f>
        <v>0</v>
      </c>
      <c r="U3666" t="str">
        <f>PROPER(LEFT(R3666,(SEARCH("/",R3666)-2)+1))</f>
        <v>Technology</v>
      </c>
      <c r="V3666" t="str">
        <f>PROPER(RIGHT(R3666,LEN(R3666)-SEARCH("/",R3666)))</f>
        <v>Web</v>
      </c>
    </row>
    <row r="3667" spans="1:22" x14ac:dyDescent="0.25">
      <c r="A3667">
        <v>1385</v>
      </c>
      <c r="B3667" s="7" t="s">
        <v>1386</v>
      </c>
      <c r="C3667" s="7" t="s">
        <v>5495</v>
      </c>
      <c r="D3667" s="4">
        <v>8000</v>
      </c>
      <c r="E3667" s="4">
        <v>8832.49</v>
      </c>
      <c r="F3667" t="s">
        <v>8219</v>
      </c>
      <c r="G3667" t="s">
        <v>8236</v>
      </c>
      <c r="H3667" t="s">
        <v>8249</v>
      </c>
      <c r="I3667">
        <v>1461931860</v>
      </c>
      <c r="J3667" s="11">
        <f>(((I3667/60)/60)/24)+DATE(1970,1,1)</f>
        <v>42489.507638888885</v>
      </c>
      <c r="K3667">
        <v>1457109121</v>
      </c>
      <c r="L3667" s="15">
        <f>(((K3667/60)/60)/24)+DATE(1970,1,1)</f>
        <v>42433.688900462963</v>
      </c>
      <c r="M3667" s="63">
        <f>DATEDIF(L3667,J3667,"D")</f>
        <v>56</v>
      </c>
      <c r="N3667" s="5">
        <v>56</v>
      </c>
      <c r="O3667" t="b">
        <v>0</v>
      </c>
      <c r="P3667">
        <v>134</v>
      </c>
      <c r="Q3667" t="b">
        <v>1</v>
      </c>
      <c r="R3667" t="s">
        <v>8276</v>
      </c>
      <c r="S3667" s="2">
        <f>IF(E3667=0,0,E3667/D3667*100)</f>
        <v>110.406125</v>
      </c>
      <c r="T3667" s="4">
        <f>IF(E3667=0,0,E3667/P3667)</f>
        <v>65.914104477611943</v>
      </c>
      <c r="U3667" t="str">
        <f>PROPER(LEFT(R3667,(SEARCH("/",R3667)-2)+1))</f>
        <v>Music</v>
      </c>
      <c r="V3667" t="str">
        <f>PROPER(RIGHT(R3667,LEN(R3667)-SEARCH("/",R3667)))</f>
        <v>Rock</v>
      </c>
    </row>
    <row r="3668" spans="1:22" x14ac:dyDescent="0.25">
      <c r="A3668">
        <v>1637</v>
      </c>
      <c r="B3668" s="7" t="s">
        <v>1638</v>
      </c>
      <c r="C3668" s="7" t="s">
        <v>5747</v>
      </c>
      <c r="D3668" s="4">
        <v>500</v>
      </c>
      <c r="E3668" s="4">
        <v>519</v>
      </c>
      <c r="F3668" t="s">
        <v>8219</v>
      </c>
      <c r="G3668" t="s">
        <v>8224</v>
      </c>
      <c r="H3668" t="s">
        <v>8246</v>
      </c>
      <c r="I3668">
        <v>1262302740</v>
      </c>
      <c r="J3668" s="11">
        <f>(((I3668/60)/60)/24)+DATE(1970,1,1)</f>
        <v>40178.98541666667</v>
      </c>
      <c r="K3668">
        <v>1257444140</v>
      </c>
      <c r="L3668" s="15">
        <f>(((K3668/60)/60)/24)+DATE(1970,1,1)</f>
        <v>40122.751620370371</v>
      </c>
      <c r="M3668" s="63">
        <f>DATEDIF(L3668,J3668,"D")</f>
        <v>56</v>
      </c>
      <c r="N3668" s="5">
        <v>56</v>
      </c>
      <c r="O3668" t="b">
        <v>0</v>
      </c>
      <c r="P3668">
        <v>15</v>
      </c>
      <c r="Q3668" t="b">
        <v>1</v>
      </c>
      <c r="R3668" t="s">
        <v>8276</v>
      </c>
      <c r="S3668" s="2">
        <f>IF(E3668=0,0,E3668/D3668*100)</f>
        <v>103.8</v>
      </c>
      <c r="T3668" s="4">
        <f>IF(E3668=0,0,E3668/P3668)</f>
        <v>34.6</v>
      </c>
      <c r="U3668" t="str">
        <f>PROPER(LEFT(R3668,(SEARCH("/",R3668)-2)+1))</f>
        <v>Music</v>
      </c>
      <c r="V3668" t="str">
        <f>PROPER(RIGHT(R3668,LEN(R3668)-SEARCH("/",R3668)))</f>
        <v>Rock</v>
      </c>
    </row>
    <row r="3669" spans="1:22" x14ac:dyDescent="0.25">
      <c r="A3669">
        <v>2509</v>
      </c>
      <c r="B3669" s="7" t="s">
        <v>2509</v>
      </c>
      <c r="C3669" s="7" t="s">
        <v>6619</v>
      </c>
      <c r="D3669" s="4">
        <v>95000</v>
      </c>
      <c r="E3669" s="4">
        <v>1000</v>
      </c>
      <c r="F3669" t="s">
        <v>8221</v>
      </c>
      <c r="G3669" t="s">
        <v>8225</v>
      </c>
      <c r="H3669" t="s">
        <v>8247</v>
      </c>
      <c r="I3669">
        <v>1429554349</v>
      </c>
      <c r="J3669" s="11">
        <f>(((I3669/60)/60)/24)+DATE(1970,1,1)</f>
        <v>42114.767928240741</v>
      </c>
      <c r="K3669">
        <v>1424719549</v>
      </c>
      <c r="L3669" s="15">
        <f>(((K3669/60)/60)/24)+DATE(1970,1,1)</f>
        <v>42058.809594907405</v>
      </c>
      <c r="M3669" s="63">
        <f>DATEDIF(L3669,J3669,"D")</f>
        <v>56</v>
      </c>
      <c r="N3669" s="5">
        <v>56</v>
      </c>
      <c r="O3669" t="b">
        <v>0</v>
      </c>
      <c r="P3669">
        <v>28</v>
      </c>
      <c r="Q3669" t="b">
        <v>0</v>
      </c>
      <c r="R3669" t="s">
        <v>8299</v>
      </c>
      <c r="S3669" s="2">
        <f>IF(E3669=0,0,E3669/D3669*100)</f>
        <v>1.0526315789473684</v>
      </c>
      <c r="T3669" s="4">
        <f>IF(E3669=0,0,E3669/P3669)</f>
        <v>35.714285714285715</v>
      </c>
      <c r="U3669" t="str">
        <f>PROPER(LEFT(R3669,(SEARCH("/",R3669)-2)+1))</f>
        <v>Food</v>
      </c>
      <c r="V3669" t="str">
        <f>PROPER(RIGHT(R3669,LEN(R3669)-SEARCH("/",R3669)))</f>
        <v>Restaurants</v>
      </c>
    </row>
    <row r="3670" spans="1:22" x14ac:dyDescent="0.25">
      <c r="A3670">
        <v>3182</v>
      </c>
      <c r="B3670" s="7" t="s">
        <v>3182</v>
      </c>
      <c r="C3670" s="7" t="s">
        <v>7292</v>
      </c>
      <c r="D3670" s="4">
        <v>7000</v>
      </c>
      <c r="E3670" s="4">
        <v>7062</v>
      </c>
      <c r="F3670" t="s">
        <v>8219</v>
      </c>
      <c r="G3670" t="s">
        <v>8224</v>
      </c>
      <c r="H3670" t="s">
        <v>8246</v>
      </c>
      <c r="I3670">
        <v>1328029200</v>
      </c>
      <c r="J3670" s="11">
        <f>(((I3670/60)/60)/24)+DATE(1970,1,1)</f>
        <v>40939.708333333336</v>
      </c>
      <c r="K3670">
        <v>1323211621</v>
      </c>
      <c r="L3670" s="15">
        <f>(((K3670/60)/60)/24)+DATE(1970,1,1)</f>
        <v>40883.949317129627</v>
      </c>
      <c r="M3670" s="63">
        <f>DATEDIF(L3670,J3670,"D")</f>
        <v>56</v>
      </c>
      <c r="N3670" s="5">
        <v>56</v>
      </c>
      <c r="O3670" t="b">
        <v>1</v>
      </c>
      <c r="P3670">
        <v>151</v>
      </c>
      <c r="Q3670" t="b">
        <v>1</v>
      </c>
      <c r="R3670" t="s">
        <v>8271</v>
      </c>
      <c r="S3670" s="2">
        <f>IF(E3670=0,0,E3670/D3670*100)</f>
        <v>100.88571428571429</v>
      </c>
      <c r="T3670" s="4">
        <f>IF(E3670=0,0,E3670/P3670)</f>
        <v>46.768211920529801</v>
      </c>
      <c r="U3670" t="str">
        <f>PROPER(LEFT(R3670,(SEARCH("/",R3670)-2)+1))</f>
        <v>Theater</v>
      </c>
      <c r="V3670" t="str">
        <f>PROPER(RIGHT(R3670,LEN(R3670)-SEARCH("/",R3670)))</f>
        <v>Plays</v>
      </c>
    </row>
    <row r="3671" spans="1:22" x14ac:dyDescent="0.25">
      <c r="A3671">
        <v>3827</v>
      </c>
      <c r="B3671" s="7" t="s">
        <v>3824</v>
      </c>
      <c r="C3671" s="7" t="s">
        <v>7936</v>
      </c>
      <c r="D3671" s="4">
        <v>3000</v>
      </c>
      <c r="E3671" s="4">
        <v>4580</v>
      </c>
      <c r="F3671" t="s">
        <v>8219</v>
      </c>
      <c r="G3671" t="s">
        <v>8225</v>
      </c>
      <c r="H3671" t="s">
        <v>8247</v>
      </c>
      <c r="I3671">
        <v>1427414400</v>
      </c>
      <c r="J3671" s="11">
        <f>(((I3671/60)/60)/24)+DATE(1970,1,1)</f>
        <v>42090</v>
      </c>
      <c r="K3671">
        <v>1422656201</v>
      </c>
      <c r="L3671" s="15">
        <f>(((K3671/60)/60)/24)+DATE(1970,1,1)</f>
        <v>42034.928252314814</v>
      </c>
      <c r="M3671" s="63">
        <f>DATEDIF(L3671,J3671,"D")</f>
        <v>56</v>
      </c>
      <c r="N3671" s="5">
        <v>56</v>
      </c>
      <c r="O3671" t="b">
        <v>0</v>
      </c>
      <c r="P3671">
        <v>65</v>
      </c>
      <c r="Q3671" t="b">
        <v>1</v>
      </c>
      <c r="R3671" t="s">
        <v>8271</v>
      </c>
      <c r="S3671" s="2">
        <f>IF(E3671=0,0,E3671/D3671*100)</f>
        <v>152.66666666666666</v>
      </c>
      <c r="T3671" s="4">
        <f>IF(E3671=0,0,E3671/P3671)</f>
        <v>70.461538461538467</v>
      </c>
      <c r="U3671" t="str">
        <f>PROPER(LEFT(R3671,(SEARCH("/",R3671)-2)+1))</f>
        <v>Theater</v>
      </c>
      <c r="V3671" t="str">
        <f>PROPER(RIGHT(R3671,LEN(R3671)-SEARCH("/",R3671)))</f>
        <v>Plays</v>
      </c>
    </row>
    <row r="3672" spans="1:22" x14ac:dyDescent="0.25">
      <c r="A3672">
        <v>4097</v>
      </c>
      <c r="B3672" s="7" t="s">
        <v>4093</v>
      </c>
      <c r="C3672" s="7" t="s">
        <v>8200</v>
      </c>
      <c r="D3672" s="4">
        <v>10000</v>
      </c>
      <c r="E3672" s="4">
        <v>0</v>
      </c>
      <c r="F3672" t="s">
        <v>8221</v>
      </c>
      <c r="G3672" t="s">
        <v>8225</v>
      </c>
      <c r="H3672" t="s">
        <v>8247</v>
      </c>
      <c r="I3672">
        <v>1454284500</v>
      </c>
      <c r="J3672" s="11">
        <f>(((I3672/60)/60)/24)+DATE(1970,1,1)</f>
        <v>42400.996527777781</v>
      </c>
      <c r="K3672">
        <v>1449431237</v>
      </c>
      <c r="L3672" s="15">
        <f>(((K3672/60)/60)/24)+DATE(1970,1,1)</f>
        <v>42344.824502314819</v>
      </c>
      <c r="M3672" s="63">
        <f>DATEDIF(L3672,J3672,"D")</f>
        <v>56</v>
      </c>
      <c r="N3672" s="5">
        <v>56</v>
      </c>
      <c r="O3672" t="b">
        <v>0</v>
      </c>
      <c r="P3672">
        <v>0</v>
      </c>
      <c r="Q3672" t="b">
        <v>0</v>
      </c>
      <c r="R3672" t="s">
        <v>8271</v>
      </c>
      <c r="S3672" s="2">
        <f>IF(E3672=0,0,E3672/D3672*100)</f>
        <v>0</v>
      </c>
      <c r="T3672" s="4">
        <f>IF(E3672=0,0,E3672/P3672)</f>
        <v>0</v>
      </c>
      <c r="U3672" t="str">
        <f>PROPER(LEFT(R3672,(SEARCH("/",R3672)-2)+1))</f>
        <v>Theater</v>
      </c>
      <c r="V3672" t="str">
        <f>PROPER(RIGHT(R3672,LEN(R3672)-SEARCH("/",R3672)))</f>
        <v>Plays</v>
      </c>
    </row>
    <row r="3673" spans="1:22" x14ac:dyDescent="0.25">
      <c r="A3673">
        <v>143</v>
      </c>
      <c r="B3673" s="7" t="s">
        <v>145</v>
      </c>
      <c r="C3673" s="7" t="s">
        <v>4253</v>
      </c>
      <c r="D3673" s="4">
        <v>5500</v>
      </c>
      <c r="E3673" s="4">
        <v>0</v>
      </c>
      <c r="F3673" t="s">
        <v>8220</v>
      </c>
      <c r="G3673" t="s">
        <v>8226</v>
      </c>
      <c r="H3673" t="s">
        <v>8248</v>
      </c>
      <c r="I3673">
        <v>1472882100</v>
      </c>
      <c r="J3673" s="11">
        <f>(((I3673/60)/60)/24)+DATE(1970,1,1)</f>
        <v>42616.246527777781</v>
      </c>
      <c r="K3673">
        <v>1467941542</v>
      </c>
      <c r="L3673" s="15">
        <f>(((K3673/60)/60)/24)+DATE(1970,1,1)</f>
        <v>42559.064143518524</v>
      </c>
      <c r="M3673" s="63">
        <f>DATEDIF(L3673,J3673,"D")</f>
        <v>57</v>
      </c>
      <c r="N3673" s="5">
        <v>57</v>
      </c>
      <c r="O3673" t="b">
        <v>0</v>
      </c>
      <c r="P3673">
        <v>0</v>
      </c>
      <c r="Q3673" t="b">
        <v>0</v>
      </c>
      <c r="R3673" t="s">
        <v>8267</v>
      </c>
      <c r="S3673" s="2">
        <f>IF(E3673=0,0,E3673/D3673*100)</f>
        <v>0</v>
      </c>
      <c r="T3673" s="4">
        <f>IF(E3673=0,0,E3673/P3673)</f>
        <v>0</v>
      </c>
      <c r="U3673" t="str">
        <f>PROPER(LEFT(R3673,(SEARCH("/",R3673)-2)+1))</f>
        <v>Film &amp; Video</v>
      </c>
      <c r="V3673" t="str">
        <f>PROPER(RIGHT(R3673,LEN(R3673)-SEARCH("/",R3673)))</f>
        <v>Science Fiction</v>
      </c>
    </row>
    <row r="3674" spans="1:22" x14ac:dyDescent="0.25">
      <c r="A3674">
        <v>338</v>
      </c>
      <c r="B3674" s="7" t="s">
        <v>339</v>
      </c>
      <c r="C3674" s="7" t="s">
        <v>4448</v>
      </c>
      <c r="D3674" s="4">
        <v>15000</v>
      </c>
      <c r="E3674" s="4">
        <v>16520.04</v>
      </c>
      <c r="F3674" t="s">
        <v>8219</v>
      </c>
      <c r="G3674" t="s">
        <v>8224</v>
      </c>
      <c r="H3674" t="s">
        <v>8246</v>
      </c>
      <c r="I3674">
        <v>1472864400</v>
      </c>
      <c r="J3674" s="11">
        <f>(((I3674/60)/60)/24)+DATE(1970,1,1)</f>
        <v>42616.041666666672</v>
      </c>
      <c r="K3674">
        <v>1468001290</v>
      </c>
      <c r="L3674" s="15">
        <f>(((K3674/60)/60)/24)+DATE(1970,1,1)</f>
        <v>42559.755671296298</v>
      </c>
      <c r="M3674" s="63">
        <f>DATEDIF(L3674,J3674,"D")</f>
        <v>57</v>
      </c>
      <c r="N3674" s="5">
        <v>57</v>
      </c>
      <c r="O3674" t="b">
        <v>1</v>
      </c>
      <c r="P3674">
        <v>236</v>
      </c>
      <c r="Q3674" t="b">
        <v>1</v>
      </c>
      <c r="R3674" t="s">
        <v>8269</v>
      </c>
      <c r="S3674" s="2">
        <f>IF(E3674=0,0,E3674/D3674*100)</f>
        <v>110.13360000000002</v>
      </c>
      <c r="T3674" s="4">
        <f>IF(E3674=0,0,E3674/P3674)</f>
        <v>70.000169491525426</v>
      </c>
      <c r="U3674" t="str">
        <f>PROPER(LEFT(R3674,(SEARCH("/",R3674)-2)+1))</f>
        <v>Film &amp; Video</v>
      </c>
      <c r="V3674" t="str">
        <f>PROPER(RIGHT(R3674,LEN(R3674)-SEARCH("/",R3674)))</f>
        <v>Documentary</v>
      </c>
    </row>
    <row r="3675" spans="1:22" x14ac:dyDescent="0.25">
      <c r="A3675">
        <v>786</v>
      </c>
      <c r="B3675" s="7" t="s">
        <v>787</v>
      </c>
      <c r="C3675" s="7" t="s">
        <v>4896</v>
      </c>
      <c r="D3675" s="4">
        <v>5000</v>
      </c>
      <c r="E3675" s="4">
        <v>7140</v>
      </c>
      <c r="F3675" t="s">
        <v>8219</v>
      </c>
      <c r="G3675" t="s">
        <v>8224</v>
      </c>
      <c r="H3675" t="s">
        <v>8246</v>
      </c>
      <c r="I3675">
        <v>1336751220</v>
      </c>
      <c r="J3675" s="11">
        <f>(((I3675/60)/60)/24)+DATE(1970,1,1)</f>
        <v>41040.657638888886</v>
      </c>
      <c r="K3675">
        <v>1331774434</v>
      </c>
      <c r="L3675" s="15">
        <f>(((K3675/60)/60)/24)+DATE(1970,1,1)</f>
        <v>40983.055949074071</v>
      </c>
      <c r="M3675" s="63">
        <f>DATEDIF(L3675,J3675,"D")</f>
        <v>57</v>
      </c>
      <c r="N3675" s="5">
        <v>57</v>
      </c>
      <c r="O3675" t="b">
        <v>0</v>
      </c>
      <c r="P3675">
        <v>44</v>
      </c>
      <c r="Q3675" t="b">
        <v>1</v>
      </c>
      <c r="R3675" t="s">
        <v>8276</v>
      </c>
      <c r="S3675" s="2">
        <f>IF(E3675=0,0,E3675/D3675*100)</f>
        <v>142.79999999999998</v>
      </c>
      <c r="T3675" s="4">
        <f>IF(E3675=0,0,E3675/P3675)</f>
        <v>162.27272727272728</v>
      </c>
      <c r="U3675" t="str">
        <f>PROPER(LEFT(R3675,(SEARCH("/",R3675)-2)+1))</f>
        <v>Music</v>
      </c>
      <c r="V3675" t="str">
        <f>PROPER(RIGHT(R3675,LEN(R3675)-SEARCH("/",R3675)))</f>
        <v>Rock</v>
      </c>
    </row>
    <row r="3676" spans="1:22" x14ac:dyDescent="0.25">
      <c r="A3676">
        <v>1010</v>
      </c>
      <c r="B3676" s="7" t="s">
        <v>1011</v>
      </c>
      <c r="C3676" s="7" t="s">
        <v>5120</v>
      </c>
      <c r="D3676" s="4">
        <v>115250</v>
      </c>
      <c r="E3676" s="4">
        <v>220</v>
      </c>
      <c r="F3676" t="s">
        <v>8220</v>
      </c>
      <c r="G3676" t="s">
        <v>8224</v>
      </c>
      <c r="H3676" t="s">
        <v>8246</v>
      </c>
      <c r="I3676">
        <v>1473044340</v>
      </c>
      <c r="J3676" s="11">
        <f>(((I3676/60)/60)/24)+DATE(1970,1,1)</f>
        <v>42618.124305555553</v>
      </c>
      <c r="K3676">
        <v>1468180462</v>
      </c>
      <c r="L3676" s="15">
        <f>(((K3676/60)/60)/24)+DATE(1970,1,1)</f>
        <v>42561.829421296294</v>
      </c>
      <c r="M3676" s="63">
        <f>DATEDIF(L3676,J3676,"D")</f>
        <v>57</v>
      </c>
      <c r="N3676" s="5">
        <v>57</v>
      </c>
      <c r="O3676" t="b">
        <v>0</v>
      </c>
      <c r="P3676">
        <v>4</v>
      </c>
      <c r="Q3676" t="b">
        <v>0</v>
      </c>
      <c r="R3676" t="s">
        <v>8273</v>
      </c>
      <c r="S3676" s="2">
        <f>IF(E3676=0,0,E3676/D3676*100)</f>
        <v>0.19088937093275488</v>
      </c>
      <c r="T3676" s="4">
        <f>IF(E3676=0,0,E3676/P3676)</f>
        <v>55</v>
      </c>
      <c r="U3676" t="str">
        <f>PROPER(LEFT(R3676,(SEARCH("/",R3676)-2)+1))</f>
        <v>Technology</v>
      </c>
      <c r="V3676" t="str">
        <f>PROPER(RIGHT(R3676,LEN(R3676)-SEARCH("/",R3676)))</f>
        <v>Wearables</v>
      </c>
    </row>
    <row r="3677" spans="1:22" x14ac:dyDescent="0.25">
      <c r="A3677">
        <v>1044</v>
      </c>
      <c r="B3677" s="7" t="s">
        <v>1045</v>
      </c>
      <c r="C3677" s="7" t="s">
        <v>5154</v>
      </c>
      <c r="D3677" s="4">
        <v>7000</v>
      </c>
      <c r="E3677" s="4">
        <v>6</v>
      </c>
      <c r="F3677" t="s">
        <v>8220</v>
      </c>
      <c r="G3677" t="s">
        <v>8224</v>
      </c>
      <c r="H3677" t="s">
        <v>8246</v>
      </c>
      <c r="I3677">
        <v>1425587220</v>
      </c>
      <c r="J3677" s="11">
        <f>(((I3677/60)/60)/24)+DATE(1970,1,1)</f>
        <v>42068.852083333331</v>
      </c>
      <c r="K3677">
        <v>1420668801</v>
      </c>
      <c r="L3677" s="15">
        <f>(((K3677/60)/60)/24)+DATE(1970,1,1)</f>
        <v>42011.925937499997</v>
      </c>
      <c r="M3677" s="63">
        <f>DATEDIF(L3677,J3677,"D")</f>
        <v>57</v>
      </c>
      <c r="N3677" s="5">
        <v>57</v>
      </c>
      <c r="O3677" t="b">
        <v>0</v>
      </c>
      <c r="P3677">
        <v>2</v>
      </c>
      <c r="Q3677" t="b">
        <v>0</v>
      </c>
      <c r="R3677" t="s">
        <v>8281</v>
      </c>
      <c r="S3677" s="2">
        <f>IF(E3677=0,0,E3677/D3677*100)</f>
        <v>8.5714285714285715E-2</v>
      </c>
      <c r="T3677" s="4">
        <f>IF(E3677=0,0,E3677/P3677)</f>
        <v>3</v>
      </c>
      <c r="U3677" t="str">
        <f>PROPER(LEFT(R3677,(SEARCH("/",R3677)-2)+1))</f>
        <v>Journalism</v>
      </c>
      <c r="V3677" t="str">
        <f>PROPER(RIGHT(R3677,LEN(R3677)-SEARCH("/",R3677)))</f>
        <v>Audio</v>
      </c>
    </row>
    <row r="3678" spans="1:22" x14ac:dyDescent="0.25">
      <c r="A3678">
        <v>1254</v>
      </c>
      <c r="B3678" s="7" t="s">
        <v>1255</v>
      </c>
      <c r="C3678" s="7" t="s">
        <v>5364</v>
      </c>
      <c r="D3678" s="4">
        <v>6700</v>
      </c>
      <c r="E3678" s="4">
        <v>13323</v>
      </c>
      <c r="F3678" t="s">
        <v>8219</v>
      </c>
      <c r="G3678" t="s">
        <v>8224</v>
      </c>
      <c r="H3678" t="s">
        <v>8246</v>
      </c>
      <c r="I3678">
        <v>1293857940</v>
      </c>
      <c r="J3678" s="11">
        <f>(((I3678/60)/60)/24)+DATE(1970,1,1)</f>
        <v>40544.207638888889</v>
      </c>
      <c r="K3678">
        <v>1288968886</v>
      </c>
      <c r="L3678" s="15">
        <f>(((K3678/60)/60)/24)+DATE(1970,1,1)</f>
        <v>40487.621365740742</v>
      </c>
      <c r="M3678" s="63">
        <f>DATEDIF(L3678,J3678,"D")</f>
        <v>57</v>
      </c>
      <c r="N3678" s="5">
        <v>57</v>
      </c>
      <c r="O3678" t="b">
        <v>1</v>
      </c>
      <c r="P3678">
        <v>141</v>
      </c>
      <c r="Q3678" t="b">
        <v>1</v>
      </c>
      <c r="R3678" t="s">
        <v>8276</v>
      </c>
      <c r="S3678" s="2">
        <f>IF(E3678=0,0,E3678/D3678*100)</f>
        <v>198.85074626865671</v>
      </c>
      <c r="T3678" s="4">
        <f>IF(E3678=0,0,E3678/P3678)</f>
        <v>94.489361702127653</v>
      </c>
      <c r="U3678" t="str">
        <f>PROPER(LEFT(R3678,(SEARCH("/",R3678)-2)+1))</f>
        <v>Music</v>
      </c>
      <c r="V3678" t="str">
        <f>PROPER(RIGHT(R3678,LEN(R3678)-SEARCH("/",R3678)))</f>
        <v>Rock</v>
      </c>
    </row>
    <row r="3679" spans="1:22" x14ac:dyDescent="0.25">
      <c r="A3679">
        <v>1582</v>
      </c>
      <c r="B3679" s="7" t="s">
        <v>1583</v>
      </c>
      <c r="C3679" s="7" t="s">
        <v>5692</v>
      </c>
      <c r="D3679" s="4">
        <v>1000</v>
      </c>
      <c r="E3679" s="4">
        <v>93</v>
      </c>
      <c r="F3679" t="s">
        <v>8221</v>
      </c>
      <c r="G3679" t="s">
        <v>8224</v>
      </c>
      <c r="H3679" t="s">
        <v>8246</v>
      </c>
      <c r="I3679">
        <v>1445894400</v>
      </c>
      <c r="J3679" s="11">
        <f>(((I3679/60)/60)/24)+DATE(1970,1,1)</f>
        <v>42303.888888888891</v>
      </c>
      <c r="K3679">
        <v>1440961053</v>
      </c>
      <c r="L3679" s="15">
        <f>(((K3679/60)/60)/24)+DATE(1970,1,1)</f>
        <v>42246.789965277778</v>
      </c>
      <c r="M3679" s="63">
        <f>DATEDIF(L3679,J3679,"D")</f>
        <v>57</v>
      </c>
      <c r="N3679" s="5">
        <v>57</v>
      </c>
      <c r="O3679" t="b">
        <v>0</v>
      </c>
      <c r="P3679">
        <v>3</v>
      </c>
      <c r="Q3679" t="b">
        <v>0</v>
      </c>
      <c r="R3679" t="s">
        <v>8291</v>
      </c>
      <c r="S3679" s="2">
        <f>IF(E3679=0,0,E3679/D3679*100)</f>
        <v>9.3000000000000007</v>
      </c>
      <c r="T3679" s="4">
        <f>IF(E3679=0,0,E3679/P3679)</f>
        <v>31</v>
      </c>
      <c r="U3679" t="str">
        <f>PROPER(LEFT(R3679,(SEARCH("/",R3679)-2)+1))</f>
        <v>Photography</v>
      </c>
      <c r="V3679" t="str">
        <f>PROPER(RIGHT(R3679,LEN(R3679)-SEARCH("/",R3679)))</f>
        <v>Places</v>
      </c>
    </row>
    <row r="3680" spans="1:22" x14ac:dyDescent="0.25">
      <c r="A3680">
        <v>1723</v>
      </c>
      <c r="B3680" s="7" t="s">
        <v>1724</v>
      </c>
      <c r="C3680" s="7" t="s">
        <v>5833</v>
      </c>
      <c r="D3680" s="4">
        <v>10000</v>
      </c>
      <c r="E3680" s="4">
        <v>650</v>
      </c>
      <c r="F3680" t="s">
        <v>8221</v>
      </c>
      <c r="G3680" t="s">
        <v>8224</v>
      </c>
      <c r="H3680" t="s">
        <v>8246</v>
      </c>
      <c r="I3680">
        <v>1435730400</v>
      </c>
      <c r="J3680" s="11">
        <f>(((I3680/60)/60)/24)+DATE(1970,1,1)</f>
        <v>42186.25</v>
      </c>
      <c r="K3680">
        <v>1430855315</v>
      </c>
      <c r="L3680" s="15">
        <f>(((K3680/60)/60)/24)+DATE(1970,1,1)</f>
        <v>42129.82540509259</v>
      </c>
      <c r="M3680" s="63">
        <f>DATEDIF(L3680,J3680,"D")</f>
        <v>57</v>
      </c>
      <c r="N3680" s="5">
        <v>57</v>
      </c>
      <c r="O3680" t="b">
        <v>0</v>
      </c>
      <c r="P3680">
        <v>3</v>
      </c>
      <c r="Q3680" t="b">
        <v>0</v>
      </c>
      <c r="R3680" t="s">
        <v>8293</v>
      </c>
      <c r="S3680" s="2">
        <f>IF(E3680=0,0,E3680/D3680*100)</f>
        <v>6.5</v>
      </c>
      <c r="T3680" s="4">
        <f>IF(E3680=0,0,E3680/P3680)</f>
        <v>216.66666666666666</v>
      </c>
      <c r="U3680" t="str">
        <f>PROPER(LEFT(R3680,(SEARCH("/",R3680)-2)+1))</f>
        <v>Music</v>
      </c>
      <c r="V3680" t="str">
        <f>PROPER(RIGHT(R3680,LEN(R3680)-SEARCH("/",R3680)))</f>
        <v>Faith</v>
      </c>
    </row>
    <row r="3681" spans="1:22" x14ac:dyDescent="0.25">
      <c r="A3681">
        <v>2077</v>
      </c>
      <c r="B3681" s="7" t="s">
        <v>2078</v>
      </c>
      <c r="C3681" s="7" t="s">
        <v>6187</v>
      </c>
      <c r="D3681" s="4">
        <v>50000</v>
      </c>
      <c r="E3681" s="4">
        <v>57754</v>
      </c>
      <c r="F3681" t="s">
        <v>8219</v>
      </c>
      <c r="G3681" t="s">
        <v>8224</v>
      </c>
      <c r="H3681" t="s">
        <v>8246</v>
      </c>
      <c r="I3681">
        <v>1433538000</v>
      </c>
      <c r="J3681" s="11">
        <f>(((I3681/60)/60)/24)+DATE(1970,1,1)</f>
        <v>42160.875</v>
      </c>
      <c r="K3681">
        <v>1428541276</v>
      </c>
      <c r="L3681" s="15">
        <f>(((K3681/60)/60)/24)+DATE(1970,1,1)</f>
        <v>42103.042546296296</v>
      </c>
      <c r="M3681" s="63">
        <f>DATEDIF(L3681,J3681,"D")</f>
        <v>57</v>
      </c>
      <c r="N3681" s="5">
        <v>57</v>
      </c>
      <c r="O3681" t="b">
        <v>0</v>
      </c>
      <c r="P3681">
        <v>188</v>
      </c>
      <c r="Q3681" t="b">
        <v>1</v>
      </c>
      <c r="R3681" t="s">
        <v>8295</v>
      </c>
      <c r="S3681" s="2">
        <f>IF(E3681=0,0,E3681/D3681*100)</f>
        <v>115.50800000000001</v>
      </c>
      <c r="T3681" s="4">
        <f>IF(E3681=0,0,E3681/P3681)</f>
        <v>307.20212765957444</v>
      </c>
      <c r="U3681" t="str">
        <f>PROPER(LEFT(R3681,(SEARCH("/",R3681)-2)+1))</f>
        <v>Technology</v>
      </c>
      <c r="V3681" t="str">
        <f>PROPER(RIGHT(R3681,LEN(R3681)-SEARCH("/",R3681)))</f>
        <v>Hardware</v>
      </c>
    </row>
    <row r="3682" spans="1:22" x14ac:dyDescent="0.25">
      <c r="A3682">
        <v>2210</v>
      </c>
      <c r="B3682" s="7" t="s">
        <v>2211</v>
      </c>
      <c r="C3682" s="7" t="s">
        <v>6320</v>
      </c>
      <c r="D3682" s="4">
        <v>4000</v>
      </c>
      <c r="E3682" s="4">
        <v>4457</v>
      </c>
      <c r="F3682" t="s">
        <v>8219</v>
      </c>
      <c r="G3682" t="s">
        <v>8224</v>
      </c>
      <c r="H3682" t="s">
        <v>8246</v>
      </c>
      <c r="I3682">
        <v>1334424960</v>
      </c>
      <c r="J3682" s="11">
        <f>(((I3682/60)/60)/24)+DATE(1970,1,1)</f>
        <v>41013.73333333333</v>
      </c>
      <c r="K3682">
        <v>1329442510</v>
      </c>
      <c r="L3682" s="15">
        <f>(((K3682/60)/60)/24)+DATE(1970,1,1)</f>
        <v>40956.066087962965</v>
      </c>
      <c r="M3682" s="63">
        <f>DATEDIF(L3682,J3682,"D")</f>
        <v>57</v>
      </c>
      <c r="N3682" s="5">
        <v>57</v>
      </c>
      <c r="O3682" t="b">
        <v>0</v>
      </c>
      <c r="P3682">
        <v>72</v>
      </c>
      <c r="Q3682" t="b">
        <v>1</v>
      </c>
      <c r="R3682" t="s">
        <v>8280</v>
      </c>
      <c r="S3682" s="2">
        <f>IF(E3682=0,0,E3682/D3682*100)</f>
        <v>111.425</v>
      </c>
      <c r="T3682" s="4">
        <f>IF(E3682=0,0,E3682/P3682)</f>
        <v>61.902777777777779</v>
      </c>
      <c r="U3682" t="str">
        <f>PROPER(LEFT(R3682,(SEARCH("/",R3682)-2)+1))</f>
        <v>Music</v>
      </c>
      <c r="V3682" t="str">
        <f>PROPER(RIGHT(R3682,LEN(R3682)-SEARCH("/",R3682)))</f>
        <v>Electronic Music</v>
      </c>
    </row>
    <row r="3683" spans="1:22" x14ac:dyDescent="0.25">
      <c r="A3683">
        <v>2358</v>
      </c>
      <c r="B3683" s="7" t="s">
        <v>2359</v>
      </c>
      <c r="C3683" s="7" t="s">
        <v>6468</v>
      </c>
      <c r="D3683" s="4">
        <v>1500</v>
      </c>
      <c r="E3683" s="4">
        <v>0</v>
      </c>
      <c r="F3683" t="s">
        <v>8220</v>
      </c>
      <c r="G3683" t="s">
        <v>8225</v>
      </c>
      <c r="H3683" t="s">
        <v>8247</v>
      </c>
      <c r="I3683">
        <v>1422664740</v>
      </c>
      <c r="J3683" s="11">
        <f>(((I3683/60)/60)/24)+DATE(1970,1,1)</f>
        <v>42035.027083333334</v>
      </c>
      <c r="K3683">
        <v>1417818036</v>
      </c>
      <c r="L3683" s="15">
        <f>(((K3683/60)/60)/24)+DATE(1970,1,1)</f>
        <v>41978.930972222224</v>
      </c>
      <c r="M3683" s="63">
        <f>DATEDIF(L3683,J3683,"D")</f>
        <v>57</v>
      </c>
      <c r="N3683" s="5">
        <v>57</v>
      </c>
      <c r="O3683" t="b">
        <v>0</v>
      </c>
      <c r="P3683">
        <v>0</v>
      </c>
      <c r="Q3683" t="b">
        <v>0</v>
      </c>
      <c r="R3683" t="s">
        <v>8272</v>
      </c>
      <c r="S3683" s="2">
        <f>IF(E3683=0,0,E3683/D3683*100)</f>
        <v>0</v>
      </c>
      <c r="T3683" s="4">
        <f>IF(E3683=0,0,E3683/P3683)</f>
        <v>0</v>
      </c>
      <c r="U3683" t="str">
        <f>PROPER(LEFT(R3683,(SEARCH("/",R3683)-2)+1))</f>
        <v>Technology</v>
      </c>
      <c r="V3683" t="str">
        <f>PROPER(RIGHT(R3683,LEN(R3683)-SEARCH("/",R3683)))</f>
        <v>Web</v>
      </c>
    </row>
    <row r="3684" spans="1:22" x14ac:dyDescent="0.25">
      <c r="A3684">
        <v>2550</v>
      </c>
      <c r="B3684" s="7" t="s">
        <v>2550</v>
      </c>
      <c r="C3684" s="7" t="s">
        <v>6660</v>
      </c>
      <c r="D3684" s="4">
        <v>6500</v>
      </c>
      <c r="E3684" s="4">
        <v>6555</v>
      </c>
      <c r="F3684" t="s">
        <v>8219</v>
      </c>
      <c r="G3684" t="s">
        <v>8224</v>
      </c>
      <c r="H3684" t="s">
        <v>8246</v>
      </c>
      <c r="I3684">
        <v>1444276740</v>
      </c>
      <c r="J3684" s="11">
        <f>(((I3684/60)/60)/24)+DATE(1970,1,1)</f>
        <v>42285.165972222225</v>
      </c>
      <c r="K3684">
        <v>1439392406</v>
      </c>
      <c r="L3684" s="15">
        <f>(((K3684/60)/60)/24)+DATE(1970,1,1)</f>
        <v>42228.634328703702</v>
      </c>
      <c r="M3684" s="63">
        <f>DATEDIF(L3684,J3684,"D")</f>
        <v>57</v>
      </c>
      <c r="N3684" s="5">
        <v>57</v>
      </c>
      <c r="O3684" t="b">
        <v>0</v>
      </c>
      <c r="P3684">
        <v>150</v>
      </c>
      <c r="Q3684" t="b">
        <v>1</v>
      </c>
      <c r="R3684" t="s">
        <v>8300</v>
      </c>
      <c r="S3684" s="2">
        <f>IF(E3684=0,0,E3684/D3684*100)</f>
        <v>100.84615384615385</v>
      </c>
      <c r="T3684" s="4">
        <f>IF(E3684=0,0,E3684/P3684)</f>
        <v>43.7</v>
      </c>
      <c r="U3684" t="str">
        <f>PROPER(LEFT(R3684,(SEARCH("/",R3684)-2)+1))</f>
        <v>Music</v>
      </c>
      <c r="V3684" t="str">
        <f>PROPER(RIGHT(R3684,LEN(R3684)-SEARCH("/",R3684)))</f>
        <v>Classical Music</v>
      </c>
    </row>
    <row r="3685" spans="1:22" x14ac:dyDescent="0.25">
      <c r="A3685">
        <v>3352</v>
      </c>
      <c r="B3685" s="7" t="s">
        <v>3351</v>
      </c>
      <c r="C3685" s="7" t="s">
        <v>7462</v>
      </c>
      <c r="D3685" s="4">
        <v>5000</v>
      </c>
      <c r="E3685" s="4">
        <v>5376</v>
      </c>
      <c r="F3685" t="s">
        <v>8219</v>
      </c>
      <c r="G3685" t="s">
        <v>8225</v>
      </c>
      <c r="H3685" t="s">
        <v>8247</v>
      </c>
      <c r="I3685">
        <v>1467414000</v>
      </c>
      <c r="J3685" s="11">
        <f>(((I3685/60)/60)/24)+DATE(1970,1,1)</f>
        <v>42552.958333333328</v>
      </c>
      <c r="K3685">
        <v>1462492178</v>
      </c>
      <c r="L3685" s="15">
        <f>(((K3685/60)/60)/24)+DATE(1970,1,1)</f>
        <v>42495.992800925931</v>
      </c>
      <c r="M3685" s="63">
        <f>DATEDIF(L3685,J3685,"D")</f>
        <v>57</v>
      </c>
      <c r="N3685" s="5">
        <v>57</v>
      </c>
      <c r="O3685" t="b">
        <v>0</v>
      </c>
      <c r="P3685">
        <v>70</v>
      </c>
      <c r="Q3685" t="b">
        <v>1</v>
      </c>
      <c r="R3685" t="s">
        <v>8271</v>
      </c>
      <c r="S3685" s="2">
        <f>IF(E3685=0,0,E3685/D3685*100)</f>
        <v>107.52</v>
      </c>
      <c r="T3685" s="4">
        <f>IF(E3685=0,0,E3685/P3685)</f>
        <v>76.8</v>
      </c>
      <c r="U3685" t="str">
        <f>PROPER(LEFT(R3685,(SEARCH("/",R3685)-2)+1))</f>
        <v>Theater</v>
      </c>
      <c r="V3685" t="str">
        <f>PROPER(RIGHT(R3685,LEN(R3685)-SEARCH("/",R3685)))</f>
        <v>Plays</v>
      </c>
    </row>
    <row r="3686" spans="1:22" x14ac:dyDescent="0.25">
      <c r="A3686">
        <v>3523</v>
      </c>
      <c r="B3686" s="7" t="s">
        <v>3522</v>
      </c>
      <c r="C3686" s="7" t="s">
        <v>7633</v>
      </c>
      <c r="D3686" s="4">
        <v>4000</v>
      </c>
      <c r="E3686" s="4">
        <v>4546</v>
      </c>
      <c r="F3686" t="s">
        <v>8219</v>
      </c>
      <c r="G3686" t="s">
        <v>8225</v>
      </c>
      <c r="H3686" t="s">
        <v>8247</v>
      </c>
      <c r="I3686">
        <v>1474844400</v>
      </c>
      <c r="J3686" s="11">
        <f>(((I3686/60)/60)/24)+DATE(1970,1,1)</f>
        <v>42638.958333333328</v>
      </c>
      <c r="K3686">
        <v>1469871148</v>
      </c>
      <c r="L3686" s="15">
        <f>(((K3686/60)/60)/24)+DATE(1970,1,1)</f>
        <v>42581.397546296299</v>
      </c>
      <c r="M3686" s="63">
        <f>DATEDIF(L3686,J3686,"D")</f>
        <v>57</v>
      </c>
      <c r="N3686" s="5">
        <v>57</v>
      </c>
      <c r="O3686" t="b">
        <v>0</v>
      </c>
      <c r="P3686">
        <v>80</v>
      </c>
      <c r="Q3686" t="b">
        <v>1</v>
      </c>
      <c r="R3686" t="s">
        <v>8271</v>
      </c>
      <c r="S3686" s="2">
        <f>IF(E3686=0,0,E3686/D3686*100)</f>
        <v>113.65</v>
      </c>
      <c r="T3686" s="4">
        <f>IF(E3686=0,0,E3686/P3686)</f>
        <v>56.825000000000003</v>
      </c>
      <c r="U3686" t="str">
        <f>PROPER(LEFT(R3686,(SEARCH("/",R3686)-2)+1))</f>
        <v>Theater</v>
      </c>
      <c r="V3686" t="str">
        <f>PROPER(RIGHT(R3686,LEN(R3686)-SEARCH("/",R3686)))</f>
        <v>Plays</v>
      </c>
    </row>
    <row r="3687" spans="1:22" x14ac:dyDescent="0.25">
      <c r="A3687">
        <v>184</v>
      </c>
      <c r="B3687" s="7" t="s">
        <v>186</v>
      </c>
      <c r="C3687" s="7" t="s">
        <v>4294</v>
      </c>
      <c r="D3687" s="4">
        <v>1500</v>
      </c>
      <c r="E3687" s="4">
        <v>51</v>
      </c>
      <c r="F3687" t="s">
        <v>8221</v>
      </c>
      <c r="G3687" t="s">
        <v>8229</v>
      </c>
      <c r="H3687" t="s">
        <v>8251</v>
      </c>
      <c r="I3687">
        <v>1409543940</v>
      </c>
      <c r="J3687" s="11">
        <f>(((I3687/60)/60)/24)+DATE(1970,1,1)</f>
        <v>41883.165972222225</v>
      </c>
      <c r="K3687">
        <v>1404586762</v>
      </c>
      <c r="L3687" s="15">
        <f>(((K3687/60)/60)/24)+DATE(1970,1,1)</f>
        <v>41825.791226851856</v>
      </c>
      <c r="M3687" s="63">
        <f>DATEDIF(L3687,J3687,"D")</f>
        <v>58</v>
      </c>
      <c r="N3687" s="5">
        <v>58</v>
      </c>
      <c r="O3687" t="b">
        <v>0</v>
      </c>
      <c r="P3687">
        <v>2</v>
      </c>
      <c r="Q3687" t="b">
        <v>0</v>
      </c>
      <c r="R3687" t="s">
        <v>8268</v>
      </c>
      <c r="S3687" s="2">
        <f>IF(E3687=0,0,E3687/D3687*100)</f>
        <v>3.4000000000000004</v>
      </c>
      <c r="T3687" s="4">
        <f>IF(E3687=0,0,E3687/P3687)</f>
        <v>25.5</v>
      </c>
      <c r="U3687" t="str">
        <f>PROPER(LEFT(R3687,(SEARCH("/",R3687)-2)+1))</f>
        <v>Film &amp; Video</v>
      </c>
      <c r="V3687" t="str">
        <f>PROPER(RIGHT(R3687,LEN(R3687)-SEARCH("/",R3687)))</f>
        <v>Drama</v>
      </c>
    </row>
    <row r="3688" spans="1:22" x14ac:dyDescent="0.25">
      <c r="A3688">
        <v>1240</v>
      </c>
      <c r="B3688" s="7" t="s">
        <v>1241</v>
      </c>
      <c r="C3688" s="7" t="s">
        <v>5350</v>
      </c>
      <c r="D3688" s="4">
        <v>8000</v>
      </c>
      <c r="E3688" s="4">
        <v>241</v>
      </c>
      <c r="F3688" t="s">
        <v>8220</v>
      </c>
      <c r="G3688" t="s">
        <v>8224</v>
      </c>
      <c r="H3688" t="s">
        <v>8246</v>
      </c>
      <c r="I3688">
        <v>1373665860</v>
      </c>
      <c r="J3688" s="11">
        <f>(((I3688/60)/60)/24)+DATE(1970,1,1)</f>
        <v>41467.910416666666</v>
      </c>
      <c r="K3688">
        <v>1368579457</v>
      </c>
      <c r="L3688" s="15">
        <f>(((K3688/60)/60)/24)+DATE(1970,1,1)</f>
        <v>41409.040011574078</v>
      </c>
      <c r="M3688" s="63">
        <f>DATEDIF(L3688,J3688,"D")</f>
        <v>58</v>
      </c>
      <c r="N3688" s="5">
        <v>58</v>
      </c>
      <c r="O3688" t="b">
        <v>0</v>
      </c>
      <c r="P3688">
        <v>8</v>
      </c>
      <c r="Q3688" t="b">
        <v>0</v>
      </c>
      <c r="R3688" t="s">
        <v>8286</v>
      </c>
      <c r="S3688" s="2">
        <f>IF(E3688=0,0,E3688/D3688*100)</f>
        <v>3.0124999999999997</v>
      </c>
      <c r="T3688" s="4">
        <f>IF(E3688=0,0,E3688/P3688)</f>
        <v>30.125</v>
      </c>
      <c r="U3688" t="str">
        <f>PROPER(LEFT(R3688,(SEARCH("/",R3688)-2)+1))</f>
        <v>Music</v>
      </c>
      <c r="V3688" t="str">
        <f>PROPER(RIGHT(R3688,LEN(R3688)-SEARCH("/",R3688)))</f>
        <v>World Music</v>
      </c>
    </row>
    <row r="3689" spans="1:22" x14ac:dyDescent="0.25">
      <c r="A3689">
        <v>1460</v>
      </c>
      <c r="B3689" s="7" t="s">
        <v>1461</v>
      </c>
      <c r="C3689" s="7" t="s">
        <v>5570</v>
      </c>
      <c r="D3689" s="4">
        <v>25000000</v>
      </c>
      <c r="E3689" s="4">
        <v>0</v>
      </c>
      <c r="F3689" t="s">
        <v>8220</v>
      </c>
      <c r="G3689" t="s">
        <v>8224</v>
      </c>
      <c r="H3689" t="s">
        <v>8246</v>
      </c>
      <c r="I3689">
        <v>1417391100</v>
      </c>
      <c r="J3689" s="11">
        <f>(((I3689/60)/60)/24)+DATE(1970,1,1)</f>
        <v>41973.989583333328</v>
      </c>
      <c r="K3689">
        <v>1412371898</v>
      </c>
      <c r="L3689" s="15">
        <f>(((K3689/60)/60)/24)+DATE(1970,1,1)</f>
        <v>41915.896967592591</v>
      </c>
      <c r="M3689" s="63">
        <f>DATEDIF(L3689,J3689,"D")</f>
        <v>58</v>
      </c>
      <c r="N3689" s="5">
        <v>58</v>
      </c>
      <c r="O3689" t="b">
        <v>0</v>
      </c>
      <c r="P3689">
        <v>0</v>
      </c>
      <c r="Q3689" t="b">
        <v>0</v>
      </c>
      <c r="R3689" t="s">
        <v>8287</v>
      </c>
      <c r="S3689" s="2">
        <f>IF(E3689=0,0,E3689/D3689*100)</f>
        <v>0</v>
      </c>
      <c r="T3689" s="4">
        <f>IF(E3689=0,0,E3689/P3689)</f>
        <v>0</v>
      </c>
      <c r="U3689" t="str">
        <f>PROPER(LEFT(R3689,(SEARCH("/",R3689)-2)+1))</f>
        <v>Publishing</v>
      </c>
      <c r="V3689" t="str">
        <f>PROPER(RIGHT(R3689,LEN(R3689)-SEARCH("/",R3689)))</f>
        <v>Translations</v>
      </c>
    </row>
    <row r="3690" spans="1:22" x14ac:dyDescent="0.25">
      <c r="A3690">
        <v>1484</v>
      </c>
      <c r="B3690" s="7" t="s">
        <v>1485</v>
      </c>
      <c r="C3690" s="7" t="s">
        <v>5594</v>
      </c>
      <c r="D3690" s="4">
        <v>2000</v>
      </c>
      <c r="E3690" s="4">
        <v>0</v>
      </c>
      <c r="F3690" t="s">
        <v>8221</v>
      </c>
      <c r="G3690" t="s">
        <v>8224</v>
      </c>
      <c r="H3690" t="s">
        <v>8246</v>
      </c>
      <c r="I3690">
        <v>1342882260</v>
      </c>
      <c r="J3690" s="11">
        <f>(((I3690/60)/60)/24)+DATE(1970,1,1)</f>
        <v>41111.618750000001</v>
      </c>
      <c r="K3690">
        <v>1337834963</v>
      </c>
      <c r="L3690" s="15">
        <f>(((K3690/60)/60)/24)+DATE(1970,1,1)</f>
        <v>41053.200960648144</v>
      </c>
      <c r="M3690" s="63">
        <f>DATEDIF(L3690,J3690,"D")</f>
        <v>58</v>
      </c>
      <c r="N3690" s="5">
        <v>58</v>
      </c>
      <c r="O3690" t="b">
        <v>0</v>
      </c>
      <c r="P3690">
        <v>0</v>
      </c>
      <c r="Q3690" t="b">
        <v>0</v>
      </c>
      <c r="R3690" t="s">
        <v>8275</v>
      </c>
      <c r="S3690" s="2">
        <f>IF(E3690=0,0,E3690/D3690*100)</f>
        <v>0</v>
      </c>
      <c r="T3690" s="4">
        <f>IF(E3690=0,0,E3690/P3690)</f>
        <v>0</v>
      </c>
      <c r="U3690" t="str">
        <f>PROPER(LEFT(R3690,(SEARCH("/",R3690)-2)+1))</f>
        <v>Publishing</v>
      </c>
      <c r="V3690" t="str">
        <f>PROPER(RIGHT(R3690,LEN(R3690)-SEARCH("/",R3690)))</f>
        <v>Fiction</v>
      </c>
    </row>
    <row r="3691" spans="1:22" x14ac:dyDescent="0.25">
      <c r="A3691">
        <v>2416</v>
      </c>
      <c r="B3691" s="7" t="s">
        <v>2417</v>
      </c>
      <c r="C3691" s="7" t="s">
        <v>6526</v>
      </c>
      <c r="D3691" s="4">
        <v>20000</v>
      </c>
      <c r="E3691" s="4">
        <v>5</v>
      </c>
      <c r="F3691" t="s">
        <v>8221</v>
      </c>
      <c r="G3691" t="s">
        <v>8224</v>
      </c>
      <c r="H3691" t="s">
        <v>8246</v>
      </c>
      <c r="I3691">
        <v>1426345200</v>
      </c>
      <c r="J3691" s="11">
        <f>(((I3691/60)/60)/24)+DATE(1970,1,1)</f>
        <v>42077.625</v>
      </c>
      <c r="K3691">
        <v>1421343743</v>
      </c>
      <c r="L3691" s="15">
        <f>(((K3691/60)/60)/24)+DATE(1970,1,1)</f>
        <v>42019.737766203703</v>
      </c>
      <c r="M3691" s="63">
        <f>DATEDIF(L3691,J3691,"D")</f>
        <v>58</v>
      </c>
      <c r="N3691" s="5">
        <v>58</v>
      </c>
      <c r="O3691" t="b">
        <v>0</v>
      </c>
      <c r="P3691">
        <v>1</v>
      </c>
      <c r="Q3691" t="b">
        <v>0</v>
      </c>
      <c r="R3691" t="s">
        <v>8284</v>
      </c>
      <c r="S3691" s="2">
        <f>IF(E3691=0,0,E3691/D3691*100)</f>
        <v>2.5000000000000001E-2</v>
      </c>
      <c r="T3691" s="4">
        <f>IF(E3691=0,0,E3691/P3691)</f>
        <v>5</v>
      </c>
      <c r="U3691" t="str">
        <f>PROPER(LEFT(R3691,(SEARCH("/",R3691)-2)+1))</f>
        <v>Food</v>
      </c>
      <c r="V3691" t="str">
        <f>PROPER(RIGHT(R3691,LEN(R3691)-SEARCH("/",R3691)))</f>
        <v>Food Trucks</v>
      </c>
    </row>
    <row r="3692" spans="1:22" x14ac:dyDescent="0.25">
      <c r="A3692">
        <v>2731</v>
      </c>
      <c r="B3692" s="7" t="s">
        <v>2731</v>
      </c>
      <c r="C3692" s="7" t="s">
        <v>6841</v>
      </c>
      <c r="D3692" s="4">
        <v>30000</v>
      </c>
      <c r="E3692" s="4">
        <v>31291</v>
      </c>
      <c r="F3692" t="s">
        <v>8219</v>
      </c>
      <c r="G3692" t="s">
        <v>8224</v>
      </c>
      <c r="H3692" t="s">
        <v>8246</v>
      </c>
      <c r="I3692">
        <v>1413604800</v>
      </c>
      <c r="J3692" s="11">
        <f>(((I3692/60)/60)/24)+DATE(1970,1,1)</f>
        <v>41930.166666666664</v>
      </c>
      <c r="K3692">
        <v>1408624622</v>
      </c>
      <c r="L3692" s="15">
        <f>(((K3692/60)/60)/24)+DATE(1970,1,1)</f>
        <v>41872.525717592594</v>
      </c>
      <c r="M3692" s="63">
        <f>DATEDIF(L3692,J3692,"D")</f>
        <v>58</v>
      </c>
      <c r="N3692" s="5">
        <v>58</v>
      </c>
      <c r="O3692" t="b">
        <v>0</v>
      </c>
      <c r="P3692">
        <v>37</v>
      </c>
      <c r="Q3692" t="b">
        <v>1</v>
      </c>
      <c r="R3692" t="s">
        <v>8295</v>
      </c>
      <c r="S3692" s="2">
        <f>IF(E3692=0,0,E3692/D3692*100)</f>
        <v>104.30333333333333</v>
      </c>
      <c r="T3692" s="4">
        <f>IF(E3692=0,0,E3692/P3692)</f>
        <v>845.70270270270271</v>
      </c>
      <c r="U3692" t="str">
        <f>PROPER(LEFT(R3692,(SEARCH("/",R3692)-2)+1))</f>
        <v>Technology</v>
      </c>
      <c r="V3692" t="str">
        <f>PROPER(RIGHT(R3692,LEN(R3692)-SEARCH("/",R3692)))</f>
        <v>Hardware</v>
      </c>
    </row>
    <row r="3693" spans="1:22" x14ac:dyDescent="0.25">
      <c r="A3693">
        <v>2935</v>
      </c>
      <c r="B3693" s="7" t="s">
        <v>2935</v>
      </c>
      <c r="C3693" s="7" t="s">
        <v>7045</v>
      </c>
      <c r="D3693" s="4">
        <v>3500</v>
      </c>
      <c r="E3693" s="4">
        <v>3531</v>
      </c>
      <c r="F3693" t="s">
        <v>8219</v>
      </c>
      <c r="G3693" t="s">
        <v>8224</v>
      </c>
      <c r="H3693" t="s">
        <v>8246</v>
      </c>
      <c r="I3693">
        <v>1472490000</v>
      </c>
      <c r="J3693" s="11">
        <f>(((I3693/60)/60)/24)+DATE(1970,1,1)</f>
        <v>42611.708333333328</v>
      </c>
      <c r="K3693">
        <v>1467468008</v>
      </c>
      <c r="L3693" s="15">
        <f>(((K3693/60)/60)/24)+DATE(1970,1,1)</f>
        <v>42553.583425925928</v>
      </c>
      <c r="M3693" s="63">
        <f>DATEDIF(L3693,J3693,"D")</f>
        <v>58</v>
      </c>
      <c r="N3693" s="5">
        <v>58</v>
      </c>
      <c r="O3693" t="b">
        <v>0</v>
      </c>
      <c r="P3693">
        <v>39</v>
      </c>
      <c r="Q3693" t="b">
        <v>1</v>
      </c>
      <c r="R3693" t="s">
        <v>8305</v>
      </c>
      <c r="S3693" s="2">
        <f>IF(E3693=0,0,E3693/D3693*100)</f>
        <v>100.88571428571429</v>
      </c>
      <c r="T3693" s="4">
        <f>IF(E3693=0,0,E3693/P3693)</f>
        <v>90.538461538461533</v>
      </c>
      <c r="U3693" t="str">
        <f>PROPER(LEFT(R3693,(SEARCH("/",R3693)-2)+1))</f>
        <v>Theater</v>
      </c>
      <c r="V3693" t="str">
        <f>PROPER(RIGHT(R3693,LEN(R3693)-SEARCH("/",R3693)))</f>
        <v>Musical</v>
      </c>
    </row>
    <row r="3694" spans="1:22" x14ac:dyDescent="0.25">
      <c r="A3694">
        <v>3073</v>
      </c>
      <c r="B3694" s="7" t="s">
        <v>3073</v>
      </c>
      <c r="C3694" s="7" t="s">
        <v>7183</v>
      </c>
      <c r="D3694" s="4">
        <v>2800000</v>
      </c>
      <c r="E3694" s="4">
        <v>645</v>
      </c>
      <c r="F3694" t="s">
        <v>8221</v>
      </c>
      <c r="G3694" t="s">
        <v>8224</v>
      </c>
      <c r="H3694" t="s">
        <v>8246</v>
      </c>
      <c r="I3694">
        <v>1434309540</v>
      </c>
      <c r="J3694" s="11">
        <f>(((I3694/60)/60)/24)+DATE(1970,1,1)</f>
        <v>42169.804861111115</v>
      </c>
      <c r="K3694">
        <v>1429287900</v>
      </c>
      <c r="L3694" s="15">
        <f>(((K3694/60)/60)/24)+DATE(1970,1,1)</f>
        <v>42111.684027777781</v>
      </c>
      <c r="M3694" s="63">
        <f>DATEDIF(L3694,J3694,"D")</f>
        <v>58</v>
      </c>
      <c r="N3694" s="5">
        <v>58</v>
      </c>
      <c r="O3694" t="b">
        <v>0</v>
      </c>
      <c r="P3694">
        <v>7</v>
      </c>
      <c r="Q3694" t="b">
        <v>0</v>
      </c>
      <c r="R3694" t="s">
        <v>8303</v>
      </c>
      <c r="S3694" s="2">
        <f>IF(E3694=0,0,E3694/D3694*100)</f>
        <v>2.3035714285714284E-2</v>
      </c>
      <c r="T3694" s="4">
        <f>IF(E3694=0,0,E3694/P3694)</f>
        <v>92.142857142857139</v>
      </c>
      <c r="U3694" t="str">
        <f>PROPER(LEFT(R3694,(SEARCH("/",R3694)-2)+1))</f>
        <v>Theater</v>
      </c>
      <c r="V3694" t="str">
        <f>PROPER(RIGHT(R3694,LEN(R3694)-SEARCH("/",R3694)))</f>
        <v>Spaces</v>
      </c>
    </row>
    <row r="3695" spans="1:22" x14ac:dyDescent="0.25">
      <c r="A3695">
        <v>3592</v>
      </c>
      <c r="B3695" s="7" t="s">
        <v>3591</v>
      </c>
      <c r="C3695" s="7" t="s">
        <v>7702</v>
      </c>
      <c r="D3695" s="4">
        <v>2000</v>
      </c>
      <c r="E3695" s="4">
        <v>2545</v>
      </c>
      <c r="F3695" t="s">
        <v>8219</v>
      </c>
      <c r="G3695" t="s">
        <v>8224</v>
      </c>
      <c r="H3695" t="s">
        <v>8246</v>
      </c>
      <c r="I3695">
        <v>1423630740</v>
      </c>
      <c r="J3695" s="11">
        <f>(((I3695/60)/60)/24)+DATE(1970,1,1)</f>
        <v>42046.207638888889</v>
      </c>
      <c r="K3695">
        <v>1418673307</v>
      </c>
      <c r="L3695" s="15">
        <f>(((K3695/60)/60)/24)+DATE(1970,1,1)</f>
        <v>41988.829942129625</v>
      </c>
      <c r="M3695" s="63">
        <f>DATEDIF(L3695,J3695,"D")</f>
        <v>58</v>
      </c>
      <c r="N3695" s="5">
        <v>58</v>
      </c>
      <c r="O3695" t="b">
        <v>0</v>
      </c>
      <c r="P3695">
        <v>35</v>
      </c>
      <c r="Q3695" t="b">
        <v>1</v>
      </c>
      <c r="R3695" t="s">
        <v>8271</v>
      </c>
      <c r="S3695" s="2">
        <f>IF(E3695=0,0,E3695/D3695*100)</f>
        <v>127.25</v>
      </c>
      <c r="T3695" s="4">
        <f>IF(E3695=0,0,E3695/P3695)</f>
        <v>72.714285714285708</v>
      </c>
      <c r="U3695" t="str">
        <f>PROPER(LEFT(R3695,(SEARCH("/",R3695)-2)+1))</f>
        <v>Theater</v>
      </c>
      <c r="V3695" t="str">
        <f>PROPER(RIGHT(R3695,LEN(R3695)-SEARCH("/",R3695)))</f>
        <v>Plays</v>
      </c>
    </row>
    <row r="3696" spans="1:22" x14ac:dyDescent="0.25">
      <c r="A3696">
        <v>3629</v>
      </c>
      <c r="B3696" s="7" t="s">
        <v>3627</v>
      </c>
      <c r="C3696" s="7" t="s">
        <v>7739</v>
      </c>
      <c r="D3696" s="4">
        <v>1000000</v>
      </c>
      <c r="E3696" s="4">
        <v>2</v>
      </c>
      <c r="F3696" t="s">
        <v>8221</v>
      </c>
      <c r="G3696" t="s">
        <v>8224</v>
      </c>
      <c r="H3696" t="s">
        <v>8246</v>
      </c>
      <c r="I3696">
        <v>1462467600</v>
      </c>
      <c r="J3696" s="11">
        <f>(((I3696/60)/60)/24)+DATE(1970,1,1)</f>
        <v>42495.708333333328</v>
      </c>
      <c r="K3696">
        <v>1457403364</v>
      </c>
      <c r="L3696" s="15">
        <f>(((K3696/60)/60)/24)+DATE(1970,1,1)</f>
        <v>42437.094490740739</v>
      </c>
      <c r="M3696" s="63">
        <f>DATEDIF(L3696,J3696,"D")</f>
        <v>58</v>
      </c>
      <c r="N3696" s="5">
        <v>58</v>
      </c>
      <c r="O3696" t="b">
        <v>0</v>
      </c>
      <c r="P3696">
        <v>2</v>
      </c>
      <c r="Q3696" t="b">
        <v>0</v>
      </c>
      <c r="R3696" t="s">
        <v>8305</v>
      </c>
      <c r="S3696" s="2">
        <f>IF(E3696=0,0,E3696/D3696*100)</f>
        <v>1.9999999999999998E-4</v>
      </c>
      <c r="T3696" s="4">
        <f>IF(E3696=0,0,E3696/P3696)</f>
        <v>1</v>
      </c>
      <c r="U3696" t="str">
        <f>PROPER(LEFT(R3696,(SEARCH("/",R3696)-2)+1))</f>
        <v>Theater</v>
      </c>
      <c r="V3696" t="str">
        <f>PROPER(RIGHT(R3696,LEN(R3696)-SEARCH("/",R3696)))</f>
        <v>Musical</v>
      </c>
    </row>
    <row r="3697" spans="1:22" x14ac:dyDescent="0.25">
      <c r="A3697">
        <v>3715</v>
      </c>
      <c r="B3697" s="7" t="s">
        <v>3712</v>
      </c>
      <c r="C3697" s="7" t="s">
        <v>7825</v>
      </c>
      <c r="D3697" s="4">
        <v>3500</v>
      </c>
      <c r="E3697" s="4">
        <v>3590</v>
      </c>
      <c r="F3697" t="s">
        <v>8219</v>
      </c>
      <c r="G3697" t="s">
        <v>8225</v>
      </c>
      <c r="H3697" t="s">
        <v>8247</v>
      </c>
      <c r="I3697">
        <v>1427806320</v>
      </c>
      <c r="J3697" s="11">
        <f>(((I3697/60)/60)/24)+DATE(1970,1,1)</f>
        <v>42094.536111111112</v>
      </c>
      <c r="K3697">
        <v>1422834819</v>
      </c>
      <c r="L3697" s="15">
        <f>(((K3697/60)/60)/24)+DATE(1970,1,1)</f>
        <v>42036.995590277773</v>
      </c>
      <c r="M3697" s="63">
        <f>DATEDIF(L3697,J3697,"D")</f>
        <v>58</v>
      </c>
      <c r="N3697" s="5">
        <v>58</v>
      </c>
      <c r="O3697" t="b">
        <v>0</v>
      </c>
      <c r="P3697">
        <v>27</v>
      </c>
      <c r="Q3697" t="b">
        <v>1</v>
      </c>
      <c r="R3697" t="s">
        <v>8271</v>
      </c>
      <c r="S3697" s="2">
        <f>IF(E3697=0,0,E3697/D3697*100)</f>
        <v>102.57142857142858</v>
      </c>
      <c r="T3697" s="4">
        <f>IF(E3697=0,0,E3697/P3697)</f>
        <v>132.96296296296296</v>
      </c>
      <c r="U3697" t="str">
        <f>PROPER(LEFT(R3697,(SEARCH("/",R3697)-2)+1))</f>
        <v>Theater</v>
      </c>
      <c r="V3697" t="str">
        <f>PROPER(RIGHT(R3697,LEN(R3697)-SEARCH("/",R3697)))</f>
        <v>Plays</v>
      </c>
    </row>
    <row r="3698" spans="1:22" x14ac:dyDescent="0.25">
      <c r="A3698">
        <v>4019</v>
      </c>
      <c r="B3698" s="7" t="s">
        <v>4015</v>
      </c>
      <c r="C3698" s="7" t="s">
        <v>8124</v>
      </c>
      <c r="D3698" s="4">
        <v>3500</v>
      </c>
      <c r="E3698" s="4">
        <v>29</v>
      </c>
      <c r="F3698" t="s">
        <v>8221</v>
      </c>
      <c r="G3698" t="s">
        <v>8224</v>
      </c>
      <c r="H3698" t="s">
        <v>8246</v>
      </c>
      <c r="I3698">
        <v>1460737680</v>
      </c>
      <c r="J3698" s="11">
        <f>(((I3698/60)/60)/24)+DATE(1970,1,1)</f>
        <v>42475.686111111107</v>
      </c>
      <c r="K3698">
        <v>1455725596</v>
      </c>
      <c r="L3698" s="15">
        <f>(((K3698/60)/60)/24)+DATE(1970,1,1)</f>
        <v>42417.675879629634</v>
      </c>
      <c r="M3698" s="63">
        <f>DATEDIF(L3698,J3698,"D")</f>
        <v>58</v>
      </c>
      <c r="N3698" s="5">
        <v>58</v>
      </c>
      <c r="O3698" t="b">
        <v>0</v>
      </c>
      <c r="P3698">
        <v>4</v>
      </c>
      <c r="Q3698" t="b">
        <v>0</v>
      </c>
      <c r="R3698" t="s">
        <v>8271</v>
      </c>
      <c r="S3698" s="2">
        <f>IF(E3698=0,0,E3698/D3698*100)</f>
        <v>0.82857142857142851</v>
      </c>
      <c r="T3698" s="4">
        <f>IF(E3698=0,0,E3698/P3698)</f>
        <v>7.25</v>
      </c>
      <c r="U3698" t="str">
        <f>PROPER(LEFT(R3698,(SEARCH("/",R3698)-2)+1))</f>
        <v>Theater</v>
      </c>
      <c r="V3698" t="str">
        <f>PROPER(RIGHT(R3698,LEN(R3698)-SEARCH("/",R3698)))</f>
        <v>Plays</v>
      </c>
    </row>
    <row r="3699" spans="1:22" x14ac:dyDescent="0.25">
      <c r="A3699">
        <v>222</v>
      </c>
      <c r="B3699" s="7" t="s">
        <v>224</v>
      </c>
      <c r="C3699" s="7" t="s">
        <v>4332</v>
      </c>
      <c r="D3699" s="4">
        <v>1000</v>
      </c>
      <c r="E3699" s="4">
        <v>130</v>
      </c>
      <c r="F3699" t="s">
        <v>8221</v>
      </c>
      <c r="G3699" t="s">
        <v>8224</v>
      </c>
      <c r="H3699" t="s">
        <v>8246</v>
      </c>
      <c r="I3699">
        <v>1427423940</v>
      </c>
      <c r="J3699" s="11">
        <f>(((I3699/60)/60)/24)+DATE(1970,1,1)</f>
        <v>42090.110416666663</v>
      </c>
      <c r="K3699">
        <v>1422383318</v>
      </c>
      <c r="L3699" s="15">
        <f>(((K3699/60)/60)/24)+DATE(1970,1,1)</f>
        <v>42031.769884259258</v>
      </c>
      <c r="M3699" s="63">
        <f>DATEDIF(L3699,J3699,"D")</f>
        <v>59</v>
      </c>
      <c r="N3699" s="5">
        <v>59</v>
      </c>
      <c r="O3699" t="b">
        <v>0</v>
      </c>
      <c r="P3699">
        <v>2</v>
      </c>
      <c r="Q3699" t="b">
        <v>0</v>
      </c>
      <c r="R3699" t="s">
        <v>8268</v>
      </c>
      <c r="S3699" s="2">
        <f>IF(E3699=0,0,E3699/D3699*100)</f>
        <v>13</v>
      </c>
      <c r="T3699" s="4">
        <f>IF(E3699=0,0,E3699/P3699)</f>
        <v>65</v>
      </c>
      <c r="U3699" t="str">
        <f>PROPER(LEFT(R3699,(SEARCH("/",R3699)-2)+1))</f>
        <v>Film &amp; Video</v>
      </c>
      <c r="V3699" t="str">
        <f>PROPER(RIGHT(R3699,LEN(R3699)-SEARCH("/",R3699)))</f>
        <v>Drama</v>
      </c>
    </row>
    <row r="3700" spans="1:22" x14ac:dyDescent="0.25">
      <c r="A3700">
        <v>298</v>
      </c>
      <c r="B3700" s="7" t="s">
        <v>299</v>
      </c>
      <c r="C3700" s="7" t="s">
        <v>4408</v>
      </c>
      <c r="D3700" s="4">
        <v>126000</v>
      </c>
      <c r="E3700" s="4">
        <v>137254.84</v>
      </c>
      <c r="F3700" t="s">
        <v>8219</v>
      </c>
      <c r="G3700" t="s">
        <v>8224</v>
      </c>
      <c r="H3700" t="s">
        <v>8246</v>
      </c>
      <c r="I3700">
        <v>1399669200</v>
      </c>
      <c r="J3700" s="11">
        <f>(((I3700/60)/60)/24)+DATE(1970,1,1)</f>
        <v>41768.875</v>
      </c>
      <c r="K3700">
        <v>1394536048</v>
      </c>
      <c r="L3700" s="15">
        <f>(((K3700/60)/60)/24)+DATE(1970,1,1)</f>
        <v>41709.463518518518</v>
      </c>
      <c r="M3700" s="63">
        <f>DATEDIF(L3700,J3700,"D")</f>
        <v>59</v>
      </c>
      <c r="N3700" s="5">
        <v>59</v>
      </c>
      <c r="O3700" t="b">
        <v>1</v>
      </c>
      <c r="P3700">
        <v>2436</v>
      </c>
      <c r="Q3700" t="b">
        <v>1</v>
      </c>
      <c r="R3700" t="s">
        <v>8269</v>
      </c>
      <c r="S3700" s="2">
        <f>IF(E3700=0,0,E3700/D3700*100)</f>
        <v>108.93241269841269</v>
      </c>
      <c r="T3700" s="4">
        <f>IF(E3700=0,0,E3700/P3700)</f>
        <v>56.344351395730705</v>
      </c>
      <c r="U3700" t="str">
        <f>PROPER(LEFT(R3700,(SEARCH("/",R3700)-2)+1))</f>
        <v>Film &amp; Video</v>
      </c>
      <c r="V3700" t="str">
        <f>PROPER(RIGHT(R3700,LEN(R3700)-SEARCH("/",R3700)))</f>
        <v>Documentary</v>
      </c>
    </row>
    <row r="3701" spans="1:22" x14ac:dyDescent="0.25">
      <c r="A3701">
        <v>500</v>
      </c>
      <c r="B3701" s="7" t="s">
        <v>501</v>
      </c>
      <c r="C3701" s="7" t="s">
        <v>4610</v>
      </c>
      <c r="D3701" s="4">
        <v>6500</v>
      </c>
      <c r="E3701" s="4">
        <v>215</v>
      </c>
      <c r="F3701" t="s">
        <v>8221</v>
      </c>
      <c r="G3701" t="s">
        <v>8224</v>
      </c>
      <c r="H3701" t="s">
        <v>8246</v>
      </c>
      <c r="I3701">
        <v>1273356960</v>
      </c>
      <c r="J3701" s="11">
        <f>(((I3701/60)/60)/24)+DATE(1970,1,1)</f>
        <v>40306.927777777775</v>
      </c>
      <c r="K3701">
        <v>1268255751</v>
      </c>
      <c r="L3701" s="15">
        <f>(((K3701/60)/60)/24)+DATE(1970,1,1)</f>
        <v>40247.886006944449</v>
      </c>
      <c r="M3701" s="63">
        <f>DATEDIF(L3701,J3701,"D")</f>
        <v>59</v>
      </c>
      <c r="N3701" s="5">
        <v>59</v>
      </c>
      <c r="O3701" t="b">
        <v>0</v>
      </c>
      <c r="P3701">
        <v>4</v>
      </c>
      <c r="Q3701" t="b">
        <v>0</v>
      </c>
      <c r="R3701" t="s">
        <v>8270</v>
      </c>
      <c r="S3701" s="2">
        <f>IF(E3701=0,0,E3701/D3701*100)</f>
        <v>3.3076923076923079</v>
      </c>
      <c r="T3701" s="4">
        <f>IF(E3701=0,0,E3701/P3701)</f>
        <v>53.75</v>
      </c>
      <c r="U3701" t="str">
        <f>PROPER(LEFT(R3701,(SEARCH("/",R3701)-2)+1))</f>
        <v>Film &amp; Video</v>
      </c>
      <c r="V3701" t="str">
        <f>PROPER(RIGHT(R3701,LEN(R3701)-SEARCH("/",R3701)))</f>
        <v>Animation</v>
      </c>
    </row>
    <row r="3702" spans="1:22" x14ac:dyDescent="0.25">
      <c r="A3702">
        <v>508</v>
      </c>
      <c r="B3702" s="7" t="s">
        <v>509</v>
      </c>
      <c r="C3702" s="7" t="s">
        <v>4618</v>
      </c>
      <c r="D3702" s="4">
        <v>50000</v>
      </c>
      <c r="E3702" s="4">
        <v>400</v>
      </c>
      <c r="F3702" t="s">
        <v>8221</v>
      </c>
      <c r="G3702" t="s">
        <v>8224</v>
      </c>
      <c r="H3702" t="s">
        <v>8246</v>
      </c>
      <c r="I3702">
        <v>1337955240</v>
      </c>
      <c r="J3702" s="11">
        <f>(((I3702/60)/60)/24)+DATE(1970,1,1)</f>
        <v>41054.593055555553</v>
      </c>
      <c r="K3702">
        <v>1332808501</v>
      </c>
      <c r="L3702" s="15">
        <f>(((K3702/60)/60)/24)+DATE(1970,1,1)</f>
        <v>40995.024317129632</v>
      </c>
      <c r="M3702" s="63">
        <f>DATEDIF(L3702,J3702,"D")</f>
        <v>59</v>
      </c>
      <c r="N3702" s="5">
        <v>59</v>
      </c>
      <c r="O3702" t="b">
        <v>0</v>
      </c>
      <c r="P3702">
        <v>3</v>
      </c>
      <c r="Q3702" t="b">
        <v>0</v>
      </c>
      <c r="R3702" t="s">
        <v>8270</v>
      </c>
      <c r="S3702" s="2">
        <f>IF(E3702=0,0,E3702/D3702*100)</f>
        <v>0.8</v>
      </c>
      <c r="T3702" s="4">
        <f>IF(E3702=0,0,E3702/P3702)</f>
        <v>133.33333333333334</v>
      </c>
      <c r="U3702" t="str">
        <f>PROPER(LEFT(R3702,(SEARCH("/",R3702)-2)+1))</f>
        <v>Film &amp; Video</v>
      </c>
      <c r="V3702" t="str">
        <f>PROPER(RIGHT(R3702,LEN(R3702)-SEARCH("/",R3702)))</f>
        <v>Animation</v>
      </c>
    </row>
    <row r="3703" spans="1:22" x14ac:dyDescent="0.25">
      <c r="A3703">
        <v>573</v>
      </c>
      <c r="B3703" s="7" t="s">
        <v>574</v>
      </c>
      <c r="C3703" s="7" t="s">
        <v>4683</v>
      </c>
      <c r="D3703" s="4">
        <v>88888</v>
      </c>
      <c r="E3703" s="4">
        <v>346</v>
      </c>
      <c r="F3703" t="s">
        <v>8221</v>
      </c>
      <c r="G3703" t="s">
        <v>8224</v>
      </c>
      <c r="H3703" t="s">
        <v>8246</v>
      </c>
      <c r="I3703">
        <v>1421543520</v>
      </c>
      <c r="J3703" s="11">
        <f>(((I3703/60)/60)/24)+DATE(1970,1,1)</f>
        <v>42022.05</v>
      </c>
      <c r="K3703">
        <v>1416445931</v>
      </c>
      <c r="L3703" s="15">
        <f>(((K3703/60)/60)/24)+DATE(1970,1,1)</f>
        <v>41963.050127314811</v>
      </c>
      <c r="M3703" s="63">
        <f>DATEDIF(L3703,J3703,"D")</f>
        <v>59</v>
      </c>
      <c r="N3703" s="5">
        <v>59</v>
      </c>
      <c r="O3703" t="b">
        <v>0</v>
      </c>
      <c r="P3703">
        <v>9</v>
      </c>
      <c r="Q3703" t="b">
        <v>0</v>
      </c>
      <c r="R3703" t="s">
        <v>8272</v>
      </c>
      <c r="S3703" s="2">
        <f>IF(E3703=0,0,E3703/D3703*100)</f>
        <v>0.38925389253892539</v>
      </c>
      <c r="T3703" s="4">
        <f>IF(E3703=0,0,E3703/P3703)</f>
        <v>38.444444444444443</v>
      </c>
      <c r="U3703" t="str">
        <f>PROPER(LEFT(R3703,(SEARCH("/",R3703)-2)+1))</f>
        <v>Technology</v>
      </c>
      <c r="V3703" t="str">
        <f>PROPER(RIGHT(R3703,LEN(R3703)-SEARCH("/",R3703)))</f>
        <v>Web</v>
      </c>
    </row>
    <row r="3704" spans="1:22" x14ac:dyDescent="0.25">
      <c r="A3704">
        <v>627</v>
      </c>
      <c r="B3704" s="7" t="s">
        <v>628</v>
      </c>
      <c r="C3704" s="7" t="s">
        <v>4737</v>
      </c>
      <c r="D3704" s="4">
        <v>450000</v>
      </c>
      <c r="E3704" s="4">
        <v>90</v>
      </c>
      <c r="F3704" t="s">
        <v>8220</v>
      </c>
      <c r="G3704" t="s">
        <v>8235</v>
      </c>
      <c r="H3704" t="s">
        <v>8255</v>
      </c>
      <c r="I3704">
        <v>1457996400</v>
      </c>
      <c r="J3704" s="11">
        <f>(((I3704/60)/60)/24)+DATE(1970,1,1)</f>
        <v>42443.958333333328</v>
      </c>
      <c r="K3704">
        <v>1452842511</v>
      </c>
      <c r="L3704" s="15">
        <f>(((K3704/60)/60)/24)+DATE(1970,1,1)</f>
        <v>42384.306840277779</v>
      </c>
      <c r="M3704" s="63">
        <f>DATEDIF(L3704,J3704,"D")</f>
        <v>59</v>
      </c>
      <c r="N3704" s="5">
        <v>59</v>
      </c>
      <c r="O3704" t="b">
        <v>0</v>
      </c>
      <c r="P3704">
        <v>1</v>
      </c>
      <c r="Q3704" t="b">
        <v>0</v>
      </c>
      <c r="R3704" t="s">
        <v>8272</v>
      </c>
      <c r="S3704" s="2">
        <f>IF(E3704=0,0,E3704/D3704*100)</f>
        <v>0.02</v>
      </c>
      <c r="T3704" s="4">
        <f>IF(E3704=0,0,E3704/P3704)</f>
        <v>90</v>
      </c>
      <c r="U3704" t="str">
        <f>PROPER(LEFT(R3704,(SEARCH("/",R3704)-2)+1))</f>
        <v>Technology</v>
      </c>
      <c r="V3704" t="str">
        <f>PROPER(RIGHT(R3704,LEN(R3704)-SEARCH("/",R3704)))</f>
        <v>Web</v>
      </c>
    </row>
    <row r="3705" spans="1:22" x14ac:dyDescent="0.25">
      <c r="A3705">
        <v>856</v>
      </c>
      <c r="B3705" s="7" t="s">
        <v>857</v>
      </c>
      <c r="C3705" s="7" t="s">
        <v>4966</v>
      </c>
      <c r="D3705" s="4">
        <v>250</v>
      </c>
      <c r="E3705" s="4">
        <v>545</v>
      </c>
      <c r="F3705" t="s">
        <v>8219</v>
      </c>
      <c r="G3705" t="s">
        <v>8236</v>
      </c>
      <c r="H3705" t="s">
        <v>8249</v>
      </c>
      <c r="I3705">
        <v>1477422000</v>
      </c>
      <c r="J3705" s="11">
        <f>(((I3705/60)/60)/24)+DATE(1970,1,1)</f>
        <v>42668.791666666672</v>
      </c>
      <c r="K3705">
        <v>1472282956</v>
      </c>
      <c r="L3705" s="15">
        <f>(((K3705/60)/60)/24)+DATE(1970,1,1)</f>
        <v>42609.311990740738</v>
      </c>
      <c r="M3705" s="63">
        <f>DATEDIF(L3705,J3705,"D")</f>
        <v>59</v>
      </c>
      <c r="N3705" s="5">
        <v>59</v>
      </c>
      <c r="O3705" t="b">
        <v>0</v>
      </c>
      <c r="P3705">
        <v>28</v>
      </c>
      <c r="Q3705" t="b">
        <v>1</v>
      </c>
      <c r="R3705" t="s">
        <v>8277</v>
      </c>
      <c r="S3705" s="2">
        <f>IF(E3705=0,0,E3705/D3705*100)</f>
        <v>218.00000000000003</v>
      </c>
      <c r="T3705" s="4">
        <f>IF(E3705=0,0,E3705/P3705)</f>
        <v>19.464285714285715</v>
      </c>
      <c r="U3705" t="str">
        <f>PROPER(LEFT(R3705,(SEARCH("/",R3705)-2)+1))</f>
        <v>Music</v>
      </c>
      <c r="V3705" t="str">
        <f>PROPER(RIGHT(R3705,LEN(R3705)-SEARCH("/",R3705)))</f>
        <v>Metal</v>
      </c>
    </row>
    <row r="3706" spans="1:22" x14ac:dyDescent="0.25">
      <c r="A3706">
        <v>1343</v>
      </c>
      <c r="B3706" s="7" t="s">
        <v>1344</v>
      </c>
      <c r="C3706" s="7" t="s">
        <v>5453</v>
      </c>
      <c r="D3706" s="4">
        <v>50000</v>
      </c>
      <c r="E3706" s="4">
        <v>51149</v>
      </c>
      <c r="F3706" t="s">
        <v>8220</v>
      </c>
      <c r="G3706" t="s">
        <v>8224</v>
      </c>
      <c r="H3706" t="s">
        <v>8246</v>
      </c>
      <c r="I3706">
        <v>1471579140</v>
      </c>
      <c r="J3706" s="11">
        <f>(((I3706/60)/60)/24)+DATE(1970,1,1)</f>
        <v>42601.165972222225</v>
      </c>
      <c r="K3706">
        <v>1466512683</v>
      </c>
      <c r="L3706" s="15">
        <f>(((K3706/60)/60)/24)+DATE(1970,1,1)</f>
        <v>42542.526423611111</v>
      </c>
      <c r="M3706" s="63">
        <f>DATEDIF(L3706,J3706,"D")</f>
        <v>59</v>
      </c>
      <c r="N3706" s="5">
        <v>59</v>
      </c>
      <c r="O3706" t="b">
        <v>0</v>
      </c>
      <c r="P3706">
        <v>323</v>
      </c>
      <c r="Q3706" t="b">
        <v>0</v>
      </c>
      <c r="R3706" t="s">
        <v>8273</v>
      </c>
      <c r="S3706" s="2">
        <f>IF(E3706=0,0,E3706/D3706*100)</f>
        <v>102.298</v>
      </c>
      <c r="T3706" s="4">
        <f>IF(E3706=0,0,E3706/P3706)</f>
        <v>158.35603715170279</v>
      </c>
      <c r="U3706" t="str">
        <f>PROPER(LEFT(R3706,(SEARCH("/",R3706)-2)+1))</f>
        <v>Technology</v>
      </c>
      <c r="V3706" t="str">
        <f>PROPER(RIGHT(R3706,LEN(R3706)-SEARCH("/",R3706)))</f>
        <v>Wearables</v>
      </c>
    </row>
    <row r="3707" spans="1:22" x14ac:dyDescent="0.25">
      <c r="A3707">
        <v>1491</v>
      </c>
      <c r="B3707" s="7" t="s">
        <v>1492</v>
      </c>
      <c r="C3707" s="7" t="s">
        <v>5601</v>
      </c>
      <c r="D3707" s="4">
        <v>1200</v>
      </c>
      <c r="E3707" s="4">
        <v>100</v>
      </c>
      <c r="F3707" t="s">
        <v>8221</v>
      </c>
      <c r="G3707" t="s">
        <v>8224</v>
      </c>
      <c r="H3707" t="s">
        <v>8246</v>
      </c>
      <c r="I3707">
        <v>1424014680</v>
      </c>
      <c r="J3707" s="11">
        <f>(((I3707/60)/60)/24)+DATE(1970,1,1)</f>
        <v>42050.651388888888</v>
      </c>
      <c r="K3707">
        <v>1418922443</v>
      </c>
      <c r="L3707" s="15">
        <f>(((K3707/60)/60)/24)+DATE(1970,1,1)</f>
        <v>41991.713460648149</v>
      </c>
      <c r="M3707" s="63">
        <f>DATEDIF(L3707,J3707,"D")</f>
        <v>59</v>
      </c>
      <c r="N3707" s="5">
        <v>59</v>
      </c>
      <c r="O3707" t="b">
        <v>0</v>
      </c>
      <c r="P3707">
        <v>1</v>
      </c>
      <c r="Q3707" t="b">
        <v>0</v>
      </c>
      <c r="R3707" t="s">
        <v>8275</v>
      </c>
      <c r="S3707" s="2">
        <f>IF(E3707=0,0,E3707/D3707*100)</f>
        <v>8.3333333333333321</v>
      </c>
      <c r="T3707" s="4">
        <f>IF(E3707=0,0,E3707/P3707)</f>
        <v>100</v>
      </c>
      <c r="U3707" t="str">
        <f>PROPER(LEFT(R3707,(SEARCH("/",R3707)-2)+1))</f>
        <v>Publishing</v>
      </c>
      <c r="V3707" t="str">
        <f>PROPER(RIGHT(R3707,LEN(R3707)-SEARCH("/",R3707)))</f>
        <v>Fiction</v>
      </c>
    </row>
    <row r="3708" spans="1:22" x14ac:dyDescent="0.25">
      <c r="A3708">
        <v>1507</v>
      </c>
      <c r="B3708" s="7" t="s">
        <v>1508</v>
      </c>
      <c r="C3708" s="7" t="s">
        <v>5617</v>
      </c>
      <c r="D3708" s="4">
        <v>1200</v>
      </c>
      <c r="E3708" s="4">
        <v>2580</v>
      </c>
      <c r="F3708" t="s">
        <v>8219</v>
      </c>
      <c r="G3708" t="s">
        <v>8224</v>
      </c>
      <c r="H3708" t="s">
        <v>8246</v>
      </c>
      <c r="I3708">
        <v>1273911000</v>
      </c>
      <c r="J3708" s="11">
        <f>(((I3708/60)/60)/24)+DATE(1970,1,1)</f>
        <v>40313.340277777781</v>
      </c>
      <c r="K3708">
        <v>1268822909</v>
      </c>
      <c r="L3708" s="15">
        <f>(((K3708/60)/60)/24)+DATE(1970,1,1)</f>
        <v>40254.450335648151</v>
      </c>
      <c r="M3708" s="63">
        <f>DATEDIF(L3708,J3708,"D")</f>
        <v>59</v>
      </c>
      <c r="N3708" s="5">
        <v>59</v>
      </c>
      <c r="O3708" t="b">
        <v>1</v>
      </c>
      <c r="P3708">
        <v>33</v>
      </c>
      <c r="Q3708" t="b">
        <v>1</v>
      </c>
      <c r="R3708" t="s">
        <v>8285</v>
      </c>
      <c r="S3708" s="2">
        <f>IF(E3708=0,0,E3708/D3708*100)</f>
        <v>215</v>
      </c>
      <c r="T3708" s="4">
        <f>IF(E3708=0,0,E3708/P3708)</f>
        <v>78.181818181818187</v>
      </c>
      <c r="U3708" t="str">
        <f>PROPER(LEFT(R3708,(SEARCH("/",R3708)-2)+1))</f>
        <v>Photography</v>
      </c>
      <c r="V3708" t="str">
        <f>PROPER(RIGHT(R3708,LEN(R3708)-SEARCH("/",R3708)))</f>
        <v>Photobooks</v>
      </c>
    </row>
    <row r="3709" spans="1:22" x14ac:dyDescent="0.25">
      <c r="A3709">
        <v>1558</v>
      </c>
      <c r="B3709" s="7" t="s">
        <v>1559</v>
      </c>
      <c r="C3709" s="7" t="s">
        <v>5668</v>
      </c>
      <c r="D3709" s="4">
        <v>750</v>
      </c>
      <c r="E3709" s="4">
        <v>35</v>
      </c>
      <c r="F3709" t="s">
        <v>8221</v>
      </c>
      <c r="G3709" t="s">
        <v>8225</v>
      </c>
      <c r="H3709" t="s">
        <v>8247</v>
      </c>
      <c r="I3709">
        <v>1440763920</v>
      </c>
      <c r="J3709" s="11">
        <f>(((I3709/60)/60)/24)+DATE(1970,1,1)</f>
        <v>42244.508333333331</v>
      </c>
      <c r="K3709">
        <v>1435656759</v>
      </c>
      <c r="L3709" s="15">
        <f>(((K3709/60)/60)/24)+DATE(1970,1,1)</f>
        <v>42185.397673611107</v>
      </c>
      <c r="M3709" s="63">
        <f>DATEDIF(L3709,J3709,"D")</f>
        <v>59</v>
      </c>
      <c r="N3709" s="5">
        <v>59</v>
      </c>
      <c r="O3709" t="b">
        <v>0</v>
      </c>
      <c r="P3709">
        <v>3</v>
      </c>
      <c r="Q3709" t="b">
        <v>0</v>
      </c>
      <c r="R3709" t="s">
        <v>8289</v>
      </c>
      <c r="S3709" s="2">
        <f>IF(E3709=0,0,E3709/D3709*100)</f>
        <v>4.666666666666667</v>
      </c>
      <c r="T3709" s="4">
        <f>IF(E3709=0,0,E3709/P3709)</f>
        <v>11.666666666666666</v>
      </c>
      <c r="U3709" t="str">
        <f>PROPER(LEFT(R3709,(SEARCH("/",R3709)-2)+1))</f>
        <v>Photography</v>
      </c>
      <c r="V3709" t="str">
        <f>PROPER(RIGHT(R3709,LEN(R3709)-SEARCH("/",R3709)))</f>
        <v>Nature</v>
      </c>
    </row>
    <row r="3710" spans="1:22" x14ac:dyDescent="0.25">
      <c r="A3710">
        <v>1739</v>
      </c>
      <c r="B3710" s="7" t="s">
        <v>1740</v>
      </c>
      <c r="C3710" s="7" t="s">
        <v>5849</v>
      </c>
      <c r="D3710" s="4">
        <v>1000</v>
      </c>
      <c r="E3710" s="4">
        <v>1</v>
      </c>
      <c r="F3710" t="s">
        <v>8221</v>
      </c>
      <c r="G3710" t="s">
        <v>8224</v>
      </c>
      <c r="H3710" t="s">
        <v>8246</v>
      </c>
      <c r="I3710">
        <v>1462391932</v>
      </c>
      <c r="J3710" s="11">
        <f>(((I3710/60)/60)/24)+DATE(1970,1,1)</f>
        <v>42494.832546296297</v>
      </c>
      <c r="K3710">
        <v>1457297932</v>
      </c>
      <c r="L3710" s="15">
        <f>(((K3710/60)/60)/24)+DATE(1970,1,1)</f>
        <v>42435.874212962968</v>
      </c>
      <c r="M3710" s="63">
        <f>DATEDIF(L3710,J3710,"D")</f>
        <v>59</v>
      </c>
      <c r="N3710" s="5">
        <v>59</v>
      </c>
      <c r="O3710" t="b">
        <v>0</v>
      </c>
      <c r="P3710">
        <v>1</v>
      </c>
      <c r="Q3710" t="b">
        <v>0</v>
      </c>
      <c r="R3710" t="s">
        <v>8293</v>
      </c>
      <c r="S3710" s="2">
        <f>IF(E3710=0,0,E3710/D3710*100)</f>
        <v>0.1</v>
      </c>
      <c r="T3710" s="4">
        <f>IF(E3710=0,0,E3710/P3710)</f>
        <v>1</v>
      </c>
      <c r="U3710" t="str">
        <f>PROPER(LEFT(R3710,(SEARCH("/",R3710)-2)+1))</f>
        <v>Music</v>
      </c>
      <c r="V3710" t="str">
        <f>PROPER(RIGHT(R3710,LEN(R3710)-SEARCH("/",R3710)))</f>
        <v>Faith</v>
      </c>
    </row>
    <row r="3711" spans="1:22" x14ac:dyDescent="0.25">
      <c r="A3711">
        <v>2475</v>
      </c>
      <c r="B3711" s="7" t="s">
        <v>2476</v>
      </c>
      <c r="C3711" s="7" t="s">
        <v>6585</v>
      </c>
      <c r="D3711" s="4">
        <v>2500</v>
      </c>
      <c r="E3711" s="4">
        <v>2618</v>
      </c>
      <c r="F3711" t="s">
        <v>8219</v>
      </c>
      <c r="G3711" t="s">
        <v>8224</v>
      </c>
      <c r="H3711" t="s">
        <v>8246</v>
      </c>
      <c r="I3711">
        <v>1278799200</v>
      </c>
      <c r="J3711" s="11">
        <f>(((I3711/60)/60)/24)+DATE(1970,1,1)</f>
        <v>40369.916666666664</v>
      </c>
      <c r="K3711">
        <v>1273647255</v>
      </c>
      <c r="L3711" s="15">
        <f>(((K3711/60)/60)/24)+DATE(1970,1,1)</f>
        <v>40310.287673611114</v>
      </c>
      <c r="M3711" s="63">
        <f>DATEDIF(L3711,J3711,"D")</f>
        <v>59</v>
      </c>
      <c r="N3711" s="5">
        <v>59</v>
      </c>
      <c r="O3711" t="b">
        <v>0</v>
      </c>
      <c r="P3711">
        <v>81</v>
      </c>
      <c r="Q3711" t="b">
        <v>1</v>
      </c>
      <c r="R3711" t="s">
        <v>8279</v>
      </c>
      <c r="S3711" s="2">
        <f>IF(E3711=0,0,E3711/D3711*100)</f>
        <v>104.71999999999998</v>
      </c>
      <c r="T3711" s="4">
        <f>IF(E3711=0,0,E3711/P3711)</f>
        <v>32.320987654320987</v>
      </c>
      <c r="U3711" t="str">
        <f>PROPER(LEFT(R3711,(SEARCH("/",R3711)-2)+1))</f>
        <v>Music</v>
      </c>
      <c r="V3711" t="str">
        <f>PROPER(RIGHT(R3711,LEN(R3711)-SEARCH("/",R3711)))</f>
        <v>Indie Rock</v>
      </c>
    </row>
    <row r="3712" spans="1:22" x14ac:dyDescent="0.25">
      <c r="A3712">
        <v>2565</v>
      </c>
      <c r="B3712" s="7" t="s">
        <v>2565</v>
      </c>
      <c r="C3712" s="7" t="s">
        <v>6675</v>
      </c>
      <c r="D3712" s="4">
        <v>10000</v>
      </c>
      <c r="E3712" s="4">
        <v>100</v>
      </c>
      <c r="F3712" t="s">
        <v>8220</v>
      </c>
      <c r="G3712" t="s">
        <v>8224</v>
      </c>
      <c r="H3712" t="s">
        <v>8246</v>
      </c>
      <c r="I3712">
        <v>1462827000</v>
      </c>
      <c r="J3712" s="11">
        <f>(((I3712/60)/60)/24)+DATE(1970,1,1)</f>
        <v>42499.868055555555</v>
      </c>
      <c r="K3712">
        <v>1457710589</v>
      </c>
      <c r="L3712" s="15">
        <f>(((K3712/60)/60)/24)+DATE(1970,1,1)</f>
        <v>42440.650335648148</v>
      </c>
      <c r="M3712" s="63">
        <f>DATEDIF(L3712,J3712,"D")</f>
        <v>59</v>
      </c>
      <c r="N3712" s="5">
        <v>59</v>
      </c>
      <c r="O3712" t="b">
        <v>0</v>
      </c>
      <c r="P3712">
        <v>1</v>
      </c>
      <c r="Q3712" t="b">
        <v>0</v>
      </c>
      <c r="R3712" t="s">
        <v>8284</v>
      </c>
      <c r="S3712" s="2">
        <f>IF(E3712=0,0,E3712/D3712*100)</f>
        <v>1</v>
      </c>
      <c r="T3712" s="4">
        <f>IF(E3712=0,0,E3712/P3712)</f>
        <v>100</v>
      </c>
      <c r="U3712" t="str">
        <f>PROPER(LEFT(R3712,(SEARCH("/",R3712)-2)+1))</f>
        <v>Food</v>
      </c>
      <c r="V3712" t="str">
        <f>PROPER(RIGHT(R3712,LEN(R3712)-SEARCH("/",R3712)))</f>
        <v>Food Trucks</v>
      </c>
    </row>
    <row r="3713" spans="1:22" x14ac:dyDescent="0.25">
      <c r="A3713">
        <v>2719</v>
      </c>
      <c r="B3713" s="7" t="s">
        <v>2719</v>
      </c>
      <c r="C3713" s="7" t="s">
        <v>6829</v>
      </c>
      <c r="D3713" s="4">
        <v>6000</v>
      </c>
      <c r="E3713" s="4">
        <v>6530</v>
      </c>
      <c r="F3713" t="s">
        <v>8219</v>
      </c>
      <c r="G3713" t="s">
        <v>8224</v>
      </c>
      <c r="H3713" t="s">
        <v>8246</v>
      </c>
      <c r="I3713">
        <v>1460936694</v>
      </c>
      <c r="J3713" s="11">
        <f>(((I3713/60)/60)/24)+DATE(1970,1,1)</f>
        <v>42477.989513888882</v>
      </c>
      <c r="K3713">
        <v>1455756294</v>
      </c>
      <c r="L3713" s="15">
        <f>(((K3713/60)/60)/24)+DATE(1970,1,1)</f>
        <v>42418.031180555554</v>
      </c>
      <c r="M3713" s="63">
        <f>DATEDIF(L3713,J3713,"D")</f>
        <v>59</v>
      </c>
      <c r="N3713" s="5">
        <v>59</v>
      </c>
      <c r="O3713" t="b">
        <v>0</v>
      </c>
      <c r="P3713">
        <v>69</v>
      </c>
      <c r="Q3713" t="b">
        <v>1</v>
      </c>
      <c r="R3713" t="s">
        <v>8303</v>
      </c>
      <c r="S3713" s="2">
        <f>IF(E3713=0,0,E3713/D3713*100)</f>
        <v>108.83333333333334</v>
      </c>
      <c r="T3713" s="4">
        <f>IF(E3713=0,0,E3713/P3713)</f>
        <v>94.637681159420296</v>
      </c>
      <c r="U3713" t="str">
        <f>PROPER(LEFT(R3713,(SEARCH("/",R3713)-2)+1))</f>
        <v>Theater</v>
      </c>
      <c r="V3713" t="str">
        <f>PROPER(RIGHT(R3713,LEN(R3713)-SEARCH("/",R3713)))</f>
        <v>Spaces</v>
      </c>
    </row>
    <row r="3714" spans="1:22" x14ac:dyDescent="0.25">
      <c r="A3714">
        <v>2762</v>
      </c>
      <c r="B3714" s="7" t="s">
        <v>2762</v>
      </c>
      <c r="C3714" s="7" t="s">
        <v>6872</v>
      </c>
      <c r="D3714" s="4">
        <v>3250</v>
      </c>
      <c r="E3714" s="4">
        <v>25</v>
      </c>
      <c r="F3714" t="s">
        <v>8221</v>
      </c>
      <c r="G3714" t="s">
        <v>8224</v>
      </c>
      <c r="H3714" t="s">
        <v>8246</v>
      </c>
      <c r="I3714">
        <v>1332114795</v>
      </c>
      <c r="J3714" s="11">
        <f>(((I3714/60)/60)/24)+DATE(1970,1,1)</f>
        <v>40986.995312500003</v>
      </c>
      <c r="K3714">
        <v>1326934395</v>
      </c>
      <c r="L3714" s="15">
        <f>(((K3714/60)/60)/24)+DATE(1970,1,1)</f>
        <v>40927.036979166667</v>
      </c>
      <c r="M3714" s="63">
        <f>DATEDIF(L3714,J3714,"D")</f>
        <v>59</v>
      </c>
      <c r="N3714" s="5">
        <v>59</v>
      </c>
      <c r="O3714" t="b">
        <v>0</v>
      </c>
      <c r="P3714">
        <v>1</v>
      </c>
      <c r="Q3714" t="b">
        <v>0</v>
      </c>
      <c r="R3714" t="s">
        <v>8304</v>
      </c>
      <c r="S3714" s="2">
        <f>IF(E3714=0,0,E3714/D3714*100)</f>
        <v>0.76923076923076927</v>
      </c>
      <c r="T3714" s="4">
        <f>IF(E3714=0,0,E3714/P3714)</f>
        <v>25</v>
      </c>
      <c r="U3714" t="str">
        <f>PROPER(LEFT(R3714,(SEARCH("/",R3714)-2)+1))</f>
        <v>Publishing</v>
      </c>
      <c r="V3714" t="str">
        <f>PROPER(RIGHT(R3714,LEN(R3714)-SEARCH("/",R3714)))</f>
        <v>Children'S Books</v>
      </c>
    </row>
    <row r="3715" spans="1:22" x14ac:dyDescent="0.25">
      <c r="A3715">
        <v>2856</v>
      </c>
      <c r="B3715" s="7" t="s">
        <v>2856</v>
      </c>
      <c r="C3715" s="7" t="s">
        <v>6966</v>
      </c>
      <c r="D3715" s="4">
        <v>3000</v>
      </c>
      <c r="E3715" s="4">
        <v>146</v>
      </c>
      <c r="F3715" t="s">
        <v>8221</v>
      </c>
      <c r="G3715" t="s">
        <v>8224</v>
      </c>
      <c r="H3715" t="s">
        <v>8246</v>
      </c>
      <c r="I3715">
        <v>1439069640</v>
      </c>
      <c r="J3715" s="11">
        <f>(((I3715/60)/60)/24)+DATE(1970,1,1)</f>
        <v>42224.898611111115</v>
      </c>
      <c r="K3715">
        <v>1433897647</v>
      </c>
      <c r="L3715" s="15">
        <f>(((K3715/60)/60)/24)+DATE(1970,1,1)</f>
        <v>42165.037581018521</v>
      </c>
      <c r="M3715" s="63">
        <f>DATEDIF(L3715,J3715,"D")</f>
        <v>59</v>
      </c>
      <c r="N3715" s="5">
        <v>59</v>
      </c>
      <c r="O3715" t="b">
        <v>0</v>
      </c>
      <c r="P3715">
        <v>6</v>
      </c>
      <c r="Q3715" t="b">
        <v>0</v>
      </c>
      <c r="R3715" t="s">
        <v>8271</v>
      </c>
      <c r="S3715" s="2">
        <f>IF(E3715=0,0,E3715/D3715*100)</f>
        <v>4.8666666666666663</v>
      </c>
      <c r="T3715" s="4">
        <f>IF(E3715=0,0,E3715/P3715)</f>
        <v>24.333333333333332</v>
      </c>
      <c r="U3715" t="str">
        <f>PROPER(LEFT(R3715,(SEARCH("/",R3715)-2)+1))</f>
        <v>Theater</v>
      </c>
      <c r="V3715" t="str">
        <f>PROPER(RIGHT(R3715,LEN(R3715)-SEARCH("/",R3715)))</f>
        <v>Plays</v>
      </c>
    </row>
    <row r="3716" spans="1:22" x14ac:dyDescent="0.25">
      <c r="A3716">
        <v>2957</v>
      </c>
      <c r="B3716" s="7" t="s">
        <v>2957</v>
      </c>
      <c r="C3716" s="7" t="s">
        <v>7067</v>
      </c>
      <c r="D3716" s="4">
        <v>15000</v>
      </c>
      <c r="E3716" s="4">
        <v>280</v>
      </c>
      <c r="F3716" t="s">
        <v>8220</v>
      </c>
      <c r="G3716" t="s">
        <v>8224</v>
      </c>
      <c r="H3716" t="s">
        <v>8246</v>
      </c>
      <c r="I3716">
        <v>1427498172</v>
      </c>
      <c r="J3716" s="11">
        <f>(((I3716/60)/60)/24)+DATE(1970,1,1)</f>
        <v>42090.969583333332</v>
      </c>
      <c r="K3716">
        <v>1422317772</v>
      </c>
      <c r="L3716" s="15">
        <f>(((K3716/60)/60)/24)+DATE(1970,1,1)</f>
        <v>42031.011249999996</v>
      </c>
      <c r="M3716" s="63">
        <f>DATEDIF(L3716,J3716,"D")</f>
        <v>59</v>
      </c>
      <c r="N3716" s="5">
        <v>59</v>
      </c>
      <c r="O3716" t="b">
        <v>0</v>
      </c>
      <c r="P3716">
        <v>3</v>
      </c>
      <c r="Q3716" t="b">
        <v>0</v>
      </c>
      <c r="R3716" t="s">
        <v>8303</v>
      </c>
      <c r="S3716" s="2">
        <f>IF(E3716=0,0,E3716/D3716*100)</f>
        <v>1.8666666666666669</v>
      </c>
      <c r="T3716" s="4">
        <f>IF(E3716=0,0,E3716/P3716)</f>
        <v>93.333333333333329</v>
      </c>
      <c r="U3716" t="str">
        <f>PROPER(LEFT(R3716,(SEARCH("/",R3716)-2)+1))</f>
        <v>Theater</v>
      </c>
      <c r="V3716" t="str">
        <f>PROPER(RIGHT(R3716,LEN(R3716)-SEARCH("/",R3716)))</f>
        <v>Spaces</v>
      </c>
    </row>
    <row r="3717" spans="1:22" x14ac:dyDescent="0.25">
      <c r="A3717">
        <v>3145</v>
      </c>
      <c r="B3717" s="7" t="s">
        <v>3145</v>
      </c>
      <c r="C3717" s="7" t="s">
        <v>7255</v>
      </c>
      <c r="D3717" s="4">
        <v>25000</v>
      </c>
      <c r="E3717" s="4">
        <v>0</v>
      </c>
      <c r="F3717" t="s">
        <v>8222</v>
      </c>
      <c r="G3717" t="s">
        <v>8224</v>
      </c>
      <c r="H3717" t="s">
        <v>8246</v>
      </c>
      <c r="I3717">
        <v>1490659134</v>
      </c>
      <c r="J3717" s="11">
        <f>(((I3717/60)/60)/24)+DATE(1970,1,1)</f>
        <v>42821.999236111107</v>
      </c>
      <c r="K3717">
        <v>1485478734</v>
      </c>
      <c r="L3717" s="15">
        <f>(((K3717/60)/60)/24)+DATE(1970,1,1)</f>
        <v>42762.040902777779</v>
      </c>
      <c r="M3717" s="63">
        <f>DATEDIF(L3717,J3717,"D")</f>
        <v>59</v>
      </c>
      <c r="N3717" s="5">
        <v>59</v>
      </c>
      <c r="O3717" t="b">
        <v>0</v>
      </c>
      <c r="P3717">
        <v>0</v>
      </c>
      <c r="Q3717" t="b">
        <v>0</v>
      </c>
      <c r="R3717" t="s">
        <v>8271</v>
      </c>
      <c r="S3717" s="2">
        <f>IF(E3717=0,0,E3717/D3717*100)</f>
        <v>0</v>
      </c>
      <c r="T3717" s="4">
        <f>IF(E3717=0,0,E3717/P3717)</f>
        <v>0</v>
      </c>
      <c r="U3717" t="str">
        <f>PROPER(LEFT(R3717,(SEARCH("/",R3717)-2)+1))</f>
        <v>Theater</v>
      </c>
      <c r="V3717" t="str">
        <f>PROPER(RIGHT(R3717,LEN(R3717)-SEARCH("/",R3717)))</f>
        <v>Plays</v>
      </c>
    </row>
    <row r="3718" spans="1:22" x14ac:dyDescent="0.25">
      <c r="A3718">
        <v>3202</v>
      </c>
      <c r="B3718" s="7" t="s">
        <v>3202</v>
      </c>
      <c r="C3718" s="7" t="s">
        <v>7312</v>
      </c>
      <c r="D3718" s="4">
        <v>5000</v>
      </c>
      <c r="E3718" s="4">
        <v>2726</v>
      </c>
      <c r="F3718" t="s">
        <v>8221</v>
      </c>
      <c r="G3718" t="s">
        <v>8224</v>
      </c>
      <c r="H3718" t="s">
        <v>8246</v>
      </c>
      <c r="I3718">
        <v>1450072740</v>
      </c>
      <c r="J3718" s="11">
        <f>(((I3718/60)/60)/24)+DATE(1970,1,1)</f>
        <v>42352.249305555553</v>
      </c>
      <c r="K3718">
        <v>1445027346</v>
      </c>
      <c r="L3718" s="15">
        <f>(((K3718/60)/60)/24)+DATE(1970,1,1)</f>
        <v>42293.853541666671</v>
      </c>
      <c r="M3718" s="63">
        <f>DATEDIF(L3718,J3718,"D")</f>
        <v>59</v>
      </c>
      <c r="N3718" s="5">
        <v>59</v>
      </c>
      <c r="O3718" t="b">
        <v>0</v>
      </c>
      <c r="P3718">
        <v>25</v>
      </c>
      <c r="Q3718" t="b">
        <v>0</v>
      </c>
      <c r="R3718" t="s">
        <v>8305</v>
      </c>
      <c r="S3718" s="2">
        <f>IF(E3718=0,0,E3718/D3718*100)</f>
        <v>54.52</v>
      </c>
      <c r="T3718" s="4">
        <f>IF(E3718=0,0,E3718/P3718)</f>
        <v>109.04</v>
      </c>
      <c r="U3718" t="str">
        <f>PROPER(LEFT(R3718,(SEARCH("/",R3718)-2)+1))</f>
        <v>Theater</v>
      </c>
      <c r="V3718" t="str">
        <f>PROPER(RIGHT(R3718,LEN(R3718)-SEARCH("/",R3718)))</f>
        <v>Musical</v>
      </c>
    </row>
    <row r="3719" spans="1:22" x14ac:dyDescent="0.25">
      <c r="A3719">
        <v>3345</v>
      </c>
      <c r="B3719" s="7" t="s">
        <v>3345</v>
      </c>
      <c r="C3719" s="7" t="s">
        <v>7455</v>
      </c>
      <c r="D3719" s="4">
        <v>500</v>
      </c>
      <c r="E3719" s="4">
        <v>650</v>
      </c>
      <c r="F3719" t="s">
        <v>8219</v>
      </c>
      <c r="G3719" t="s">
        <v>8224</v>
      </c>
      <c r="H3719" t="s">
        <v>8246</v>
      </c>
      <c r="I3719">
        <v>1429317420</v>
      </c>
      <c r="J3719" s="11">
        <f>(((I3719/60)/60)/24)+DATE(1970,1,1)</f>
        <v>42112.025694444441</v>
      </c>
      <c r="K3719">
        <v>1424226768</v>
      </c>
      <c r="L3719" s="15">
        <f>(((K3719/60)/60)/24)+DATE(1970,1,1)</f>
        <v>42053.106111111112</v>
      </c>
      <c r="M3719" s="63">
        <f>DATEDIF(L3719,J3719,"D")</f>
        <v>59</v>
      </c>
      <c r="N3719" s="5">
        <v>59</v>
      </c>
      <c r="O3719" t="b">
        <v>0</v>
      </c>
      <c r="P3719">
        <v>13</v>
      </c>
      <c r="Q3719" t="b">
        <v>1</v>
      </c>
      <c r="R3719" t="s">
        <v>8271</v>
      </c>
      <c r="S3719" s="2">
        <f>IF(E3719=0,0,E3719/D3719*100)</f>
        <v>130</v>
      </c>
      <c r="T3719" s="4">
        <f>IF(E3719=0,0,E3719/P3719)</f>
        <v>50</v>
      </c>
      <c r="U3719" t="str">
        <f>PROPER(LEFT(R3719,(SEARCH("/",R3719)-2)+1))</f>
        <v>Theater</v>
      </c>
      <c r="V3719" t="str">
        <f>PROPER(RIGHT(R3719,LEN(R3719)-SEARCH("/",R3719)))</f>
        <v>Plays</v>
      </c>
    </row>
    <row r="3720" spans="1:22" x14ac:dyDescent="0.25">
      <c r="A3720">
        <v>3466</v>
      </c>
      <c r="B3720" s="7" t="s">
        <v>3465</v>
      </c>
      <c r="C3720" s="7" t="s">
        <v>7576</v>
      </c>
      <c r="D3720" s="4">
        <v>3500</v>
      </c>
      <c r="E3720" s="4">
        <v>4450</v>
      </c>
      <c r="F3720" t="s">
        <v>8219</v>
      </c>
      <c r="G3720" t="s">
        <v>8224</v>
      </c>
      <c r="H3720" t="s">
        <v>8246</v>
      </c>
      <c r="I3720">
        <v>1461108450</v>
      </c>
      <c r="J3720" s="11">
        <f>(((I3720/60)/60)/24)+DATE(1970,1,1)</f>
        <v>42479.977430555555</v>
      </c>
      <c r="K3720">
        <v>1455928050</v>
      </c>
      <c r="L3720" s="15">
        <f>(((K3720/60)/60)/24)+DATE(1970,1,1)</f>
        <v>42420.019097222219</v>
      </c>
      <c r="M3720" s="63">
        <f>DATEDIF(L3720,J3720,"D")</f>
        <v>59</v>
      </c>
      <c r="N3720" s="5">
        <v>59</v>
      </c>
      <c r="O3720" t="b">
        <v>0</v>
      </c>
      <c r="P3720">
        <v>61</v>
      </c>
      <c r="Q3720" t="b">
        <v>1</v>
      </c>
      <c r="R3720" t="s">
        <v>8271</v>
      </c>
      <c r="S3720" s="2">
        <f>IF(E3720=0,0,E3720/D3720*100)</f>
        <v>127.14285714285714</v>
      </c>
      <c r="T3720" s="4">
        <f>IF(E3720=0,0,E3720/P3720)</f>
        <v>72.950819672131146</v>
      </c>
      <c r="U3720" t="str">
        <f>PROPER(LEFT(R3720,(SEARCH("/",R3720)-2)+1))</f>
        <v>Theater</v>
      </c>
      <c r="V3720" t="str">
        <f>PROPER(RIGHT(R3720,LEN(R3720)-SEARCH("/",R3720)))</f>
        <v>Plays</v>
      </c>
    </row>
    <row r="3721" spans="1:22" x14ac:dyDescent="0.25">
      <c r="A3721">
        <v>3498</v>
      </c>
      <c r="B3721" s="7" t="s">
        <v>3497</v>
      </c>
      <c r="C3721" s="7" t="s">
        <v>7608</v>
      </c>
      <c r="D3721" s="4">
        <v>1650</v>
      </c>
      <c r="E3721" s="4">
        <v>1690</v>
      </c>
      <c r="F3721" t="s">
        <v>8219</v>
      </c>
      <c r="G3721" t="s">
        <v>8229</v>
      </c>
      <c r="H3721" t="s">
        <v>8251</v>
      </c>
      <c r="I3721">
        <v>1464471840</v>
      </c>
      <c r="J3721" s="11">
        <f>(((I3721/60)/60)/24)+DATE(1970,1,1)</f>
        <v>42518.905555555553</v>
      </c>
      <c r="K3721">
        <v>1459309704</v>
      </c>
      <c r="L3721" s="15">
        <f>(((K3721/60)/60)/24)+DATE(1970,1,1)</f>
        <v>42459.15861111111</v>
      </c>
      <c r="M3721" s="63">
        <f>DATEDIF(L3721,J3721,"D")</f>
        <v>59</v>
      </c>
      <c r="N3721" s="5">
        <v>59</v>
      </c>
      <c r="O3721" t="b">
        <v>0</v>
      </c>
      <c r="P3721">
        <v>42</v>
      </c>
      <c r="Q3721" t="b">
        <v>1</v>
      </c>
      <c r="R3721" t="s">
        <v>8271</v>
      </c>
      <c r="S3721" s="2">
        <f>IF(E3721=0,0,E3721/D3721*100)</f>
        <v>102.42424242424242</v>
      </c>
      <c r="T3721" s="4">
        <f>IF(E3721=0,0,E3721/P3721)</f>
        <v>40.238095238095241</v>
      </c>
      <c r="U3721" t="str">
        <f>PROPER(LEFT(R3721,(SEARCH("/",R3721)-2)+1))</f>
        <v>Theater</v>
      </c>
      <c r="V3721" t="str">
        <f>PROPER(RIGHT(R3721,LEN(R3721)-SEARCH("/",R3721)))</f>
        <v>Plays</v>
      </c>
    </row>
    <row r="3722" spans="1:22" x14ac:dyDescent="0.25">
      <c r="A3722">
        <v>3751</v>
      </c>
      <c r="B3722" s="7" t="s">
        <v>3748</v>
      </c>
      <c r="C3722" s="7" t="s">
        <v>7861</v>
      </c>
      <c r="D3722" s="4">
        <v>1000</v>
      </c>
      <c r="E3722" s="4">
        <v>1326</v>
      </c>
      <c r="F3722" t="s">
        <v>8219</v>
      </c>
      <c r="G3722" t="s">
        <v>8224</v>
      </c>
      <c r="H3722" t="s">
        <v>8246</v>
      </c>
      <c r="I3722">
        <v>1459641073</v>
      </c>
      <c r="J3722" s="11">
        <f>(((I3722/60)/60)/24)+DATE(1970,1,1)</f>
        <v>42462.993900462956</v>
      </c>
      <c r="K3722">
        <v>1454460673</v>
      </c>
      <c r="L3722" s="15">
        <f>(((K3722/60)/60)/24)+DATE(1970,1,1)</f>
        <v>42403.035567129627</v>
      </c>
      <c r="M3722" s="63">
        <f>DATEDIF(L3722,J3722,"D")</f>
        <v>59</v>
      </c>
      <c r="N3722" s="5">
        <v>59</v>
      </c>
      <c r="O3722" t="b">
        <v>0</v>
      </c>
      <c r="P3722">
        <v>11</v>
      </c>
      <c r="Q3722" t="b">
        <v>1</v>
      </c>
      <c r="R3722" t="s">
        <v>8305</v>
      </c>
      <c r="S3722" s="2">
        <f>IF(E3722=0,0,E3722/D3722*100)</f>
        <v>132.6</v>
      </c>
      <c r="T3722" s="4">
        <f>IF(E3722=0,0,E3722/P3722)</f>
        <v>120.54545454545455</v>
      </c>
      <c r="U3722" t="str">
        <f>PROPER(LEFT(R3722,(SEARCH("/",R3722)-2)+1))</f>
        <v>Theater</v>
      </c>
      <c r="V3722" t="str">
        <f>PROPER(RIGHT(R3722,LEN(R3722)-SEARCH("/",R3722)))</f>
        <v>Musical</v>
      </c>
    </row>
    <row r="3723" spans="1:22" x14ac:dyDescent="0.25">
      <c r="A3723">
        <v>3822</v>
      </c>
      <c r="B3723" s="7" t="s">
        <v>3819</v>
      </c>
      <c r="C3723" s="7" t="s">
        <v>7931</v>
      </c>
      <c r="D3723" s="4">
        <v>5000</v>
      </c>
      <c r="E3723" s="4">
        <v>5501</v>
      </c>
      <c r="F3723" t="s">
        <v>8219</v>
      </c>
      <c r="G3723" t="s">
        <v>8236</v>
      </c>
      <c r="H3723" t="s">
        <v>8249</v>
      </c>
      <c r="I3723">
        <v>1453244340</v>
      </c>
      <c r="J3723" s="11">
        <f>(((I3723/60)/60)/24)+DATE(1970,1,1)</f>
        <v>42388.957638888889</v>
      </c>
      <c r="K3723">
        <v>1448136417</v>
      </c>
      <c r="L3723" s="15">
        <f>(((K3723/60)/60)/24)+DATE(1970,1,1)</f>
        <v>42329.838159722218</v>
      </c>
      <c r="M3723" s="63">
        <f>DATEDIF(L3723,J3723,"D")</f>
        <v>59</v>
      </c>
      <c r="N3723" s="5">
        <v>59</v>
      </c>
      <c r="O3723" t="b">
        <v>0</v>
      </c>
      <c r="P3723">
        <v>76</v>
      </c>
      <c r="Q3723" t="b">
        <v>1</v>
      </c>
      <c r="R3723" t="s">
        <v>8271</v>
      </c>
      <c r="S3723" s="2">
        <f>IF(E3723=0,0,E3723/D3723*100)</f>
        <v>110.02000000000001</v>
      </c>
      <c r="T3723" s="4">
        <f>IF(E3723=0,0,E3723/P3723)</f>
        <v>72.381578947368425</v>
      </c>
      <c r="U3723" t="str">
        <f>PROPER(LEFT(R3723,(SEARCH("/",R3723)-2)+1))</f>
        <v>Theater</v>
      </c>
      <c r="V3723" t="str">
        <f>PROPER(RIGHT(R3723,LEN(R3723)-SEARCH("/",R3723)))</f>
        <v>Plays</v>
      </c>
    </row>
    <row r="3724" spans="1:22" x14ac:dyDescent="0.25">
      <c r="A3724">
        <v>4040</v>
      </c>
      <c r="B3724" s="7" t="s">
        <v>4036</v>
      </c>
      <c r="C3724" s="7" t="s">
        <v>8144</v>
      </c>
      <c r="D3724" s="4">
        <v>8000</v>
      </c>
      <c r="E3724" s="4">
        <v>2500</v>
      </c>
      <c r="F3724" t="s">
        <v>8221</v>
      </c>
      <c r="G3724" t="s">
        <v>8224</v>
      </c>
      <c r="H3724" t="s">
        <v>8246</v>
      </c>
      <c r="I3724">
        <v>1437188400</v>
      </c>
      <c r="J3724" s="11">
        <f>(((I3724/60)/60)/24)+DATE(1970,1,1)</f>
        <v>42203.125</v>
      </c>
      <c r="K3724">
        <v>1432100004</v>
      </c>
      <c r="L3724" s="15">
        <f>(((K3724/60)/60)/24)+DATE(1970,1,1)</f>
        <v>42144.231527777782</v>
      </c>
      <c r="M3724" s="63">
        <f>DATEDIF(L3724,J3724,"D")</f>
        <v>59</v>
      </c>
      <c r="N3724" s="5">
        <v>59</v>
      </c>
      <c r="O3724" t="b">
        <v>0</v>
      </c>
      <c r="P3724">
        <v>2</v>
      </c>
      <c r="Q3724" t="b">
        <v>0</v>
      </c>
      <c r="R3724" t="s">
        <v>8271</v>
      </c>
      <c r="S3724" s="2">
        <f>IF(E3724=0,0,E3724/D3724*100)</f>
        <v>31.25</v>
      </c>
      <c r="T3724" s="4">
        <f>IF(E3724=0,0,E3724/P3724)</f>
        <v>1250</v>
      </c>
      <c r="U3724" t="str">
        <f>PROPER(LEFT(R3724,(SEARCH("/",R3724)-2)+1))</f>
        <v>Theater</v>
      </c>
      <c r="V3724" t="str">
        <f>PROPER(RIGHT(R3724,LEN(R3724)-SEARCH("/",R3724)))</f>
        <v>Plays</v>
      </c>
    </row>
    <row r="3725" spans="1:22" x14ac:dyDescent="0.25">
      <c r="A3725">
        <v>20</v>
      </c>
      <c r="B3725" s="7" t="s">
        <v>22</v>
      </c>
      <c r="C3725" s="7" t="s">
        <v>4131</v>
      </c>
      <c r="D3725" s="4">
        <v>2000</v>
      </c>
      <c r="E3725" s="4">
        <v>2004</v>
      </c>
      <c r="F3725" t="s">
        <v>8219</v>
      </c>
      <c r="G3725" t="s">
        <v>8224</v>
      </c>
      <c r="H3725" t="s">
        <v>8246</v>
      </c>
      <c r="I3725">
        <v>1442167912</v>
      </c>
      <c r="J3725" s="11">
        <f>(((I3725/60)/60)/24)+DATE(1970,1,1)</f>
        <v>42260.758240740746</v>
      </c>
      <c r="K3725">
        <v>1436983912</v>
      </c>
      <c r="L3725" s="15">
        <f>(((K3725/60)/60)/24)+DATE(1970,1,1)</f>
        <v>42200.758240740746</v>
      </c>
      <c r="M3725" s="63">
        <f>DATEDIF(L3725,J3725,"D")</f>
        <v>60</v>
      </c>
      <c r="N3725" s="5">
        <v>60</v>
      </c>
      <c r="O3725" t="b">
        <v>0</v>
      </c>
      <c r="P3725">
        <v>25</v>
      </c>
      <c r="Q3725" t="b">
        <v>1</v>
      </c>
      <c r="R3725" t="s">
        <v>8265</v>
      </c>
      <c r="S3725" s="2">
        <f>IF(E3725=0,0,E3725/D3725*100)</f>
        <v>100.2</v>
      </c>
      <c r="T3725" s="4">
        <f>IF(E3725=0,0,E3725/P3725)</f>
        <v>80.16</v>
      </c>
      <c r="U3725" t="str">
        <f>PROPER(LEFT(R3725,(SEARCH("/",R3725)-2)+1))</f>
        <v>Film &amp; Video</v>
      </c>
      <c r="V3725" t="str">
        <f>PROPER(RIGHT(R3725,LEN(R3725)-SEARCH("/",R3725)))</f>
        <v>Television</v>
      </c>
    </row>
    <row r="3726" spans="1:22" x14ac:dyDescent="0.25">
      <c r="A3726">
        <v>25</v>
      </c>
      <c r="B3726" s="7" t="s">
        <v>27</v>
      </c>
      <c r="C3726" s="7" t="s">
        <v>4136</v>
      </c>
      <c r="D3726" s="4">
        <v>600</v>
      </c>
      <c r="E3726" s="4">
        <v>800</v>
      </c>
      <c r="F3726" t="s">
        <v>8219</v>
      </c>
      <c r="G3726" t="s">
        <v>8224</v>
      </c>
      <c r="H3726" t="s">
        <v>8246</v>
      </c>
      <c r="I3726">
        <v>1452299761</v>
      </c>
      <c r="J3726" s="11">
        <f>(((I3726/60)/60)/24)+DATE(1970,1,1)</f>
        <v>42378.025011574078</v>
      </c>
      <c r="K3726">
        <v>1447115761</v>
      </c>
      <c r="L3726" s="15">
        <f>(((K3726/60)/60)/24)+DATE(1970,1,1)</f>
        <v>42318.025011574078</v>
      </c>
      <c r="M3726" s="63">
        <f>DATEDIF(L3726,J3726,"D")</f>
        <v>60</v>
      </c>
      <c r="N3726" s="5">
        <v>60</v>
      </c>
      <c r="O3726" t="b">
        <v>0</v>
      </c>
      <c r="P3726">
        <v>14</v>
      </c>
      <c r="Q3726" t="b">
        <v>1</v>
      </c>
      <c r="R3726" t="s">
        <v>8265</v>
      </c>
      <c r="S3726" s="2">
        <f>IF(E3726=0,0,E3726/D3726*100)</f>
        <v>133.33333333333331</v>
      </c>
      <c r="T3726" s="4">
        <f>IF(E3726=0,0,E3726/P3726)</f>
        <v>57.142857142857146</v>
      </c>
      <c r="U3726" t="str">
        <f>PROPER(LEFT(R3726,(SEARCH("/",R3726)-2)+1))</f>
        <v>Film &amp; Video</v>
      </c>
      <c r="V3726" t="str">
        <f>PROPER(RIGHT(R3726,LEN(R3726)-SEARCH("/",R3726)))</f>
        <v>Television</v>
      </c>
    </row>
    <row r="3727" spans="1:22" x14ac:dyDescent="0.25">
      <c r="A3727">
        <v>47</v>
      </c>
      <c r="B3727" s="7" t="s">
        <v>49</v>
      </c>
      <c r="C3727" s="7" t="s">
        <v>4158</v>
      </c>
      <c r="D3727" s="4">
        <v>5000</v>
      </c>
      <c r="E3727" s="4">
        <v>5380.55</v>
      </c>
      <c r="F3727" t="s">
        <v>8219</v>
      </c>
      <c r="G3727" t="s">
        <v>8224</v>
      </c>
      <c r="H3727" t="s">
        <v>8246</v>
      </c>
      <c r="I3727">
        <v>1419021607</v>
      </c>
      <c r="J3727" s="11">
        <f>(((I3727/60)/60)/24)+DATE(1970,1,1)</f>
        <v>41992.861192129625</v>
      </c>
      <c r="K3727">
        <v>1413834007</v>
      </c>
      <c r="L3727" s="15">
        <f>(((K3727/60)/60)/24)+DATE(1970,1,1)</f>
        <v>41932.819525462961</v>
      </c>
      <c r="M3727" s="63">
        <f>DATEDIF(L3727,J3727,"D")</f>
        <v>60</v>
      </c>
      <c r="N3727" s="5">
        <v>60</v>
      </c>
      <c r="O3727" t="b">
        <v>0</v>
      </c>
      <c r="P3727">
        <v>70</v>
      </c>
      <c r="Q3727" t="b">
        <v>1</v>
      </c>
      <c r="R3727" t="s">
        <v>8265</v>
      </c>
      <c r="S3727" s="2">
        <f>IF(E3727=0,0,E3727/D3727*100)</f>
        <v>107.61100000000002</v>
      </c>
      <c r="T3727" s="4">
        <f>IF(E3727=0,0,E3727/P3727)</f>
        <v>76.865000000000009</v>
      </c>
      <c r="U3727" t="str">
        <f>PROPER(LEFT(R3727,(SEARCH("/",R3727)-2)+1))</f>
        <v>Film &amp; Video</v>
      </c>
      <c r="V3727" t="str">
        <f>PROPER(RIGHT(R3727,LEN(R3727)-SEARCH("/",R3727)))</f>
        <v>Television</v>
      </c>
    </row>
    <row r="3728" spans="1:22" x14ac:dyDescent="0.25">
      <c r="A3728">
        <v>70</v>
      </c>
      <c r="B3728" s="7" t="s">
        <v>72</v>
      </c>
      <c r="C3728" s="7" t="s">
        <v>4181</v>
      </c>
      <c r="D3728" s="4">
        <v>500</v>
      </c>
      <c r="E3728" s="4">
        <v>636</v>
      </c>
      <c r="F3728" t="s">
        <v>8219</v>
      </c>
      <c r="G3728" t="s">
        <v>8224</v>
      </c>
      <c r="H3728" t="s">
        <v>8246</v>
      </c>
      <c r="I3728">
        <v>1315171845</v>
      </c>
      <c r="J3728" s="11">
        <f>(((I3728/60)/60)/24)+DATE(1970,1,1)</f>
        <v>40790.896354166667</v>
      </c>
      <c r="K3728">
        <v>1309987845</v>
      </c>
      <c r="L3728" s="15">
        <f>(((K3728/60)/60)/24)+DATE(1970,1,1)</f>
        <v>40730.896354166667</v>
      </c>
      <c r="M3728" s="63">
        <f>DATEDIF(L3728,J3728,"D")</f>
        <v>60</v>
      </c>
      <c r="N3728" s="5">
        <v>60</v>
      </c>
      <c r="O3728" t="b">
        <v>0</v>
      </c>
      <c r="P3728">
        <v>17</v>
      </c>
      <c r="Q3728" t="b">
        <v>1</v>
      </c>
      <c r="R3728" t="s">
        <v>8266</v>
      </c>
      <c r="S3728" s="2">
        <f>IF(E3728=0,0,E3728/D3728*100)</f>
        <v>127.2</v>
      </c>
      <c r="T3728" s="4">
        <f>IF(E3728=0,0,E3728/P3728)</f>
        <v>37.411764705882355</v>
      </c>
      <c r="U3728" t="str">
        <f>PROPER(LEFT(R3728,(SEARCH("/",R3728)-2)+1))</f>
        <v>Film &amp; Video</v>
      </c>
      <c r="V3728" t="str">
        <f>PROPER(RIGHT(R3728,LEN(R3728)-SEARCH("/",R3728)))</f>
        <v>Shorts</v>
      </c>
    </row>
    <row r="3729" spans="1:22" x14ac:dyDescent="0.25">
      <c r="A3729">
        <v>71</v>
      </c>
      <c r="B3729" s="7" t="s">
        <v>73</v>
      </c>
      <c r="C3729" s="7" t="s">
        <v>4182</v>
      </c>
      <c r="D3729" s="4">
        <v>1800</v>
      </c>
      <c r="E3729" s="4">
        <v>2231</v>
      </c>
      <c r="F3729" t="s">
        <v>8219</v>
      </c>
      <c r="G3729" t="s">
        <v>8224</v>
      </c>
      <c r="H3729" t="s">
        <v>8246</v>
      </c>
      <c r="I3729">
        <v>1338186657</v>
      </c>
      <c r="J3729" s="11">
        <f>(((I3729/60)/60)/24)+DATE(1970,1,1)</f>
        <v>41057.271493055552</v>
      </c>
      <c r="K3729">
        <v>1333002657</v>
      </c>
      <c r="L3729" s="15">
        <f>(((K3729/60)/60)/24)+DATE(1970,1,1)</f>
        <v>40997.271493055552</v>
      </c>
      <c r="M3729" s="63">
        <f>DATEDIF(L3729,J3729,"D")</f>
        <v>60</v>
      </c>
      <c r="N3729" s="5">
        <v>60</v>
      </c>
      <c r="O3729" t="b">
        <v>0</v>
      </c>
      <c r="P3729">
        <v>32</v>
      </c>
      <c r="Q3729" t="b">
        <v>1</v>
      </c>
      <c r="R3729" t="s">
        <v>8266</v>
      </c>
      <c r="S3729" s="2">
        <f>IF(E3729=0,0,E3729/D3729*100)</f>
        <v>123.94444444444443</v>
      </c>
      <c r="T3729" s="4">
        <f>IF(E3729=0,0,E3729/P3729)</f>
        <v>69.71875</v>
      </c>
      <c r="U3729" t="str">
        <f>PROPER(LEFT(R3729,(SEARCH("/",R3729)-2)+1))</f>
        <v>Film &amp; Video</v>
      </c>
      <c r="V3729" t="str">
        <f>PROPER(RIGHT(R3729,LEN(R3729)-SEARCH("/",R3729)))</f>
        <v>Shorts</v>
      </c>
    </row>
    <row r="3730" spans="1:22" x14ac:dyDescent="0.25">
      <c r="A3730">
        <v>76</v>
      </c>
      <c r="B3730" s="7" t="s">
        <v>78</v>
      </c>
      <c r="C3730" s="7" t="s">
        <v>4187</v>
      </c>
      <c r="D3730" s="4">
        <v>300</v>
      </c>
      <c r="E3730" s="4">
        <v>460</v>
      </c>
      <c r="F3730" t="s">
        <v>8219</v>
      </c>
      <c r="G3730" t="s">
        <v>8224</v>
      </c>
      <c r="H3730" t="s">
        <v>8246</v>
      </c>
      <c r="I3730">
        <v>1325007358</v>
      </c>
      <c r="J3730" s="11">
        <f>(((I3730/60)/60)/24)+DATE(1970,1,1)</f>
        <v>40904.733310185184</v>
      </c>
      <c r="K3730">
        <v>1319819758</v>
      </c>
      <c r="L3730" s="15">
        <f>(((K3730/60)/60)/24)+DATE(1970,1,1)</f>
        <v>40844.691643518519</v>
      </c>
      <c r="M3730" s="63">
        <f>DATEDIF(L3730,J3730,"D")</f>
        <v>60</v>
      </c>
      <c r="N3730" s="5">
        <v>60</v>
      </c>
      <c r="O3730" t="b">
        <v>0</v>
      </c>
      <c r="P3730">
        <v>15</v>
      </c>
      <c r="Q3730" t="b">
        <v>1</v>
      </c>
      <c r="R3730" t="s">
        <v>8266</v>
      </c>
      <c r="S3730" s="2">
        <f>IF(E3730=0,0,E3730/D3730*100)</f>
        <v>153.33333333333334</v>
      </c>
      <c r="T3730" s="4">
        <f>IF(E3730=0,0,E3730/P3730)</f>
        <v>30.666666666666668</v>
      </c>
      <c r="U3730" t="str">
        <f>PROPER(LEFT(R3730,(SEARCH("/",R3730)-2)+1))</f>
        <v>Film &amp; Video</v>
      </c>
      <c r="V3730" t="str">
        <f>PROPER(RIGHT(R3730,LEN(R3730)-SEARCH("/",R3730)))</f>
        <v>Shorts</v>
      </c>
    </row>
    <row r="3731" spans="1:22" x14ac:dyDescent="0.25">
      <c r="A3731">
        <v>108</v>
      </c>
      <c r="B3731" s="7" t="s">
        <v>110</v>
      </c>
      <c r="C3731" s="7" t="s">
        <v>4219</v>
      </c>
      <c r="D3731" s="4">
        <v>1500</v>
      </c>
      <c r="E3731" s="4">
        <v>3700</v>
      </c>
      <c r="F3731" t="s">
        <v>8219</v>
      </c>
      <c r="G3731" t="s">
        <v>8224</v>
      </c>
      <c r="H3731" t="s">
        <v>8246</v>
      </c>
      <c r="I3731">
        <v>1370011370</v>
      </c>
      <c r="J3731" s="11">
        <f>(((I3731/60)/60)/24)+DATE(1970,1,1)</f>
        <v>41425.613078703704</v>
      </c>
      <c r="K3731">
        <v>1364827370</v>
      </c>
      <c r="L3731" s="15">
        <f>(((K3731/60)/60)/24)+DATE(1970,1,1)</f>
        <v>41365.613078703704</v>
      </c>
      <c r="M3731" s="63">
        <f>DATEDIF(L3731,J3731,"D")</f>
        <v>60</v>
      </c>
      <c r="N3731" s="5">
        <v>60</v>
      </c>
      <c r="O3731" t="b">
        <v>0</v>
      </c>
      <c r="P3731">
        <v>47</v>
      </c>
      <c r="Q3731" t="b">
        <v>1</v>
      </c>
      <c r="R3731" t="s">
        <v>8266</v>
      </c>
      <c r="S3731" s="2">
        <f>IF(E3731=0,0,E3731/D3731*100)</f>
        <v>246.66666666666669</v>
      </c>
      <c r="T3731" s="4">
        <f>IF(E3731=0,0,E3731/P3731)</f>
        <v>78.723404255319153</v>
      </c>
      <c r="U3731" t="str">
        <f>PROPER(LEFT(R3731,(SEARCH("/",R3731)-2)+1))</f>
        <v>Film &amp; Video</v>
      </c>
      <c r="V3731" t="str">
        <f>PROPER(RIGHT(R3731,LEN(R3731)-SEARCH("/",R3731)))</f>
        <v>Shorts</v>
      </c>
    </row>
    <row r="3732" spans="1:22" x14ac:dyDescent="0.25">
      <c r="A3732">
        <v>114</v>
      </c>
      <c r="B3732" s="7" t="s">
        <v>116</v>
      </c>
      <c r="C3732" s="7" t="s">
        <v>4225</v>
      </c>
      <c r="D3732" s="4">
        <v>3000</v>
      </c>
      <c r="E3732" s="4">
        <v>3100</v>
      </c>
      <c r="F3732" t="s">
        <v>8219</v>
      </c>
      <c r="G3732" t="s">
        <v>8224</v>
      </c>
      <c r="H3732" t="s">
        <v>8246</v>
      </c>
      <c r="I3732">
        <v>1326436488</v>
      </c>
      <c r="J3732" s="11">
        <f>(((I3732/60)/60)/24)+DATE(1970,1,1)</f>
        <v>40921.27416666667</v>
      </c>
      <c r="K3732">
        <v>1321252488</v>
      </c>
      <c r="L3732" s="15">
        <f>(((K3732/60)/60)/24)+DATE(1970,1,1)</f>
        <v>40861.27416666667</v>
      </c>
      <c r="M3732" s="63">
        <f>DATEDIF(L3732,J3732,"D")</f>
        <v>60</v>
      </c>
      <c r="N3732" s="5">
        <v>60</v>
      </c>
      <c r="O3732" t="b">
        <v>0</v>
      </c>
      <c r="P3732">
        <v>35</v>
      </c>
      <c r="Q3732" t="b">
        <v>1</v>
      </c>
      <c r="R3732" t="s">
        <v>8266</v>
      </c>
      <c r="S3732" s="2">
        <f>IF(E3732=0,0,E3732/D3732*100)</f>
        <v>103.33333333333334</v>
      </c>
      <c r="T3732" s="4">
        <f>IF(E3732=0,0,E3732/P3732)</f>
        <v>88.571428571428569</v>
      </c>
      <c r="U3732" t="str">
        <f>PROPER(LEFT(R3732,(SEARCH("/",R3732)-2)+1))</f>
        <v>Film &amp; Video</v>
      </c>
      <c r="V3732" t="str">
        <f>PROPER(RIGHT(R3732,LEN(R3732)-SEARCH("/",R3732)))</f>
        <v>Shorts</v>
      </c>
    </row>
    <row r="3733" spans="1:22" x14ac:dyDescent="0.25">
      <c r="A3733">
        <v>122</v>
      </c>
      <c r="B3733" s="7" t="s">
        <v>124</v>
      </c>
      <c r="C3733" s="7" t="s">
        <v>4233</v>
      </c>
      <c r="D3733" s="4">
        <v>100000000</v>
      </c>
      <c r="E3733" s="4">
        <v>0</v>
      </c>
      <c r="F3733" t="s">
        <v>8220</v>
      </c>
      <c r="G3733" t="s">
        <v>8224</v>
      </c>
      <c r="H3733" t="s">
        <v>8246</v>
      </c>
      <c r="I3733">
        <v>1476094907</v>
      </c>
      <c r="J3733" s="11">
        <f>(((I3733/60)/60)/24)+DATE(1970,1,1)</f>
        <v>42653.431793981479</v>
      </c>
      <c r="K3733">
        <v>1470910907</v>
      </c>
      <c r="L3733" s="15">
        <f>(((K3733/60)/60)/24)+DATE(1970,1,1)</f>
        <v>42593.431793981479</v>
      </c>
      <c r="M3733" s="63">
        <f>DATEDIF(L3733,J3733,"D")</f>
        <v>60</v>
      </c>
      <c r="N3733" s="5">
        <v>60</v>
      </c>
      <c r="O3733" t="b">
        <v>0</v>
      </c>
      <c r="P3733">
        <v>0</v>
      </c>
      <c r="Q3733" t="b">
        <v>0</v>
      </c>
      <c r="R3733" t="s">
        <v>8267</v>
      </c>
      <c r="S3733" s="2">
        <f>IF(E3733=0,0,E3733/D3733*100)</f>
        <v>0</v>
      </c>
      <c r="T3733" s="4">
        <f>IF(E3733=0,0,E3733/P3733)</f>
        <v>0</v>
      </c>
      <c r="U3733" t="str">
        <f>PROPER(LEFT(R3733,(SEARCH("/",R3733)-2)+1))</f>
        <v>Film &amp; Video</v>
      </c>
      <c r="V3733" t="str">
        <f>PROPER(RIGHT(R3733,LEN(R3733)-SEARCH("/",R3733)))</f>
        <v>Science Fiction</v>
      </c>
    </row>
    <row r="3734" spans="1:22" x14ac:dyDescent="0.25">
      <c r="A3734">
        <v>125</v>
      </c>
      <c r="B3734" s="7" t="s">
        <v>127</v>
      </c>
      <c r="C3734" s="7" t="s">
        <v>4236</v>
      </c>
      <c r="D3734" s="4">
        <v>500</v>
      </c>
      <c r="E3734" s="4">
        <v>70</v>
      </c>
      <c r="F3734" t="s">
        <v>8220</v>
      </c>
      <c r="G3734" t="s">
        <v>8229</v>
      </c>
      <c r="H3734" t="s">
        <v>8251</v>
      </c>
      <c r="I3734">
        <v>1486165880</v>
      </c>
      <c r="J3734" s="11">
        <f>(((I3734/60)/60)/24)+DATE(1970,1,1)</f>
        <v>42769.993981481486</v>
      </c>
      <c r="K3734">
        <v>1480981880</v>
      </c>
      <c r="L3734" s="15">
        <f>(((K3734/60)/60)/24)+DATE(1970,1,1)</f>
        <v>42709.993981481486</v>
      </c>
      <c r="M3734" s="63">
        <f>DATEDIF(L3734,J3734,"D")</f>
        <v>60</v>
      </c>
      <c r="N3734" s="5">
        <v>60</v>
      </c>
      <c r="O3734" t="b">
        <v>0</v>
      </c>
      <c r="P3734">
        <v>6</v>
      </c>
      <c r="Q3734" t="b">
        <v>0</v>
      </c>
      <c r="R3734" t="s">
        <v>8267</v>
      </c>
      <c r="S3734" s="2">
        <f>IF(E3734=0,0,E3734/D3734*100)</f>
        <v>14.000000000000002</v>
      </c>
      <c r="T3734" s="4">
        <f>IF(E3734=0,0,E3734/P3734)</f>
        <v>11.666666666666666</v>
      </c>
      <c r="U3734" t="str">
        <f>PROPER(LEFT(R3734,(SEARCH("/",R3734)-2)+1))</f>
        <v>Film &amp; Video</v>
      </c>
      <c r="V3734" t="str">
        <f>PROPER(RIGHT(R3734,LEN(R3734)-SEARCH("/",R3734)))</f>
        <v>Science Fiction</v>
      </c>
    </row>
    <row r="3735" spans="1:22" x14ac:dyDescent="0.25">
      <c r="A3735">
        <v>129</v>
      </c>
      <c r="B3735" s="7" t="s">
        <v>131</v>
      </c>
      <c r="C3735" s="7" t="s">
        <v>4240</v>
      </c>
      <c r="D3735" s="4">
        <v>20000</v>
      </c>
      <c r="E3735" s="4">
        <v>0</v>
      </c>
      <c r="F3735" t="s">
        <v>8220</v>
      </c>
      <c r="G3735" t="s">
        <v>8224</v>
      </c>
      <c r="H3735" t="s">
        <v>8246</v>
      </c>
      <c r="I3735">
        <v>1414708183</v>
      </c>
      <c r="J3735" s="11">
        <f>(((I3735/60)/60)/24)+DATE(1970,1,1)</f>
        <v>41942.937303240738</v>
      </c>
      <c r="K3735">
        <v>1409524183</v>
      </c>
      <c r="L3735" s="15">
        <f>(((K3735/60)/60)/24)+DATE(1970,1,1)</f>
        <v>41882.937303240738</v>
      </c>
      <c r="M3735" s="63">
        <f>DATEDIF(L3735,J3735,"D")</f>
        <v>60</v>
      </c>
      <c r="N3735" s="5">
        <v>60</v>
      </c>
      <c r="O3735" t="b">
        <v>0</v>
      </c>
      <c r="P3735">
        <v>0</v>
      </c>
      <c r="Q3735" t="b">
        <v>0</v>
      </c>
      <c r="R3735" t="s">
        <v>8267</v>
      </c>
      <c r="S3735" s="2">
        <f>IF(E3735=0,0,E3735/D3735*100)</f>
        <v>0</v>
      </c>
      <c r="T3735" s="4">
        <f>IF(E3735=0,0,E3735/P3735)</f>
        <v>0</v>
      </c>
      <c r="U3735" t="str">
        <f>PROPER(LEFT(R3735,(SEARCH("/",R3735)-2)+1))</f>
        <v>Film &amp; Video</v>
      </c>
      <c r="V3735" t="str">
        <f>PROPER(RIGHT(R3735,LEN(R3735)-SEARCH("/",R3735)))</f>
        <v>Science Fiction</v>
      </c>
    </row>
    <row r="3736" spans="1:22" x14ac:dyDescent="0.25">
      <c r="A3736">
        <v>144</v>
      </c>
      <c r="B3736" s="7" t="s">
        <v>146</v>
      </c>
      <c r="C3736" s="7" t="s">
        <v>4254</v>
      </c>
      <c r="D3736" s="4">
        <v>7500</v>
      </c>
      <c r="E3736" s="4">
        <v>2070</v>
      </c>
      <c r="F3736" t="s">
        <v>8220</v>
      </c>
      <c r="G3736" t="s">
        <v>8229</v>
      </c>
      <c r="H3736" t="s">
        <v>8251</v>
      </c>
      <c r="I3736">
        <v>1428945472</v>
      </c>
      <c r="J3736" s="11">
        <f>(((I3736/60)/60)/24)+DATE(1970,1,1)</f>
        <v>42107.72074074074</v>
      </c>
      <c r="K3736">
        <v>1423765072</v>
      </c>
      <c r="L3736" s="15">
        <f>(((K3736/60)/60)/24)+DATE(1970,1,1)</f>
        <v>42047.762407407412</v>
      </c>
      <c r="M3736" s="63">
        <f>DATEDIF(L3736,J3736,"D")</f>
        <v>60</v>
      </c>
      <c r="N3736" s="5">
        <v>60</v>
      </c>
      <c r="O3736" t="b">
        <v>0</v>
      </c>
      <c r="P3736">
        <v>37</v>
      </c>
      <c r="Q3736" t="b">
        <v>0</v>
      </c>
      <c r="R3736" t="s">
        <v>8267</v>
      </c>
      <c r="S3736" s="2">
        <f>IF(E3736=0,0,E3736/D3736*100)</f>
        <v>27.6</v>
      </c>
      <c r="T3736" s="4">
        <f>IF(E3736=0,0,E3736/P3736)</f>
        <v>55.945945945945944</v>
      </c>
      <c r="U3736" t="str">
        <f>PROPER(LEFT(R3736,(SEARCH("/",R3736)-2)+1))</f>
        <v>Film &amp; Video</v>
      </c>
      <c r="V3736" t="str">
        <f>PROPER(RIGHT(R3736,LEN(R3736)-SEARCH("/",R3736)))</f>
        <v>Science Fiction</v>
      </c>
    </row>
    <row r="3737" spans="1:22" x14ac:dyDescent="0.25">
      <c r="A3737">
        <v>146</v>
      </c>
      <c r="B3737" s="7" t="s">
        <v>148</v>
      </c>
      <c r="C3737" s="7" t="s">
        <v>4256</v>
      </c>
      <c r="D3737" s="4">
        <v>20000</v>
      </c>
      <c r="E3737" s="4">
        <v>115</v>
      </c>
      <c r="F3737" t="s">
        <v>8220</v>
      </c>
      <c r="G3737" t="s">
        <v>8224</v>
      </c>
      <c r="H3737" t="s">
        <v>8246</v>
      </c>
      <c r="I3737">
        <v>1484698998</v>
      </c>
      <c r="J3737" s="11">
        <f>(((I3737/60)/60)/24)+DATE(1970,1,1)</f>
        <v>42753.016180555554</v>
      </c>
      <c r="K3737">
        <v>1479514998</v>
      </c>
      <c r="L3737" s="15">
        <f>(((K3737/60)/60)/24)+DATE(1970,1,1)</f>
        <v>42693.016180555554</v>
      </c>
      <c r="M3737" s="63">
        <f>DATEDIF(L3737,J3737,"D")</f>
        <v>60</v>
      </c>
      <c r="N3737" s="5">
        <v>60</v>
      </c>
      <c r="O3737" t="b">
        <v>0</v>
      </c>
      <c r="P3737">
        <v>3</v>
      </c>
      <c r="Q3737" t="b">
        <v>0</v>
      </c>
      <c r="R3737" t="s">
        <v>8267</v>
      </c>
      <c r="S3737" s="2">
        <f>IF(E3737=0,0,E3737/D3737*100)</f>
        <v>0.57499999999999996</v>
      </c>
      <c r="T3737" s="4">
        <f>IF(E3737=0,0,E3737/P3737)</f>
        <v>38.333333333333336</v>
      </c>
      <c r="U3737" t="str">
        <f>PROPER(LEFT(R3737,(SEARCH("/",R3737)-2)+1))</f>
        <v>Film &amp; Video</v>
      </c>
      <c r="V3737" t="str">
        <f>PROPER(RIGHT(R3737,LEN(R3737)-SEARCH("/",R3737)))</f>
        <v>Science Fiction</v>
      </c>
    </row>
    <row r="3738" spans="1:22" x14ac:dyDescent="0.25">
      <c r="A3738">
        <v>150</v>
      </c>
      <c r="B3738" s="7" t="s">
        <v>152</v>
      </c>
      <c r="C3738" s="7" t="s">
        <v>4260</v>
      </c>
      <c r="D3738" s="4">
        <v>130000</v>
      </c>
      <c r="E3738" s="4">
        <v>30112</v>
      </c>
      <c r="F3738" t="s">
        <v>8220</v>
      </c>
      <c r="G3738" t="s">
        <v>8224</v>
      </c>
      <c r="H3738" t="s">
        <v>8246</v>
      </c>
      <c r="I3738">
        <v>1432612382</v>
      </c>
      <c r="J3738" s="11">
        <f>(((I3738/60)/60)/24)+DATE(1970,1,1)</f>
        <v>42150.161828703705</v>
      </c>
      <c r="K3738">
        <v>1427428382</v>
      </c>
      <c r="L3738" s="15">
        <f>(((K3738/60)/60)/24)+DATE(1970,1,1)</f>
        <v>42090.161828703705</v>
      </c>
      <c r="M3738" s="63">
        <f>DATEDIF(L3738,J3738,"D")</f>
        <v>60</v>
      </c>
      <c r="N3738" s="5">
        <v>60</v>
      </c>
      <c r="O3738" t="b">
        <v>0</v>
      </c>
      <c r="P3738">
        <v>67</v>
      </c>
      <c r="Q3738" t="b">
        <v>0</v>
      </c>
      <c r="R3738" t="s">
        <v>8267</v>
      </c>
      <c r="S3738" s="2">
        <f>IF(E3738=0,0,E3738/D3738*100)</f>
        <v>23.163076923076922</v>
      </c>
      <c r="T3738" s="4">
        <f>IF(E3738=0,0,E3738/P3738)</f>
        <v>449.43283582089555</v>
      </c>
      <c r="U3738" t="str">
        <f>PROPER(LEFT(R3738,(SEARCH("/",R3738)-2)+1))</f>
        <v>Film &amp; Video</v>
      </c>
      <c r="V3738" t="str">
        <f>PROPER(RIGHT(R3738,LEN(R3738)-SEARCH("/",R3738)))</f>
        <v>Science Fiction</v>
      </c>
    </row>
    <row r="3739" spans="1:22" x14ac:dyDescent="0.25">
      <c r="A3739">
        <v>151</v>
      </c>
      <c r="B3739" s="7" t="s">
        <v>153</v>
      </c>
      <c r="C3739" s="7" t="s">
        <v>4261</v>
      </c>
      <c r="D3739" s="4">
        <v>250000</v>
      </c>
      <c r="E3739" s="4">
        <v>140</v>
      </c>
      <c r="F3739" t="s">
        <v>8220</v>
      </c>
      <c r="G3739" t="s">
        <v>8226</v>
      </c>
      <c r="H3739" t="s">
        <v>8248</v>
      </c>
      <c r="I3739">
        <v>1434633191</v>
      </c>
      <c r="J3739" s="11">
        <f>(((I3739/60)/60)/24)+DATE(1970,1,1)</f>
        <v>42173.550821759258</v>
      </c>
      <c r="K3739">
        <v>1429449191</v>
      </c>
      <c r="L3739" s="15">
        <f>(((K3739/60)/60)/24)+DATE(1970,1,1)</f>
        <v>42113.550821759258</v>
      </c>
      <c r="M3739" s="63">
        <f>DATEDIF(L3739,J3739,"D")</f>
        <v>60</v>
      </c>
      <c r="N3739" s="5">
        <v>60</v>
      </c>
      <c r="O3739" t="b">
        <v>0</v>
      </c>
      <c r="P3739">
        <v>5</v>
      </c>
      <c r="Q3739" t="b">
        <v>0</v>
      </c>
      <c r="R3739" t="s">
        <v>8267</v>
      </c>
      <c r="S3739" s="2">
        <f>IF(E3739=0,0,E3739/D3739*100)</f>
        <v>5.5999999999999994E-2</v>
      </c>
      <c r="T3739" s="4">
        <f>IF(E3739=0,0,E3739/P3739)</f>
        <v>28</v>
      </c>
      <c r="U3739" t="str">
        <f>PROPER(LEFT(R3739,(SEARCH("/",R3739)-2)+1))</f>
        <v>Film &amp; Video</v>
      </c>
      <c r="V3739" t="str">
        <f>PROPER(RIGHT(R3739,LEN(R3739)-SEARCH("/",R3739)))</f>
        <v>Science Fiction</v>
      </c>
    </row>
    <row r="3740" spans="1:22" x14ac:dyDescent="0.25">
      <c r="A3740">
        <v>156</v>
      </c>
      <c r="B3740" s="7" t="s">
        <v>158</v>
      </c>
      <c r="C3740" s="7" t="s">
        <v>4266</v>
      </c>
      <c r="D3740" s="4">
        <v>35000</v>
      </c>
      <c r="E3740" s="4">
        <v>1785</v>
      </c>
      <c r="F3740" t="s">
        <v>8220</v>
      </c>
      <c r="G3740" t="s">
        <v>8229</v>
      </c>
      <c r="H3740" t="s">
        <v>8251</v>
      </c>
      <c r="I3740">
        <v>1407034796</v>
      </c>
      <c r="J3740" s="11">
        <f>(((I3740/60)/60)/24)+DATE(1970,1,1)</f>
        <v>41854.124953703707</v>
      </c>
      <c r="K3740">
        <v>1401850796</v>
      </c>
      <c r="L3740" s="15">
        <f>(((K3740/60)/60)/24)+DATE(1970,1,1)</f>
        <v>41794.124953703707</v>
      </c>
      <c r="M3740" s="63">
        <f>DATEDIF(L3740,J3740,"D")</f>
        <v>60</v>
      </c>
      <c r="N3740" s="5">
        <v>60</v>
      </c>
      <c r="O3740" t="b">
        <v>0</v>
      </c>
      <c r="P3740">
        <v>15</v>
      </c>
      <c r="Q3740" t="b">
        <v>0</v>
      </c>
      <c r="R3740" t="s">
        <v>8267</v>
      </c>
      <c r="S3740" s="2">
        <f>IF(E3740=0,0,E3740/D3740*100)</f>
        <v>5.0999999999999996</v>
      </c>
      <c r="T3740" s="4">
        <f>IF(E3740=0,0,E3740/P3740)</f>
        <v>119</v>
      </c>
      <c r="U3740" t="str">
        <f>PROPER(LEFT(R3740,(SEARCH("/",R3740)-2)+1))</f>
        <v>Film &amp; Video</v>
      </c>
      <c r="V3740" t="str">
        <f>PROPER(RIGHT(R3740,LEN(R3740)-SEARCH("/",R3740)))</f>
        <v>Science Fiction</v>
      </c>
    </row>
    <row r="3741" spans="1:22" x14ac:dyDescent="0.25">
      <c r="A3741">
        <v>160</v>
      </c>
      <c r="B3741" s="7" t="s">
        <v>162</v>
      </c>
      <c r="C3741" s="7" t="s">
        <v>4270</v>
      </c>
      <c r="D3741" s="4">
        <v>5000</v>
      </c>
      <c r="E3741" s="4">
        <v>0</v>
      </c>
      <c r="F3741" t="s">
        <v>8221</v>
      </c>
      <c r="G3741" t="s">
        <v>8224</v>
      </c>
      <c r="H3741" t="s">
        <v>8246</v>
      </c>
      <c r="I3741">
        <v>1439675691</v>
      </c>
      <c r="J3741" s="11">
        <f>(((I3741/60)/60)/24)+DATE(1970,1,1)</f>
        <v>42231.913090277783</v>
      </c>
      <c r="K3741">
        <v>1434491691</v>
      </c>
      <c r="L3741" s="15">
        <f>(((K3741/60)/60)/24)+DATE(1970,1,1)</f>
        <v>42171.913090277783</v>
      </c>
      <c r="M3741" s="63">
        <f>DATEDIF(L3741,J3741,"D")</f>
        <v>60</v>
      </c>
      <c r="N3741" s="5">
        <v>60</v>
      </c>
      <c r="O3741" t="b">
        <v>0</v>
      </c>
      <c r="P3741">
        <v>0</v>
      </c>
      <c r="Q3741" t="b">
        <v>0</v>
      </c>
      <c r="R3741" t="s">
        <v>8268</v>
      </c>
      <c r="S3741" s="2">
        <f>IF(E3741=0,0,E3741/D3741*100)</f>
        <v>0</v>
      </c>
      <c r="T3741" s="4">
        <f>IF(E3741=0,0,E3741/P3741)</f>
        <v>0</v>
      </c>
      <c r="U3741" t="str">
        <f>PROPER(LEFT(R3741,(SEARCH("/",R3741)-2)+1))</f>
        <v>Film &amp; Video</v>
      </c>
      <c r="V3741" t="str">
        <f>PROPER(RIGHT(R3741,LEN(R3741)-SEARCH("/",R3741)))</f>
        <v>Drama</v>
      </c>
    </row>
    <row r="3742" spans="1:22" x14ac:dyDescent="0.25">
      <c r="A3742">
        <v>164</v>
      </c>
      <c r="B3742" s="7" t="s">
        <v>166</v>
      </c>
      <c r="C3742" s="7" t="s">
        <v>4274</v>
      </c>
      <c r="D3742" s="4">
        <v>120000</v>
      </c>
      <c r="E3742" s="4">
        <v>640</v>
      </c>
      <c r="F3742" t="s">
        <v>8221</v>
      </c>
      <c r="G3742" t="s">
        <v>8224</v>
      </c>
      <c r="H3742" t="s">
        <v>8246</v>
      </c>
      <c r="I3742">
        <v>1411150701</v>
      </c>
      <c r="J3742" s="11">
        <f>(((I3742/60)/60)/24)+DATE(1970,1,1)</f>
        <v>41901.762743055559</v>
      </c>
      <c r="K3742">
        <v>1405966701</v>
      </c>
      <c r="L3742" s="15">
        <f>(((K3742/60)/60)/24)+DATE(1970,1,1)</f>
        <v>41841.762743055559</v>
      </c>
      <c r="M3742" s="63">
        <f>DATEDIF(L3742,J3742,"D")</f>
        <v>60</v>
      </c>
      <c r="N3742" s="5">
        <v>60</v>
      </c>
      <c r="O3742" t="b">
        <v>0</v>
      </c>
      <c r="P3742">
        <v>7</v>
      </c>
      <c r="Q3742" t="b">
        <v>0</v>
      </c>
      <c r="R3742" t="s">
        <v>8268</v>
      </c>
      <c r="S3742" s="2">
        <f>IF(E3742=0,0,E3742/D3742*100)</f>
        <v>0.53333333333333333</v>
      </c>
      <c r="T3742" s="4">
        <f>IF(E3742=0,0,E3742/P3742)</f>
        <v>91.428571428571431</v>
      </c>
      <c r="U3742" t="str">
        <f>PROPER(LEFT(R3742,(SEARCH("/",R3742)-2)+1))</f>
        <v>Film &amp; Video</v>
      </c>
      <c r="V3742" t="str">
        <f>PROPER(RIGHT(R3742,LEN(R3742)-SEARCH("/",R3742)))</f>
        <v>Drama</v>
      </c>
    </row>
    <row r="3743" spans="1:22" x14ac:dyDescent="0.25">
      <c r="A3743">
        <v>167</v>
      </c>
      <c r="B3743" s="7" t="s">
        <v>169</v>
      </c>
      <c r="C3743" s="7" t="s">
        <v>4277</v>
      </c>
      <c r="D3743" s="4">
        <v>110000</v>
      </c>
      <c r="E3743" s="4">
        <v>11</v>
      </c>
      <c r="F3743" t="s">
        <v>8221</v>
      </c>
      <c r="G3743" t="s">
        <v>8224</v>
      </c>
      <c r="H3743" t="s">
        <v>8246</v>
      </c>
      <c r="I3743">
        <v>1438726535</v>
      </c>
      <c r="J3743" s="11">
        <f>(((I3743/60)/60)/24)+DATE(1970,1,1)</f>
        <v>42220.927488425921</v>
      </c>
      <c r="K3743">
        <v>1433542535</v>
      </c>
      <c r="L3743" s="15">
        <f>(((K3743/60)/60)/24)+DATE(1970,1,1)</f>
        <v>42160.927488425921</v>
      </c>
      <c r="M3743" s="63">
        <f>DATEDIF(L3743,J3743,"D")</f>
        <v>60</v>
      </c>
      <c r="N3743" s="5">
        <v>60</v>
      </c>
      <c r="O3743" t="b">
        <v>0</v>
      </c>
      <c r="P3743">
        <v>2</v>
      </c>
      <c r="Q3743" t="b">
        <v>0</v>
      </c>
      <c r="R3743" t="s">
        <v>8268</v>
      </c>
      <c r="S3743" s="2">
        <f>IF(E3743=0,0,E3743/D3743*100)</f>
        <v>0.01</v>
      </c>
      <c r="T3743" s="4">
        <f>IF(E3743=0,0,E3743/P3743)</f>
        <v>5.5</v>
      </c>
      <c r="U3743" t="str">
        <f>PROPER(LEFT(R3743,(SEARCH("/",R3743)-2)+1))</f>
        <v>Film &amp; Video</v>
      </c>
      <c r="V3743" t="str">
        <f>PROPER(RIGHT(R3743,LEN(R3743)-SEARCH("/",R3743)))</f>
        <v>Drama</v>
      </c>
    </row>
    <row r="3744" spans="1:22" x14ac:dyDescent="0.25">
      <c r="A3744">
        <v>171</v>
      </c>
      <c r="B3744" s="7" t="s">
        <v>173</v>
      </c>
      <c r="C3744" s="7" t="s">
        <v>4281</v>
      </c>
      <c r="D3744" s="4">
        <v>50000</v>
      </c>
      <c r="E3744" s="4">
        <v>1</v>
      </c>
      <c r="F3744" t="s">
        <v>8221</v>
      </c>
      <c r="G3744" t="s">
        <v>8224</v>
      </c>
      <c r="H3744" t="s">
        <v>8246</v>
      </c>
      <c r="I3744">
        <v>1470975614</v>
      </c>
      <c r="J3744" s="11">
        <f>(((I3744/60)/60)/24)+DATE(1970,1,1)</f>
        <v>42594.180717592593</v>
      </c>
      <c r="K3744">
        <v>1465791614</v>
      </c>
      <c r="L3744" s="15">
        <f>(((K3744/60)/60)/24)+DATE(1970,1,1)</f>
        <v>42534.180717592593</v>
      </c>
      <c r="M3744" s="63">
        <f>DATEDIF(L3744,J3744,"D")</f>
        <v>60</v>
      </c>
      <c r="N3744" s="5">
        <v>60</v>
      </c>
      <c r="O3744" t="b">
        <v>0</v>
      </c>
      <c r="P3744">
        <v>1</v>
      </c>
      <c r="Q3744" t="b">
        <v>0</v>
      </c>
      <c r="R3744" t="s">
        <v>8268</v>
      </c>
      <c r="S3744" s="2">
        <f>IF(E3744=0,0,E3744/D3744*100)</f>
        <v>2E-3</v>
      </c>
      <c r="T3744" s="4">
        <f>IF(E3744=0,0,E3744/P3744)</f>
        <v>1</v>
      </c>
      <c r="U3744" t="str">
        <f>PROPER(LEFT(R3744,(SEARCH("/",R3744)-2)+1))</f>
        <v>Film &amp; Video</v>
      </c>
      <c r="V3744" t="str">
        <f>PROPER(RIGHT(R3744,LEN(R3744)-SEARCH("/",R3744)))</f>
        <v>Drama</v>
      </c>
    </row>
    <row r="3745" spans="1:22" x14ac:dyDescent="0.25">
      <c r="A3745">
        <v>174</v>
      </c>
      <c r="B3745" s="7" t="s">
        <v>176</v>
      </c>
      <c r="C3745" s="7" t="s">
        <v>4284</v>
      </c>
      <c r="D3745" s="4">
        <v>6000</v>
      </c>
      <c r="E3745" s="4">
        <v>0</v>
      </c>
      <c r="F3745" t="s">
        <v>8221</v>
      </c>
      <c r="G3745" t="s">
        <v>8233</v>
      </c>
      <c r="H3745" t="s">
        <v>8249</v>
      </c>
      <c r="I3745">
        <v>1431108776</v>
      </c>
      <c r="J3745" s="11">
        <f>(((I3745/60)/60)/24)+DATE(1970,1,1)</f>
        <v>42132.758981481486</v>
      </c>
      <c r="K3745">
        <v>1425924776</v>
      </c>
      <c r="L3745" s="15">
        <f>(((K3745/60)/60)/24)+DATE(1970,1,1)</f>
        <v>42072.758981481486</v>
      </c>
      <c r="M3745" s="63">
        <f>DATEDIF(L3745,J3745,"D")</f>
        <v>60</v>
      </c>
      <c r="N3745" s="5">
        <v>60</v>
      </c>
      <c r="O3745" t="b">
        <v>0</v>
      </c>
      <c r="P3745">
        <v>0</v>
      </c>
      <c r="Q3745" t="b">
        <v>0</v>
      </c>
      <c r="R3745" t="s">
        <v>8268</v>
      </c>
      <c r="S3745" s="2">
        <f>IF(E3745=0,0,E3745/D3745*100)</f>
        <v>0</v>
      </c>
      <c r="T3745" s="4">
        <f>IF(E3745=0,0,E3745/P3745)</f>
        <v>0</v>
      </c>
      <c r="U3745" t="str">
        <f>PROPER(LEFT(R3745,(SEARCH("/",R3745)-2)+1))</f>
        <v>Film &amp; Video</v>
      </c>
      <c r="V3745" t="str">
        <f>PROPER(RIGHT(R3745,LEN(R3745)-SEARCH("/",R3745)))</f>
        <v>Drama</v>
      </c>
    </row>
    <row r="3746" spans="1:22" x14ac:dyDescent="0.25">
      <c r="A3746">
        <v>189</v>
      </c>
      <c r="B3746" s="7" t="s">
        <v>191</v>
      </c>
      <c r="C3746" s="7" t="s">
        <v>4299</v>
      </c>
      <c r="D3746" s="4">
        <v>500000</v>
      </c>
      <c r="E3746" s="4">
        <v>345</v>
      </c>
      <c r="F3746" t="s">
        <v>8221</v>
      </c>
      <c r="G3746" t="s">
        <v>8224</v>
      </c>
      <c r="H3746" t="s">
        <v>8246</v>
      </c>
      <c r="I3746">
        <v>1472920477</v>
      </c>
      <c r="J3746" s="11">
        <f>(((I3746/60)/60)/24)+DATE(1970,1,1)</f>
        <v>42616.690706018519</v>
      </c>
      <c r="K3746">
        <v>1467736477</v>
      </c>
      <c r="L3746" s="15">
        <f>(((K3746/60)/60)/24)+DATE(1970,1,1)</f>
        <v>42556.690706018519</v>
      </c>
      <c r="M3746" s="63">
        <f>DATEDIF(L3746,J3746,"D")</f>
        <v>60</v>
      </c>
      <c r="N3746" s="5">
        <v>60</v>
      </c>
      <c r="O3746" t="b">
        <v>0</v>
      </c>
      <c r="P3746">
        <v>5</v>
      </c>
      <c r="Q3746" t="b">
        <v>0</v>
      </c>
      <c r="R3746" t="s">
        <v>8268</v>
      </c>
      <c r="S3746" s="2">
        <f>IF(E3746=0,0,E3746/D3746*100)</f>
        <v>6.8999999999999992E-2</v>
      </c>
      <c r="T3746" s="4">
        <f>IF(E3746=0,0,E3746/P3746)</f>
        <v>69</v>
      </c>
      <c r="U3746" t="str">
        <f>PROPER(LEFT(R3746,(SEARCH("/",R3746)-2)+1))</f>
        <v>Film &amp; Video</v>
      </c>
      <c r="V3746" t="str">
        <f>PROPER(RIGHT(R3746,LEN(R3746)-SEARCH("/",R3746)))</f>
        <v>Drama</v>
      </c>
    </row>
    <row r="3747" spans="1:22" x14ac:dyDescent="0.25">
      <c r="A3747">
        <v>193</v>
      </c>
      <c r="B3747" s="7" t="s">
        <v>195</v>
      </c>
      <c r="C3747" s="7" t="s">
        <v>4303</v>
      </c>
      <c r="D3747" s="4">
        <v>1000</v>
      </c>
      <c r="E3747" s="4">
        <v>0</v>
      </c>
      <c r="F3747" t="s">
        <v>8221</v>
      </c>
      <c r="G3747" t="s">
        <v>8225</v>
      </c>
      <c r="H3747" t="s">
        <v>8247</v>
      </c>
      <c r="I3747">
        <v>1417217166</v>
      </c>
      <c r="J3747" s="11">
        <f>(((I3747/60)/60)/24)+DATE(1970,1,1)</f>
        <v>41971.976458333331</v>
      </c>
      <c r="K3747">
        <v>1412029566</v>
      </c>
      <c r="L3747" s="15">
        <f>(((K3747/60)/60)/24)+DATE(1970,1,1)</f>
        <v>41911.934791666667</v>
      </c>
      <c r="M3747" s="63">
        <f>DATEDIF(L3747,J3747,"D")</f>
        <v>60</v>
      </c>
      <c r="N3747" s="5">
        <v>60</v>
      </c>
      <c r="O3747" t="b">
        <v>0</v>
      </c>
      <c r="P3747">
        <v>0</v>
      </c>
      <c r="Q3747" t="b">
        <v>0</v>
      </c>
      <c r="R3747" t="s">
        <v>8268</v>
      </c>
      <c r="S3747" s="2">
        <f>IF(E3747=0,0,E3747/D3747*100)</f>
        <v>0</v>
      </c>
      <c r="T3747" s="4">
        <f>IF(E3747=0,0,E3747/P3747)</f>
        <v>0</v>
      </c>
      <c r="U3747" t="str">
        <f>PROPER(LEFT(R3747,(SEARCH("/",R3747)-2)+1))</f>
        <v>Film &amp; Video</v>
      </c>
      <c r="V3747" t="str">
        <f>PROPER(RIGHT(R3747,LEN(R3747)-SEARCH("/",R3747)))</f>
        <v>Drama</v>
      </c>
    </row>
    <row r="3748" spans="1:22" x14ac:dyDescent="0.25">
      <c r="A3748">
        <v>194</v>
      </c>
      <c r="B3748" s="7" t="s">
        <v>196</v>
      </c>
      <c r="C3748" s="7" t="s">
        <v>4304</v>
      </c>
      <c r="D3748" s="4">
        <v>2500</v>
      </c>
      <c r="E3748" s="4">
        <v>3</v>
      </c>
      <c r="F3748" t="s">
        <v>8221</v>
      </c>
      <c r="G3748" t="s">
        <v>8225</v>
      </c>
      <c r="H3748" t="s">
        <v>8247</v>
      </c>
      <c r="I3748">
        <v>1457308531</v>
      </c>
      <c r="J3748" s="11">
        <f>(((I3748/60)/60)/24)+DATE(1970,1,1)</f>
        <v>42435.996886574074</v>
      </c>
      <c r="K3748">
        <v>1452124531</v>
      </c>
      <c r="L3748" s="15">
        <f>(((K3748/60)/60)/24)+DATE(1970,1,1)</f>
        <v>42375.996886574074</v>
      </c>
      <c r="M3748" s="63">
        <f>DATEDIF(L3748,J3748,"D")</f>
        <v>60</v>
      </c>
      <c r="N3748" s="5">
        <v>60</v>
      </c>
      <c r="O3748" t="b">
        <v>0</v>
      </c>
      <c r="P3748">
        <v>3</v>
      </c>
      <c r="Q3748" t="b">
        <v>0</v>
      </c>
      <c r="R3748" t="s">
        <v>8268</v>
      </c>
      <c r="S3748" s="2">
        <f>IF(E3748=0,0,E3748/D3748*100)</f>
        <v>0.12</v>
      </c>
      <c r="T3748" s="4">
        <f>IF(E3748=0,0,E3748/P3748)</f>
        <v>1</v>
      </c>
      <c r="U3748" t="str">
        <f>PROPER(LEFT(R3748,(SEARCH("/",R3748)-2)+1))</f>
        <v>Film &amp; Video</v>
      </c>
      <c r="V3748" t="str">
        <f>PROPER(RIGHT(R3748,LEN(R3748)-SEARCH("/",R3748)))</f>
        <v>Drama</v>
      </c>
    </row>
    <row r="3749" spans="1:22" x14ac:dyDescent="0.25">
      <c r="A3749">
        <v>195</v>
      </c>
      <c r="B3749" s="7" t="s">
        <v>197</v>
      </c>
      <c r="C3749" s="7" t="s">
        <v>4305</v>
      </c>
      <c r="D3749" s="4">
        <v>2000000</v>
      </c>
      <c r="E3749" s="4">
        <v>0</v>
      </c>
      <c r="F3749" t="s">
        <v>8221</v>
      </c>
      <c r="G3749" t="s">
        <v>8224</v>
      </c>
      <c r="H3749" t="s">
        <v>8246</v>
      </c>
      <c r="I3749">
        <v>1436544332</v>
      </c>
      <c r="J3749" s="11">
        <f>(((I3749/60)/60)/24)+DATE(1970,1,1)</f>
        <v>42195.67050925926</v>
      </c>
      <c r="K3749">
        <v>1431360332</v>
      </c>
      <c r="L3749" s="15">
        <f>(((K3749/60)/60)/24)+DATE(1970,1,1)</f>
        <v>42135.67050925926</v>
      </c>
      <c r="M3749" s="63">
        <f>DATEDIF(L3749,J3749,"D")</f>
        <v>60</v>
      </c>
      <c r="N3749" s="5">
        <v>60</v>
      </c>
      <c r="O3749" t="b">
        <v>0</v>
      </c>
      <c r="P3749">
        <v>0</v>
      </c>
      <c r="Q3749" t="b">
        <v>0</v>
      </c>
      <c r="R3749" t="s">
        <v>8268</v>
      </c>
      <c r="S3749" s="2">
        <f>IF(E3749=0,0,E3749/D3749*100)</f>
        <v>0</v>
      </c>
      <c r="T3749" s="4">
        <f>IF(E3749=0,0,E3749/P3749)</f>
        <v>0</v>
      </c>
      <c r="U3749" t="str">
        <f>PROPER(LEFT(R3749,(SEARCH("/",R3749)-2)+1))</f>
        <v>Film &amp; Video</v>
      </c>
      <c r="V3749" t="str">
        <f>PROPER(RIGHT(R3749,LEN(R3749)-SEARCH("/",R3749)))</f>
        <v>Drama</v>
      </c>
    </row>
    <row r="3750" spans="1:22" x14ac:dyDescent="0.25">
      <c r="A3750">
        <v>203</v>
      </c>
      <c r="B3750" s="7" t="s">
        <v>205</v>
      </c>
      <c r="C3750" s="7" t="s">
        <v>4313</v>
      </c>
      <c r="D3750" s="4">
        <v>2500</v>
      </c>
      <c r="E3750" s="4">
        <v>746</v>
      </c>
      <c r="F3750" t="s">
        <v>8221</v>
      </c>
      <c r="G3750" t="s">
        <v>8225</v>
      </c>
      <c r="H3750" t="s">
        <v>8247</v>
      </c>
      <c r="I3750">
        <v>1422562864</v>
      </c>
      <c r="J3750" s="11">
        <f>(((I3750/60)/60)/24)+DATE(1970,1,1)</f>
        <v>42033.847962962958</v>
      </c>
      <c r="K3750">
        <v>1417378864</v>
      </c>
      <c r="L3750" s="15">
        <f>(((K3750/60)/60)/24)+DATE(1970,1,1)</f>
        <v>41973.847962962958</v>
      </c>
      <c r="M3750" s="63">
        <f>DATEDIF(L3750,J3750,"D")</f>
        <v>60</v>
      </c>
      <c r="N3750" s="5">
        <v>60</v>
      </c>
      <c r="O3750" t="b">
        <v>0</v>
      </c>
      <c r="P3750">
        <v>8</v>
      </c>
      <c r="Q3750" t="b">
        <v>0</v>
      </c>
      <c r="R3750" t="s">
        <v>8268</v>
      </c>
      <c r="S3750" s="2">
        <f>IF(E3750=0,0,E3750/D3750*100)</f>
        <v>29.84</v>
      </c>
      <c r="T3750" s="4">
        <f>IF(E3750=0,0,E3750/P3750)</f>
        <v>93.25</v>
      </c>
      <c r="U3750" t="str">
        <f>PROPER(LEFT(R3750,(SEARCH("/",R3750)-2)+1))</f>
        <v>Film &amp; Video</v>
      </c>
      <c r="V3750" t="str">
        <f>PROPER(RIGHT(R3750,LEN(R3750)-SEARCH("/",R3750)))</f>
        <v>Drama</v>
      </c>
    </row>
    <row r="3751" spans="1:22" x14ac:dyDescent="0.25">
      <c r="A3751">
        <v>212</v>
      </c>
      <c r="B3751" s="7" t="s">
        <v>214</v>
      </c>
      <c r="C3751" s="7" t="s">
        <v>4322</v>
      </c>
      <c r="D3751" s="4">
        <v>6300</v>
      </c>
      <c r="E3751" s="4">
        <v>1</v>
      </c>
      <c r="F3751" t="s">
        <v>8221</v>
      </c>
      <c r="G3751" t="s">
        <v>8224</v>
      </c>
      <c r="H3751" t="s">
        <v>8246</v>
      </c>
      <c r="I3751">
        <v>1460837320</v>
      </c>
      <c r="J3751" s="11">
        <f>(((I3751/60)/60)/24)+DATE(1970,1,1)</f>
        <v>42476.839351851857</v>
      </c>
      <c r="K3751">
        <v>1455656920</v>
      </c>
      <c r="L3751" s="15">
        <f>(((K3751/60)/60)/24)+DATE(1970,1,1)</f>
        <v>42416.881018518514</v>
      </c>
      <c r="M3751" s="63">
        <f>DATEDIF(L3751,J3751,"D")</f>
        <v>60</v>
      </c>
      <c r="N3751" s="5">
        <v>60</v>
      </c>
      <c r="O3751" t="b">
        <v>0</v>
      </c>
      <c r="P3751">
        <v>1</v>
      </c>
      <c r="Q3751" t="b">
        <v>0</v>
      </c>
      <c r="R3751" t="s">
        <v>8268</v>
      </c>
      <c r="S3751" s="2">
        <f>IF(E3751=0,0,E3751/D3751*100)</f>
        <v>1.5873015873015872E-2</v>
      </c>
      <c r="T3751" s="4">
        <f>IF(E3751=0,0,E3751/P3751)</f>
        <v>1</v>
      </c>
      <c r="U3751" t="str">
        <f>PROPER(LEFT(R3751,(SEARCH("/",R3751)-2)+1))</f>
        <v>Film &amp; Video</v>
      </c>
      <c r="V3751" t="str">
        <f>PROPER(RIGHT(R3751,LEN(R3751)-SEARCH("/",R3751)))</f>
        <v>Drama</v>
      </c>
    </row>
    <row r="3752" spans="1:22" x14ac:dyDescent="0.25">
      <c r="A3752">
        <v>214</v>
      </c>
      <c r="B3752" s="7" t="s">
        <v>216</v>
      </c>
      <c r="C3752" s="7" t="s">
        <v>4324</v>
      </c>
      <c r="D3752" s="4">
        <v>12500</v>
      </c>
      <c r="E3752" s="4">
        <v>1</v>
      </c>
      <c r="F3752" t="s">
        <v>8221</v>
      </c>
      <c r="G3752" t="s">
        <v>8224</v>
      </c>
      <c r="H3752" t="s">
        <v>8246</v>
      </c>
      <c r="I3752">
        <v>1425655349</v>
      </c>
      <c r="J3752" s="11">
        <f>(((I3752/60)/60)/24)+DATE(1970,1,1)</f>
        <v>42069.64061342593</v>
      </c>
      <c r="K3752">
        <v>1420471349</v>
      </c>
      <c r="L3752" s="15">
        <f>(((K3752/60)/60)/24)+DATE(1970,1,1)</f>
        <v>42009.64061342593</v>
      </c>
      <c r="M3752" s="63">
        <f>DATEDIF(L3752,J3752,"D")</f>
        <v>60</v>
      </c>
      <c r="N3752" s="5">
        <v>60</v>
      </c>
      <c r="O3752" t="b">
        <v>0</v>
      </c>
      <c r="P3752">
        <v>1</v>
      </c>
      <c r="Q3752" t="b">
        <v>0</v>
      </c>
      <c r="R3752" t="s">
        <v>8268</v>
      </c>
      <c r="S3752" s="2">
        <f>IF(E3752=0,0,E3752/D3752*100)</f>
        <v>8.0000000000000002E-3</v>
      </c>
      <c r="T3752" s="4">
        <f>IF(E3752=0,0,E3752/P3752)</f>
        <v>1</v>
      </c>
      <c r="U3752" t="str">
        <f>PROPER(LEFT(R3752,(SEARCH("/",R3752)-2)+1))</f>
        <v>Film &amp; Video</v>
      </c>
      <c r="V3752" t="str">
        <f>PROPER(RIGHT(R3752,LEN(R3752)-SEARCH("/",R3752)))</f>
        <v>Drama</v>
      </c>
    </row>
    <row r="3753" spans="1:22" x14ac:dyDescent="0.25">
      <c r="A3753">
        <v>218</v>
      </c>
      <c r="B3753" s="7" t="s">
        <v>220</v>
      </c>
      <c r="C3753" s="7" t="s">
        <v>4328</v>
      </c>
      <c r="D3753" s="4">
        <v>5000</v>
      </c>
      <c r="E3753" s="4">
        <v>100</v>
      </c>
      <c r="F3753" t="s">
        <v>8221</v>
      </c>
      <c r="G3753" t="s">
        <v>8224</v>
      </c>
      <c r="H3753" t="s">
        <v>8246</v>
      </c>
      <c r="I3753">
        <v>1431702289</v>
      </c>
      <c r="J3753" s="11">
        <f>(((I3753/60)/60)/24)+DATE(1970,1,1)</f>
        <v>42139.628344907411</v>
      </c>
      <c r="K3753">
        <v>1426518289</v>
      </c>
      <c r="L3753" s="15">
        <f>(((K3753/60)/60)/24)+DATE(1970,1,1)</f>
        <v>42079.628344907411</v>
      </c>
      <c r="M3753" s="63">
        <f>DATEDIF(L3753,J3753,"D")</f>
        <v>60</v>
      </c>
      <c r="N3753" s="5">
        <v>60</v>
      </c>
      <c r="O3753" t="b">
        <v>0</v>
      </c>
      <c r="P3753">
        <v>1</v>
      </c>
      <c r="Q3753" t="b">
        <v>0</v>
      </c>
      <c r="R3753" t="s">
        <v>8268</v>
      </c>
      <c r="S3753" s="2">
        <f>IF(E3753=0,0,E3753/D3753*100)</f>
        <v>2</v>
      </c>
      <c r="T3753" s="4">
        <f>IF(E3753=0,0,E3753/P3753)</f>
        <v>100</v>
      </c>
      <c r="U3753" t="str">
        <f>PROPER(LEFT(R3753,(SEARCH("/",R3753)-2)+1))</f>
        <v>Film &amp; Video</v>
      </c>
      <c r="V3753" t="str">
        <f>PROPER(RIGHT(R3753,LEN(R3753)-SEARCH("/",R3753)))</f>
        <v>Drama</v>
      </c>
    </row>
    <row r="3754" spans="1:22" x14ac:dyDescent="0.25">
      <c r="A3754">
        <v>221</v>
      </c>
      <c r="B3754" s="7" t="s">
        <v>223</v>
      </c>
      <c r="C3754" s="7" t="s">
        <v>4331</v>
      </c>
      <c r="D3754" s="4">
        <v>50000</v>
      </c>
      <c r="E3754" s="4">
        <v>0</v>
      </c>
      <c r="F3754" t="s">
        <v>8221</v>
      </c>
      <c r="G3754" t="s">
        <v>8224</v>
      </c>
      <c r="H3754" t="s">
        <v>8246</v>
      </c>
      <c r="I3754">
        <v>1427569564</v>
      </c>
      <c r="J3754" s="11">
        <f>(((I3754/60)/60)/24)+DATE(1970,1,1)</f>
        <v>42091.79587962963</v>
      </c>
      <c r="K3754">
        <v>1422389164</v>
      </c>
      <c r="L3754" s="15">
        <f>(((K3754/60)/60)/24)+DATE(1970,1,1)</f>
        <v>42031.837546296301</v>
      </c>
      <c r="M3754" s="63">
        <f>DATEDIF(L3754,J3754,"D")</f>
        <v>60</v>
      </c>
      <c r="N3754" s="5">
        <v>60</v>
      </c>
      <c r="O3754" t="b">
        <v>0</v>
      </c>
      <c r="P3754">
        <v>0</v>
      </c>
      <c r="Q3754" t="b">
        <v>0</v>
      </c>
      <c r="R3754" t="s">
        <v>8268</v>
      </c>
      <c r="S3754" s="2">
        <f>IF(E3754=0,0,E3754/D3754*100)</f>
        <v>0</v>
      </c>
      <c r="T3754" s="4">
        <f>IF(E3754=0,0,E3754/P3754)</f>
        <v>0</v>
      </c>
      <c r="U3754" t="str">
        <f>PROPER(LEFT(R3754,(SEARCH("/",R3754)-2)+1))</f>
        <v>Film &amp; Video</v>
      </c>
      <c r="V3754" t="str">
        <f>PROPER(RIGHT(R3754,LEN(R3754)-SEARCH("/",R3754)))</f>
        <v>Drama</v>
      </c>
    </row>
    <row r="3755" spans="1:22" x14ac:dyDescent="0.25">
      <c r="A3755">
        <v>224</v>
      </c>
      <c r="B3755" s="7" t="s">
        <v>226</v>
      </c>
      <c r="C3755" s="7" t="s">
        <v>4334</v>
      </c>
      <c r="D3755" s="4">
        <v>6000000</v>
      </c>
      <c r="E3755" s="4">
        <v>0</v>
      </c>
      <c r="F3755" t="s">
        <v>8221</v>
      </c>
      <c r="G3755" t="s">
        <v>8226</v>
      </c>
      <c r="H3755" t="s">
        <v>8248</v>
      </c>
      <c r="I3755">
        <v>1436506726</v>
      </c>
      <c r="J3755" s="11">
        <f>(((I3755/60)/60)/24)+DATE(1970,1,1)</f>
        <v>42195.235254629632</v>
      </c>
      <c r="K3755">
        <v>1431322726</v>
      </c>
      <c r="L3755" s="15">
        <f>(((K3755/60)/60)/24)+DATE(1970,1,1)</f>
        <v>42135.235254629632</v>
      </c>
      <c r="M3755" s="63">
        <f>DATEDIF(L3755,J3755,"D")</f>
        <v>60</v>
      </c>
      <c r="N3755" s="5">
        <v>60</v>
      </c>
      <c r="O3755" t="b">
        <v>0</v>
      </c>
      <c r="P3755">
        <v>0</v>
      </c>
      <c r="Q3755" t="b">
        <v>0</v>
      </c>
      <c r="R3755" t="s">
        <v>8268</v>
      </c>
      <c r="S3755" s="2">
        <f>IF(E3755=0,0,E3755/D3755*100)</f>
        <v>0</v>
      </c>
      <c r="T3755" s="4">
        <f>IF(E3755=0,0,E3755/P3755)</f>
        <v>0</v>
      </c>
      <c r="U3755" t="str">
        <f>PROPER(LEFT(R3755,(SEARCH("/",R3755)-2)+1))</f>
        <v>Film &amp; Video</v>
      </c>
      <c r="V3755" t="str">
        <f>PROPER(RIGHT(R3755,LEN(R3755)-SEARCH("/",R3755)))</f>
        <v>Drama</v>
      </c>
    </row>
    <row r="3756" spans="1:22" x14ac:dyDescent="0.25">
      <c r="A3756">
        <v>228</v>
      </c>
      <c r="B3756" s="7" t="s">
        <v>230</v>
      </c>
      <c r="C3756" s="7" t="s">
        <v>4338</v>
      </c>
      <c r="D3756" s="4">
        <v>8000</v>
      </c>
      <c r="E3756" s="4">
        <v>0</v>
      </c>
      <c r="F3756" t="s">
        <v>8221</v>
      </c>
      <c r="G3756" t="s">
        <v>8225</v>
      </c>
      <c r="H3756" t="s">
        <v>8247</v>
      </c>
      <c r="I3756">
        <v>1433176105</v>
      </c>
      <c r="J3756" s="11">
        <f>(((I3756/60)/60)/24)+DATE(1970,1,1)</f>
        <v>42156.686400462961</v>
      </c>
      <c r="K3756">
        <v>1427992105</v>
      </c>
      <c r="L3756" s="15">
        <f>(((K3756/60)/60)/24)+DATE(1970,1,1)</f>
        <v>42096.686400462961</v>
      </c>
      <c r="M3756" s="63">
        <f>DATEDIF(L3756,J3756,"D")</f>
        <v>60</v>
      </c>
      <c r="N3756" s="5">
        <v>60</v>
      </c>
      <c r="O3756" t="b">
        <v>0</v>
      </c>
      <c r="P3756">
        <v>0</v>
      </c>
      <c r="Q3756" t="b">
        <v>0</v>
      </c>
      <c r="R3756" t="s">
        <v>8268</v>
      </c>
      <c r="S3756" s="2">
        <f>IF(E3756=0,0,E3756/D3756*100)</f>
        <v>0</v>
      </c>
      <c r="T3756" s="4">
        <f>IF(E3756=0,0,E3756/P3756)</f>
        <v>0</v>
      </c>
      <c r="U3756" t="str">
        <f>PROPER(LEFT(R3756,(SEARCH("/",R3756)-2)+1))</f>
        <v>Film &amp; Video</v>
      </c>
      <c r="V3756" t="str">
        <f>PROPER(RIGHT(R3756,LEN(R3756)-SEARCH("/",R3756)))</f>
        <v>Drama</v>
      </c>
    </row>
    <row r="3757" spans="1:22" x14ac:dyDescent="0.25">
      <c r="A3757">
        <v>237</v>
      </c>
      <c r="B3757" s="7" t="s">
        <v>239</v>
      </c>
      <c r="C3757" s="7" t="s">
        <v>4347</v>
      </c>
      <c r="D3757" s="4">
        <v>15000</v>
      </c>
      <c r="E3757" s="4">
        <v>50</v>
      </c>
      <c r="F3757" t="s">
        <v>8221</v>
      </c>
      <c r="G3757" t="s">
        <v>8224</v>
      </c>
      <c r="H3757" t="s">
        <v>8246</v>
      </c>
      <c r="I3757">
        <v>1457445069</v>
      </c>
      <c r="J3757" s="11">
        <f>(((I3757/60)/60)/24)+DATE(1970,1,1)</f>
        <v>42437.577187499999</v>
      </c>
      <c r="K3757">
        <v>1452261069</v>
      </c>
      <c r="L3757" s="15">
        <f>(((K3757/60)/60)/24)+DATE(1970,1,1)</f>
        <v>42377.577187499999</v>
      </c>
      <c r="M3757" s="63">
        <f>DATEDIF(L3757,J3757,"D")</f>
        <v>60</v>
      </c>
      <c r="N3757" s="5">
        <v>60</v>
      </c>
      <c r="O3757" t="b">
        <v>0</v>
      </c>
      <c r="P3757">
        <v>1</v>
      </c>
      <c r="Q3757" t="b">
        <v>0</v>
      </c>
      <c r="R3757" t="s">
        <v>8268</v>
      </c>
      <c r="S3757" s="2">
        <f>IF(E3757=0,0,E3757/D3757*100)</f>
        <v>0.33333333333333337</v>
      </c>
      <c r="T3757" s="4">
        <f>IF(E3757=0,0,E3757/P3757)</f>
        <v>50</v>
      </c>
      <c r="U3757" t="str">
        <f>PROPER(LEFT(R3757,(SEARCH("/",R3757)-2)+1))</f>
        <v>Film &amp; Video</v>
      </c>
      <c r="V3757" t="str">
        <f>PROPER(RIGHT(R3757,LEN(R3757)-SEARCH("/",R3757)))</f>
        <v>Drama</v>
      </c>
    </row>
    <row r="3758" spans="1:22" x14ac:dyDescent="0.25">
      <c r="A3758">
        <v>276</v>
      </c>
      <c r="B3758" s="7" t="s">
        <v>277</v>
      </c>
      <c r="C3758" s="7" t="s">
        <v>4386</v>
      </c>
      <c r="D3758" s="4">
        <v>4000</v>
      </c>
      <c r="E3758" s="4">
        <v>5904</v>
      </c>
      <c r="F3758" t="s">
        <v>8219</v>
      </c>
      <c r="G3758" t="s">
        <v>8224</v>
      </c>
      <c r="H3758" t="s">
        <v>8246</v>
      </c>
      <c r="I3758">
        <v>1335574674</v>
      </c>
      <c r="J3758" s="11">
        <f>(((I3758/60)/60)/24)+DATE(1970,1,1)</f>
        <v>41027.040208333332</v>
      </c>
      <c r="K3758">
        <v>1330394274</v>
      </c>
      <c r="L3758" s="15">
        <f>(((K3758/60)/60)/24)+DATE(1970,1,1)</f>
        <v>40967.081874999996</v>
      </c>
      <c r="M3758" s="63">
        <f>DATEDIF(L3758,J3758,"D")</f>
        <v>60</v>
      </c>
      <c r="N3758" s="5">
        <v>60</v>
      </c>
      <c r="O3758" t="b">
        <v>1</v>
      </c>
      <c r="P3758">
        <v>62</v>
      </c>
      <c r="Q3758" t="b">
        <v>1</v>
      </c>
      <c r="R3758" t="s">
        <v>8269</v>
      </c>
      <c r="S3758" s="2">
        <f>IF(E3758=0,0,E3758/D3758*100)</f>
        <v>147.6</v>
      </c>
      <c r="T3758" s="4">
        <f>IF(E3758=0,0,E3758/P3758)</f>
        <v>95.225806451612897</v>
      </c>
      <c r="U3758" t="str">
        <f>PROPER(LEFT(R3758,(SEARCH("/",R3758)-2)+1))</f>
        <v>Film &amp; Video</v>
      </c>
      <c r="V3758" t="str">
        <f>PROPER(RIGHT(R3758,LEN(R3758)-SEARCH("/",R3758)))</f>
        <v>Documentary</v>
      </c>
    </row>
    <row r="3759" spans="1:22" x14ac:dyDescent="0.25">
      <c r="A3759">
        <v>295</v>
      </c>
      <c r="B3759" s="7" t="s">
        <v>296</v>
      </c>
      <c r="C3759" s="7" t="s">
        <v>4405</v>
      </c>
      <c r="D3759" s="4">
        <v>50000</v>
      </c>
      <c r="E3759" s="4">
        <v>66554.559999999998</v>
      </c>
      <c r="F3759" t="s">
        <v>8219</v>
      </c>
      <c r="G3759" t="s">
        <v>8224</v>
      </c>
      <c r="H3759" t="s">
        <v>8246</v>
      </c>
      <c r="I3759">
        <v>1383264000</v>
      </c>
      <c r="J3759" s="11">
        <f>(((I3759/60)/60)/24)+DATE(1970,1,1)</f>
        <v>41579</v>
      </c>
      <c r="K3759">
        <v>1378080409</v>
      </c>
      <c r="L3759" s="15">
        <f>(((K3759/60)/60)/24)+DATE(1970,1,1)</f>
        <v>41519.004733796297</v>
      </c>
      <c r="M3759" s="63">
        <f>DATEDIF(L3759,J3759,"D")</f>
        <v>60</v>
      </c>
      <c r="N3759" s="5">
        <v>60</v>
      </c>
      <c r="O3759" t="b">
        <v>1</v>
      </c>
      <c r="P3759">
        <v>665</v>
      </c>
      <c r="Q3759" t="b">
        <v>1</v>
      </c>
      <c r="R3759" t="s">
        <v>8269</v>
      </c>
      <c r="S3759" s="2">
        <f>IF(E3759=0,0,E3759/D3759*100)</f>
        <v>133.10911999999999</v>
      </c>
      <c r="T3759" s="4">
        <f>IF(E3759=0,0,E3759/P3759)</f>
        <v>100.08204511278196</v>
      </c>
      <c r="U3759" t="str">
        <f>PROPER(LEFT(R3759,(SEARCH("/",R3759)-2)+1))</f>
        <v>Film &amp; Video</v>
      </c>
      <c r="V3759" t="str">
        <f>PROPER(RIGHT(R3759,LEN(R3759)-SEARCH("/",R3759)))</f>
        <v>Documentary</v>
      </c>
    </row>
    <row r="3760" spans="1:22" x14ac:dyDescent="0.25">
      <c r="A3760">
        <v>394</v>
      </c>
      <c r="B3760" s="7" t="s">
        <v>395</v>
      </c>
      <c r="C3760" s="7" t="s">
        <v>4504</v>
      </c>
      <c r="D3760" s="4">
        <v>4700</v>
      </c>
      <c r="E3760" s="4">
        <v>5259</v>
      </c>
      <c r="F3760" t="s">
        <v>8219</v>
      </c>
      <c r="G3760" t="s">
        <v>8227</v>
      </c>
      <c r="H3760" t="s">
        <v>8249</v>
      </c>
      <c r="I3760">
        <v>1460918282</v>
      </c>
      <c r="J3760" s="11">
        <f>(((I3760/60)/60)/24)+DATE(1970,1,1)</f>
        <v>42477.776412037041</v>
      </c>
      <c r="K3760">
        <v>1455737882</v>
      </c>
      <c r="L3760" s="15">
        <f>(((K3760/60)/60)/24)+DATE(1970,1,1)</f>
        <v>42417.818078703705</v>
      </c>
      <c r="M3760" s="63">
        <f>DATEDIF(L3760,J3760,"D")</f>
        <v>60</v>
      </c>
      <c r="N3760" s="5">
        <v>60</v>
      </c>
      <c r="O3760" t="b">
        <v>0</v>
      </c>
      <c r="P3760">
        <v>50</v>
      </c>
      <c r="Q3760" t="b">
        <v>1</v>
      </c>
      <c r="R3760" t="s">
        <v>8269</v>
      </c>
      <c r="S3760" s="2">
        <f>IF(E3760=0,0,E3760/D3760*100)</f>
        <v>111.8936170212766</v>
      </c>
      <c r="T3760" s="4">
        <f>IF(E3760=0,0,E3760/P3760)</f>
        <v>105.18</v>
      </c>
      <c r="U3760" t="str">
        <f>PROPER(LEFT(R3760,(SEARCH("/",R3760)-2)+1))</f>
        <v>Film &amp; Video</v>
      </c>
      <c r="V3760" t="str">
        <f>PROPER(RIGHT(R3760,LEN(R3760)-SEARCH("/",R3760)))</f>
        <v>Documentary</v>
      </c>
    </row>
    <row r="3761" spans="1:22" x14ac:dyDescent="0.25">
      <c r="A3761">
        <v>407</v>
      </c>
      <c r="B3761" s="7" t="s">
        <v>408</v>
      </c>
      <c r="C3761" s="7" t="s">
        <v>4517</v>
      </c>
      <c r="D3761" s="4">
        <v>2000</v>
      </c>
      <c r="E3761" s="4">
        <v>2031</v>
      </c>
      <c r="F3761" t="s">
        <v>8219</v>
      </c>
      <c r="G3761" t="s">
        <v>8224</v>
      </c>
      <c r="H3761" t="s">
        <v>8246</v>
      </c>
      <c r="I3761">
        <v>1321739650</v>
      </c>
      <c r="J3761" s="11">
        <f>(((I3761/60)/60)/24)+DATE(1970,1,1)</f>
        <v>40866.912615740745</v>
      </c>
      <c r="K3761">
        <v>1316552050</v>
      </c>
      <c r="L3761" s="15">
        <f>(((K3761/60)/60)/24)+DATE(1970,1,1)</f>
        <v>40806.870949074073</v>
      </c>
      <c r="M3761" s="63">
        <f>DATEDIF(L3761,J3761,"D")</f>
        <v>60</v>
      </c>
      <c r="N3761" s="5">
        <v>60</v>
      </c>
      <c r="O3761" t="b">
        <v>0</v>
      </c>
      <c r="P3761">
        <v>22</v>
      </c>
      <c r="Q3761" t="b">
        <v>1</v>
      </c>
      <c r="R3761" t="s">
        <v>8269</v>
      </c>
      <c r="S3761" s="2">
        <f>IF(E3761=0,0,E3761/D3761*100)</f>
        <v>101.55000000000001</v>
      </c>
      <c r="T3761" s="4">
        <f>IF(E3761=0,0,E3761/P3761)</f>
        <v>92.318181818181813</v>
      </c>
      <c r="U3761" t="str">
        <f>PROPER(LEFT(R3761,(SEARCH("/",R3761)-2)+1))</f>
        <v>Film &amp; Video</v>
      </c>
      <c r="V3761" t="str">
        <f>PROPER(RIGHT(R3761,LEN(R3761)-SEARCH("/",R3761)))</f>
        <v>Documentary</v>
      </c>
    </row>
    <row r="3762" spans="1:22" x14ac:dyDescent="0.25">
      <c r="A3762">
        <v>410</v>
      </c>
      <c r="B3762" s="7" t="s">
        <v>411</v>
      </c>
      <c r="C3762" s="7" t="s">
        <v>4520</v>
      </c>
      <c r="D3762" s="4">
        <v>1000</v>
      </c>
      <c r="E3762" s="4">
        <v>1283</v>
      </c>
      <c r="F3762" t="s">
        <v>8219</v>
      </c>
      <c r="G3762" t="s">
        <v>8229</v>
      </c>
      <c r="H3762" t="s">
        <v>8251</v>
      </c>
      <c r="I3762">
        <v>1434670397</v>
      </c>
      <c r="J3762" s="11">
        <f>(((I3762/60)/60)/24)+DATE(1970,1,1)</f>
        <v>42173.981446759266</v>
      </c>
      <c r="K3762">
        <v>1429486397</v>
      </c>
      <c r="L3762" s="15">
        <f>(((K3762/60)/60)/24)+DATE(1970,1,1)</f>
        <v>42113.981446759266</v>
      </c>
      <c r="M3762" s="63">
        <f>DATEDIF(L3762,J3762,"D")</f>
        <v>60</v>
      </c>
      <c r="N3762" s="5">
        <v>60</v>
      </c>
      <c r="O3762" t="b">
        <v>0</v>
      </c>
      <c r="P3762">
        <v>7</v>
      </c>
      <c r="Q3762" t="b">
        <v>1</v>
      </c>
      <c r="R3762" t="s">
        <v>8269</v>
      </c>
      <c r="S3762" s="2">
        <f>IF(E3762=0,0,E3762/D3762*100)</f>
        <v>128.29999999999998</v>
      </c>
      <c r="T3762" s="4">
        <f>IF(E3762=0,0,E3762/P3762)</f>
        <v>183.28571428571428</v>
      </c>
      <c r="U3762" t="str">
        <f>PROPER(LEFT(R3762,(SEARCH("/",R3762)-2)+1))</f>
        <v>Film &amp; Video</v>
      </c>
      <c r="V3762" t="str">
        <f>PROPER(RIGHT(R3762,LEN(R3762)-SEARCH("/",R3762)))</f>
        <v>Documentary</v>
      </c>
    </row>
    <row r="3763" spans="1:22" x14ac:dyDescent="0.25">
      <c r="A3763">
        <v>419</v>
      </c>
      <c r="B3763" s="7" t="s">
        <v>420</v>
      </c>
      <c r="C3763" s="7" t="s">
        <v>4529</v>
      </c>
      <c r="D3763" s="4">
        <v>8000</v>
      </c>
      <c r="E3763" s="4">
        <v>8035</v>
      </c>
      <c r="F3763" t="s">
        <v>8219</v>
      </c>
      <c r="G3763" t="s">
        <v>8224</v>
      </c>
      <c r="H3763" t="s">
        <v>8246</v>
      </c>
      <c r="I3763">
        <v>1372536787</v>
      </c>
      <c r="J3763" s="11">
        <f>(((I3763/60)/60)/24)+DATE(1970,1,1)</f>
        <v>41454.842442129629</v>
      </c>
      <c r="K3763">
        <v>1367352787</v>
      </c>
      <c r="L3763" s="15">
        <f>(((K3763/60)/60)/24)+DATE(1970,1,1)</f>
        <v>41394.842442129629</v>
      </c>
      <c r="M3763" s="63">
        <f>DATEDIF(L3763,J3763,"D")</f>
        <v>60</v>
      </c>
      <c r="N3763" s="5">
        <v>60</v>
      </c>
      <c r="O3763" t="b">
        <v>0</v>
      </c>
      <c r="P3763">
        <v>73</v>
      </c>
      <c r="Q3763" t="b">
        <v>1</v>
      </c>
      <c r="R3763" t="s">
        <v>8269</v>
      </c>
      <c r="S3763" s="2">
        <f>IF(E3763=0,0,E3763/D3763*100)</f>
        <v>100.4375</v>
      </c>
      <c r="T3763" s="4">
        <f>IF(E3763=0,0,E3763/P3763)</f>
        <v>110.06849315068493</v>
      </c>
      <c r="U3763" t="str">
        <f>PROPER(LEFT(R3763,(SEARCH("/",R3763)-2)+1))</f>
        <v>Film &amp; Video</v>
      </c>
      <c r="V3763" t="str">
        <f>PROPER(RIGHT(R3763,LEN(R3763)-SEARCH("/",R3763)))</f>
        <v>Documentary</v>
      </c>
    </row>
    <row r="3764" spans="1:22" x14ac:dyDescent="0.25">
      <c r="A3764">
        <v>421</v>
      </c>
      <c r="B3764" s="7" t="s">
        <v>422</v>
      </c>
      <c r="C3764" s="7" t="s">
        <v>4531</v>
      </c>
      <c r="D3764" s="4">
        <v>15000</v>
      </c>
      <c r="E3764" s="4">
        <v>301</v>
      </c>
      <c r="F3764" t="s">
        <v>8221</v>
      </c>
      <c r="G3764" t="s">
        <v>8224</v>
      </c>
      <c r="H3764" t="s">
        <v>8246</v>
      </c>
      <c r="I3764">
        <v>1440157656</v>
      </c>
      <c r="J3764" s="11">
        <f>(((I3764/60)/60)/24)+DATE(1970,1,1)</f>
        <v>42237.491388888884</v>
      </c>
      <c r="K3764">
        <v>1434973656</v>
      </c>
      <c r="L3764" s="15">
        <f>(((K3764/60)/60)/24)+DATE(1970,1,1)</f>
        <v>42177.491388888884</v>
      </c>
      <c r="M3764" s="63">
        <f>DATEDIF(L3764,J3764,"D")</f>
        <v>60</v>
      </c>
      <c r="N3764" s="5">
        <v>60</v>
      </c>
      <c r="O3764" t="b">
        <v>0</v>
      </c>
      <c r="P3764">
        <v>6</v>
      </c>
      <c r="Q3764" t="b">
        <v>0</v>
      </c>
      <c r="R3764" t="s">
        <v>8270</v>
      </c>
      <c r="S3764" s="2">
        <f>IF(E3764=0,0,E3764/D3764*100)</f>
        <v>2.0066666666666668</v>
      </c>
      <c r="T3764" s="4">
        <f>IF(E3764=0,0,E3764/P3764)</f>
        <v>50.166666666666664</v>
      </c>
      <c r="U3764" t="str">
        <f>PROPER(LEFT(R3764,(SEARCH("/",R3764)-2)+1))</f>
        <v>Film &amp; Video</v>
      </c>
      <c r="V3764" t="str">
        <f>PROPER(RIGHT(R3764,LEN(R3764)-SEARCH("/",R3764)))</f>
        <v>Animation</v>
      </c>
    </row>
    <row r="3765" spans="1:22" x14ac:dyDescent="0.25">
      <c r="A3765">
        <v>424</v>
      </c>
      <c r="B3765" s="7" t="s">
        <v>425</v>
      </c>
      <c r="C3765" s="7" t="s">
        <v>4534</v>
      </c>
      <c r="D3765" s="4">
        <v>3000</v>
      </c>
      <c r="E3765" s="4">
        <v>203.9</v>
      </c>
      <c r="F3765" t="s">
        <v>8221</v>
      </c>
      <c r="G3765" t="s">
        <v>8224</v>
      </c>
      <c r="H3765" t="s">
        <v>8246</v>
      </c>
      <c r="I3765">
        <v>1332748899</v>
      </c>
      <c r="J3765" s="11">
        <f>(((I3765/60)/60)/24)+DATE(1970,1,1)</f>
        <v>40994.334479166668</v>
      </c>
      <c r="K3765">
        <v>1327568499</v>
      </c>
      <c r="L3765" s="15">
        <f>(((K3765/60)/60)/24)+DATE(1970,1,1)</f>
        <v>40934.376145833332</v>
      </c>
      <c r="M3765" s="63">
        <f>DATEDIF(L3765,J3765,"D")</f>
        <v>60</v>
      </c>
      <c r="N3765" s="5">
        <v>60</v>
      </c>
      <c r="O3765" t="b">
        <v>0</v>
      </c>
      <c r="P3765">
        <v>5</v>
      </c>
      <c r="Q3765" t="b">
        <v>0</v>
      </c>
      <c r="R3765" t="s">
        <v>8270</v>
      </c>
      <c r="S3765" s="2">
        <f>IF(E3765=0,0,E3765/D3765*100)</f>
        <v>6.7966666666666677</v>
      </c>
      <c r="T3765" s="4">
        <f>IF(E3765=0,0,E3765/P3765)</f>
        <v>40.78</v>
      </c>
      <c r="U3765" t="str">
        <f>PROPER(LEFT(R3765,(SEARCH("/",R3765)-2)+1))</f>
        <v>Film &amp; Video</v>
      </c>
      <c r="V3765" t="str">
        <f>PROPER(RIGHT(R3765,LEN(R3765)-SEARCH("/",R3765)))</f>
        <v>Animation</v>
      </c>
    </row>
    <row r="3766" spans="1:22" x14ac:dyDescent="0.25">
      <c r="A3766">
        <v>425</v>
      </c>
      <c r="B3766" s="7" t="s">
        <v>426</v>
      </c>
      <c r="C3766" s="7" t="s">
        <v>4535</v>
      </c>
      <c r="D3766" s="4">
        <v>50000</v>
      </c>
      <c r="E3766" s="4">
        <v>6</v>
      </c>
      <c r="F3766" t="s">
        <v>8221</v>
      </c>
      <c r="G3766" t="s">
        <v>8224</v>
      </c>
      <c r="H3766" t="s">
        <v>8246</v>
      </c>
      <c r="I3766">
        <v>1448660404</v>
      </c>
      <c r="J3766" s="11">
        <f>(((I3766/60)/60)/24)+DATE(1970,1,1)</f>
        <v>42335.902824074074</v>
      </c>
      <c r="K3766">
        <v>1443472804</v>
      </c>
      <c r="L3766" s="15">
        <f>(((K3766/60)/60)/24)+DATE(1970,1,1)</f>
        <v>42275.861157407402</v>
      </c>
      <c r="M3766" s="63">
        <f>DATEDIF(L3766,J3766,"D")</f>
        <v>60</v>
      </c>
      <c r="N3766" s="5">
        <v>60</v>
      </c>
      <c r="O3766" t="b">
        <v>0</v>
      </c>
      <c r="P3766">
        <v>2</v>
      </c>
      <c r="Q3766" t="b">
        <v>0</v>
      </c>
      <c r="R3766" t="s">
        <v>8270</v>
      </c>
      <c r="S3766" s="2">
        <f>IF(E3766=0,0,E3766/D3766*100)</f>
        <v>1.2E-2</v>
      </c>
      <c r="T3766" s="4">
        <f>IF(E3766=0,0,E3766/P3766)</f>
        <v>3</v>
      </c>
      <c r="U3766" t="str">
        <f>PROPER(LEFT(R3766,(SEARCH("/",R3766)-2)+1))</f>
        <v>Film &amp; Video</v>
      </c>
      <c r="V3766" t="str">
        <f>PROPER(RIGHT(R3766,LEN(R3766)-SEARCH("/",R3766)))</f>
        <v>Animation</v>
      </c>
    </row>
    <row r="3767" spans="1:22" x14ac:dyDescent="0.25">
      <c r="A3767">
        <v>432</v>
      </c>
      <c r="B3767" s="7" t="s">
        <v>433</v>
      </c>
      <c r="C3767" s="7" t="s">
        <v>4542</v>
      </c>
      <c r="D3767" s="4">
        <v>6000</v>
      </c>
      <c r="E3767" s="4">
        <v>570</v>
      </c>
      <c r="F3767" t="s">
        <v>8221</v>
      </c>
      <c r="G3767" t="s">
        <v>8224</v>
      </c>
      <c r="H3767" t="s">
        <v>8246</v>
      </c>
      <c r="I3767">
        <v>1445448381</v>
      </c>
      <c r="J3767" s="11">
        <f>(((I3767/60)/60)/24)+DATE(1970,1,1)</f>
        <v>42298.726631944446</v>
      </c>
      <c r="K3767">
        <v>1440264381</v>
      </c>
      <c r="L3767" s="15">
        <f>(((K3767/60)/60)/24)+DATE(1970,1,1)</f>
        <v>42238.726631944446</v>
      </c>
      <c r="M3767" s="63">
        <f>DATEDIF(L3767,J3767,"D")</f>
        <v>60</v>
      </c>
      <c r="N3767" s="5">
        <v>60</v>
      </c>
      <c r="O3767" t="b">
        <v>0</v>
      </c>
      <c r="P3767">
        <v>8</v>
      </c>
      <c r="Q3767" t="b">
        <v>0</v>
      </c>
      <c r="R3767" t="s">
        <v>8270</v>
      </c>
      <c r="S3767" s="2">
        <f>IF(E3767=0,0,E3767/D3767*100)</f>
        <v>9.5</v>
      </c>
      <c r="T3767" s="4">
        <f>IF(E3767=0,0,E3767/P3767)</f>
        <v>71.25</v>
      </c>
      <c r="U3767" t="str">
        <f>PROPER(LEFT(R3767,(SEARCH("/",R3767)-2)+1))</f>
        <v>Film &amp; Video</v>
      </c>
      <c r="V3767" t="str">
        <f>PROPER(RIGHT(R3767,LEN(R3767)-SEARCH("/",R3767)))</f>
        <v>Animation</v>
      </c>
    </row>
    <row r="3768" spans="1:22" x14ac:dyDescent="0.25">
      <c r="A3768">
        <v>433</v>
      </c>
      <c r="B3768" s="7" t="s">
        <v>434</v>
      </c>
      <c r="C3768" s="7" t="s">
        <v>4543</v>
      </c>
      <c r="D3768" s="4">
        <v>3000</v>
      </c>
      <c r="E3768" s="4">
        <v>0</v>
      </c>
      <c r="F3768" t="s">
        <v>8221</v>
      </c>
      <c r="G3768" t="s">
        <v>8224</v>
      </c>
      <c r="H3768" t="s">
        <v>8246</v>
      </c>
      <c r="I3768">
        <v>1444576022</v>
      </c>
      <c r="J3768" s="11">
        <f>(((I3768/60)/60)/24)+DATE(1970,1,1)</f>
        <v>42288.629884259266</v>
      </c>
      <c r="K3768">
        <v>1439392022</v>
      </c>
      <c r="L3768" s="15">
        <f>(((K3768/60)/60)/24)+DATE(1970,1,1)</f>
        <v>42228.629884259266</v>
      </c>
      <c r="M3768" s="63">
        <f>DATEDIF(L3768,J3768,"D")</f>
        <v>60</v>
      </c>
      <c r="N3768" s="5">
        <v>60</v>
      </c>
      <c r="O3768" t="b">
        <v>0</v>
      </c>
      <c r="P3768">
        <v>0</v>
      </c>
      <c r="Q3768" t="b">
        <v>0</v>
      </c>
      <c r="R3768" t="s">
        <v>8270</v>
      </c>
      <c r="S3768" s="2">
        <f>IF(E3768=0,0,E3768/D3768*100)</f>
        <v>0</v>
      </c>
      <c r="T3768" s="4">
        <f>IF(E3768=0,0,E3768/P3768)</f>
        <v>0</v>
      </c>
      <c r="U3768" t="str">
        <f>PROPER(LEFT(R3768,(SEARCH("/",R3768)-2)+1))</f>
        <v>Film &amp; Video</v>
      </c>
      <c r="V3768" t="str">
        <f>PROPER(RIGHT(R3768,LEN(R3768)-SEARCH("/",R3768)))</f>
        <v>Animation</v>
      </c>
    </row>
    <row r="3769" spans="1:22" x14ac:dyDescent="0.25">
      <c r="A3769">
        <v>437</v>
      </c>
      <c r="B3769" s="7" t="s">
        <v>438</v>
      </c>
      <c r="C3769" s="7" t="s">
        <v>4547</v>
      </c>
      <c r="D3769" s="4">
        <v>7000</v>
      </c>
      <c r="E3769" s="4">
        <v>0</v>
      </c>
      <c r="F3769" t="s">
        <v>8221</v>
      </c>
      <c r="G3769" t="s">
        <v>8229</v>
      </c>
      <c r="H3769" t="s">
        <v>8251</v>
      </c>
      <c r="I3769">
        <v>1475912326</v>
      </c>
      <c r="J3769" s="11">
        <f>(((I3769/60)/60)/24)+DATE(1970,1,1)</f>
        <v>42651.31858796296</v>
      </c>
      <c r="K3769">
        <v>1470728326</v>
      </c>
      <c r="L3769" s="15">
        <f>(((K3769/60)/60)/24)+DATE(1970,1,1)</f>
        <v>42591.31858796296</v>
      </c>
      <c r="M3769" s="63">
        <f>DATEDIF(L3769,J3769,"D")</f>
        <v>60</v>
      </c>
      <c r="N3769" s="5">
        <v>60</v>
      </c>
      <c r="O3769" t="b">
        <v>0</v>
      </c>
      <c r="P3769">
        <v>0</v>
      </c>
      <c r="Q3769" t="b">
        <v>0</v>
      </c>
      <c r="R3769" t="s">
        <v>8270</v>
      </c>
      <c r="S3769" s="2">
        <f>IF(E3769=0,0,E3769/D3769*100)</f>
        <v>0</v>
      </c>
      <c r="T3769" s="4">
        <f>IF(E3769=0,0,E3769/P3769)</f>
        <v>0</v>
      </c>
      <c r="U3769" t="str">
        <f>PROPER(LEFT(R3769,(SEARCH("/",R3769)-2)+1))</f>
        <v>Film &amp; Video</v>
      </c>
      <c r="V3769" t="str">
        <f>PROPER(RIGHT(R3769,LEN(R3769)-SEARCH("/",R3769)))</f>
        <v>Animation</v>
      </c>
    </row>
    <row r="3770" spans="1:22" x14ac:dyDescent="0.25">
      <c r="A3770">
        <v>444</v>
      </c>
      <c r="B3770" s="7" t="s">
        <v>445</v>
      </c>
      <c r="C3770" s="7" t="s">
        <v>4554</v>
      </c>
      <c r="D3770" s="4">
        <v>1000</v>
      </c>
      <c r="E3770" s="4">
        <v>50</v>
      </c>
      <c r="F3770" t="s">
        <v>8221</v>
      </c>
      <c r="G3770" t="s">
        <v>8224</v>
      </c>
      <c r="H3770" t="s">
        <v>8246</v>
      </c>
      <c r="I3770">
        <v>1329342361</v>
      </c>
      <c r="J3770" s="11">
        <f>(((I3770/60)/60)/24)+DATE(1970,1,1)</f>
        <v>40954.906956018516</v>
      </c>
      <c r="K3770">
        <v>1324158361</v>
      </c>
      <c r="L3770" s="15">
        <f>(((K3770/60)/60)/24)+DATE(1970,1,1)</f>
        <v>40894.906956018516</v>
      </c>
      <c r="M3770" s="63">
        <f>DATEDIF(L3770,J3770,"D")</f>
        <v>60</v>
      </c>
      <c r="N3770" s="5">
        <v>60</v>
      </c>
      <c r="O3770" t="b">
        <v>0</v>
      </c>
      <c r="P3770">
        <v>1</v>
      </c>
      <c r="Q3770" t="b">
        <v>0</v>
      </c>
      <c r="R3770" t="s">
        <v>8270</v>
      </c>
      <c r="S3770" s="2">
        <f>IF(E3770=0,0,E3770/D3770*100)</f>
        <v>5</v>
      </c>
      <c r="T3770" s="4">
        <f>IF(E3770=0,0,E3770/P3770)</f>
        <v>50</v>
      </c>
      <c r="U3770" t="str">
        <f>PROPER(LEFT(R3770,(SEARCH("/",R3770)-2)+1))</f>
        <v>Film &amp; Video</v>
      </c>
      <c r="V3770" t="str">
        <f>PROPER(RIGHT(R3770,LEN(R3770)-SEARCH("/",R3770)))</f>
        <v>Animation</v>
      </c>
    </row>
    <row r="3771" spans="1:22" x14ac:dyDescent="0.25">
      <c r="A3771">
        <v>459</v>
      </c>
      <c r="B3771" s="7" t="s">
        <v>460</v>
      </c>
      <c r="C3771" s="7" t="s">
        <v>4569</v>
      </c>
      <c r="D3771" s="4">
        <v>39000</v>
      </c>
      <c r="E3771" s="4">
        <v>25</v>
      </c>
      <c r="F3771" t="s">
        <v>8221</v>
      </c>
      <c r="G3771" t="s">
        <v>8224</v>
      </c>
      <c r="H3771" t="s">
        <v>8246</v>
      </c>
      <c r="I3771">
        <v>1321201327</v>
      </c>
      <c r="J3771" s="11">
        <f>(((I3771/60)/60)/24)+DATE(1970,1,1)</f>
        <v>40860.682025462964</v>
      </c>
      <c r="K3771">
        <v>1316013727</v>
      </c>
      <c r="L3771" s="15">
        <f>(((K3771/60)/60)/24)+DATE(1970,1,1)</f>
        <v>40800.6403587963</v>
      </c>
      <c r="M3771" s="63">
        <f>DATEDIF(L3771,J3771,"D")</f>
        <v>60</v>
      </c>
      <c r="N3771" s="5">
        <v>60</v>
      </c>
      <c r="O3771" t="b">
        <v>0</v>
      </c>
      <c r="P3771">
        <v>1</v>
      </c>
      <c r="Q3771" t="b">
        <v>0</v>
      </c>
      <c r="R3771" t="s">
        <v>8270</v>
      </c>
      <c r="S3771" s="2">
        <f>IF(E3771=0,0,E3771/D3771*100)</f>
        <v>6.4102564102564097E-2</v>
      </c>
      <c r="T3771" s="4">
        <f>IF(E3771=0,0,E3771/P3771)</f>
        <v>25</v>
      </c>
      <c r="U3771" t="str">
        <f>PROPER(LEFT(R3771,(SEARCH("/",R3771)-2)+1))</f>
        <v>Film &amp; Video</v>
      </c>
      <c r="V3771" t="str">
        <f>PROPER(RIGHT(R3771,LEN(R3771)-SEARCH("/",R3771)))</f>
        <v>Animation</v>
      </c>
    </row>
    <row r="3772" spans="1:22" x14ac:dyDescent="0.25">
      <c r="A3772">
        <v>462</v>
      </c>
      <c r="B3772" s="7" t="s">
        <v>463</v>
      </c>
      <c r="C3772" s="7" t="s">
        <v>4572</v>
      </c>
      <c r="D3772" s="4">
        <v>100000</v>
      </c>
      <c r="E3772" s="4">
        <v>0</v>
      </c>
      <c r="F3772" t="s">
        <v>8221</v>
      </c>
      <c r="G3772" t="s">
        <v>8224</v>
      </c>
      <c r="H3772" t="s">
        <v>8246</v>
      </c>
      <c r="I3772">
        <v>1312945341</v>
      </c>
      <c r="J3772" s="11">
        <f>(((I3772/60)/60)/24)+DATE(1970,1,1)</f>
        <v>40765.126631944448</v>
      </c>
      <c r="K3772">
        <v>1307761341</v>
      </c>
      <c r="L3772" s="15">
        <f>(((K3772/60)/60)/24)+DATE(1970,1,1)</f>
        <v>40705.126631944448</v>
      </c>
      <c r="M3772" s="63">
        <f>DATEDIF(L3772,J3772,"D")</f>
        <v>60</v>
      </c>
      <c r="N3772" s="5">
        <v>60</v>
      </c>
      <c r="O3772" t="b">
        <v>0</v>
      </c>
      <c r="P3772">
        <v>0</v>
      </c>
      <c r="Q3772" t="b">
        <v>0</v>
      </c>
      <c r="R3772" t="s">
        <v>8270</v>
      </c>
      <c r="S3772" s="2">
        <f>IF(E3772=0,0,E3772/D3772*100)</f>
        <v>0</v>
      </c>
      <c r="T3772" s="4">
        <f>IF(E3772=0,0,E3772/P3772)</f>
        <v>0</v>
      </c>
      <c r="U3772" t="str">
        <f>PROPER(LEFT(R3772,(SEARCH("/",R3772)-2)+1))</f>
        <v>Film &amp; Video</v>
      </c>
      <c r="V3772" t="str">
        <f>PROPER(RIGHT(R3772,LEN(R3772)-SEARCH("/",R3772)))</f>
        <v>Animation</v>
      </c>
    </row>
    <row r="3773" spans="1:22" x14ac:dyDescent="0.25">
      <c r="A3773">
        <v>463</v>
      </c>
      <c r="B3773" s="7" t="s">
        <v>464</v>
      </c>
      <c r="C3773" s="7" t="s">
        <v>4573</v>
      </c>
      <c r="D3773" s="4">
        <v>55000</v>
      </c>
      <c r="E3773" s="4">
        <v>1250</v>
      </c>
      <c r="F3773" t="s">
        <v>8221</v>
      </c>
      <c r="G3773" t="s">
        <v>8224</v>
      </c>
      <c r="H3773" t="s">
        <v>8246</v>
      </c>
      <c r="I3773">
        <v>1316883753</v>
      </c>
      <c r="J3773" s="11">
        <f>(((I3773/60)/60)/24)+DATE(1970,1,1)</f>
        <v>40810.710104166668</v>
      </c>
      <c r="K3773">
        <v>1311699753</v>
      </c>
      <c r="L3773" s="15">
        <f>(((K3773/60)/60)/24)+DATE(1970,1,1)</f>
        <v>40750.710104166668</v>
      </c>
      <c r="M3773" s="63">
        <f>DATEDIF(L3773,J3773,"D")</f>
        <v>60</v>
      </c>
      <c r="N3773" s="5">
        <v>60</v>
      </c>
      <c r="O3773" t="b">
        <v>0</v>
      </c>
      <c r="P3773">
        <v>11</v>
      </c>
      <c r="Q3773" t="b">
        <v>0</v>
      </c>
      <c r="R3773" t="s">
        <v>8270</v>
      </c>
      <c r="S3773" s="2">
        <f>IF(E3773=0,0,E3773/D3773*100)</f>
        <v>2.2727272727272729</v>
      </c>
      <c r="T3773" s="4">
        <f>IF(E3773=0,0,E3773/P3773)</f>
        <v>113.63636363636364</v>
      </c>
      <c r="U3773" t="str">
        <f>PROPER(LEFT(R3773,(SEARCH("/",R3773)-2)+1))</f>
        <v>Film &amp; Video</v>
      </c>
      <c r="V3773" t="str">
        <f>PROPER(RIGHT(R3773,LEN(R3773)-SEARCH("/",R3773)))</f>
        <v>Animation</v>
      </c>
    </row>
    <row r="3774" spans="1:22" x14ac:dyDescent="0.25">
      <c r="A3774">
        <v>468</v>
      </c>
      <c r="B3774" s="7" t="s">
        <v>469</v>
      </c>
      <c r="C3774" s="7" t="s">
        <v>4578</v>
      </c>
      <c r="D3774" s="4">
        <v>7500</v>
      </c>
      <c r="E3774" s="4">
        <v>0</v>
      </c>
      <c r="F3774" t="s">
        <v>8221</v>
      </c>
      <c r="G3774" t="s">
        <v>8224</v>
      </c>
      <c r="H3774" t="s">
        <v>8246</v>
      </c>
      <c r="I3774">
        <v>1341978665</v>
      </c>
      <c r="J3774" s="11">
        <f>(((I3774/60)/60)/24)+DATE(1970,1,1)</f>
        <v>41101.160474537035</v>
      </c>
      <c r="K3774">
        <v>1336795283</v>
      </c>
      <c r="L3774" s="15">
        <f>(((K3774/60)/60)/24)+DATE(1970,1,1)</f>
        <v>41041.167627314811</v>
      </c>
      <c r="M3774" s="63">
        <f>DATEDIF(L3774,J3774,"D")</f>
        <v>60</v>
      </c>
      <c r="N3774" s="5">
        <v>60</v>
      </c>
      <c r="O3774" t="b">
        <v>0</v>
      </c>
      <c r="P3774">
        <v>0</v>
      </c>
      <c r="Q3774" t="b">
        <v>0</v>
      </c>
      <c r="R3774" t="s">
        <v>8270</v>
      </c>
      <c r="S3774" s="2">
        <f>IF(E3774=0,0,E3774/D3774*100)</f>
        <v>0</v>
      </c>
      <c r="T3774" s="4">
        <f>IF(E3774=0,0,E3774/P3774)</f>
        <v>0</v>
      </c>
      <c r="U3774" t="str">
        <f>PROPER(LEFT(R3774,(SEARCH("/",R3774)-2)+1))</f>
        <v>Film &amp; Video</v>
      </c>
      <c r="V3774" t="str">
        <f>PROPER(RIGHT(R3774,LEN(R3774)-SEARCH("/",R3774)))</f>
        <v>Animation</v>
      </c>
    </row>
    <row r="3775" spans="1:22" x14ac:dyDescent="0.25">
      <c r="A3775">
        <v>469</v>
      </c>
      <c r="B3775" s="7" t="s">
        <v>470</v>
      </c>
      <c r="C3775" s="7" t="s">
        <v>4579</v>
      </c>
      <c r="D3775" s="4">
        <v>6000</v>
      </c>
      <c r="E3775" s="4">
        <v>0</v>
      </c>
      <c r="F3775" t="s">
        <v>8221</v>
      </c>
      <c r="G3775" t="s">
        <v>8225</v>
      </c>
      <c r="H3775" t="s">
        <v>8247</v>
      </c>
      <c r="I3775">
        <v>1409960724</v>
      </c>
      <c r="J3775" s="11">
        <f>(((I3775/60)/60)/24)+DATE(1970,1,1)</f>
        <v>41887.989861111113</v>
      </c>
      <c r="K3775">
        <v>1404776724</v>
      </c>
      <c r="L3775" s="15">
        <f>(((K3775/60)/60)/24)+DATE(1970,1,1)</f>
        <v>41827.989861111113</v>
      </c>
      <c r="M3775" s="63">
        <f>DATEDIF(L3775,J3775,"D")</f>
        <v>60</v>
      </c>
      <c r="N3775" s="5">
        <v>60</v>
      </c>
      <c r="O3775" t="b">
        <v>0</v>
      </c>
      <c r="P3775">
        <v>0</v>
      </c>
      <c r="Q3775" t="b">
        <v>0</v>
      </c>
      <c r="R3775" t="s">
        <v>8270</v>
      </c>
      <c r="S3775" s="2">
        <f>IF(E3775=0,0,E3775/D3775*100)</f>
        <v>0</v>
      </c>
      <c r="T3775" s="4">
        <f>IF(E3775=0,0,E3775/P3775)</f>
        <v>0</v>
      </c>
      <c r="U3775" t="str">
        <f>PROPER(LEFT(R3775,(SEARCH("/",R3775)-2)+1))</f>
        <v>Film &amp; Video</v>
      </c>
      <c r="V3775" t="str">
        <f>PROPER(RIGHT(R3775,LEN(R3775)-SEARCH("/",R3775)))</f>
        <v>Animation</v>
      </c>
    </row>
    <row r="3776" spans="1:22" x14ac:dyDescent="0.25">
      <c r="A3776">
        <v>477</v>
      </c>
      <c r="B3776" s="7" t="s">
        <v>478</v>
      </c>
      <c r="C3776" s="7" t="s">
        <v>4587</v>
      </c>
      <c r="D3776" s="4">
        <v>1500</v>
      </c>
      <c r="E3776" s="4">
        <v>0</v>
      </c>
      <c r="F3776" t="s">
        <v>8221</v>
      </c>
      <c r="G3776" t="s">
        <v>8224</v>
      </c>
      <c r="H3776" t="s">
        <v>8246</v>
      </c>
      <c r="I3776">
        <v>1337371334</v>
      </c>
      <c r="J3776" s="11">
        <f>(((I3776/60)/60)/24)+DATE(1970,1,1)</f>
        <v>41047.83488425926</v>
      </c>
      <c r="K3776">
        <v>1332187334</v>
      </c>
      <c r="L3776" s="15">
        <f>(((K3776/60)/60)/24)+DATE(1970,1,1)</f>
        <v>40987.83488425926</v>
      </c>
      <c r="M3776" s="63">
        <f>DATEDIF(L3776,J3776,"D")</f>
        <v>60</v>
      </c>
      <c r="N3776" s="5">
        <v>60</v>
      </c>
      <c r="O3776" t="b">
        <v>0</v>
      </c>
      <c r="P3776">
        <v>0</v>
      </c>
      <c r="Q3776" t="b">
        <v>0</v>
      </c>
      <c r="R3776" t="s">
        <v>8270</v>
      </c>
      <c r="S3776" s="2">
        <f>IF(E3776=0,0,E3776/D3776*100)</f>
        <v>0</v>
      </c>
      <c r="T3776" s="4">
        <f>IF(E3776=0,0,E3776/P3776)</f>
        <v>0</v>
      </c>
      <c r="U3776" t="str">
        <f>PROPER(LEFT(R3776,(SEARCH("/",R3776)-2)+1))</f>
        <v>Film &amp; Video</v>
      </c>
      <c r="V3776" t="str">
        <f>PROPER(RIGHT(R3776,LEN(R3776)-SEARCH("/",R3776)))</f>
        <v>Animation</v>
      </c>
    </row>
    <row r="3777" spans="1:22" x14ac:dyDescent="0.25">
      <c r="A3777">
        <v>479</v>
      </c>
      <c r="B3777" s="7" t="s">
        <v>480</v>
      </c>
      <c r="C3777" s="7" t="s">
        <v>4589</v>
      </c>
      <c r="D3777" s="4">
        <v>15000</v>
      </c>
      <c r="E3777" s="4">
        <v>4884</v>
      </c>
      <c r="F3777" t="s">
        <v>8221</v>
      </c>
      <c r="G3777" t="s">
        <v>8224</v>
      </c>
      <c r="H3777" t="s">
        <v>8246</v>
      </c>
      <c r="I3777">
        <v>1416566835</v>
      </c>
      <c r="J3777" s="11">
        <f>(((I3777/60)/60)/24)+DATE(1970,1,1)</f>
        <v>41964.449479166666</v>
      </c>
      <c r="K3777">
        <v>1411379235</v>
      </c>
      <c r="L3777" s="15">
        <f>(((K3777/60)/60)/24)+DATE(1970,1,1)</f>
        <v>41904.407812500001</v>
      </c>
      <c r="M3777" s="63">
        <f>DATEDIF(L3777,J3777,"D")</f>
        <v>60</v>
      </c>
      <c r="N3777" s="5">
        <v>60</v>
      </c>
      <c r="O3777" t="b">
        <v>0</v>
      </c>
      <c r="P3777">
        <v>55</v>
      </c>
      <c r="Q3777" t="b">
        <v>0</v>
      </c>
      <c r="R3777" t="s">
        <v>8270</v>
      </c>
      <c r="S3777" s="2">
        <f>IF(E3777=0,0,E3777/D3777*100)</f>
        <v>32.56</v>
      </c>
      <c r="T3777" s="4">
        <f>IF(E3777=0,0,E3777/P3777)</f>
        <v>88.8</v>
      </c>
      <c r="U3777" t="str">
        <f>PROPER(LEFT(R3777,(SEARCH("/",R3777)-2)+1))</f>
        <v>Film &amp; Video</v>
      </c>
      <c r="V3777" t="str">
        <f>PROPER(RIGHT(R3777,LEN(R3777)-SEARCH("/",R3777)))</f>
        <v>Animation</v>
      </c>
    </row>
    <row r="3778" spans="1:22" x14ac:dyDescent="0.25">
      <c r="A3778">
        <v>483</v>
      </c>
      <c r="B3778" s="7" t="s">
        <v>484</v>
      </c>
      <c r="C3778" s="7" t="s">
        <v>4593</v>
      </c>
      <c r="D3778" s="4">
        <v>15000</v>
      </c>
      <c r="E3778" s="4">
        <v>7530</v>
      </c>
      <c r="F3778" t="s">
        <v>8221</v>
      </c>
      <c r="G3778" t="s">
        <v>8225</v>
      </c>
      <c r="H3778" t="s">
        <v>8247</v>
      </c>
      <c r="I3778">
        <v>1359434672</v>
      </c>
      <c r="J3778" s="11">
        <f>(((I3778/60)/60)/24)+DATE(1970,1,1)</f>
        <v>41303.197592592594</v>
      </c>
      <c r="K3778">
        <v>1354250672</v>
      </c>
      <c r="L3778" s="15">
        <f>(((K3778/60)/60)/24)+DATE(1970,1,1)</f>
        <v>41243.197592592594</v>
      </c>
      <c r="M3778" s="63">
        <f>DATEDIF(L3778,J3778,"D")</f>
        <v>60</v>
      </c>
      <c r="N3778" s="5">
        <v>60</v>
      </c>
      <c r="O3778" t="b">
        <v>0</v>
      </c>
      <c r="P3778">
        <v>147</v>
      </c>
      <c r="Q3778" t="b">
        <v>0</v>
      </c>
      <c r="R3778" t="s">
        <v>8270</v>
      </c>
      <c r="S3778" s="2">
        <f>IF(E3778=0,0,E3778/D3778*100)</f>
        <v>50.2</v>
      </c>
      <c r="T3778" s="4">
        <f>IF(E3778=0,0,E3778/P3778)</f>
        <v>51.224489795918366</v>
      </c>
      <c r="U3778" t="str">
        <f>PROPER(LEFT(R3778,(SEARCH("/",R3778)-2)+1))</f>
        <v>Film &amp; Video</v>
      </c>
      <c r="V3778" t="str">
        <f>PROPER(RIGHT(R3778,LEN(R3778)-SEARCH("/",R3778)))</f>
        <v>Animation</v>
      </c>
    </row>
    <row r="3779" spans="1:22" x14ac:dyDescent="0.25">
      <c r="A3779">
        <v>487</v>
      </c>
      <c r="B3779" s="7" t="s">
        <v>488</v>
      </c>
      <c r="C3779" s="7" t="s">
        <v>4597</v>
      </c>
      <c r="D3779" s="4">
        <v>50000</v>
      </c>
      <c r="E3779" s="4">
        <v>0</v>
      </c>
      <c r="F3779" t="s">
        <v>8221</v>
      </c>
      <c r="G3779" t="s">
        <v>8229</v>
      </c>
      <c r="H3779" t="s">
        <v>8251</v>
      </c>
      <c r="I3779">
        <v>1482678994</v>
      </c>
      <c r="J3779" s="11">
        <f>(((I3779/60)/60)/24)+DATE(1970,1,1)</f>
        <v>42729.636504629627</v>
      </c>
      <c r="K3779">
        <v>1477491394</v>
      </c>
      <c r="L3779" s="15">
        <f>(((K3779/60)/60)/24)+DATE(1970,1,1)</f>
        <v>42669.594837962963</v>
      </c>
      <c r="M3779" s="63">
        <f>DATEDIF(L3779,J3779,"D")</f>
        <v>60</v>
      </c>
      <c r="N3779" s="5">
        <v>60</v>
      </c>
      <c r="O3779" t="b">
        <v>0</v>
      </c>
      <c r="P3779">
        <v>0</v>
      </c>
      <c r="Q3779" t="b">
        <v>0</v>
      </c>
      <c r="R3779" t="s">
        <v>8270</v>
      </c>
      <c r="S3779" s="2">
        <f>IF(E3779=0,0,E3779/D3779*100)</f>
        <v>0</v>
      </c>
      <c r="T3779" s="4">
        <f>IF(E3779=0,0,E3779/P3779)</f>
        <v>0</v>
      </c>
      <c r="U3779" t="str">
        <f>PROPER(LEFT(R3779,(SEARCH("/",R3779)-2)+1))</f>
        <v>Film &amp; Video</v>
      </c>
      <c r="V3779" t="str">
        <f>PROPER(RIGHT(R3779,LEN(R3779)-SEARCH("/",R3779)))</f>
        <v>Animation</v>
      </c>
    </row>
    <row r="3780" spans="1:22" x14ac:dyDescent="0.25">
      <c r="A3780">
        <v>492</v>
      </c>
      <c r="B3780" s="7" t="s">
        <v>493</v>
      </c>
      <c r="C3780" s="7" t="s">
        <v>4602</v>
      </c>
      <c r="D3780" s="4">
        <v>10000000</v>
      </c>
      <c r="E3780" s="4">
        <v>0</v>
      </c>
      <c r="F3780" t="s">
        <v>8221</v>
      </c>
      <c r="G3780" t="s">
        <v>8235</v>
      </c>
      <c r="H3780" t="s">
        <v>8255</v>
      </c>
      <c r="I3780">
        <v>1476319830</v>
      </c>
      <c r="J3780" s="11">
        <f>(((I3780/60)/60)/24)+DATE(1970,1,1)</f>
        <v>42656.03506944445</v>
      </c>
      <c r="K3780">
        <v>1471135830</v>
      </c>
      <c r="L3780" s="15">
        <f>(((K3780/60)/60)/24)+DATE(1970,1,1)</f>
        <v>42596.03506944445</v>
      </c>
      <c r="M3780" s="63">
        <f>DATEDIF(L3780,J3780,"D")</f>
        <v>60</v>
      </c>
      <c r="N3780" s="5">
        <v>60</v>
      </c>
      <c r="O3780" t="b">
        <v>0</v>
      </c>
      <c r="P3780">
        <v>0</v>
      </c>
      <c r="Q3780" t="b">
        <v>0</v>
      </c>
      <c r="R3780" t="s">
        <v>8270</v>
      </c>
      <c r="S3780" s="2">
        <f>IF(E3780=0,0,E3780/D3780*100)</f>
        <v>0</v>
      </c>
      <c r="T3780" s="4">
        <f>IF(E3780=0,0,E3780/P3780)</f>
        <v>0</v>
      </c>
      <c r="U3780" t="str">
        <f>PROPER(LEFT(R3780,(SEARCH("/",R3780)-2)+1))</f>
        <v>Film &amp; Video</v>
      </c>
      <c r="V3780" t="str">
        <f>PROPER(RIGHT(R3780,LEN(R3780)-SEARCH("/",R3780)))</f>
        <v>Animation</v>
      </c>
    </row>
    <row r="3781" spans="1:22" x14ac:dyDescent="0.25">
      <c r="A3781">
        <v>496</v>
      </c>
      <c r="B3781" s="7" t="s">
        <v>497</v>
      </c>
      <c r="C3781" s="7" t="s">
        <v>4606</v>
      </c>
      <c r="D3781" s="4">
        <v>60000</v>
      </c>
      <c r="E3781" s="4">
        <v>1</v>
      </c>
      <c r="F3781" t="s">
        <v>8221</v>
      </c>
      <c r="G3781" t="s">
        <v>8224</v>
      </c>
      <c r="H3781" t="s">
        <v>8246</v>
      </c>
      <c r="I3781">
        <v>1392070874</v>
      </c>
      <c r="J3781" s="11">
        <f>(((I3781/60)/60)/24)+DATE(1970,1,1)</f>
        <v>41680.93141203704</v>
      </c>
      <c r="K3781">
        <v>1386886874</v>
      </c>
      <c r="L3781" s="15">
        <f>(((K3781/60)/60)/24)+DATE(1970,1,1)</f>
        <v>41620.93141203704</v>
      </c>
      <c r="M3781" s="63">
        <f>DATEDIF(L3781,J3781,"D")</f>
        <v>60</v>
      </c>
      <c r="N3781" s="5">
        <v>60</v>
      </c>
      <c r="O3781" t="b">
        <v>0</v>
      </c>
      <c r="P3781">
        <v>1</v>
      </c>
      <c r="Q3781" t="b">
        <v>0</v>
      </c>
      <c r="R3781" t="s">
        <v>8270</v>
      </c>
      <c r="S3781" s="2">
        <f>IF(E3781=0,0,E3781/D3781*100)</f>
        <v>1.6666666666666668E-3</v>
      </c>
      <c r="T3781" s="4">
        <f>IF(E3781=0,0,E3781/P3781)</f>
        <v>1</v>
      </c>
      <c r="U3781" t="str">
        <f>PROPER(LEFT(R3781,(SEARCH("/",R3781)-2)+1))</f>
        <v>Film &amp; Video</v>
      </c>
      <c r="V3781" t="str">
        <f>PROPER(RIGHT(R3781,LEN(R3781)-SEARCH("/",R3781)))</f>
        <v>Animation</v>
      </c>
    </row>
    <row r="3782" spans="1:22" x14ac:dyDescent="0.25">
      <c r="A3782">
        <v>504</v>
      </c>
      <c r="B3782" s="7" t="s">
        <v>505</v>
      </c>
      <c r="C3782" s="7" t="s">
        <v>4614</v>
      </c>
      <c r="D3782" s="4">
        <v>24500</v>
      </c>
      <c r="E3782" s="4">
        <v>335</v>
      </c>
      <c r="F3782" t="s">
        <v>8221</v>
      </c>
      <c r="G3782" t="s">
        <v>8224</v>
      </c>
      <c r="H3782" t="s">
        <v>8246</v>
      </c>
      <c r="I3782">
        <v>1334097387</v>
      </c>
      <c r="J3782" s="11">
        <f>(((I3782/60)/60)/24)+DATE(1970,1,1)</f>
        <v>41009.941979166666</v>
      </c>
      <c r="K3782">
        <v>1328916987</v>
      </c>
      <c r="L3782" s="15">
        <f>(((K3782/60)/60)/24)+DATE(1970,1,1)</f>
        <v>40949.98364583333</v>
      </c>
      <c r="M3782" s="63">
        <f>DATEDIF(L3782,J3782,"D")</f>
        <v>60</v>
      </c>
      <c r="N3782" s="5">
        <v>60</v>
      </c>
      <c r="O3782" t="b">
        <v>0</v>
      </c>
      <c r="P3782">
        <v>5</v>
      </c>
      <c r="Q3782" t="b">
        <v>0</v>
      </c>
      <c r="R3782" t="s">
        <v>8270</v>
      </c>
      <c r="S3782" s="2">
        <f>IF(E3782=0,0,E3782/D3782*100)</f>
        <v>1.3673469387755102</v>
      </c>
      <c r="T3782" s="4">
        <f>IF(E3782=0,0,E3782/P3782)</f>
        <v>67</v>
      </c>
      <c r="U3782" t="str">
        <f>PROPER(LEFT(R3782,(SEARCH("/",R3782)-2)+1))</f>
        <v>Film &amp; Video</v>
      </c>
      <c r="V3782" t="str">
        <f>PROPER(RIGHT(R3782,LEN(R3782)-SEARCH("/",R3782)))</f>
        <v>Animation</v>
      </c>
    </row>
    <row r="3783" spans="1:22" x14ac:dyDescent="0.25">
      <c r="A3783">
        <v>516</v>
      </c>
      <c r="B3783" s="7" t="s">
        <v>517</v>
      </c>
      <c r="C3783" s="7" t="s">
        <v>4626</v>
      </c>
      <c r="D3783" s="4">
        <v>5000</v>
      </c>
      <c r="E3783" s="4">
        <v>0</v>
      </c>
      <c r="F3783" t="s">
        <v>8221</v>
      </c>
      <c r="G3783" t="s">
        <v>8225</v>
      </c>
      <c r="H3783" t="s">
        <v>8247</v>
      </c>
      <c r="I3783">
        <v>1432752080</v>
      </c>
      <c r="J3783" s="11">
        <f>(((I3783/60)/60)/24)+DATE(1970,1,1)</f>
        <v>42151.778703703705</v>
      </c>
      <c r="K3783">
        <v>1427568080</v>
      </c>
      <c r="L3783" s="15">
        <f>(((K3783/60)/60)/24)+DATE(1970,1,1)</f>
        <v>42091.778703703705</v>
      </c>
      <c r="M3783" s="63">
        <f>DATEDIF(L3783,J3783,"D")</f>
        <v>60</v>
      </c>
      <c r="N3783" s="5">
        <v>60</v>
      </c>
      <c r="O3783" t="b">
        <v>0</v>
      </c>
      <c r="P3783">
        <v>0</v>
      </c>
      <c r="Q3783" t="b">
        <v>0</v>
      </c>
      <c r="R3783" t="s">
        <v>8270</v>
      </c>
      <c r="S3783" s="2">
        <f>IF(E3783=0,0,E3783/D3783*100)</f>
        <v>0</v>
      </c>
      <c r="T3783" s="4">
        <f>IF(E3783=0,0,E3783/P3783)</f>
        <v>0</v>
      </c>
      <c r="U3783" t="str">
        <f>PROPER(LEFT(R3783,(SEARCH("/",R3783)-2)+1))</f>
        <v>Film &amp; Video</v>
      </c>
      <c r="V3783" t="str">
        <f>PROPER(RIGHT(R3783,LEN(R3783)-SEARCH("/",R3783)))</f>
        <v>Animation</v>
      </c>
    </row>
    <row r="3784" spans="1:22" x14ac:dyDescent="0.25">
      <c r="A3784">
        <v>542</v>
      </c>
      <c r="B3784" s="7" t="s">
        <v>543</v>
      </c>
      <c r="C3784" s="7" t="s">
        <v>4652</v>
      </c>
      <c r="D3784" s="4">
        <v>250000</v>
      </c>
      <c r="E3784" s="4">
        <v>1</v>
      </c>
      <c r="F3784" t="s">
        <v>8221</v>
      </c>
      <c r="G3784" t="s">
        <v>8224</v>
      </c>
      <c r="H3784" t="s">
        <v>8246</v>
      </c>
      <c r="I3784">
        <v>1462293716</v>
      </c>
      <c r="J3784" s="11">
        <f>(((I3784/60)/60)/24)+DATE(1970,1,1)</f>
        <v>42493.695787037039</v>
      </c>
      <c r="K3784">
        <v>1457113316</v>
      </c>
      <c r="L3784" s="15">
        <f>(((K3784/60)/60)/24)+DATE(1970,1,1)</f>
        <v>42433.737453703703</v>
      </c>
      <c r="M3784" s="63">
        <f>DATEDIF(L3784,J3784,"D")</f>
        <v>60</v>
      </c>
      <c r="N3784" s="5">
        <v>60</v>
      </c>
      <c r="O3784" t="b">
        <v>0</v>
      </c>
      <c r="P3784">
        <v>1</v>
      </c>
      <c r="Q3784" t="b">
        <v>0</v>
      </c>
      <c r="R3784" t="s">
        <v>8272</v>
      </c>
      <c r="S3784" s="2">
        <f>IF(E3784=0,0,E3784/D3784*100)</f>
        <v>3.9999999999999996E-4</v>
      </c>
      <c r="T3784" s="4">
        <f>IF(E3784=0,0,E3784/P3784)</f>
        <v>1</v>
      </c>
      <c r="U3784" t="str">
        <f>PROPER(LEFT(R3784,(SEARCH("/",R3784)-2)+1))</f>
        <v>Technology</v>
      </c>
      <c r="V3784" t="str">
        <f>PROPER(RIGHT(R3784,LEN(R3784)-SEARCH("/",R3784)))</f>
        <v>Web</v>
      </c>
    </row>
    <row r="3785" spans="1:22" x14ac:dyDescent="0.25">
      <c r="A3785">
        <v>552</v>
      </c>
      <c r="B3785" s="7" t="s">
        <v>553</v>
      </c>
      <c r="C3785" s="7" t="s">
        <v>4662</v>
      </c>
      <c r="D3785" s="4">
        <v>45000</v>
      </c>
      <c r="E3785" s="4">
        <v>0</v>
      </c>
      <c r="F3785" t="s">
        <v>8221</v>
      </c>
      <c r="G3785" t="s">
        <v>8229</v>
      </c>
      <c r="H3785" t="s">
        <v>8251</v>
      </c>
      <c r="I3785">
        <v>1452350896</v>
      </c>
      <c r="J3785" s="11">
        <f>(((I3785/60)/60)/24)+DATE(1970,1,1)</f>
        <v>42378.616851851853</v>
      </c>
      <c r="K3785">
        <v>1447166896</v>
      </c>
      <c r="L3785" s="15">
        <f>(((K3785/60)/60)/24)+DATE(1970,1,1)</f>
        <v>42318.616851851853</v>
      </c>
      <c r="M3785" s="63">
        <f>DATEDIF(L3785,J3785,"D")</f>
        <v>60</v>
      </c>
      <c r="N3785" s="5">
        <v>60</v>
      </c>
      <c r="O3785" t="b">
        <v>0</v>
      </c>
      <c r="P3785">
        <v>0</v>
      </c>
      <c r="Q3785" t="b">
        <v>0</v>
      </c>
      <c r="R3785" t="s">
        <v>8272</v>
      </c>
      <c r="S3785" s="2">
        <f>IF(E3785=0,0,E3785/D3785*100)</f>
        <v>0</v>
      </c>
      <c r="T3785" s="4">
        <f>IF(E3785=0,0,E3785/P3785)</f>
        <v>0</v>
      </c>
      <c r="U3785" t="str">
        <f>PROPER(LEFT(R3785,(SEARCH("/",R3785)-2)+1))</f>
        <v>Technology</v>
      </c>
      <c r="V3785" t="str">
        <f>PROPER(RIGHT(R3785,LEN(R3785)-SEARCH("/",R3785)))</f>
        <v>Web</v>
      </c>
    </row>
    <row r="3786" spans="1:22" x14ac:dyDescent="0.25">
      <c r="A3786">
        <v>576</v>
      </c>
      <c r="B3786" s="7" t="s">
        <v>577</v>
      </c>
      <c r="C3786" s="7" t="s">
        <v>4686</v>
      </c>
      <c r="D3786" s="4">
        <v>80000</v>
      </c>
      <c r="E3786" s="4">
        <v>1</v>
      </c>
      <c r="F3786" t="s">
        <v>8221</v>
      </c>
      <c r="G3786" t="s">
        <v>8224</v>
      </c>
      <c r="H3786" t="s">
        <v>8246</v>
      </c>
      <c r="I3786">
        <v>1427537952</v>
      </c>
      <c r="J3786" s="11">
        <f>(((I3786/60)/60)/24)+DATE(1970,1,1)</f>
        <v>42091.43</v>
      </c>
      <c r="K3786">
        <v>1422357552</v>
      </c>
      <c r="L3786" s="15">
        <f>(((K3786/60)/60)/24)+DATE(1970,1,1)</f>
        <v>42031.471666666665</v>
      </c>
      <c r="M3786" s="63">
        <f>DATEDIF(L3786,J3786,"D")</f>
        <v>60</v>
      </c>
      <c r="N3786" s="5">
        <v>60</v>
      </c>
      <c r="O3786" t="b">
        <v>0</v>
      </c>
      <c r="P3786">
        <v>1</v>
      </c>
      <c r="Q3786" t="b">
        <v>0</v>
      </c>
      <c r="R3786" t="s">
        <v>8272</v>
      </c>
      <c r="S3786" s="2">
        <f>IF(E3786=0,0,E3786/D3786*100)</f>
        <v>1.25E-3</v>
      </c>
      <c r="T3786" s="4">
        <f>IF(E3786=0,0,E3786/P3786)</f>
        <v>1</v>
      </c>
      <c r="U3786" t="str">
        <f>PROPER(LEFT(R3786,(SEARCH("/",R3786)-2)+1))</f>
        <v>Technology</v>
      </c>
      <c r="V3786" t="str">
        <f>PROPER(RIGHT(R3786,LEN(R3786)-SEARCH("/",R3786)))</f>
        <v>Web</v>
      </c>
    </row>
    <row r="3787" spans="1:22" x14ac:dyDescent="0.25">
      <c r="A3787">
        <v>577</v>
      </c>
      <c r="B3787" s="7" t="s">
        <v>578</v>
      </c>
      <c r="C3787" s="7" t="s">
        <v>4687</v>
      </c>
      <c r="D3787" s="4">
        <v>5000</v>
      </c>
      <c r="E3787" s="4">
        <v>10</v>
      </c>
      <c r="F3787" t="s">
        <v>8221</v>
      </c>
      <c r="G3787" t="s">
        <v>8224</v>
      </c>
      <c r="H3787" t="s">
        <v>8246</v>
      </c>
      <c r="I3787">
        <v>1463753302</v>
      </c>
      <c r="J3787" s="11">
        <f>(((I3787/60)/60)/24)+DATE(1970,1,1)</f>
        <v>42510.589143518519</v>
      </c>
      <c r="K3787">
        <v>1458569302</v>
      </c>
      <c r="L3787" s="15">
        <f>(((K3787/60)/60)/24)+DATE(1970,1,1)</f>
        <v>42450.589143518519</v>
      </c>
      <c r="M3787" s="63">
        <f>DATEDIF(L3787,J3787,"D")</f>
        <v>60</v>
      </c>
      <c r="N3787" s="5">
        <v>60</v>
      </c>
      <c r="O3787" t="b">
        <v>0</v>
      </c>
      <c r="P3787">
        <v>1</v>
      </c>
      <c r="Q3787" t="b">
        <v>0</v>
      </c>
      <c r="R3787" t="s">
        <v>8272</v>
      </c>
      <c r="S3787" s="2">
        <f>IF(E3787=0,0,E3787/D3787*100)</f>
        <v>0.2</v>
      </c>
      <c r="T3787" s="4">
        <f>IF(E3787=0,0,E3787/P3787)</f>
        <v>10</v>
      </c>
      <c r="U3787" t="str">
        <f>PROPER(LEFT(R3787,(SEARCH("/",R3787)-2)+1))</f>
        <v>Technology</v>
      </c>
      <c r="V3787" t="str">
        <f>PROPER(RIGHT(R3787,LEN(R3787)-SEARCH("/",R3787)))</f>
        <v>Web</v>
      </c>
    </row>
    <row r="3788" spans="1:22" x14ac:dyDescent="0.25">
      <c r="A3788">
        <v>588</v>
      </c>
      <c r="B3788" s="7" t="s">
        <v>589</v>
      </c>
      <c r="C3788" s="7" t="s">
        <v>4698</v>
      </c>
      <c r="D3788" s="4">
        <v>9000</v>
      </c>
      <c r="E3788" s="4">
        <v>301</v>
      </c>
      <c r="F3788" t="s">
        <v>8221</v>
      </c>
      <c r="G3788" t="s">
        <v>8237</v>
      </c>
      <c r="H3788" t="s">
        <v>8249</v>
      </c>
      <c r="I3788">
        <v>1479410886</v>
      </c>
      <c r="J3788" s="11">
        <f>(((I3788/60)/60)/24)+DATE(1970,1,1)</f>
        <v>42691.811180555553</v>
      </c>
      <c r="K3788">
        <v>1474223286</v>
      </c>
      <c r="L3788" s="15">
        <f>(((K3788/60)/60)/24)+DATE(1970,1,1)</f>
        <v>42631.769513888896</v>
      </c>
      <c r="M3788" s="63">
        <f>DATEDIF(L3788,J3788,"D")</f>
        <v>60</v>
      </c>
      <c r="N3788" s="5">
        <v>60</v>
      </c>
      <c r="O3788" t="b">
        <v>0</v>
      </c>
      <c r="P3788">
        <v>2</v>
      </c>
      <c r="Q3788" t="b">
        <v>0</v>
      </c>
      <c r="R3788" t="s">
        <v>8272</v>
      </c>
      <c r="S3788" s="2">
        <f>IF(E3788=0,0,E3788/D3788*100)</f>
        <v>3.3444444444444441</v>
      </c>
      <c r="T3788" s="4">
        <f>IF(E3788=0,0,E3788/P3788)</f>
        <v>150.5</v>
      </c>
      <c r="U3788" t="str">
        <f>PROPER(LEFT(R3788,(SEARCH("/",R3788)-2)+1))</f>
        <v>Technology</v>
      </c>
      <c r="V3788" t="str">
        <f>PROPER(RIGHT(R3788,LEN(R3788)-SEARCH("/",R3788)))</f>
        <v>Web</v>
      </c>
    </row>
    <row r="3789" spans="1:22" x14ac:dyDescent="0.25">
      <c r="A3789">
        <v>600</v>
      </c>
      <c r="B3789" s="7" t="s">
        <v>601</v>
      </c>
      <c r="C3789" s="7" t="s">
        <v>4710</v>
      </c>
      <c r="D3789" s="4">
        <v>5000</v>
      </c>
      <c r="E3789" s="4">
        <v>100</v>
      </c>
      <c r="F3789" t="s">
        <v>8220</v>
      </c>
      <c r="G3789" t="s">
        <v>8224</v>
      </c>
      <c r="H3789" t="s">
        <v>8246</v>
      </c>
      <c r="I3789">
        <v>1431198562</v>
      </c>
      <c r="J3789" s="11">
        <f>(((I3789/60)/60)/24)+DATE(1970,1,1)</f>
        <v>42133.798171296294</v>
      </c>
      <c r="K3789">
        <v>1426014562</v>
      </c>
      <c r="L3789" s="15">
        <f>(((K3789/60)/60)/24)+DATE(1970,1,1)</f>
        <v>42073.798171296294</v>
      </c>
      <c r="M3789" s="63">
        <f>DATEDIF(L3789,J3789,"D")</f>
        <v>60</v>
      </c>
      <c r="N3789" s="5">
        <v>60</v>
      </c>
      <c r="O3789" t="b">
        <v>0</v>
      </c>
      <c r="P3789">
        <v>1</v>
      </c>
      <c r="Q3789" t="b">
        <v>0</v>
      </c>
      <c r="R3789" t="s">
        <v>8272</v>
      </c>
      <c r="S3789" s="2">
        <f>IF(E3789=0,0,E3789/D3789*100)</f>
        <v>2</v>
      </c>
      <c r="T3789" s="4">
        <f>IF(E3789=0,0,E3789/P3789)</f>
        <v>100</v>
      </c>
      <c r="U3789" t="str">
        <f>PROPER(LEFT(R3789,(SEARCH("/",R3789)-2)+1))</f>
        <v>Technology</v>
      </c>
      <c r="V3789" t="str">
        <f>PROPER(RIGHT(R3789,LEN(R3789)-SEARCH("/",R3789)))</f>
        <v>Web</v>
      </c>
    </row>
    <row r="3790" spans="1:22" x14ac:dyDescent="0.25">
      <c r="A3790">
        <v>611</v>
      </c>
      <c r="B3790" s="7" t="s">
        <v>612</v>
      </c>
      <c r="C3790" s="7" t="s">
        <v>4721</v>
      </c>
      <c r="D3790" s="4">
        <v>80000</v>
      </c>
      <c r="E3790" s="4">
        <v>0</v>
      </c>
      <c r="F3790" t="s">
        <v>8220</v>
      </c>
      <c r="G3790" t="s">
        <v>8230</v>
      </c>
      <c r="H3790" t="s">
        <v>8249</v>
      </c>
      <c r="I3790">
        <v>1453210037</v>
      </c>
      <c r="J3790" s="11">
        <f>(((I3790/60)/60)/24)+DATE(1970,1,1)</f>
        <v>42388.560613425929</v>
      </c>
      <c r="K3790">
        <v>1448026037</v>
      </c>
      <c r="L3790" s="15">
        <f>(((K3790/60)/60)/24)+DATE(1970,1,1)</f>
        <v>42328.560613425929</v>
      </c>
      <c r="M3790" s="63">
        <f>DATEDIF(L3790,J3790,"D")</f>
        <v>60</v>
      </c>
      <c r="N3790" s="5">
        <v>60</v>
      </c>
      <c r="O3790" t="b">
        <v>0</v>
      </c>
      <c r="P3790">
        <v>0</v>
      </c>
      <c r="Q3790" t="b">
        <v>0</v>
      </c>
      <c r="R3790" t="s">
        <v>8272</v>
      </c>
      <c r="S3790" s="2">
        <f>IF(E3790=0,0,E3790/D3790*100)</f>
        <v>0</v>
      </c>
      <c r="T3790" s="4">
        <f>IF(E3790=0,0,E3790/P3790)</f>
        <v>0</v>
      </c>
      <c r="U3790" t="str">
        <f>PROPER(LEFT(R3790,(SEARCH("/",R3790)-2)+1))</f>
        <v>Technology</v>
      </c>
      <c r="V3790" t="str">
        <f>PROPER(RIGHT(R3790,LEN(R3790)-SEARCH("/",R3790)))</f>
        <v>Web</v>
      </c>
    </row>
    <row r="3791" spans="1:22" x14ac:dyDescent="0.25">
      <c r="A3791">
        <v>619</v>
      </c>
      <c r="B3791" s="7" t="s">
        <v>620</v>
      </c>
      <c r="C3791" s="7" t="s">
        <v>4729</v>
      </c>
      <c r="D3791" s="4">
        <v>2500000</v>
      </c>
      <c r="E3791" s="4">
        <v>1</v>
      </c>
      <c r="F3791" t="s">
        <v>8220</v>
      </c>
      <c r="G3791" t="s">
        <v>8224</v>
      </c>
      <c r="H3791" t="s">
        <v>8246</v>
      </c>
      <c r="I3791">
        <v>1416933390</v>
      </c>
      <c r="J3791" s="11">
        <f>(((I3791/60)/60)/24)+DATE(1970,1,1)</f>
        <v>41968.692013888889</v>
      </c>
      <c r="K3791">
        <v>1411745790</v>
      </c>
      <c r="L3791" s="15">
        <f>(((K3791/60)/60)/24)+DATE(1970,1,1)</f>
        <v>41908.650347222225</v>
      </c>
      <c r="M3791" s="63">
        <f>DATEDIF(L3791,J3791,"D")</f>
        <v>60</v>
      </c>
      <c r="N3791" s="5">
        <v>60</v>
      </c>
      <c r="O3791" t="b">
        <v>0</v>
      </c>
      <c r="P3791">
        <v>1</v>
      </c>
      <c r="Q3791" t="b">
        <v>0</v>
      </c>
      <c r="R3791" t="s">
        <v>8272</v>
      </c>
      <c r="S3791" s="2">
        <f>IF(E3791=0,0,E3791/D3791*100)</f>
        <v>3.9999999999999996E-5</v>
      </c>
      <c r="T3791" s="4">
        <f>IF(E3791=0,0,E3791/P3791)</f>
        <v>1</v>
      </c>
      <c r="U3791" t="str">
        <f>PROPER(LEFT(R3791,(SEARCH("/",R3791)-2)+1))</f>
        <v>Technology</v>
      </c>
      <c r="V3791" t="str">
        <f>PROPER(RIGHT(R3791,LEN(R3791)-SEARCH("/",R3791)))</f>
        <v>Web</v>
      </c>
    </row>
    <row r="3792" spans="1:22" x14ac:dyDescent="0.25">
      <c r="A3792">
        <v>638</v>
      </c>
      <c r="B3792" s="7" t="s">
        <v>639</v>
      </c>
      <c r="C3792" s="7" t="s">
        <v>4748</v>
      </c>
      <c r="D3792" s="4">
        <v>200000</v>
      </c>
      <c r="E3792" s="4">
        <v>18</v>
      </c>
      <c r="F3792" t="s">
        <v>8220</v>
      </c>
      <c r="G3792" t="s">
        <v>8236</v>
      </c>
      <c r="H3792" t="s">
        <v>8249</v>
      </c>
      <c r="I3792">
        <v>1490447662</v>
      </c>
      <c r="J3792" s="11">
        <f>(((I3792/60)/60)/24)+DATE(1970,1,1)</f>
        <v>42819.55164351852</v>
      </c>
      <c r="K3792">
        <v>1485267262</v>
      </c>
      <c r="L3792" s="15">
        <f>(((K3792/60)/60)/24)+DATE(1970,1,1)</f>
        <v>42759.593310185184</v>
      </c>
      <c r="M3792" s="63">
        <f>DATEDIF(L3792,J3792,"D")</f>
        <v>60</v>
      </c>
      <c r="N3792" s="5">
        <v>60</v>
      </c>
      <c r="O3792" t="b">
        <v>0</v>
      </c>
      <c r="P3792">
        <v>6</v>
      </c>
      <c r="Q3792" t="b">
        <v>0</v>
      </c>
      <c r="R3792" t="s">
        <v>8272</v>
      </c>
      <c r="S3792" s="2">
        <f>IF(E3792=0,0,E3792/D3792*100)</f>
        <v>9.0000000000000011E-3</v>
      </c>
      <c r="T3792" s="4">
        <f>IF(E3792=0,0,E3792/P3792)</f>
        <v>3</v>
      </c>
      <c r="U3792" t="str">
        <f>PROPER(LEFT(R3792,(SEARCH("/",R3792)-2)+1))</f>
        <v>Technology</v>
      </c>
      <c r="V3792" t="str">
        <f>PROPER(RIGHT(R3792,LEN(R3792)-SEARCH("/",R3792)))</f>
        <v>Web</v>
      </c>
    </row>
    <row r="3793" spans="1:22" x14ac:dyDescent="0.25">
      <c r="A3793">
        <v>639</v>
      </c>
      <c r="B3793" s="7" t="s">
        <v>640</v>
      </c>
      <c r="C3793" s="7" t="s">
        <v>4749</v>
      </c>
      <c r="D3793" s="4">
        <v>1000000</v>
      </c>
      <c r="E3793" s="4">
        <v>1</v>
      </c>
      <c r="F3793" t="s">
        <v>8220</v>
      </c>
      <c r="G3793" t="s">
        <v>8224</v>
      </c>
      <c r="H3793" t="s">
        <v>8246</v>
      </c>
      <c r="I3793">
        <v>1413208795</v>
      </c>
      <c r="J3793" s="11">
        <f>(((I3793/60)/60)/24)+DATE(1970,1,1)</f>
        <v>41925.583275462966</v>
      </c>
      <c r="K3793">
        <v>1408024795</v>
      </c>
      <c r="L3793" s="15">
        <f>(((K3793/60)/60)/24)+DATE(1970,1,1)</f>
        <v>41865.583275462966</v>
      </c>
      <c r="M3793" s="63">
        <f>DATEDIF(L3793,J3793,"D")</f>
        <v>60</v>
      </c>
      <c r="N3793" s="5">
        <v>60</v>
      </c>
      <c r="O3793" t="b">
        <v>0</v>
      </c>
      <c r="P3793">
        <v>1</v>
      </c>
      <c r="Q3793" t="b">
        <v>0</v>
      </c>
      <c r="R3793" t="s">
        <v>8272</v>
      </c>
      <c r="S3793" s="2">
        <f>IF(E3793=0,0,E3793/D3793*100)</f>
        <v>9.9999999999999991E-5</v>
      </c>
      <c r="T3793" s="4">
        <f>IF(E3793=0,0,E3793/P3793)</f>
        <v>1</v>
      </c>
      <c r="U3793" t="str">
        <f>PROPER(LEFT(R3793,(SEARCH("/",R3793)-2)+1))</f>
        <v>Technology</v>
      </c>
      <c r="V3793" t="str">
        <f>PROPER(RIGHT(R3793,LEN(R3793)-SEARCH("/",R3793)))</f>
        <v>Web</v>
      </c>
    </row>
    <row r="3794" spans="1:22" x14ac:dyDescent="0.25">
      <c r="A3794">
        <v>650</v>
      </c>
      <c r="B3794" s="7" t="s">
        <v>651</v>
      </c>
      <c r="C3794" s="7" t="s">
        <v>4760</v>
      </c>
      <c r="D3794" s="4">
        <v>1500</v>
      </c>
      <c r="E3794" s="4">
        <v>1686</v>
      </c>
      <c r="F3794" t="s">
        <v>8219</v>
      </c>
      <c r="G3794" t="s">
        <v>8224</v>
      </c>
      <c r="H3794" t="s">
        <v>8246</v>
      </c>
      <c r="I3794">
        <v>1418953984</v>
      </c>
      <c r="J3794" s="11">
        <f>(((I3794/60)/60)/24)+DATE(1970,1,1)</f>
        <v>41992.078518518523</v>
      </c>
      <c r="K3794">
        <v>1413766384</v>
      </c>
      <c r="L3794" s="15">
        <f>(((K3794/60)/60)/24)+DATE(1970,1,1)</f>
        <v>41932.036851851852</v>
      </c>
      <c r="M3794" s="63">
        <f>DATEDIF(L3794,J3794,"D")</f>
        <v>60</v>
      </c>
      <c r="N3794" s="5">
        <v>60</v>
      </c>
      <c r="O3794" t="b">
        <v>0</v>
      </c>
      <c r="P3794">
        <v>48</v>
      </c>
      <c r="Q3794" t="b">
        <v>1</v>
      </c>
      <c r="R3794" t="s">
        <v>8273</v>
      </c>
      <c r="S3794" s="2">
        <f>IF(E3794=0,0,E3794/D3794*100)</f>
        <v>112.4</v>
      </c>
      <c r="T3794" s="4">
        <f>IF(E3794=0,0,E3794/P3794)</f>
        <v>35.125</v>
      </c>
      <c r="U3794" t="str">
        <f>PROPER(LEFT(R3794,(SEARCH("/",R3794)-2)+1))</f>
        <v>Technology</v>
      </c>
      <c r="V3794" t="str">
        <f>PROPER(RIGHT(R3794,LEN(R3794)-SEARCH("/",R3794)))</f>
        <v>Wearables</v>
      </c>
    </row>
    <row r="3795" spans="1:22" x14ac:dyDescent="0.25">
      <c r="A3795">
        <v>656</v>
      </c>
      <c r="B3795" s="7" t="s">
        <v>657</v>
      </c>
      <c r="C3795" s="7" t="s">
        <v>4766</v>
      </c>
      <c r="D3795" s="4">
        <v>5000</v>
      </c>
      <c r="E3795" s="4">
        <v>10678</v>
      </c>
      <c r="F3795" t="s">
        <v>8219</v>
      </c>
      <c r="G3795" t="s">
        <v>8224</v>
      </c>
      <c r="H3795" t="s">
        <v>8246</v>
      </c>
      <c r="I3795">
        <v>1460917119</v>
      </c>
      <c r="J3795" s="11">
        <f>(((I3795/60)/60)/24)+DATE(1970,1,1)</f>
        <v>42477.762951388882</v>
      </c>
      <c r="K3795">
        <v>1455736719</v>
      </c>
      <c r="L3795" s="15">
        <f>(((K3795/60)/60)/24)+DATE(1970,1,1)</f>
        <v>42417.804618055554</v>
      </c>
      <c r="M3795" s="63">
        <f>DATEDIF(L3795,J3795,"D")</f>
        <v>60</v>
      </c>
      <c r="N3795" s="5">
        <v>60</v>
      </c>
      <c r="O3795" t="b">
        <v>0</v>
      </c>
      <c r="P3795">
        <v>87</v>
      </c>
      <c r="Q3795" t="b">
        <v>1</v>
      </c>
      <c r="R3795" t="s">
        <v>8273</v>
      </c>
      <c r="S3795" s="2">
        <f>IF(E3795=0,0,E3795/D3795*100)</f>
        <v>213.56</v>
      </c>
      <c r="T3795" s="4">
        <f>IF(E3795=0,0,E3795/P3795)</f>
        <v>122.73563218390805</v>
      </c>
      <c r="U3795" t="str">
        <f>PROPER(LEFT(R3795,(SEARCH("/",R3795)-2)+1))</f>
        <v>Technology</v>
      </c>
      <c r="V3795" t="str">
        <f>PROPER(RIGHT(R3795,LEN(R3795)-SEARCH("/",R3795)))</f>
        <v>Wearables</v>
      </c>
    </row>
    <row r="3796" spans="1:22" x14ac:dyDescent="0.25">
      <c r="A3796">
        <v>665</v>
      </c>
      <c r="B3796" s="7" t="s">
        <v>666</v>
      </c>
      <c r="C3796" s="7" t="s">
        <v>4775</v>
      </c>
      <c r="D3796" s="4">
        <v>10000</v>
      </c>
      <c r="E3796" s="4">
        <v>1864</v>
      </c>
      <c r="F3796" t="s">
        <v>8221</v>
      </c>
      <c r="G3796" t="s">
        <v>8224</v>
      </c>
      <c r="H3796" t="s">
        <v>8246</v>
      </c>
      <c r="I3796">
        <v>1484327061</v>
      </c>
      <c r="J3796" s="11">
        <f>(((I3796/60)/60)/24)+DATE(1970,1,1)</f>
        <v>42748.711354166662</v>
      </c>
      <c r="K3796">
        <v>1479143061</v>
      </c>
      <c r="L3796" s="15">
        <f>(((K3796/60)/60)/24)+DATE(1970,1,1)</f>
        <v>42688.711354166662</v>
      </c>
      <c r="M3796" s="63">
        <f>DATEDIF(L3796,J3796,"D")</f>
        <v>60</v>
      </c>
      <c r="N3796" s="5">
        <v>60</v>
      </c>
      <c r="O3796" t="b">
        <v>0</v>
      </c>
      <c r="P3796">
        <v>12</v>
      </c>
      <c r="Q3796" t="b">
        <v>0</v>
      </c>
      <c r="R3796" t="s">
        <v>8273</v>
      </c>
      <c r="S3796" s="2">
        <f>IF(E3796=0,0,E3796/D3796*100)</f>
        <v>18.64</v>
      </c>
      <c r="T3796" s="4">
        <f>IF(E3796=0,0,E3796/P3796)</f>
        <v>155.33333333333334</v>
      </c>
      <c r="U3796" t="str">
        <f>PROPER(LEFT(R3796,(SEARCH("/",R3796)-2)+1))</f>
        <v>Technology</v>
      </c>
      <c r="V3796" t="str">
        <f>PROPER(RIGHT(R3796,LEN(R3796)-SEARCH("/",R3796)))</f>
        <v>Wearables</v>
      </c>
    </row>
    <row r="3797" spans="1:22" x14ac:dyDescent="0.25">
      <c r="A3797">
        <v>674</v>
      </c>
      <c r="B3797" s="7" t="s">
        <v>675</v>
      </c>
      <c r="C3797" s="7" t="s">
        <v>4784</v>
      </c>
      <c r="D3797" s="4">
        <v>50000</v>
      </c>
      <c r="E3797" s="4">
        <v>15</v>
      </c>
      <c r="F3797" t="s">
        <v>8221</v>
      </c>
      <c r="G3797" t="s">
        <v>8224</v>
      </c>
      <c r="H3797" t="s">
        <v>8246</v>
      </c>
      <c r="I3797">
        <v>1407811627</v>
      </c>
      <c r="J3797" s="11">
        <f>(((I3797/60)/60)/24)+DATE(1970,1,1)</f>
        <v>41863.116053240738</v>
      </c>
      <c r="K3797">
        <v>1402627627</v>
      </c>
      <c r="L3797" s="15">
        <f>(((K3797/60)/60)/24)+DATE(1970,1,1)</f>
        <v>41803.116053240738</v>
      </c>
      <c r="M3797" s="63">
        <f>DATEDIF(L3797,J3797,"D")</f>
        <v>60</v>
      </c>
      <c r="N3797" s="5">
        <v>60</v>
      </c>
      <c r="O3797" t="b">
        <v>0</v>
      </c>
      <c r="P3797">
        <v>2</v>
      </c>
      <c r="Q3797" t="b">
        <v>0</v>
      </c>
      <c r="R3797" t="s">
        <v>8273</v>
      </c>
      <c r="S3797" s="2">
        <f>IF(E3797=0,0,E3797/D3797*100)</f>
        <v>0.03</v>
      </c>
      <c r="T3797" s="4">
        <f>IF(E3797=0,0,E3797/P3797)</f>
        <v>7.5</v>
      </c>
      <c r="U3797" t="str">
        <f>PROPER(LEFT(R3797,(SEARCH("/",R3797)-2)+1))</f>
        <v>Technology</v>
      </c>
      <c r="V3797" t="str">
        <f>PROPER(RIGHT(R3797,LEN(R3797)-SEARCH("/",R3797)))</f>
        <v>Wearables</v>
      </c>
    </row>
    <row r="3798" spans="1:22" x14ac:dyDescent="0.25">
      <c r="A3798">
        <v>679</v>
      </c>
      <c r="B3798" s="7" t="s">
        <v>680</v>
      </c>
      <c r="C3798" s="7" t="s">
        <v>4789</v>
      </c>
      <c r="D3798" s="4">
        <v>57000</v>
      </c>
      <c r="E3798" s="4">
        <v>8827</v>
      </c>
      <c r="F3798" t="s">
        <v>8221</v>
      </c>
      <c r="G3798" t="s">
        <v>8224</v>
      </c>
      <c r="H3798" t="s">
        <v>8246</v>
      </c>
      <c r="I3798">
        <v>1472920909</v>
      </c>
      <c r="J3798" s="11">
        <f>(((I3798/60)/60)/24)+DATE(1970,1,1)</f>
        <v>42616.695706018523</v>
      </c>
      <c r="K3798">
        <v>1467736909</v>
      </c>
      <c r="L3798" s="15">
        <f>(((K3798/60)/60)/24)+DATE(1970,1,1)</f>
        <v>42556.695706018523</v>
      </c>
      <c r="M3798" s="63">
        <f>DATEDIF(L3798,J3798,"D")</f>
        <v>60</v>
      </c>
      <c r="N3798" s="5">
        <v>60</v>
      </c>
      <c r="O3798" t="b">
        <v>0</v>
      </c>
      <c r="P3798">
        <v>94</v>
      </c>
      <c r="Q3798" t="b">
        <v>0</v>
      </c>
      <c r="R3798" t="s">
        <v>8273</v>
      </c>
      <c r="S3798" s="2">
        <f>IF(E3798=0,0,E3798/D3798*100)</f>
        <v>15.485964912280703</v>
      </c>
      <c r="T3798" s="4">
        <f>IF(E3798=0,0,E3798/P3798)</f>
        <v>93.90425531914893</v>
      </c>
      <c r="U3798" t="str">
        <f>PROPER(LEFT(R3798,(SEARCH("/",R3798)-2)+1))</f>
        <v>Technology</v>
      </c>
      <c r="V3798" t="str">
        <f>PROPER(RIGHT(R3798,LEN(R3798)-SEARCH("/",R3798)))</f>
        <v>Wearables</v>
      </c>
    </row>
    <row r="3799" spans="1:22" x14ac:dyDescent="0.25">
      <c r="A3799">
        <v>687</v>
      </c>
      <c r="B3799" s="7" t="s">
        <v>688</v>
      </c>
      <c r="C3799" s="7" t="s">
        <v>4797</v>
      </c>
      <c r="D3799" s="4">
        <v>100000</v>
      </c>
      <c r="E3799" s="4">
        <v>3550</v>
      </c>
      <c r="F3799" t="s">
        <v>8221</v>
      </c>
      <c r="G3799" t="s">
        <v>8238</v>
      </c>
      <c r="H3799" t="s">
        <v>8256</v>
      </c>
      <c r="I3799">
        <v>1486317653</v>
      </c>
      <c r="J3799" s="11">
        <f>(((I3799/60)/60)/24)+DATE(1970,1,1)</f>
        <v>42771.750613425931</v>
      </c>
      <c r="K3799">
        <v>1481133653</v>
      </c>
      <c r="L3799" s="15">
        <f>(((K3799/60)/60)/24)+DATE(1970,1,1)</f>
        <v>42711.750613425931</v>
      </c>
      <c r="M3799" s="63">
        <f>DATEDIF(L3799,J3799,"D")</f>
        <v>60</v>
      </c>
      <c r="N3799" s="5">
        <v>60</v>
      </c>
      <c r="O3799" t="b">
        <v>0</v>
      </c>
      <c r="P3799">
        <v>6</v>
      </c>
      <c r="Q3799" t="b">
        <v>0</v>
      </c>
      <c r="R3799" t="s">
        <v>8273</v>
      </c>
      <c r="S3799" s="2">
        <f>IF(E3799=0,0,E3799/D3799*100)</f>
        <v>3.55</v>
      </c>
      <c r="T3799" s="4">
        <f>IF(E3799=0,0,E3799/P3799)</f>
        <v>591.66666666666663</v>
      </c>
      <c r="U3799" t="str">
        <f>PROPER(LEFT(R3799,(SEARCH("/",R3799)-2)+1))</f>
        <v>Technology</v>
      </c>
      <c r="V3799" t="str">
        <f>PROPER(RIGHT(R3799,LEN(R3799)-SEARCH("/",R3799)))</f>
        <v>Wearables</v>
      </c>
    </row>
    <row r="3800" spans="1:22" x14ac:dyDescent="0.25">
      <c r="A3800">
        <v>704</v>
      </c>
      <c r="B3800" s="7" t="s">
        <v>705</v>
      </c>
      <c r="C3800" s="7" t="s">
        <v>4814</v>
      </c>
      <c r="D3800" s="4">
        <v>55000</v>
      </c>
      <c r="E3800" s="4">
        <v>481</v>
      </c>
      <c r="F3800" t="s">
        <v>8221</v>
      </c>
      <c r="G3800" t="s">
        <v>8229</v>
      </c>
      <c r="H3800" t="s">
        <v>8251</v>
      </c>
      <c r="I3800">
        <v>1487565468</v>
      </c>
      <c r="J3800" s="11">
        <f>(((I3800/60)/60)/24)+DATE(1970,1,1)</f>
        <v>42786.192916666667</v>
      </c>
      <c r="K3800">
        <v>1482381468</v>
      </c>
      <c r="L3800" s="15">
        <f>(((K3800/60)/60)/24)+DATE(1970,1,1)</f>
        <v>42726.192916666667</v>
      </c>
      <c r="M3800" s="63">
        <f>DATEDIF(L3800,J3800,"D")</f>
        <v>60</v>
      </c>
      <c r="N3800" s="5">
        <v>60</v>
      </c>
      <c r="O3800" t="b">
        <v>0</v>
      </c>
      <c r="P3800">
        <v>4</v>
      </c>
      <c r="Q3800" t="b">
        <v>0</v>
      </c>
      <c r="R3800" t="s">
        <v>8273</v>
      </c>
      <c r="S3800" s="2">
        <f>IF(E3800=0,0,E3800/D3800*100)</f>
        <v>0.87454545454545463</v>
      </c>
      <c r="T3800" s="4">
        <f>IF(E3800=0,0,E3800/P3800)</f>
        <v>120.25</v>
      </c>
      <c r="U3800" t="str">
        <f>PROPER(LEFT(R3800,(SEARCH("/",R3800)-2)+1))</f>
        <v>Technology</v>
      </c>
      <c r="V3800" t="str">
        <f>PROPER(RIGHT(R3800,LEN(R3800)-SEARCH("/",R3800)))</f>
        <v>Wearables</v>
      </c>
    </row>
    <row r="3801" spans="1:22" x14ac:dyDescent="0.25">
      <c r="A3801">
        <v>708</v>
      </c>
      <c r="B3801" s="7" t="s">
        <v>709</v>
      </c>
      <c r="C3801" s="7" t="s">
        <v>4818</v>
      </c>
      <c r="D3801" s="4">
        <v>40000</v>
      </c>
      <c r="E3801" s="4">
        <v>8837</v>
      </c>
      <c r="F3801" t="s">
        <v>8221</v>
      </c>
      <c r="G3801" t="s">
        <v>8225</v>
      </c>
      <c r="H3801" t="s">
        <v>8247</v>
      </c>
      <c r="I3801">
        <v>1410616600</v>
      </c>
      <c r="J3801" s="11">
        <f>(((I3801/60)/60)/24)+DATE(1970,1,1)</f>
        <v>41895.581018518518</v>
      </c>
      <c r="K3801">
        <v>1405432600</v>
      </c>
      <c r="L3801" s="15">
        <f>(((K3801/60)/60)/24)+DATE(1970,1,1)</f>
        <v>41835.581018518518</v>
      </c>
      <c r="M3801" s="63">
        <f>DATEDIF(L3801,J3801,"D")</f>
        <v>60</v>
      </c>
      <c r="N3801" s="5">
        <v>60</v>
      </c>
      <c r="O3801" t="b">
        <v>0</v>
      </c>
      <c r="P3801">
        <v>369</v>
      </c>
      <c r="Q3801" t="b">
        <v>0</v>
      </c>
      <c r="R3801" t="s">
        <v>8273</v>
      </c>
      <c r="S3801" s="2">
        <f>IF(E3801=0,0,E3801/D3801*100)</f>
        <v>22.092500000000001</v>
      </c>
      <c r="T3801" s="4">
        <f>IF(E3801=0,0,E3801/P3801)</f>
        <v>23.948509485094849</v>
      </c>
      <c r="U3801" t="str">
        <f>PROPER(LEFT(R3801,(SEARCH("/",R3801)-2)+1))</f>
        <v>Technology</v>
      </c>
      <c r="V3801" t="str">
        <f>PROPER(RIGHT(R3801,LEN(R3801)-SEARCH("/",R3801)))</f>
        <v>Wearables</v>
      </c>
    </row>
    <row r="3802" spans="1:22" x14ac:dyDescent="0.25">
      <c r="A3802">
        <v>714</v>
      </c>
      <c r="B3802" s="7" t="s">
        <v>715</v>
      </c>
      <c r="C3802" s="7" t="s">
        <v>4824</v>
      </c>
      <c r="D3802" s="4">
        <v>15000</v>
      </c>
      <c r="E3802" s="4">
        <v>2249</v>
      </c>
      <c r="F3802" t="s">
        <v>8221</v>
      </c>
      <c r="G3802" t="s">
        <v>8224</v>
      </c>
      <c r="H3802" t="s">
        <v>8246</v>
      </c>
      <c r="I3802">
        <v>1488308082</v>
      </c>
      <c r="J3802" s="11">
        <f>(((I3802/60)/60)/24)+DATE(1970,1,1)</f>
        <v>42794.787986111114</v>
      </c>
      <c r="K3802">
        <v>1483124082</v>
      </c>
      <c r="L3802" s="15">
        <f>(((K3802/60)/60)/24)+DATE(1970,1,1)</f>
        <v>42734.787986111114</v>
      </c>
      <c r="M3802" s="63">
        <f>DATEDIF(L3802,J3802,"D")</f>
        <v>60</v>
      </c>
      <c r="N3802" s="5">
        <v>60</v>
      </c>
      <c r="O3802" t="b">
        <v>0</v>
      </c>
      <c r="P3802">
        <v>28</v>
      </c>
      <c r="Q3802" t="b">
        <v>0</v>
      </c>
      <c r="R3802" t="s">
        <v>8273</v>
      </c>
      <c r="S3802" s="2">
        <f>IF(E3802=0,0,E3802/D3802*100)</f>
        <v>14.993333333333334</v>
      </c>
      <c r="T3802" s="4">
        <f>IF(E3802=0,0,E3802/P3802)</f>
        <v>80.321428571428569</v>
      </c>
      <c r="U3802" t="str">
        <f>PROPER(LEFT(R3802,(SEARCH("/",R3802)-2)+1))</f>
        <v>Technology</v>
      </c>
      <c r="V3802" t="str">
        <f>PROPER(RIGHT(R3802,LEN(R3802)-SEARCH("/",R3802)))</f>
        <v>Wearables</v>
      </c>
    </row>
    <row r="3803" spans="1:22" x14ac:dyDescent="0.25">
      <c r="A3803">
        <v>729</v>
      </c>
      <c r="B3803" s="7" t="s">
        <v>730</v>
      </c>
      <c r="C3803" s="7" t="s">
        <v>4839</v>
      </c>
      <c r="D3803" s="4">
        <v>4000</v>
      </c>
      <c r="E3803" s="4">
        <v>5226</v>
      </c>
      <c r="F3803" t="s">
        <v>8219</v>
      </c>
      <c r="G3803" t="s">
        <v>8224</v>
      </c>
      <c r="H3803" t="s">
        <v>8246</v>
      </c>
      <c r="I3803">
        <v>1348028861</v>
      </c>
      <c r="J3803" s="11">
        <f>(((I3803/60)/60)/24)+DATE(1970,1,1)</f>
        <v>41171.185891203706</v>
      </c>
      <c r="K3803">
        <v>1342844861</v>
      </c>
      <c r="L3803" s="15">
        <f>(((K3803/60)/60)/24)+DATE(1970,1,1)</f>
        <v>41111.185891203706</v>
      </c>
      <c r="M3803" s="63">
        <f>DATEDIF(L3803,J3803,"D")</f>
        <v>60</v>
      </c>
      <c r="N3803" s="5">
        <v>60</v>
      </c>
      <c r="O3803" t="b">
        <v>0</v>
      </c>
      <c r="P3803">
        <v>120</v>
      </c>
      <c r="Q3803" t="b">
        <v>1</v>
      </c>
      <c r="R3803" t="s">
        <v>8274</v>
      </c>
      <c r="S3803" s="2">
        <f>IF(E3803=0,0,E3803/D3803*100)</f>
        <v>130.65</v>
      </c>
      <c r="T3803" s="4">
        <f>IF(E3803=0,0,E3803/P3803)</f>
        <v>43.55</v>
      </c>
      <c r="U3803" t="str">
        <f>PROPER(LEFT(R3803,(SEARCH("/",R3803)-2)+1))</f>
        <v>Publishing</v>
      </c>
      <c r="V3803" t="str">
        <f>PROPER(RIGHT(R3803,LEN(R3803)-SEARCH("/",R3803)))</f>
        <v>Nonfiction</v>
      </c>
    </row>
    <row r="3804" spans="1:22" x14ac:dyDescent="0.25">
      <c r="A3804">
        <v>732</v>
      </c>
      <c r="B3804" s="7" t="s">
        <v>733</v>
      </c>
      <c r="C3804" s="7" t="s">
        <v>4842</v>
      </c>
      <c r="D3804" s="4">
        <v>40</v>
      </c>
      <c r="E3804" s="4">
        <v>64</v>
      </c>
      <c r="F3804" t="s">
        <v>8219</v>
      </c>
      <c r="G3804" t="s">
        <v>8225</v>
      </c>
      <c r="H3804" t="s">
        <v>8247</v>
      </c>
      <c r="I3804">
        <v>1380449461</v>
      </c>
      <c r="J3804" s="11">
        <f>(((I3804/60)/60)/24)+DATE(1970,1,1)</f>
        <v>41546.424317129626</v>
      </c>
      <c r="K3804">
        <v>1375265461</v>
      </c>
      <c r="L3804" s="15">
        <f>(((K3804/60)/60)/24)+DATE(1970,1,1)</f>
        <v>41486.424317129626</v>
      </c>
      <c r="M3804" s="63">
        <f>DATEDIF(L3804,J3804,"D")</f>
        <v>60</v>
      </c>
      <c r="N3804" s="5">
        <v>60</v>
      </c>
      <c r="O3804" t="b">
        <v>0</v>
      </c>
      <c r="P3804">
        <v>13</v>
      </c>
      <c r="Q3804" t="b">
        <v>1</v>
      </c>
      <c r="R3804" t="s">
        <v>8274</v>
      </c>
      <c r="S3804" s="2">
        <f>IF(E3804=0,0,E3804/D3804*100)</f>
        <v>160</v>
      </c>
      <c r="T3804" s="4">
        <f>IF(E3804=0,0,E3804/P3804)</f>
        <v>4.9230769230769234</v>
      </c>
      <c r="U3804" t="str">
        <f>PROPER(LEFT(R3804,(SEARCH("/",R3804)-2)+1))</f>
        <v>Publishing</v>
      </c>
      <c r="V3804" t="str">
        <f>PROPER(RIGHT(R3804,LEN(R3804)-SEARCH("/",R3804)))</f>
        <v>Nonfiction</v>
      </c>
    </row>
    <row r="3805" spans="1:22" x14ac:dyDescent="0.25">
      <c r="A3805">
        <v>829</v>
      </c>
      <c r="B3805" s="7" t="s">
        <v>830</v>
      </c>
      <c r="C3805" s="7" t="s">
        <v>4939</v>
      </c>
      <c r="D3805" s="4">
        <v>500</v>
      </c>
      <c r="E3805" s="4">
        <v>520</v>
      </c>
      <c r="F3805" t="s">
        <v>8219</v>
      </c>
      <c r="G3805" t="s">
        <v>8225</v>
      </c>
      <c r="H3805" t="s">
        <v>8247</v>
      </c>
      <c r="I3805">
        <v>1468437240</v>
      </c>
      <c r="J3805" s="11">
        <f>(((I3805/60)/60)/24)+DATE(1970,1,1)</f>
        <v>42564.801388888889</v>
      </c>
      <c r="K3805">
        <v>1463253240</v>
      </c>
      <c r="L3805" s="15">
        <f>(((K3805/60)/60)/24)+DATE(1970,1,1)</f>
        <v>42504.801388888889</v>
      </c>
      <c r="M3805" s="63">
        <f>DATEDIF(L3805,J3805,"D")</f>
        <v>60</v>
      </c>
      <c r="N3805" s="5">
        <v>60</v>
      </c>
      <c r="O3805" t="b">
        <v>0</v>
      </c>
      <c r="P3805">
        <v>16</v>
      </c>
      <c r="Q3805" t="b">
        <v>1</v>
      </c>
      <c r="R3805" t="s">
        <v>8276</v>
      </c>
      <c r="S3805" s="2">
        <f>IF(E3805=0,0,E3805/D3805*100)</f>
        <v>104</v>
      </c>
      <c r="T3805" s="4">
        <f>IF(E3805=0,0,E3805/P3805)</f>
        <v>32.5</v>
      </c>
      <c r="U3805" t="str">
        <f>PROPER(LEFT(R3805,(SEARCH("/",R3805)-2)+1))</f>
        <v>Music</v>
      </c>
      <c r="V3805" t="str">
        <f>PROPER(RIGHT(R3805,LEN(R3805)-SEARCH("/",R3805)))</f>
        <v>Rock</v>
      </c>
    </row>
    <row r="3806" spans="1:22" x14ac:dyDescent="0.25">
      <c r="A3806">
        <v>832</v>
      </c>
      <c r="B3806" s="7" t="s">
        <v>833</v>
      </c>
      <c r="C3806" s="7" t="s">
        <v>4942</v>
      </c>
      <c r="D3806" s="4">
        <v>15000</v>
      </c>
      <c r="E3806" s="4">
        <v>15091.06</v>
      </c>
      <c r="F3806" t="s">
        <v>8219</v>
      </c>
      <c r="G3806" t="s">
        <v>8224</v>
      </c>
      <c r="H3806" t="s">
        <v>8246</v>
      </c>
      <c r="I3806">
        <v>1327133580</v>
      </c>
      <c r="J3806" s="11">
        <f>(((I3806/60)/60)/24)+DATE(1970,1,1)</f>
        <v>40929.342361111114</v>
      </c>
      <c r="K3806">
        <v>1321978335</v>
      </c>
      <c r="L3806" s="15">
        <f>(((K3806/60)/60)/24)+DATE(1970,1,1)</f>
        <v>40869.675173611111</v>
      </c>
      <c r="M3806" s="63">
        <f>DATEDIF(L3806,J3806,"D")</f>
        <v>60</v>
      </c>
      <c r="N3806" s="5">
        <v>60</v>
      </c>
      <c r="O3806" t="b">
        <v>0</v>
      </c>
      <c r="P3806">
        <v>154</v>
      </c>
      <c r="Q3806" t="b">
        <v>1</v>
      </c>
      <c r="R3806" t="s">
        <v>8276</v>
      </c>
      <c r="S3806" s="2">
        <f>IF(E3806=0,0,E3806/D3806*100)</f>
        <v>100.60706666666665</v>
      </c>
      <c r="T3806" s="4">
        <f>IF(E3806=0,0,E3806/P3806)</f>
        <v>97.993896103896105</v>
      </c>
      <c r="U3806" t="str">
        <f>PROPER(LEFT(R3806,(SEARCH("/",R3806)-2)+1))</f>
        <v>Music</v>
      </c>
      <c r="V3806" t="str">
        <f>PROPER(RIGHT(R3806,LEN(R3806)-SEARCH("/",R3806)))</f>
        <v>Rock</v>
      </c>
    </row>
    <row r="3807" spans="1:22" x14ac:dyDescent="0.25">
      <c r="A3807">
        <v>851</v>
      </c>
      <c r="B3807" s="7" t="s">
        <v>852</v>
      </c>
      <c r="C3807" s="7" t="s">
        <v>4961</v>
      </c>
      <c r="D3807" s="4">
        <v>2000</v>
      </c>
      <c r="E3807" s="4">
        <v>2609</v>
      </c>
      <c r="F3807" t="s">
        <v>8219</v>
      </c>
      <c r="G3807" t="s">
        <v>8230</v>
      </c>
      <c r="H3807" t="s">
        <v>8249</v>
      </c>
      <c r="I3807">
        <v>1469994300</v>
      </c>
      <c r="J3807" s="11">
        <f>(((I3807/60)/60)/24)+DATE(1970,1,1)</f>
        <v>42582.822916666672</v>
      </c>
      <c r="K3807">
        <v>1464815253</v>
      </c>
      <c r="L3807" s="15">
        <f>(((K3807/60)/60)/24)+DATE(1970,1,1)</f>
        <v>42522.880243055552</v>
      </c>
      <c r="M3807" s="63">
        <f>DATEDIF(L3807,J3807,"D")</f>
        <v>60</v>
      </c>
      <c r="N3807" s="5">
        <v>60</v>
      </c>
      <c r="O3807" t="b">
        <v>0</v>
      </c>
      <c r="P3807">
        <v>70</v>
      </c>
      <c r="Q3807" t="b">
        <v>1</v>
      </c>
      <c r="R3807" t="s">
        <v>8277</v>
      </c>
      <c r="S3807" s="2">
        <f>IF(E3807=0,0,E3807/D3807*100)</f>
        <v>130.44999999999999</v>
      </c>
      <c r="T3807" s="4">
        <f>IF(E3807=0,0,E3807/P3807)</f>
        <v>37.271428571428572</v>
      </c>
      <c r="U3807" t="str">
        <f>PROPER(LEFT(R3807,(SEARCH("/",R3807)-2)+1))</f>
        <v>Music</v>
      </c>
      <c r="V3807" t="str">
        <f>PROPER(RIGHT(R3807,LEN(R3807)-SEARCH("/",R3807)))</f>
        <v>Metal</v>
      </c>
    </row>
    <row r="3808" spans="1:22" x14ac:dyDescent="0.25">
      <c r="A3808">
        <v>865</v>
      </c>
      <c r="B3808" s="7" t="s">
        <v>866</v>
      </c>
      <c r="C3808" s="7" t="s">
        <v>4975</v>
      </c>
      <c r="D3808" s="4">
        <v>2200</v>
      </c>
      <c r="E3808" s="4">
        <v>45</v>
      </c>
      <c r="F3808" t="s">
        <v>8221</v>
      </c>
      <c r="G3808" t="s">
        <v>8224</v>
      </c>
      <c r="H3808" t="s">
        <v>8246</v>
      </c>
      <c r="I3808">
        <v>1358361197</v>
      </c>
      <c r="J3808" s="11">
        <f>(((I3808/60)/60)/24)+DATE(1970,1,1)</f>
        <v>41290.77311342593</v>
      </c>
      <c r="K3808">
        <v>1353177197</v>
      </c>
      <c r="L3808" s="15">
        <f>(((K3808/60)/60)/24)+DATE(1970,1,1)</f>
        <v>41230.77311342593</v>
      </c>
      <c r="M3808" s="63">
        <f>DATEDIF(L3808,J3808,"D")</f>
        <v>60</v>
      </c>
      <c r="N3808" s="5">
        <v>60</v>
      </c>
      <c r="O3808" t="b">
        <v>0</v>
      </c>
      <c r="P3808">
        <v>2</v>
      </c>
      <c r="Q3808" t="b">
        <v>0</v>
      </c>
      <c r="R3808" t="s">
        <v>8278</v>
      </c>
      <c r="S3808" s="2">
        <f>IF(E3808=0,0,E3808/D3808*100)</f>
        <v>2.0454545454545454</v>
      </c>
      <c r="T3808" s="4">
        <f>IF(E3808=0,0,E3808/P3808)</f>
        <v>22.5</v>
      </c>
      <c r="U3808" t="str">
        <f>PROPER(LEFT(R3808,(SEARCH("/",R3808)-2)+1))</f>
        <v>Music</v>
      </c>
      <c r="V3808" t="str">
        <f>PROPER(RIGHT(R3808,LEN(R3808)-SEARCH("/",R3808)))</f>
        <v>Jazz</v>
      </c>
    </row>
    <row r="3809" spans="1:22" x14ac:dyDescent="0.25">
      <c r="A3809">
        <v>867</v>
      </c>
      <c r="B3809" s="7" t="s">
        <v>868</v>
      </c>
      <c r="C3809" s="7" t="s">
        <v>4977</v>
      </c>
      <c r="D3809" s="4">
        <v>5000</v>
      </c>
      <c r="E3809" s="4">
        <v>1201</v>
      </c>
      <c r="F3809" t="s">
        <v>8221</v>
      </c>
      <c r="G3809" t="s">
        <v>8224</v>
      </c>
      <c r="H3809" t="s">
        <v>8246</v>
      </c>
      <c r="I3809">
        <v>1259643540</v>
      </c>
      <c r="J3809" s="11">
        <f>(((I3809/60)/60)/24)+DATE(1970,1,1)</f>
        <v>40148.207638888889</v>
      </c>
      <c r="K3809">
        <v>1254450706</v>
      </c>
      <c r="L3809" s="15">
        <f>(((K3809/60)/60)/24)+DATE(1970,1,1)</f>
        <v>40088.105393518519</v>
      </c>
      <c r="M3809" s="63">
        <f>DATEDIF(L3809,J3809,"D")</f>
        <v>60</v>
      </c>
      <c r="N3809" s="5">
        <v>60</v>
      </c>
      <c r="O3809" t="b">
        <v>0</v>
      </c>
      <c r="P3809">
        <v>11</v>
      </c>
      <c r="Q3809" t="b">
        <v>0</v>
      </c>
      <c r="R3809" t="s">
        <v>8278</v>
      </c>
      <c r="S3809" s="2">
        <f>IF(E3809=0,0,E3809/D3809*100)</f>
        <v>24.02</v>
      </c>
      <c r="T3809" s="4">
        <f>IF(E3809=0,0,E3809/P3809)</f>
        <v>109.18181818181819</v>
      </c>
      <c r="U3809" t="str">
        <f>PROPER(LEFT(R3809,(SEARCH("/",R3809)-2)+1))</f>
        <v>Music</v>
      </c>
      <c r="V3809" t="str">
        <f>PROPER(RIGHT(R3809,LEN(R3809)-SEARCH("/",R3809)))</f>
        <v>Jazz</v>
      </c>
    </row>
    <row r="3810" spans="1:22" x14ac:dyDescent="0.25">
      <c r="A3810">
        <v>883</v>
      </c>
      <c r="B3810" s="7" t="s">
        <v>884</v>
      </c>
      <c r="C3810" s="7" t="s">
        <v>4993</v>
      </c>
      <c r="D3810" s="4">
        <v>5000</v>
      </c>
      <c r="E3810" s="4">
        <v>2001</v>
      </c>
      <c r="F3810" t="s">
        <v>8221</v>
      </c>
      <c r="G3810" t="s">
        <v>8224</v>
      </c>
      <c r="H3810" t="s">
        <v>8246</v>
      </c>
      <c r="I3810">
        <v>1456957635</v>
      </c>
      <c r="J3810" s="11">
        <f>(((I3810/60)/60)/24)+DATE(1970,1,1)</f>
        <v>42431.935590277775</v>
      </c>
      <c r="K3810">
        <v>1451773635</v>
      </c>
      <c r="L3810" s="15">
        <f>(((K3810/60)/60)/24)+DATE(1970,1,1)</f>
        <v>42371.935590277775</v>
      </c>
      <c r="M3810" s="63">
        <f>DATEDIF(L3810,J3810,"D")</f>
        <v>60</v>
      </c>
      <c r="N3810" s="5">
        <v>60</v>
      </c>
      <c r="O3810" t="b">
        <v>0</v>
      </c>
      <c r="P3810">
        <v>24</v>
      </c>
      <c r="Q3810" t="b">
        <v>0</v>
      </c>
      <c r="R3810" t="s">
        <v>8279</v>
      </c>
      <c r="S3810" s="2">
        <f>IF(E3810=0,0,E3810/D3810*100)</f>
        <v>40.020000000000003</v>
      </c>
      <c r="T3810" s="4">
        <f>IF(E3810=0,0,E3810/P3810)</f>
        <v>83.375</v>
      </c>
      <c r="U3810" t="str">
        <f>PROPER(LEFT(R3810,(SEARCH("/",R3810)-2)+1))</f>
        <v>Music</v>
      </c>
      <c r="V3810" t="str">
        <f>PROPER(RIGHT(R3810,LEN(R3810)-SEARCH("/",R3810)))</f>
        <v>Indie Rock</v>
      </c>
    </row>
    <row r="3811" spans="1:22" x14ac:dyDescent="0.25">
      <c r="A3811">
        <v>884</v>
      </c>
      <c r="B3811" s="7" t="s">
        <v>885</v>
      </c>
      <c r="C3811" s="7" t="s">
        <v>4994</v>
      </c>
      <c r="D3811" s="4">
        <v>2000</v>
      </c>
      <c r="E3811" s="4">
        <v>20</v>
      </c>
      <c r="F3811" t="s">
        <v>8221</v>
      </c>
      <c r="G3811" t="s">
        <v>8224</v>
      </c>
      <c r="H3811" t="s">
        <v>8246</v>
      </c>
      <c r="I3811">
        <v>1336789860</v>
      </c>
      <c r="J3811" s="11">
        <f>(((I3811/60)/60)/24)+DATE(1970,1,1)</f>
        <v>41041.104861111111</v>
      </c>
      <c r="K3811">
        <v>1331666146</v>
      </c>
      <c r="L3811" s="15">
        <f>(((K3811/60)/60)/24)+DATE(1970,1,1)</f>
        <v>40981.802615740737</v>
      </c>
      <c r="M3811" s="63">
        <f>DATEDIF(L3811,J3811,"D")</f>
        <v>60</v>
      </c>
      <c r="N3811" s="5">
        <v>60</v>
      </c>
      <c r="O3811" t="b">
        <v>0</v>
      </c>
      <c r="P3811">
        <v>2</v>
      </c>
      <c r="Q3811" t="b">
        <v>0</v>
      </c>
      <c r="R3811" t="s">
        <v>8279</v>
      </c>
      <c r="S3811" s="2">
        <f>IF(E3811=0,0,E3811/D3811*100)</f>
        <v>1</v>
      </c>
      <c r="T3811" s="4">
        <f>IF(E3811=0,0,E3811/P3811)</f>
        <v>10</v>
      </c>
      <c r="U3811" t="str">
        <f>PROPER(LEFT(R3811,(SEARCH("/",R3811)-2)+1))</f>
        <v>Music</v>
      </c>
      <c r="V3811" t="str">
        <f>PROPER(RIGHT(R3811,LEN(R3811)-SEARCH("/",R3811)))</f>
        <v>Indie Rock</v>
      </c>
    </row>
    <row r="3812" spans="1:22" x14ac:dyDescent="0.25">
      <c r="A3812">
        <v>905</v>
      </c>
      <c r="B3812" s="7" t="s">
        <v>906</v>
      </c>
      <c r="C3812" s="7" t="s">
        <v>5015</v>
      </c>
      <c r="D3812" s="4">
        <v>6500</v>
      </c>
      <c r="E3812" s="4">
        <v>196</v>
      </c>
      <c r="F3812" t="s">
        <v>8221</v>
      </c>
      <c r="G3812" t="s">
        <v>8224</v>
      </c>
      <c r="H3812" t="s">
        <v>8246</v>
      </c>
      <c r="I3812">
        <v>1295847926</v>
      </c>
      <c r="J3812" s="11">
        <f>(((I3812/60)/60)/24)+DATE(1970,1,1)</f>
        <v>40567.239884259259</v>
      </c>
      <c r="K3812">
        <v>1290663926</v>
      </c>
      <c r="L3812" s="15">
        <f>(((K3812/60)/60)/24)+DATE(1970,1,1)</f>
        <v>40507.239884259259</v>
      </c>
      <c r="M3812" s="63">
        <f>DATEDIF(L3812,J3812,"D")</f>
        <v>60</v>
      </c>
      <c r="N3812" s="5">
        <v>60</v>
      </c>
      <c r="O3812" t="b">
        <v>0</v>
      </c>
      <c r="P3812">
        <v>6</v>
      </c>
      <c r="Q3812" t="b">
        <v>0</v>
      </c>
      <c r="R3812" t="s">
        <v>8278</v>
      </c>
      <c r="S3812" s="2">
        <f>IF(E3812=0,0,E3812/D3812*100)</f>
        <v>3.0153846153846153</v>
      </c>
      <c r="T3812" s="4">
        <f>IF(E3812=0,0,E3812/P3812)</f>
        <v>32.666666666666664</v>
      </c>
      <c r="U3812" t="str">
        <f>PROPER(LEFT(R3812,(SEARCH("/",R3812)-2)+1))</f>
        <v>Music</v>
      </c>
      <c r="V3812" t="str">
        <f>PROPER(RIGHT(R3812,LEN(R3812)-SEARCH("/",R3812)))</f>
        <v>Jazz</v>
      </c>
    </row>
    <row r="3813" spans="1:22" x14ac:dyDescent="0.25">
      <c r="A3813">
        <v>910</v>
      </c>
      <c r="B3813" s="7" t="s">
        <v>911</v>
      </c>
      <c r="C3813" s="7" t="s">
        <v>5020</v>
      </c>
      <c r="D3813" s="4">
        <v>550</v>
      </c>
      <c r="E3813" s="4">
        <v>123</v>
      </c>
      <c r="F3813" t="s">
        <v>8221</v>
      </c>
      <c r="G3813" t="s">
        <v>8225</v>
      </c>
      <c r="H3813" t="s">
        <v>8247</v>
      </c>
      <c r="I3813">
        <v>1488546319</v>
      </c>
      <c r="J3813" s="11">
        <f>(((I3813/60)/60)/24)+DATE(1970,1,1)</f>
        <v>42797.545358796298</v>
      </c>
      <c r="K3813">
        <v>1483362319</v>
      </c>
      <c r="L3813" s="15">
        <f>(((K3813/60)/60)/24)+DATE(1970,1,1)</f>
        <v>42737.545358796298</v>
      </c>
      <c r="M3813" s="63">
        <f>DATEDIF(L3813,J3813,"D")</f>
        <v>60</v>
      </c>
      <c r="N3813" s="5">
        <v>60</v>
      </c>
      <c r="O3813" t="b">
        <v>0</v>
      </c>
      <c r="P3813">
        <v>5</v>
      </c>
      <c r="Q3813" t="b">
        <v>0</v>
      </c>
      <c r="R3813" t="s">
        <v>8278</v>
      </c>
      <c r="S3813" s="2">
        <f>IF(E3813=0,0,E3813/D3813*100)</f>
        <v>22.363636363636363</v>
      </c>
      <c r="T3813" s="4">
        <f>IF(E3813=0,0,E3813/P3813)</f>
        <v>24.6</v>
      </c>
      <c r="U3813" t="str">
        <f>PROPER(LEFT(R3813,(SEARCH("/",R3813)-2)+1))</f>
        <v>Music</v>
      </c>
      <c r="V3813" t="str">
        <f>PROPER(RIGHT(R3813,LEN(R3813)-SEARCH("/",R3813)))</f>
        <v>Jazz</v>
      </c>
    </row>
    <row r="3814" spans="1:22" x14ac:dyDescent="0.25">
      <c r="A3814">
        <v>912</v>
      </c>
      <c r="B3814" s="7" t="s">
        <v>913</v>
      </c>
      <c r="C3814" s="7" t="s">
        <v>5022</v>
      </c>
      <c r="D3814" s="4">
        <v>3500</v>
      </c>
      <c r="E3814" s="4">
        <v>30</v>
      </c>
      <c r="F3814" t="s">
        <v>8221</v>
      </c>
      <c r="G3814" t="s">
        <v>8224</v>
      </c>
      <c r="H3814" t="s">
        <v>8246</v>
      </c>
      <c r="I3814">
        <v>1355197047</v>
      </c>
      <c r="J3814" s="11">
        <f>(((I3814/60)/60)/24)+DATE(1970,1,1)</f>
        <v>41254.151006944441</v>
      </c>
      <c r="K3814">
        <v>1350009447</v>
      </c>
      <c r="L3814" s="15">
        <f>(((K3814/60)/60)/24)+DATE(1970,1,1)</f>
        <v>41194.109340277777</v>
      </c>
      <c r="M3814" s="63">
        <f>DATEDIF(L3814,J3814,"D")</f>
        <v>60</v>
      </c>
      <c r="N3814" s="5">
        <v>60</v>
      </c>
      <c r="O3814" t="b">
        <v>0</v>
      </c>
      <c r="P3814">
        <v>2</v>
      </c>
      <c r="Q3814" t="b">
        <v>0</v>
      </c>
      <c r="R3814" t="s">
        <v>8278</v>
      </c>
      <c r="S3814" s="2">
        <f>IF(E3814=0,0,E3814/D3814*100)</f>
        <v>0.85714285714285721</v>
      </c>
      <c r="T3814" s="4">
        <f>IF(E3814=0,0,E3814/P3814)</f>
        <v>15</v>
      </c>
      <c r="U3814" t="str">
        <f>PROPER(LEFT(R3814,(SEARCH("/",R3814)-2)+1))</f>
        <v>Music</v>
      </c>
      <c r="V3814" t="str">
        <f>PROPER(RIGHT(R3814,LEN(R3814)-SEARCH("/",R3814)))</f>
        <v>Jazz</v>
      </c>
    </row>
    <row r="3815" spans="1:22" x14ac:dyDescent="0.25">
      <c r="A3815">
        <v>933</v>
      </c>
      <c r="B3815" s="7" t="s">
        <v>934</v>
      </c>
      <c r="C3815" s="7" t="s">
        <v>5043</v>
      </c>
      <c r="D3815" s="4">
        <v>2000</v>
      </c>
      <c r="E3815" s="4">
        <v>120</v>
      </c>
      <c r="F3815" t="s">
        <v>8221</v>
      </c>
      <c r="G3815" t="s">
        <v>8224</v>
      </c>
      <c r="H3815" t="s">
        <v>8246</v>
      </c>
      <c r="I3815">
        <v>1399867409</v>
      </c>
      <c r="J3815" s="11">
        <f>(((I3815/60)/60)/24)+DATE(1970,1,1)</f>
        <v>41771.169085648151</v>
      </c>
      <c r="K3815">
        <v>1394683409</v>
      </c>
      <c r="L3815" s="15">
        <f>(((K3815/60)/60)/24)+DATE(1970,1,1)</f>
        <v>41711.169085648151</v>
      </c>
      <c r="M3815" s="63">
        <f>DATEDIF(L3815,J3815,"D")</f>
        <v>60</v>
      </c>
      <c r="N3815" s="5">
        <v>60</v>
      </c>
      <c r="O3815" t="b">
        <v>0</v>
      </c>
      <c r="P3815">
        <v>2</v>
      </c>
      <c r="Q3815" t="b">
        <v>0</v>
      </c>
      <c r="R3815" t="s">
        <v>8278</v>
      </c>
      <c r="S3815" s="2">
        <f>IF(E3815=0,0,E3815/D3815*100)</f>
        <v>6</v>
      </c>
      <c r="T3815" s="4">
        <f>IF(E3815=0,0,E3815/P3815)</f>
        <v>60</v>
      </c>
      <c r="U3815" t="str">
        <f>PROPER(LEFT(R3815,(SEARCH("/",R3815)-2)+1))</f>
        <v>Music</v>
      </c>
      <c r="V3815" t="str">
        <f>PROPER(RIGHT(R3815,LEN(R3815)-SEARCH("/",R3815)))</f>
        <v>Jazz</v>
      </c>
    </row>
    <row r="3816" spans="1:22" x14ac:dyDescent="0.25">
      <c r="A3816">
        <v>947</v>
      </c>
      <c r="B3816" s="7" t="s">
        <v>948</v>
      </c>
      <c r="C3816" s="7" t="s">
        <v>5057</v>
      </c>
      <c r="D3816" s="4">
        <v>850</v>
      </c>
      <c r="E3816" s="4">
        <v>0</v>
      </c>
      <c r="F3816" t="s">
        <v>8221</v>
      </c>
      <c r="G3816" t="s">
        <v>8224</v>
      </c>
      <c r="H3816" t="s">
        <v>8246</v>
      </c>
      <c r="I3816">
        <v>1467312306</v>
      </c>
      <c r="J3816" s="11">
        <f>(((I3816/60)/60)/24)+DATE(1970,1,1)</f>
        <v>42551.781319444446</v>
      </c>
      <c r="K3816">
        <v>1462128306</v>
      </c>
      <c r="L3816" s="15">
        <f>(((K3816/60)/60)/24)+DATE(1970,1,1)</f>
        <v>42491.781319444446</v>
      </c>
      <c r="M3816" s="63">
        <f>DATEDIF(L3816,J3816,"D")</f>
        <v>60</v>
      </c>
      <c r="N3816" s="5">
        <v>60</v>
      </c>
      <c r="O3816" t="b">
        <v>0</v>
      </c>
      <c r="P3816">
        <v>0</v>
      </c>
      <c r="Q3816" t="b">
        <v>0</v>
      </c>
      <c r="R3816" t="s">
        <v>8273</v>
      </c>
      <c r="S3816" s="2">
        <f>IF(E3816=0,0,E3816/D3816*100)</f>
        <v>0</v>
      </c>
      <c r="T3816" s="4">
        <f>IF(E3816=0,0,E3816/P3816)</f>
        <v>0</v>
      </c>
      <c r="U3816" t="str">
        <f>PROPER(LEFT(R3816,(SEARCH("/",R3816)-2)+1))</f>
        <v>Technology</v>
      </c>
      <c r="V3816" t="str">
        <f>PROPER(RIGHT(R3816,LEN(R3816)-SEARCH("/",R3816)))</f>
        <v>Wearables</v>
      </c>
    </row>
    <row r="3817" spans="1:22" x14ac:dyDescent="0.25">
      <c r="A3817">
        <v>949</v>
      </c>
      <c r="B3817" s="7" t="s">
        <v>950</v>
      </c>
      <c r="C3817" s="7" t="s">
        <v>5059</v>
      </c>
      <c r="D3817" s="4">
        <v>20000</v>
      </c>
      <c r="E3817" s="4">
        <v>273</v>
      </c>
      <c r="F3817" t="s">
        <v>8221</v>
      </c>
      <c r="G3817" t="s">
        <v>8236</v>
      </c>
      <c r="H3817" t="s">
        <v>8249</v>
      </c>
      <c r="I3817">
        <v>1456016576</v>
      </c>
      <c r="J3817" s="11">
        <f>(((I3817/60)/60)/24)+DATE(1970,1,1)</f>
        <v>42421.043703703705</v>
      </c>
      <c r="K3817">
        <v>1450832576</v>
      </c>
      <c r="L3817" s="15">
        <f>(((K3817/60)/60)/24)+DATE(1970,1,1)</f>
        <v>42361.043703703705</v>
      </c>
      <c r="M3817" s="63">
        <f>DATEDIF(L3817,J3817,"D")</f>
        <v>60</v>
      </c>
      <c r="N3817" s="5">
        <v>60</v>
      </c>
      <c r="O3817" t="b">
        <v>0</v>
      </c>
      <c r="P3817">
        <v>7</v>
      </c>
      <c r="Q3817" t="b">
        <v>0</v>
      </c>
      <c r="R3817" t="s">
        <v>8273</v>
      </c>
      <c r="S3817" s="2">
        <f>IF(E3817=0,0,E3817/D3817*100)</f>
        <v>1.365</v>
      </c>
      <c r="T3817" s="4">
        <f>IF(E3817=0,0,E3817/P3817)</f>
        <v>39</v>
      </c>
      <c r="U3817" t="str">
        <f>PROPER(LEFT(R3817,(SEARCH("/",R3817)-2)+1))</f>
        <v>Technology</v>
      </c>
      <c r="V3817" t="str">
        <f>PROPER(RIGHT(R3817,LEN(R3817)-SEARCH("/",R3817)))</f>
        <v>Wearables</v>
      </c>
    </row>
    <row r="3818" spans="1:22" x14ac:dyDescent="0.25">
      <c r="A3818">
        <v>956</v>
      </c>
      <c r="B3818" s="7" t="s">
        <v>957</v>
      </c>
      <c r="C3818" s="7" t="s">
        <v>5066</v>
      </c>
      <c r="D3818" s="4">
        <v>50000</v>
      </c>
      <c r="E3818" s="4">
        <v>861</v>
      </c>
      <c r="F3818" t="s">
        <v>8221</v>
      </c>
      <c r="G3818" t="s">
        <v>8224</v>
      </c>
      <c r="H3818" t="s">
        <v>8246</v>
      </c>
      <c r="I3818">
        <v>1430081759</v>
      </c>
      <c r="J3818" s="11">
        <f>(((I3818/60)/60)/24)+DATE(1970,1,1)</f>
        <v>42120.872210648144</v>
      </c>
      <c r="K3818">
        <v>1424901359</v>
      </c>
      <c r="L3818" s="15">
        <f>(((K3818/60)/60)/24)+DATE(1970,1,1)</f>
        <v>42060.913877314815</v>
      </c>
      <c r="M3818" s="63">
        <f>DATEDIF(L3818,J3818,"D")</f>
        <v>60</v>
      </c>
      <c r="N3818" s="5">
        <v>60</v>
      </c>
      <c r="O3818" t="b">
        <v>0</v>
      </c>
      <c r="P3818">
        <v>17</v>
      </c>
      <c r="Q3818" t="b">
        <v>0</v>
      </c>
      <c r="R3818" t="s">
        <v>8273</v>
      </c>
      <c r="S3818" s="2">
        <f>IF(E3818=0,0,E3818/D3818*100)</f>
        <v>1.722</v>
      </c>
      <c r="T3818" s="4">
        <f>IF(E3818=0,0,E3818/P3818)</f>
        <v>50.647058823529413</v>
      </c>
      <c r="U3818" t="str">
        <f>PROPER(LEFT(R3818,(SEARCH("/",R3818)-2)+1))</f>
        <v>Technology</v>
      </c>
      <c r="V3818" t="str">
        <f>PROPER(RIGHT(R3818,LEN(R3818)-SEARCH("/",R3818)))</f>
        <v>Wearables</v>
      </c>
    </row>
    <row r="3819" spans="1:22" x14ac:dyDescent="0.25">
      <c r="A3819">
        <v>967</v>
      </c>
      <c r="B3819" s="7" t="s">
        <v>968</v>
      </c>
      <c r="C3819" s="7" t="s">
        <v>5077</v>
      </c>
      <c r="D3819" s="4">
        <v>20000</v>
      </c>
      <c r="E3819" s="4">
        <v>3562</v>
      </c>
      <c r="F3819" t="s">
        <v>8221</v>
      </c>
      <c r="G3819" t="s">
        <v>8224</v>
      </c>
      <c r="H3819" t="s">
        <v>8246</v>
      </c>
      <c r="I3819">
        <v>1461301574</v>
      </c>
      <c r="J3819" s="11">
        <f>(((I3819/60)/60)/24)+DATE(1970,1,1)</f>
        <v>42482.21266203704</v>
      </c>
      <c r="K3819">
        <v>1456121174</v>
      </c>
      <c r="L3819" s="15">
        <f>(((K3819/60)/60)/24)+DATE(1970,1,1)</f>
        <v>42422.254328703704</v>
      </c>
      <c r="M3819" s="63">
        <f>DATEDIF(L3819,J3819,"D")</f>
        <v>60</v>
      </c>
      <c r="N3819" s="5">
        <v>60</v>
      </c>
      <c r="O3819" t="b">
        <v>0</v>
      </c>
      <c r="P3819">
        <v>81</v>
      </c>
      <c r="Q3819" t="b">
        <v>0</v>
      </c>
      <c r="R3819" t="s">
        <v>8273</v>
      </c>
      <c r="S3819" s="2">
        <f>IF(E3819=0,0,E3819/D3819*100)</f>
        <v>17.810000000000002</v>
      </c>
      <c r="T3819" s="4">
        <f>IF(E3819=0,0,E3819/P3819)</f>
        <v>43.97530864197531</v>
      </c>
      <c r="U3819" t="str">
        <f>PROPER(LEFT(R3819,(SEARCH("/",R3819)-2)+1))</f>
        <v>Technology</v>
      </c>
      <c r="V3819" t="str">
        <f>PROPER(RIGHT(R3819,LEN(R3819)-SEARCH("/",R3819)))</f>
        <v>Wearables</v>
      </c>
    </row>
    <row r="3820" spans="1:22" x14ac:dyDescent="0.25">
      <c r="A3820">
        <v>973</v>
      </c>
      <c r="B3820" s="7" t="s">
        <v>974</v>
      </c>
      <c r="C3820" s="7" t="s">
        <v>5083</v>
      </c>
      <c r="D3820" s="4">
        <v>20000</v>
      </c>
      <c r="E3820" s="4">
        <v>411</v>
      </c>
      <c r="F3820" t="s">
        <v>8221</v>
      </c>
      <c r="G3820" t="s">
        <v>8224</v>
      </c>
      <c r="H3820" t="s">
        <v>8246</v>
      </c>
      <c r="I3820">
        <v>1447032093</v>
      </c>
      <c r="J3820" s="11">
        <f>(((I3820/60)/60)/24)+DATE(1970,1,1)</f>
        <v>42317.056631944448</v>
      </c>
      <c r="K3820">
        <v>1441844493</v>
      </c>
      <c r="L3820" s="15">
        <f>(((K3820/60)/60)/24)+DATE(1970,1,1)</f>
        <v>42257.014965277776</v>
      </c>
      <c r="M3820" s="63">
        <f>DATEDIF(L3820,J3820,"D")</f>
        <v>60</v>
      </c>
      <c r="N3820" s="5">
        <v>60</v>
      </c>
      <c r="O3820" t="b">
        <v>0</v>
      </c>
      <c r="P3820">
        <v>8</v>
      </c>
      <c r="Q3820" t="b">
        <v>0</v>
      </c>
      <c r="R3820" t="s">
        <v>8273</v>
      </c>
      <c r="S3820" s="2">
        <f>IF(E3820=0,0,E3820/D3820*100)</f>
        <v>2.0549999999999997</v>
      </c>
      <c r="T3820" s="4">
        <f>IF(E3820=0,0,E3820/P3820)</f>
        <v>51.375</v>
      </c>
      <c r="U3820" t="str">
        <f>PROPER(LEFT(R3820,(SEARCH("/",R3820)-2)+1))</f>
        <v>Technology</v>
      </c>
      <c r="V3820" t="str">
        <f>PROPER(RIGHT(R3820,LEN(R3820)-SEARCH("/",R3820)))</f>
        <v>Wearables</v>
      </c>
    </row>
    <row r="3821" spans="1:22" x14ac:dyDescent="0.25">
      <c r="A3821">
        <v>975</v>
      </c>
      <c r="B3821" s="7" t="s">
        <v>976</v>
      </c>
      <c r="C3821" s="7" t="s">
        <v>5085</v>
      </c>
      <c r="D3821" s="4">
        <v>100000</v>
      </c>
      <c r="E3821" s="4">
        <v>2607</v>
      </c>
      <c r="F3821" t="s">
        <v>8221</v>
      </c>
      <c r="G3821" t="s">
        <v>8224</v>
      </c>
      <c r="H3821" t="s">
        <v>8246</v>
      </c>
      <c r="I3821">
        <v>1467132185</v>
      </c>
      <c r="J3821" s="11">
        <f>(((I3821/60)/60)/24)+DATE(1970,1,1)</f>
        <v>42549.696585648147</v>
      </c>
      <c r="K3821">
        <v>1461948185</v>
      </c>
      <c r="L3821" s="15">
        <f>(((K3821/60)/60)/24)+DATE(1970,1,1)</f>
        <v>42489.696585648147</v>
      </c>
      <c r="M3821" s="63">
        <f>DATEDIF(L3821,J3821,"D")</f>
        <v>60</v>
      </c>
      <c r="N3821" s="5">
        <v>60</v>
      </c>
      <c r="O3821" t="b">
        <v>0</v>
      </c>
      <c r="P3821">
        <v>24</v>
      </c>
      <c r="Q3821" t="b">
        <v>0</v>
      </c>
      <c r="R3821" t="s">
        <v>8273</v>
      </c>
      <c r="S3821" s="2">
        <f>IF(E3821=0,0,E3821/D3821*100)</f>
        <v>2.6069999999999998</v>
      </c>
      <c r="T3821" s="4">
        <f>IF(E3821=0,0,E3821/P3821)</f>
        <v>108.625</v>
      </c>
      <c r="U3821" t="str">
        <f>PROPER(LEFT(R3821,(SEARCH("/",R3821)-2)+1))</f>
        <v>Technology</v>
      </c>
      <c r="V3821" t="str">
        <f>PROPER(RIGHT(R3821,LEN(R3821)-SEARCH("/",R3821)))</f>
        <v>Wearables</v>
      </c>
    </row>
    <row r="3822" spans="1:22" x14ac:dyDescent="0.25">
      <c r="A3822">
        <v>992</v>
      </c>
      <c r="B3822" s="7" t="s">
        <v>993</v>
      </c>
      <c r="C3822" s="7" t="s">
        <v>5102</v>
      </c>
      <c r="D3822" s="4">
        <v>100000</v>
      </c>
      <c r="E3822" s="4">
        <v>467</v>
      </c>
      <c r="F3822" t="s">
        <v>8221</v>
      </c>
      <c r="G3822" t="s">
        <v>8224</v>
      </c>
      <c r="H3822" t="s">
        <v>8246</v>
      </c>
      <c r="I3822">
        <v>1462655519</v>
      </c>
      <c r="J3822" s="11">
        <f>(((I3822/60)/60)/24)+DATE(1970,1,1)</f>
        <v>42497.883321759262</v>
      </c>
      <c r="K3822">
        <v>1457475119</v>
      </c>
      <c r="L3822" s="15">
        <f>(((K3822/60)/60)/24)+DATE(1970,1,1)</f>
        <v>42437.924988425926</v>
      </c>
      <c r="M3822" s="63">
        <f>DATEDIF(L3822,J3822,"D")</f>
        <v>60</v>
      </c>
      <c r="N3822" s="5">
        <v>60</v>
      </c>
      <c r="O3822" t="b">
        <v>0</v>
      </c>
      <c r="P3822">
        <v>4</v>
      </c>
      <c r="Q3822" t="b">
        <v>0</v>
      </c>
      <c r="R3822" t="s">
        <v>8273</v>
      </c>
      <c r="S3822" s="2">
        <f>IF(E3822=0,0,E3822/D3822*100)</f>
        <v>0.46699999999999997</v>
      </c>
      <c r="T3822" s="4">
        <f>IF(E3822=0,0,E3822/P3822)</f>
        <v>116.75</v>
      </c>
      <c r="U3822" t="str">
        <f>PROPER(LEFT(R3822,(SEARCH("/",R3822)-2)+1))</f>
        <v>Technology</v>
      </c>
      <c r="V3822" t="str">
        <f>PROPER(RIGHT(R3822,LEN(R3822)-SEARCH("/",R3822)))</f>
        <v>Wearables</v>
      </c>
    </row>
    <row r="3823" spans="1:22" x14ac:dyDescent="0.25">
      <c r="A3823">
        <v>1000</v>
      </c>
      <c r="B3823" s="7" t="s">
        <v>1001</v>
      </c>
      <c r="C3823" s="7" t="s">
        <v>5110</v>
      </c>
      <c r="D3823" s="4">
        <v>894700</v>
      </c>
      <c r="E3823" s="4">
        <v>19824</v>
      </c>
      <c r="F3823" t="s">
        <v>8220</v>
      </c>
      <c r="G3823" t="s">
        <v>8224</v>
      </c>
      <c r="H3823" t="s">
        <v>8246</v>
      </c>
      <c r="I3823">
        <v>1489537560</v>
      </c>
      <c r="J3823" s="11">
        <f>(((I3823/60)/60)/24)+DATE(1970,1,1)</f>
        <v>42809.018055555556</v>
      </c>
      <c r="K3823">
        <v>1484357160</v>
      </c>
      <c r="L3823" s="15">
        <f>(((K3823/60)/60)/24)+DATE(1970,1,1)</f>
        <v>42749.059722222228</v>
      </c>
      <c r="M3823" s="63">
        <f>DATEDIF(L3823,J3823,"D")</f>
        <v>60</v>
      </c>
      <c r="N3823" s="5">
        <v>60</v>
      </c>
      <c r="O3823" t="b">
        <v>0</v>
      </c>
      <c r="P3823">
        <v>6</v>
      </c>
      <c r="Q3823" t="b">
        <v>0</v>
      </c>
      <c r="R3823" t="s">
        <v>8273</v>
      </c>
      <c r="S3823" s="2">
        <f>IF(E3823=0,0,E3823/D3823*100)</f>
        <v>2.2157147647256061</v>
      </c>
      <c r="T3823" s="4">
        <f>IF(E3823=0,0,E3823/P3823)</f>
        <v>3304</v>
      </c>
      <c r="U3823" t="str">
        <f>PROPER(LEFT(R3823,(SEARCH("/",R3823)-2)+1))</f>
        <v>Technology</v>
      </c>
      <c r="V3823" t="str">
        <f>PROPER(RIGHT(R3823,LEN(R3823)-SEARCH("/",R3823)))</f>
        <v>Wearables</v>
      </c>
    </row>
    <row r="3824" spans="1:22" x14ac:dyDescent="0.25">
      <c r="A3824">
        <v>1056</v>
      </c>
      <c r="B3824" s="7" t="s">
        <v>1057</v>
      </c>
      <c r="C3824" s="7" t="s">
        <v>5166</v>
      </c>
      <c r="D3824" s="4">
        <v>10000</v>
      </c>
      <c r="E3824" s="4">
        <v>0</v>
      </c>
      <c r="F3824" t="s">
        <v>8220</v>
      </c>
      <c r="G3824" t="s">
        <v>8224</v>
      </c>
      <c r="H3824" t="s">
        <v>8246</v>
      </c>
      <c r="I3824">
        <v>1429892177</v>
      </c>
      <c r="J3824" s="11">
        <f>(((I3824/60)/60)/24)+DATE(1970,1,1)</f>
        <v>42118.677974537044</v>
      </c>
      <c r="K3824">
        <v>1424711777</v>
      </c>
      <c r="L3824" s="15">
        <f>(((K3824/60)/60)/24)+DATE(1970,1,1)</f>
        <v>42058.719641203701</v>
      </c>
      <c r="M3824" s="63">
        <f>DATEDIF(L3824,J3824,"D")</f>
        <v>60</v>
      </c>
      <c r="N3824" s="5">
        <v>60</v>
      </c>
      <c r="O3824" t="b">
        <v>0</v>
      </c>
      <c r="P3824">
        <v>0</v>
      </c>
      <c r="Q3824" t="b">
        <v>0</v>
      </c>
      <c r="R3824" t="s">
        <v>8281</v>
      </c>
      <c r="S3824" s="2">
        <f>IF(E3824=0,0,E3824/D3824*100)</f>
        <v>0</v>
      </c>
      <c r="T3824" s="4">
        <f>IF(E3824=0,0,E3824/P3824)</f>
        <v>0</v>
      </c>
      <c r="U3824" t="str">
        <f>PROPER(LEFT(R3824,(SEARCH("/",R3824)-2)+1))</f>
        <v>Journalism</v>
      </c>
      <c r="V3824" t="str">
        <f>PROPER(RIGHT(R3824,LEN(R3824)-SEARCH("/",R3824)))</f>
        <v>Audio</v>
      </c>
    </row>
    <row r="3825" spans="1:22" x14ac:dyDescent="0.25">
      <c r="A3825">
        <v>1061</v>
      </c>
      <c r="B3825" s="7" t="s">
        <v>1062</v>
      </c>
      <c r="C3825" s="7" t="s">
        <v>5171</v>
      </c>
      <c r="D3825" s="4">
        <v>4000</v>
      </c>
      <c r="E3825" s="4">
        <v>0</v>
      </c>
      <c r="F3825" t="s">
        <v>8220</v>
      </c>
      <c r="G3825" t="s">
        <v>8224</v>
      </c>
      <c r="H3825" t="s">
        <v>8246</v>
      </c>
      <c r="I3825">
        <v>1462150800</v>
      </c>
      <c r="J3825" s="11">
        <f>(((I3825/60)/60)/24)+DATE(1970,1,1)</f>
        <v>42492.041666666672</v>
      </c>
      <c r="K3825">
        <v>1456987108</v>
      </c>
      <c r="L3825" s="15">
        <f>(((K3825/60)/60)/24)+DATE(1970,1,1)</f>
        <v>42432.276712962965</v>
      </c>
      <c r="M3825" s="63">
        <f>DATEDIF(L3825,J3825,"D")</f>
        <v>60</v>
      </c>
      <c r="N3825" s="5">
        <v>60</v>
      </c>
      <c r="O3825" t="b">
        <v>0</v>
      </c>
      <c r="P3825">
        <v>0</v>
      </c>
      <c r="Q3825" t="b">
        <v>0</v>
      </c>
      <c r="R3825" t="s">
        <v>8281</v>
      </c>
      <c r="S3825" s="2">
        <f>IF(E3825=0,0,E3825/D3825*100)</f>
        <v>0</v>
      </c>
      <c r="T3825" s="4">
        <f>IF(E3825=0,0,E3825/P3825)</f>
        <v>0</v>
      </c>
      <c r="U3825" t="str">
        <f>PROPER(LEFT(R3825,(SEARCH("/",R3825)-2)+1))</f>
        <v>Journalism</v>
      </c>
      <c r="V3825" t="str">
        <f>PROPER(RIGHT(R3825,LEN(R3825)-SEARCH("/",R3825)))</f>
        <v>Audio</v>
      </c>
    </row>
    <row r="3826" spans="1:22" x14ac:dyDescent="0.25">
      <c r="A3826">
        <v>1083</v>
      </c>
      <c r="B3826" s="7" t="s">
        <v>1084</v>
      </c>
      <c r="C3826" s="7" t="s">
        <v>5193</v>
      </c>
      <c r="D3826" s="4">
        <v>50000</v>
      </c>
      <c r="E3826" s="4">
        <v>410</v>
      </c>
      <c r="F3826" t="s">
        <v>8221</v>
      </c>
      <c r="G3826" t="s">
        <v>8229</v>
      </c>
      <c r="H3826" t="s">
        <v>8251</v>
      </c>
      <c r="I3826">
        <v>1406994583</v>
      </c>
      <c r="J3826" s="11">
        <f>(((I3826/60)/60)/24)+DATE(1970,1,1)</f>
        <v>41853.659525462965</v>
      </c>
      <c r="K3826">
        <v>1401810583</v>
      </c>
      <c r="L3826" s="15">
        <f>(((K3826/60)/60)/24)+DATE(1970,1,1)</f>
        <v>41793.659525462965</v>
      </c>
      <c r="M3826" s="63">
        <f>DATEDIF(L3826,J3826,"D")</f>
        <v>60</v>
      </c>
      <c r="N3826" s="5">
        <v>60</v>
      </c>
      <c r="O3826" t="b">
        <v>0</v>
      </c>
      <c r="P3826">
        <v>1</v>
      </c>
      <c r="Q3826" t="b">
        <v>0</v>
      </c>
      <c r="R3826" t="s">
        <v>8282</v>
      </c>
      <c r="S3826" s="2">
        <f>IF(E3826=0,0,E3826/D3826*100)</f>
        <v>0.82000000000000006</v>
      </c>
      <c r="T3826" s="4">
        <f>IF(E3826=0,0,E3826/P3826)</f>
        <v>410</v>
      </c>
      <c r="U3826" t="str">
        <f>PROPER(LEFT(R3826,(SEARCH("/",R3826)-2)+1))</f>
        <v>Games</v>
      </c>
      <c r="V3826" t="str">
        <f>PROPER(RIGHT(R3826,LEN(R3826)-SEARCH("/",R3826)))</f>
        <v>Video Games</v>
      </c>
    </row>
    <row r="3827" spans="1:22" x14ac:dyDescent="0.25">
      <c r="A3827">
        <v>1103</v>
      </c>
      <c r="B3827" s="7" t="s">
        <v>1104</v>
      </c>
      <c r="C3827" s="7" t="s">
        <v>5213</v>
      </c>
      <c r="D3827" s="4">
        <v>15000</v>
      </c>
      <c r="E3827" s="4">
        <v>243</v>
      </c>
      <c r="F3827" t="s">
        <v>8221</v>
      </c>
      <c r="G3827" t="s">
        <v>8224</v>
      </c>
      <c r="H3827" t="s">
        <v>8246</v>
      </c>
      <c r="I3827">
        <v>1466227190</v>
      </c>
      <c r="J3827" s="11">
        <f>(((I3827/60)/60)/24)+DATE(1970,1,1)</f>
        <v>42539.22210648148</v>
      </c>
      <c r="K3827">
        <v>1461043190</v>
      </c>
      <c r="L3827" s="15">
        <f>(((K3827/60)/60)/24)+DATE(1970,1,1)</f>
        <v>42479.22210648148</v>
      </c>
      <c r="M3827" s="63">
        <f>DATEDIF(L3827,J3827,"D")</f>
        <v>60</v>
      </c>
      <c r="N3827" s="5">
        <v>60</v>
      </c>
      <c r="O3827" t="b">
        <v>0</v>
      </c>
      <c r="P3827">
        <v>15</v>
      </c>
      <c r="Q3827" t="b">
        <v>0</v>
      </c>
      <c r="R3827" t="s">
        <v>8282</v>
      </c>
      <c r="S3827" s="2">
        <f>IF(E3827=0,0,E3827/D3827*100)</f>
        <v>1.6199999999999999</v>
      </c>
      <c r="T3827" s="4">
        <f>IF(E3827=0,0,E3827/P3827)</f>
        <v>16.2</v>
      </c>
      <c r="U3827" t="str">
        <f>PROPER(LEFT(R3827,(SEARCH("/",R3827)-2)+1))</f>
        <v>Games</v>
      </c>
      <c r="V3827" t="str">
        <f>PROPER(RIGHT(R3827,LEN(R3827)-SEARCH("/",R3827)))</f>
        <v>Video Games</v>
      </c>
    </row>
    <row r="3828" spans="1:22" x14ac:dyDescent="0.25">
      <c r="A3828">
        <v>1108</v>
      </c>
      <c r="B3828" s="7" t="s">
        <v>1109</v>
      </c>
      <c r="C3828" s="7" t="s">
        <v>5218</v>
      </c>
      <c r="D3828" s="4">
        <v>25000</v>
      </c>
      <c r="E3828" s="4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 s="11">
        <f>(((I3828/60)/60)/24)+DATE(1970,1,1)</f>
        <v>41012.595312500001</v>
      </c>
      <c r="K3828">
        <v>1329146235</v>
      </c>
      <c r="L3828" s="15">
        <f>(((K3828/60)/60)/24)+DATE(1970,1,1)</f>
        <v>40952.636979166666</v>
      </c>
      <c r="M3828" s="63">
        <f>DATEDIF(L3828,J3828,"D")</f>
        <v>60</v>
      </c>
      <c r="N3828" s="5">
        <v>60</v>
      </c>
      <c r="O3828" t="b">
        <v>0</v>
      </c>
      <c r="P3828">
        <v>21</v>
      </c>
      <c r="Q3828" t="b">
        <v>0</v>
      </c>
      <c r="R3828" t="s">
        <v>8282</v>
      </c>
      <c r="S3828" s="2">
        <f>IF(E3828=0,0,E3828/D3828*100)</f>
        <v>2.93</v>
      </c>
      <c r="T3828" s="4">
        <f>IF(E3828=0,0,E3828/P3828)</f>
        <v>34.88095238095238</v>
      </c>
      <c r="U3828" t="str">
        <f>PROPER(LEFT(R3828,(SEARCH("/",R3828)-2)+1))</f>
        <v>Games</v>
      </c>
      <c r="V3828" t="str">
        <f>PROPER(RIGHT(R3828,LEN(R3828)-SEARCH("/",R3828)))</f>
        <v>Video Games</v>
      </c>
    </row>
    <row r="3829" spans="1:22" x14ac:dyDescent="0.25">
      <c r="A3829">
        <v>1112</v>
      </c>
      <c r="B3829" s="7" t="s">
        <v>1113</v>
      </c>
      <c r="C3829" s="7" t="s">
        <v>5222</v>
      </c>
      <c r="D3829" s="4">
        <v>88000</v>
      </c>
      <c r="E3829" s="4">
        <v>31272.92</v>
      </c>
      <c r="F3829" t="s">
        <v>8221</v>
      </c>
      <c r="G3829" t="s">
        <v>8224</v>
      </c>
      <c r="H3829" t="s">
        <v>8246</v>
      </c>
      <c r="I3829">
        <v>1421656200</v>
      </c>
      <c r="J3829" s="11">
        <f>(((I3829/60)/60)/24)+DATE(1970,1,1)</f>
        <v>42023.354166666672</v>
      </c>
      <c r="K3829">
        <v>1416507211</v>
      </c>
      <c r="L3829" s="15">
        <f>(((K3829/60)/60)/24)+DATE(1970,1,1)</f>
        <v>41963.759386574078</v>
      </c>
      <c r="M3829" s="63">
        <f>DATEDIF(L3829,J3829,"D")</f>
        <v>60</v>
      </c>
      <c r="N3829" s="5">
        <v>60</v>
      </c>
      <c r="O3829" t="b">
        <v>0</v>
      </c>
      <c r="P3829">
        <v>312</v>
      </c>
      <c r="Q3829" t="b">
        <v>0</v>
      </c>
      <c r="R3829" t="s">
        <v>8282</v>
      </c>
      <c r="S3829" s="2">
        <f>IF(E3829=0,0,E3829/D3829*100)</f>
        <v>35.537409090909087</v>
      </c>
      <c r="T3829" s="4">
        <f>IF(E3829=0,0,E3829/P3829)</f>
        <v>100.23371794871794</v>
      </c>
      <c r="U3829" t="str">
        <f>PROPER(LEFT(R3829,(SEARCH("/",R3829)-2)+1))</f>
        <v>Games</v>
      </c>
      <c r="V3829" t="str">
        <f>PROPER(RIGHT(R3829,LEN(R3829)-SEARCH("/",R3829)))</f>
        <v>Video Games</v>
      </c>
    </row>
    <row r="3830" spans="1:22" x14ac:dyDescent="0.25">
      <c r="A3830">
        <v>1116</v>
      </c>
      <c r="B3830" s="7" t="s">
        <v>1117</v>
      </c>
      <c r="C3830" s="7" t="s">
        <v>5226</v>
      </c>
      <c r="D3830" s="4">
        <v>500000</v>
      </c>
      <c r="E3830" s="4">
        <v>178.52</v>
      </c>
      <c r="F3830" t="s">
        <v>8221</v>
      </c>
      <c r="G3830" t="s">
        <v>8224</v>
      </c>
      <c r="H3830" t="s">
        <v>8246</v>
      </c>
      <c r="I3830">
        <v>1339273208</v>
      </c>
      <c r="J3830" s="11">
        <f>(((I3830/60)/60)/24)+DATE(1970,1,1)</f>
        <v>41069.847314814811</v>
      </c>
      <c r="K3830">
        <v>1334089208</v>
      </c>
      <c r="L3830" s="15">
        <f>(((K3830/60)/60)/24)+DATE(1970,1,1)</f>
        <v>41009.847314814811</v>
      </c>
      <c r="M3830" s="63">
        <f>DATEDIF(L3830,J3830,"D")</f>
        <v>60</v>
      </c>
      <c r="N3830" s="5">
        <v>60</v>
      </c>
      <c r="O3830" t="b">
        <v>0</v>
      </c>
      <c r="P3830">
        <v>10</v>
      </c>
      <c r="Q3830" t="b">
        <v>0</v>
      </c>
      <c r="R3830" t="s">
        <v>8282</v>
      </c>
      <c r="S3830" s="2">
        <f>IF(E3830=0,0,E3830/D3830*100)</f>
        <v>3.5704000000000007E-2</v>
      </c>
      <c r="T3830" s="4">
        <f>IF(E3830=0,0,E3830/P3830)</f>
        <v>17.852</v>
      </c>
      <c r="U3830" t="str">
        <f>PROPER(LEFT(R3830,(SEARCH("/",R3830)-2)+1))</f>
        <v>Games</v>
      </c>
      <c r="V3830" t="str">
        <f>PROPER(RIGHT(R3830,LEN(R3830)-SEARCH("/",R3830)))</f>
        <v>Video Games</v>
      </c>
    </row>
    <row r="3831" spans="1:22" x14ac:dyDescent="0.25">
      <c r="A3831">
        <v>1125</v>
      </c>
      <c r="B3831" s="7" t="s">
        <v>1126</v>
      </c>
      <c r="C3831" s="7" t="s">
        <v>5235</v>
      </c>
      <c r="D3831" s="4">
        <v>3000</v>
      </c>
      <c r="E3831" s="4">
        <v>0</v>
      </c>
      <c r="F3831" t="s">
        <v>8221</v>
      </c>
      <c r="G3831" t="s">
        <v>8225</v>
      </c>
      <c r="H3831" t="s">
        <v>8247</v>
      </c>
      <c r="I3831">
        <v>1443193130</v>
      </c>
      <c r="J3831" s="11">
        <f>(((I3831/60)/60)/24)+DATE(1970,1,1)</f>
        <v>42272.624189814815</v>
      </c>
      <c r="K3831">
        <v>1438009130</v>
      </c>
      <c r="L3831" s="15">
        <f>(((K3831/60)/60)/24)+DATE(1970,1,1)</f>
        <v>42212.624189814815</v>
      </c>
      <c r="M3831" s="63">
        <f>DATEDIF(L3831,J3831,"D")</f>
        <v>60</v>
      </c>
      <c r="N3831" s="5">
        <v>60</v>
      </c>
      <c r="O3831" t="b">
        <v>0</v>
      </c>
      <c r="P3831">
        <v>0</v>
      </c>
      <c r="Q3831" t="b">
        <v>0</v>
      </c>
      <c r="R3831" t="s">
        <v>8283</v>
      </c>
      <c r="S3831" s="2">
        <f>IF(E3831=0,0,E3831/D3831*100)</f>
        <v>0</v>
      </c>
      <c r="T3831" s="4">
        <f>IF(E3831=0,0,E3831/P3831)</f>
        <v>0</v>
      </c>
      <c r="U3831" t="str">
        <f>PROPER(LEFT(R3831,(SEARCH("/",R3831)-2)+1))</f>
        <v>Games</v>
      </c>
      <c r="V3831" t="str">
        <f>PROPER(RIGHT(R3831,LEN(R3831)-SEARCH("/",R3831)))</f>
        <v>Mobile Games</v>
      </c>
    </row>
    <row r="3832" spans="1:22" x14ac:dyDescent="0.25">
      <c r="A3832">
        <v>1145</v>
      </c>
      <c r="B3832" s="7" t="s">
        <v>1146</v>
      </c>
      <c r="C3832" s="7" t="s">
        <v>5255</v>
      </c>
      <c r="D3832" s="4">
        <v>80000</v>
      </c>
      <c r="E3832" s="4">
        <v>100</v>
      </c>
      <c r="F3832" t="s">
        <v>8221</v>
      </c>
      <c r="G3832" t="s">
        <v>8224</v>
      </c>
      <c r="H3832" t="s">
        <v>8246</v>
      </c>
      <c r="I3832">
        <v>1412272592</v>
      </c>
      <c r="J3832" s="11">
        <f>(((I3832/60)/60)/24)+DATE(1970,1,1)</f>
        <v>41914.747592592597</v>
      </c>
      <c r="K3832">
        <v>1407088592</v>
      </c>
      <c r="L3832" s="15">
        <f>(((K3832/60)/60)/24)+DATE(1970,1,1)</f>
        <v>41854.747592592597</v>
      </c>
      <c r="M3832" s="63">
        <f>DATEDIF(L3832,J3832,"D")</f>
        <v>60</v>
      </c>
      <c r="N3832" s="5">
        <v>60</v>
      </c>
      <c r="O3832" t="b">
        <v>0</v>
      </c>
      <c r="P3832">
        <v>1</v>
      </c>
      <c r="Q3832" t="b">
        <v>0</v>
      </c>
      <c r="R3832" t="s">
        <v>8284</v>
      </c>
      <c r="S3832" s="2">
        <f>IF(E3832=0,0,E3832/D3832*100)</f>
        <v>0.125</v>
      </c>
      <c r="T3832" s="4">
        <f>IF(E3832=0,0,E3832/P3832)</f>
        <v>100</v>
      </c>
      <c r="U3832" t="str">
        <f>PROPER(LEFT(R3832,(SEARCH("/",R3832)-2)+1))</f>
        <v>Food</v>
      </c>
      <c r="V3832" t="str">
        <f>PROPER(RIGHT(R3832,LEN(R3832)-SEARCH("/",R3832)))</f>
        <v>Food Trucks</v>
      </c>
    </row>
    <row r="3833" spans="1:22" x14ac:dyDescent="0.25">
      <c r="A3833">
        <v>1147</v>
      </c>
      <c r="B3833" s="7" t="s">
        <v>1148</v>
      </c>
      <c r="C3833" s="7" t="s">
        <v>5257</v>
      </c>
      <c r="D3833" s="4">
        <v>25000</v>
      </c>
      <c r="E3833" s="4">
        <v>0</v>
      </c>
      <c r="F3833" t="s">
        <v>8221</v>
      </c>
      <c r="G3833" t="s">
        <v>8229</v>
      </c>
      <c r="H3833" t="s">
        <v>8251</v>
      </c>
      <c r="I3833">
        <v>1413760783</v>
      </c>
      <c r="J3833" s="11">
        <f>(((I3833/60)/60)/24)+DATE(1970,1,1)</f>
        <v>41931.972025462965</v>
      </c>
      <c r="K3833">
        <v>1408576783</v>
      </c>
      <c r="L3833" s="15">
        <f>(((K3833/60)/60)/24)+DATE(1970,1,1)</f>
        <v>41871.972025462965</v>
      </c>
      <c r="M3833" s="63">
        <f>DATEDIF(L3833,J3833,"D")</f>
        <v>60</v>
      </c>
      <c r="N3833" s="5">
        <v>60</v>
      </c>
      <c r="O3833" t="b">
        <v>0</v>
      </c>
      <c r="P3833">
        <v>0</v>
      </c>
      <c r="Q3833" t="b">
        <v>0</v>
      </c>
      <c r="R3833" t="s">
        <v>8284</v>
      </c>
      <c r="S3833" s="2">
        <f>IF(E3833=0,0,E3833/D3833*100)</f>
        <v>0</v>
      </c>
      <c r="T3833" s="4">
        <f>IF(E3833=0,0,E3833/P3833)</f>
        <v>0</v>
      </c>
      <c r="U3833" t="str">
        <f>PROPER(LEFT(R3833,(SEARCH("/",R3833)-2)+1))</f>
        <v>Food</v>
      </c>
      <c r="V3833" t="str">
        <f>PROPER(RIGHT(R3833,LEN(R3833)-SEARCH("/",R3833)))</f>
        <v>Food Trucks</v>
      </c>
    </row>
    <row r="3834" spans="1:22" x14ac:dyDescent="0.25">
      <c r="A3834">
        <v>1150</v>
      </c>
      <c r="B3834" s="7" t="s">
        <v>1151</v>
      </c>
      <c r="C3834" s="7" t="s">
        <v>5260</v>
      </c>
      <c r="D3834" s="4">
        <v>2500</v>
      </c>
      <c r="E3834" s="4">
        <v>252</v>
      </c>
      <c r="F3834" t="s">
        <v>8221</v>
      </c>
      <c r="G3834" t="s">
        <v>8224</v>
      </c>
      <c r="H3834" t="s">
        <v>8246</v>
      </c>
      <c r="I3834">
        <v>1452293675</v>
      </c>
      <c r="J3834" s="11">
        <f>(((I3834/60)/60)/24)+DATE(1970,1,1)</f>
        <v>42377.954571759255</v>
      </c>
      <c r="K3834">
        <v>1447109675</v>
      </c>
      <c r="L3834" s="15">
        <f>(((K3834/60)/60)/24)+DATE(1970,1,1)</f>
        <v>42317.954571759255</v>
      </c>
      <c r="M3834" s="63">
        <f>DATEDIF(L3834,J3834,"D")</f>
        <v>60</v>
      </c>
      <c r="N3834" s="5">
        <v>60</v>
      </c>
      <c r="O3834" t="b">
        <v>0</v>
      </c>
      <c r="P3834">
        <v>6</v>
      </c>
      <c r="Q3834" t="b">
        <v>0</v>
      </c>
      <c r="R3834" t="s">
        <v>8284</v>
      </c>
      <c r="S3834" s="2">
        <f>IF(E3834=0,0,E3834/D3834*100)</f>
        <v>10.08</v>
      </c>
      <c r="T3834" s="4">
        <f>IF(E3834=0,0,E3834/P3834)</f>
        <v>42</v>
      </c>
      <c r="U3834" t="str">
        <f>PROPER(LEFT(R3834,(SEARCH("/",R3834)-2)+1))</f>
        <v>Food</v>
      </c>
      <c r="V3834" t="str">
        <f>PROPER(RIGHT(R3834,LEN(R3834)-SEARCH("/",R3834)))</f>
        <v>Food Trucks</v>
      </c>
    </row>
    <row r="3835" spans="1:22" x14ac:dyDescent="0.25">
      <c r="A3835">
        <v>1157</v>
      </c>
      <c r="B3835" s="7" t="s">
        <v>1158</v>
      </c>
      <c r="C3835" s="7" t="s">
        <v>5267</v>
      </c>
      <c r="D3835" s="4">
        <v>10000</v>
      </c>
      <c r="E3835" s="4">
        <v>151</v>
      </c>
      <c r="F3835" t="s">
        <v>8221</v>
      </c>
      <c r="G3835" t="s">
        <v>8224</v>
      </c>
      <c r="H3835" t="s">
        <v>8246</v>
      </c>
      <c r="I3835">
        <v>1417795480</v>
      </c>
      <c r="J3835" s="11">
        <f>(((I3835/60)/60)/24)+DATE(1970,1,1)</f>
        <v>41978.669907407413</v>
      </c>
      <c r="K3835">
        <v>1412607880</v>
      </c>
      <c r="L3835" s="15">
        <f>(((K3835/60)/60)/24)+DATE(1970,1,1)</f>
        <v>41918.628240740742</v>
      </c>
      <c r="M3835" s="63">
        <f>DATEDIF(L3835,J3835,"D")</f>
        <v>60</v>
      </c>
      <c r="N3835" s="5">
        <v>60</v>
      </c>
      <c r="O3835" t="b">
        <v>0</v>
      </c>
      <c r="P3835">
        <v>3</v>
      </c>
      <c r="Q3835" t="b">
        <v>0</v>
      </c>
      <c r="R3835" t="s">
        <v>8284</v>
      </c>
      <c r="S3835" s="2">
        <f>IF(E3835=0,0,E3835/D3835*100)</f>
        <v>1.51</v>
      </c>
      <c r="T3835" s="4">
        <f>IF(E3835=0,0,E3835/P3835)</f>
        <v>50.333333333333336</v>
      </c>
      <c r="U3835" t="str">
        <f>PROPER(LEFT(R3835,(SEARCH("/",R3835)-2)+1))</f>
        <v>Food</v>
      </c>
      <c r="V3835" t="str">
        <f>PROPER(RIGHT(R3835,LEN(R3835)-SEARCH("/",R3835)))</f>
        <v>Food Trucks</v>
      </c>
    </row>
    <row r="3836" spans="1:22" x14ac:dyDescent="0.25">
      <c r="A3836">
        <v>1193</v>
      </c>
      <c r="B3836" s="7" t="s">
        <v>1194</v>
      </c>
      <c r="C3836" s="7" t="s">
        <v>5303</v>
      </c>
      <c r="D3836" s="4">
        <v>21000</v>
      </c>
      <c r="E3836" s="4">
        <v>21831</v>
      </c>
      <c r="F3836" t="s">
        <v>8219</v>
      </c>
      <c r="G3836" t="s">
        <v>8224</v>
      </c>
      <c r="H3836" t="s">
        <v>8246</v>
      </c>
      <c r="I3836">
        <v>1460223453</v>
      </c>
      <c r="J3836" s="11">
        <f>(((I3836/60)/60)/24)+DATE(1970,1,1)</f>
        <v>42469.734409722223</v>
      </c>
      <c r="K3836">
        <v>1455043053</v>
      </c>
      <c r="L3836" s="15">
        <f>(((K3836/60)/60)/24)+DATE(1970,1,1)</f>
        <v>42409.776076388895</v>
      </c>
      <c r="M3836" s="63">
        <f>DATEDIF(L3836,J3836,"D")</f>
        <v>60</v>
      </c>
      <c r="N3836" s="5">
        <v>60</v>
      </c>
      <c r="O3836" t="b">
        <v>0</v>
      </c>
      <c r="P3836">
        <v>273</v>
      </c>
      <c r="Q3836" t="b">
        <v>1</v>
      </c>
      <c r="R3836" t="s">
        <v>8285</v>
      </c>
      <c r="S3836" s="2">
        <f>IF(E3836=0,0,E3836/D3836*100)</f>
        <v>103.95714285714286</v>
      </c>
      <c r="T3836" s="4">
        <f>IF(E3836=0,0,E3836/P3836)</f>
        <v>79.967032967032964</v>
      </c>
      <c r="U3836" t="str">
        <f>PROPER(LEFT(R3836,(SEARCH("/",R3836)-2)+1))</f>
        <v>Photography</v>
      </c>
      <c r="V3836" t="str">
        <f>PROPER(RIGHT(R3836,LEN(R3836)-SEARCH("/",R3836)))</f>
        <v>Photobooks</v>
      </c>
    </row>
    <row r="3837" spans="1:22" x14ac:dyDescent="0.25">
      <c r="A3837">
        <v>1195</v>
      </c>
      <c r="B3837" s="7" t="s">
        <v>1196</v>
      </c>
      <c r="C3837" s="7" t="s">
        <v>5305</v>
      </c>
      <c r="D3837" s="4">
        <v>10000</v>
      </c>
      <c r="E3837" s="4">
        <v>13500</v>
      </c>
      <c r="F3837" t="s">
        <v>8219</v>
      </c>
      <c r="G3837" t="s">
        <v>8237</v>
      </c>
      <c r="H3837" t="s">
        <v>8249</v>
      </c>
      <c r="I3837">
        <v>1450602000</v>
      </c>
      <c r="J3837" s="11">
        <f>(((I3837/60)/60)/24)+DATE(1970,1,1)</f>
        <v>42358.375</v>
      </c>
      <c r="K3837">
        <v>1445415653</v>
      </c>
      <c r="L3837" s="15">
        <f>(((K3837/60)/60)/24)+DATE(1970,1,1)</f>
        <v>42298.34783564815</v>
      </c>
      <c r="M3837" s="63">
        <f>DATEDIF(L3837,J3837,"D")</f>
        <v>60</v>
      </c>
      <c r="N3837" s="5">
        <v>60</v>
      </c>
      <c r="O3837" t="b">
        <v>0</v>
      </c>
      <c r="P3837">
        <v>170</v>
      </c>
      <c r="Q3837" t="b">
        <v>1</v>
      </c>
      <c r="R3837" t="s">
        <v>8285</v>
      </c>
      <c r="S3837" s="2">
        <f>IF(E3837=0,0,E3837/D3837*100)</f>
        <v>135</v>
      </c>
      <c r="T3837" s="4">
        <f>IF(E3837=0,0,E3837/P3837)</f>
        <v>79.411764705882348</v>
      </c>
      <c r="U3837" t="str">
        <f>PROPER(LEFT(R3837,(SEARCH("/",R3837)-2)+1))</f>
        <v>Photography</v>
      </c>
      <c r="V3837" t="str">
        <f>PROPER(RIGHT(R3837,LEN(R3837)-SEARCH("/",R3837)))</f>
        <v>Photobooks</v>
      </c>
    </row>
    <row r="3838" spans="1:22" x14ac:dyDescent="0.25">
      <c r="A3838">
        <v>1214</v>
      </c>
      <c r="B3838" s="7" t="s">
        <v>1215</v>
      </c>
      <c r="C3838" s="7" t="s">
        <v>5324</v>
      </c>
      <c r="D3838" s="4">
        <v>2000</v>
      </c>
      <c r="E3838" s="4">
        <v>2636</v>
      </c>
      <c r="F3838" t="s">
        <v>8219</v>
      </c>
      <c r="G3838" t="s">
        <v>8224</v>
      </c>
      <c r="H3838" t="s">
        <v>8246</v>
      </c>
      <c r="I3838">
        <v>1433880605</v>
      </c>
      <c r="J3838" s="11">
        <f>(((I3838/60)/60)/24)+DATE(1970,1,1)</f>
        <v>42164.840335648143</v>
      </c>
      <c r="K3838">
        <v>1428696605</v>
      </c>
      <c r="L3838" s="15">
        <f>(((K3838/60)/60)/24)+DATE(1970,1,1)</f>
        <v>42104.840335648143</v>
      </c>
      <c r="M3838" s="63">
        <f>DATEDIF(L3838,J3838,"D")</f>
        <v>60</v>
      </c>
      <c r="N3838" s="5">
        <v>60</v>
      </c>
      <c r="O3838" t="b">
        <v>0</v>
      </c>
      <c r="P3838">
        <v>25</v>
      </c>
      <c r="Q3838" t="b">
        <v>1</v>
      </c>
      <c r="R3838" t="s">
        <v>8285</v>
      </c>
      <c r="S3838" s="2">
        <f>IF(E3838=0,0,E3838/D3838*100)</f>
        <v>131.80000000000001</v>
      </c>
      <c r="T3838" s="4">
        <f>IF(E3838=0,0,E3838/P3838)</f>
        <v>105.44</v>
      </c>
      <c r="U3838" t="str">
        <f>PROPER(LEFT(R3838,(SEARCH("/",R3838)-2)+1))</f>
        <v>Photography</v>
      </c>
      <c r="V3838" t="str">
        <f>PROPER(RIGHT(R3838,LEN(R3838)-SEARCH("/",R3838)))</f>
        <v>Photobooks</v>
      </c>
    </row>
    <row r="3839" spans="1:22" x14ac:dyDescent="0.25">
      <c r="A3839">
        <v>1224</v>
      </c>
      <c r="B3839" s="7" t="s">
        <v>1225</v>
      </c>
      <c r="C3839" s="7" t="s">
        <v>5334</v>
      </c>
      <c r="D3839" s="4">
        <v>15000</v>
      </c>
      <c r="E3839" s="4">
        <v>1060</v>
      </c>
      <c r="F3839" t="s">
        <v>8220</v>
      </c>
      <c r="G3839" t="s">
        <v>8224</v>
      </c>
      <c r="H3839" t="s">
        <v>8246</v>
      </c>
      <c r="I3839">
        <v>1402060302</v>
      </c>
      <c r="J3839" s="11">
        <f>(((I3839/60)/60)/24)+DATE(1970,1,1)</f>
        <v>41796.549791666665</v>
      </c>
      <c r="K3839">
        <v>1396876302</v>
      </c>
      <c r="L3839" s="15">
        <f>(((K3839/60)/60)/24)+DATE(1970,1,1)</f>
        <v>41736.549791666665</v>
      </c>
      <c r="M3839" s="63">
        <f>DATEDIF(L3839,J3839,"D")</f>
        <v>60</v>
      </c>
      <c r="N3839" s="5">
        <v>60</v>
      </c>
      <c r="O3839" t="b">
        <v>0</v>
      </c>
      <c r="P3839">
        <v>18</v>
      </c>
      <c r="Q3839" t="b">
        <v>0</v>
      </c>
      <c r="R3839" t="s">
        <v>8286</v>
      </c>
      <c r="S3839" s="2">
        <f>IF(E3839=0,0,E3839/D3839*100)</f>
        <v>7.0666666666666673</v>
      </c>
      <c r="T3839" s="4">
        <f>IF(E3839=0,0,E3839/P3839)</f>
        <v>58.888888888888886</v>
      </c>
      <c r="U3839" t="str">
        <f>PROPER(LEFT(R3839,(SEARCH("/",R3839)-2)+1))</f>
        <v>Music</v>
      </c>
      <c r="V3839" t="str">
        <f>PROPER(RIGHT(R3839,LEN(R3839)-SEARCH("/",R3839)))</f>
        <v>World Music</v>
      </c>
    </row>
    <row r="3840" spans="1:22" x14ac:dyDescent="0.25">
      <c r="A3840">
        <v>1225</v>
      </c>
      <c r="B3840" s="7" t="s">
        <v>1226</v>
      </c>
      <c r="C3840" s="7" t="s">
        <v>5335</v>
      </c>
      <c r="D3840" s="4">
        <v>3000</v>
      </c>
      <c r="E3840" s="4">
        <v>132</v>
      </c>
      <c r="F3840" t="s">
        <v>8220</v>
      </c>
      <c r="G3840" t="s">
        <v>8224</v>
      </c>
      <c r="H3840" t="s">
        <v>8246</v>
      </c>
      <c r="I3840">
        <v>1382478278</v>
      </c>
      <c r="J3840" s="11">
        <f>(((I3840/60)/60)/24)+DATE(1970,1,1)</f>
        <v>41569.905995370369</v>
      </c>
      <c r="K3840">
        <v>1377294278</v>
      </c>
      <c r="L3840" s="15">
        <f>(((K3840/60)/60)/24)+DATE(1970,1,1)</f>
        <v>41509.905995370369</v>
      </c>
      <c r="M3840" s="63">
        <f>DATEDIF(L3840,J3840,"D")</f>
        <v>60</v>
      </c>
      <c r="N3840" s="5">
        <v>60</v>
      </c>
      <c r="O3840" t="b">
        <v>0</v>
      </c>
      <c r="P3840">
        <v>3</v>
      </c>
      <c r="Q3840" t="b">
        <v>0</v>
      </c>
      <c r="R3840" t="s">
        <v>8286</v>
      </c>
      <c r="S3840" s="2">
        <f>IF(E3840=0,0,E3840/D3840*100)</f>
        <v>4.3999999999999995</v>
      </c>
      <c r="T3840" s="4">
        <f>IF(E3840=0,0,E3840/P3840)</f>
        <v>44</v>
      </c>
      <c r="U3840" t="str">
        <f>PROPER(LEFT(R3840,(SEARCH("/",R3840)-2)+1))</f>
        <v>Music</v>
      </c>
      <c r="V3840" t="str">
        <f>PROPER(RIGHT(R3840,LEN(R3840)-SEARCH("/",R3840)))</f>
        <v>World Music</v>
      </c>
    </row>
    <row r="3841" spans="1:22" x14ac:dyDescent="0.25">
      <c r="A3841">
        <v>1228</v>
      </c>
      <c r="B3841" s="7" t="s">
        <v>1229</v>
      </c>
      <c r="C3841" s="7" t="s">
        <v>5338</v>
      </c>
      <c r="D3841" s="4">
        <v>5000</v>
      </c>
      <c r="E3841" s="4">
        <v>1465</v>
      </c>
      <c r="F3841" t="s">
        <v>8220</v>
      </c>
      <c r="G3841" t="s">
        <v>8224</v>
      </c>
      <c r="H3841" t="s">
        <v>8246</v>
      </c>
      <c r="I3841">
        <v>1317231008</v>
      </c>
      <c r="J3841" s="11">
        <f>(((I3841/60)/60)/24)+DATE(1970,1,1)</f>
        <v>40814.729259259257</v>
      </c>
      <c r="K3841">
        <v>1312047008</v>
      </c>
      <c r="L3841" s="15">
        <f>(((K3841/60)/60)/24)+DATE(1970,1,1)</f>
        <v>40754.729259259257</v>
      </c>
      <c r="M3841" s="63">
        <f>DATEDIF(L3841,J3841,"D")</f>
        <v>60</v>
      </c>
      <c r="N3841" s="5">
        <v>60</v>
      </c>
      <c r="O3841" t="b">
        <v>0</v>
      </c>
      <c r="P3841">
        <v>24</v>
      </c>
      <c r="Q3841" t="b">
        <v>0</v>
      </c>
      <c r="R3841" t="s">
        <v>8286</v>
      </c>
      <c r="S3841" s="2">
        <f>IF(E3841=0,0,E3841/D3841*100)</f>
        <v>29.299999999999997</v>
      </c>
      <c r="T3841" s="4">
        <f>IF(E3841=0,0,E3841/P3841)</f>
        <v>61.041666666666664</v>
      </c>
      <c r="U3841" t="str">
        <f>PROPER(LEFT(R3841,(SEARCH("/",R3841)-2)+1))</f>
        <v>Music</v>
      </c>
      <c r="V3841" t="str">
        <f>PROPER(RIGHT(R3841,LEN(R3841)-SEARCH("/",R3841)))</f>
        <v>World Music</v>
      </c>
    </row>
    <row r="3842" spans="1:22" x14ac:dyDescent="0.25">
      <c r="A3842">
        <v>1251</v>
      </c>
      <c r="B3842" s="7" t="s">
        <v>1252</v>
      </c>
      <c r="C3842" s="7" t="s">
        <v>5361</v>
      </c>
      <c r="D3842" s="4">
        <v>6000</v>
      </c>
      <c r="E3842" s="4">
        <v>6108</v>
      </c>
      <c r="F3842" t="s">
        <v>8219</v>
      </c>
      <c r="G3842" t="s">
        <v>8224</v>
      </c>
      <c r="H3842" t="s">
        <v>8246</v>
      </c>
      <c r="I3842">
        <v>1316979167</v>
      </c>
      <c r="J3842" s="11">
        <f>(((I3842/60)/60)/24)+DATE(1970,1,1)</f>
        <v>40811.814432870371</v>
      </c>
      <c r="K3842">
        <v>1311795167</v>
      </c>
      <c r="L3842" s="15">
        <f>(((K3842/60)/60)/24)+DATE(1970,1,1)</f>
        <v>40751.814432870371</v>
      </c>
      <c r="M3842" s="63">
        <f>DATEDIF(L3842,J3842,"D")</f>
        <v>60</v>
      </c>
      <c r="N3842" s="5">
        <v>60</v>
      </c>
      <c r="O3842" t="b">
        <v>1</v>
      </c>
      <c r="P3842">
        <v>74</v>
      </c>
      <c r="Q3842" t="b">
        <v>1</v>
      </c>
      <c r="R3842" t="s">
        <v>8276</v>
      </c>
      <c r="S3842" s="2">
        <f>IF(E3842=0,0,E3842/D3842*100)</f>
        <v>101.8</v>
      </c>
      <c r="T3842" s="4">
        <f>IF(E3842=0,0,E3842/P3842)</f>
        <v>82.540540540540547</v>
      </c>
      <c r="U3842" t="str">
        <f>PROPER(LEFT(R3842,(SEARCH("/",R3842)-2)+1))</f>
        <v>Music</v>
      </c>
      <c r="V3842" t="str">
        <f>PROPER(RIGHT(R3842,LEN(R3842)-SEARCH("/",R3842)))</f>
        <v>Rock</v>
      </c>
    </row>
    <row r="3843" spans="1:22" x14ac:dyDescent="0.25">
      <c r="A3843">
        <v>1270</v>
      </c>
      <c r="B3843" s="7" t="s">
        <v>1271</v>
      </c>
      <c r="C3843" s="7" t="s">
        <v>5380</v>
      </c>
      <c r="D3843" s="4">
        <v>10000</v>
      </c>
      <c r="E3843" s="4">
        <v>11472</v>
      </c>
      <c r="F3843" t="s">
        <v>8219</v>
      </c>
      <c r="G3843" t="s">
        <v>8224</v>
      </c>
      <c r="H3843" t="s">
        <v>8246</v>
      </c>
      <c r="I3843">
        <v>1332704042</v>
      </c>
      <c r="J3843" s="11">
        <f>(((I3843/60)/60)/24)+DATE(1970,1,1)</f>
        <v>40993.815300925926</v>
      </c>
      <c r="K3843">
        <v>1327523642</v>
      </c>
      <c r="L3843" s="15">
        <f>(((K3843/60)/60)/24)+DATE(1970,1,1)</f>
        <v>40933.856967592597</v>
      </c>
      <c r="M3843" s="63">
        <f>DATEDIF(L3843,J3843,"D")</f>
        <v>60</v>
      </c>
      <c r="N3843" s="5">
        <v>60</v>
      </c>
      <c r="O3843" t="b">
        <v>1</v>
      </c>
      <c r="P3843">
        <v>169</v>
      </c>
      <c r="Q3843" t="b">
        <v>1</v>
      </c>
      <c r="R3843" t="s">
        <v>8276</v>
      </c>
      <c r="S3843" s="2">
        <f>IF(E3843=0,0,E3843/D3843*100)</f>
        <v>114.72</v>
      </c>
      <c r="T3843" s="4">
        <f>IF(E3843=0,0,E3843/P3843)</f>
        <v>67.881656804733723</v>
      </c>
      <c r="U3843" t="str">
        <f>PROPER(LEFT(R3843,(SEARCH("/",R3843)-2)+1))</f>
        <v>Music</v>
      </c>
      <c r="V3843" t="str">
        <f>PROPER(RIGHT(R3843,LEN(R3843)-SEARCH("/",R3843)))</f>
        <v>Rock</v>
      </c>
    </row>
    <row r="3844" spans="1:22" x14ac:dyDescent="0.25">
      <c r="A3844">
        <v>1287</v>
      </c>
      <c r="B3844" s="7" t="s">
        <v>1288</v>
      </c>
      <c r="C3844" s="7" t="s">
        <v>5397</v>
      </c>
      <c r="D3844" s="4">
        <v>250</v>
      </c>
      <c r="E3844" s="4">
        <v>605</v>
      </c>
      <c r="F3844" t="s">
        <v>8219</v>
      </c>
      <c r="G3844" t="s">
        <v>8225</v>
      </c>
      <c r="H3844" t="s">
        <v>8247</v>
      </c>
      <c r="I3844">
        <v>1434120856</v>
      </c>
      <c r="J3844" s="11">
        <f>(((I3844/60)/60)/24)+DATE(1970,1,1)</f>
        <v>42167.621018518519</v>
      </c>
      <c r="K3844">
        <v>1428936856</v>
      </c>
      <c r="L3844" s="15">
        <f>(((K3844/60)/60)/24)+DATE(1970,1,1)</f>
        <v>42107.621018518519</v>
      </c>
      <c r="M3844" s="63">
        <f>DATEDIF(L3844,J3844,"D")</f>
        <v>60</v>
      </c>
      <c r="N3844" s="5">
        <v>60</v>
      </c>
      <c r="O3844" t="b">
        <v>0</v>
      </c>
      <c r="P3844">
        <v>25</v>
      </c>
      <c r="Q3844" t="b">
        <v>1</v>
      </c>
      <c r="R3844" t="s">
        <v>8271</v>
      </c>
      <c r="S3844" s="2">
        <f>IF(E3844=0,0,E3844/D3844*100)</f>
        <v>242</v>
      </c>
      <c r="T3844" s="4">
        <f>IF(E3844=0,0,E3844/P3844)</f>
        <v>24.2</v>
      </c>
      <c r="U3844" t="str">
        <f>PROPER(LEFT(R3844,(SEARCH("/",R3844)-2)+1))</f>
        <v>Theater</v>
      </c>
      <c r="V3844" t="str">
        <f>PROPER(RIGHT(R3844,LEN(R3844)-SEARCH("/",R3844)))</f>
        <v>Plays</v>
      </c>
    </row>
    <row r="3845" spans="1:22" x14ac:dyDescent="0.25">
      <c r="A3845">
        <v>1304</v>
      </c>
      <c r="B3845" s="7" t="s">
        <v>1305</v>
      </c>
      <c r="C3845" s="7" t="s">
        <v>5414</v>
      </c>
      <c r="D3845" s="4">
        <v>40000</v>
      </c>
      <c r="E3845" s="4">
        <v>15851</v>
      </c>
      <c r="F3845" t="s">
        <v>8220</v>
      </c>
      <c r="G3845" t="s">
        <v>8225</v>
      </c>
      <c r="H3845" t="s">
        <v>8247</v>
      </c>
      <c r="I3845">
        <v>1489376405</v>
      </c>
      <c r="J3845" s="11">
        <f>(((I3845/60)/60)/24)+DATE(1970,1,1)</f>
        <v>42807.152835648143</v>
      </c>
      <c r="K3845">
        <v>1484196005</v>
      </c>
      <c r="L3845" s="15">
        <f>(((K3845/60)/60)/24)+DATE(1970,1,1)</f>
        <v>42747.194502314815</v>
      </c>
      <c r="M3845" s="63">
        <f>DATEDIF(L3845,J3845,"D")</f>
        <v>60</v>
      </c>
      <c r="N3845" s="5">
        <v>60</v>
      </c>
      <c r="O3845" t="b">
        <v>0</v>
      </c>
      <c r="P3845">
        <v>104</v>
      </c>
      <c r="Q3845" t="b">
        <v>0</v>
      </c>
      <c r="R3845" t="s">
        <v>8273</v>
      </c>
      <c r="S3845" s="2">
        <f>IF(E3845=0,0,E3845/D3845*100)</f>
        <v>39.627499999999998</v>
      </c>
      <c r="T3845" s="4">
        <f>IF(E3845=0,0,E3845/P3845)</f>
        <v>152.41346153846155</v>
      </c>
      <c r="U3845" t="str">
        <f>PROPER(LEFT(R3845,(SEARCH("/",R3845)-2)+1))</f>
        <v>Technology</v>
      </c>
      <c r="V3845" t="str">
        <f>PROPER(RIGHT(R3845,LEN(R3845)-SEARCH("/",R3845)))</f>
        <v>Wearables</v>
      </c>
    </row>
    <row r="3846" spans="1:22" x14ac:dyDescent="0.25">
      <c r="A3846">
        <v>1314</v>
      </c>
      <c r="B3846" s="7" t="s">
        <v>1315</v>
      </c>
      <c r="C3846" s="7" t="s">
        <v>5424</v>
      </c>
      <c r="D3846" s="4">
        <v>180000</v>
      </c>
      <c r="E3846" s="4">
        <v>2028</v>
      </c>
      <c r="F3846" t="s">
        <v>8220</v>
      </c>
      <c r="G3846" t="s">
        <v>8224</v>
      </c>
      <c r="H3846" t="s">
        <v>8246</v>
      </c>
      <c r="I3846">
        <v>1477065860</v>
      </c>
      <c r="J3846" s="11">
        <f>(((I3846/60)/60)/24)+DATE(1970,1,1)</f>
        <v>42664.669675925921</v>
      </c>
      <c r="K3846">
        <v>1471881860</v>
      </c>
      <c r="L3846" s="15">
        <f>(((K3846/60)/60)/24)+DATE(1970,1,1)</f>
        <v>42604.669675925921</v>
      </c>
      <c r="M3846" s="63">
        <f>DATEDIF(L3846,J3846,"D")</f>
        <v>60</v>
      </c>
      <c r="N3846" s="5">
        <v>60</v>
      </c>
      <c r="O3846" t="b">
        <v>0</v>
      </c>
      <c r="P3846">
        <v>11</v>
      </c>
      <c r="Q3846" t="b">
        <v>0</v>
      </c>
      <c r="R3846" t="s">
        <v>8273</v>
      </c>
      <c r="S3846" s="2">
        <f>IF(E3846=0,0,E3846/D3846*100)</f>
        <v>1.1266666666666667</v>
      </c>
      <c r="T3846" s="4">
        <f>IF(E3846=0,0,E3846/P3846)</f>
        <v>184.36363636363637</v>
      </c>
      <c r="U3846" t="str">
        <f>PROPER(LEFT(R3846,(SEARCH("/",R3846)-2)+1))</f>
        <v>Technology</v>
      </c>
      <c r="V3846" t="str">
        <f>PROPER(RIGHT(R3846,LEN(R3846)-SEARCH("/",R3846)))</f>
        <v>Wearables</v>
      </c>
    </row>
    <row r="3847" spans="1:22" x14ac:dyDescent="0.25">
      <c r="A3847">
        <v>1362</v>
      </c>
      <c r="B3847" s="7" t="s">
        <v>1363</v>
      </c>
      <c r="C3847" s="7" t="s">
        <v>5472</v>
      </c>
      <c r="D3847" s="4">
        <v>1000</v>
      </c>
      <c r="E3847" s="4">
        <v>1091</v>
      </c>
      <c r="F3847" t="s">
        <v>8219</v>
      </c>
      <c r="G3847" t="s">
        <v>8224</v>
      </c>
      <c r="H3847" t="s">
        <v>8246</v>
      </c>
      <c r="I3847">
        <v>1378592731</v>
      </c>
      <c r="J3847" s="11">
        <f>(((I3847/60)/60)/24)+DATE(1970,1,1)</f>
        <v>41524.934386574074</v>
      </c>
      <c r="K3847">
        <v>1373408731</v>
      </c>
      <c r="L3847" s="15">
        <f>(((K3847/60)/60)/24)+DATE(1970,1,1)</f>
        <v>41464.934386574074</v>
      </c>
      <c r="M3847" s="63">
        <f>DATEDIF(L3847,J3847,"D")</f>
        <v>60</v>
      </c>
      <c r="N3847" s="5">
        <v>60</v>
      </c>
      <c r="O3847" t="b">
        <v>0</v>
      </c>
      <c r="P3847">
        <v>25</v>
      </c>
      <c r="Q3847" t="b">
        <v>1</v>
      </c>
      <c r="R3847" t="s">
        <v>8274</v>
      </c>
      <c r="S3847" s="2">
        <f>IF(E3847=0,0,E3847/D3847*100)</f>
        <v>109.1</v>
      </c>
      <c r="T3847" s="4">
        <f>IF(E3847=0,0,E3847/P3847)</f>
        <v>43.64</v>
      </c>
      <c r="U3847" t="str">
        <f>PROPER(LEFT(R3847,(SEARCH("/",R3847)-2)+1))</f>
        <v>Publishing</v>
      </c>
      <c r="V3847" t="str">
        <f>PROPER(RIGHT(R3847,LEN(R3847)-SEARCH("/",R3847)))</f>
        <v>Nonfiction</v>
      </c>
    </row>
    <row r="3848" spans="1:22" x14ac:dyDescent="0.25">
      <c r="A3848">
        <v>1364</v>
      </c>
      <c r="B3848" s="7" t="s">
        <v>1365</v>
      </c>
      <c r="C3848" s="7" t="s">
        <v>5474</v>
      </c>
      <c r="D3848" s="4">
        <v>42000</v>
      </c>
      <c r="E3848" s="4">
        <v>49830</v>
      </c>
      <c r="F3848" t="s">
        <v>8219</v>
      </c>
      <c r="G3848" t="s">
        <v>8232</v>
      </c>
      <c r="H3848" t="s">
        <v>8253</v>
      </c>
      <c r="I3848">
        <v>1420648906</v>
      </c>
      <c r="J3848" s="11">
        <f>(((I3848/60)/60)/24)+DATE(1970,1,1)</f>
        <v>42011.6956712963</v>
      </c>
      <c r="K3848">
        <v>1415464906</v>
      </c>
      <c r="L3848" s="15">
        <f>(((K3848/60)/60)/24)+DATE(1970,1,1)</f>
        <v>41951.695671296293</v>
      </c>
      <c r="M3848" s="63">
        <f>DATEDIF(L3848,J3848,"D")</f>
        <v>60</v>
      </c>
      <c r="N3848" s="5">
        <v>60</v>
      </c>
      <c r="O3848" t="b">
        <v>0</v>
      </c>
      <c r="P3848">
        <v>144</v>
      </c>
      <c r="Q3848" t="b">
        <v>1</v>
      </c>
      <c r="R3848" t="s">
        <v>8276</v>
      </c>
      <c r="S3848" s="2">
        <f>IF(E3848=0,0,E3848/D3848*100)</f>
        <v>118.64285714285714</v>
      </c>
      <c r="T3848" s="4">
        <f>IF(E3848=0,0,E3848/P3848)</f>
        <v>346.04166666666669</v>
      </c>
      <c r="U3848" t="str">
        <f>PROPER(LEFT(R3848,(SEARCH("/",R3848)-2)+1))</f>
        <v>Music</v>
      </c>
      <c r="V3848" t="str">
        <f>PROPER(RIGHT(R3848,LEN(R3848)-SEARCH("/",R3848)))</f>
        <v>Rock</v>
      </c>
    </row>
    <row r="3849" spans="1:22" x14ac:dyDescent="0.25">
      <c r="A3849">
        <v>1402</v>
      </c>
      <c r="B3849" s="7" t="s">
        <v>1403</v>
      </c>
      <c r="C3849" s="7" t="s">
        <v>5512</v>
      </c>
      <c r="D3849" s="4">
        <v>2500</v>
      </c>
      <c r="E3849" s="4">
        <v>2729</v>
      </c>
      <c r="F3849" t="s">
        <v>8219</v>
      </c>
      <c r="G3849" t="s">
        <v>8225</v>
      </c>
      <c r="H3849" t="s">
        <v>8247</v>
      </c>
      <c r="I3849">
        <v>1430439411</v>
      </c>
      <c r="J3849" s="11">
        <f>(((I3849/60)/60)/24)+DATE(1970,1,1)</f>
        <v>42125.011701388896</v>
      </c>
      <c r="K3849">
        <v>1425259011</v>
      </c>
      <c r="L3849" s="15">
        <f>(((K3849/60)/60)/24)+DATE(1970,1,1)</f>
        <v>42065.053368055553</v>
      </c>
      <c r="M3849" s="63">
        <f>DATEDIF(L3849,J3849,"D")</f>
        <v>60</v>
      </c>
      <c r="N3849" s="5">
        <v>60</v>
      </c>
      <c r="O3849" t="b">
        <v>0</v>
      </c>
      <c r="P3849">
        <v>113</v>
      </c>
      <c r="Q3849" t="b">
        <v>1</v>
      </c>
      <c r="R3849" t="s">
        <v>8276</v>
      </c>
      <c r="S3849" s="2">
        <f>IF(E3849=0,0,E3849/D3849*100)</f>
        <v>109.16</v>
      </c>
      <c r="T3849" s="4">
        <f>IF(E3849=0,0,E3849/P3849)</f>
        <v>24.150442477876105</v>
      </c>
      <c r="U3849" t="str">
        <f>PROPER(LEFT(R3849,(SEARCH("/",R3849)-2)+1))</f>
        <v>Music</v>
      </c>
      <c r="V3849" t="str">
        <f>PROPER(RIGHT(R3849,LEN(R3849)-SEARCH("/",R3849)))</f>
        <v>Rock</v>
      </c>
    </row>
    <row r="3850" spans="1:22" x14ac:dyDescent="0.25">
      <c r="A3850">
        <v>1409</v>
      </c>
      <c r="B3850" s="7" t="s">
        <v>1410</v>
      </c>
      <c r="C3850" s="7" t="s">
        <v>5519</v>
      </c>
      <c r="D3850" s="4">
        <v>4000</v>
      </c>
      <c r="E3850" s="4">
        <v>0</v>
      </c>
      <c r="F3850" t="s">
        <v>8221</v>
      </c>
      <c r="G3850" t="s">
        <v>8224</v>
      </c>
      <c r="H3850" t="s">
        <v>8246</v>
      </c>
      <c r="I3850">
        <v>1420085535</v>
      </c>
      <c r="J3850" s="11">
        <f>(((I3850/60)/60)/24)+DATE(1970,1,1)</f>
        <v>42005.175173611111</v>
      </c>
      <c r="K3850">
        <v>1414897935</v>
      </c>
      <c r="L3850" s="15">
        <f>(((K3850/60)/60)/24)+DATE(1970,1,1)</f>
        <v>41945.133506944447</v>
      </c>
      <c r="M3850" s="63">
        <f>DATEDIF(L3850,J3850,"D")</f>
        <v>60</v>
      </c>
      <c r="N3850" s="5">
        <v>60</v>
      </c>
      <c r="O3850" t="b">
        <v>0</v>
      </c>
      <c r="P3850">
        <v>0</v>
      </c>
      <c r="Q3850" t="b">
        <v>0</v>
      </c>
      <c r="R3850" t="s">
        <v>8287</v>
      </c>
      <c r="S3850" s="2">
        <f>IF(E3850=0,0,E3850/D3850*100)</f>
        <v>0</v>
      </c>
      <c r="T3850" s="4">
        <f>IF(E3850=0,0,E3850/P3850)</f>
        <v>0</v>
      </c>
      <c r="U3850" t="str">
        <f>PROPER(LEFT(R3850,(SEARCH("/",R3850)-2)+1))</f>
        <v>Publishing</v>
      </c>
      <c r="V3850" t="str">
        <f>PROPER(RIGHT(R3850,LEN(R3850)-SEARCH("/",R3850)))</f>
        <v>Translations</v>
      </c>
    </row>
    <row r="3851" spans="1:22" x14ac:dyDescent="0.25">
      <c r="A3851">
        <v>1413</v>
      </c>
      <c r="B3851" s="7" t="s">
        <v>1414</v>
      </c>
      <c r="C3851" s="7" t="s">
        <v>5523</v>
      </c>
      <c r="D3851" s="4">
        <v>2000</v>
      </c>
      <c r="E3851" s="4">
        <v>100</v>
      </c>
      <c r="F3851" t="s">
        <v>8221</v>
      </c>
      <c r="G3851" t="s">
        <v>8237</v>
      </c>
      <c r="H3851" t="s">
        <v>8249</v>
      </c>
      <c r="I3851">
        <v>1455964170</v>
      </c>
      <c r="J3851" s="11">
        <f>(((I3851/60)/60)/24)+DATE(1970,1,1)</f>
        <v>42420.437152777777</v>
      </c>
      <c r="K3851">
        <v>1450780170</v>
      </c>
      <c r="L3851" s="15">
        <f>(((K3851/60)/60)/24)+DATE(1970,1,1)</f>
        <v>42360.437152777777</v>
      </c>
      <c r="M3851" s="63">
        <f>DATEDIF(L3851,J3851,"D")</f>
        <v>60</v>
      </c>
      <c r="N3851" s="5">
        <v>60</v>
      </c>
      <c r="O3851" t="b">
        <v>0</v>
      </c>
      <c r="P3851">
        <v>1</v>
      </c>
      <c r="Q3851" t="b">
        <v>0</v>
      </c>
      <c r="R3851" t="s">
        <v>8287</v>
      </c>
      <c r="S3851" s="2">
        <f>IF(E3851=0,0,E3851/D3851*100)</f>
        <v>5</v>
      </c>
      <c r="T3851" s="4">
        <f>IF(E3851=0,0,E3851/P3851)</f>
        <v>100</v>
      </c>
      <c r="U3851" t="str">
        <f>PROPER(LEFT(R3851,(SEARCH("/",R3851)-2)+1))</f>
        <v>Publishing</v>
      </c>
      <c r="V3851" t="str">
        <f>PROPER(RIGHT(R3851,LEN(R3851)-SEARCH("/",R3851)))</f>
        <v>Translations</v>
      </c>
    </row>
    <row r="3852" spans="1:22" x14ac:dyDescent="0.25">
      <c r="A3852">
        <v>1426</v>
      </c>
      <c r="B3852" s="7" t="s">
        <v>1427</v>
      </c>
      <c r="C3852" s="7" t="s">
        <v>5536</v>
      </c>
      <c r="D3852" s="4">
        <v>1000</v>
      </c>
      <c r="E3852" s="4">
        <v>0</v>
      </c>
      <c r="F3852" t="s">
        <v>8221</v>
      </c>
      <c r="G3852" t="s">
        <v>8236</v>
      </c>
      <c r="H3852" t="s">
        <v>8249</v>
      </c>
      <c r="I3852">
        <v>1440408120</v>
      </c>
      <c r="J3852" s="11">
        <f>(((I3852/60)/60)/24)+DATE(1970,1,1)</f>
        <v>42240.390277777777</v>
      </c>
      <c r="K3852">
        <v>1435224120</v>
      </c>
      <c r="L3852" s="15">
        <f>(((K3852/60)/60)/24)+DATE(1970,1,1)</f>
        <v>42180.390277777777</v>
      </c>
      <c r="M3852" s="63">
        <f>DATEDIF(L3852,J3852,"D")</f>
        <v>60</v>
      </c>
      <c r="N3852" s="5">
        <v>60</v>
      </c>
      <c r="O3852" t="b">
        <v>0</v>
      </c>
      <c r="P3852">
        <v>0</v>
      </c>
      <c r="Q3852" t="b">
        <v>0</v>
      </c>
      <c r="R3852" t="s">
        <v>8287</v>
      </c>
      <c r="S3852" s="2">
        <f>IF(E3852=0,0,E3852/D3852*100)</f>
        <v>0</v>
      </c>
      <c r="T3852" s="4">
        <f>IF(E3852=0,0,E3852/P3852)</f>
        <v>0</v>
      </c>
      <c r="U3852" t="str">
        <f>PROPER(LEFT(R3852,(SEARCH("/",R3852)-2)+1))</f>
        <v>Publishing</v>
      </c>
      <c r="V3852" t="str">
        <f>PROPER(RIGHT(R3852,LEN(R3852)-SEARCH("/",R3852)))</f>
        <v>Translations</v>
      </c>
    </row>
    <row r="3853" spans="1:22" x14ac:dyDescent="0.25">
      <c r="A3853">
        <v>1441</v>
      </c>
      <c r="B3853" s="7" t="s">
        <v>1442</v>
      </c>
      <c r="C3853" s="7" t="s">
        <v>5551</v>
      </c>
      <c r="D3853" s="4">
        <v>180000</v>
      </c>
      <c r="E3853" s="4">
        <v>2020</v>
      </c>
      <c r="F3853" t="s">
        <v>8221</v>
      </c>
      <c r="G3853" t="s">
        <v>8225</v>
      </c>
      <c r="H3853" t="s">
        <v>8247</v>
      </c>
      <c r="I3853">
        <v>1441995769</v>
      </c>
      <c r="J3853" s="11">
        <f>(((I3853/60)/60)/24)+DATE(1970,1,1)</f>
        <v>42258.765844907408</v>
      </c>
      <c r="K3853">
        <v>1436811769</v>
      </c>
      <c r="L3853" s="15">
        <f>(((K3853/60)/60)/24)+DATE(1970,1,1)</f>
        <v>42198.765844907408</v>
      </c>
      <c r="M3853" s="63">
        <f>DATEDIF(L3853,J3853,"D")</f>
        <v>60</v>
      </c>
      <c r="N3853" s="5">
        <v>60</v>
      </c>
      <c r="O3853" t="b">
        <v>0</v>
      </c>
      <c r="P3853">
        <v>3</v>
      </c>
      <c r="Q3853" t="b">
        <v>0</v>
      </c>
      <c r="R3853" t="s">
        <v>8287</v>
      </c>
      <c r="S3853" s="2">
        <f>IF(E3853=0,0,E3853/D3853*100)</f>
        <v>1.1222222222222222</v>
      </c>
      <c r="T3853" s="4">
        <f>IF(E3853=0,0,E3853/P3853)</f>
        <v>673.33333333333337</v>
      </c>
      <c r="U3853" t="str">
        <f>PROPER(LEFT(R3853,(SEARCH("/",R3853)-2)+1))</f>
        <v>Publishing</v>
      </c>
      <c r="V3853" t="str">
        <f>PROPER(RIGHT(R3853,LEN(R3853)-SEARCH("/",R3853)))</f>
        <v>Translations</v>
      </c>
    </row>
    <row r="3854" spans="1:22" x14ac:dyDescent="0.25">
      <c r="A3854">
        <v>1444</v>
      </c>
      <c r="B3854" s="7" t="s">
        <v>1445</v>
      </c>
      <c r="C3854" s="7" t="s">
        <v>5554</v>
      </c>
      <c r="D3854" s="4">
        <v>4950</v>
      </c>
      <c r="E3854" s="4">
        <v>0</v>
      </c>
      <c r="F3854" t="s">
        <v>8221</v>
      </c>
      <c r="G3854" t="s">
        <v>8236</v>
      </c>
      <c r="H3854" t="s">
        <v>8249</v>
      </c>
      <c r="I3854">
        <v>1442091462</v>
      </c>
      <c r="J3854" s="11">
        <f>(((I3854/60)/60)/24)+DATE(1970,1,1)</f>
        <v>42259.873402777783</v>
      </c>
      <c r="K3854">
        <v>1436907462</v>
      </c>
      <c r="L3854" s="15">
        <f>(((K3854/60)/60)/24)+DATE(1970,1,1)</f>
        <v>42199.873402777783</v>
      </c>
      <c r="M3854" s="63">
        <f>DATEDIF(L3854,J3854,"D")</f>
        <v>60</v>
      </c>
      <c r="N3854" s="5">
        <v>60</v>
      </c>
      <c r="O3854" t="b">
        <v>0</v>
      </c>
      <c r="P3854">
        <v>0</v>
      </c>
      <c r="Q3854" t="b">
        <v>0</v>
      </c>
      <c r="R3854" t="s">
        <v>8287</v>
      </c>
      <c r="S3854" s="2">
        <f>IF(E3854=0,0,E3854/D3854*100)</f>
        <v>0</v>
      </c>
      <c r="T3854" s="4">
        <f>IF(E3854=0,0,E3854/P3854)</f>
        <v>0</v>
      </c>
      <c r="U3854" t="str">
        <f>PROPER(LEFT(R3854,(SEARCH("/",R3854)-2)+1))</f>
        <v>Publishing</v>
      </c>
      <c r="V3854" t="str">
        <f>PROPER(RIGHT(R3854,LEN(R3854)-SEARCH("/",R3854)))</f>
        <v>Translations</v>
      </c>
    </row>
    <row r="3855" spans="1:22" x14ac:dyDescent="0.25">
      <c r="A3855">
        <v>1467</v>
      </c>
      <c r="B3855" s="7" t="s">
        <v>1468</v>
      </c>
      <c r="C3855" s="7" t="s">
        <v>5577</v>
      </c>
      <c r="D3855" s="4">
        <v>40000</v>
      </c>
      <c r="E3855" s="4">
        <v>46032</v>
      </c>
      <c r="F3855" t="s">
        <v>8219</v>
      </c>
      <c r="G3855" t="s">
        <v>8224</v>
      </c>
      <c r="H3855" t="s">
        <v>8246</v>
      </c>
      <c r="I3855">
        <v>1332699285</v>
      </c>
      <c r="J3855" s="11">
        <f>(((I3855/60)/60)/24)+DATE(1970,1,1)</f>
        <v>40993.760243055556</v>
      </c>
      <c r="K3855">
        <v>1327518885</v>
      </c>
      <c r="L3855" s="15">
        <f>(((K3855/60)/60)/24)+DATE(1970,1,1)</f>
        <v>40933.80190972222</v>
      </c>
      <c r="M3855" s="63">
        <f>DATEDIF(L3855,J3855,"D")</f>
        <v>60</v>
      </c>
      <c r="N3855" s="5">
        <v>60</v>
      </c>
      <c r="O3855" t="b">
        <v>1</v>
      </c>
      <c r="P3855">
        <v>600</v>
      </c>
      <c r="Q3855" t="b">
        <v>1</v>
      </c>
      <c r="R3855" t="s">
        <v>8288</v>
      </c>
      <c r="S3855" s="2">
        <f>IF(E3855=0,0,E3855/D3855*100)</f>
        <v>115.08</v>
      </c>
      <c r="T3855" s="4">
        <f>IF(E3855=0,0,E3855/P3855)</f>
        <v>76.72</v>
      </c>
      <c r="U3855" t="str">
        <f>PROPER(LEFT(R3855,(SEARCH("/",R3855)-2)+1))</f>
        <v>Publishing</v>
      </c>
      <c r="V3855" t="str">
        <f>PROPER(RIGHT(R3855,LEN(R3855)-SEARCH("/",R3855)))</f>
        <v>Radio &amp; Podcasts</v>
      </c>
    </row>
    <row r="3856" spans="1:22" x14ac:dyDescent="0.25">
      <c r="A3856">
        <v>1468</v>
      </c>
      <c r="B3856" s="7" t="s">
        <v>1469</v>
      </c>
      <c r="C3856" s="7" t="s">
        <v>5578</v>
      </c>
      <c r="D3856" s="4">
        <v>9500</v>
      </c>
      <c r="E3856" s="4">
        <v>9725</v>
      </c>
      <c r="F3856" t="s">
        <v>8219</v>
      </c>
      <c r="G3856" t="s">
        <v>8224</v>
      </c>
      <c r="H3856" t="s">
        <v>8246</v>
      </c>
      <c r="I3856">
        <v>1307838049</v>
      </c>
      <c r="J3856" s="11">
        <f>(((I3856/60)/60)/24)+DATE(1970,1,1)</f>
        <v>40706.014456018522</v>
      </c>
      <c r="K3856">
        <v>1302654049</v>
      </c>
      <c r="L3856" s="15">
        <f>(((K3856/60)/60)/24)+DATE(1970,1,1)</f>
        <v>40646.014456018522</v>
      </c>
      <c r="M3856" s="63">
        <f>DATEDIF(L3856,J3856,"D")</f>
        <v>60</v>
      </c>
      <c r="N3856" s="5">
        <v>60</v>
      </c>
      <c r="O3856" t="b">
        <v>1</v>
      </c>
      <c r="P3856">
        <v>293</v>
      </c>
      <c r="Q3856" t="b">
        <v>1</v>
      </c>
      <c r="R3856" t="s">
        <v>8288</v>
      </c>
      <c r="S3856" s="2">
        <f>IF(E3856=0,0,E3856/D3856*100)</f>
        <v>102.36842105263158</v>
      </c>
      <c r="T3856" s="4">
        <f>IF(E3856=0,0,E3856/P3856)</f>
        <v>33.191126279863482</v>
      </c>
      <c r="U3856" t="str">
        <f>PROPER(LEFT(R3856,(SEARCH("/",R3856)-2)+1))</f>
        <v>Publishing</v>
      </c>
      <c r="V3856" t="str">
        <f>PROPER(RIGHT(R3856,LEN(R3856)-SEARCH("/",R3856)))</f>
        <v>Radio &amp; Podcasts</v>
      </c>
    </row>
    <row r="3857" spans="1:22" x14ac:dyDescent="0.25">
      <c r="A3857">
        <v>1477</v>
      </c>
      <c r="B3857" s="7" t="s">
        <v>1478</v>
      </c>
      <c r="C3857" s="7" t="s">
        <v>5587</v>
      </c>
      <c r="D3857" s="4">
        <v>30000</v>
      </c>
      <c r="E3857" s="4">
        <v>33393</v>
      </c>
      <c r="F3857" t="s">
        <v>8219</v>
      </c>
      <c r="G3857" t="s">
        <v>8224</v>
      </c>
      <c r="H3857" t="s">
        <v>8246</v>
      </c>
      <c r="I3857">
        <v>1324609200</v>
      </c>
      <c r="J3857" s="11">
        <f>(((I3857/60)/60)/24)+DATE(1970,1,1)</f>
        <v>40900.125</v>
      </c>
      <c r="K3857">
        <v>1319467604</v>
      </c>
      <c r="L3857" s="15">
        <f>(((K3857/60)/60)/24)+DATE(1970,1,1)</f>
        <v>40840.615787037037</v>
      </c>
      <c r="M3857" s="63">
        <f>DATEDIF(L3857,J3857,"D")</f>
        <v>60</v>
      </c>
      <c r="N3857" s="5">
        <v>60</v>
      </c>
      <c r="O3857" t="b">
        <v>1</v>
      </c>
      <c r="P3857">
        <v>369</v>
      </c>
      <c r="Q3857" t="b">
        <v>1</v>
      </c>
      <c r="R3857" t="s">
        <v>8288</v>
      </c>
      <c r="S3857" s="2">
        <f>IF(E3857=0,0,E3857/D3857*100)</f>
        <v>111.31</v>
      </c>
      <c r="T3857" s="4">
        <f>IF(E3857=0,0,E3857/P3857)</f>
        <v>90.495934959349597</v>
      </c>
      <c r="U3857" t="str">
        <f>PROPER(LEFT(R3857,(SEARCH("/",R3857)-2)+1))</f>
        <v>Publishing</v>
      </c>
      <c r="V3857" t="str">
        <f>PROPER(RIGHT(R3857,LEN(R3857)-SEARCH("/",R3857)))</f>
        <v>Radio &amp; Podcasts</v>
      </c>
    </row>
    <row r="3858" spans="1:22" x14ac:dyDescent="0.25">
      <c r="A3858">
        <v>1496</v>
      </c>
      <c r="B3858" s="7" t="s">
        <v>1497</v>
      </c>
      <c r="C3858" s="7" t="s">
        <v>5606</v>
      </c>
      <c r="D3858" s="4">
        <v>1500</v>
      </c>
      <c r="E3858" s="4">
        <v>0</v>
      </c>
      <c r="F3858" t="s">
        <v>8221</v>
      </c>
      <c r="G3858" t="s">
        <v>8224</v>
      </c>
      <c r="H3858" t="s">
        <v>8246</v>
      </c>
      <c r="I3858">
        <v>1410866659</v>
      </c>
      <c r="J3858" s="11">
        <f>(((I3858/60)/60)/24)+DATE(1970,1,1)</f>
        <v>41898.475219907406</v>
      </c>
      <c r="K3858">
        <v>1405682659</v>
      </c>
      <c r="L3858" s="15">
        <f>(((K3858/60)/60)/24)+DATE(1970,1,1)</f>
        <v>41838.475219907406</v>
      </c>
      <c r="M3858" s="63">
        <f>DATEDIF(L3858,J3858,"D")</f>
        <v>60</v>
      </c>
      <c r="N3858" s="5">
        <v>60</v>
      </c>
      <c r="O3858" t="b">
        <v>0</v>
      </c>
      <c r="P3858">
        <v>0</v>
      </c>
      <c r="Q3858" t="b">
        <v>0</v>
      </c>
      <c r="R3858" t="s">
        <v>8275</v>
      </c>
      <c r="S3858" s="2">
        <f>IF(E3858=0,0,E3858/D3858*100)</f>
        <v>0</v>
      </c>
      <c r="T3858" s="4">
        <f>IF(E3858=0,0,E3858/P3858)</f>
        <v>0</v>
      </c>
      <c r="U3858" t="str">
        <f>PROPER(LEFT(R3858,(SEARCH("/",R3858)-2)+1))</f>
        <v>Publishing</v>
      </c>
      <c r="V3858" t="str">
        <f>PROPER(RIGHT(R3858,LEN(R3858)-SEARCH("/",R3858)))</f>
        <v>Fiction</v>
      </c>
    </row>
    <row r="3859" spans="1:22" x14ac:dyDescent="0.25">
      <c r="A3859">
        <v>1499</v>
      </c>
      <c r="B3859" s="7" t="s">
        <v>1500</v>
      </c>
      <c r="C3859" s="7" t="s">
        <v>5609</v>
      </c>
      <c r="D3859" s="4">
        <v>2000</v>
      </c>
      <c r="E3859" s="4">
        <v>5</v>
      </c>
      <c r="F3859" t="s">
        <v>8221</v>
      </c>
      <c r="G3859" t="s">
        <v>8224</v>
      </c>
      <c r="H3859" t="s">
        <v>8246</v>
      </c>
      <c r="I3859">
        <v>1470355833</v>
      </c>
      <c r="J3859" s="11">
        <f>(((I3859/60)/60)/24)+DATE(1970,1,1)</f>
        <v>42587.007326388892</v>
      </c>
      <c r="K3859">
        <v>1465171833</v>
      </c>
      <c r="L3859" s="15">
        <f>(((K3859/60)/60)/24)+DATE(1970,1,1)</f>
        <v>42527.007326388892</v>
      </c>
      <c r="M3859" s="63">
        <f>DATEDIF(L3859,J3859,"D")</f>
        <v>60</v>
      </c>
      <c r="N3859" s="5">
        <v>60</v>
      </c>
      <c r="O3859" t="b">
        <v>0</v>
      </c>
      <c r="P3859">
        <v>1</v>
      </c>
      <c r="Q3859" t="b">
        <v>0</v>
      </c>
      <c r="R3859" t="s">
        <v>8275</v>
      </c>
      <c r="S3859" s="2">
        <f>IF(E3859=0,0,E3859/D3859*100)</f>
        <v>0.25</v>
      </c>
      <c r="T3859" s="4">
        <f>IF(E3859=0,0,E3859/P3859)</f>
        <v>5</v>
      </c>
      <c r="U3859" t="str">
        <f>PROPER(LEFT(R3859,(SEARCH("/",R3859)-2)+1))</f>
        <v>Publishing</v>
      </c>
      <c r="V3859" t="str">
        <f>PROPER(RIGHT(R3859,LEN(R3859)-SEARCH("/",R3859)))</f>
        <v>Fiction</v>
      </c>
    </row>
    <row r="3860" spans="1:22" x14ac:dyDescent="0.25">
      <c r="A3860">
        <v>1503</v>
      </c>
      <c r="B3860" s="7" t="s">
        <v>1504</v>
      </c>
      <c r="C3860" s="7" t="s">
        <v>5613</v>
      </c>
      <c r="D3860" s="4">
        <v>3750</v>
      </c>
      <c r="E3860" s="4">
        <v>4045.93</v>
      </c>
      <c r="F3860" t="s">
        <v>8219</v>
      </c>
      <c r="G3860" t="s">
        <v>8242</v>
      </c>
      <c r="H3860" t="s">
        <v>8249</v>
      </c>
      <c r="I3860">
        <v>1477210801</v>
      </c>
      <c r="J3860" s="11">
        <f>(((I3860/60)/60)/24)+DATE(1970,1,1)</f>
        <v>42666.347233796296</v>
      </c>
      <c r="K3860">
        <v>1472026801</v>
      </c>
      <c r="L3860" s="15">
        <f>(((K3860/60)/60)/24)+DATE(1970,1,1)</f>
        <v>42606.347233796296</v>
      </c>
      <c r="M3860" s="63">
        <f>DATEDIF(L3860,J3860,"D")</f>
        <v>60</v>
      </c>
      <c r="N3860" s="5">
        <v>60</v>
      </c>
      <c r="O3860" t="b">
        <v>1</v>
      </c>
      <c r="P3860">
        <v>71</v>
      </c>
      <c r="Q3860" t="b">
        <v>1</v>
      </c>
      <c r="R3860" t="s">
        <v>8285</v>
      </c>
      <c r="S3860" s="2">
        <f>IF(E3860=0,0,E3860/D3860*100)</f>
        <v>107.89146666666667</v>
      </c>
      <c r="T3860" s="4">
        <f>IF(E3860=0,0,E3860/P3860)</f>
        <v>56.98492957746479</v>
      </c>
      <c r="U3860" t="str">
        <f>PROPER(LEFT(R3860,(SEARCH("/",R3860)-2)+1))</f>
        <v>Photography</v>
      </c>
      <c r="V3860" t="str">
        <f>PROPER(RIGHT(R3860,LEN(R3860)-SEARCH("/",R3860)))</f>
        <v>Photobooks</v>
      </c>
    </row>
    <row r="3861" spans="1:22" x14ac:dyDescent="0.25">
      <c r="A3861">
        <v>1546</v>
      </c>
      <c r="B3861" s="7" t="s">
        <v>1547</v>
      </c>
      <c r="C3861" s="7" t="s">
        <v>5656</v>
      </c>
      <c r="D3861" s="4">
        <v>1000</v>
      </c>
      <c r="E3861" s="4">
        <v>289</v>
      </c>
      <c r="F3861" t="s">
        <v>8221</v>
      </c>
      <c r="G3861" t="s">
        <v>8225</v>
      </c>
      <c r="H3861" t="s">
        <v>8247</v>
      </c>
      <c r="I3861">
        <v>1410930399</v>
      </c>
      <c r="J3861" s="11">
        <f>(((I3861/60)/60)/24)+DATE(1970,1,1)</f>
        <v>41899.212951388887</v>
      </c>
      <c r="K3861">
        <v>1405746399</v>
      </c>
      <c r="L3861" s="15">
        <f>(((K3861/60)/60)/24)+DATE(1970,1,1)</f>
        <v>41839.212951388887</v>
      </c>
      <c r="M3861" s="63">
        <f>DATEDIF(L3861,J3861,"D")</f>
        <v>60</v>
      </c>
      <c r="N3861" s="5">
        <v>60</v>
      </c>
      <c r="O3861" t="b">
        <v>0</v>
      </c>
      <c r="P3861">
        <v>11</v>
      </c>
      <c r="Q3861" t="b">
        <v>0</v>
      </c>
      <c r="R3861" t="s">
        <v>8289</v>
      </c>
      <c r="S3861" s="2">
        <f>IF(E3861=0,0,E3861/D3861*100)</f>
        <v>28.9</v>
      </c>
      <c r="T3861" s="4">
        <f>IF(E3861=0,0,E3861/P3861)</f>
        <v>26.272727272727273</v>
      </c>
      <c r="U3861" t="str">
        <f>PROPER(LEFT(R3861,(SEARCH("/",R3861)-2)+1))</f>
        <v>Photography</v>
      </c>
      <c r="V3861" t="str">
        <f>PROPER(RIGHT(R3861,LEN(R3861)-SEARCH("/",R3861)))</f>
        <v>Nature</v>
      </c>
    </row>
    <row r="3862" spans="1:22" x14ac:dyDescent="0.25">
      <c r="A3862">
        <v>1563</v>
      </c>
      <c r="B3862" s="7" t="s">
        <v>1564</v>
      </c>
      <c r="C3862" s="7" t="s">
        <v>5673</v>
      </c>
      <c r="D3862" s="4">
        <v>6000</v>
      </c>
      <c r="E3862" s="4">
        <v>85</v>
      </c>
      <c r="F3862" t="s">
        <v>8220</v>
      </c>
      <c r="G3862" t="s">
        <v>8225</v>
      </c>
      <c r="H3862" t="s">
        <v>8247</v>
      </c>
      <c r="I3862">
        <v>1394815751</v>
      </c>
      <c r="J3862" s="11">
        <f>(((I3862/60)/60)/24)+DATE(1970,1,1)</f>
        <v>41712.700821759259</v>
      </c>
      <c r="K3862">
        <v>1389635351</v>
      </c>
      <c r="L3862" s="15">
        <f>(((K3862/60)/60)/24)+DATE(1970,1,1)</f>
        <v>41652.742488425924</v>
      </c>
      <c r="M3862" s="63">
        <f>DATEDIF(L3862,J3862,"D")</f>
        <v>60</v>
      </c>
      <c r="N3862" s="5">
        <v>60</v>
      </c>
      <c r="O3862" t="b">
        <v>0</v>
      </c>
      <c r="P3862">
        <v>2</v>
      </c>
      <c r="Q3862" t="b">
        <v>0</v>
      </c>
      <c r="R3862" t="s">
        <v>8290</v>
      </c>
      <c r="S3862" s="2">
        <f>IF(E3862=0,0,E3862/D3862*100)</f>
        <v>1.4166666666666665</v>
      </c>
      <c r="T3862" s="4">
        <f>IF(E3862=0,0,E3862/P3862)</f>
        <v>42.5</v>
      </c>
      <c r="U3862" t="str">
        <f>PROPER(LEFT(R3862,(SEARCH("/",R3862)-2)+1))</f>
        <v>Publishing</v>
      </c>
      <c r="V3862" t="str">
        <f>PROPER(RIGHT(R3862,LEN(R3862)-SEARCH("/",R3862)))</f>
        <v>Art Books</v>
      </c>
    </row>
    <row r="3863" spans="1:22" x14ac:dyDescent="0.25">
      <c r="A3863">
        <v>1577</v>
      </c>
      <c r="B3863" s="7" t="s">
        <v>1578</v>
      </c>
      <c r="C3863" s="7" t="s">
        <v>5687</v>
      </c>
      <c r="D3863" s="4">
        <v>10000</v>
      </c>
      <c r="E3863" s="4">
        <v>55</v>
      </c>
      <c r="F3863" t="s">
        <v>8220</v>
      </c>
      <c r="G3863" t="s">
        <v>8224</v>
      </c>
      <c r="H3863" t="s">
        <v>8246</v>
      </c>
      <c r="I3863">
        <v>1343161248</v>
      </c>
      <c r="J3863" s="11">
        <f>(((I3863/60)/60)/24)+DATE(1970,1,1)</f>
        <v>41114.847777777781</v>
      </c>
      <c r="K3863">
        <v>1337977248</v>
      </c>
      <c r="L3863" s="15">
        <f>(((K3863/60)/60)/24)+DATE(1970,1,1)</f>
        <v>41054.847777777781</v>
      </c>
      <c r="M3863" s="63">
        <f>DATEDIF(L3863,J3863,"D")</f>
        <v>60</v>
      </c>
      <c r="N3863" s="5">
        <v>60</v>
      </c>
      <c r="O3863" t="b">
        <v>0</v>
      </c>
      <c r="P3863">
        <v>2</v>
      </c>
      <c r="Q3863" t="b">
        <v>0</v>
      </c>
      <c r="R3863" t="s">
        <v>8290</v>
      </c>
      <c r="S3863" s="2">
        <f>IF(E3863=0,0,E3863/D3863*100)</f>
        <v>0.54999999999999993</v>
      </c>
      <c r="T3863" s="4">
        <f>IF(E3863=0,0,E3863/P3863)</f>
        <v>27.5</v>
      </c>
      <c r="U3863" t="str">
        <f>PROPER(LEFT(R3863,(SEARCH("/",R3863)-2)+1))</f>
        <v>Publishing</v>
      </c>
      <c r="V3863" t="str">
        <f>PROPER(RIGHT(R3863,LEN(R3863)-SEARCH("/",R3863)))</f>
        <v>Art Books</v>
      </c>
    </row>
    <row r="3864" spans="1:22" x14ac:dyDescent="0.25">
      <c r="A3864">
        <v>1580</v>
      </c>
      <c r="B3864" s="7" t="s">
        <v>1581</v>
      </c>
      <c r="C3864" s="7" t="s">
        <v>5690</v>
      </c>
      <c r="D3864" s="4">
        <v>1750</v>
      </c>
      <c r="E3864" s="4">
        <v>0</v>
      </c>
      <c r="F3864" t="s">
        <v>8220</v>
      </c>
      <c r="G3864" t="s">
        <v>8224</v>
      </c>
      <c r="H3864" t="s">
        <v>8246</v>
      </c>
      <c r="I3864">
        <v>1337562726</v>
      </c>
      <c r="J3864" s="11">
        <f>(((I3864/60)/60)/24)+DATE(1970,1,1)</f>
        <v>41050.050069444449</v>
      </c>
      <c r="K3864">
        <v>1332378726</v>
      </c>
      <c r="L3864" s="15">
        <f>(((K3864/60)/60)/24)+DATE(1970,1,1)</f>
        <v>40990.050069444449</v>
      </c>
      <c r="M3864" s="63">
        <f>DATEDIF(L3864,J3864,"D")</f>
        <v>60</v>
      </c>
      <c r="N3864" s="5">
        <v>60</v>
      </c>
      <c r="O3864" t="b">
        <v>0</v>
      </c>
      <c r="P3864">
        <v>0</v>
      </c>
      <c r="Q3864" t="b">
        <v>0</v>
      </c>
      <c r="R3864" t="s">
        <v>8290</v>
      </c>
      <c r="S3864" s="2">
        <f>IF(E3864=0,0,E3864/D3864*100)</f>
        <v>0</v>
      </c>
      <c r="T3864" s="4">
        <f>IF(E3864=0,0,E3864/P3864)</f>
        <v>0</v>
      </c>
      <c r="U3864" t="str">
        <f>PROPER(LEFT(R3864,(SEARCH("/",R3864)-2)+1))</f>
        <v>Publishing</v>
      </c>
      <c r="V3864" t="str">
        <f>PROPER(RIGHT(R3864,LEN(R3864)-SEARCH("/",R3864)))</f>
        <v>Art Books</v>
      </c>
    </row>
    <row r="3865" spans="1:22" x14ac:dyDescent="0.25">
      <c r="A3865">
        <v>1594</v>
      </c>
      <c r="B3865" s="7" t="s">
        <v>1595</v>
      </c>
      <c r="C3865" s="7" t="s">
        <v>5704</v>
      </c>
      <c r="D3865" s="4">
        <v>1000</v>
      </c>
      <c r="E3865" s="4">
        <v>205</v>
      </c>
      <c r="F3865" t="s">
        <v>8221</v>
      </c>
      <c r="G3865" t="s">
        <v>8224</v>
      </c>
      <c r="H3865" t="s">
        <v>8246</v>
      </c>
      <c r="I3865">
        <v>1463329260</v>
      </c>
      <c r="J3865" s="11">
        <f>(((I3865/60)/60)/24)+DATE(1970,1,1)</f>
        <v>42505.681249999994</v>
      </c>
      <c r="K3865">
        <v>1458147982</v>
      </c>
      <c r="L3865" s="15">
        <f>(((K3865/60)/60)/24)+DATE(1970,1,1)</f>
        <v>42445.712754629625</v>
      </c>
      <c r="M3865" s="63">
        <f>DATEDIF(L3865,J3865,"D")</f>
        <v>60</v>
      </c>
      <c r="N3865" s="5">
        <v>60</v>
      </c>
      <c r="O3865" t="b">
        <v>0</v>
      </c>
      <c r="P3865">
        <v>10</v>
      </c>
      <c r="Q3865" t="b">
        <v>0</v>
      </c>
      <c r="R3865" t="s">
        <v>8291</v>
      </c>
      <c r="S3865" s="2">
        <f>IF(E3865=0,0,E3865/D3865*100)</f>
        <v>20.5</v>
      </c>
      <c r="T3865" s="4">
        <f>IF(E3865=0,0,E3865/P3865)</f>
        <v>20.5</v>
      </c>
      <c r="U3865" t="str">
        <f>PROPER(LEFT(R3865,(SEARCH("/",R3865)-2)+1))</f>
        <v>Photography</v>
      </c>
      <c r="V3865" t="str">
        <f>PROPER(RIGHT(R3865,LEN(R3865)-SEARCH("/",R3865)))</f>
        <v>Places</v>
      </c>
    </row>
    <row r="3866" spans="1:22" x14ac:dyDescent="0.25">
      <c r="A3866">
        <v>1598</v>
      </c>
      <c r="B3866" s="7" t="s">
        <v>1599</v>
      </c>
      <c r="C3866" s="7" t="s">
        <v>5708</v>
      </c>
      <c r="D3866" s="4">
        <v>800</v>
      </c>
      <c r="E3866" s="4">
        <v>1</v>
      </c>
      <c r="F3866" t="s">
        <v>8221</v>
      </c>
      <c r="G3866" t="s">
        <v>8224</v>
      </c>
      <c r="H3866" t="s">
        <v>8246</v>
      </c>
      <c r="I3866">
        <v>1437926458</v>
      </c>
      <c r="J3866" s="11">
        <f>(((I3866/60)/60)/24)+DATE(1970,1,1)</f>
        <v>42211.667337962965</v>
      </c>
      <c r="K3866">
        <v>1432742458</v>
      </c>
      <c r="L3866" s="15">
        <f>(((K3866/60)/60)/24)+DATE(1970,1,1)</f>
        <v>42151.667337962965</v>
      </c>
      <c r="M3866" s="63">
        <f>DATEDIF(L3866,J3866,"D")</f>
        <v>60</v>
      </c>
      <c r="N3866" s="5">
        <v>60</v>
      </c>
      <c r="O3866" t="b">
        <v>0</v>
      </c>
      <c r="P3866">
        <v>1</v>
      </c>
      <c r="Q3866" t="b">
        <v>0</v>
      </c>
      <c r="R3866" t="s">
        <v>8291</v>
      </c>
      <c r="S3866" s="2">
        <f>IF(E3866=0,0,E3866/D3866*100)</f>
        <v>0.125</v>
      </c>
      <c r="T3866" s="4">
        <f>IF(E3866=0,0,E3866/P3866)</f>
        <v>1</v>
      </c>
      <c r="U3866" t="str">
        <f>PROPER(LEFT(R3866,(SEARCH("/",R3866)-2)+1))</f>
        <v>Photography</v>
      </c>
      <c r="V3866" t="str">
        <f>PROPER(RIGHT(R3866,LEN(R3866)-SEARCH("/",R3866)))</f>
        <v>Places</v>
      </c>
    </row>
    <row r="3867" spans="1:22" x14ac:dyDescent="0.25">
      <c r="A3867">
        <v>1603</v>
      </c>
      <c r="B3867" s="7" t="s">
        <v>1604</v>
      </c>
      <c r="C3867" s="7" t="s">
        <v>5713</v>
      </c>
      <c r="D3867" s="4">
        <v>2000</v>
      </c>
      <c r="E3867" s="4">
        <v>2000.66</v>
      </c>
      <c r="F3867" t="s">
        <v>8219</v>
      </c>
      <c r="G3867" t="s">
        <v>8224</v>
      </c>
      <c r="H3867" t="s">
        <v>8246</v>
      </c>
      <c r="I3867">
        <v>1327723459</v>
      </c>
      <c r="J3867" s="11">
        <f>(((I3867/60)/60)/24)+DATE(1970,1,1)</f>
        <v>40936.169664351852</v>
      </c>
      <c r="K3867">
        <v>1322539459</v>
      </c>
      <c r="L3867" s="15">
        <f>(((K3867/60)/60)/24)+DATE(1970,1,1)</f>
        <v>40876.169664351852</v>
      </c>
      <c r="M3867" s="63">
        <f>DATEDIF(L3867,J3867,"D")</f>
        <v>60</v>
      </c>
      <c r="N3867" s="5">
        <v>60</v>
      </c>
      <c r="O3867" t="b">
        <v>0</v>
      </c>
      <c r="P3867">
        <v>30</v>
      </c>
      <c r="Q3867" t="b">
        <v>1</v>
      </c>
      <c r="R3867" t="s">
        <v>8276</v>
      </c>
      <c r="S3867" s="2">
        <f>IF(E3867=0,0,E3867/D3867*100)</f>
        <v>100.03299999999999</v>
      </c>
      <c r="T3867" s="4">
        <f>IF(E3867=0,0,E3867/P3867)</f>
        <v>66.688666666666663</v>
      </c>
      <c r="U3867" t="str">
        <f>PROPER(LEFT(R3867,(SEARCH("/",R3867)-2)+1))</f>
        <v>Music</v>
      </c>
      <c r="V3867" t="str">
        <f>PROPER(RIGHT(R3867,LEN(R3867)-SEARCH("/",R3867)))</f>
        <v>Rock</v>
      </c>
    </row>
    <row r="3868" spans="1:22" x14ac:dyDescent="0.25">
      <c r="A3868">
        <v>1614</v>
      </c>
      <c r="B3868" s="7" t="s">
        <v>1615</v>
      </c>
      <c r="C3868" s="7" t="s">
        <v>5724</v>
      </c>
      <c r="D3868" s="4">
        <v>5000</v>
      </c>
      <c r="E3868" s="4">
        <v>5135</v>
      </c>
      <c r="F3868" t="s">
        <v>8219</v>
      </c>
      <c r="G3868" t="s">
        <v>8224</v>
      </c>
      <c r="H3868" t="s">
        <v>8246</v>
      </c>
      <c r="I3868">
        <v>1407085200</v>
      </c>
      <c r="J3868" s="11">
        <f>(((I3868/60)/60)/24)+DATE(1970,1,1)</f>
        <v>41854.708333333336</v>
      </c>
      <c r="K3868">
        <v>1401924769</v>
      </c>
      <c r="L3868" s="15">
        <f>(((K3868/60)/60)/24)+DATE(1970,1,1)</f>
        <v>41794.981122685182</v>
      </c>
      <c r="M3868" s="63">
        <f>DATEDIF(L3868,J3868,"D")</f>
        <v>60</v>
      </c>
      <c r="N3868" s="5">
        <v>60</v>
      </c>
      <c r="O3868" t="b">
        <v>0</v>
      </c>
      <c r="P3868">
        <v>77</v>
      </c>
      <c r="Q3868" t="b">
        <v>1</v>
      </c>
      <c r="R3868" t="s">
        <v>8276</v>
      </c>
      <c r="S3868" s="2">
        <f>IF(E3868=0,0,E3868/D3868*100)</f>
        <v>102.69999999999999</v>
      </c>
      <c r="T3868" s="4">
        <f>IF(E3868=0,0,E3868/P3868)</f>
        <v>66.688311688311686</v>
      </c>
      <c r="U3868" t="str">
        <f>PROPER(LEFT(R3868,(SEARCH("/",R3868)-2)+1))</f>
        <v>Music</v>
      </c>
      <c r="V3868" t="str">
        <f>PROPER(RIGHT(R3868,LEN(R3868)-SEARCH("/",R3868)))</f>
        <v>Rock</v>
      </c>
    </row>
    <row r="3869" spans="1:22" x14ac:dyDescent="0.25">
      <c r="A3869">
        <v>1623</v>
      </c>
      <c r="B3869" s="7" t="s">
        <v>1624</v>
      </c>
      <c r="C3869" s="7" t="s">
        <v>5733</v>
      </c>
      <c r="D3869" s="4">
        <v>750</v>
      </c>
      <c r="E3869" s="4">
        <v>758</v>
      </c>
      <c r="F3869" t="s">
        <v>8219</v>
      </c>
      <c r="G3869" t="s">
        <v>8225</v>
      </c>
      <c r="H3869" t="s">
        <v>8247</v>
      </c>
      <c r="I3869">
        <v>1377621089</v>
      </c>
      <c r="J3869" s="11">
        <f>(((I3869/60)/60)/24)+DATE(1970,1,1)</f>
        <v>41513.688530092593</v>
      </c>
      <c r="K3869">
        <v>1372437089</v>
      </c>
      <c r="L3869" s="15">
        <f>(((K3869/60)/60)/24)+DATE(1970,1,1)</f>
        <v>41453.688530092593</v>
      </c>
      <c r="M3869" s="63">
        <f>DATEDIF(L3869,J3869,"D")</f>
        <v>60</v>
      </c>
      <c r="N3869" s="5">
        <v>60</v>
      </c>
      <c r="O3869" t="b">
        <v>0</v>
      </c>
      <c r="P3869">
        <v>18</v>
      </c>
      <c r="Q3869" t="b">
        <v>1</v>
      </c>
      <c r="R3869" t="s">
        <v>8276</v>
      </c>
      <c r="S3869" s="2">
        <f>IF(E3869=0,0,E3869/D3869*100)</f>
        <v>101.06666666666666</v>
      </c>
      <c r="T3869" s="4">
        <f>IF(E3869=0,0,E3869/P3869)</f>
        <v>42.111111111111114</v>
      </c>
      <c r="U3869" t="str">
        <f>PROPER(LEFT(R3869,(SEARCH("/",R3869)-2)+1))</f>
        <v>Music</v>
      </c>
      <c r="V3869" t="str">
        <f>PROPER(RIGHT(R3869,LEN(R3869)-SEARCH("/",R3869)))</f>
        <v>Rock</v>
      </c>
    </row>
    <row r="3870" spans="1:22" x14ac:dyDescent="0.25">
      <c r="A3870">
        <v>1632</v>
      </c>
      <c r="B3870" s="7" t="s">
        <v>1633</v>
      </c>
      <c r="C3870" s="7" t="s">
        <v>5742</v>
      </c>
      <c r="D3870" s="4">
        <v>4000</v>
      </c>
      <c r="E3870" s="4">
        <v>4065</v>
      </c>
      <c r="F3870" t="s">
        <v>8219</v>
      </c>
      <c r="G3870" t="s">
        <v>8224</v>
      </c>
      <c r="H3870" t="s">
        <v>8246</v>
      </c>
      <c r="I3870">
        <v>1316851854</v>
      </c>
      <c r="J3870" s="11">
        <f>(((I3870/60)/60)/24)+DATE(1970,1,1)</f>
        <v>40810.340902777774</v>
      </c>
      <c r="K3870">
        <v>1311667854</v>
      </c>
      <c r="L3870" s="15">
        <f>(((K3870/60)/60)/24)+DATE(1970,1,1)</f>
        <v>40750.340902777774</v>
      </c>
      <c r="M3870" s="63">
        <f>DATEDIF(L3870,J3870,"D")</f>
        <v>60</v>
      </c>
      <c r="N3870" s="5">
        <v>60</v>
      </c>
      <c r="O3870" t="b">
        <v>0</v>
      </c>
      <c r="P3870">
        <v>47</v>
      </c>
      <c r="Q3870" t="b">
        <v>1</v>
      </c>
      <c r="R3870" t="s">
        <v>8276</v>
      </c>
      <c r="S3870" s="2">
        <f>IF(E3870=0,0,E3870/D3870*100)</f>
        <v>101.62500000000001</v>
      </c>
      <c r="T3870" s="4">
        <f>IF(E3870=0,0,E3870/P3870)</f>
        <v>86.489361702127653</v>
      </c>
      <c r="U3870" t="str">
        <f>PROPER(LEFT(R3870,(SEARCH("/",R3870)-2)+1))</f>
        <v>Music</v>
      </c>
      <c r="V3870" t="str">
        <f>PROPER(RIGHT(R3870,LEN(R3870)-SEARCH("/",R3870)))</f>
        <v>Rock</v>
      </c>
    </row>
    <row r="3871" spans="1:22" x14ac:dyDescent="0.25">
      <c r="A3871">
        <v>1635</v>
      </c>
      <c r="B3871" s="7" t="s">
        <v>1636</v>
      </c>
      <c r="C3871" s="7" t="s">
        <v>5745</v>
      </c>
      <c r="D3871" s="4">
        <v>2000</v>
      </c>
      <c r="E3871" s="4">
        <v>2506</v>
      </c>
      <c r="F3871" t="s">
        <v>8219</v>
      </c>
      <c r="G3871" t="s">
        <v>8224</v>
      </c>
      <c r="H3871" t="s">
        <v>8246</v>
      </c>
      <c r="I3871">
        <v>1468270261</v>
      </c>
      <c r="J3871" s="11">
        <f>(((I3871/60)/60)/24)+DATE(1970,1,1)</f>
        <v>42562.868761574078</v>
      </c>
      <c r="K3871">
        <v>1463086261</v>
      </c>
      <c r="L3871" s="15">
        <f>(((K3871/60)/60)/24)+DATE(1970,1,1)</f>
        <v>42502.868761574078</v>
      </c>
      <c r="M3871" s="63">
        <f>DATEDIF(L3871,J3871,"D")</f>
        <v>60</v>
      </c>
      <c r="N3871" s="5">
        <v>60</v>
      </c>
      <c r="O3871" t="b">
        <v>0</v>
      </c>
      <c r="P3871">
        <v>37</v>
      </c>
      <c r="Q3871" t="b">
        <v>1</v>
      </c>
      <c r="R3871" t="s">
        <v>8276</v>
      </c>
      <c r="S3871" s="2">
        <f>IF(E3871=0,0,E3871/D3871*100)</f>
        <v>125.29999999999998</v>
      </c>
      <c r="T3871" s="4">
        <f>IF(E3871=0,0,E3871/P3871)</f>
        <v>67.729729729729726</v>
      </c>
      <c r="U3871" t="str">
        <f>PROPER(LEFT(R3871,(SEARCH("/",R3871)-2)+1))</f>
        <v>Music</v>
      </c>
      <c r="V3871" t="str">
        <f>PROPER(RIGHT(R3871,LEN(R3871)-SEARCH("/",R3871)))</f>
        <v>Rock</v>
      </c>
    </row>
    <row r="3872" spans="1:22" x14ac:dyDescent="0.25">
      <c r="A3872">
        <v>1644</v>
      </c>
      <c r="B3872" s="7" t="s">
        <v>1645</v>
      </c>
      <c r="C3872" s="7" t="s">
        <v>5754</v>
      </c>
      <c r="D3872" s="4">
        <v>10000</v>
      </c>
      <c r="E3872" s="4">
        <v>10950</v>
      </c>
      <c r="F3872" t="s">
        <v>8219</v>
      </c>
      <c r="G3872" t="s">
        <v>8224</v>
      </c>
      <c r="H3872" t="s">
        <v>8246</v>
      </c>
      <c r="I3872">
        <v>1353551160</v>
      </c>
      <c r="J3872" s="11">
        <f>(((I3872/60)/60)/24)+DATE(1970,1,1)</f>
        <v>41235.101388888892</v>
      </c>
      <c r="K3872">
        <v>1348363560</v>
      </c>
      <c r="L3872" s="15">
        <f>(((K3872/60)/60)/24)+DATE(1970,1,1)</f>
        <v>41175.05972222222</v>
      </c>
      <c r="M3872" s="63">
        <f>DATEDIF(L3872,J3872,"D")</f>
        <v>60</v>
      </c>
      <c r="N3872" s="5">
        <v>60</v>
      </c>
      <c r="O3872" t="b">
        <v>0</v>
      </c>
      <c r="P3872">
        <v>128</v>
      </c>
      <c r="Q3872" t="b">
        <v>1</v>
      </c>
      <c r="R3872" t="s">
        <v>8292</v>
      </c>
      <c r="S3872" s="2">
        <f>IF(E3872=0,0,E3872/D3872*100)</f>
        <v>109.5</v>
      </c>
      <c r="T3872" s="4">
        <f>IF(E3872=0,0,E3872/P3872)</f>
        <v>85.546875</v>
      </c>
      <c r="U3872" t="str">
        <f>PROPER(LEFT(R3872,(SEARCH("/",R3872)-2)+1))</f>
        <v>Music</v>
      </c>
      <c r="V3872" t="str">
        <f>PROPER(RIGHT(R3872,LEN(R3872)-SEARCH("/",R3872)))</f>
        <v>Pop</v>
      </c>
    </row>
    <row r="3873" spans="1:22" x14ac:dyDescent="0.25">
      <c r="A3873">
        <v>1662</v>
      </c>
      <c r="B3873" s="7" t="s">
        <v>1663</v>
      </c>
      <c r="C3873" s="7" t="s">
        <v>5772</v>
      </c>
      <c r="D3873" s="4">
        <v>8000</v>
      </c>
      <c r="E3873" s="4">
        <v>8211</v>
      </c>
      <c r="F3873" t="s">
        <v>8219</v>
      </c>
      <c r="G3873" t="s">
        <v>8224</v>
      </c>
      <c r="H3873" t="s">
        <v>8246</v>
      </c>
      <c r="I3873">
        <v>1325310336</v>
      </c>
      <c r="J3873" s="11">
        <f>(((I3873/60)/60)/24)+DATE(1970,1,1)</f>
        <v>40908.239999999998</v>
      </c>
      <c r="K3873">
        <v>1320122736</v>
      </c>
      <c r="L3873" s="15">
        <f>(((K3873/60)/60)/24)+DATE(1970,1,1)</f>
        <v>40848.198333333334</v>
      </c>
      <c r="M3873" s="63">
        <f>DATEDIF(L3873,J3873,"D")</f>
        <v>60</v>
      </c>
      <c r="N3873" s="5">
        <v>60</v>
      </c>
      <c r="O3873" t="b">
        <v>0</v>
      </c>
      <c r="P3873">
        <v>62</v>
      </c>
      <c r="Q3873" t="b">
        <v>1</v>
      </c>
      <c r="R3873" t="s">
        <v>8292</v>
      </c>
      <c r="S3873" s="2">
        <f>IF(E3873=0,0,E3873/D3873*100)</f>
        <v>102.6375</v>
      </c>
      <c r="T3873" s="4">
        <f>IF(E3873=0,0,E3873/P3873)</f>
        <v>132.43548387096774</v>
      </c>
      <c r="U3873" t="str">
        <f>PROPER(LEFT(R3873,(SEARCH("/",R3873)-2)+1))</f>
        <v>Music</v>
      </c>
      <c r="V3873" t="str">
        <f>PROPER(RIGHT(R3873,LEN(R3873)-SEARCH("/",R3873)))</f>
        <v>Pop</v>
      </c>
    </row>
    <row r="3874" spans="1:22" x14ac:dyDescent="0.25">
      <c r="A3874">
        <v>1669</v>
      </c>
      <c r="B3874" s="7" t="s">
        <v>1670</v>
      </c>
      <c r="C3874" s="7" t="s">
        <v>5779</v>
      </c>
      <c r="D3874" s="4">
        <v>2000</v>
      </c>
      <c r="E3874" s="4">
        <v>2795</v>
      </c>
      <c r="F3874" t="s">
        <v>8219</v>
      </c>
      <c r="G3874" t="s">
        <v>8224</v>
      </c>
      <c r="H3874" t="s">
        <v>8246</v>
      </c>
      <c r="I3874">
        <v>1464729276</v>
      </c>
      <c r="J3874" s="11">
        <f>(((I3874/60)/60)/24)+DATE(1970,1,1)</f>
        <v>42521.885138888887</v>
      </c>
      <c r="K3874">
        <v>1459545276</v>
      </c>
      <c r="L3874" s="15">
        <f>(((K3874/60)/60)/24)+DATE(1970,1,1)</f>
        <v>42461.885138888887</v>
      </c>
      <c r="M3874" s="63">
        <f>DATEDIF(L3874,J3874,"D")</f>
        <v>60</v>
      </c>
      <c r="N3874" s="5">
        <v>60</v>
      </c>
      <c r="O3874" t="b">
        <v>0</v>
      </c>
      <c r="P3874">
        <v>52</v>
      </c>
      <c r="Q3874" t="b">
        <v>1</v>
      </c>
      <c r="R3874" t="s">
        <v>8292</v>
      </c>
      <c r="S3874" s="2">
        <f>IF(E3874=0,0,E3874/D3874*100)</f>
        <v>139.75</v>
      </c>
      <c r="T3874" s="4">
        <f>IF(E3874=0,0,E3874/P3874)</f>
        <v>53.75</v>
      </c>
      <c r="U3874" t="str">
        <f>PROPER(LEFT(R3874,(SEARCH("/",R3874)-2)+1))</f>
        <v>Music</v>
      </c>
      <c r="V3874" t="str">
        <f>PROPER(RIGHT(R3874,LEN(R3874)-SEARCH("/",R3874)))</f>
        <v>Pop</v>
      </c>
    </row>
    <row r="3875" spans="1:22" x14ac:dyDescent="0.25">
      <c r="A3875">
        <v>1677</v>
      </c>
      <c r="B3875" s="7" t="s">
        <v>1678</v>
      </c>
      <c r="C3875" s="7" t="s">
        <v>5787</v>
      </c>
      <c r="D3875" s="4">
        <v>6000</v>
      </c>
      <c r="E3875" s="4">
        <v>6700</v>
      </c>
      <c r="F3875" t="s">
        <v>8219</v>
      </c>
      <c r="G3875" t="s">
        <v>8227</v>
      </c>
      <c r="H3875" t="s">
        <v>8249</v>
      </c>
      <c r="I3875">
        <v>1460786340</v>
      </c>
      <c r="J3875" s="11">
        <f>(((I3875/60)/60)/24)+DATE(1970,1,1)</f>
        <v>42476.249305555553</v>
      </c>
      <c r="K3875">
        <v>1455615976</v>
      </c>
      <c r="L3875" s="15">
        <f>(((K3875/60)/60)/24)+DATE(1970,1,1)</f>
        <v>42416.407129629632</v>
      </c>
      <c r="M3875" s="63">
        <f>DATEDIF(L3875,J3875,"D")</f>
        <v>60</v>
      </c>
      <c r="N3875" s="5">
        <v>60</v>
      </c>
      <c r="O3875" t="b">
        <v>0</v>
      </c>
      <c r="P3875">
        <v>42</v>
      </c>
      <c r="Q3875" t="b">
        <v>1</v>
      </c>
      <c r="R3875" t="s">
        <v>8292</v>
      </c>
      <c r="S3875" s="2">
        <f>IF(E3875=0,0,E3875/D3875*100)</f>
        <v>111.66666666666667</v>
      </c>
      <c r="T3875" s="4">
        <f>IF(E3875=0,0,E3875/P3875)</f>
        <v>159.52380952380952</v>
      </c>
      <c r="U3875" t="str">
        <f>PROPER(LEFT(R3875,(SEARCH("/",R3875)-2)+1))</f>
        <v>Music</v>
      </c>
      <c r="V3875" t="str">
        <f>PROPER(RIGHT(R3875,LEN(R3875)-SEARCH("/",R3875)))</f>
        <v>Pop</v>
      </c>
    </row>
    <row r="3876" spans="1:22" x14ac:dyDescent="0.25">
      <c r="A3876">
        <v>1682</v>
      </c>
      <c r="B3876" s="7" t="s">
        <v>1683</v>
      </c>
      <c r="C3876" s="7" t="s">
        <v>5792</v>
      </c>
      <c r="D3876" s="4">
        <v>6000</v>
      </c>
      <c r="E3876" s="4">
        <v>0</v>
      </c>
      <c r="F3876" t="s">
        <v>8222</v>
      </c>
      <c r="G3876" t="s">
        <v>8224</v>
      </c>
      <c r="H3876" t="s">
        <v>8246</v>
      </c>
      <c r="I3876">
        <v>1492142860</v>
      </c>
      <c r="J3876" s="11">
        <f>(((I3876/60)/60)/24)+DATE(1970,1,1)</f>
        <v>42839.171990740739</v>
      </c>
      <c r="K3876">
        <v>1486962460</v>
      </c>
      <c r="L3876" s="15">
        <f>(((K3876/60)/60)/24)+DATE(1970,1,1)</f>
        <v>42779.21365740741</v>
      </c>
      <c r="M3876" s="63">
        <f>DATEDIF(L3876,J3876,"D")</f>
        <v>60</v>
      </c>
      <c r="N3876" s="5">
        <v>60</v>
      </c>
      <c r="O3876" t="b">
        <v>0</v>
      </c>
      <c r="P3876">
        <v>0</v>
      </c>
      <c r="Q3876" t="b">
        <v>0</v>
      </c>
      <c r="R3876" t="s">
        <v>8293</v>
      </c>
      <c r="S3876" s="2">
        <f>IF(E3876=0,0,E3876/D3876*100)</f>
        <v>0</v>
      </c>
      <c r="T3876" s="4">
        <f>IF(E3876=0,0,E3876/P3876)</f>
        <v>0</v>
      </c>
      <c r="U3876" t="str">
        <f>PROPER(LEFT(R3876,(SEARCH("/",R3876)-2)+1))</f>
        <v>Music</v>
      </c>
      <c r="V3876" t="str">
        <f>PROPER(RIGHT(R3876,LEN(R3876)-SEARCH("/",R3876)))</f>
        <v>Faith</v>
      </c>
    </row>
    <row r="3877" spans="1:22" x14ac:dyDescent="0.25">
      <c r="A3877">
        <v>1686</v>
      </c>
      <c r="B3877" s="7" t="s">
        <v>1687</v>
      </c>
      <c r="C3877" s="7" t="s">
        <v>5796</v>
      </c>
      <c r="D3877" s="4">
        <v>5000</v>
      </c>
      <c r="E3877" s="4">
        <v>18</v>
      </c>
      <c r="F3877" t="s">
        <v>8222</v>
      </c>
      <c r="G3877" t="s">
        <v>8229</v>
      </c>
      <c r="H3877" t="s">
        <v>8251</v>
      </c>
      <c r="I3877">
        <v>1493320519</v>
      </c>
      <c r="J3877" s="11">
        <f>(((I3877/60)/60)/24)+DATE(1970,1,1)</f>
        <v>42852.802303240736</v>
      </c>
      <c r="K3877">
        <v>1488140119</v>
      </c>
      <c r="L3877" s="15">
        <f>(((K3877/60)/60)/24)+DATE(1970,1,1)</f>
        <v>42792.843969907408</v>
      </c>
      <c r="M3877" s="63">
        <f>DATEDIF(L3877,J3877,"D")</f>
        <v>60</v>
      </c>
      <c r="N3877" s="5">
        <v>60</v>
      </c>
      <c r="O3877" t="b">
        <v>0</v>
      </c>
      <c r="P3877">
        <v>1</v>
      </c>
      <c r="Q3877" t="b">
        <v>0</v>
      </c>
      <c r="R3877" t="s">
        <v>8293</v>
      </c>
      <c r="S3877" s="2">
        <f>IF(E3877=0,0,E3877/D3877*100)</f>
        <v>0.36</v>
      </c>
      <c r="T3877" s="4">
        <f>IF(E3877=0,0,E3877/P3877)</f>
        <v>18</v>
      </c>
      <c r="U3877" t="str">
        <f>PROPER(LEFT(R3877,(SEARCH("/",R3877)-2)+1))</f>
        <v>Music</v>
      </c>
      <c r="V3877" t="str">
        <f>PROPER(RIGHT(R3877,LEN(R3877)-SEARCH("/",R3877)))</f>
        <v>Faith</v>
      </c>
    </row>
    <row r="3878" spans="1:22" x14ac:dyDescent="0.25">
      <c r="A3878">
        <v>1703</v>
      </c>
      <c r="B3878" s="7" t="s">
        <v>1704</v>
      </c>
      <c r="C3878" s="7" t="s">
        <v>5813</v>
      </c>
      <c r="D3878" s="4">
        <v>5000</v>
      </c>
      <c r="E3878" s="4">
        <v>51</v>
      </c>
      <c r="F3878" t="s">
        <v>8221</v>
      </c>
      <c r="G3878" t="s">
        <v>8224</v>
      </c>
      <c r="H3878" t="s">
        <v>8246</v>
      </c>
      <c r="I3878">
        <v>1441003537</v>
      </c>
      <c r="J3878" s="11">
        <f>(((I3878/60)/60)/24)+DATE(1970,1,1)</f>
        <v>42247.281678240746</v>
      </c>
      <c r="K3878">
        <v>1435819537</v>
      </c>
      <c r="L3878" s="15">
        <f>(((K3878/60)/60)/24)+DATE(1970,1,1)</f>
        <v>42187.281678240746</v>
      </c>
      <c r="M3878" s="63">
        <f>DATEDIF(L3878,J3878,"D")</f>
        <v>60</v>
      </c>
      <c r="N3878" s="5">
        <v>60</v>
      </c>
      <c r="O3878" t="b">
        <v>0</v>
      </c>
      <c r="P3878">
        <v>2</v>
      </c>
      <c r="Q3878" t="b">
        <v>0</v>
      </c>
      <c r="R3878" t="s">
        <v>8293</v>
      </c>
      <c r="S3878" s="2">
        <f>IF(E3878=0,0,E3878/D3878*100)</f>
        <v>1.02</v>
      </c>
      <c r="T3878" s="4">
        <f>IF(E3878=0,0,E3878/P3878)</f>
        <v>25.5</v>
      </c>
      <c r="U3878" t="str">
        <f>PROPER(LEFT(R3878,(SEARCH("/",R3878)-2)+1))</f>
        <v>Music</v>
      </c>
      <c r="V3878" t="str">
        <f>PROPER(RIGHT(R3878,LEN(R3878)-SEARCH("/",R3878)))</f>
        <v>Faith</v>
      </c>
    </row>
    <row r="3879" spans="1:22" x14ac:dyDescent="0.25">
      <c r="A3879">
        <v>1706</v>
      </c>
      <c r="B3879" s="7" t="s">
        <v>1707</v>
      </c>
      <c r="C3879" s="7" t="s">
        <v>5816</v>
      </c>
      <c r="D3879" s="4">
        <v>5500</v>
      </c>
      <c r="E3879" s="4">
        <v>0</v>
      </c>
      <c r="F3879" t="s">
        <v>8221</v>
      </c>
      <c r="G3879" t="s">
        <v>8236</v>
      </c>
      <c r="H3879" t="s">
        <v>8249</v>
      </c>
      <c r="I3879">
        <v>1440314472</v>
      </c>
      <c r="J3879" s="11">
        <f>(((I3879/60)/60)/24)+DATE(1970,1,1)</f>
        <v>42239.306388888886</v>
      </c>
      <c r="K3879">
        <v>1435130472</v>
      </c>
      <c r="L3879" s="15">
        <f>(((K3879/60)/60)/24)+DATE(1970,1,1)</f>
        <v>42179.306388888886</v>
      </c>
      <c r="M3879" s="63">
        <f>DATEDIF(L3879,J3879,"D")</f>
        <v>60</v>
      </c>
      <c r="N3879" s="5">
        <v>60</v>
      </c>
      <c r="O3879" t="b">
        <v>0</v>
      </c>
      <c r="P3879">
        <v>0</v>
      </c>
      <c r="Q3879" t="b">
        <v>0</v>
      </c>
      <c r="R3879" t="s">
        <v>8293</v>
      </c>
      <c r="S3879" s="2">
        <f>IF(E3879=0,0,E3879/D3879*100)</f>
        <v>0</v>
      </c>
      <c r="T3879" s="4">
        <f>IF(E3879=0,0,E3879/P3879)</f>
        <v>0</v>
      </c>
      <c r="U3879" t="str">
        <f>PROPER(LEFT(R3879,(SEARCH("/",R3879)-2)+1))</f>
        <v>Music</v>
      </c>
      <c r="V3879" t="str">
        <f>PROPER(RIGHT(R3879,LEN(R3879)-SEARCH("/",R3879)))</f>
        <v>Faith</v>
      </c>
    </row>
    <row r="3880" spans="1:22" x14ac:dyDescent="0.25">
      <c r="A3880">
        <v>1712</v>
      </c>
      <c r="B3880" s="7" t="s">
        <v>1713</v>
      </c>
      <c r="C3880" s="7" t="s">
        <v>5822</v>
      </c>
      <c r="D3880" s="4">
        <v>5000</v>
      </c>
      <c r="E3880" s="4">
        <v>0</v>
      </c>
      <c r="F3880" t="s">
        <v>8221</v>
      </c>
      <c r="G3880" t="s">
        <v>8224</v>
      </c>
      <c r="H3880" t="s">
        <v>8246</v>
      </c>
      <c r="I3880">
        <v>1435701353</v>
      </c>
      <c r="J3880" s="11">
        <f>(((I3880/60)/60)/24)+DATE(1970,1,1)</f>
        <v>42185.913807870369</v>
      </c>
      <c r="K3880">
        <v>1430517353</v>
      </c>
      <c r="L3880" s="15">
        <f>(((K3880/60)/60)/24)+DATE(1970,1,1)</f>
        <v>42125.913807870369</v>
      </c>
      <c r="M3880" s="63">
        <f>DATEDIF(L3880,J3880,"D")</f>
        <v>60</v>
      </c>
      <c r="N3880" s="5">
        <v>60</v>
      </c>
      <c r="O3880" t="b">
        <v>0</v>
      </c>
      <c r="P3880">
        <v>0</v>
      </c>
      <c r="Q3880" t="b">
        <v>0</v>
      </c>
      <c r="R3880" t="s">
        <v>8293</v>
      </c>
      <c r="S3880" s="2">
        <f>IF(E3880=0,0,E3880/D3880*100)</f>
        <v>0</v>
      </c>
      <c r="T3880" s="4">
        <f>IF(E3880=0,0,E3880/P3880)</f>
        <v>0</v>
      </c>
      <c r="U3880" t="str">
        <f>PROPER(LEFT(R3880,(SEARCH("/",R3880)-2)+1))</f>
        <v>Music</v>
      </c>
      <c r="V3880" t="str">
        <f>PROPER(RIGHT(R3880,LEN(R3880)-SEARCH("/",R3880)))</f>
        <v>Faith</v>
      </c>
    </row>
    <row r="3881" spans="1:22" x14ac:dyDescent="0.25">
      <c r="A3881">
        <v>1729</v>
      </c>
      <c r="B3881" s="7" t="s">
        <v>1730</v>
      </c>
      <c r="C3881" s="7" t="s">
        <v>5839</v>
      </c>
      <c r="D3881" s="4">
        <v>10000</v>
      </c>
      <c r="E3881" s="4">
        <v>0</v>
      </c>
      <c r="F3881" t="s">
        <v>8221</v>
      </c>
      <c r="G3881" t="s">
        <v>8224</v>
      </c>
      <c r="H3881" t="s">
        <v>8246</v>
      </c>
      <c r="I3881">
        <v>1465521306</v>
      </c>
      <c r="J3881" s="11">
        <f>(((I3881/60)/60)/24)+DATE(1970,1,1)</f>
        <v>42531.052152777775</v>
      </c>
      <c r="K3881">
        <v>1460337306</v>
      </c>
      <c r="L3881" s="15">
        <f>(((K3881/60)/60)/24)+DATE(1970,1,1)</f>
        <v>42471.052152777775</v>
      </c>
      <c r="M3881" s="63">
        <f>DATEDIF(L3881,J3881,"D")</f>
        <v>60</v>
      </c>
      <c r="N3881" s="5">
        <v>60</v>
      </c>
      <c r="O3881" t="b">
        <v>0</v>
      </c>
      <c r="P3881">
        <v>0</v>
      </c>
      <c r="Q3881" t="b">
        <v>0</v>
      </c>
      <c r="R3881" t="s">
        <v>8293</v>
      </c>
      <c r="S3881" s="2">
        <f>IF(E3881=0,0,E3881/D3881*100)</f>
        <v>0</v>
      </c>
      <c r="T3881" s="4">
        <f>IF(E3881=0,0,E3881/P3881)</f>
        <v>0</v>
      </c>
      <c r="U3881" t="str">
        <f>PROPER(LEFT(R3881,(SEARCH("/",R3881)-2)+1))</f>
        <v>Music</v>
      </c>
      <c r="V3881" t="str">
        <f>PROPER(RIGHT(R3881,LEN(R3881)-SEARCH("/",R3881)))</f>
        <v>Faith</v>
      </c>
    </row>
    <row r="3882" spans="1:22" x14ac:dyDescent="0.25">
      <c r="A3882">
        <v>1732</v>
      </c>
      <c r="B3882" s="7" t="s">
        <v>1733</v>
      </c>
      <c r="C3882" s="7" t="s">
        <v>5842</v>
      </c>
      <c r="D3882" s="4">
        <v>4000</v>
      </c>
      <c r="E3882" s="4">
        <v>0</v>
      </c>
      <c r="F3882" t="s">
        <v>8221</v>
      </c>
      <c r="G3882" t="s">
        <v>8224</v>
      </c>
      <c r="H3882" t="s">
        <v>8246</v>
      </c>
      <c r="I3882">
        <v>1452920400</v>
      </c>
      <c r="J3882" s="11">
        <f>(((I3882/60)/60)/24)+DATE(1970,1,1)</f>
        <v>42385.208333333328</v>
      </c>
      <c r="K3882">
        <v>1447777481</v>
      </c>
      <c r="L3882" s="15">
        <f>(((K3882/60)/60)/24)+DATE(1970,1,1)</f>
        <v>42325.683807870373</v>
      </c>
      <c r="M3882" s="63">
        <f>DATEDIF(L3882,J3882,"D")</f>
        <v>60</v>
      </c>
      <c r="N3882" s="5">
        <v>60</v>
      </c>
      <c r="O3882" t="b">
        <v>0</v>
      </c>
      <c r="P3882">
        <v>0</v>
      </c>
      <c r="Q3882" t="b">
        <v>0</v>
      </c>
      <c r="R3882" t="s">
        <v>8293</v>
      </c>
      <c r="S3882" s="2">
        <f>IF(E3882=0,0,E3882/D3882*100)</f>
        <v>0</v>
      </c>
      <c r="T3882" s="4">
        <f>IF(E3882=0,0,E3882/P3882)</f>
        <v>0</v>
      </c>
      <c r="U3882" t="str">
        <f>PROPER(LEFT(R3882,(SEARCH("/",R3882)-2)+1))</f>
        <v>Music</v>
      </c>
      <c r="V3882" t="str">
        <f>PROPER(RIGHT(R3882,LEN(R3882)-SEARCH("/",R3882)))</f>
        <v>Faith</v>
      </c>
    </row>
    <row r="3883" spans="1:22" x14ac:dyDescent="0.25">
      <c r="A3883">
        <v>1758</v>
      </c>
      <c r="B3883" s="7" t="s">
        <v>1759</v>
      </c>
      <c r="C3883" s="7" t="s">
        <v>5868</v>
      </c>
      <c r="D3883" s="4">
        <v>1000</v>
      </c>
      <c r="E3883" s="4">
        <v>1147</v>
      </c>
      <c r="F3883" t="s">
        <v>8219</v>
      </c>
      <c r="G3883" t="s">
        <v>8224</v>
      </c>
      <c r="H3883" t="s">
        <v>8246</v>
      </c>
      <c r="I3883">
        <v>1468536992</v>
      </c>
      <c r="J3883" s="11">
        <f>(((I3883/60)/60)/24)+DATE(1970,1,1)</f>
        <v>42565.955925925926</v>
      </c>
      <c r="K3883">
        <v>1463352992</v>
      </c>
      <c r="L3883" s="15">
        <f>(((K3883/60)/60)/24)+DATE(1970,1,1)</f>
        <v>42505.955925925926</v>
      </c>
      <c r="M3883" s="63">
        <f>DATEDIF(L3883,J3883,"D")</f>
        <v>60</v>
      </c>
      <c r="N3883" s="5">
        <v>60</v>
      </c>
      <c r="O3883" t="b">
        <v>0</v>
      </c>
      <c r="P3883">
        <v>27</v>
      </c>
      <c r="Q3883" t="b">
        <v>1</v>
      </c>
      <c r="R3883" t="s">
        <v>8285</v>
      </c>
      <c r="S3883" s="2">
        <f>IF(E3883=0,0,E3883/D3883*100)</f>
        <v>114.7</v>
      </c>
      <c r="T3883" s="4">
        <f>IF(E3883=0,0,E3883/P3883)</f>
        <v>42.481481481481481</v>
      </c>
      <c r="U3883" t="str">
        <f>PROPER(LEFT(R3883,(SEARCH("/",R3883)-2)+1))</f>
        <v>Photography</v>
      </c>
      <c r="V3883" t="str">
        <f>PROPER(RIGHT(R3883,LEN(R3883)-SEARCH("/",R3883)))</f>
        <v>Photobooks</v>
      </c>
    </row>
    <row r="3884" spans="1:22" x14ac:dyDescent="0.25">
      <c r="A3884">
        <v>1768</v>
      </c>
      <c r="B3884" s="7" t="s">
        <v>1769</v>
      </c>
      <c r="C3884" s="7" t="s">
        <v>5878</v>
      </c>
      <c r="D3884" s="4">
        <v>5000</v>
      </c>
      <c r="E3884" s="4">
        <v>187</v>
      </c>
      <c r="F3884" t="s">
        <v>8221</v>
      </c>
      <c r="G3884" t="s">
        <v>8224</v>
      </c>
      <c r="H3884" t="s">
        <v>8246</v>
      </c>
      <c r="I3884">
        <v>1411824444</v>
      </c>
      <c r="J3884" s="11">
        <f>(((I3884/60)/60)/24)+DATE(1970,1,1)</f>
        <v>41909.560694444444</v>
      </c>
      <c r="K3884">
        <v>1406640444</v>
      </c>
      <c r="L3884" s="15">
        <f>(((K3884/60)/60)/24)+DATE(1970,1,1)</f>
        <v>41849.560694444444</v>
      </c>
      <c r="M3884" s="63">
        <f>DATEDIF(L3884,J3884,"D")</f>
        <v>60</v>
      </c>
      <c r="N3884" s="5">
        <v>60</v>
      </c>
      <c r="O3884" t="b">
        <v>1</v>
      </c>
      <c r="P3884">
        <v>15</v>
      </c>
      <c r="Q3884" t="b">
        <v>0</v>
      </c>
      <c r="R3884" t="s">
        <v>8285</v>
      </c>
      <c r="S3884" s="2">
        <f>IF(E3884=0,0,E3884/D3884*100)</f>
        <v>3.74</v>
      </c>
      <c r="T3884" s="4">
        <f>IF(E3884=0,0,E3884/P3884)</f>
        <v>12.466666666666667</v>
      </c>
      <c r="U3884" t="str">
        <f>PROPER(LEFT(R3884,(SEARCH("/",R3884)-2)+1))</f>
        <v>Photography</v>
      </c>
      <c r="V3884" t="str">
        <f>PROPER(RIGHT(R3884,LEN(R3884)-SEARCH("/",R3884)))</f>
        <v>Photobooks</v>
      </c>
    </row>
    <row r="3885" spans="1:22" x14ac:dyDescent="0.25">
      <c r="A3885">
        <v>1772</v>
      </c>
      <c r="B3885" s="7" t="s">
        <v>1773</v>
      </c>
      <c r="C3885" s="7" t="s">
        <v>5882</v>
      </c>
      <c r="D3885" s="4">
        <v>5500</v>
      </c>
      <c r="E3885" s="4">
        <v>858</v>
      </c>
      <c r="F3885" t="s">
        <v>8221</v>
      </c>
      <c r="G3885" t="s">
        <v>8225</v>
      </c>
      <c r="H3885" t="s">
        <v>8247</v>
      </c>
      <c r="I3885">
        <v>1404666836</v>
      </c>
      <c r="J3885" s="11">
        <f>(((I3885/60)/60)/24)+DATE(1970,1,1)</f>
        <v>41826.718009259261</v>
      </c>
      <c r="K3885">
        <v>1399482836</v>
      </c>
      <c r="L3885" s="15">
        <f>(((K3885/60)/60)/24)+DATE(1970,1,1)</f>
        <v>41766.718009259261</v>
      </c>
      <c r="M3885" s="63">
        <f>DATEDIF(L3885,J3885,"D")</f>
        <v>60</v>
      </c>
      <c r="N3885" s="5">
        <v>60</v>
      </c>
      <c r="O3885" t="b">
        <v>1</v>
      </c>
      <c r="P3885">
        <v>19</v>
      </c>
      <c r="Q3885" t="b">
        <v>0</v>
      </c>
      <c r="R3885" t="s">
        <v>8285</v>
      </c>
      <c r="S3885" s="2">
        <f>IF(E3885=0,0,E3885/D3885*100)</f>
        <v>15.6</v>
      </c>
      <c r="T3885" s="4">
        <f>IF(E3885=0,0,E3885/P3885)</f>
        <v>45.157894736842103</v>
      </c>
      <c r="U3885" t="str">
        <f>PROPER(LEFT(R3885,(SEARCH("/",R3885)-2)+1))</f>
        <v>Photography</v>
      </c>
      <c r="V3885" t="str">
        <f>PROPER(RIGHT(R3885,LEN(R3885)-SEARCH("/",R3885)))</f>
        <v>Photobooks</v>
      </c>
    </row>
    <row r="3886" spans="1:22" x14ac:dyDescent="0.25">
      <c r="A3886">
        <v>1780</v>
      </c>
      <c r="B3886" s="7" t="s">
        <v>1781</v>
      </c>
      <c r="C3886" s="7" t="s">
        <v>5890</v>
      </c>
      <c r="D3886" s="4">
        <v>30000</v>
      </c>
      <c r="E3886" s="4">
        <v>11923</v>
      </c>
      <c r="F3886" t="s">
        <v>8221</v>
      </c>
      <c r="G3886" t="s">
        <v>8224</v>
      </c>
      <c r="H3886" t="s">
        <v>8246</v>
      </c>
      <c r="I3886">
        <v>1467469510</v>
      </c>
      <c r="J3886" s="11">
        <f>(((I3886/60)/60)/24)+DATE(1970,1,1)</f>
        <v>42553.600810185191</v>
      </c>
      <c r="K3886">
        <v>1462285510</v>
      </c>
      <c r="L3886" s="15">
        <f>(((K3886/60)/60)/24)+DATE(1970,1,1)</f>
        <v>42493.600810185191</v>
      </c>
      <c r="M3886" s="63">
        <f>DATEDIF(L3886,J3886,"D")</f>
        <v>60</v>
      </c>
      <c r="N3886" s="5">
        <v>60</v>
      </c>
      <c r="O3886" t="b">
        <v>1</v>
      </c>
      <c r="P3886">
        <v>152</v>
      </c>
      <c r="Q3886" t="b">
        <v>0</v>
      </c>
      <c r="R3886" t="s">
        <v>8285</v>
      </c>
      <c r="S3886" s="2">
        <f>IF(E3886=0,0,E3886/D3886*100)</f>
        <v>39.743333333333339</v>
      </c>
      <c r="T3886" s="4">
        <f>IF(E3886=0,0,E3886/P3886)</f>
        <v>78.440789473684205</v>
      </c>
      <c r="U3886" t="str">
        <f>PROPER(LEFT(R3886,(SEARCH("/",R3886)-2)+1))</f>
        <v>Photography</v>
      </c>
      <c r="V3886" t="str">
        <f>PROPER(RIGHT(R3886,LEN(R3886)-SEARCH("/",R3886)))</f>
        <v>Photobooks</v>
      </c>
    </row>
    <row r="3887" spans="1:22" x14ac:dyDescent="0.25">
      <c r="A3887">
        <v>1789</v>
      </c>
      <c r="B3887" s="7" t="s">
        <v>1790</v>
      </c>
      <c r="C3887" s="7" t="s">
        <v>5899</v>
      </c>
      <c r="D3887" s="4">
        <v>8000</v>
      </c>
      <c r="E3887" s="4">
        <v>40</v>
      </c>
      <c r="F3887" t="s">
        <v>8221</v>
      </c>
      <c r="G3887" t="s">
        <v>8224</v>
      </c>
      <c r="H3887" t="s">
        <v>8246</v>
      </c>
      <c r="I3887">
        <v>1421042403</v>
      </c>
      <c r="J3887" s="11">
        <f>(((I3887/60)/60)/24)+DATE(1970,1,1)</f>
        <v>42016.250034722223</v>
      </c>
      <c r="K3887">
        <v>1415858403</v>
      </c>
      <c r="L3887" s="15">
        <f>(((K3887/60)/60)/24)+DATE(1970,1,1)</f>
        <v>41956.250034722223</v>
      </c>
      <c r="M3887" s="63">
        <f>DATEDIF(L3887,J3887,"D")</f>
        <v>60</v>
      </c>
      <c r="N3887" s="5">
        <v>60</v>
      </c>
      <c r="O3887" t="b">
        <v>1</v>
      </c>
      <c r="P3887">
        <v>4</v>
      </c>
      <c r="Q3887" t="b">
        <v>0</v>
      </c>
      <c r="R3887" t="s">
        <v>8285</v>
      </c>
      <c r="S3887" s="2">
        <f>IF(E3887=0,0,E3887/D3887*100)</f>
        <v>0.5</v>
      </c>
      <c r="T3887" s="4">
        <f>IF(E3887=0,0,E3887/P3887)</f>
        <v>10</v>
      </c>
      <c r="U3887" t="str">
        <f>PROPER(LEFT(R3887,(SEARCH("/",R3887)-2)+1))</f>
        <v>Photography</v>
      </c>
      <c r="V3887" t="str">
        <f>PROPER(RIGHT(R3887,LEN(R3887)-SEARCH("/",R3887)))</f>
        <v>Photobooks</v>
      </c>
    </row>
    <row r="3888" spans="1:22" x14ac:dyDescent="0.25">
      <c r="A3888">
        <v>1791</v>
      </c>
      <c r="B3888" s="7" t="s">
        <v>1792</v>
      </c>
      <c r="C3888" s="7" t="s">
        <v>5901</v>
      </c>
      <c r="D3888" s="4">
        <v>3000</v>
      </c>
      <c r="E3888" s="4">
        <v>107</v>
      </c>
      <c r="F3888" t="s">
        <v>8221</v>
      </c>
      <c r="G3888" t="s">
        <v>8225</v>
      </c>
      <c r="H3888" t="s">
        <v>8247</v>
      </c>
      <c r="I3888">
        <v>1422553565</v>
      </c>
      <c r="J3888" s="11">
        <f>(((I3888/60)/60)/24)+DATE(1970,1,1)</f>
        <v>42033.740335648152</v>
      </c>
      <c r="K3888">
        <v>1417369565</v>
      </c>
      <c r="L3888" s="15">
        <f>(((K3888/60)/60)/24)+DATE(1970,1,1)</f>
        <v>41973.740335648152</v>
      </c>
      <c r="M3888" s="63">
        <f>DATEDIF(L3888,J3888,"D")</f>
        <v>60</v>
      </c>
      <c r="N3888" s="5">
        <v>60</v>
      </c>
      <c r="O3888" t="b">
        <v>1</v>
      </c>
      <c r="P3888">
        <v>4</v>
      </c>
      <c r="Q3888" t="b">
        <v>0</v>
      </c>
      <c r="R3888" t="s">
        <v>8285</v>
      </c>
      <c r="S3888" s="2">
        <f>IF(E3888=0,0,E3888/D3888*100)</f>
        <v>3.5666666666666664</v>
      </c>
      <c r="T3888" s="4">
        <f>IF(E3888=0,0,E3888/P3888)</f>
        <v>26.75</v>
      </c>
      <c r="U3888" t="str">
        <f>PROPER(LEFT(R3888,(SEARCH("/",R3888)-2)+1))</f>
        <v>Photography</v>
      </c>
      <c r="V3888" t="str">
        <f>PROPER(RIGHT(R3888,LEN(R3888)-SEARCH("/",R3888)))</f>
        <v>Photobooks</v>
      </c>
    </row>
    <row r="3889" spans="1:22" x14ac:dyDescent="0.25">
      <c r="A3889">
        <v>1796</v>
      </c>
      <c r="B3889" s="7" t="s">
        <v>1797</v>
      </c>
      <c r="C3889" s="7" t="s">
        <v>5906</v>
      </c>
      <c r="D3889" s="4">
        <v>19000</v>
      </c>
      <c r="E3889" s="4">
        <v>4190</v>
      </c>
      <c r="F3889" t="s">
        <v>8221</v>
      </c>
      <c r="G3889" t="s">
        <v>8225</v>
      </c>
      <c r="H3889" t="s">
        <v>8247</v>
      </c>
      <c r="I3889">
        <v>1469356366</v>
      </c>
      <c r="J3889" s="11">
        <f>(((I3889/60)/60)/24)+DATE(1970,1,1)</f>
        <v>42575.439421296294</v>
      </c>
      <c r="K3889">
        <v>1464172366</v>
      </c>
      <c r="L3889" s="15">
        <f>(((K3889/60)/60)/24)+DATE(1970,1,1)</f>
        <v>42515.439421296294</v>
      </c>
      <c r="M3889" s="63">
        <f>DATEDIF(L3889,J3889,"D")</f>
        <v>60</v>
      </c>
      <c r="N3889" s="5">
        <v>60</v>
      </c>
      <c r="O3889" t="b">
        <v>1</v>
      </c>
      <c r="P3889">
        <v>86</v>
      </c>
      <c r="Q3889" t="b">
        <v>0</v>
      </c>
      <c r="R3889" t="s">
        <v>8285</v>
      </c>
      <c r="S3889" s="2">
        <f>IF(E3889=0,0,E3889/D3889*100)</f>
        <v>22.05263157894737</v>
      </c>
      <c r="T3889" s="4">
        <f>IF(E3889=0,0,E3889/P3889)</f>
        <v>48.720930232558139</v>
      </c>
      <c r="U3889" t="str">
        <f>PROPER(LEFT(R3889,(SEARCH("/",R3889)-2)+1))</f>
        <v>Photography</v>
      </c>
      <c r="V3889" t="str">
        <f>PROPER(RIGHT(R3889,LEN(R3889)-SEARCH("/",R3889)))</f>
        <v>Photobooks</v>
      </c>
    </row>
    <row r="3890" spans="1:22" x14ac:dyDescent="0.25">
      <c r="A3890">
        <v>1798</v>
      </c>
      <c r="B3890" s="7" t="s">
        <v>1799</v>
      </c>
      <c r="C3890" s="7" t="s">
        <v>5908</v>
      </c>
      <c r="D3890" s="4">
        <v>16000</v>
      </c>
      <c r="E3890" s="4">
        <v>2182</v>
      </c>
      <c r="F3890" t="s">
        <v>8221</v>
      </c>
      <c r="G3890" t="s">
        <v>8224</v>
      </c>
      <c r="H3890" t="s">
        <v>8246</v>
      </c>
      <c r="I3890">
        <v>1454572233</v>
      </c>
      <c r="J3890" s="11">
        <f>(((I3890/60)/60)/24)+DATE(1970,1,1)</f>
        <v>42404.32677083333</v>
      </c>
      <c r="K3890">
        <v>1449388233</v>
      </c>
      <c r="L3890" s="15">
        <f>(((K3890/60)/60)/24)+DATE(1970,1,1)</f>
        <v>42344.32677083333</v>
      </c>
      <c r="M3890" s="63">
        <f>DATEDIF(L3890,J3890,"D")</f>
        <v>60</v>
      </c>
      <c r="N3890" s="5">
        <v>60</v>
      </c>
      <c r="O3890" t="b">
        <v>1</v>
      </c>
      <c r="P3890">
        <v>37</v>
      </c>
      <c r="Q3890" t="b">
        <v>0</v>
      </c>
      <c r="R3890" t="s">
        <v>8285</v>
      </c>
      <c r="S3890" s="2">
        <f>IF(E3890=0,0,E3890/D3890*100)</f>
        <v>13.637499999999999</v>
      </c>
      <c r="T3890" s="4">
        <f>IF(E3890=0,0,E3890/P3890)</f>
        <v>58.972972972972975</v>
      </c>
      <c r="U3890" t="str">
        <f>PROPER(LEFT(R3890,(SEARCH("/",R3890)-2)+1))</f>
        <v>Photography</v>
      </c>
      <c r="V3890" t="str">
        <f>PROPER(RIGHT(R3890,LEN(R3890)-SEARCH("/",R3890)))</f>
        <v>Photobooks</v>
      </c>
    </row>
    <row r="3891" spans="1:22" x14ac:dyDescent="0.25">
      <c r="A3891">
        <v>1811</v>
      </c>
      <c r="B3891" s="7" t="s">
        <v>1812</v>
      </c>
      <c r="C3891" s="7" t="s">
        <v>5921</v>
      </c>
      <c r="D3891" s="4">
        <v>54000</v>
      </c>
      <c r="E3891" s="4">
        <v>40</v>
      </c>
      <c r="F3891" t="s">
        <v>8221</v>
      </c>
      <c r="G3891" t="s">
        <v>8224</v>
      </c>
      <c r="H3891" t="s">
        <v>8246</v>
      </c>
      <c r="I3891">
        <v>1414123200</v>
      </c>
      <c r="J3891" s="11">
        <f>(((I3891/60)/60)/24)+DATE(1970,1,1)</f>
        <v>41936.166666666664</v>
      </c>
      <c r="K3891">
        <v>1408962270</v>
      </c>
      <c r="L3891" s="15">
        <f>(((K3891/60)/60)/24)+DATE(1970,1,1)</f>
        <v>41876.433680555558</v>
      </c>
      <c r="M3891" s="63">
        <f>DATEDIF(L3891,J3891,"D")</f>
        <v>60</v>
      </c>
      <c r="N3891" s="5">
        <v>60</v>
      </c>
      <c r="O3891" t="b">
        <v>0</v>
      </c>
      <c r="P3891">
        <v>26</v>
      </c>
      <c r="Q3891" t="b">
        <v>0</v>
      </c>
      <c r="R3891" t="s">
        <v>8285</v>
      </c>
      <c r="S3891" s="2">
        <f>IF(E3891=0,0,E3891/D3891*100)</f>
        <v>7.407407407407407E-2</v>
      </c>
      <c r="T3891" s="4">
        <f>IF(E3891=0,0,E3891/P3891)</f>
        <v>1.5384615384615385</v>
      </c>
      <c r="U3891" t="str">
        <f>PROPER(LEFT(R3891,(SEARCH("/",R3891)-2)+1))</f>
        <v>Photography</v>
      </c>
      <c r="V3891" t="str">
        <f>PROPER(RIGHT(R3891,LEN(R3891)-SEARCH("/",R3891)))</f>
        <v>Photobooks</v>
      </c>
    </row>
    <row r="3892" spans="1:22" x14ac:dyDescent="0.25">
      <c r="A3892">
        <v>1817</v>
      </c>
      <c r="B3892" s="7" t="s">
        <v>1818</v>
      </c>
      <c r="C3892" s="7" t="s">
        <v>5927</v>
      </c>
      <c r="D3892" s="4">
        <v>18000</v>
      </c>
      <c r="E3892" s="4">
        <v>9419</v>
      </c>
      <c r="F3892" t="s">
        <v>8221</v>
      </c>
      <c r="G3892" t="s">
        <v>8224</v>
      </c>
      <c r="H3892" t="s">
        <v>8246</v>
      </c>
      <c r="I3892">
        <v>1485759540</v>
      </c>
      <c r="J3892" s="11">
        <f>(((I3892/60)/60)/24)+DATE(1970,1,1)</f>
        <v>42765.290972222225</v>
      </c>
      <c r="K3892">
        <v>1480607607</v>
      </c>
      <c r="L3892" s="15">
        <f>(((K3892/60)/60)/24)+DATE(1970,1,1)</f>
        <v>42705.662118055552</v>
      </c>
      <c r="M3892" s="63">
        <f>DATEDIF(L3892,J3892,"D")</f>
        <v>60</v>
      </c>
      <c r="N3892" s="5">
        <v>60</v>
      </c>
      <c r="O3892" t="b">
        <v>0</v>
      </c>
      <c r="P3892">
        <v>100</v>
      </c>
      <c r="Q3892" t="b">
        <v>0</v>
      </c>
      <c r="R3892" t="s">
        <v>8285</v>
      </c>
      <c r="S3892" s="2">
        <f>IF(E3892=0,0,E3892/D3892*100)</f>
        <v>52.327777777777776</v>
      </c>
      <c r="T3892" s="4">
        <f>IF(E3892=0,0,E3892/P3892)</f>
        <v>94.19</v>
      </c>
      <c r="U3892" t="str">
        <f>PROPER(LEFT(R3892,(SEARCH("/",R3892)-2)+1))</f>
        <v>Photography</v>
      </c>
      <c r="V3892" t="str">
        <f>PROPER(RIGHT(R3892,LEN(R3892)-SEARCH("/",R3892)))</f>
        <v>Photobooks</v>
      </c>
    </row>
    <row r="3893" spans="1:22" x14ac:dyDescent="0.25">
      <c r="A3893">
        <v>1837</v>
      </c>
      <c r="B3893" s="7" t="s">
        <v>1838</v>
      </c>
      <c r="C3893" s="7" t="s">
        <v>5947</v>
      </c>
      <c r="D3893" s="4">
        <v>600</v>
      </c>
      <c r="E3893" s="4">
        <v>1841</v>
      </c>
      <c r="F3893" t="s">
        <v>8219</v>
      </c>
      <c r="G3893" t="s">
        <v>8224</v>
      </c>
      <c r="H3893" t="s">
        <v>8246</v>
      </c>
      <c r="I3893">
        <v>1332029335</v>
      </c>
      <c r="J3893" s="11">
        <f>(((I3893/60)/60)/24)+DATE(1970,1,1)</f>
        <v>40986.006192129629</v>
      </c>
      <c r="K3893">
        <v>1326848935</v>
      </c>
      <c r="L3893" s="15">
        <f>(((K3893/60)/60)/24)+DATE(1970,1,1)</f>
        <v>40926.047858796301</v>
      </c>
      <c r="M3893" s="63">
        <f>DATEDIF(L3893,J3893,"D")</f>
        <v>60</v>
      </c>
      <c r="N3893" s="5">
        <v>60</v>
      </c>
      <c r="O3893" t="b">
        <v>0</v>
      </c>
      <c r="P3893">
        <v>30</v>
      </c>
      <c r="Q3893" t="b">
        <v>1</v>
      </c>
      <c r="R3893" t="s">
        <v>8276</v>
      </c>
      <c r="S3893" s="2">
        <f>IF(E3893=0,0,E3893/D3893*100)</f>
        <v>306.83333333333331</v>
      </c>
      <c r="T3893" s="4">
        <f>IF(E3893=0,0,E3893/P3893)</f>
        <v>61.366666666666667</v>
      </c>
      <c r="U3893" t="str">
        <f>PROPER(LEFT(R3893,(SEARCH("/",R3893)-2)+1))</f>
        <v>Music</v>
      </c>
      <c r="V3893" t="str">
        <f>PROPER(RIGHT(R3893,LEN(R3893)-SEARCH("/",R3893)))</f>
        <v>Rock</v>
      </c>
    </row>
    <row r="3894" spans="1:22" x14ac:dyDescent="0.25">
      <c r="A3894">
        <v>1858</v>
      </c>
      <c r="B3894" s="7" t="s">
        <v>1859</v>
      </c>
      <c r="C3894" s="7" t="s">
        <v>5968</v>
      </c>
      <c r="D3894" s="4">
        <v>5555.55</v>
      </c>
      <c r="E3894" s="4">
        <v>6041.55</v>
      </c>
      <c r="F3894" t="s">
        <v>8219</v>
      </c>
      <c r="G3894" t="s">
        <v>8224</v>
      </c>
      <c r="H3894" t="s">
        <v>8246</v>
      </c>
      <c r="I3894">
        <v>1324014521</v>
      </c>
      <c r="J3894" s="11">
        <f>(((I3894/60)/60)/24)+DATE(1970,1,1)</f>
        <v>40893.242141203707</v>
      </c>
      <c r="K3894">
        <v>1318826921</v>
      </c>
      <c r="L3894" s="15">
        <f>(((K3894/60)/60)/24)+DATE(1970,1,1)</f>
        <v>40833.200474537036</v>
      </c>
      <c r="M3894" s="63">
        <f>DATEDIF(L3894,J3894,"D")</f>
        <v>60</v>
      </c>
      <c r="N3894" s="5">
        <v>60</v>
      </c>
      <c r="O3894" t="b">
        <v>0</v>
      </c>
      <c r="P3894">
        <v>149</v>
      </c>
      <c r="Q3894" t="b">
        <v>1</v>
      </c>
      <c r="R3894" t="s">
        <v>8276</v>
      </c>
      <c r="S3894" s="2">
        <f>IF(E3894=0,0,E3894/D3894*100)</f>
        <v>108.74800874800874</v>
      </c>
      <c r="T3894" s="4">
        <f>IF(E3894=0,0,E3894/P3894)</f>
        <v>40.547315436241611</v>
      </c>
      <c r="U3894" t="str">
        <f>PROPER(LEFT(R3894,(SEARCH("/",R3894)-2)+1))</f>
        <v>Music</v>
      </c>
      <c r="V3894" t="str">
        <f>PROPER(RIGHT(R3894,LEN(R3894)-SEARCH("/",R3894)))</f>
        <v>Rock</v>
      </c>
    </row>
    <row r="3895" spans="1:22" x14ac:dyDescent="0.25">
      <c r="A3895">
        <v>1875</v>
      </c>
      <c r="B3895" s="7" t="s">
        <v>1876</v>
      </c>
      <c r="C3895" s="7" t="s">
        <v>5985</v>
      </c>
      <c r="D3895" s="4">
        <v>10000</v>
      </c>
      <c r="E3895" s="4">
        <v>51</v>
      </c>
      <c r="F3895" t="s">
        <v>8221</v>
      </c>
      <c r="G3895" t="s">
        <v>8224</v>
      </c>
      <c r="H3895" t="s">
        <v>8246</v>
      </c>
      <c r="I3895">
        <v>1470519308</v>
      </c>
      <c r="J3895" s="11">
        <f>(((I3895/60)/60)/24)+DATE(1970,1,1)</f>
        <v>42588.899398148147</v>
      </c>
      <c r="K3895">
        <v>1465335308</v>
      </c>
      <c r="L3895" s="15">
        <f>(((K3895/60)/60)/24)+DATE(1970,1,1)</f>
        <v>42528.899398148147</v>
      </c>
      <c r="M3895" s="63">
        <f>DATEDIF(L3895,J3895,"D")</f>
        <v>60</v>
      </c>
      <c r="N3895" s="5">
        <v>60</v>
      </c>
      <c r="O3895" t="b">
        <v>0</v>
      </c>
      <c r="P3895">
        <v>3</v>
      </c>
      <c r="Q3895" t="b">
        <v>0</v>
      </c>
      <c r="R3895" t="s">
        <v>8283</v>
      </c>
      <c r="S3895" s="2">
        <f>IF(E3895=0,0,E3895/D3895*100)</f>
        <v>0.51</v>
      </c>
      <c r="T3895" s="4">
        <f>IF(E3895=0,0,E3895/P3895)</f>
        <v>17</v>
      </c>
      <c r="U3895" t="str">
        <f>PROPER(LEFT(R3895,(SEARCH("/",R3895)-2)+1))</f>
        <v>Games</v>
      </c>
      <c r="V3895" t="str">
        <f>PROPER(RIGHT(R3895,LEN(R3895)-SEARCH("/",R3895)))</f>
        <v>Mobile Games</v>
      </c>
    </row>
    <row r="3896" spans="1:22" x14ac:dyDescent="0.25">
      <c r="A3896">
        <v>1903</v>
      </c>
      <c r="B3896" s="7" t="s">
        <v>1904</v>
      </c>
      <c r="C3896" s="7" t="s">
        <v>6013</v>
      </c>
      <c r="D3896" s="4">
        <v>3000</v>
      </c>
      <c r="E3896" s="4">
        <v>1398</v>
      </c>
      <c r="F3896" t="s">
        <v>8221</v>
      </c>
      <c r="G3896" t="s">
        <v>8224</v>
      </c>
      <c r="H3896" t="s">
        <v>8246</v>
      </c>
      <c r="I3896">
        <v>1485541791</v>
      </c>
      <c r="J3896" s="11">
        <f>(((I3896/60)/60)/24)+DATE(1970,1,1)</f>
        <v>42762.770729166667</v>
      </c>
      <c r="K3896">
        <v>1480357791</v>
      </c>
      <c r="L3896" s="15">
        <f>(((K3896/60)/60)/24)+DATE(1970,1,1)</f>
        <v>42702.770729166667</v>
      </c>
      <c r="M3896" s="63">
        <f>DATEDIF(L3896,J3896,"D")</f>
        <v>60</v>
      </c>
      <c r="N3896" s="5">
        <v>60</v>
      </c>
      <c r="O3896" t="b">
        <v>0</v>
      </c>
      <c r="P3896">
        <v>41</v>
      </c>
      <c r="Q3896" t="b">
        <v>0</v>
      </c>
      <c r="R3896" t="s">
        <v>8294</v>
      </c>
      <c r="S3896" s="2">
        <f>IF(E3896=0,0,E3896/D3896*100)</f>
        <v>46.6</v>
      </c>
      <c r="T3896" s="4">
        <f>IF(E3896=0,0,E3896/P3896)</f>
        <v>34.097560975609753</v>
      </c>
      <c r="U3896" t="str">
        <f>PROPER(LEFT(R3896,(SEARCH("/",R3896)-2)+1))</f>
        <v>Technology</v>
      </c>
      <c r="V3896" t="str">
        <f>PROPER(RIGHT(R3896,LEN(R3896)-SEARCH("/",R3896)))</f>
        <v>Gadgets</v>
      </c>
    </row>
    <row r="3897" spans="1:22" x14ac:dyDescent="0.25">
      <c r="A3897">
        <v>1930</v>
      </c>
      <c r="B3897" s="7" t="s">
        <v>1931</v>
      </c>
      <c r="C3897" s="7" t="s">
        <v>6040</v>
      </c>
      <c r="D3897" s="4">
        <v>1000</v>
      </c>
      <c r="E3897" s="4">
        <v>1270</v>
      </c>
      <c r="F3897" t="s">
        <v>8219</v>
      </c>
      <c r="G3897" t="s">
        <v>8224</v>
      </c>
      <c r="H3897" t="s">
        <v>8246</v>
      </c>
      <c r="I3897">
        <v>1373203482</v>
      </c>
      <c r="J3897" s="11">
        <f>(((I3897/60)/60)/24)+DATE(1970,1,1)</f>
        <v>41462.558819444443</v>
      </c>
      <c r="K3897">
        <v>1368019482</v>
      </c>
      <c r="L3897" s="15">
        <f>(((K3897/60)/60)/24)+DATE(1970,1,1)</f>
        <v>41402.558819444443</v>
      </c>
      <c r="M3897" s="63">
        <f>DATEDIF(L3897,J3897,"D")</f>
        <v>60</v>
      </c>
      <c r="N3897" s="5">
        <v>60</v>
      </c>
      <c r="O3897" t="b">
        <v>0</v>
      </c>
      <c r="P3897">
        <v>26</v>
      </c>
      <c r="Q3897" t="b">
        <v>1</v>
      </c>
      <c r="R3897" t="s">
        <v>8279</v>
      </c>
      <c r="S3897" s="2">
        <f>IF(E3897=0,0,E3897/D3897*100)</f>
        <v>127</v>
      </c>
      <c r="T3897" s="4">
        <f>IF(E3897=0,0,E3897/P3897)</f>
        <v>48.846153846153847</v>
      </c>
      <c r="U3897" t="str">
        <f>PROPER(LEFT(R3897,(SEARCH("/",R3897)-2)+1))</f>
        <v>Music</v>
      </c>
      <c r="V3897" t="str">
        <f>PROPER(RIGHT(R3897,LEN(R3897)-SEARCH("/",R3897)))</f>
        <v>Indie Rock</v>
      </c>
    </row>
    <row r="3898" spans="1:22" x14ac:dyDescent="0.25">
      <c r="A3898">
        <v>1946</v>
      </c>
      <c r="B3898" s="7" t="s">
        <v>1947</v>
      </c>
      <c r="C3898" s="7" t="s">
        <v>6056</v>
      </c>
      <c r="D3898" s="4">
        <v>7500</v>
      </c>
      <c r="E3898" s="4">
        <v>11231</v>
      </c>
      <c r="F3898" t="s">
        <v>8219</v>
      </c>
      <c r="G3898" t="s">
        <v>8224</v>
      </c>
      <c r="H3898" t="s">
        <v>8246</v>
      </c>
      <c r="I3898">
        <v>1397961361</v>
      </c>
      <c r="J3898" s="11">
        <f>(((I3898/60)/60)/24)+DATE(1970,1,1)</f>
        <v>41749.108344907407</v>
      </c>
      <c r="K3898">
        <v>1392780961</v>
      </c>
      <c r="L3898" s="15">
        <f>(((K3898/60)/60)/24)+DATE(1970,1,1)</f>
        <v>41689.150011574071</v>
      </c>
      <c r="M3898" s="63">
        <f>DATEDIF(L3898,J3898,"D")</f>
        <v>60</v>
      </c>
      <c r="N3898" s="5">
        <v>60</v>
      </c>
      <c r="O3898" t="b">
        <v>1</v>
      </c>
      <c r="P3898">
        <v>70</v>
      </c>
      <c r="Q3898" t="b">
        <v>1</v>
      </c>
      <c r="R3898" t="s">
        <v>8295</v>
      </c>
      <c r="S3898" s="2">
        <f>IF(E3898=0,0,E3898/D3898*100)</f>
        <v>149.74666666666667</v>
      </c>
      <c r="T3898" s="4">
        <f>IF(E3898=0,0,E3898/P3898)</f>
        <v>160.44285714285715</v>
      </c>
      <c r="U3898" t="str">
        <f>PROPER(LEFT(R3898,(SEARCH("/",R3898)-2)+1))</f>
        <v>Technology</v>
      </c>
      <c r="V3898" t="str">
        <f>PROPER(RIGHT(R3898,LEN(R3898)-SEARCH("/",R3898)))</f>
        <v>Hardware</v>
      </c>
    </row>
    <row r="3899" spans="1:22" x14ac:dyDescent="0.25">
      <c r="A3899">
        <v>1970</v>
      </c>
      <c r="B3899" s="7" t="s">
        <v>1971</v>
      </c>
      <c r="C3899" s="7" t="s">
        <v>6080</v>
      </c>
      <c r="D3899" s="4">
        <v>5000</v>
      </c>
      <c r="E3899" s="4">
        <v>56590</v>
      </c>
      <c r="F3899" t="s">
        <v>8219</v>
      </c>
      <c r="G3899" t="s">
        <v>8224</v>
      </c>
      <c r="H3899" t="s">
        <v>8246</v>
      </c>
      <c r="I3899">
        <v>1366429101</v>
      </c>
      <c r="J3899" s="11">
        <f>(((I3899/60)/60)/24)+DATE(1970,1,1)</f>
        <v>41384.151631944449</v>
      </c>
      <c r="K3899">
        <v>1361248701</v>
      </c>
      <c r="L3899" s="15">
        <f>(((K3899/60)/60)/24)+DATE(1970,1,1)</f>
        <v>41324.193298611113</v>
      </c>
      <c r="M3899" s="63">
        <f>DATEDIF(L3899,J3899,"D")</f>
        <v>60</v>
      </c>
      <c r="N3899" s="5">
        <v>60</v>
      </c>
      <c r="O3899" t="b">
        <v>1</v>
      </c>
      <c r="P3899">
        <v>701</v>
      </c>
      <c r="Q3899" t="b">
        <v>1</v>
      </c>
      <c r="R3899" t="s">
        <v>8295</v>
      </c>
      <c r="S3899" s="2">
        <f>IF(E3899=0,0,E3899/D3899*100)</f>
        <v>1131.8</v>
      </c>
      <c r="T3899" s="4">
        <f>IF(E3899=0,0,E3899/P3899)</f>
        <v>80.727532097004286</v>
      </c>
      <c r="U3899" t="str">
        <f>PROPER(LEFT(R3899,(SEARCH("/",R3899)-2)+1))</f>
        <v>Technology</v>
      </c>
      <c r="V3899" t="str">
        <f>PROPER(RIGHT(R3899,LEN(R3899)-SEARCH("/",R3899)))</f>
        <v>Hardware</v>
      </c>
    </row>
    <row r="3900" spans="1:22" x14ac:dyDescent="0.25">
      <c r="A3900">
        <v>1974</v>
      </c>
      <c r="B3900" s="7" t="s">
        <v>1975</v>
      </c>
      <c r="C3900" s="7" t="s">
        <v>6084</v>
      </c>
      <c r="D3900" s="4">
        <v>20000</v>
      </c>
      <c r="E3900" s="4">
        <v>75099.199999999997</v>
      </c>
      <c r="F3900" t="s">
        <v>8219</v>
      </c>
      <c r="G3900" t="s">
        <v>8225</v>
      </c>
      <c r="H3900" t="s">
        <v>8247</v>
      </c>
      <c r="I3900">
        <v>1376899269</v>
      </c>
      <c r="J3900" s="11">
        <f>(((I3900/60)/60)/24)+DATE(1970,1,1)</f>
        <v>41505.334131944444</v>
      </c>
      <c r="K3900">
        <v>1371715269</v>
      </c>
      <c r="L3900" s="15">
        <f>(((K3900/60)/60)/24)+DATE(1970,1,1)</f>
        <v>41445.334131944444</v>
      </c>
      <c r="M3900" s="63">
        <f>DATEDIF(L3900,J3900,"D")</f>
        <v>60</v>
      </c>
      <c r="N3900" s="5">
        <v>60</v>
      </c>
      <c r="O3900" t="b">
        <v>1</v>
      </c>
      <c r="P3900">
        <v>402</v>
      </c>
      <c r="Q3900" t="b">
        <v>1</v>
      </c>
      <c r="R3900" t="s">
        <v>8295</v>
      </c>
      <c r="S3900" s="2">
        <f>IF(E3900=0,0,E3900/D3900*100)</f>
        <v>375.49599999999998</v>
      </c>
      <c r="T3900" s="4">
        <f>IF(E3900=0,0,E3900/P3900)</f>
        <v>186.81393034825871</v>
      </c>
      <c r="U3900" t="str">
        <f>PROPER(LEFT(R3900,(SEARCH("/",R3900)-2)+1))</f>
        <v>Technology</v>
      </c>
      <c r="V3900" t="str">
        <f>PROPER(RIGHT(R3900,LEN(R3900)-SEARCH("/",R3900)))</f>
        <v>Hardware</v>
      </c>
    </row>
    <row r="3901" spans="1:22" x14ac:dyDescent="0.25">
      <c r="A3901">
        <v>1984</v>
      </c>
      <c r="B3901" s="7" t="s">
        <v>1985</v>
      </c>
      <c r="C3901" s="7" t="s">
        <v>6094</v>
      </c>
      <c r="D3901" s="4">
        <v>15000</v>
      </c>
      <c r="E3901" s="4">
        <v>3172</v>
      </c>
      <c r="F3901" t="s">
        <v>8221</v>
      </c>
      <c r="G3901" t="s">
        <v>8224</v>
      </c>
      <c r="H3901" t="s">
        <v>8246</v>
      </c>
      <c r="I3901">
        <v>1417377481</v>
      </c>
      <c r="J3901" s="11">
        <f>(((I3901/60)/60)/24)+DATE(1970,1,1)</f>
        <v>41973.831956018519</v>
      </c>
      <c r="K3901">
        <v>1412189881</v>
      </c>
      <c r="L3901" s="15">
        <f>(((K3901/60)/60)/24)+DATE(1970,1,1)</f>
        <v>41913.790289351848</v>
      </c>
      <c r="M3901" s="63">
        <f>DATEDIF(L3901,J3901,"D")</f>
        <v>60</v>
      </c>
      <c r="N3901" s="5">
        <v>60</v>
      </c>
      <c r="O3901" t="b">
        <v>0</v>
      </c>
      <c r="P3901">
        <v>7</v>
      </c>
      <c r="Q3901" t="b">
        <v>0</v>
      </c>
      <c r="R3901" t="s">
        <v>8296</v>
      </c>
      <c r="S3901" s="2">
        <f>IF(E3901=0,0,E3901/D3901*100)</f>
        <v>21.146666666666665</v>
      </c>
      <c r="T3901" s="4">
        <f>IF(E3901=0,0,E3901/P3901)</f>
        <v>453.14285714285717</v>
      </c>
      <c r="U3901" t="str">
        <f>PROPER(LEFT(R3901,(SEARCH("/",R3901)-2)+1))</f>
        <v>Photography</v>
      </c>
      <c r="V3901" t="str">
        <f>PROPER(RIGHT(R3901,LEN(R3901)-SEARCH("/",R3901)))</f>
        <v>People</v>
      </c>
    </row>
    <row r="3902" spans="1:22" x14ac:dyDescent="0.25">
      <c r="A3902">
        <v>1994</v>
      </c>
      <c r="B3902" s="7" t="s">
        <v>1995</v>
      </c>
      <c r="C3902" s="7" t="s">
        <v>6104</v>
      </c>
      <c r="D3902" s="4">
        <v>3200</v>
      </c>
      <c r="E3902" s="4">
        <v>0</v>
      </c>
      <c r="F3902" t="s">
        <v>8221</v>
      </c>
      <c r="G3902" t="s">
        <v>8224</v>
      </c>
      <c r="H3902" t="s">
        <v>8246</v>
      </c>
      <c r="I3902">
        <v>1481072942</v>
      </c>
      <c r="J3902" s="11">
        <f>(((I3902/60)/60)/24)+DATE(1970,1,1)</f>
        <v>42711.047939814816</v>
      </c>
      <c r="K3902">
        <v>1475885342</v>
      </c>
      <c r="L3902" s="15">
        <f>(((K3902/60)/60)/24)+DATE(1970,1,1)</f>
        <v>42651.006273148145</v>
      </c>
      <c r="M3902" s="63">
        <f>DATEDIF(L3902,J3902,"D")</f>
        <v>60</v>
      </c>
      <c r="N3902" s="5">
        <v>60</v>
      </c>
      <c r="O3902" t="b">
        <v>0</v>
      </c>
      <c r="P3902">
        <v>0</v>
      </c>
      <c r="Q3902" t="b">
        <v>0</v>
      </c>
      <c r="R3902" t="s">
        <v>8296</v>
      </c>
      <c r="S3902" s="2">
        <f>IF(E3902=0,0,E3902/D3902*100)</f>
        <v>0</v>
      </c>
      <c r="T3902" s="4">
        <f>IF(E3902=0,0,E3902/P3902)</f>
        <v>0</v>
      </c>
      <c r="U3902" t="str">
        <f>PROPER(LEFT(R3902,(SEARCH("/",R3902)-2)+1))</f>
        <v>Photography</v>
      </c>
      <c r="V3902" t="str">
        <f>PROPER(RIGHT(R3902,LEN(R3902)-SEARCH("/",R3902)))</f>
        <v>People</v>
      </c>
    </row>
    <row r="3903" spans="1:22" x14ac:dyDescent="0.25">
      <c r="A3903">
        <v>2013</v>
      </c>
      <c r="B3903" s="7" t="s">
        <v>2014</v>
      </c>
      <c r="C3903" s="7" t="s">
        <v>6123</v>
      </c>
      <c r="D3903" s="4">
        <v>160000</v>
      </c>
      <c r="E3903" s="4">
        <v>791862</v>
      </c>
      <c r="F3903" t="s">
        <v>8219</v>
      </c>
      <c r="G3903" t="s">
        <v>8224</v>
      </c>
      <c r="H3903" t="s">
        <v>8246</v>
      </c>
      <c r="I3903">
        <v>1468019014</v>
      </c>
      <c r="J3903" s="11">
        <f>(((I3903/60)/60)/24)+DATE(1970,1,1)</f>
        <v>42559.960810185185</v>
      </c>
      <c r="K3903">
        <v>1462835014</v>
      </c>
      <c r="L3903" s="15">
        <f>(((K3903/60)/60)/24)+DATE(1970,1,1)</f>
        <v>42499.960810185185</v>
      </c>
      <c r="M3903" s="63">
        <f>DATEDIF(L3903,J3903,"D")</f>
        <v>60</v>
      </c>
      <c r="N3903" s="5">
        <v>60</v>
      </c>
      <c r="O3903" t="b">
        <v>1</v>
      </c>
      <c r="P3903">
        <v>4562</v>
      </c>
      <c r="Q3903" t="b">
        <v>1</v>
      </c>
      <c r="R3903" t="s">
        <v>8295</v>
      </c>
      <c r="S3903" s="2">
        <f>IF(E3903=0,0,E3903/D3903*100)</f>
        <v>494.91374999999999</v>
      </c>
      <c r="T3903" s="4">
        <f>IF(E3903=0,0,E3903/P3903)</f>
        <v>173.57781674704077</v>
      </c>
      <c r="U3903" t="str">
        <f>PROPER(LEFT(R3903,(SEARCH("/",R3903)-2)+1))</f>
        <v>Technology</v>
      </c>
      <c r="V3903" t="str">
        <f>PROPER(RIGHT(R3903,LEN(R3903)-SEARCH("/",R3903)))</f>
        <v>Hardware</v>
      </c>
    </row>
    <row r="3904" spans="1:22" x14ac:dyDescent="0.25">
      <c r="A3904">
        <v>2037</v>
      </c>
      <c r="B3904" s="7" t="s">
        <v>2038</v>
      </c>
      <c r="C3904" s="7" t="s">
        <v>6147</v>
      </c>
      <c r="D3904" s="4">
        <v>10000</v>
      </c>
      <c r="E3904" s="4">
        <v>30047.64</v>
      </c>
      <c r="F3904" t="s">
        <v>8219</v>
      </c>
      <c r="G3904" t="s">
        <v>8224</v>
      </c>
      <c r="H3904" t="s">
        <v>8246</v>
      </c>
      <c r="I3904">
        <v>1388383353</v>
      </c>
      <c r="J3904" s="11">
        <f>(((I3904/60)/60)/24)+DATE(1970,1,1)</f>
        <v>41638.251770833333</v>
      </c>
      <c r="K3904">
        <v>1383195753</v>
      </c>
      <c r="L3904" s="15">
        <f>(((K3904/60)/60)/24)+DATE(1970,1,1)</f>
        <v>41578.210104166668</v>
      </c>
      <c r="M3904" s="63">
        <f>DATEDIF(L3904,J3904,"D")</f>
        <v>60</v>
      </c>
      <c r="N3904" s="5">
        <v>60</v>
      </c>
      <c r="O3904" t="b">
        <v>1</v>
      </c>
      <c r="P3904">
        <v>429</v>
      </c>
      <c r="Q3904" t="b">
        <v>1</v>
      </c>
      <c r="R3904" t="s">
        <v>8295</v>
      </c>
      <c r="S3904" s="2">
        <f>IF(E3904=0,0,E3904/D3904*100)</f>
        <v>300.47639999999996</v>
      </c>
      <c r="T3904" s="4">
        <f>IF(E3904=0,0,E3904/P3904)</f>
        <v>70.041118881118877</v>
      </c>
      <c r="U3904" t="str">
        <f>PROPER(LEFT(R3904,(SEARCH("/",R3904)-2)+1))</f>
        <v>Technology</v>
      </c>
      <c r="V3904" t="str">
        <f>PROPER(RIGHT(R3904,LEN(R3904)-SEARCH("/",R3904)))</f>
        <v>Hardware</v>
      </c>
    </row>
    <row r="3905" spans="1:22" x14ac:dyDescent="0.25">
      <c r="A3905">
        <v>2042</v>
      </c>
      <c r="B3905" s="7" t="s">
        <v>2043</v>
      </c>
      <c r="C3905" s="7" t="s">
        <v>6152</v>
      </c>
      <c r="D3905" s="4">
        <v>10000</v>
      </c>
      <c r="E3905" s="4">
        <v>12353</v>
      </c>
      <c r="F3905" t="s">
        <v>8219</v>
      </c>
      <c r="G3905" t="s">
        <v>8224</v>
      </c>
      <c r="H3905" t="s">
        <v>8246</v>
      </c>
      <c r="I3905">
        <v>1453481974</v>
      </c>
      <c r="J3905" s="11">
        <f>(((I3905/60)/60)/24)+DATE(1970,1,1)</f>
        <v>42391.708032407405</v>
      </c>
      <c r="K3905">
        <v>1448297974</v>
      </c>
      <c r="L3905" s="15">
        <f>(((K3905/60)/60)/24)+DATE(1970,1,1)</f>
        <v>42331.708032407405</v>
      </c>
      <c r="M3905" s="63">
        <f>DATEDIF(L3905,J3905,"D")</f>
        <v>60</v>
      </c>
      <c r="N3905" s="5">
        <v>60</v>
      </c>
      <c r="O3905" t="b">
        <v>0</v>
      </c>
      <c r="P3905">
        <v>140</v>
      </c>
      <c r="Q3905" t="b">
        <v>1</v>
      </c>
      <c r="R3905" t="s">
        <v>8295</v>
      </c>
      <c r="S3905" s="2">
        <f>IF(E3905=0,0,E3905/D3905*100)</f>
        <v>123.53</v>
      </c>
      <c r="T3905" s="4">
        <f>IF(E3905=0,0,E3905/P3905)</f>
        <v>88.23571428571428</v>
      </c>
      <c r="U3905" t="str">
        <f>PROPER(LEFT(R3905,(SEARCH("/",R3905)-2)+1))</f>
        <v>Technology</v>
      </c>
      <c r="V3905" t="str">
        <f>PROPER(RIGHT(R3905,LEN(R3905)-SEARCH("/",R3905)))</f>
        <v>Hardware</v>
      </c>
    </row>
    <row r="3906" spans="1:22" x14ac:dyDescent="0.25">
      <c r="A3906">
        <v>2060</v>
      </c>
      <c r="B3906" s="7" t="s">
        <v>2061</v>
      </c>
      <c r="C3906" s="7" t="s">
        <v>6170</v>
      </c>
      <c r="D3906" s="4">
        <v>25000</v>
      </c>
      <c r="E3906" s="4">
        <v>49100</v>
      </c>
      <c r="F3906" t="s">
        <v>8219</v>
      </c>
      <c r="G3906" t="s">
        <v>8224</v>
      </c>
      <c r="H3906" t="s">
        <v>8246</v>
      </c>
      <c r="I3906">
        <v>1406129150</v>
      </c>
      <c r="J3906" s="11">
        <f>(((I3906/60)/60)/24)+DATE(1970,1,1)</f>
        <v>41843.642939814818</v>
      </c>
      <c r="K3906">
        <v>1400945150</v>
      </c>
      <c r="L3906" s="15">
        <f>(((K3906/60)/60)/24)+DATE(1970,1,1)</f>
        <v>41783.642939814818</v>
      </c>
      <c r="M3906" s="63">
        <f>DATEDIF(L3906,J3906,"D")</f>
        <v>60</v>
      </c>
      <c r="N3906" s="5">
        <v>60</v>
      </c>
      <c r="O3906" t="b">
        <v>0</v>
      </c>
      <c r="P3906">
        <v>1364</v>
      </c>
      <c r="Q3906" t="b">
        <v>1</v>
      </c>
      <c r="R3906" t="s">
        <v>8295</v>
      </c>
      <c r="S3906" s="2">
        <f>IF(E3906=0,0,E3906/D3906*100)</f>
        <v>196.4</v>
      </c>
      <c r="T3906" s="4">
        <f>IF(E3906=0,0,E3906/P3906)</f>
        <v>35.997067448680355</v>
      </c>
      <c r="U3906" t="str">
        <f>PROPER(LEFT(R3906,(SEARCH("/",R3906)-2)+1))</f>
        <v>Technology</v>
      </c>
      <c r="V3906" t="str">
        <f>PROPER(RIGHT(R3906,LEN(R3906)-SEARCH("/",R3906)))</f>
        <v>Hardware</v>
      </c>
    </row>
    <row r="3907" spans="1:22" x14ac:dyDescent="0.25">
      <c r="A3907">
        <v>2082</v>
      </c>
      <c r="B3907" s="7" t="s">
        <v>2083</v>
      </c>
      <c r="C3907" s="7" t="s">
        <v>6192</v>
      </c>
      <c r="D3907" s="4">
        <v>1500</v>
      </c>
      <c r="E3907" s="4">
        <v>1661</v>
      </c>
      <c r="F3907" t="s">
        <v>8219</v>
      </c>
      <c r="G3907" t="s">
        <v>8224</v>
      </c>
      <c r="H3907" t="s">
        <v>8246</v>
      </c>
      <c r="I3907">
        <v>1322106796</v>
      </c>
      <c r="J3907" s="11">
        <f>(((I3907/60)/60)/24)+DATE(1970,1,1)</f>
        <v>40871.161990740737</v>
      </c>
      <c r="K3907">
        <v>1316919196</v>
      </c>
      <c r="L3907" s="15">
        <f>(((K3907/60)/60)/24)+DATE(1970,1,1)</f>
        <v>40811.120324074072</v>
      </c>
      <c r="M3907" s="63">
        <f>DATEDIF(L3907,J3907,"D")</f>
        <v>60</v>
      </c>
      <c r="N3907" s="5">
        <v>60</v>
      </c>
      <c r="O3907" t="b">
        <v>0</v>
      </c>
      <c r="P3907">
        <v>38</v>
      </c>
      <c r="Q3907" t="b">
        <v>1</v>
      </c>
      <c r="R3907" t="s">
        <v>8279</v>
      </c>
      <c r="S3907" s="2">
        <f>IF(E3907=0,0,E3907/D3907*100)</f>
        <v>110.73333333333333</v>
      </c>
      <c r="T3907" s="4">
        <f>IF(E3907=0,0,E3907/P3907)</f>
        <v>43.710526315789473</v>
      </c>
      <c r="U3907" t="str">
        <f>PROPER(LEFT(R3907,(SEARCH("/",R3907)-2)+1))</f>
        <v>Music</v>
      </c>
      <c r="V3907" t="str">
        <f>PROPER(RIGHT(R3907,LEN(R3907)-SEARCH("/",R3907)))</f>
        <v>Indie Rock</v>
      </c>
    </row>
    <row r="3908" spans="1:22" x14ac:dyDescent="0.25">
      <c r="A3908">
        <v>2092</v>
      </c>
      <c r="B3908" s="7" t="s">
        <v>2093</v>
      </c>
      <c r="C3908" s="7" t="s">
        <v>6202</v>
      </c>
      <c r="D3908" s="4">
        <v>6000</v>
      </c>
      <c r="E3908" s="4">
        <v>6077</v>
      </c>
      <c r="F3908" t="s">
        <v>8219</v>
      </c>
      <c r="G3908" t="s">
        <v>8224</v>
      </c>
      <c r="H3908" t="s">
        <v>8246</v>
      </c>
      <c r="I3908">
        <v>1318006732</v>
      </c>
      <c r="J3908" s="11">
        <f>(((I3908/60)/60)/24)+DATE(1970,1,1)</f>
        <v>40823.707546296297</v>
      </c>
      <c r="K3908">
        <v>1312822732</v>
      </c>
      <c r="L3908" s="15">
        <f>(((K3908/60)/60)/24)+DATE(1970,1,1)</f>
        <v>40763.707546296297</v>
      </c>
      <c r="M3908" s="63">
        <f>DATEDIF(L3908,J3908,"D")</f>
        <v>60</v>
      </c>
      <c r="N3908" s="5">
        <v>60</v>
      </c>
      <c r="O3908" t="b">
        <v>0</v>
      </c>
      <c r="P3908">
        <v>55</v>
      </c>
      <c r="Q3908" t="b">
        <v>1</v>
      </c>
      <c r="R3908" t="s">
        <v>8279</v>
      </c>
      <c r="S3908" s="2">
        <f>IF(E3908=0,0,E3908/D3908*100)</f>
        <v>101.28333333333333</v>
      </c>
      <c r="T3908" s="4">
        <f>IF(E3908=0,0,E3908/P3908)</f>
        <v>110.49090909090908</v>
      </c>
      <c r="U3908" t="str">
        <f>PROPER(LEFT(R3908,(SEARCH("/",R3908)-2)+1))</f>
        <v>Music</v>
      </c>
      <c r="V3908" t="str">
        <f>PROPER(RIGHT(R3908,LEN(R3908)-SEARCH("/",R3908)))</f>
        <v>Indie Rock</v>
      </c>
    </row>
    <row r="3909" spans="1:22" x14ac:dyDescent="0.25">
      <c r="A3909">
        <v>2093</v>
      </c>
      <c r="B3909" s="7" t="s">
        <v>2094</v>
      </c>
      <c r="C3909" s="7" t="s">
        <v>6203</v>
      </c>
      <c r="D3909" s="4">
        <v>1500</v>
      </c>
      <c r="E3909" s="4">
        <v>1537</v>
      </c>
      <c r="F3909" t="s">
        <v>8219</v>
      </c>
      <c r="G3909" t="s">
        <v>8224</v>
      </c>
      <c r="H3909" t="s">
        <v>8246</v>
      </c>
      <c r="I3909">
        <v>1356211832</v>
      </c>
      <c r="J3909" s="11">
        <f>(((I3909/60)/60)/24)+DATE(1970,1,1)</f>
        <v>41265.896203703705</v>
      </c>
      <c r="K3909">
        <v>1351024232</v>
      </c>
      <c r="L3909" s="15">
        <f>(((K3909/60)/60)/24)+DATE(1970,1,1)</f>
        <v>41205.854537037041</v>
      </c>
      <c r="M3909" s="63">
        <f>DATEDIF(L3909,J3909,"D")</f>
        <v>60</v>
      </c>
      <c r="N3909" s="5">
        <v>60</v>
      </c>
      <c r="O3909" t="b">
        <v>0</v>
      </c>
      <c r="P3909">
        <v>23</v>
      </c>
      <c r="Q3909" t="b">
        <v>1</v>
      </c>
      <c r="R3909" t="s">
        <v>8279</v>
      </c>
      <c r="S3909" s="2">
        <f>IF(E3909=0,0,E3909/D3909*100)</f>
        <v>102.46666666666667</v>
      </c>
      <c r="T3909" s="4">
        <f>IF(E3909=0,0,E3909/P3909)</f>
        <v>66.826086956521735</v>
      </c>
      <c r="U3909" t="str">
        <f>PROPER(LEFT(R3909,(SEARCH("/",R3909)-2)+1))</f>
        <v>Music</v>
      </c>
      <c r="V3909" t="str">
        <f>PROPER(RIGHT(R3909,LEN(R3909)-SEARCH("/",R3909)))</f>
        <v>Indie Rock</v>
      </c>
    </row>
    <row r="3910" spans="1:22" x14ac:dyDescent="0.25">
      <c r="A3910">
        <v>2095</v>
      </c>
      <c r="B3910" s="7" t="s">
        <v>2096</v>
      </c>
      <c r="C3910" s="7" t="s">
        <v>6205</v>
      </c>
      <c r="D3910" s="4">
        <v>2500</v>
      </c>
      <c r="E3910" s="4">
        <v>2500</v>
      </c>
      <c r="F3910" t="s">
        <v>8219</v>
      </c>
      <c r="G3910" t="s">
        <v>8224</v>
      </c>
      <c r="H3910" t="s">
        <v>8246</v>
      </c>
      <c r="I3910">
        <v>1317576973</v>
      </c>
      <c r="J3910" s="11">
        <f>(((I3910/60)/60)/24)+DATE(1970,1,1)</f>
        <v>40818.733483796292</v>
      </c>
      <c r="K3910">
        <v>1312392973</v>
      </c>
      <c r="L3910" s="15">
        <f>(((K3910/60)/60)/24)+DATE(1970,1,1)</f>
        <v>40758.733483796292</v>
      </c>
      <c r="M3910" s="63">
        <f>DATEDIF(L3910,J3910,"D")</f>
        <v>60</v>
      </c>
      <c r="N3910" s="5">
        <v>60</v>
      </c>
      <c r="O3910" t="b">
        <v>0</v>
      </c>
      <c r="P3910">
        <v>22</v>
      </c>
      <c r="Q3910" t="b">
        <v>1</v>
      </c>
      <c r="R3910" t="s">
        <v>8279</v>
      </c>
      <c r="S3910" s="2">
        <f>IF(E3910=0,0,E3910/D3910*100)</f>
        <v>100</v>
      </c>
      <c r="T3910" s="4">
        <f>IF(E3910=0,0,E3910/P3910)</f>
        <v>113.63636363636364</v>
      </c>
      <c r="U3910" t="str">
        <f>PROPER(LEFT(R3910,(SEARCH("/",R3910)-2)+1))</f>
        <v>Music</v>
      </c>
      <c r="V3910" t="str">
        <f>PROPER(RIGHT(R3910,LEN(R3910)-SEARCH("/",R3910)))</f>
        <v>Indie Rock</v>
      </c>
    </row>
    <row r="3911" spans="1:22" x14ac:dyDescent="0.25">
      <c r="A3911">
        <v>2097</v>
      </c>
      <c r="B3911" s="7" t="s">
        <v>2098</v>
      </c>
      <c r="C3911" s="7" t="s">
        <v>6207</v>
      </c>
      <c r="D3911" s="4">
        <v>3000</v>
      </c>
      <c r="E3911" s="4">
        <v>3000</v>
      </c>
      <c r="F3911" t="s">
        <v>8219</v>
      </c>
      <c r="G3911" t="s">
        <v>8224</v>
      </c>
      <c r="H3911" t="s">
        <v>8246</v>
      </c>
      <c r="I3911">
        <v>1322751735</v>
      </c>
      <c r="J3911" s="11">
        <f>(((I3911/60)/60)/24)+DATE(1970,1,1)</f>
        <v>40878.626562500001</v>
      </c>
      <c r="K3911">
        <v>1317564135</v>
      </c>
      <c r="L3911" s="15">
        <f>(((K3911/60)/60)/24)+DATE(1970,1,1)</f>
        <v>40818.58489583333</v>
      </c>
      <c r="M3911" s="63">
        <f>DATEDIF(L3911,J3911,"D")</f>
        <v>60</v>
      </c>
      <c r="N3911" s="5">
        <v>60</v>
      </c>
      <c r="O3911" t="b">
        <v>0</v>
      </c>
      <c r="P3911">
        <v>38</v>
      </c>
      <c r="Q3911" t="b">
        <v>1</v>
      </c>
      <c r="R3911" t="s">
        <v>8279</v>
      </c>
      <c r="S3911" s="2">
        <f>IF(E3911=0,0,E3911/D3911*100)</f>
        <v>100</v>
      </c>
      <c r="T3911" s="4">
        <f>IF(E3911=0,0,E3911/P3911)</f>
        <v>78.94736842105263</v>
      </c>
      <c r="U3911" t="str">
        <f>PROPER(LEFT(R3911,(SEARCH("/",R3911)-2)+1))</f>
        <v>Music</v>
      </c>
      <c r="V3911" t="str">
        <f>PROPER(RIGHT(R3911,LEN(R3911)-SEARCH("/",R3911)))</f>
        <v>Indie Rock</v>
      </c>
    </row>
    <row r="3912" spans="1:22" x14ac:dyDescent="0.25">
      <c r="A3912">
        <v>2101</v>
      </c>
      <c r="B3912" s="7" t="s">
        <v>2102</v>
      </c>
      <c r="C3912" s="7" t="s">
        <v>6211</v>
      </c>
      <c r="D3912" s="4">
        <v>2000</v>
      </c>
      <c r="E3912" s="4">
        <v>2265</v>
      </c>
      <c r="F3912" t="s">
        <v>8219</v>
      </c>
      <c r="G3912" t="s">
        <v>8224</v>
      </c>
      <c r="H3912" t="s">
        <v>8246</v>
      </c>
      <c r="I3912">
        <v>1329104114</v>
      </c>
      <c r="J3912" s="11">
        <f>(((I3912/60)/60)/24)+DATE(1970,1,1)</f>
        <v>40952.149467592593</v>
      </c>
      <c r="K3912">
        <v>1323920114</v>
      </c>
      <c r="L3912" s="15">
        <f>(((K3912/60)/60)/24)+DATE(1970,1,1)</f>
        <v>40892.149467592593</v>
      </c>
      <c r="M3912" s="63">
        <f>DATEDIF(L3912,J3912,"D")</f>
        <v>60</v>
      </c>
      <c r="N3912" s="5">
        <v>60</v>
      </c>
      <c r="O3912" t="b">
        <v>0</v>
      </c>
      <c r="P3912">
        <v>44</v>
      </c>
      <c r="Q3912" t="b">
        <v>1</v>
      </c>
      <c r="R3912" t="s">
        <v>8279</v>
      </c>
      <c r="S3912" s="2">
        <f>IF(E3912=0,0,E3912/D3912*100)</f>
        <v>113.25</v>
      </c>
      <c r="T3912" s="4">
        <f>IF(E3912=0,0,E3912/P3912)</f>
        <v>51.477272727272727</v>
      </c>
      <c r="U3912" t="str">
        <f>PROPER(LEFT(R3912,(SEARCH("/",R3912)-2)+1))</f>
        <v>Music</v>
      </c>
      <c r="V3912" t="str">
        <f>PROPER(RIGHT(R3912,LEN(R3912)-SEARCH("/",R3912)))</f>
        <v>Indie Rock</v>
      </c>
    </row>
    <row r="3913" spans="1:22" x14ac:dyDescent="0.25">
      <c r="A3913">
        <v>2128</v>
      </c>
      <c r="B3913" s="7" t="s">
        <v>2129</v>
      </c>
      <c r="C3913" s="7" t="s">
        <v>6238</v>
      </c>
      <c r="D3913" s="4">
        <v>15000</v>
      </c>
      <c r="E3913" s="4">
        <v>25</v>
      </c>
      <c r="F3913" t="s">
        <v>8221</v>
      </c>
      <c r="G3913" t="s">
        <v>8229</v>
      </c>
      <c r="H3913" t="s">
        <v>8251</v>
      </c>
      <c r="I3913">
        <v>1411324369</v>
      </c>
      <c r="J3913" s="11">
        <f>(((I3913/60)/60)/24)+DATE(1970,1,1)</f>
        <v>41903.772789351853</v>
      </c>
      <c r="K3913">
        <v>1406140369</v>
      </c>
      <c r="L3913" s="15">
        <f>(((K3913/60)/60)/24)+DATE(1970,1,1)</f>
        <v>41843.772789351853</v>
      </c>
      <c r="M3913" s="63">
        <f>DATEDIF(L3913,J3913,"D")</f>
        <v>60</v>
      </c>
      <c r="N3913" s="5">
        <v>60</v>
      </c>
      <c r="O3913" t="b">
        <v>0</v>
      </c>
      <c r="P3913">
        <v>1</v>
      </c>
      <c r="Q3913" t="b">
        <v>0</v>
      </c>
      <c r="R3913" t="s">
        <v>8282</v>
      </c>
      <c r="S3913" s="2">
        <f>IF(E3913=0,0,E3913/D3913*100)</f>
        <v>0.16666666666666669</v>
      </c>
      <c r="T3913" s="4">
        <f>IF(E3913=0,0,E3913/P3913)</f>
        <v>25</v>
      </c>
      <c r="U3913" t="str">
        <f>PROPER(LEFT(R3913,(SEARCH("/",R3913)-2)+1))</f>
        <v>Games</v>
      </c>
      <c r="V3913" t="str">
        <f>PROPER(RIGHT(R3913,LEN(R3913)-SEARCH("/",R3913)))</f>
        <v>Video Games</v>
      </c>
    </row>
    <row r="3914" spans="1:22" x14ac:dyDescent="0.25">
      <c r="A3914">
        <v>2208</v>
      </c>
      <c r="B3914" s="7" t="s">
        <v>2209</v>
      </c>
      <c r="C3914" s="7" t="s">
        <v>6318</v>
      </c>
      <c r="D3914" s="4">
        <v>1000</v>
      </c>
      <c r="E3914" s="4">
        <v>1016</v>
      </c>
      <c r="F3914" t="s">
        <v>8219</v>
      </c>
      <c r="G3914" t="s">
        <v>8224</v>
      </c>
      <c r="H3914" t="s">
        <v>8246</v>
      </c>
      <c r="I3914">
        <v>1333771200</v>
      </c>
      <c r="J3914" s="11">
        <f>(((I3914/60)/60)/24)+DATE(1970,1,1)</f>
        <v>41006.166666666664</v>
      </c>
      <c r="K3914">
        <v>1328649026</v>
      </c>
      <c r="L3914" s="15">
        <f>(((K3914/60)/60)/24)+DATE(1970,1,1)</f>
        <v>40946.882245370369</v>
      </c>
      <c r="M3914" s="63">
        <f>DATEDIF(L3914,J3914,"D")</f>
        <v>60</v>
      </c>
      <c r="N3914" s="5">
        <v>60</v>
      </c>
      <c r="O3914" t="b">
        <v>0</v>
      </c>
      <c r="P3914">
        <v>24</v>
      </c>
      <c r="Q3914" t="b">
        <v>1</v>
      </c>
      <c r="R3914" t="s">
        <v>8280</v>
      </c>
      <c r="S3914" s="2">
        <f>IF(E3914=0,0,E3914/D3914*100)</f>
        <v>101.6</v>
      </c>
      <c r="T3914" s="4">
        <f>IF(E3914=0,0,E3914/P3914)</f>
        <v>42.333333333333336</v>
      </c>
      <c r="U3914" t="str">
        <f>PROPER(LEFT(R3914,(SEARCH("/",R3914)-2)+1))</f>
        <v>Music</v>
      </c>
      <c r="V3914" t="str">
        <f>PROPER(RIGHT(R3914,LEN(R3914)-SEARCH("/",R3914)))</f>
        <v>Electronic Music</v>
      </c>
    </row>
    <row r="3915" spans="1:22" x14ac:dyDescent="0.25">
      <c r="A3915">
        <v>2282</v>
      </c>
      <c r="B3915" s="7" t="s">
        <v>2283</v>
      </c>
      <c r="C3915" s="7" t="s">
        <v>6392</v>
      </c>
      <c r="D3915" s="4">
        <v>750</v>
      </c>
      <c r="E3915" s="4">
        <v>1390</v>
      </c>
      <c r="F3915" t="s">
        <v>8219</v>
      </c>
      <c r="G3915" t="s">
        <v>8224</v>
      </c>
      <c r="H3915" t="s">
        <v>8246</v>
      </c>
      <c r="I3915">
        <v>1452744686</v>
      </c>
      <c r="J3915" s="11">
        <f>(((I3915/60)/60)/24)+DATE(1970,1,1)</f>
        <v>42383.17460648148</v>
      </c>
      <c r="K3915">
        <v>1447560686</v>
      </c>
      <c r="L3915" s="15">
        <f>(((K3915/60)/60)/24)+DATE(1970,1,1)</f>
        <v>42323.17460648148</v>
      </c>
      <c r="M3915" s="63">
        <f>DATEDIF(L3915,J3915,"D")</f>
        <v>60</v>
      </c>
      <c r="N3915" s="5">
        <v>60</v>
      </c>
      <c r="O3915" t="b">
        <v>0</v>
      </c>
      <c r="P3915">
        <v>12</v>
      </c>
      <c r="Q3915" t="b">
        <v>1</v>
      </c>
      <c r="R3915" t="s">
        <v>8276</v>
      </c>
      <c r="S3915" s="2">
        <f>IF(E3915=0,0,E3915/D3915*100)</f>
        <v>185.33333333333331</v>
      </c>
      <c r="T3915" s="4">
        <f>IF(E3915=0,0,E3915/P3915)</f>
        <v>115.83333333333333</v>
      </c>
      <c r="U3915" t="str">
        <f>PROPER(LEFT(R3915,(SEARCH("/",R3915)-2)+1))</f>
        <v>Music</v>
      </c>
      <c r="V3915" t="str">
        <f>PROPER(RIGHT(R3915,LEN(R3915)-SEARCH("/",R3915)))</f>
        <v>Rock</v>
      </c>
    </row>
    <row r="3916" spans="1:22" x14ac:dyDescent="0.25">
      <c r="A3916">
        <v>2283</v>
      </c>
      <c r="B3916" s="7" t="s">
        <v>2284</v>
      </c>
      <c r="C3916" s="7" t="s">
        <v>6393</v>
      </c>
      <c r="D3916" s="4">
        <v>3000</v>
      </c>
      <c r="E3916" s="4">
        <v>3025.66</v>
      </c>
      <c r="F3916" t="s">
        <v>8219</v>
      </c>
      <c r="G3916" t="s">
        <v>8224</v>
      </c>
      <c r="H3916" t="s">
        <v>8246</v>
      </c>
      <c r="I3916">
        <v>1336528804</v>
      </c>
      <c r="J3916" s="11">
        <f>(((I3916/60)/60)/24)+DATE(1970,1,1)</f>
        <v>41038.083379629628</v>
      </c>
      <c r="K3916">
        <v>1331348404</v>
      </c>
      <c r="L3916" s="15">
        <f>(((K3916/60)/60)/24)+DATE(1970,1,1)</f>
        <v>40978.125046296293</v>
      </c>
      <c r="M3916" s="63">
        <f>DATEDIF(L3916,J3916,"D")</f>
        <v>60</v>
      </c>
      <c r="N3916" s="5">
        <v>60</v>
      </c>
      <c r="O3916" t="b">
        <v>0</v>
      </c>
      <c r="P3916">
        <v>48</v>
      </c>
      <c r="Q3916" t="b">
        <v>1</v>
      </c>
      <c r="R3916" t="s">
        <v>8276</v>
      </c>
      <c r="S3916" s="2">
        <f>IF(E3916=0,0,E3916/D3916*100)</f>
        <v>100.85533333333332</v>
      </c>
      <c r="T3916" s="4">
        <f>IF(E3916=0,0,E3916/P3916)</f>
        <v>63.03458333333333</v>
      </c>
      <c r="U3916" t="str">
        <f>PROPER(LEFT(R3916,(SEARCH("/",R3916)-2)+1))</f>
        <v>Music</v>
      </c>
      <c r="V3916" t="str">
        <f>PROPER(RIGHT(R3916,LEN(R3916)-SEARCH("/",R3916)))</f>
        <v>Rock</v>
      </c>
    </row>
    <row r="3917" spans="1:22" x14ac:dyDescent="0.25">
      <c r="A3917">
        <v>2348</v>
      </c>
      <c r="B3917" s="7" t="s">
        <v>2349</v>
      </c>
      <c r="C3917" s="7" t="s">
        <v>6458</v>
      </c>
      <c r="D3917" s="4">
        <v>70000</v>
      </c>
      <c r="E3917" s="4">
        <v>270</v>
      </c>
      <c r="F3917" t="s">
        <v>8220</v>
      </c>
      <c r="G3917" t="s">
        <v>8224</v>
      </c>
      <c r="H3917" t="s">
        <v>8246</v>
      </c>
      <c r="I3917">
        <v>1456006938</v>
      </c>
      <c r="J3917" s="11">
        <f>(((I3917/60)/60)/24)+DATE(1970,1,1)</f>
        <v>42420.932152777779</v>
      </c>
      <c r="K3917">
        <v>1450822938</v>
      </c>
      <c r="L3917" s="15">
        <f>(((K3917/60)/60)/24)+DATE(1970,1,1)</f>
        <v>42360.932152777779</v>
      </c>
      <c r="M3917" s="63">
        <f>DATEDIF(L3917,J3917,"D")</f>
        <v>60</v>
      </c>
      <c r="N3917" s="5">
        <v>60</v>
      </c>
      <c r="O3917" t="b">
        <v>0</v>
      </c>
      <c r="P3917">
        <v>5</v>
      </c>
      <c r="Q3917" t="b">
        <v>0</v>
      </c>
      <c r="R3917" t="s">
        <v>8272</v>
      </c>
      <c r="S3917" s="2">
        <f>IF(E3917=0,0,E3917/D3917*100)</f>
        <v>0.38571428571428573</v>
      </c>
      <c r="T3917" s="4">
        <f>IF(E3917=0,0,E3917/P3917)</f>
        <v>54</v>
      </c>
      <c r="U3917" t="str">
        <f>PROPER(LEFT(R3917,(SEARCH("/",R3917)-2)+1))</f>
        <v>Technology</v>
      </c>
      <c r="V3917" t="str">
        <f>PROPER(RIGHT(R3917,LEN(R3917)-SEARCH("/",R3917)))</f>
        <v>Web</v>
      </c>
    </row>
    <row r="3918" spans="1:22" x14ac:dyDescent="0.25">
      <c r="A3918">
        <v>2352</v>
      </c>
      <c r="B3918" s="7" t="s">
        <v>2353</v>
      </c>
      <c r="C3918" s="7" t="s">
        <v>6462</v>
      </c>
      <c r="D3918" s="4">
        <v>2000</v>
      </c>
      <c r="E3918" s="4">
        <v>0</v>
      </c>
      <c r="F3918" t="s">
        <v>8220</v>
      </c>
      <c r="G3918" t="s">
        <v>8224</v>
      </c>
      <c r="H3918" t="s">
        <v>8246</v>
      </c>
      <c r="I3918">
        <v>1433603552</v>
      </c>
      <c r="J3918" s="11">
        <f>(((I3918/60)/60)/24)+DATE(1970,1,1)</f>
        <v>42161.633703703701</v>
      </c>
      <c r="K3918">
        <v>1428419552</v>
      </c>
      <c r="L3918" s="15">
        <f>(((K3918/60)/60)/24)+DATE(1970,1,1)</f>
        <v>42101.633703703701</v>
      </c>
      <c r="M3918" s="63">
        <f>DATEDIF(L3918,J3918,"D")</f>
        <v>60</v>
      </c>
      <c r="N3918" s="5">
        <v>60</v>
      </c>
      <c r="O3918" t="b">
        <v>0</v>
      </c>
      <c r="P3918">
        <v>0</v>
      </c>
      <c r="Q3918" t="b">
        <v>0</v>
      </c>
      <c r="R3918" t="s">
        <v>8272</v>
      </c>
      <c r="S3918" s="2">
        <f>IF(E3918=0,0,E3918/D3918*100)</f>
        <v>0</v>
      </c>
      <c r="T3918" s="4">
        <f>IF(E3918=0,0,E3918/P3918)</f>
        <v>0</v>
      </c>
      <c r="U3918" t="str">
        <f>PROPER(LEFT(R3918,(SEARCH("/",R3918)-2)+1))</f>
        <v>Technology</v>
      </c>
      <c r="V3918" t="str">
        <f>PROPER(RIGHT(R3918,LEN(R3918)-SEARCH("/",R3918)))</f>
        <v>Web</v>
      </c>
    </row>
    <row r="3919" spans="1:22" x14ac:dyDescent="0.25">
      <c r="A3919">
        <v>2354</v>
      </c>
      <c r="B3919" s="7" t="s">
        <v>2355</v>
      </c>
      <c r="C3919" s="7" t="s">
        <v>6464</v>
      </c>
      <c r="D3919" s="4">
        <v>35000</v>
      </c>
      <c r="E3919" s="4">
        <v>25</v>
      </c>
      <c r="F3919" t="s">
        <v>8220</v>
      </c>
      <c r="G3919" t="s">
        <v>8224</v>
      </c>
      <c r="H3919" t="s">
        <v>8246</v>
      </c>
      <c r="I3919">
        <v>1420910460</v>
      </c>
      <c r="J3919" s="11">
        <f>(((I3919/60)/60)/24)+DATE(1970,1,1)</f>
        <v>42014.722916666666</v>
      </c>
      <c r="K3919">
        <v>1415726460</v>
      </c>
      <c r="L3919" s="15">
        <f>(((K3919/60)/60)/24)+DATE(1970,1,1)</f>
        <v>41954.722916666666</v>
      </c>
      <c r="M3919" s="63">
        <f>DATEDIF(L3919,J3919,"D")</f>
        <v>60</v>
      </c>
      <c r="N3919" s="5">
        <v>60</v>
      </c>
      <c r="O3919" t="b">
        <v>0</v>
      </c>
      <c r="P3919">
        <v>1</v>
      </c>
      <c r="Q3919" t="b">
        <v>0</v>
      </c>
      <c r="R3919" t="s">
        <v>8272</v>
      </c>
      <c r="S3919" s="2">
        <f>IF(E3919=0,0,E3919/D3919*100)</f>
        <v>7.1428571428571425E-2</v>
      </c>
      <c r="T3919" s="4">
        <f>IF(E3919=0,0,E3919/P3919)</f>
        <v>25</v>
      </c>
      <c r="U3919" t="str">
        <f>PROPER(LEFT(R3919,(SEARCH("/",R3919)-2)+1))</f>
        <v>Technology</v>
      </c>
      <c r="V3919" t="str">
        <f>PROPER(RIGHT(R3919,LEN(R3919)-SEARCH("/",R3919)))</f>
        <v>Web</v>
      </c>
    </row>
    <row r="3920" spans="1:22" x14ac:dyDescent="0.25">
      <c r="A3920">
        <v>2359</v>
      </c>
      <c r="B3920" s="7" t="s">
        <v>2360</v>
      </c>
      <c r="C3920" s="7" t="s">
        <v>6469</v>
      </c>
      <c r="D3920" s="4">
        <v>7500</v>
      </c>
      <c r="E3920" s="4">
        <v>1101</v>
      </c>
      <c r="F3920" t="s">
        <v>8220</v>
      </c>
      <c r="G3920" t="s">
        <v>8224</v>
      </c>
      <c r="H3920" t="s">
        <v>8246</v>
      </c>
      <c r="I3920">
        <v>1438616124</v>
      </c>
      <c r="J3920" s="11">
        <f>(((I3920/60)/60)/24)+DATE(1970,1,1)</f>
        <v>42219.649583333332</v>
      </c>
      <c r="K3920">
        <v>1433432124</v>
      </c>
      <c r="L3920" s="15">
        <f>(((K3920/60)/60)/24)+DATE(1970,1,1)</f>
        <v>42159.649583333332</v>
      </c>
      <c r="M3920" s="63">
        <f>DATEDIF(L3920,J3920,"D")</f>
        <v>60</v>
      </c>
      <c r="N3920" s="5">
        <v>60</v>
      </c>
      <c r="O3920" t="b">
        <v>0</v>
      </c>
      <c r="P3920">
        <v>3</v>
      </c>
      <c r="Q3920" t="b">
        <v>0</v>
      </c>
      <c r="R3920" t="s">
        <v>8272</v>
      </c>
      <c r="S3920" s="2">
        <f>IF(E3920=0,0,E3920/D3920*100)</f>
        <v>14.680000000000001</v>
      </c>
      <c r="T3920" s="4">
        <f>IF(E3920=0,0,E3920/P3920)</f>
        <v>367</v>
      </c>
      <c r="U3920" t="str">
        <f>PROPER(LEFT(R3920,(SEARCH("/",R3920)-2)+1))</f>
        <v>Technology</v>
      </c>
      <c r="V3920" t="str">
        <f>PROPER(RIGHT(R3920,LEN(R3920)-SEARCH("/",R3920)))</f>
        <v>Web</v>
      </c>
    </row>
    <row r="3921" spans="1:22" x14ac:dyDescent="0.25">
      <c r="A3921">
        <v>2367</v>
      </c>
      <c r="B3921" s="7" t="s">
        <v>2368</v>
      </c>
      <c r="C3921" s="7" t="s">
        <v>6477</v>
      </c>
      <c r="D3921" s="4">
        <v>50000</v>
      </c>
      <c r="E3921" s="4">
        <v>670</v>
      </c>
      <c r="F3921" t="s">
        <v>8220</v>
      </c>
      <c r="G3921" t="s">
        <v>8224</v>
      </c>
      <c r="H3921" t="s">
        <v>8246</v>
      </c>
      <c r="I3921">
        <v>1461622616</v>
      </c>
      <c r="J3921" s="11">
        <f>(((I3921/60)/60)/24)+DATE(1970,1,1)</f>
        <v>42485.928425925929</v>
      </c>
      <c r="K3921">
        <v>1456442216</v>
      </c>
      <c r="L3921" s="15">
        <f>(((K3921/60)/60)/24)+DATE(1970,1,1)</f>
        <v>42425.970092592594</v>
      </c>
      <c r="M3921" s="63">
        <f>DATEDIF(L3921,J3921,"D")</f>
        <v>60</v>
      </c>
      <c r="N3921" s="5">
        <v>60</v>
      </c>
      <c r="O3921" t="b">
        <v>0</v>
      </c>
      <c r="P3921">
        <v>14</v>
      </c>
      <c r="Q3921" t="b">
        <v>0</v>
      </c>
      <c r="R3921" t="s">
        <v>8272</v>
      </c>
      <c r="S3921" s="2">
        <f>IF(E3921=0,0,E3921/D3921*100)</f>
        <v>1.34</v>
      </c>
      <c r="T3921" s="4">
        <f>IF(E3921=0,0,E3921/P3921)</f>
        <v>47.857142857142854</v>
      </c>
      <c r="U3921" t="str">
        <f>PROPER(LEFT(R3921,(SEARCH("/",R3921)-2)+1))</f>
        <v>Technology</v>
      </c>
      <c r="V3921" t="str">
        <f>PROPER(RIGHT(R3921,LEN(R3921)-SEARCH("/",R3921)))</f>
        <v>Web</v>
      </c>
    </row>
    <row r="3922" spans="1:22" x14ac:dyDescent="0.25">
      <c r="A3922">
        <v>2386</v>
      </c>
      <c r="B3922" s="7" t="s">
        <v>2387</v>
      </c>
      <c r="C3922" s="7" t="s">
        <v>6496</v>
      </c>
      <c r="D3922" s="4">
        <v>30000</v>
      </c>
      <c r="E3922" s="4">
        <v>0</v>
      </c>
      <c r="F3922" t="s">
        <v>8220</v>
      </c>
      <c r="G3922" t="s">
        <v>8229</v>
      </c>
      <c r="H3922" t="s">
        <v>8251</v>
      </c>
      <c r="I3922">
        <v>1420920424</v>
      </c>
      <c r="J3922" s="11">
        <f>(((I3922/60)/60)/24)+DATE(1970,1,1)</f>
        <v>42014.838240740741</v>
      </c>
      <c r="K3922">
        <v>1415736424</v>
      </c>
      <c r="L3922" s="15">
        <f>(((K3922/60)/60)/24)+DATE(1970,1,1)</f>
        <v>41954.838240740741</v>
      </c>
      <c r="M3922" s="63">
        <f>DATEDIF(L3922,J3922,"D")</f>
        <v>60</v>
      </c>
      <c r="N3922" s="5">
        <v>60</v>
      </c>
      <c r="O3922" t="b">
        <v>0</v>
      </c>
      <c r="P3922">
        <v>0</v>
      </c>
      <c r="Q3922" t="b">
        <v>0</v>
      </c>
      <c r="R3922" t="s">
        <v>8272</v>
      </c>
      <c r="S3922" s="2">
        <f>IF(E3922=0,0,E3922/D3922*100)</f>
        <v>0</v>
      </c>
      <c r="T3922" s="4">
        <f>IF(E3922=0,0,E3922/P3922)</f>
        <v>0</v>
      </c>
      <c r="U3922" t="str">
        <f>PROPER(LEFT(R3922,(SEARCH("/",R3922)-2)+1))</f>
        <v>Technology</v>
      </c>
      <c r="V3922" t="str">
        <f>PROPER(RIGHT(R3922,LEN(R3922)-SEARCH("/",R3922)))</f>
        <v>Web</v>
      </c>
    </row>
    <row r="3923" spans="1:22" x14ac:dyDescent="0.25">
      <c r="A3923">
        <v>2401</v>
      </c>
      <c r="B3923" s="7" t="s">
        <v>2402</v>
      </c>
      <c r="C3923" s="7" t="s">
        <v>6511</v>
      </c>
      <c r="D3923" s="4">
        <v>28000</v>
      </c>
      <c r="E3923" s="4">
        <v>201</v>
      </c>
      <c r="F3923" t="s">
        <v>8221</v>
      </c>
      <c r="G3923" t="s">
        <v>8224</v>
      </c>
      <c r="H3923" t="s">
        <v>8246</v>
      </c>
      <c r="I3923">
        <v>1457207096</v>
      </c>
      <c r="J3923" s="11">
        <f>(((I3923/60)/60)/24)+DATE(1970,1,1)</f>
        <v>42434.822870370372</v>
      </c>
      <c r="K3923">
        <v>1452023096</v>
      </c>
      <c r="L3923" s="15">
        <f>(((K3923/60)/60)/24)+DATE(1970,1,1)</f>
        <v>42374.822870370372</v>
      </c>
      <c r="M3923" s="63">
        <f>DATEDIF(L3923,J3923,"D")</f>
        <v>60</v>
      </c>
      <c r="N3923" s="5">
        <v>60</v>
      </c>
      <c r="O3923" t="b">
        <v>0</v>
      </c>
      <c r="P3923">
        <v>9</v>
      </c>
      <c r="Q3923" t="b">
        <v>0</v>
      </c>
      <c r="R3923" t="s">
        <v>8284</v>
      </c>
      <c r="S3923" s="2">
        <f>IF(E3923=0,0,E3923/D3923*100)</f>
        <v>0.71785714285714286</v>
      </c>
      <c r="T3923" s="4">
        <f>IF(E3923=0,0,E3923/P3923)</f>
        <v>22.333333333333332</v>
      </c>
      <c r="U3923" t="str">
        <f>PROPER(LEFT(R3923,(SEARCH("/",R3923)-2)+1))</f>
        <v>Food</v>
      </c>
      <c r="V3923" t="str">
        <f>PROPER(RIGHT(R3923,LEN(R3923)-SEARCH("/",R3923)))</f>
        <v>Food Trucks</v>
      </c>
    </row>
    <row r="3924" spans="1:22" x14ac:dyDescent="0.25">
      <c r="A3924">
        <v>2403</v>
      </c>
      <c r="B3924" s="7" t="s">
        <v>2404</v>
      </c>
      <c r="C3924" s="7" t="s">
        <v>6513</v>
      </c>
      <c r="D3924" s="4">
        <v>1200</v>
      </c>
      <c r="E3924" s="4">
        <v>202</v>
      </c>
      <c r="F3924" t="s">
        <v>8221</v>
      </c>
      <c r="G3924" t="s">
        <v>8225</v>
      </c>
      <c r="H3924" t="s">
        <v>8247</v>
      </c>
      <c r="I3924">
        <v>1459368658</v>
      </c>
      <c r="J3924" s="11">
        <f>(((I3924/60)/60)/24)+DATE(1970,1,1)</f>
        <v>42459.840949074074</v>
      </c>
      <c r="K3924">
        <v>1454188258</v>
      </c>
      <c r="L3924" s="15">
        <f>(((K3924/60)/60)/24)+DATE(1970,1,1)</f>
        <v>42399.882615740738</v>
      </c>
      <c r="M3924" s="63">
        <f>DATEDIF(L3924,J3924,"D")</f>
        <v>60</v>
      </c>
      <c r="N3924" s="5">
        <v>60</v>
      </c>
      <c r="O3924" t="b">
        <v>0</v>
      </c>
      <c r="P3924">
        <v>12</v>
      </c>
      <c r="Q3924" t="b">
        <v>0</v>
      </c>
      <c r="R3924" t="s">
        <v>8284</v>
      </c>
      <c r="S3924" s="2">
        <f>IF(E3924=0,0,E3924/D3924*100)</f>
        <v>16.833333333333332</v>
      </c>
      <c r="T3924" s="4">
        <f>IF(E3924=0,0,E3924/P3924)</f>
        <v>16.833333333333332</v>
      </c>
      <c r="U3924" t="str">
        <f>PROPER(LEFT(R3924,(SEARCH("/",R3924)-2)+1))</f>
        <v>Food</v>
      </c>
      <c r="V3924" t="str">
        <f>PROPER(RIGHT(R3924,LEN(R3924)-SEARCH("/",R3924)))</f>
        <v>Food Trucks</v>
      </c>
    </row>
    <row r="3925" spans="1:22" x14ac:dyDescent="0.25">
      <c r="A3925">
        <v>2418</v>
      </c>
      <c r="B3925" s="7" t="s">
        <v>2419</v>
      </c>
      <c r="C3925" s="7" t="s">
        <v>6528</v>
      </c>
      <c r="D3925" s="4">
        <v>25000</v>
      </c>
      <c r="E3925" s="4">
        <v>5</v>
      </c>
      <c r="F3925" t="s">
        <v>8221</v>
      </c>
      <c r="G3925" t="s">
        <v>8224</v>
      </c>
      <c r="H3925" t="s">
        <v>8246</v>
      </c>
      <c r="I3925">
        <v>1427225644</v>
      </c>
      <c r="J3925" s="11">
        <f>(((I3925/60)/60)/24)+DATE(1970,1,1)</f>
        <v>42087.815324074079</v>
      </c>
      <c r="K3925">
        <v>1422045244</v>
      </c>
      <c r="L3925" s="15">
        <f>(((K3925/60)/60)/24)+DATE(1970,1,1)</f>
        <v>42027.856990740736</v>
      </c>
      <c r="M3925" s="63">
        <f>DATEDIF(L3925,J3925,"D")</f>
        <v>60</v>
      </c>
      <c r="N3925" s="5">
        <v>60</v>
      </c>
      <c r="O3925" t="b">
        <v>0</v>
      </c>
      <c r="P3925">
        <v>5</v>
      </c>
      <c r="Q3925" t="b">
        <v>0</v>
      </c>
      <c r="R3925" t="s">
        <v>8284</v>
      </c>
      <c r="S3925" s="2">
        <f>IF(E3925=0,0,E3925/D3925*100)</f>
        <v>0.02</v>
      </c>
      <c r="T3925" s="4">
        <f>IF(E3925=0,0,E3925/P3925)</f>
        <v>1</v>
      </c>
      <c r="U3925" t="str">
        <f>PROPER(LEFT(R3925,(SEARCH("/",R3925)-2)+1))</f>
        <v>Food</v>
      </c>
      <c r="V3925" t="str">
        <f>PROPER(RIGHT(R3925,LEN(R3925)-SEARCH("/",R3925)))</f>
        <v>Food Trucks</v>
      </c>
    </row>
    <row r="3926" spans="1:22" x14ac:dyDescent="0.25">
      <c r="A3926">
        <v>2419</v>
      </c>
      <c r="B3926" s="7" t="s">
        <v>2420</v>
      </c>
      <c r="C3926" s="7" t="s">
        <v>6529</v>
      </c>
      <c r="D3926" s="4">
        <v>3000</v>
      </c>
      <c r="E3926" s="4">
        <v>0</v>
      </c>
      <c r="F3926" t="s">
        <v>8221</v>
      </c>
      <c r="G3926" t="s">
        <v>8224</v>
      </c>
      <c r="H3926" t="s">
        <v>8246</v>
      </c>
      <c r="I3926">
        <v>1424281389</v>
      </c>
      <c r="J3926" s="11">
        <f>(((I3926/60)/60)/24)+DATE(1970,1,1)</f>
        <v>42053.738298611104</v>
      </c>
      <c r="K3926">
        <v>1419097389</v>
      </c>
      <c r="L3926" s="15">
        <f>(((K3926/60)/60)/24)+DATE(1970,1,1)</f>
        <v>41993.738298611104</v>
      </c>
      <c r="M3926" s="63">
        <f>DATEDIF(L3926,J3926,"D")</f>
        <v>60</v>
      </c>
      <c r="N3926" s="5">
        <v>60</v>
      </c>
      <c r="O3926" t="b">
        <v>0</v>
      </c>
      <c r="P3926">
        <v>0</v>
      </c>
      <c r="Q3926" t="b">
        <v>0</v>
      </c>
      <c r="R3926" t="s">
        <v>8284</v>
      </c>
      <c r="S3926" s="2">
        <f>IF(E3926=0,0,E3926/D3926*100)</f>
        <v>0</v>
      </c>
      <c r="T3926" s="4">
        <f>IF(E3926=0,0,E3926/P3926)</f>
        <v>0</v>
      </c>
      <c r="U3926" t="str">
        <f>PROPER(LEFT(R3926,(SEARCH("/",R3926)-2)+1))</f>
        <v>Food</v>
      </c>
      <c r="V3926" t="str">
        <f>PROPER(RIGHT(R3926,LEN(R3926)-SEARCH("/",R3926)))</f>
        <v>Food Trucks</v>
      </c>
    </row>
    <row r="3927" spans="1:22" x14ac:dyDescent="0.25">
      <c r="A3927">
        <v>2420</v>
      </c>
      <c r="B3927" s="7" t="s">
        <v>2421</v>
      </c>
      <c r="C3927" s="7" t="s">
        <v>6530</v>
      </c>
      <c r="D3927" s="4">
        <v>16870</v>
      </c>
      <c r="E3927" s="4">
        <v>2501</v>
      </c>
      <c r="F3927" t="s">
        <v>8221</v>
      </c>
      <c r="G3927" t="s">
        <v>8224</v>
      </c>
      <c r="H3927" t="s">
        <v>8246</v>
      </c>
      <c r="I3927">
        <v>1415583695</v>
      </c>
      <c r="J3927" s="11">
        <f>(((I3927/60)/60)/24)+DATE(1970,1,1)</f>
        <v>41953.070543981477</v>
      </c>
      <c r="K3927">
        <v>1410396095</v>
      </c>
      <c r="L3927" s="15">
        <f>(((K3927/60)/60)/24)+DATE(1970,1,1)</f>
        <v>41893.028877314813</v>
      </c>
      <c r="M3927" s="63">
        <f>DATEDIF(L3927,J3927,"D")</f>
        <v>60</v>
      </c>
      <c r="N3927" s="5">
        <v>60</v>
      </c>
      <c r="O3927" t="b">
        <v>0</v>
      </c>
      <c r="P3927">
        <v>36</v>
      </c>
      <c r="Q3927" t="b">
        <v>0</v>
      </c>
      <c r="R3927" t="s">
        <v>8284</v>
      </c>
      <c r="S3927" s="2">
        <f>IF(E3927=0,0,E3927/D3927*100)</f>
        <v>14.825133372851216</v>
      </c>
      <c r="T3927" s="4">
        <f>IF(E3927=0,0,E3927/P3927)</f>
        <v>69.472222222222229</v>
      </c>
      <c r="U3927" t="str">
        <f>PROPER(LEFT(R3927,(SEARCH("/",R3927)-2)+1))</f>
        <v>Food</v>
      </c>
      <c r="V3927" t="str">
        <f>PROPER(RIGHT(R3927,LEN(R3927)-SEARCH("/",R3927)))</f>
        <v>Food Trucks</v>
      </c>
    </row>
    <row r="3928" spans="1:22" x14ac:dyDescent="0.25">
      <c r="A3928">
        <v>2426</v>
      </c>
      <c r="B3928" s="7" t="s">
        <v>2427</v>
      </c>
      <c r="C3928" s="7" t="s">
        <v>6536</v>
      </c>
      <c r="D3928" s="4">
        <v>20000</v>
      </c>
      <c r="E3928" s="4">
        <v>0</v>
      </c>
      <c r="F3928" t="s">
        <v>8221</v>
      </c>
      <c r="G3928" t="s">
        <v>8224</v>
      </c>
      <c r="H3928" t="s">
        <v>8246</v>
      </c>
      <c r="I3928">
        <v>1439006692</v>
      </c>
      <c r="J3928" s="11">
        <f>(((I3928/60)/60)/24)+DATE(1970,1,1)</f>
        <v>42224.170046296291</v>
      </c>
      <c r="K3928">
        <v>1433822692</v>
      </c>
      <c r="L3928" s="15">
        <f>(((K3928/60)/60)/24)+DATE(1970,1,1)</f>
        <v>42164.170046296291</v>
      </c>
      <c r="M3928" s="63">
        <f>DATEDIF(L3928,J3928,"D")</f>
        <v>60</v>
      </c>
      <c r="N3928" s="5">
        <v>60</v>
      </c>
      <c r="O3928" t="b">
        <v>0</v>
      </c>
      <c r="P3928">
        <v>0</v>
      </c>
      <c r="Q3928" t="b">
        <v>0</v>
      </c>
      <c r="R3928" t="s">
        <v>8284</v>
      </c>
      <c r="S3928" s="2">
        <f>IF(E3928=0,0,E3928/D3928*100)</f>
        <v>0</v>
      </c>
      <c r="T3928" s="4">
        <f>IF(E3928=0,0,E3928/P3928)</f>
        <v>0</v>
      </c>
      <c r="U3928" t="str">
        <f>PROPER(LEFT(R3928,(SEARCH("/",R3928)-2)+1))</f>
        <v>Food</v>
      </c>
      <c r="V3928" t="str">
        <f>PROPER(RIGHT(R3928,LEN(R3928)-SEARCH("/",R3928)))</f>
        <v>Food Trucks</v>
      </c>
    </row>
    <row r="3929" spans="1:22" x14ac:dyDescent="0.25">
      <c r="A3929">
        <v>2431</v>
      </c>
      <c r="B3929" s="7" t="s">
        <v>2432</v>
      </c>
      <c r="C3929" s="7" t="s">
        <v>6541</v>
      </c>
      <c r="D3929" s="4">
        <v>100000</v>
      </c>
      <c r="E3929" s="4">
        <v>2</v>
      </c>
      <c r="F3929" t="s">
        <v>8221</v>
      </c>
      <c r="G3929" t="s">
        <v>8224</v>
      </c>
      <c r="H3929" t="s">
        <v>8246</v>
      </c>
      <c r="I3929">
        <v>1467080613</v>
      </c>
      <c r="J3929" s="11">
        <f>(((I3929/60)/60)/24)+DATE(1970,1,1)</f>
        <v>42549.099687499998</v>
      </c>
      <c r="K3929">
        <v>1461896613</v>
      </c>
      <c r="L3929" s="15">
        <f>(((K3929/60)/60)/24)+DATE(1970,1,1)</f>
        <v>42489.099687499998</v>
      </c>
      <c r="M3929" s="63">
        <f>DATEDIF(L3929,J3929,"D")</f>
        <v>60</v>
      </c>
      <c r="N3929" s="5">
        <v>60</v>
      </c>
      <c r="O3929" t="b">
        <v>0</v>
      </c>
      <c r="P3929">
        <v>2</v>
      </c>
      <c r="Q3929" t="b">
        <v>0</v>
      </c>
      <c r="R3929" t="s">
        <v>8284</v>
      </c>
      <c r="S3929" s="2">
        <f>IF(E3929=0,0,E3929/D3929*100)</f>
        <v>2E-3</v>
      </c>
      <c r="T3929" s="4">
        <f>IF(E3929=0,0,E3929/P3929)</f>
        <v>1</v>
      </c>
      <c r="U3929" t="str">
        <f>PROPER(LEFT(R3929,(SEARCH("/",R3929)-2)+1))</f>
        <v>Food</v>
      </c>
      <c r="V3929" t="str">
        <f>PROPER(RIGHT(R3929,LEN(R3929)-SEARCH("/",R3929)))</f>
        <v>Food Trucks</v>
      </c>
    </row>
    <row r="3930" spans="1:22" x14ac:dyDescent="0.25">
      <c r="A3930">
        <v>2436</v>
      </c>
      <c r="B3930" s="7" t="s">
        <v>2437</v>
      </c>
      <c r="C3930" s="7" t="s">
        <v>6546</v>
      </c>
      <c r="D3930" s="4">
        <v>117000</v>
      </c>
      <c r="E3930" s="4">
        <v>45</v>
      </c>
      <c r="F3930" t="s">
        <v>8221</v>
      </c>
      <c r="G3930" t="s">
        <v>8229</v>
      </c>
      <c r="H3930" t="s">
        <v>8251</v>
      </c>
      <c r="I3930">
        <v>1454078770</v>
      </c>
      <c r="J3930" s="11">
        <f>(((I3930/60)/60)/24)+DATE(1970,1,1)</f>
        <v>42398.615393518514</v>
      </c>
      <c r="K3930">
        <v>1448894770</v>
      </c>
      <c r="L3930" s="15">
        <f>(((K3930/60)/60)/24)+DATE(1970,1,1)</f>
        <v>42338.615393518514</v>
      </c>
      <c r="M3930" s="63">
        <f>DATEDIF(L3930,J3930,"D")</f>
        <v>60</v>
      </c>
      <c r="N3930" s="5">
        <v>60</v>
      </c>
      <c r="O3930" t="b">
        <v>0</v>
      </c>
      <c r="P3930">
        <v>2</v>
      </c>
      <c r="Q3930" t="b">
        <v>0</v>
      </c>
      <c r="R3930" t="s">
        <v>8284</v>
      </c>
      <c r="S3930" s="2">
        <f>IF(E3930=0,0,E3930/D3930*100)</f>
        <v>3.8461538461538464E-2</v>
      </c>
      <c r="T3930" s="4">
        <f>IF(E3930=0,0,E3930/P3930)</f>
        <v>22.5</v>
      </c>
      <c r="U3930" t="str">
        <f>PROPER(LEFT(R3930,(SEARCH("/",R3930)-2)+1))</f>
        <v>Food</v>
      </c>
      <c r="V3930" t="str">
        <f>PROPER(RIGHT(R3930,LEN(R3930)-SEARCH("/",R3930)))</f>
        <v>Food Trucks</v>
      </c>
    </row>
    <row r="3931" spans="1:22" x14ac:dyDescent="0.25">
      <c r="A3931">
        <v>2438</v>
      </c>
      <c r="B3931" s="7" t="s">
        <v>2439</v>
      </c>
      <c r="C3931" s="7" t="s">
        <v>6548</v>
      </c>
      <c r="D3931" s="4">
        <v>15000</v>
      </c>
      <c r="E3931" s="4">
        <v>50</v>
      </c>
      <c r="F3931" t="s">
        <v>8221</v>
      </c>
      <c r="G3931" t="s">
        <v>8224</v>
      </c>
      <c r="H3931" t="s">
        <v>8246</v>
      </c>
      <c r="I3931">
        <v>1449529062</v>
      </c>
      <c r="J3931" s="11">
        <f>(((I3931/60)/60)/24)+DATE(1970,1,1)</f>
        <v>42345.956736111111</v>
      </c>
      <c r="K3931">
        <v>1444341462</v>
      </c>
      <c r="L3931" s="15">
        <f>(((K3931/60)/60)/24)+DATE(1970,1,1)</f>
        <v>42285.91506944444</v>
      </c>
      <c r="M3931" s="63">
        <f>DATEDIF(L3931,J3931,"D")</f>
        <v>60</v>
      </c>
      <c r="N3931" s="5">
        <v>60</v>
      </c>
      <c r="O3931" t="b">
        <v>0</v>
      </c>
      <c r="P3931">
        <v>1</v>
      </c>
      <c r="Q3931" t="b">
        <v>0</v>
      </c>
      <c r="R3931" t="s">
        <v>8284</v>
      </c>
      <c r="S3931" s="2">
        <f>IF(E3931=0,0,E3931/D3931*100)</f>
        <v>0.33333333333333337</v>
      </c>
      <c r="T3931" s="4">
        <f>IF(E3931=0,0,E3931/P3931)</f>
        <v>50</v>
      </c>
      <c r="U3931" t="str">
        <f>PROPER(LEFT(R3931,(SEARCH("/",R3931)-2)+1))</f>
        <v>Food</v>
      </c>
      <c r="V3931" t="str">
        <f>PROPER(RIGHT(R3931,LEN(R3931)-SEARCH("/",R3931)))</f>
        <v>Food Trucks</v>
      </c>
    </row>
    <row r="3932" spans="1:22" x14ac:dyDescent="0.25">
      <c r="A3932">
        <v>2480</v>
      </c>
      <c r="B3932" s="7" t="s">
        <v>2480</v>
      </c>
      <c r="C3932" s="7" t="s">
        <v>6590</v>
      </c>
      <c r="D3932" s="4">
        <v>2000</v>
      </c>
      <c r="E3932" s="4">
        <v>2000</v>
      </c>
      <c r="F3932" t="s">
        <v>8219</v>
      </c>
      <c r="G3932" t="s">
        <v>8224</v>
      </c>
      <c r="H3932" t="s">
        <v>8246</v>
      </c>
      <c r="I3932">
        <v>1444516084</v>
      </c>
      <c r="J3932" s="11">
        <f>(((I3932/60)/60)/24)+DATE(1970,1,1)</f>
        <v>42287.936157407406</v>
      </c>
      <c r="K3932">
        <v>1439332084</v>
      </c>
      <c r="L3932" s="15">
        <f>(((K3932/60)/60)/24)+DATE(1970,1,1)</f>
        <v>42227.936157407406</v>
      </c>
      <c r="M3932" s="63">
        <f>DATEDIF(L3932,J3932,"D")</f>
        <v>60</v>
      </c>
      <c r="N3932" s="5">
        <v>60</v>
      </c>
      <c r="O3932" t="b">
        <v>0</v>
      </c>
      <c r="P3932">
        <v>8</v>
      </c>
      <c r="Q3932" t="b">
        <v>1</v>
      </c>
      <c r="R3932" t="s">
        <v>8279</v>
      </c>
      <c r="S3932" s="2">
        <f>IF(E3932=0,0,E3932/D3932*100)</f>
        <v>100</v>
      </c>
      <c r="T3932" s="4">
        <f>IF(E3932=0,0,E3932/P3932)</f>
        <v>250</v>
      </c>
      <c r="U3932" t="str">
        <f>PROPER(LEFT(R3932,(SEARCH("/",R3932)-2)+1))</f>
        <v>Music</v>
      </c>
      <c r="V3932" t="str">
        <f>PROPER(RIGHT(R3932,LEN(R3932)-SEARCH("/",R3932)))</f>
        <v>Indie Rock</v>
      </c>
    </row>
    <row r="3933" spans="1:22" x14ac:dyDescent="0.25">
      <c r="A3933">
        <v>2483</v>
      </c>
      <c r="B3933" s="7" t="s">
        <v>2483</v>
      </c>
      <c r="C3933" s="7" t="s">
        <v>6593</v>
      </c>
      <c r="D3933" s="4">
        <v>1100</v>
      </c>
      <c r="E3933" s="4">
        <v>1251</v>
      </c>
      <c r="F3933" t="s">
        <v>8219</v>
      </c>
      <c r="G3933" t="s">
        <v>8224</v>
      </c>
      <c r="H3933" t="s">
        <v>8246</v>
      </c>
      <c r="I3933">
        <v>1335891603</v>
      </c>
      <c r="J3933" s="11">
        <f>(((I3933/60)/60)/24)+DATE(1970,1,1)</f>
        <v>41030.708368055559</v>
      </c>
      <c r="K3933">
        <v>1330711203</v>
      </c>
      <c r="L3933" s="15">
        <f>(((K3933/60)/60)/24)+DATE(1970,1,1)</f>
        <v>40970.750034722223</v>
      </c>
      <c r="M3933" s="63">
        <f>DATEDIF(L3933,J3933,"D")</f>
        <v>60</v>
      </c>
      <c r="N3933" s="5">
        <v>60</v>
      </c>
      <c r="O3933" t="b">
        <v>0</v>
      </c>
      <c r="P3933">
        <v>19</v>
      </c>
      <c r="Q3933" t="b">
        <v>1</v>
      </c>
      <c r="R3933" t="s">
        <v>8279</v>
      </c>
      <c r="S3933" s="2">
        <f>IF(E3933=0,0,E3933/D3933*100)</f>
        <v>113.72727272727272</v>
      </c>
      <c r="T3933" s="4">
        <f>IF(E3933=0,0,E3933/P3933)</f>
        <v>65.84210526315789</v>
      </c>
      <c r="U3933" t="str">
        <f>PROPER(LEFT(R3933,(SEARCH("/",R3933)-2)+1))</f>
        <v>Music</v>
      </c>
      <c r="V3933" t="str">
        <f>PROPER(RIGHT(R3933,LEN(R3933)-SEARCH("/",R3933)))</f>
        <v>Indie Rock</v>
      </c>
    </row>
    <row r="3934" spans="1:22" x14ac:dyDescent="0.25">
      <c r="A3934">
        <v>2490</v>
      </c>
      <c r="B3934" s="7" t="s">
        <v>2490</v>
      </c>
      <c r="C3934" s="7" t="s">
        <v>6600</v>
      </c>
      <c r="D3934" s="4">
        <v>500</v>
      </c>
      <c r="E3934" s="4">
        <v>607</v>
      </c>
      <c r="F3934" t="s">
        <v>8219</v>
      </c>
      <c r="G3934" t="s">
        <v>8224</v>
      </c>
      <c r="H3934" t="s">
        <v>8246</v>
      </c>
      <c r="I3934">
        <v>1340429276</v>
      </c>
      <c r="J3934" s="11">
        <f>(((I3934/60)/60)/24)+DATE(1970,1,1)</f>
        <v>41083.227731481478</v>
      </c>
      <c r="K3934">
        <v>1335245276</v>
      </c>
      <c r="L3934" s="15">
        <f>(((K3934/60)/60)/24)+DATE(1970,1,1)</f>
        <v>41023.227731481478</v>
      </c>
      <c r="M3934" s="63">
        <f>DATEDIF(L3934,J3934,"D")</f>
        <v>60</v>
      </c>
      <c r="N3934" s="5">
        <v>60</v>
      </c>
      <c r="O3934" t="b">
        <v>0</v>
      </c>
      <c r="P3934">
        <v>16</v>
      </c>
      <c r="Q3934" t="b">
        <v>1</v>
      </c>
      <c r="R3934" t="s">
        <v>8279</v>
      </c>
      <c r="S3934" s="2">
        <f>IF(E3934=0,0,E3934/D3934*100)</f>
        <v>121.39999999999999</v>
      </c>
      <c r="T3934" s="4">
        <f>IF(E3934=0,0,E3934/P3934)</f>
        <v>37.9375</v>
      </c>
      <c r="U3934" t="str">
        <f>PROPER(LEFT(R3934,(SEARCH("/",R3934)-2)+1))</f>
        <v>Music</v>
      </c>
      <c r="V3934" t="str">
        <f>PROPER(RIGHT(R3934,LEN(R3934)-SEARCH("/",R3934)))</f>
        <v>Indie Rock</v>
      </c>
    </row>
    <row r="3935" spans="1:22" x14ac:dyDescent="0.25">
      <c r="A3935">
        <v>2510</v>
      </c>
      <c r="B3935" s="7" t="s">
        <v>2510</v>
      </c>
      <c r="C3935" s="7" t="s">
        <v>6620</v>
      </c>
      <c r="D3935" s="4">
        <v>50000</v>
      </c>
      <c r="E3935" s="4">
        <v>75</v>
      </c>
      <c r="F3935" t="s">
        <v>8221</v>
      </c>
      <c r="G3935" t="s">
        <v>8224</v>
      </c>
      <c r="H3935" t="s">
        <v>8246</v>
      </c>
      <c r="I3935">
        <v>1431647772</v>
      </c>
      <c r="J3935" s="11">
        <f>(((I3935/60)/60)/24)+DATE(1970,1,1)</f>
        <v>42138.997361111105</v>
      </c>
      <c r="K3935">
        <v>1426463772</v>
      </c>
      <c r="L3935" s="15">
        <f>(((K3935/60)/60)/24)+DATE(1970,1,1)</f>
        <v>42078.997361111105</v>
      </c>
      <c r="M3935" s="63">
        <f>DATEDIF(L3935,J3935,"D")</f>
        <v>60</v>
      </c>
      <c r="N3935" s="5">
        <v>60</v>
      </c>
      <c r="O3935" t="b">
        <v>0</v>
      </c>
      <c r="P3935">
        <v>2</v>
      </c>
      <c r="Q3935" t="b">
        <v>0</v>
      </c>
      <c r="R3935" t="s">
        <v>8299</v>
      </c>
      <c r="S3935" s="2">
        <f>IF(E3935=0,0,E3935/D3935*100)</f>
        <v>0.15</v>
      </c>
      <c r="T3935" s="4">
        <f>IF(E3935=0,0,E3935/P3935)</f>
        <v>37.5</v>
      </c>
      <c r="U3935" t="str">
        <f>PROPER(LEFT(R3935,(SEARCH("/",R3935)-2)+1))</f>
        <v>Food</v>
      </c>
      <c r="V3935" t="str">
        <f>PROPER(RIGHT(R3935,LEN(R3935)-SEARCH("/",R3935)))</f>
        <v>Restaurants</v>
      </c>
    </row>
    <row r="3936" spans="1:22" x14ac:dyDescent="0.25">
      <c r="A3936">
        <v>2513</v>
      </c>
      <c r="B3936" s="7" t="s">
        <v>2513</v>
      </c>
      <c r="C3936" s="7" t="s">
        <v>6623</v>
      </c>
      <c r="D3936" s="4">
        <v>180000</v>
      </c>
      <c r="E3936" s="4">
        <v>0</v>
      </c>
      <c r="F3936" t="s">
        <v>8221</v>
      </c>
      <c r="G3936" t="s">
        <v>8236</v>
      </c>
      <c r="H3936" t="s">
        <v>8249</v>
      </c>
      <c r="I3936">
        <v>1488067789</v>
      </c>
      <c r="J3936" s="11">
        <f>(((I3936/60)/60)/24)+DATE(1970,1,1)</f>
        <v>42792.00681712963</v>
      </c>
      <c r="K3936">
        <v>1482883789</v>
      </c>
      <c r="L3936" s="15">
        <f>(((K3936/60)/60)/24)+DATE(1970,1,1)</f>
        <v>42732.00681712963</v>
      </c>
      <c r="M3936" s="63">
        <f>DATEDIF(L3936,J3936,"D")</f>
        <v>60</v>
      </c>
      <c r="N3936" s="5">
        <v>60</v>
      </c>
      <c r="O3936" t="b">
        <v>0</v>
      </c>
      <c r="P3936">
        <v>0</v>
      </c>
      <c r="Q3936" t="b">
        <v>0</v>
      </c>
      <c r="R3936" t="s">
        <v>8299</v>
      </c>
      <c r="S3936" s="2">
        <f>IF(E3936=0,0,E3936/D3936*100)</f>
        <v>0</v>
      </c>
      <c r="T3936" s="4">
        <f>IF(E3936=0,0,E3936/P3936)</f>
        <v>0</v>
      </c>
      <c r="U3936" t="str">
        <f>PROPER(LEFT(R3936,(SEARCH("/",R3936)-2)+1))</f>
        <v>Food</v>
      </c>
      <c r="V3936" t="str">
        <f>PROPER(RIGHT(R3936,LEN(R3936)-SEARCH("/",R3936)))</f>
        <v>Restaurants</v>
      </c>
    </row>
    <row r="3937" spans="1:22" x14ac:dyDescent="0.25">
      <c r="A3937">
        <v>2537</v>
      </c>
      <c r="B3937" s="7" t="s">
        <v>2537</v>
      </c>
      <c r="C3937" s="7" t="s">
        <v>6647</v>
      </c>
      <c r="D3937" s="4">
        <v>1000</v>
      </c>
      <c r="E3937" s="4">
        <v>1100</v>
      </c>
      <c r="F3937" t="s">
        <v>8219</v>
      </c>
      <c r="G3937" t="s">
        <v>8224</v>
      </c>
      <c r="H3937" t="s">
        <v>8246</v>
      </c>
      <c r="I3937">
        <v>1312212855</v>
      </c>
      <c r="J3937" s="11">
        <f>(((I3937/60)/60)/24)+DATE(1970,1,1)</f>
        <v>40756.648784722223</v>
      </c>
      <c r="K3937">
        <v>1307028855</v>
      </c>
      <c r="L3937" s="15">
        <f>(((K3937/60)/60)/24)+DATE(1970,1,1)</f>
        <v>40696.648784722223</v>
      </c>
      <c r="M3937" s="63">
        <f>DATEDIF(L3937,J3937,"D")</f>
        <v>60</v>
      </c>
      <c r="N3937" s="5">
        <v>60</v>
      </c>
      <c r="O3937" t="b">
        <v>0</v>
      </c>
      <c r="P3937">
        <v>11</v>
      </c>
      <c r="Q3937" t="b">
        <v>1</v>
      </c>
      <c r="R3937" t="s">
        <v>8300</v>
      </c>
      <c r="S3937" s="2">
        <f>IF(E3937=0,0,E3937/D3937*100)</f>
        <v>110.00000000000001</v>
      </c>
      <c r="T3937" s="4">
        <f>IF(E3937=0,0,E3937/P3937)</f>
        <v>100</v>
      </c>
      <c r="U3937" t="str">
        <f>PROPER(LEFT(R3937,(SEARCH("/",R3937)-2)+1))</f>
        <v>Music</v>
      </c>
      <c r="V3937" t="str">
        <f>PROPER(RIGHT(R3937,LEN(R3937)-SEARCH("/",R3937)))</f>
        <v>Classical Music</v>
      </c>
    </row>
    <row r="3938" spans="1:22" x14ac:dyDescent="0.25">
      <c r="A3938">
        <v>2539</v>
      </c>
      <c r="B3938" s="7" t="s">
        <v>2539</v>
      </c>
      <c r="C3938" s="7" t="s">
        <v>6649</v>
      </c>
      <c r="D3938" s="4">
        <v>10000</v>
      </c>
      <c r="E3938" s="4">
        <v>10025</v>
      </c>
      <c r="F3938" t="s">
        <v>8219</v>
      </c>
      <c r="G3938" t="s">
        <v>8224</v>
      </c>
      <c r="H3938" t="s">
        <v>8246</v>
      </c>
      <c r="I3938">
        <v>1422913152</v>
      </c>
      <c r="J3938" s="11">
        <f>(((I3938/60)/60)/24)+DATE(1970,1,1)</f>
        <v>42037.902222222227</v>
      </c>
      <c r="K3938">
        <v>1417729152</v>
      </c>
      <c r="L3938" s="15">
        <f>(((K3938/60)/60)/24)+DATE(1970,1,1)</f>
        <v>41977.902222222227</v>
      </c>
      <c r="M3938" s="63">
        <f>DATEDIF(L3938,J3938,"D")</f>
        <v>60</v>
      </c>
      <c r="N3938" s="5">
        <v>60</v>
      </c>
      <c r="O3938" t="b">
        <v>0</v>
      </c>
      <c r="P3938">
        <v>59</v>
      </c>
      <c r="Q3938" t="b">
        <v>1</v>
      </c>
      <c r="R3938" t="s">
        <v>8300</v>
      </c>
      <c r="S3938" s="2">
        <f>IF(E3938=0,0,E3938/D3938*100)</f>
        <v>100.25</v>
      </c>
      <c r="T3938" s="4">
        <f>IF(E3938=0,0,E3938/P3938)</f>
        <v>169.91525423728814</v>
      </c>
      <c r="U3938" t="str">
        <f>PROPER(LEFT(R3938,(SEARCH("/",R3938)-2)+1))</f>
        <v>Music</v>
      </c>
      <c r="V3938" t="str">
        <f>PROPER(RIGHT(R3938,LEN(R3938)-SEARCH("/",R3938)))</f>
        <v>Classical Music</v>
      </c>
    </row>
    <row r="3939" spans="1:22" x14ac:dyDescent="0.25">
      <c r="A3939">
        <v>2540</v>
      </c>
      <c r="B3939" s="7" t="s">
        <v>2540</v>
      </c>
      <c r="C3939" s="7" t="s">
        <v>6650</v>
      </c>
      <c r="D3939" s="4">
        <v>2500</v>
      </c>
      <c r="E3939" s="4">
        <v>2585</v>
      </c>
      <c r="F3939" t="s">
        <v>8219</v>
      </c>
      <c r="G3939" t="s">
        <v>8224</v>
      </c>
      <c r="H3939" t="s">
        <v>8246</v>
      </c>
      <c r="I3939">
        <v>1319904721</v>
      </c>
      <c r="J3939" s="11">
        <f>(((I3939/60)/60)/24)+DATE(1970,1,1)</f>
        <v>40845.675011574072</v>
      </c>
      <c r="K3939">
        <v>1314720721</v>
      </c>
      <c r="L3939" s="15">
        <f>(((K3939/60)/60)/24)+DATE(1970,1,1)</f>
        <v>40785.675011574072</v>
      </c>
      <c r="M3939" s="63">
        <f>DATEDIF(L3939,J3939,"D")</f>
        <v>60</v>
      </c>
      <c r="N3939" s="5">
        <v>60</v>
      </c>
      <c r="O3939" t="b">
        <v>0</v>
      </c>
      <c r="P3939">
        <v>27</v>
      </c>
      <c r="Q3939" t="b">
        <v>1</v>
      </c>
      <c r="R3939" t="s">
        <v>8300</v>
      </c>
      <c r="S3939" s="2">
        <f>IF(E3939=0,0,E3939/D3939*100)</f>
        <v>103.4</v>
      </c>
      <c r="T3939" s="4">
        <f>IF(E3939=0,0,E3939/P3939)</f>
        <v>95.740740740740748</v>
      </c>
      <c r="U3939" t="str">
        <f>PROPER(LEFT(R3939,(SEARCH("/",R3939)-2)+1))</f>
        <v>Music</v>
      </c>
      <c r="V3939" t="str">
        <f>PROPER(RIGHT(R3939,LEN(R3939)-SEARCH("/",R3939)))</f>
        <v>Classical Music</v>
      </c>
    </row>
    <row r="3940" spans="1:22" x14ac:dyDescent="0.25">
      <c r="A3940">
        <v>2541</v>
      </c>
      <c r="B3940" s="7" t="s">
        <v>2541</v>
      </c>
      <c r="C3940" s="7" t="s">
        <v>6651</v>
      </c>
      <c r="D3940" s="4">
        <v>3500</v>
      </c>
      <c r="E3940" s="4">
        <v>3746</v>
      </c>
      <c r="F3940" t="s">
        <v>8219</v>
      </c>
      <c r="G3940" t="s">
        <v>8225</v>
      </c>
      <c r="H3940" t="s">
        <v>8247</v>
      </c>
      <c r="I3940">
        <v>1380192418</v>
      </c>
      <c r="J3940" s="11">
        <f>(((I3940/60)/60)/24)+DATE(1970,1,1)</f>
        <v>41543.449282407404</v>
      </c>
      <c r="K3940">
        <v>1375008418</v>
      </c>
      <c r="L3940" s="15">
        <f>(((K3940/60)/60)/24)+DATE(1970,1,1)</f>
        <v>41483.449282407404</v>
      </c>
      <c r="M3940" s="63">
        <f>DATEDIF(L3940,J3940,"D")</f>
        <v>60</v>
      </c>
      <c r="N3940" s="5">
        <v>60</v>
      </c>
      <c r="O3940" t="b">
        <v>0</v>
      </c>
      <c r="P3940">
        <v>63</v>
      </c>
      <c r="Q3940" t="b">
        <v>1</v>
      </c>
      <c r="R3940" t="s">
        <v>8300</v>
      </c>
      <c r="S3940" s="2">
        <f>IF(E3940=0,0,E3940/D3940*100)</f>
        <v>107.02857142857142</v>
      </c>
      <c r="T3940" s="4">
        <f>IF(E3940=0,0,E3940/P3940)</f>
        <v>59.460317460317462</v>
      </c>
      <c r="U3940" t="str">
        <f>PROPER(LEFT(R3940,(SEARCH("/",R3940)-2)+1))</f>
        <v>Music</v>
      </c>
      <c r="V3940" t="str">
        <f>PROPER(RIGHT(R3940,LEN(R3940)-SEARCH("/",R3940)))</f>
        <v>Classical Music</v>
      </c>
    </row>
    <row r="3941" spans="1:22" x14ac:dyDescent="0.25">
      <c r="A3941">
        <v>2553</v>
      </c>
      <c r="B3941" s="7" t="s">
        <v>2553</v>
      </c>
      <c r="C3941" s="7" t="s">
        <v>6663</v>
      </c>
      <c r="D3941" s="4">
        <v>1500</v>
      </c>
      <c r="E3941" s="4">
        <v>2333</v>
      </c>
      <c r="F3941" t="s">
        <v>8219</v>
      </c>
      <c r="G3941" t="s">
        <v>8224</v>
      </c>
      <c r="H3941" t="s">
        <v>8246</v>
      </c>
      <c r="I3941">
        <v>1348202807</v>
      </c>
      <c r="J3941" s="11">
        <f>(((I3941/60)/60)/24)+DATE(1970,1,1)</f>
        <v>41173.199155092596</v>
      </c>
      <c r="K3941">
        <v>1343018807</v>
      </c>
      <c r="L3941" s="15">
        <f>(((K3941/60)/60)/24)+DATE(1970,1,1)</f>
        <v>41113.199155092596</v>
      </c>
      <c r="M3941" s="63">
        <f>DATEDIF(L3941,J3941,"D")</f>
        <v>60</v>
      </c>
      <c r="N3941" s="5">
        <v>60</v>
      </c>
      <c r="O3941" t="b">
        <v>0</v>
      </c>
      <c r="P3941">
        <v>60</v>
      </c>
      <c r="Q3941" t="b">
        <v>1</v>
      </c>
      <c r="R3941" t="s">
        <v>8300</v>
      </c>
      <c r="S3941" s="2">
        <f>IF(E3941=0,0,E3941/D3941*100)</f>
        <v>155.53333333333333</v>
      </c>
      <c r="T3941" s="4">
        <f>IF(E3941=0,0,E3941/P3941)</f>
        <v>38.883333333333333</v>
      </c>
      <c r="U3941" t="str">
        <f>PROPER(LEFT(R3941,(SEARCH("/",R3941)-2)+1))</f>
        <v>Music</v>
      </c>
      <c r="V3941" t="str">
        <f>PROPER(RIGHT(R3941,LEN(R3941)-SEARCH("/",R3941)))</f>
        <v>Classical Music</v>
      </c>
    </row>
    <row r="3942" spans="1:22" x14ac:dyDescent="0.25">
      <c r="A3942">
        <v>2562</v>
      </c>
      <c r="B3942" s="7" t="s">
        <v>2562</v>
      </c>
      <c r="C3942" s="7" t="s">
        <v>6672</v>
      </c>
      <c r="D3942" s="4">
        <v>10000</v>
      </c>
      <c r="E3942" s="4">
        <v>75</v>
      </c>
      <c r="F3942" t="s">
        <v>8220</v>
      </c>
      <c r="G3942" t="s">
        <v>8236</v>
      </c>
      <c r="H3942" t="s">
        <v>8249</v>
      </c>
      <c r="I3942">
        <v>1476189339</v>
      </c>
      <c r="J3942" s="11">
        <f>(((I3942/60)/60)/24)+DATE(1970,1,1)</f>
        <v>42654.524756944447</v>
      </c>
      <c r="K3942">
        <v>1471005339</v>
      </c>
      <c r="L3942" s="15">
        <f>(((K3942/60)/60)/24)+DATE(1970,1,1)</f>
        <v>42594.524756944447</v>
      </c>
      <c r="M3942" s="63">
        <f>DATEDIF(L3942,J3942,"D")</f>
        <v>60</v>
      </c>
      <c r="N3942" s="5">
        <v>60</v>
      </c>
      <c r="O3942" t="b">
        <v>0</v>
      </c>
      <c r="P3942">
        <v>3</v>
      </c>
      <c r="Q3942" t="b">
        <v>0</v>
      </c>
      <c r="R3942" t="s">
        <v>8284</v>
      </c>
      <c r="S3942" s="2">
        <f>IF(E3942=0,0,E3942/D3942*100)</f>
        <v>0.75</v>
      </c>
      <c r="T3942" s="4">
        <f>IF(E3942=0,0,E3942/P3942)</f>
        <v>25</v>
      </c>
      <c r="U3942" t="str">
        <f>PROPER(LEFT(R3942,(SEARCH("/",R3942)-2)+1))</f>
        <v>Food</v>
      </c>
      <c r="V3942" t="str">
        <f>PROPER(RIGHT(R3942,LEN(R3942)-SEARCH("/",R3942)))</f>
        <v>Food Trucks</v>
      </c>
    </row>
    <row r="3943" spans="1:22" x14ac:dyDescent="0.25">
      <c r="A3943">
        <v>2563</v>
      </c>
      <c r="B3943" s="7" t="s">
        <v>2563</v>
      </c>
      <c r="C3943" s="7" t="s">
        <v>6673</v>
      </c>
      <c r="D3943" s="4">
        <v>20000</v>
      </c>
      <c r="E3943" s="4">
        <v>0</v>
      </c>
      <c r="F3943" t="s">
        <v>8220</v>
      </c>
      <c r="G3943" t="s">
        <v>8224</v>
      </c>
      <c r="H3943" t="s">
        <v>8246</v>
      </c>
      <c r="I3943">
        <v>1438226451</v>
      </c>
      <c r="J3943" s="11">
        <f>(((I3943/60)/60)/24)+DATE(1970,1,1)</f>
        <v>42215.139479166668</v>
      </c>
      <c r="K3943">
        <v>1433042451</v>
      </c>
      <c r="L3943" s="15">
        <f>(((K3943/60)/60)/24)+DATE(1970,1,1)</f>
        <v>42155.139479166668</v>
      </c>
      <c r="M3943" s="63">
        <f>DATEDIF(L3943,J3943,"D")</f>
        <v>60</v>
      </c>
      <c r="N3943" s="5">
        <v>60</v>
      </c>
      <c r="O3943" t="b">
        <v>0</v>
      </c>
      <c r="P3943">
        <v>0</v>
      </c>
      <c r="Q3943" t="b">
        <v>0</v>
      </c>
      <c r="R3943" t="s">
        <v>8284</v>
      </c>
      <c r="S3943" s="2">
        <f>IF(E3943=0,0,E3943/D3943*100)</f>
        <v>0</v>
      </c>
      <c r="T3943" s="4">
        <f>IF(E3943=0,0,E3943/P3943)</f>
        <v>0</v>
      </c>
      <c r="U3943" t="str">
        <f>PROPER(LEFT(R3943,(SEARCH("/",R3943)-2)+1))</f>
        <v>Food</v>
      </c>
      <c r="V3943" t="str">
        <f>PROPER(RIGHT(R3943,LEN(R3943)-SEARCH("/",R3943)))</f>
        <v>Food Trucks</v>
      </c>
    </row>
    <row r="3944" spans="1:22" x14ac:dyDescent="0.25">
      <c r="A3944">
        <v>2571</v>
      </c>
      <c r="B3944" s="7" t="s">
        <v>2571</v>
      </c>
      <c r="C3944" s="7" t="s">
        <v>6681</v>
      </c>
      <c r="D3944" s="4">
        <v>100000</v>
      </c>
      <c r="E3944" s="4">
        <v>250</v>
      </c>
      <c r="F3944" t="s">
        <v>8220</v>
      </c>
      <c r="G3944" t="s">
        <v>8226</v>
      </c>
      <c r="H3944" t="s">
        <v>8248</v>
      </c>
      <c r="I3944">
        <v>1463645521</v>
      </c>
      <c r="J3944" s="11">
        <f>(((I3944/60)/60)/24)+DATE(1970,1,1)</f>
        <v>42509.341678240744</v>
      </c>
      <c r="K3944">
        <v>1458461521</v>
      </c>
      <c r="L3944" s="15">
        <f>(((K3944/60)/60)/24)+DATE(1970,1,1)</f>
        <v>42449.341678240744</v>
      </c>
      <c r="M3944" s="63">
        <f>DATEDIF(L3944,J3944,"D")</f>
        <v>60</v>
      </c>
      <c r="N3944" s="5">
        <v>60</v>
      </c>
      <c r="O3944" t="b">
        <v>0</v>
      </c>
      <c r="P3944">
        <v>4</v>
      </c>
      <c r="Q3944" t="b">
        <v>0</v>
      </c>
      <c r="R3944" t="s">
        <v>8284</v>
      </c>
      <c r="S3944" s="2">
        <f>IF(E3944=0,0,E3944/D3944*100)</f>
        <v>0.25</v>
      </c>
      <c r="T3944" s="4">
        <f>IF(E3944=0,0,E3944/P3944)</f>
        <v>62.5</v>
      </c>
      <c r="U3944" t="str">
        <f>PROPER(LEFT(R3944,(SEARCH("/",R3944)-2)+1))</f>
        <v>Food</v>
      </c>
      <c r="V3944" t="str">
        <f>PROPER(RIGHT(R3944,LEN(R3944)-SEARCH("/",R3944)))</f>
        <v>Food Trucks</v>
      </c>
    </row>
    <row r="3945" spans="1:22" x14ac:dyDescent="0.25">
      <c r="A3945">
        <v>2579</v>
      </c>
      <c r="B3945" s="7" t="s">
        <v>2579</v>
      </c>
      <c r="C3945" s="7" t="s">
        <v>6689</v>
      </c>
      <c r="D3945" s="4">
        <v>200000</v>
      </c>
      <c r="E3945" s="4">
        <v>277</v>
      </c>
      <c r="F3945" t="s">
        <v>8220</v>
      </c>
      <c r="G3945" t="s">
        <v>8224</v>
      </c>
      <c r="H3945" t="s">
        <v>8246</v>
      </c>
      <c r="I3945">
        <v>1410810903</v>
      </c>
      <c r="J3945" s="11">
        <f>(((I3945/60)/60)/24)+DATE(1970,1,1)</f>
        <v>41897.829895833333</v>
      </c>
      <c r="K3945">
        <v>1405626903</v>
      </c>
      <c r="L3945" s="15">
        <f>(((K3945/60)/60)/24)+DATE(1970,1,1)</f>
        <v>41837.829895833333</v>
      </c>
      <c r="M3945" s="63">
        <f>DATEDIF(L3945,J3945,"D")</f>
        <v>60</v>
      </c>
      <c r="N3945" s="5">
        <v>60</v>
      </c>
      <c r="O3945" t="b">
        <v>0</v>
      </c>
      <c r="P3945">
        <v>12</v>
      </c>
      <c r="Q3945" t="b">
        <v>0</v>
      </c>
      <c r="R3945" t="s">
        <v>8284</v>
      </c>
      <c r="S3945" s="2">
        <f>IF(E3945=0,0,E3945/D3945*100)</f>
        <v>0.13849999999999998</v>
      </c>
      <c r="T3945" s="4">
        <f>IF(E3945=0,0,E3945/P3945)</f>
        <v>23.083333333333332</v>
      </c>
      <c r="U3945" t="str">
        <f>PROPER(LEFT(R3945,(SEARCH("/",R3945)-2)+1))</f>
        <v>Food</v>
      </c>
      <c r="V3945" t="str">
        <f>PROPER(RIGHT(R3945,LEN(R3945)-SEARCH("/",R3945)))</f>
        <v>Food Trucks</v>
      </c>
    </row>
    <row r="3946" spans="1:22" x14ac:dyDescent="0.25">
      <c r="A3946">
        <v>2583</v>
      </c>
      <c r="B3946" s="7" t="s">
        <v>2583</v>
      </c>
      <c r="C3946" s="7" t="s">
        <v>6693</v>
      </c>
      <c r="D3946" s="4">
        <v>1000</v>
      </c>
      <c r="E3946" s="4">
        <v>5</v>
      </c>
      <c r="F3946" t="s">
        <v>8221</v>
      </c>
      <c r="G3946" t="s">
        <v>8224</v>
      </c>
      <c r="H3946" t="s">
        <v>8246</v>
      </c>
      <c r="I3946">
        <v>1426526880</v>
      </c>
      <c r="J3946" s="11">
        <f>(((I3946/60)/60)/24)+DATE(1970,1,1)</f>
        <v>42079.727777777778</v>
      </c>
      <c r="K3946">
        <v>1421346480</v>
      </c>
      <c r="L3946" s="15">
        <f>(((K3946/60)/60)/24)+DATE(1970,1,1)</f>
        <v>42019.76944444445</v>
      </c>
      <c r="M3946" s="63">
        <f>DATEDIF(L3946,J3946,"D")</f>
        <v>60</v>
      </c>
      <c r="N3946" s="5">
        <v>60</v>
      </c>
      <c r="O3946" t="b">
        <v>0</v>
      </c>
      <c r="P3946">
        <v>5</v>
      </c>
      <c r="Q3946" t="b">
        <v>0</v>
      </c>
      <c r="R3946" t="s">
        <v>8284</v>
      </c>
      <c r="S3946" s="2">
        <f>IF(E3946=0,0,E3946/D3946*100)</f>
        <v>0.5</v>
      </c>
      <c r="T3946" s="4">
        <f>IF(E3946=0,0,E3946/P3946)</f>
        <v>1</v>
      </c>
      <c r="U3946" t="str">
        <f>PROPER(LEFT(R3946,(SEARCH("/",R3946)-2)+1))</f>
        <v>Food</v>
      </c>
      <c r="V3946" t="str">
        <f>PROPER(RIGHT(R3946,LEN(R3946)-SEARCH("/",R3946)))</f>
        <v>Food Trucks</v>
      </c>
    </row>
    <row r="3947" spans="1:22" x14ac:dyDescent="0.25">
      <c r="A3947">
        <v>2591</v>
      </c>
      <c r="B3947" s="7" t="s">
        <v>2591</v>
      </c>
      <c r="C3947" s="7" t="s">
        <v>6701</v>
      </c>
      <c r="D3947" s="4">
        <v>1500</v>
      </c>
      <c r="E3947" s="4">
        <v>26</v>
      </c>
      <c r="F3947" t="s">
        <v>8221</v>
      </c>
      <c r="G3947" t="s">
        <v>8224</v>
      </c>
      <c r="H3947" t="s">
        <v>8246</v>
      </c>
      <c r="I3947">
        <v>1457901924</v>
      </c>
      <c r="J3947" s="11">
        <f>(((I3947/60)/60)/24)+DATE(1970,1,1)</f>
        <v>42442.864861111113</v>
      </c>
      <c r="K3947">
        <v>1452721524</v>
      </c>
      <c r="L3947" s="15">
        <f>(((K3947/60)/60)/24)+DATE(1970,1,1)</f>
        <v>42382.906527777777</v>
      </c>
      <c r="M3947" s="63">
        <f>DATEDIF(L3947,J3947,"D")</f>
        <v>60</v>
      </c>
      <c r="N3947" s="5">
        <v>60</v>
      </c>
      <c r="O3947" t="b">
        <v>0</v>
      </c>
      <c r="P3947">
        <v>2</v>
      </c>
      <c r="Q3947" t="b">
        <v>0</v>
      </c>
      <c r="R3947" t="s">
        <v>8284</v>
      </c>
      <c r="S3947" s="2">
        <f>IF(E3947=0,0,E3947/D3947*100)</f>
        <v>1.7333333333333332</v>
      </c>
      <c r="T3947" s="4">
        <f>IF(E3947=0,0,E3947/P3947)</f>
        <v>13</v>
      </c>
      <c r="U3947" t="str">
        <f>PROPER(LEFT(R3947,(SEARCH("/",R3947)-2)+1))</f>
        <v>Food</v>
      </c>
      <c r="V3947" t="str">
        <f>PROPER(RIGHT(R3947,LEN(R3947)-SEARCH("/",R3947)))</f>
        <v>Food Trucks</v>
      </c>
    </row>
    <row r="3948" spans="1:22" x14ac:dyDescent="0.25">
      <c r="A3948">
        <v>2600</v>
      </c>
      <c r="B3948" s="7" t="s">
        <v>2600</v>
      </c>
      <c r="C3948" s="7" t="s">
        <v>6710</v>
      </c>
      <c r="D3948" s="4">
        <v>50000</v>
      </c>
      <c r="E3948" s="4">
        <v>3466</v>
      </c>
      <c r="F3948" t="s">
        <v>8221</v>
      </c>
      <c r="G3948" t="s">
        <v>8224</v>
      </c>
      <c r="H3948" t="s">
        <v>8246</v>
      </c>
      <c r="I3948">
        <v>1458938200</v>
      </c>
      <c r="J3948" s="11">
        <f>(((I3948/60)/60)/24)+DATE(1970,1,1)</f>
        <v>42454.858796296292</v>
      </c>
      <c r="K3948">
        <v>1453757800</v>
      </c>
      <c r="L3948" s="15">
        <f>(((K3948/60)/60)/24)+DATE(1970,1,1)</f>
        <v>42394.900462962964</v>
      </c>
      <c r="M3948" s="63">
        <f>DATEDIF(L3948,J3948,"D")</f>
        <v>60</v>
      </c>
      <c r="N3948" s="5">
        <v>60</v>
      </c>
      <c r="O3948" t="b">
        <v>0</v>
      </c>
      <c r="P3948">
        <v>30</v>
      </c>
      <c r="Q3948" t="b">
        <v>0</v>
      </c>
      <c r="R3948" t="s">
        <v>8284</v>
      </c>
      <c r="S3948" s="2">
        <f>IF(E3948=0,0,E3948/D3948*100)</f>
        <v>6.9320000000000004</v>
      </c>
      <c r="T3948" s="4">
        <f>IF(E3948=0,0,E3948/P3948)</f>
        <v>115.53333333333333</v>
      </c>
      <c r="U3948" t="str">
        <f>PROPER(LEFT(R3948,(SEARCH("/",R3948)-2)+1))</f>
        <v>Food</v>
      </c>
      <c r="V3948" t="str">
        <f>PROPER(RIGHT(R3948,LEN(R3948)-SEARCH("/",R3948)))</f>
        <v>Food Trucks</v>
      </c>
    </row>
    <row r="3949" spans="1:22" x14ac:dyDescent="0.25">
      <c r="A3949">
        <v>2618</v>
      </c>
      <c r="B3949" s="7" t="s">
        <v>2618</v>
      </c>
      <c r="C3949" s="7" t="s">
        <v>6728</v>
      </c>
      <c r="D3949" s="4">
        <v>15000</v>
      </c>
      <c r="E3949" s="4">
        <v>15808</v>
      </c>
      <c r="F3949" t="s">
        <v>8219</v>
      </c>
      <c r="G3949" t="s">
        <v>8224</v>
      </c>
      <c r="H3949" t="s">
        <v>8246</v>
      </c>
      <c r="I3949">
        <v>1449000061</v>
      </c>
      <c r="J3949" s="11">
        <f>(((I3949/60)/60)/24)+DATE(1970,1,1)</f>
        <v>42339.834039351852</v>
      </c>
      <c r="K3949">
        <v>1443812461</v>
      </c>
      <c r="L3949" s="15">
        <f>(((K3949/60)/60)/24)+DATE(1970,1,1)</f>
        <v>42279.792372685188</v>
      </c>
      <c r="M3949" s="63">
        <f>DATEDIF(L3949,J3949,"D")</f>
        <v>60</v>
      </c>
      <c r="N3949" s="5">
        <v>60</v>
      </c>
      <c r="O3949" t="b">
        <v>1</v>
      </c>
      <c r="P3949">
        <v>77</v>
      </c>
      <c r="Q3949" t="b">
        <v>1</v>
      </c>
      <c r="R3949" t="s">
        <v>8301</v>
      </c>
      <c r="S3949" s="2">
        <f>IF(E3949=0,0,E3949/D3949*100)</f>
        <v>105.38666666666667</v>
      </c>
      <c r="T3949" s="4">
        <f>IF(E3949=0,0,E3949/P3949)</f>
        <v>205.2987012987013</v>
      </c>
      <c r="U3949" t="str">
        <f>PROPER(LEFT(R3949,(SEARCH("/",R3949)-2)+1))</f>
        <v>Technology</v>
      </c>
      <c r="V3949" t="str">
        <f>PROPER(RIGHT(R3949,LEN(R3949)-SEARCH("/",R3949)))</f>
        <v>Space Exploration</v>
      </c>
    </row>
    <row r="3950" spans="1:22" x14ac:dyDescent="0.25">
      <c r="A3950">
        <v>2640</v>
      </c>
      <c r="B3950" s="7" t="s">
        <v>2640</v>
      </c>
      <c r="C3950" s="7" t="s">
        <v>6750</v>
      </c>
      <c r="D3950" s="4">
        <v>3000</v>
      </c>
      <c r="E3950" s="4">
        <v>3170</v>
      </c>
      <c r="F3950" t="s">
        <v>8219</v>
      </c>
      <c r="G3950" t="s">
        <v>8224</v>
      </c>
      <c r="H3950" t="s">
        <v>8246</v>
      </c>
      <c r="I3950">
        <v>1433735474</v>
      </c>
      <c r="J3950" s="11">
        <f>(((I3950/60)/60)/24)+DATE(1970,1,1)</f>
        <v>42163.160578703704</v>
      </c>
      <c r="K3950">
        <v>1428551474</v>
      </c>
      <c r="L3950" s="15">
        <f>(((K3950/60)/60)/24)+DATE(1970,1,1)</f>
        <v>42103.160578703704</v>
      </c>
      <c r="M3950" s="63">
        <f>DATEDIF(L3950,J3950,"D")</f>
        <v>60</v>
      </c>
      <c r="N3950" s="5">
        <v>60</v>
      </c>
      <c r="O3950" t="b">
        <v>0</v>
      </c>
      <c r="P3950">
        <v>69</v>
      </c>
      <c r="Q3950" t="b">
        <v>1</v>
      </c>
      <c r="R3950" t="s">
        <v>8301</v>
      </c>
      <c r="S3950" s="2">
        <f>IF(E3950=0,0,E3950/D3950*100)</f>
        <v>105.66666666666666</v>
      </c>
      <c r="T3950" s="4">
        <f>IF(E3950=0,0,E3950/P3950)</f>
        <v>45.94202898550725</v>
      </c>
      <c r="U3950" t="str">
        <f>PROPER(LEFT(R3950,(SEARCH("/",R3950)-2)+1))</f>
        <v>Technology</v>
      </c>
      <c r="V3950" t="str">
        <f>PROPER(RIGHT(R3950,LEN(R3950)-SEARCH("/",R3950)))</f>
        <v>Space Exploration</v>
      </c>
    </row>
    <row r="3951" spans="1:22" x14ac:dyDescent="0.25">
      <c r="A3951">
        <v>2649</v>
      </c>
      <c r="B3951" s="7" t="s">
        <v>2649</v>
      </c>
      <c r="C3951" s="7" t="s">
        <v>6759</v>
      </c>
      <c r="D3951" s="4">
        <v>125000</v>
      </c>
      <c r="E3951" s="4">
        <v>124</v>
      </c>
      <c r="F3951" t="s">
        <v>8220</v>
      </c>
      <c r="G3951" t="s">
        <v>8224</v>
      </c>
      <c r="H3951" t="s">
        <v>8246</v>
      </c>
      <c r="I3951">
        <v>1454370941</v>
      </c>
      <c r="J3951" s="11">
        <f>(((I3951/60)/60)/24)+DATE(1970,1,1)</f>
        <v>42401.99700231482</v>
      </c>
      <c r="K3951">
        <v>1449186941</v>
      </c>
      <c r="L3951" s="15">
        <f>(((K3951/60)/60)/24)+DATE(1970,1,1)</f>
        <v>42341.99700231482</v>
      </c>
      <c r="M3951" s="63">
        <f>DATEDIF(L3951,J3951,"D")</f>
        <v>60</v>
      </c>
      <c r="N3951" s="5">
        <v>60</v>
      </c>
      <c r="O3951" t="b">
        <v>0</v>
      </c>
      <c r="P3951">
        <v>3</v>
      </c>
      <c r="Q3951" t="b">
        <v>0</v>
      </c>
      <c r="R3951" t="s">
        <v>8301</v>
      </c>
      <c r="S3951" s="2">
        <f>IF(E3951=0,0,E3951/D3951*100)</f>
        <v>9.920000000000001E-2</v>
      </c>
      <c r="T3951" s="4">
        <f>IF(E3951=0,0,E3951/P3951)</f>
        <v>41.333333333333336</v>
      </c>
      <c r="U3951" t="str">
        <f>PROPER(LEFT(R3951,(SEARCH("/",R3951)-2)+1))</f>
        <v>Technology</v>
      </c>
      <c r="V3951" t="str">
        <f>PROPER(RIGHT(R3951,LEN(R3951)-SEARCH("/",R3951)))</f>
        <v>Space Exploration</v>
      </c>
    </row>
    <row r="3952" spans="1:22" x14ac:dyDescent="0.25">
      <c r="A3952">
        <v>2654</v>
      </c>
      <c r="B3952" s="7" t="s">
        <v>2654</v>
      </c>
      <c r="C3952" s="7" t="s">
        <v>6764</v>
      </c>
      <c r="D3952" s="4">
        <v>100000</v>
      </c>
      <c r="E3952" s="4">
        <v>51</v>
      </c>
      <c r="F3952" t="s">
        <v>8220</v>
      </c>
      <c r="G3952" t="s">
        <v>8224</v>
      </c>
      <c r="H3952" t="s">
        <v>8246</v>
      </c>
      <c r="I3952">
        <v>1429622726</v>
      </c>
      <c r="J3952" s="11">
        <f>(((I3952/60)/60)/24)+DATE(1970,1,1)</f>
        <v>42115.559328703705</v>
      </c>
      <c r="K3952">
        <v>1424442326</v>
      </c>
      <c r="L3952" s="15">
        <f>(((K3952/60)/60)/24)+DATE(1970,1,1)</f>
        <v>42055.600995370376</v>
      </c>
      <c r="M3952" s="63">
        <f>DATEDIF(L3952,J3952,"D")</f>
        <v>60</v>
      </c>
      <c r="N3952" s="5">
        <v>60</v>
      </c>
      <c r="O3952" t="b">
        <v>0</v>
      </c>
      <c r="P3952">
        <v>6</v>
      </c>
      <c r="Q3952" t="b">
        <v>0</v>
      </c>
      <c r="R3952" t="s">
        <v>8301</v>
      </c>
      <c r="S3952" s="2">
        <f>IF(E3952=0,0,E3952/D3952*100)</f>
        <v>5.1000000000000004E-2</v>
      </c>
      <c r="T3952" s="4">
        <f>IF(E3952=0,0,E3952/P3952)</f>
        <v>8.5</v>
      </c>
      <c r="U3952" t="str">
        <f>PROPER(LEFT(R3952,(SEARCH("/",R3952)-2)+1))</f>
        <v>Technology</v>
      </c>
      <c r="V3952" t="str">
        <f>PROPER(RIGHT(R3952,LEN(R3952)-SEARCH("/",R3952)))</f>
        <v>Space Exploration</v>
      </c>
    </row>
    <row r="3953" spans="1:22" x14ac:dyDescent="0.25">
      <c r="A3953">
        <v>2660</v>
      </c>
      <c r="B3953" s="7" t="s">
        <v>2660</v>
      </c>
      <c r="C3953" s="7" t="s">
        <v>6770</v>
      </c>
      <c r="D3953" s="4">
        <v>20000</v>
      </c>
      <c r="E3953" s="4">
        <v>19</v>
      </c>
      <c r="F3953" t="s">
        <v>8220</v>
      </c>
      <c r="G3953" t="s">
        <v>8224</v>
      </c>
      <c r="H3953" t="s">
        <v>8246</v>
      </c>
      <c r="I3953">
        <v>1448388418</v>
      </c>
      <c r="J3953" s="11">
        <f>(((I3953/60)/60)/24)+DATE(1970,1,1)</f>
        <v>42332.754837962959</v>
      </c>
      <c r="K3953">
        <v>1443200818</v>
      </c>
      <c r="L3953" s="15">
        <f>(((K3953/60)/60)/24)+DATE(1970,1,1)</f>
        <v>42272.713171296295</v>
      </c>
      <c r="M3953" s="63">
        <f>DATEDIF(L3953,J3953,"D")</f>
        <v>60</v>
      </c>
      <c r="N3953" s="5">
        <v>60</v>
      </c>
      <c r="O3953" t="b">
        <v>0</v>
      </c>
      <c r="P3953">
        <v>5</v>
      </c>
      <c r="Q3953" t="b">
        <v>0</v>
      </c>
      <c r="R3953" t="s">
        <v>8301</v>
      </c>
      <c r="S3953" s="2">
        <f>IF(E3953=0,0,E3953/D3953*100)</f>
        <v>9.5000000000000001E-2</v>
      </c>
      <c r="T3953" s="4">
        <f>IF(E3953=0,0,E3953/P3953)</f>
        <v>3.8</v>
      </c>
      <c r="U3953" t="str">
        <f>PROPER(LEFT(R3953,(SEARCH("/",R3953)-2)+1))</f>
        <v>Technology</v>
      </c>
      <c r="V3953" t="str">
        <f>PROPER(RIGHT(R3953,LEN(R3953)-SEARCH("/",R3953)))</f>
        <v>Space Exploration</v>
      </c>
    </row>
    <row r="3954" spans="1:22" x14ac:dyDescent="0.25">
      <c r="A3954">
        <v>2669</v>
      </c>
      <c r="B3954" s="7" t="s">
        <v>2669</v>
      </c>
      <c r="C3954" s="7" t="s">
        <v>6779</v>
      </c>
      <c r="D3954" s="4">
        <v>800</v>
      </c>
      <c r="E3954" s="4">
        <v>1001</v>
      </c>
      <c r="F3954" t="s">
        <v>8219</v>
      </c>
      <c r="G3954" t="s">
        <v>8224</v>
      </c>
      <c r="H3954" t="s">
        <v>8246</v>
      </c>
      <c r="I3954">
        <v>1452387096</v>
      </c>
      <c r="J3954" s="11">
        <f>(((I3954/60)/60)/24)+DATE(1970,1,1)</f>
        <v>42379.035833333335</v>
      </c>
      <c r="K3954">
        <v>1447203096</v>
      </c>
      <c r="L3954" s="15">
        <f>(((K3954/60)/60)/24)+DATE(1970,1,1)</f>
        <v>42319.035833333335</v>
      </c>
      <c r="M3954" s="63">
        <f>DATEDIF(L3954,J3954,"D")</f>
        <v>60</v>
      </c>
      <c r="N3954" s="5">
        <v>60</v>
      </c>
      <c r="O3954" t="b">
        <v>0</v>
      </c>
      <c r="P3954">
        <v>11</v>
      </c>
      <c r="Q3954" t="b">
        <v>1</v>
      </c>
      <c r="R3954" t="s">
        <v>8302</v>
      </c>
      <c r="S3954" s="2">
        <f>IF(E3954=0,0,E3954/D3954*100)</f>
        <v>125.125</v>
      </c>
      <c r="T3954" s="4">
        <f>IF(E3954=0,0,E3954/P3954)</f>
        <v>91</v>
      </c>
      <c r="U3954" t="str">
        <f>PROPER(LEFT(R3954,(SEARCH("/",R3954)-2)+1))</f>
        <v>Technology</v>
      </c>
      <c r="V3954" t="str">
        <f>PROPER(RIGHT(R3954,LEN(R3954)-SEARCH("/",R3954)))</f>
        <v>Makerspaces</v>
      </c>
    </row>
    <row r="3955" spans="1:22" x14ac:dyDescent="0.25">
      <c r="A3955">
        <v>2685</v>
      </c>
      <c r="B3955" s="7" t="s">
        <v>2685</v>
      </c>
      <c r="C3955" s="7" t="s">
        <v>6795</v>
      </c>
      <c r="D3955" s="4">
        <v>50000</v>
      </c>
      <c r="E3955" s="4">
        <v>10</v>
      </c>
      <c r="F3955" t="s">
        <v>8221</v>
      </c>
      <c r="G3955" t="s">
        <v>8224</v>
      </c>
      <c r="H3955" t="s">
        <v>8246</v>
      </c>
      <c r="I3955">
        <v>1430149330</v>
      </c>
      <c r="J3955" s="11">
        <f>(((I3955/60)/60)/24)+DATE(1970,1,1)</f>
        <v>42121.654282407413</v>
      </c>
      <c r="K3955">
        <v>1424968930</v>
      </c>
      <c r="L3955" s="15">
        <f>(((K3955/60)/60)/24)+DATE(1970,1,1)</f>
        <v>42061.69594907407</v>
      </c>
      <c r="M3955" s="63">
        <f>DATEDIF(L3955,J3955,"D")</f>
        <v>60</v>
      </c>
      <c r="N3955" s="5">
        <v>60</v>
      </c>
      <c r="O3955" t="b">
        <v>0</v>
      </c>
      <c r="P3955">
        <v>1</v>
      </c>
      <c r="Q3955" t="b">
        <v>0</v>
      </c>
      <c r="R3955" t="s">
        <v>8284</v>
      </c>
      <c r="S3955" s="2">
        <f>IF(E3955=0,0,E3955/D3955*100)</f>
        <v>0.02</v>
      </c>
      <c r="T3955" s="4">
        <f>IF(E3955=0,0,E3955/P3955)</f>
        <v>10</v>
      </c>
      <c r="U3955" t="str">
        <f>PROPER(LEFT(R3955,(SEARCH("/",R3955)-2)+1))</f>
        <v>Food</v>
      </c>
      <c r="V3955" t="str">
        <f>PROPER(RIGHT(R3955,LEN(R3955)-SEARCH("/",R3955)))</f>
        <v>Food Trucks</v>
      </c>
    </row>
    <row r="3956" spans="1:22" x14ac:dyDescent="0.25">
      <c r="A3956">
        <v>2695</v>
      </c>
      <c r="B3956" s="7" t="s">
        <v>2695</v>
      </c>
      <c r="C3956" s="7" t="s">
        <v>6805</v>
      </c>
      <c r="D3956" s="4">
        <v>15000</v>
      </c>
      <c r="E3956" s="4">
        <v>71</v>
      </c>
      <c r="F3956" t="s">
        <v>8221</v>
      </c>
      <c r="G3956" t="s">
        <v>8224</v>
      </c>
      <c r="H3956" t="s">
        <v>8246</v>
      </c>
      <c r="I3956">
        <v>1428981718</v>
      </c>
      <c r="J3956" s="11">
        <f>(((I3956/60)/60)/24)+DATE(1970,1,1)</f>
        <v>42108.14025462963</v>
      </c>
      <c r="K3956">
        <v>1423801318</v>
      </c>
      <c r="L3956" s="15">
        <f>(((K3956/60)/60)/24)+DATE(1970,1,1)</f>
        <v>42048.181921296295</v>
      </c>
      <c r="M3956" s="63">
        <f>DATEDIF(L3956,J3956,"D")</f>
        <v>60</v>
      </c>
      <c r="N3956" s="5">
        <v>60</v>
      </c>
      <c r="O3956" t="b">
        <v>0</v>
      </c>
      <c r="P3956">
        <v>3</v>
      </c>
      <c r="Q3956" t="b">
        <v>0</v>
      </c>
      <c r="R3956" t="s">
        <v>8284</v>
      </c>
      <c r="S3956" s="2">
        <f>IF(E3956=0,0,E3956/D3956*100)</f>
        <v>0.47333333333333333</v>
      </c>
      <c r="T3956" s="4">
        <f>IF(E3956=0,0,E3956/P3956)</f>
        <v>23.666666666666668</v>
      </c>
      <c r="U3956" t="str">
        <f>PROPER(LEFT(R3956,(SEARCH("/",R3956)-2)+1))</f>
        <v>Food</v>
      </c>
      <c r="V3956" t="str">
        <f>PROPER(RIGHT(R3956,LEN(R3956)-SEARCH("/",R3956)))</f>
        <v>Food Trucks</v>
      </c>
    </row>
    <row r="3957" spans="1:22" x14ac:dyDescent="0.25">
      <c r="A3957">
        <v>2703</v>
      </c>
      <c r="B3957" s="7" t="s">
        <v>2703</v>
      </c>
      <c r="C3957" s="7" t="s">
        <v>6813</v>
      </c>
      <c r="D3957" s="4">
        <v>40000</v>
      </c>
      <c r="E3957" s="4">
        <v>41500</v>
      </c>
      <c r="F3957" t="s">
        <v>8222</v>
      </c>
      <c r="G3957" t="s">
        <v>8238</v>
      </c>
      <c r="H3957" t="s">
        <v>8256</v>
      </c>
      <c r="I3957">
        <v>1490196830</v>
      </c>
      <c r="J3957" s="11">
        <f>(((I3957/60)/60)/24)+DATE(1970,1,1)</f>
        <v>42816.648495370369</v>
      </c>
      <c r="K3957">
        <v>1485016430</v>
      </c>
      <c r="L3957" s="15">
        <f>(((K3957/60)/60)/24)+DATE(1970,1,1)</f>
        <v>42756.690162037034</v>
      </c>
      <c r="M3957" s="63">
        <f>DATEDIF(L3957,J3957,"D")</f>
        <v>60</v>
      </c>
      <c r="N3957" s="5">
        <v>60</v>
      </c>
      <c r="O3957" t="b">
        <v>0</v>
      </c>
      <c r="P3957">
        <v>45</v>
      </c>
      <c r="Q3957" t="b">
        <v>0</v>
      </c>
      <c r="R3957" t="s">
        <v>8303</v>
      </c>
      <c r="S3957" s="2">
        <f>IF(E3957=0,0,E3957/D3957*100)</f>
        <v>103.75000000000001</v>
      </c>
      <c r="T3957" s="4">
        <f>IF(E3957=0,0,E3957/P3957)</f>
        <v>922.22222222222217</v>
      </c>
      <c r="U3957" t="str">
        <f>PROPER(LEFT(R3957,(SEARCH("/",R3957)-2)+1))</f>
        <v>Theater</v>
      </c>
      <c r="V3957" t="str">
        <f>PROPER(RIGHT(R3957,LEN(R3957)-SEARCH("/",R3957)))</f>
        <v>Spaces</v>
      </c>
    </row>
    <row r="3958" spans="1:22" x14ac:dyDescent="0.25">
      <c r="A3958">
        <v>2708</v>
      </c>
      <c r="B3958" s="7" t="s">
        <v>2708</v>
      </c>
      <c r="C3958" s="7" t="s">
        <v>6818</v>
      </c>
      <c r="D3958" s="4">
        <v>20000</v>
      </c>
      <c r="E3958" s="4">
        <v>46643.07</v>
      </c>
      <c r="F3958" t="s">
        <v>8219</v>
      </c>
      <c r="G3958" t="s">
        <v>8225</v>
      </c>
      <c r="H3958" t="s">
        <v>8247</v>
      </c>
      <c r="I3958">
        <v>1469119526</v>
      </c>
      <c r="J3958" s="11">
        <f>(((I3958/60)/60)/24)+DATE(1970,1,1)</f>
        <v>42572.698217592595</v>
      </c>
      <c r="K3958">
        <v>1463935526</v>
      </c>
      <c r="L3958" s="15">
        <f>(((K3958/60)/60)/24)+DATE(1970,1,1)</f>
        <v>42512.698217592595</v>
      </c>
      <c r="M3958" s="63">
        <f>DATEDIF(L3958,J3958,"D")</f>
        <v>60</v>
      </c>
      <c r="N3958" s="5">
        <v>60</v>
      </c>
      <c r="O3958" t="b">
        <v>1</v>
      </c>
      <c r="P3958">
        <v>1049</v>
      </c>
      <c r="Q3958" t="b">
        <v>1</v>
      </c>
      <c r="R3958" t="s">
        <v>8303</v>
      </c>
      <c r="S3958" s="2">
        <f>IF(E3958=0,0,E3958/D3958*100)</f>
        <v>233.21535</v>
      </c>
      <c r="T3958" s="4">
        <f>IF(E3958=0,0,E3958/P3958)</f>
        <v>44.464318398474738</v>
      </c>
      <c r="U3958" t="str">
        <f>PROPER(LEFT(R3958,(SEARCH("/",R3958)-2)+1))</f>
        <v>Theater</v>
      </c>
      <c r="V3958" t="str">
        <f>PROPER(RIGHT(R3958,LEN(R3958)-SEARCH("/",R3958)))</f>
        <v>Spaces</v>
      </c>
    </row>
    <row r="3959" spans="1:22" x14ac:dyDescent="0.25">
      <c r="A3959">
        <v>2722</v>
      </c>
      <c r="B3959" s="7" t="s">
        <v>2722</v>
      </c>
      <c r="C3959" s="7" t="s">
        <v>6832</v>
      </c>
      <c r="D3959" s="4">
        <v>5000</v>
      </c>
      <c r="E3959" s="4">
        <v>12627</v>
      </c>
      <c r="F3959" t="s">
        <v>8219</v>
      </c>
      <c r="G3959" t="s">
        <v>8224</v>
      </c>
      <c r="H3959" t="s">
        <v>8246</v>
      </c>
      <c r="I3959">
        <v>1485722053</v>
      </c>
      <c r="J3959" s="11">
        <f>(((I3959/60)/60)/24)+DATE(1970,1,1)</f>
        <v>42764.857094907406</v>
      </c>
      <c r="K3959">
        <v>1480538053</v>
      </c>
      <c r="L3959" s="15">
        <f>(((K3959/60)/60)/24)+DATE(1970,1,1)</f>
        <v>42704.857094907406</v>
      </c>
      <c r="M3959" s="63">
        <f>DATEDIF(L3959,J3959,"D")</f>
        <v>60</v>
      </c>
      <c r="N3959" s="5">
        <v>60</v>
      </c>
      <c r="O3959" t="b">
        <v>0</v>
      </c>
      <c r="P3959">
        <v>185</v>
      </c>
      <c r="Q3959" t="b">
        <v>1</v>
      </c>
      <c r="R3959" t="s">
        <v>8295</v>
      </c>
      <c r="S3959" s="2">
        <f>IF(E3959=0,0,E3959/D3959*100)</f>
        <v>252.54</v>
      </c>
      <c r="T3959" s="4">
        <f>IF(E3959=0,0,E3959/P3959)</f>
        <v>68.254054054054052</v>
      </c>
      <c r="U3959" t="str">
        <f>PROPER(LEFT(R3959,(SEARCH("/",R3959)-2)+1))</f>
        <v>Technology</v>
      </c>
      <c r="V3959" t="str">
        <f>PROPER(RIGHT(R3959,LEN(R3959)-SEARCH("/",R3959)))</f>
        <v>Hardware</v>
      </c>
    </row>
    <row r="3960" spans="1:22" x14ac:dyDescent="0.25">
      <c r="A3960">
        <v>2723</v>
      </c>
      <c r="B3960" s="7" t="s">
        <v>2723</v>
      </c>
      <c r="C3960" s="7" t="s">
        <v>6833</v>
      </c>
      <c r="D3960" s="4">
        <v>12000</v>
      </c>
      <c r="E3960" s="4">
        <v>16806</v>
      </c>
      <c r="F3960" t="s">
        <v>8219</v>
      </c>
      <c r="G3960" t="s">
        <v>8224</v>
      </c>
      <c r="H3960" t="s">
        <v>8246</v>
      </c>
      <c r="I3960">
        <v>1420060088</v>
      </c>
      <c r="J3960" s="11">
        <f>(((I3960/60)/60)/24)+DATE(1970,1,1)</f>
        <v>42004.880648148144</v>
      </c>
      <c r="K3960">
        <v>1414872488</v>
      </c>
      <c r="L3960" s="15">
        <f>(((K3960/60)/60)/24)+DATE(1970,1,1)</f>
        <v>41944.83898148148</v>
      </c>
      <c r="M3960" s="63">
        <f>DATEDIF(L3960,J3960,"D")</f>
        <v>60</v>
      </c>
      <c r="N3960" s="5">
        <v>60</v>
      </c>
      <c r="O3960" t="b">
        <v>0</v>
      </c>
      <c r="P3960">
        <v>176</v>
      </c>
      <c r="Q3960" t="b">
        <v>1</v>
      </c>
      <c r="R3960" t="s">
        <v>8295</v>
      </c>
      <c r="S3960" s="2">
        <f>IF(E3960=0,0,E3960/D3960*100)</f>
        <v>140.05000000000001</v>
      </c>
      <c r="T3960" s="4">
        <f>IF(E3960=0,0,E3960/P3960)</f>
        <v>95.48863636363636</v>
      </c>
      <c r="U3960" t="str">
        <f>PROPER(LEFT(R3960,(SEARCH("/",R3960)-2)+1))</f>
        <v>Technology</v>
      </c>
      <c r="V3960" t="str">
        <f>PROPER(RIGHT(R3960,LEN(R3960)-SEARCH("/",R3960)))</f>
        <v>Hardware</v>
      </c>
    </row>
    <row r="3961" spans="1:22" x14ac:dyDescent="0.25">
      <c r="A3961">
        <v>2733</v>
      </c>
      <c r="B3961" s="7" t="s">
        <v>2733</v>
      </c>
      <c r="C3961" s="7" t="s">
        <v>6843</v>
      </c>
      <c r="D3961" s="4">
        <v>50000</v>
      </c>
      <c r="E3961" s="4">
        <v>53769</v>
      </c>
      <c r="F3961" t="s">
        <v>8219</v>
      </c>
      <c r="G3961" t="s">
        <v>8224</v>
      </c>
      <c r="H3961" t="s">
        <v>8246</v>
      </c>
      <c r="I3961">
        <v>1428643974</v>
      </c>
      <c r="J3961" s="11">
        <f>(((I3961/60)/60)/24)+DATE(1970,1,1)</f>
        <v>42104.231180555551</v>
      </c>
      <c r="K3961">
        <v>1423463574</v>
      </c>
      <c r="L3961" s="15">
        <f>(((K3961/60)/60)/24)+DATE(1970,1,1)</f>
        <v>42044.272847222222</v>
      </c>
      <c r="M3961" s="63">
        <f>DATEDIF(L3961,J3961,"D")</f>
        <v>60</v>
      </c>
      <c r="N3961" s="5">
        <v>60</v>
      </c>
      <c r="O3961" t="b">
        <v>0</v>
      </c>
      <c r="P3961">
        <v>119</v>
      </c>
      <c r="Q3961" t="b">
        <v>1</v>
      </c>
      <c r="R3961" t="s">
        <v>8295</v>
      </c>
      <c r="S3961" s="2">
        <f>IF(E3961=0,0,E3961/D3961*100)</f>
        <v>107.538</v>
      </c>
      <c r="T3961" s="4">
        <f>IF(E3961=0,0,E3961/P3961)</f>
        <v>451.84033613445376</v>
      </c>
      <c r="U3961" t="str">
        <f>PROPER(LEFT(R3961,(SEARCH("/",R3961)-2)+1))</f>
        <v>Technology</v>
      </c>
      <c r="V3961" t="str">
        <f>PROPER(RIGHT(R3961,LEN(R3961)-SEARCH("/",R3961)))</f>
        <v>Hardware</v>
      </c>
    </row>
    <row r="3962" spans="1:22" x14ac:dyDescent="0.25">
      <c r="A3962">
        <v>2738</v>
      </c>
      <c r="B3962" s="7" t="s">
        <v>2738</v>
      </c>
      <c r="C3962" s="7" t="s">
        <v>6848</v>
      </c>
      <c r="D3962" s="4">
        <v>5000</v>
      </c>
      <c r="E3962" s="4">
        <v>7397</v>
      </c>
      <c r="F3962" t="s">
        <v>8219</v>
      </c>
      <c r="G3962" t="s">
        <v>8224</v>
      </c>
      <c r="H3962" t="s">
        <v>8246</v>
      </c>
      <c r="I3962">
        <v>1478402804</v>
      </c>
      <c r="J3962" s="11">
        <f>(((I3962/60)/60)/24)+DATE(1970,1,1)</f>
        <v>42680.143564814818</v>
      </c>
      <c r="K3962">
        <v>1473218804</v>
      </c>
      <c r="L3962" s="15">
        <f>(((K3962/60)/60)/24)+DATE(1970,1,1)</f>
        <v>42620.143564814818</v>
      </c>
      <c r="M3962" s="63">
        <f>DATEDIF(L3962,J3962,"D")</f>
        <v>60</v>
      </c>
      <c r="N3962" s="5">
        <v>60</v>
      </c>
      <c r="O3962" t="b">
        <v>0</v>
      </c>
      <c r="P3962">
        <v>15</v>
      </c>
      <c r="Q3962" t="b">
        <v>1</v>
      </c>
      <c r="R3962" t="s">
        <v>8295</v>
      </c>
      <c r="S3962" s="2">
        <f>IF(E3962=0,0,E3962/D3962*100)</f>
        <v>147.94</v>
      </c>
      <c r="T3962" s="4">
        <f>IF(E3962=0,0,E3962/P3962)</f>
        <v>493.13333333333333</v>
      </c>
      <c r="U3962" t="str">
        <f>PROPER(LEFT(R3962,(SEARCH("/",R3962)-2)+1))</f>
        <v>Technology</v>
      </c>
      <c r="V3962" t="str">
        <f>PROPER(RIGHT(R3962,LEN(R3962)-SEARCH("/",R3962)))</f>
        <v>Hardware</v>
      </c>
    </row>
    <row r="3963" spans="1:22" x14ac:dyDescent="0.25">
      <c r="A3963">
        <v>2745</v>
      </c>
      <c r="B3963" s="7" t="s">
        <v>2745</v>
      </c>
      <c r="C3963" s="7" t="s">
        <v>6855</v>
      </c>
      <c r="D3963" s="4">
        <v>8000</v>
      </c>
      <c r="E3963" s="4">
        <v>1751</v>
      </c>
      <c r="F3963" t="s">
        <v>8221</v>
      </c>
      <c r="G3963" t="s">
        <v>8224</v>
      </c>
      <c r="H3963" t="s">
        <v>8246</v>
      </c>
      <c r="I3963">
        <v>1342309368</v>
      </c>
      <c r="J3963" s="11">
        <f>(((I3963/60)/60)/24)+DATE(1970,1,1)</f>
        <v>41104.988055555557</v>
      </c>
      <c r="K3963">
        <v>1337125368</v>
      </c>
      <c r="L3963" s="15">
        <f>(((K3963/60)/60)/24)+DATE(1970,1,1)</f>
        <v>41044.988055555557</v>
      </c>
      <c r="M3963" s="63">
        <f>DATEDIF(L3963,J3963,"D")</f>
        <v>60</v>
      </c>
      <c r="N3963" s="5">
        <v>60</v>
      </c>
      <c r="O3963" t="b">
        <v>0</v>
      </c>
      <c r="P3963">
        <v>49</v>
      </c>
      <c r="Q3963" t="b">
        <v>0</v>
      </c>
      <c r="R3963" t="s">
        <v>8304</v>
      </c>
      <c r="S3963" s="2">
        <f>IF(E3963=0,0,E3963/D3963*100)</f>
        <v>21.887499999999999</v>
      </c>
      <c r="T3963" s="4">
        <f>IF(E3963=0,0,E3963/P3963)</f>
        <v>35.734693877551024</v>
      </c>
      <c r="U3963" t="str">
        <f>PROPER(LEFT(R3963,(SEARCH("/",R3963)-2)+1))</f>
        <v>Publishing</v>
      </c>
      <c r="V3963" t="str">
        <f>PROPER(RIGHT(R3963,LEN(R3963)-SEARCH("/",R3963)))</f>
        <v>Children'S Books</v>
      </c>
    </row>
    <row r="3964" spans="1:22" x14ac:dyDescent="0.25">
      <c r="A3964">
        <v>2751</v>
      </c>
      <c r="B3964" s="7" t="s">
        <v>2751</v>
      </c>
      <c r="C3964" s="7" t="s">
        <v>6861</v>
      </c>
      <c r="D3964" s="4">
        <v>3274</v>
      </c>
      <c r="E3964" s="4">
        <v>0</v>
      </c>
      <c r="F3964" t="s">
        <v>8221</v>
      </c>
      <c r="G3964" t="s">
        <v>8224</v>
      </c>
      <c r="H3964" t="s">
        <v>8246</v>
      </c>
      <c r="I3964">
        <v>1403039842</v>
      </c>
      <c r="J3964" s="11">
        <f>(((I3964/60)/60)/24)+DATE(1970,1,1)</f>
        <v>41807.887060185189</v>
      </c>
      <c r="K3964">
        <v>1397855842</v>
      </c>
      <c r="L3964" s="15">
        <f>(((K3964/60)/60)/24)+DATE(1970,1,1)</f>
        <v>41747.887060185189</v>
      </c>
      <c r="M3964" s="63">
        <f>DATEDIF(L3964,J3964,"D")</f>
        <v>60</v>
      </c>
      <c r="N3964" s="5">
        <v>60</v>
      </c>
      <c r="O3964" t="b">
        <v>0</v>
      </c>
      <c r="P3964">
        <v>0</v>
      </c>
      <c r="Q3964" t="b">
        <v>0</v>
      </c>
      <c r="R3964" t="s">
        <v>8304</v>
      </c>
      <c r="S3964" s="2">
        <f>IF(E3964=0,0,E3964/D3964*100)</f>
        <v>0</v>
      </c>
      <c r="T3964" s="4">
        <f>IF(E3964=0,0,E3964/P3964)</f>
        <v>0</v>
      </c>
      <c r="U3964" t="str">
        <f>PROPER(LEFT(R3964,(SEARCH("/",R3964)-2)+1))</f>
        <v>Publishing</v>
      </c>
      <c r="V3964" t="str">
        <f>PROPER(RIGHT(R3964,LEN(R3964)-SEARCH("/",R3964)))</f>
        <v>Children'S Books</v>
      </c>
    </row>
    <row r="3965" spans="1:22" x14ac:dyDescent="0.25">
      <c r="A3965">
        <v>2767</v>
      </c>
      <c r="B3965" s="7" t="s">
        <v>2767</v>
      </c>
      <c r="C3965" s="7" t="s">
        <v>6877</v>
      </c>
      <c r="D3965" s="4">
        <v>4000</v>
      </c>
      <c r="E3965" s="4">
        <v>34</v>
      </c>
      <c r="F3965" t="s">
        <v>8221</v>
      </c>
      <c r="G3965" t="s">
        <v>8229</v>
      </c>
      <c r="H3965" t="s">
        <v>8251</v>
      </c>
      <c r="I3965">
        <v>1439766050</v>
      </c>
      <c r="J3965" s="11">
        <f>(((I3965/60)/60)/24)+DATE(1970,1,1)</f>
        <v>42232.958912037036</v>
      </c>
      <c r="K3965">
        <v>1434582050</v>
      </c>
      <c r="L3965" s="15">
        <f>(((K3965/60)/60)/24)+DATE(1970,1,1)</f>
        <v>42172.958912037036</v>
      </c>
      <c r="M3965" s="63">
        <f>DATEDIF(L3965,J3965,"D")</f>
        <v>60</v>
      </c>
      <c r="N3965" s="5">
        <v>60</v>
      </c>
      <c r="O3965" t="b">
        <v>0</v>
      </c>
      <c r="P3965">
        <v>3</v>
      </c>
      <c r="Q3965" t="b">
        <v>0</v>
      </c>
      <c r="R3965" t="s">
        <v>8304</v>
      </c>
      <c r="S3965" s="2">
        <f>IF(E3965=0,0,E3965/D3965*100)</f>
        <v>0.85000000000000009</v>
      </c>
      <c r="T3965" s="4">
        <f>IF(E3965=0,0,E3965/P3965)</f>
        <v>11.333333333333334</v>
      </c>
      <c r="U3965" t="str">
        <f>PROPER(LEFT(R3965,(SEARCH("/",R3965)-2)+1))</f>
        <v>Publishing</v>
      </c>
      <c r="V3965" t="str">
        <f>PROPER(RIGHT(R3965,LEN(R3965)-SEARCH("/",R3965)))</f>
        <v>Children'S Books</v>
      </c>
    </row>
    <row r="3966" spans="1:22" x14ac:dyDescent="0.25">
      <c r="A3966">
        <v>2800</v>
      </c>
      <c r="B3966" s="7" t="s">
        <v>2800</v>
      </c>
      <c r="C3966" s="7" t="s">
        <v>6910</v>
      </c>
      <c r="D3966" s="4">
        <v>1000</v>
      </c>
      <c r="E3966" s="4">
        <v>1330</v>
      </c>
      <c r="F3966" t="s">
        <v>8219</v>
      </c>
      <c r="G3966" t="s">
        <v>8225</v>
      </c>
      <c r="H3966" t="s">
        <v>8247</v>
      </c>
      <c r="I3966">
        <v>1420377366</v>
      </c>
      <c r="J3966" s="11">
        <f>(((I3966/60)/60)/24)+DATE(1970,1,1)</f>
        <v>42008.552847222221</v>
      </c>
      <c r="K3966">
        <v>1415193366</v>
      </c>
      <c r="L3966" s="15">
        <f>(((K3966/60)/60)/24)+DATE(1970,1,1)</f>
        <v>41948.552847222221</v>
      </c>
      <c r="M3966" s="63">
        <f>DATEDIF(L3966,J3966,"D")</f>
        <v>60</v>
      </c>
      <c r="N3966" s="5">
        <v>60</v>
      </c>
      <c r="O3966" t="b">
        <v>0</v>
      </c>
      <c r="P3966">
        <v>31</v>
      </c>
      <c r="Q3966" t="b">
        <v>1</v>
      </c>
      <c r="R3966" t="s">
        <v>8271</v>
      </c>
      <c r="S3966" s="2">
        <f>IF(E3966=0,0,E3966/D3966*100)</f>
        <v>133</v>
      </c>
      <c r="T3966" s="4">
        <f>IF(E3966=0,0,E3966/P3966)</f>
        <v>42.903225806451616</v>
      </c>
      <c r="U3966" t="str">
        <f>PROPER(LEFT(R3966,(SEARCH("/",R3966)-2)+1))</f>
        <v>Theater</v>
      </c>
      <c r="V3966" t="str">
        <f>PROPER(RIGHT(R3966,LEN(R3966)-SEARCH("/",R3966)))</f>
        <v>Plays</v>
      </c>
    </row>
    <row r="3967" spans="1:22" x14ac:dyDescent="0.25">
      <c r="A3967">
        <v>2841</v>
      </c>
      <c r="B3967" s="7" t="s">
        <v>2841</v>
      </c>
      <c r="C3967" s="7" t="s">
        <v>6951</v>
      </c>
      <c r="D3967" s="4">
        <v>1000</v>
      </c>
      <c r="E3967" s="4">
        <v>10</v>
      </c>
      <c r="F3967" t="s">
        <v>8221</v>
      </c>
      <c r="G3967" t="s">
        <v>8225</v>
      </c>
      <c r="H3967" t="s">
        <v>8247</v>
      </c>
      <c r="I3967">
        <v>1450032297</v>
      </c>
      <c r="J3967" s="11">
        <f>(((I3967/60)/60)/24)+DATE(1970,1,1)</f>
        <v>42351.781215277777</v>
      </c>
      <c r="K3967">
        <v>1444844697</v>
      </c>
      <c r="L3967" s="15">
        <f>(((K3967/60)/60)/24)+DATE(1970,1,1)</f>
        <v>42291.739548611105</v>
      </c>
      <c r="M3967" s="63">
        <f>DATEDIF(L3967,J3967,"D")</f>
        <v>60</v>
      </c>
      <c r="N3967" s="5">
        <v>60</v>
      </c>
      <c r="O3967" t="b">
        <v>0</v>
      </c>
      <c r="P3967">
        <v>1</v>
      </c>
      <c r="Q3967" t="b">
        <v>0</v>
      </c>
      <c r="R3967" t="s">
        <v>8271</v>
      </c>
      <c r="S3967" s="2">
        <f>IF(E3967=0,0,E3967/D3967*100)</f>
        <v>1</v>
      </c>
      <c r="T3967" s="4">
        <f>IF(E3967=0,0,E3967/P3967)</f>
        <v>10</v>
      </c>
      <c r="U3967" t="str">
        <f>PROPER(LEFT(R3967,(SEARCH("/",R3967)-2)+1))</f>
        <v>Theater</v>
      </c>
      <c r="V3967" t="str">
        <f>PROPER(RIGHT(R3967,LEN(R3967)-SEARCH("/",R3967)))</f>
        <v>Plays</v>
      </c>
    </row>
    <row r="3968" spans="1:22" x14ac:dyDescent="0.25">
      <c r="A3968">
        <v>2845</v>
      </c>
      <c r="B3968" s="7" t="s">
        <v>2845</v>
      </c>
      <c r="C3968" s="7" t="s">
        <v>6955</v>
      </c>
      <c r="D3968" s="4">
        <v>7500</v>
      </c>
      <c r="E3968" s="4">
        <v>2366</v>
      </c>
      <c r="F3968" t="s">
        <v>8221</v>
      </c>
      <c r="G3968" t="s">
        <v>8224</v>
      </c>
      <c r="H3968" t="s">
        <v>8246</v>
      </c>
      <c r="I3968">
        <v>1433723033</v>
      </c>
      <c r="J3968" s="11">
        <f>(((I3968/60)/60)/24)+DATE(1970,1,1)</f>
        <v>42163.016585648147</v>
      </c>
      <c r="K3968">
        <v>1428539033</v>
      </c>
      <c r="L3968" s="15">
        <f>(((K3968/60)/60)/24)+DATE(1970,1,1)</f>
        <v>42103.016585648147</v>
      </c>
      <c r="M3968" s="63">
        <f>DATEDIF(L3968,J3968,"D")</f>
        <v>60</v>
      </c>
      <c r="N3968" s="5">
        <v>60</v>
      </c>
      <c r="O3968" t="b">
        <v>0</v>
      </c>
      <c r="P3968">
        <v>39</v>
      </c>
      <c r="Q3968" t="b">
        <v>0</v>
      </c>
      <c r="R3968" t="s">
        <v>8271</v>
      </c>
      <c r="S3968" s="2">
        <f>IF(E3968=0,0,E3968/D3968*100)</f>
        <v>31.546666666666667</v>
      </c>
      <c r="T3968" s="4">
        <f>IF(E3968=0,0,E3968/P3968)</f>
        <v>60.666666666666664</v>
      </c>
      <c r="U3968" t="str">
        <f>PROPER(LEFT(R3968,(SEARCH("/",R3968)-2)+1))</f>
        <v>Theater</v>
      </c>
      <c r="V3968" t="str">
        <f>PROPER(RIGHT(R3968,LEN(R3968)-SEARCH("/",R3968)))</f>
        <v>Plays</v>
      </c>
    </row>
    <row r="3969" spans="1:22" x14ac:dyDescent="0.25">
      <c r="A3969">
        <v>2847</v>
      </c>
      <c r="B3969" s="7" t="s">
        <v>2847</v>
      </c>
      <c r="C3969" s="7" t="s">
        <v>6957</v>
      </c>
      <c r="D3969" s="4">
        <v>2000</v>
      </c>
      <c r="E3969" s="4">
        <v>0</v>
      </c>
      <c r="F3969" t="s">
        <v>8221</v>
      </c>
      <c r="G3969" t="s">
        <v>8224</v>
      </c>
      <c r="H3969" t="s">
        <v>8246</v>
      </c>
      <c r="I3969">
        <v>1464031265</v>
      </c>
      <c r="J3969" s="11">
        <f>(((I3969/60)/60)/24)+DATE(1970,1,1)</f>
        <v>42513.806307870371</v>
      </c>
      <c r="K3969">
        <v>1458847265</v>
      </c>
      <c r="L3969" s="15">
        <f>(((K3969/60)/60)/24)+DATE(1970,1,1)</f>
        <v>42453.806307870371</v>
      </c>
      <c r="M3969" s="63">
        <f>DATEDIF(L3969,J3969,"D")</f>
        <v>60</v>
      </c>
      <c r="N3969" s="5">
        <v>60</v>
      </c>
      <c r="O3969" t="b">
        <v>0</v>
      </c>
      <c r="P3969">
        <v>0</v>
      </c>
      <c r="Q3969" t="b">
        <v>0</v>
      </c>
      <c r="R3969" t="s">
        <v>8271</v>
      </c>
      <c r="S3969" s="2">
        <f>IF(E3969=0,0,E3969/D3969*100)</f>
        <v>0</v>
      </c>
      <c r="T3969" s="4">
        <f>IF(E3969=0,0,E3969/P3969)</f>
        <v>0</v>
      </c>
      <c r="U3969" t="str">
        <f>PROPER(LEFT(R3969,(SEARCH("/",R3969)-2)+1))</f>
        <v>Theater</v>
      </c>
      <c r="V3969" t="str">
        <f>PROPER(RIGHT(R3969,LEN(R3969)-SEARCH("/",R3969)))</f>
        <v>Plays</v>
      </c>
    </row>
    <row r="3970" spans="1:22" x14ac:dyDescent="0.25">
      <c r="A3970">
        <v>2853</v>
      </c>
      <c r="B3970" s="7" t="s">
        <v>2853</v>
      </c>
      <c r="C3970" s="7" t="s">
        <v>6963</v>
      </c>
      <c r="D3970" s="4">
        <v>9500</v>
      </c>
      <c r="E3970" s="4">
        <v>0</v>
      </c>
      <c r="F3970" t="s">
        <v>8221</v>
      </c>
      <c r="G3970" t="s">
        <v>8229</v>
      </c>
      <c r="H3970" t="s">
        <v>8251</v>
      </c>
      <c r="I3970">
        <v>1410669297</v>
      </c>
      <c r="J3970" s="11">
        <f>(((I3970/60)/60)/24)+DATE(1970,1,1)</f>
        <v>41896.190937499996</v>
      </c>
      <c r="K3970">
        <v>1405485297</v>
      </c>
      <c r="L3970" s="15">
        <f>(((K3970/60)/60)/24)+DATE(1970,1,1)</f>
        <v>41836.190937499996</v>
      </c>
      <c r="M3970" s="63">
        <f>DATEDIF(L3970,J3970,"D")</f>
        <v>60</v>
      </c>
      <c r="N3970" s="5">
        <v>60</v>
      </c>
      <c r="O3970" t="b">
        <v>0</v>
      </c>
      <c r="P3970">
        <v>0</v>
      </c>
      <c r="Q3970" t="b">
        <v>0</v>
      </c>
      <c r="R3970" t="s">
        <v>8271</v>
      </c>
      <c r="S3970" s="2">
        <f>IF(E3970=0,0,E3970/D3970*100)</f>
        <v>0</v>
      </c>
      <c r="T3970" s="4">
        <f>IF(E3970=0,0,E3970/P3970)</f>
        <v>0</v>
      </c>
      <c r="U3970" t="str">
        <f>PROPER(LEFT(R3970,(SEARCH("/",R3970)-2)+1))</f>
        <v>Theater</v>
      </c>
      <c r="V3970" t="str">
        <f>PROPER(RIGHT(R3970,LEN(R3970)-SEARCH("/",R3970)))</f>
        <v>Plays</v>
      </c>
    </row>
    <row r="3971" spans="1:22" x14ac:dyDescent="0.25">
      <c r="A3971">
        <v>2857</v>
      </c>
      <c r="B3971" s="7" t="s">
        <v>2857</v>
      </c>
      <c r="C3971" s="7" t="s">
        <v>6967</v>
      </c>
      <c r="D3971" s="4">
        <v>38000</v>
      </c>
      <c r="E3971" s="4">
        <v>7500</v>
      </c>
      <c r="F3971" t="s">
        <v>8221</v>
      </c>
      <c r="G3971" t="s">
        <v>8238</v>
      </c>
      <c r="H3971" t="s">
        <v>8256</v>
      </c>
      <c r="I3971">
        <v>1487613600</v>
      </c>
      <c r="J3971" s="11">
        <f>(((I3971/60)/60)/24)+DATE(1970,1,1)</f>
        <v>42786.75</v>
      </c>
      <c r="K3971">
        <v>1482444295</v>
      </c>
      <c r="L3971" s="15">
        <f>(((K3971/60)/60)/24)+DATE(1970,1,1)</f>
        <v>42726.920081018514</v>
      </c>
      <c r="M3971" s="63">
        <f>DATEDIF(L3971,J3971,"D")</f>
        <v>60</v>
      </c>
      <c r="N3971" s="5">
        <v>60</v>
      </c>
      <c r="O3971" t="b">
        <v>0</v>
      </c>
      <c r="P3971">
        <v>15</v>
      </c>
      <c r="Q3971" t="b">
        <v>0</v>
      </c>
      <c r="R3971" t="s">
        <v>8271</v>
      </c>
      <c r="S3971" s="2">
        <f>IF(E3971=0,0,E3971/D3971*100)</f>
        <v>19.736842105263158</v>
      </c>
      <c r="T3971" s="4">
        <f>IF(E3971=0,0,E3971/P3971)</f>
        <v>500</v>
      </c>
      <c r="U3971" t="str">
        <f>PROPER(LEFT(R3971,(SEARCH("/",R3971)-2)+1))</f>
        <v>Theater</v>
      </c>
      <c r="V3971" t="str">
        <f>PROPER(RIGHT(R3971,LEN(R3971)-SEARCH("/",R3971)))</f>
        <v>Plays</v>
      </c>
    </row>
    <row r="3972" spans="1:22" x14ac:dyDescent="0.25">
      <c r="A3972">
        <v>2859</v>
      </c>
      <c r="B3972" s="7" t="s">
        <v>2859</v>
      </c>
      <c r="C3972" s="7" t="s">
        <v>6969</v>
      </c>
      <c r="D3972" s="4">
        <v>2000</v>
      </c>
      <c r="E3972" s="4">
        <v>35</v>
      </c>
      <c r="F3972" t="s">
        <v>8221</v>
      </c>
      <c r="G3972" t="s">
        <v>8226</v>
      </c>
      <c r="H3972" t="s">
        <v>8248</v>
      </c>
      <c r="I3972">
        <v>1444984904</v>
      </c>
      <c r="J3972" s="11">
        <f>(((I3972/60)/60)/24)+DATE(1970,1,1)</f>
        <v>42293.362314814818</v>
      </c>
      <c r="K3972">
        <v>1439800904</v>
      </c>
      <c r="L3972" s="15">
        <f>(((K3972/60)/60)/24)+DATE(1970,1,1)</f>
        <v>42233.362314814818</v>
      </c>
      <c r="M3972" s="63">
        <f>DATEDIF(L3972,J3972,"D")</f>
        <v>60</v>
      </c>
      <c r="N3972" s="5">
        <v>60</v>
      </c>
      <c r="O3972" t="b">
        <v>0</v>
      </c>
      <c r="P3972">
        <v>1</v>
      </c>
      <c r="Q3972" t="b">
        <v>0</v>
      </c>
      <c r="R3972" t="s">
        <v>8271</v>
      </c>
      <c r="S3972" s="2">
        <f>IF(E3972=0,0,E3972/D3972*100)</f>
        <v>1.7500000000000002</v>
      </c>
      <c r="T3972" s="4">
        <f>IF(E3972=0,0,E3972/P3972)</f>
        <v>35</v>
      </c>
      <c r="U3972" t="str">
        <f>PROPER(LEFT(R3972,(SEARCH("/",R3972)-2)+1))</f>
        <v>Theater</v>
      </c>
      <c r="V3972" t="str">
        <f>PROPER(RIGHT(R3972,LEN(R3972)-SEARCH("/",R3972)))</f>
        <v>Plays</v>
      </c>
    </row>
    <row r="3973" spans="1:22" x14ac:dyDescent="0.25">
      <c r="A3973">
        <v>2860</v>
      </c>
      <c r="B3973" s="7" t="s">
        <v>2860</v>
      </c>
      <c r="C3973" s="7" t="s">
        <v>6970</v>
      </c>
      <c r="D3973" s="4">
        <v>4000</v>
      </c>
      <c r="E3973" s="4">
        <v>266</v>
      </c>
      <c r="F3973" t="s">
        <v>8221</v>
      </c>
      <c r="G3973" t="s">
        <v>8224</v>
      </c>
      <c r="H3973" t="s">
        <v>8246</v>
      </c>
      <c r="I3973">
        <v>1466363576</v>
      </c>
      <c r="J3973" s="11">
        <f>(((I3973/60)/60)/24)+DATE(1970,1,1)</f>
        <v>42540.800648148142</v>
      </c>
      <c r="K3973">
        <v>1461179576</v>
      </c>
      <c r="L3973" s="15">
        <f>(((K3973/60)/60)/24)+DATE(1970,1,1)</f>
        <v>42480.800648148142</v>
      </c>
      <c r="M3973" s="63">
        <f>DATEDIF(L3973,J3973,"D")</f>
        <v>60</v>
      </c>
      <c r="N3973" s="5">
        <v>60</v>
      </c>
      <c r="O3973" t="b">
        <v>0</v>
      </c>
      <c r="P3973">
        <v>9</v>
      </c>
      <c r="Q3973" t="b">
        <v>0</v>
      </c>
      <c r="R3973" t="s">
        <v>8271</v>
      </c>
      <c r="S3973" s="2">
        <f>IF(E3973=0,0,E3973/D3973*100)</f>
        <v>6.65</v>
      </c>
      <c r="T3973" s="4">
        <f>IF(E3973=0,0,E3973/P3973)</f>
        <v>29.555555555555557</v>
      </c>
      <c r="U3973" t="str">
        <f>PROPER(LEFT(R3973,(SEARCH("/",R3973)-2)+1))</f>
        <v>Theater</v>
      </c>
      <c r="V3973" t="str">
        <f>PROPER(RIGHT(R3973,LEN(R3973)-SEARCH("/",R3973)))</f>
        <v>Plays</v>
      </c>
    </row>
    <row r="3974" spans="1:22" x14ac:dyDescent="0.25">
      <c r="A3974">
        <v>2863</v>
      </c>
      <c r="B3974" s="7" t="s">
        <v>2863</v>
      </c>
      <c r="C3974" s="7" t="s">
        <v>6973</v>
      </c>
      <c r="D3974" s="4">
        <v>50000</v>
      </c>
      <c r="E3974" s="4">
        <v>20</v>
      </c>
      <c r="F3974" t="s">
        <v>8221</v>
      </c>
      <c r="G3974" t="s">
        <v>8224</v>
      </c>
      <c r="H3974" t="s">
        <v>8246</v>
      </c>
      <c r="I3974">
        <v>1410279123</v>
      </c>
      <c r="J3974" s="11">
        <f>(((I3974/60)/60)/24)+DATE(1970,1,1)</f>
        <v>41891.675034722226</v>
      </c>
      <c r="K3974">
        <v>1405095123</v>
      </c>
      <c r="L3974" s="15">
        <f>(((K3974/60)/60)/24)+DATE(1970,1,1)</f>
        <v>41831.675034722226</v>
      </c>
      <c r="M3974" s="63">
        <f>DATEDIF(L3974,J3974,"D")</f>
        <v>60</v>
      </c>
      <c r="N3974" s="5">
        <v>60</v>
      </c>
      <c r="O3974" t="b">
        <v>0</v>
      </c>
      <c r="P3974">
        <v>1</v>
      </c>
      <c r="Q3974" t="b">
        <v>0</v>
      </c>
      <c r="R3974" t="s">
        <v>8271</v>
      </c>
      <c r="S3974" s="2">
        <f>IF(E3974=0,0,E3974/D3974*100)</f>
        <v>0.04</v>
      </c>
      <c r="T3974" s="4">
        <f>IF(E3974=0,0,E3974/P3974)</f>
        <v>20</v>
      </c>
      <c r="U3974" t="str">
        <f>PROPER(LEFT(R3974,(SEARCH("/",R3974)-2)+1))</f>
        <v>Theater</v>
      </c>
      <c r="V3974" t="str">
        <f>PROPER(RIGHT(R3974,LEN(R3974)-SEARCH("/",R3974)))</f>
        <v>Plays</v>
      </c>
    </row>
    <row r="3975" spans="1:22" x14ac:dyDescent="0.25">
      <c r="A3975">
        <v>2865</v>
      </c>
      <c r="B3975" s="7" t="s">
        <v>2865</v>
      </c>
      <c r="C3975" s="7" t="s">
        <v>6975</v>
      </c>
      <c r="D3975" s="4">
        <v>2888</v>
      </c>
      <c r="E3975" s="4">
        <v>0</v>
      </c>
      <c r="F3975" t="s">
        <v>8221</v>
      </c>
      <c r="G3975" t="s">
        <v>8224</v>
      </c>
      <c r="H3975" t="s">
        <v>8246</v>
      </c>
      <c r="I3975">
        <v>1420512259</v>
      </c>
      <c r="J3975" s="11">
        <f>(((I3975/60)/60)/24)+DATE(1970,1,1)</f>
        <v>42010.114108796297</v>
      </c>
      <c r="K3975">
        <v>1415328259</v>
      </c>
      <c r="L3975" s="15">
        <f>(((K3975/60)/60)/24)+DATE(1970,1,1)</f>
        <v>41950.114108796297</v>
      </c>
      <c r="M3975" s="63">
        <f>DATEDIF(L3975,J3975,"D")</f>
        <v>60</v>
      </c>
      <c r="N3975" s="5">
        <v>60</v>
      </c>
      <c r="O3975" t="b">
        <v>0</v>
      </c>
      <c r="P3975">
        <v>0</v>
      </c>
      <c r="Q3975" t="b">
        <v>0</v>
      </c>
      <c r="R3975" t="s">
        <v>8271</v>
      </c>
      <c r="S3975" s="2">
        <f>IF(E3975=0,0,E3975/D3975*100)</f>
        <v>0</v>
      </c>
      <c r="T3975" s="4">
        <f>IF(E3975=0,0,E3975/P3975)</f>
        <v>0</v>
      </c>
      <c r="U3975" t="str">
        <f>PROPER(LEFT(R3975,(SEARCH("/",R3975)-2)+1))</f>
        <v>Theater</v>
      </c>
      <c r="V3975" t="str">
        <f>PROPER(RIGHT(R3975,LEN(R3975)-SEARCH("/",R3975)))</f>
        <v>Plays</v>
      </c>
    </row>
    <row r="3976" spans="1:22" x14ac:dyDescent="0.25">
      <c r="A3976">
        <v>2872</v>
      </c>
      <c r="B3976" s="7" t="s">
        <v>2872</v>
      </c>
      <c r="C3976" s="7" t="s">
        <v>6982</v>
      </c>
      <c r="D3976" s="4">
        <v>3000</v>
      </c>
      <c r="E3976" s="4">
        <v>0</v>
      </c>
      <c r="F3976" t="s">
        <v>8221</v>
      </c>
      <c r="G3976" t="s">
        <v>8224</v>
      </c>
      <c r="H3976" t="s">
        <v>8246</v>
      </c>
      <c r="I3976">
        <v>1434768438</v>
      </c>
      <c r="J3976" s="11">
        <f>(((I3976/60)/60)/24)+DATE(1970,1,1)</f>
        <v>42175.11618055556</v>
      </c>
      <c r="K3976">
        <v>1429584438</v>
      </c>
      <c r="L3976" s="15">
        <f>(((K3976/60)/60)/24)+DATE(1970,1,1)</f>
        <v>42115.11618055556</v>
      </c>
      <c r="M3976" s="63">
        <f>DATEDIF(L3976,J3976,"D")</f>
        <v>60</v>
      </c>
      <c r="N3976" s="5">
        <v>60</v>
      </c>
      <c r="O3976" t="b">
        <v>0</v>
      </c>
      <c r="P3976">
        <v>0</v>
      </c>
      <c r="Q3976" t="b">
        <v>0</v>
      </c>
      <c r="R3976" t="s">
        <v>8271</v>
      </c>
      <c r="S3976" s="2">
        <f>IF(E3976=0,0,E3976/D3976*100)</f>
        <v>0</v>
      </c>
      <c r="T3976" s="4">
        <f>IF(E3976=0,0,E3976/P3976)</f>
        <v>0</v>
      </c>
      <c r="U3976" t="str">
        <f>PROPER(LEFT(R3976,(SEARCH("/",R3976)-2)+1))</f>
        <v>Theater</v>
      </c>
      <c r="V3976" t="str">
        <f>PROPER(RIGHT(R3976,LEN(R3976)-SEARCH("/",R3976)))</f>
        <v>Plays</v>
      </c>
    </row>
    <row r="3977" spans="1:22" x14ac:dyDescent="0.25">
      <c r="A3977">
        <v>2878</v>
      </c>
      <c r="B3977" s="7" t="s">
        <v>2878</v>
      </c>
      <c r="C3977" s="7" t="s">
        <v>6988</v>
      </c>
      <c r="D3977" s="4">
        <v>3000</v>
      </c>
      <c r="E3977" s="4">
        <v>63</v>
      </c>
      <c r="F3977" t="s">
        <v>8221</v>
      </c>
      <c r="G3977" t="s">
        <v>8225</v>
      </c>
      <c r="H3977" t="s">
        <v>8247</v>
      </c>
      <c r="I3977">
        <v>1435934795</v>
      </c>
      <c r="J3977" s="11">
        <f>(((I3977/60)/60)/24)+DATE(1970,1,1)</f>
        <v>42188.615682870368</v>
      </c>
      <c r="K3977">
        <v>1430750795</v>
      </c>
      <c r="L3977" s="15">
        <f>(((K3977/60)/60)/24)+DATE(1970,1,1)</f>
        <v>42128.615682870368</v>
      </c>
      <c r="M3977" s="63">
        <f>DATEDIF(L3977,J3977,"D")</f>
        <v>60</v>
      </c>
      <c r="N3977" s="5">
        <v>60</v>
      </c>
      <c r="O3977" t="b">
        <v>0</v>
      </c>
      <c r="P3977">
        <v>4</v>
      </c>
      <c r="Q3977" t="b">
        <v>0</v>
      </c>
      <c r="R3977" t="s">
        <v>8271</v>
      </c>
      <c r="S3977" s="2">
        <f>IF(E3977=0,0,E3977/D3977*100)</f>
        <v>2.1</v>
      </c>
      <c r="T3977" s="4">
        <f>IF(E3977=0,0,E3977/P3977)</f>
        <v>15.75</v>
      </c>
      <c r="U3977" t="str">
        <f>PROPER(LEFT(R3977,(SEARCH("/",R3977)-2)+1))</f>
        <v>Theater</v>
      </c>
      <c r="V3977" t="str">
        <f>PROPER(RIGHT(R3977,LEN(R3977)-SEARCH("/",R3977)))</f>
        <v>Plays</v>
      </c>
    </row>
    <row r="3978" spans="1:22" x14ac:dyDescent="0.25">
      <c r="A3978">
        <v>2881</v>
      </c>
      <c r="B3978" s="7" t="s">
        <v>2881</v>
      </c>
      <c r="C3978" s="7" t="s">
        <v>6991</v>
      </c>
      <c r="D3978" s="4">
        <v>5500</v>
      </c>
      <c r="E3978" s="4">
        <v>0</v>
      </c>
      <c r="F3978" t="s">
        <v>8221</v>
      </c>
      <c r="G3978" t="s">
        <v>8224</v>
      </c>
      <c r="H3978" t="s">
        <v>8246</v>
      </c>
      <c r="I3978">
        <v>1417620036</v>
      </c>
      <c r="J3978" s="11">
        <f>(((I3978/60)/60)/24)+DATE(1970,1,1)</f>
        <v>41976.639305555553</v>
      </c>
      <c r="K3978">
        <v>1412432436</v>
      </c>
      <c r="L3978" s="15">
        <f>(((K3978/60)/60)/24)+DATE(1970,1,1)</f>
        <v>41916.597638888888</v>
      </c>
      <c r="M3978" s="63">
        <f>DATEDIF(L3978,J3978,"D")</f>
        <v>60</v>
      </c>
      <c r="N3978" s="5">
        <v>60</v>
      </c>
      <c r="O3978" t="b">
        <v>0</v>
      </c>
      <c r="P3978">
        <v>0</v>
      </c>
      <c r="Q3978" t="b">
        <v>0</v>
      </c>
      <c r="R3978" t="s">
        <v>8271</v>
      </c>
      <c r="S3978" s="2">
        <f>IF(E3978=0,0,E3978/D3978*100)</f>
        <v>0</v>
      </c>
      <c r="T3978" s="4">
        <f>IF(E3978=0,0,E3978/P3978)</f>
        <v>0</v>
      </c>
      <c r="U3978" t="str">
        <f>PROPER(LEFT(R3978,(SEARCH("/",R3978)-2)+1))</f>
        <v>Theater</v>
      </c>
      <c r="V3978" t="str">
        <f>PROPER(RIGHT(R3978,LEN(R3978)-SEARCH("/",R3978)))</f>
        <v>Plays</v>
      </c>
    </row>
    <row r="3979" spans="1:22" x14ac:dyDescent="0.25">
      <c r="A3979">
        <v>2891</v>
      </c>
      <c r="B3979" s="7" t="s">
        <v>2891</v>
      </c>
      <c r="C3979" s="7" t="s">
        <v>7001</v>
      </c>
      <c r="D3979" s="4">
        <v>10000</v>
      </c>
      <c r="E3979" s="4">
        <v>273</v>
      </c>
      <c r="F3979" t="s">
        <v>8221</v>
      </c>
      <c r="G3979" t="s">
        <v>8224</v>
      </c>
      <c r="H3979" t="s">
        <v>8246</v>
      </c>
      <c r="I3979">
        <v>1460751128</v>
      </c>
      <c r="J3979" s="11">
        <f>(((I3979/60)/60)/24)+DATE(1970,1,1)</f>
        <v>42475.84175925926</v>
      </c>
      <c r="K3979">
        <v>1455570728</v>
      </c>
      <c r="L3979" s="15">
        <f>(((K3979/60)/60)/24)+DATE(1970,1,1)</f>
        <v>42415.883425925931</v>
      </c>
      <c r="M3979" s="63">
        <f>DATEDIF(L3979,J3979,"D")</f>
        <v>60</v>
      </c>
      <c r="N3979" s="5">
        <v>60</v>
      </c>
      <c r="O3979" t="b">
        <v>0</v>
      </c>
      <c r="P3979">
        <v>10</v>
      </c>
      <c r="Q3979" t="b">
        <v>0</v>
      </c>
      <c r="R3979" t="s">
        <v>8271</v>
      </c>
      <c r="S3979" s="2">
        <f>IF(E3979=0,0,E3979/D3979*100)</f>
        <v>2.73</v>
      </c>
      <c r="T3979" s="4">
        <f>IF(E3979=0,0,E3979/P3979)</f>
        <v>27.3</v>
      </c>
      <c r="U3979" t="str">
        <f>PROPER(LEFT(R3979,(SEARCH("/",R3979)-2)+1))</f>
        <v>Theater</v>
      </c>
      <c r="V3979" t="str">
        <f>PROPER(RIGHT(R3979,LEN(R3979)-SEARCH("/",R3979)))</f>
        <v>Plays</v>
      </c>
    </row>
    <row r="3980" spans="1:22" x14ac:dyDescent="0.25">
      <c r="A3980">
        <v>2893</v>
      </c>
      <c r="B3980" s="7" t="s">
        <v>2893</v>
      </c>
      <c r="C3980" s="7" t="s">
        <v>7003</v>
      </c>
      <c r="D3980" s="4">
        <v>5000</v>
      </c>
      <c r="E3980" s="4">
        <v>25</v>
      </c>
      <c r="F3980" t="s">
        <v>8221</v>
      </c>
      <c r="G3980" t="s">
        <v>8224</v>
      </c>
      <c r="H3980" t="s">
        <v>8246</v>
      </c>
      <c r="I3980">
        <v>1420768800</v>
      </c>
      <c r="J3980" s="11">
        <f>(((I3980/60)/60)/24)+DATE(1970,1,1)</f>
        <v>42013.083333333328</v>
      </c>
      <c r="K3980">
        <v>1415644395</v>
      </c>
      <c r="L3980" s="15">
        <f>(((K3980/60)/60)/24)+DATE(1970,1,1)</f>
        <v>41953.773090277777</v>
      </c>
      <c r="M3980" s="63">
        <f>DATEDIF(L3980,J3980,"D")</f>
        <v>60</v>
      </c>
      <c r="N3980" s="5">
        <v>60</v>
      </c>
      <c r="O3980" t="b">
        <v>0</v>
      </c>
      <c r="P3980">
        <v>2</v>
      </c>
      <c r="Q3980" t="b">
        <v>0</v>
      </c>
      <c r="R3980" t="s">
        <v>8271</v>
      </c>
      <c r="S3980" s="2">
        <f>IF(E3980=0,0,E3980/D3980*100)</f>
        <v>0.5</v>
      </c>
      <c r="T3980" s="4">
        <f>IF(E3980=0,0,E3980/P3980)</f>
        <v>12.5</v>
      </c>
      <c r="U3980" t="str">
        <f>PROPER(LEFT(R3980,(SEARCH("/",R3980)-2)+1))</f>
        <v>Theater</v>
      </c>
      <c r="V3980" t="str">
        <f>PROPER(RIGHT(R3980,LEN(R3980)-SEARCH("/",R3980)))</f>
        <v>Plays</v>
      </c>
    </row>
    <row r="3981" spans="1:22" x14ac:dyDescent="0.25">
      <c r="A3981">
        <v>2894</v>
      </c>
      <c r="B3981" s="7" t="s">
        <v>2894</v>
      </c>
      <c r="C3981" s="7" t="s">
        <v>7004</v>
      </c>
      <c r="D3981" s="4">
        <v>50000</v>
      </c>
      <c r="E3981" s="4">
        <v>0</v>
      </c>
      <c r="F3981" t="s">
        <v>8221</v>
      </c>
      <c r="G3981" t="s">
        <v>8224</v>
      </c>
      <c r="H3981" t="s">
        <v>8246</v>
      </c>
      <c r="I3981">
        <v>1428100815</v>
      </c>
      <c r="J3981" s="11">
        <f>(((I3981/60)/60)/24)+DATE(1970,1,1)</f>
        <v>42097.944618055553</v>
      </c>
      <c r="K3981">
        <v>1422920415</v>
      </c>
      <c r="L3981" s="15">
        <f>(((K3981/60)/60)/24)+DATE(1970,1,1)</f>
        <v>42037.986284722225</v>
      </c>
      <c r="M3981" s="63">
        <f>DATEDIF(L3981,J3981,"D")</f>
        <v>60</v>
      </c>
      <c r="N3981" s="5">
        <v>60</v>
      </c>
      <c r="O3981" t="b">
        <v>0</v>
      </c>
      <c r="P3981">
        <v>0</v>
      </c>
      <c r="Q3981" t="b">
        <v>0</v>
      </c>
      <c r="R3981" t="s">
        <v>8271</v>
      </c>
      <c r="S3981" s="2">
        <f>IF(E3981=0,0,E3981/D3981*100)</f>
        <v>0</v>
      </c>
      <c r="T3981" s="4">
        <f>IF(E3981=0,0,E3981/P3981)</f>
        <v>0</v>
      </c>
      <c r="U3981" t="str">
        <f>PROPER(LEFT(R3981,(SEARCH("/",R3981)-2)+1))</f>
        <v>Theater</v>
      </c>
      <c r="V3981" t="str">
        <f>PROPER(RIGHT(R3981,LEN(R3981)-SEARCH("/",R3981)))</f>
        <v>Plays</v>
      </c>
    </row>
    <row r="3982" spans="1:22" x14ac:dyDescent="0.25">
      <c r="A3982">
        <v>2899</v>
      </c>
      <c r="B3982" s="7" t="s">
        <v>2899</v>
      </c>
      <c r="C3982" s="7" t="s">
        <v>7009</v>
      </c>
      <c r="D3982" s="4">
        <v>10000</v>
      </c>
      <c r="E3982" s="4">
        <v>0</v>
      </c>
      <c r="F3982" t="s">
        <v>8221</v>
      </c>
      <c r="G3982" t="s">
        <v>8224</v>
      </c>
      <c r="H3982" t="s">
        <v>8246</v>
      </c>
      <c r="I3982">
        <v>1469325158</v>
      </c>
      <c r="J3982" s="11">
        <f>(((I3982/60)/60)/24)+DATE(1970,1,1)</f>
        <v>42575.078217592592</v>
      </c>
      <c r="K3982">
        <v>1464141158</v>
      </c>
      <c r="L3982" s="15">
        <f>(((K3982/60)/60)/24)+DATE(1970,1,1)</f>
        <v>42515.078217592592</v>
      </c>
      <c r="M3982" s="63">
        <f>DATEDIF(L3982,J3982,"D")</f>
        <v>60</v>
      </c>
      <c r="N3982" s="5">
        <v>60</v>
      </c>
      <c r="O3982" t="b">
        <v>0</v>
      </c>
      <c r="P3982">
        <v>0</v>
      </c>
      <c r="Q3982" t="b">
        <v>0</v>
      </c>
      <c r="R3982" t="s">
        <v>8271</v>
      </c>
      <c r="S3982" s="2">
        <f>IF(E3982=0,0,E3982/D3982*100)</f>
        <v>0</v>
      </c>
      <c r="T3982" s="4">
        <f>IF(E3982=0,0,E3982/P3982)</f>
        <v>0</v>
      </c>
      <c r="U3982" t="str">
        <f>PROPER(LEFT(R3982,(SEARCH("/",R3982)-2)+1))</f>
        <v>Theater</v>
      </c>
      <c r="V3982" t="str">
        <f>PROPER(RIGHT(R3982,LEN(R3982)-SEARCH("/",R3982)))</f>
        <v>Plays</v>
      </c>
    </row>
    <row r="3983" spans="1:22" x14ac:dyDescent="0.25">
      <c r="A3983">
        <v>2901</v>
      </c>
      <c r="B3983" s="7" t="s">
        <v>2901</v>
      </c>
      <c r="C3983" s="7" t="s">
        <v>7011</v>
      </c>
      <c r="D3983" s="4">
        <v>750</v>
      </c>
      <c r="E3983" s="4">
        <v>6</v>
      </c>
      <c r="F3983" t="s">
        <v>8221</v>
      </c>
      <c r="G3983" t="s">
        <v>8224</v>
      </c>
      <c r="H3983" t="s">
        <v>8246</v>
      </c>
      <c r="I3983">
        <v>1423345339</v>
      </c>
      <c r="J3983" s="11">
        <f>(((I3983/60)/60)/24)+DATE(1970,1,1)</f>
        <v>42042.904386574075</v>
      </c>
      <c r="K3983">
        <v>1418161339</v>
      </c>
      <c r="L3983" s="15">
        <f>(((K3983/60)/60)/24)+DATE(1970,1,1)</f>
        <v>41982.904386574075</v>
      </c>
      <c r="M3983" s="63">
        <f>DATEDIF(L3983,J3983,"D")</f>
        <v>60</v>
      </c>
      <c r="N3983" s="5">
        <v>60</v>
      </c>
      <c r="O3983" t="b">
        <v>0</v>
      </c>
      <c r="P3983">
        <v>2</v>
      </c>
      <c r="Q3983" t="b">
        <v>0</v>
      </c>
      <c r="R3983" t="s">
        <v>8271</v>
      </c>
      <c r="S3983" s="2">
        <f>IF(E3983=0,0,E3983/D3983*100)</f>
        <v>0.8</v>
      </c>
      <c r="T3983" s="4">
        <f>IF(E3983=0,0,E3983/P3983)</f>
        <v>3</v>
      </c>
      <c r="U3983" t="str">
        <f>PROPER(LEFT(R3983,(SEARCH("/",R3983)-2)+1))</f>
        <v>Theater</v>
      </c>
      <c r="V3983" t="str">
        <f>PROPER(RIGHT(R3983,LEN(R3983)-SEARCH("/",R3983)))</f>
        <v>Plays</v>
      </c>
    </row>
    <row r="3984" spans="1:22" x14ac:dyDescent="0.25">
      <c r="A3984">
        <v>2903</v>
      </c>
      <c r="B3984" s="7" t="s">
        <v>2903</v>
      </c>
      <c r="C3984" s="7" t="s">
        <v>7013</v>
      </c>
      <c r="D3984" s="4">
        <v>5000</v>
      </c>
      <c r="E3984" s="4">
        <v>39</v>
      </c>
      <c r="F3984" t="s">
        <v>8221</v>
      </c>
      <c r="G3984" t="s">
        <v>8224</v>
      </c>
      <c r="H3984" t="s">
        <v>8246</v>
      </c>
      <c r="I3984">
        <v>1441771218</v>
      </c>
      <c r="J3984" s="11">
        <f>(((I3984/60)/60)/24)+DATE(1970,1,1)</f>
        <v>42256.166874999995</v>
      </c>
      <c r="K3984">
        <v>1436587218</v>
      </c>
      <c r="L3984" s="15">
        <f>(((K3984/60)/60)/24)+DATE(1970,1,1)</f>
        <v>42196.166874999995</v>
      </c>
      <c r="M3984" s="63">
        <f>DATEDIF(L3984,J3984,"D")</f>
        <v>60</v>
      </c>
      <c r="N3984" s="5">
        <v>60</v>
      </c>
      <c r="O3984" t="b">
        <v>0</v>
      </c>
      <c r="P3984">
        <v>4</v>
      </c>
      <c r="Q3984" t="b">
        <v>0</v>
      </c>
      <c r="R3984" t="s">
        <v>8271</v>
      </c>
      <c r="S3984" s="2">
        <f>IF(E3984=0,0,E3984/D3984*100)</f>
        <v>0.77999999999999992</v>
      </c>
      <c r="T3984" s="4">
        <f>IF(E3984=0,0,E3984/P3984)</f>
        <v>9.75</v>
      </c>
      <c r="U3984" t="str">
        <f>PROPER(LEFT(R3984,(SEARCH("/",R3984)-2)+1))</f>
        <v>Theater</v>
      </c>
      <c r="V3984" t="str">
        <f>PROPER(RIGHT(R3984,LEN(R3984)-SEARCH("/",R3984)))</f>
        <v>Plays</v>
      </c>
    </row>
    <row r="3985" spans="1:22" x14ac:dyDescent="0.25">
      <c r="A3985">
        <v>2907</v>
      </c>
      <c r="B3985" s="7" t="s">
        <v>2907</v>
      </c>
      <c r="C3985" s="7" t="s">
        <v>7017</v>
      </c>
      <c r="D3985" s="4">
        <v>2500</v>
      </c>
      <c r="E3985" s="4">
        <v>2</v>
      </c>
      <c r="F3985" t="s">
        <v>8221</v>
      </c>
      <c r="G3985" t="s">
        <v>8224</v>
      </c>
      <c r="H3985" t="s">
        <v>8246</v>
      </c>
      <c r="I3985">
        <v>1463259837</v>
      </c>
      <c r="J3985" s="11">
        <f>(((I3985/60)/60)/24)+DATE(1970,1,1)</f>
        <v>42504.877743055549</v>
      </c>
      <c r="K3985">
        <v>1458075837</v>
      </c>
      <c r="L3985" s="15">
        <f>(((K3985/60)/60)/24)+DATE(1970,1,1)</f>
        <v>42444.877743055549</v>
      </c>
      <c r="M3985" s="63">
        <f>DATEDIF(L3985,J3985,"D")</f>
        <v>60</v>
      </c>
      <c r="N3985" s="5">
        <v>60</v>
      </c>
      <c r="O3985" t="b">
        <v>0</v>
      </c>
      <c r="P3985">
        <v>2</v>
      </c>
      <c r="Q3985" t="b">
        <v>0</v>
      </c>
      <c r="R3985" t="s">
        <v>8271</v>
      </c>
      <c r="S3985" s="2">
        <f>IF(E3985=0,0,E3985/D3985*100)</f>
        <v>0.08</v>
      </c>
      <c r="T3985" s="4">
        <f>IF(E3985=0,0,E3985/P3985)</f>
        <v>1</v>
      </c>
      <c r="U3985" t="str">
        <f>PROPER(LEFT(R3985,(SEARCH("/",R3985)-2)+1))</f>
        <v>Theater</v>
      </c>
      <c r="V3985" t="str">
        <f>PROPER(RIGHT(R3985,LEN(R3985)-SEARCH("/",R3985)))</f>
        <v>Plays</v>
      </c>
    </row>
    <row r="3986" spans="1:22" x14ac:dyDescent="0.25">
      <c r="A3986">
        <v>2910</v>
      </c>
      <c r="B3986" s="7" t="s">
        <v>2910</v>
      </c>
      <c r="C3986" s="7" t="s">
        <v>7020</v>
      </c>
      <c r="D3986" s="4">
        <v>30000</v>
      </c>
      <c r="E3986" s="4">
        <v>1</v>
      </c>
      <c r="F3986" t="s">
        <v>8221</v>
      </c>
      <c r="G3986" t="s">
        <v>8225</v>
      </c>
      <c r="H3986" t="s">
        <v>8247</v>
      </c>
      <c r="I3986">
        <v>1434139887</v>
      </c>
      <c r="J3986" s="11">
        <f>(((I3986/60)/60)/24)+DATE(1970,1,1)</f>
        <v>42167.841284722221</v>
      </c>
      <c r="K3986">
        <v>1428955887</v>
      </c>
      <c r="L3986" s="15">
        <f>(((K3986/60)/60)/24)+DATE(1970,1,1)</f>
        <v>42107.841284722221</v>
      </c>
      <c r="M3986" s="63">
        <f>DATEDIF(L3986,J3986,"D")</f>
        <v>60</v>
      </c>
      <c r="N3986" s="5">
        <v>60</v>
      </c>
      <c r="O3986" t="b">
        <v>0</v>
      </c>
      <c r="P3986">
        <v>1</v>
      </c>
      <c r="Q3986" t="b">
        <v>0</v>
      </c>
      <c r="R3986" t="s">
        <v>8271</v>
      </c>
      <c r="S3986" s="2">
        <f>IF(E3986=0,0,E3986/D3986*100)</f>
        <v>3.3333333333333335E-3</v>
      </c>
      <c r="T3986" s="4">
        <f>IF(E3986=0,0,E3986/P3986)</f>
        <v>1</v>
      </c>
      <c r="U3986" t="str">
        <f>PROPER(LEFT(R3986,(SEARCH("/",R3986)-2)+1))</f>
        <v>Theater</v>
      </c>
      <c r="V3986" t="str">
        <f>PROPER(RIGHT(R3986,LEN(R3986)-SEARCH("/",R3986)))</f>
        <v>Plays</v>
      </c>
    </row>
    <row r="3987" spans="1:22" x14ac:dyDescent="0.25">
      <c r="A3987">
        <v>2913</v>
      </c>
      <c r="B3987" s="7" t="s">
        <v>2913</v>
      </c>
      <c r="C3987" s="7" t="s">
        <v>7023</v>
      </c>
      <c r="D3987" s="4">
        <v>10000</v>
      </c>
      <c r="E3987" s="4">
        <v>2</v>
      </c>
      <c r="F3987" t="s">
        <v>8221</v>
      </c>
      <c r="G3987" t="s">
        <v>8224</v>
      </c>
      <c r="H3987" t="s">
        <v>8246</v>
      </c>
      <c r="I3987">
        <v>1410041339</v>
      </c>
      <c r="J3987" s="11">
        <f>(((I3987/60)/60)/24)+DATE(1970,1,1)</f>
        <v>41888.922905092593</v>
      </c>
      <c r="K3987">
        <v>1404857339</v>
      </c>
      <c r="L3987" s="15">
        <f>(((K3987/60)/60)/24)+DATE(1970,1,1)</f>
        <v>41828.922905092593</v>
      </c>
      <c r="M3987" s="63">
        <f>DATEDIF(L3987,J3987,"D")</f>
        <v>60</v>
      </c>
      <c r="N3987" s="5">
        <v>60</v>
      </c>
      <c r="O3987" t="b">
        <v>0</v>
      </c>
      <c r="P3987">
        <v>2</v>
      </c>
      <c r="Q3987" t="b">
        <v>0</v>
      </c>
      <c r="R3987" t="s">
        <v>8271</v>
      </c>
      <c r="S3987" s="2">
        <f>IF(E3987=0,0,E3987/D3987*100)</f>
        <v>0.02</v>
      </c>
      <c r="T3987" s="4">
        <f>IF(E3987=0,0,E3987/P3987)</f>
        <v>1</v>
      </c>
      <c r="U3987" t="str">
        <f>PROPER(LEFT(R3987,(SEARCH("/",R3987)-2)+1))</f>
        <v>Theater</v>
      </c>
      <c r="V3987" t="str">
        <f>PROPER(RIGHT(R3987,LEN(R3987)-SEARCH("/",R3987)))</f>
        <v>Plays</v>
      </c>
    </row>
    <row r="3988" spans="1:22" x14ac:dyDescent="0.25">
      <c r="A3988">
        <v>2914</v>
      </c>
      <c r="B3988" s="7" t="s">
        <v>2914</v>
      </c>
      <c r="C3988" s="7" t="s">
        <v>7024</v>
      </c>
      <c r="D3988" s="4">
        <v>25000</v>
      </c>
      <c r="E3988" s="4">
        <v>1</v>
      </c>
      <c r="F3988" t="s">
        <v>8221</v>
      </c>
      <c r="G3988" t="s">
        <v>8225</v>
      </c>
      <c r="H3988" t="s">
        <v>8247</v>
      </c>
      <c r="I3988">
        <v>1426365994</v>
      </c>
      <c r="J3988" s="11">
        <f>(((I3988/60)/60)/24)+DATE(1970,1,1)</f>
        <v>42077.865671296298</v>
      </c>
      <c r="K3988">
        <v>1421185594</v>
      </c>
      <c r="L3988" s="15">
        <f>(((K3988/60)/60)/24)+DATE(1970,1,1)</f>
        <v>42017.907337962963</v>
      </c>
      <c r="M3988" s="63">
        <f>DATEDIF(L3988,J3988,"D")</f>
        <v>60</v>
      </c>
      <c r="N3988" s="5">
        <v>60</v>
      </c>
      <c r="O3988" t="b">
        <v>0</v>
      </c>
      <c r="P3988">
        <v>1</v>
      </c>
      <c r="Q3988" t="b">
        <v>0</v>
      </c>
      <c r="R3988" t="s">
        <v>8271</v>
      </c>
      <c r="S3988" s="2">
        <f>IF(E3988=0,0,E3988/D3988*100)</f>
        <v>4.0000000000000001E-3</v>
      </c>
      <c r="T3988" s="4">
        <f>IF(E3988=0,0,E3988/P3988)</f>
        <v>1</v>
      </c>
      <c r="U3988" t="str">
        <f>PROPER(LEFT(R3988,(SEARCH("/",R3988)-2)+1))</f>
        <v>Theater</v>
      </c>
      <c r="V3988" t="str">
        <f>PROPER(RIGHT(R3988,LEN(R3988)-SEARCH("/",R3988)))</f>
        <v>Plays</v>
      </c>
    </row>
    <row r="3989" spans="1:22" x14ac:dyDescent="0.25">
      <c r="A3989">
        <v>2948</v>
      </c>
      <c r="B3989" s="7" t="s">
        <v>2948</v>
      </c>
      <c r="C3989" s="7" t="s">
        <v>7058</v>
      </c>
      <c r="D3989" s="4">
        <v>500000</v>
      </c>
      <c r="E3989" s="4">
        <v>24</v>
      </c>
      <c r="F3989" t="s">
        <v>8221</v>
      </c>
      <c r="G3989" t="s">
        <v>8224</v>
      </c>
      <c r="H3989" t="s">
        <v>8246</v>
      </c>
      <c r="I3989">
        <v>1433259293</v>
      </c>
      <c r="J3989" s="11">
        <f>(((I3989/60)/60)/24)+DATE(1970,1,1)</f>
        <v>42157.649224537032</v>
      </c>
      <c r="K3989">
        <v>1428075293</v>
      </c>
      <c r="L3989" s="15">
        <f>(((K3989/60)/60)/24)+DATE(1970,1,1)</f>
        <v>42097.649224537032</v>
      </c>
      <c r="M3989" s="63">
        <f>DATEDIF(L3989,J3989,"D")</f>
        <v>60</v>
      </c>
      <c r="N3989" s="5">
        <v>60</v>
      </c>
      <c r="O3989" t="b">
        <v>0</v>
      </c>
      <c r="P3989">
        <v>9</v>
      </c>
      <c r="Q3989" t="b">
        <v>0</v>
      </c>
      <c r="R3989" t="s">
        <v>8303</v>
      </c>
      <c r="S3989" s="2">
        <f>IF(E3989=0,0,E3989/D3989*100)</f>
        <v>4.8000000000000004E-3</v>
      </c>
      <c r="T3989" s="4">
        <f>IF(E3989=0,0,E3989/P3989)</f>
        <v>2.6666666666666665</v>
      </c>
      <c r="U3989" t="str">
        <f>PROPER(LEFT(R3989,(SEARCH("/",R3989)-2)+1))</f>
        <v>Theater</v>
      </c>
      <c r="V3989" t="str">
        <f>PROPER(RIGHT(R3989,LEN(R3989)-SEARCH("/",R3989)))</f>
        <v>Spaces</v>
      </c>
    </row>
    <row r="3990" spans="1:22" x14ac:dyDescent="0.25">
      <c r="A3990">
        <v>2958</v>
      </c>
      <c r="B3990" s="7" t="s">
        <v>2958</v>
      </c>
      <c r="C3990" s="7" t="s">
        <v>7068</v>
      </c>
      <c r="D3990" s="4">
        <v>80000</v>
      </c>
      <c r="E3990" s="4">
        <v>0</v>
      </c>
      <c r="F3990" t="s">
        <v>8220</v>
      </c>
      <c r="G3990" t="s">
        <v>8224</v>
      </c>
      <c r="H3990" t="s">
        <v>8246</v>
      </c>
      <c r="I3990">
        <v>1462729317</v>
      </c>
      <c r="J3990" s="11">
        <f>(((I3990/60)/60)/24)+DATE(1970,1,1)</f>
        <v>42498.73746527778</v>
      </c>
      <c r="K3990">
        <v>1457548917</v>
      </c>
      <c r="L3990" s="15">
        <f>(((K3990/60)/60)/24)+DATE(1970,1,1)</f>
        <v>42438.779131944444</v>
      </c>
      <c r="M3990" s="63">
        <f>DATEDIF(L3990,J3990,"D")</f>
        <v>60</v>
      </c>
      <c r="N3990" s="5">
        <v>60</v>
      </c>
      <c r="O3990" t="b">
        <v>0</v>
      </c>
      <c r="P3990">
        <v>0</v>
      </c>
      <c r="Q3990" t="b">
        <v>0</v>
      </c>
      <c r="R3990" t="s">
        <v>8303</v>
      </c>
      <c r="S3990" s="2">
        <f>IF(E3990=0,0,E3990/D3990*100)</f>
        <v>0</v>
      </c>
      <c r="T3990" s="4">
        <f>IF(E3990=0,0,E3990/P3990)</f>
        <v>0</v>
      </c>
      <c r="U3990" t="str">
        <f>PROPER(LEFT(R3990,(SEARCH("/",R3990)-2)+1))</f>
        <v>Theater</v>
      </c>
      <c r="V3990" t="str">
        <f>PROPER(RIGHT(R3990,LEN(R3990)-SEARCH("/",R3990)))</f>
        <v>Spaces</v>
      </c>
    </row>
    <row r="3991" spans="1:22" x14ac:dyDescent="0.25">
      <c r="A3991">
        <v>2977</v>
      </c>
      <c r="B3991" s="7" t="s">
        <v>2977</v>
      </c>
      <c r="C3991" s="7" t="s">
        <v>7087</v>
      </c>
      <c r="D3991" s="4">
        <v>3000</v>
      </c>
      <c r="E3991" s="4">
        <v>3407</v>
      </c>
      <c r="F3991" t="s">
        <v>8219</v>
      </c>
      <c r="G3991" t="s">
        <v>8224</v>
      </c>
      <c r="H3991" t="s">
        <v>8246</v>
      </c>
      <c r="I3991">
        <v>1427076840</v>
      </c>
      <c r="J3991" s="11">
        <f>(((I3991/60)/60)/24)+DATE(1970,1,1)</f>
        <v>42086.093055555553</v>
      </c>
      <c r="K3991">
        <v>1421960934</v>
      </c>
      <c r="L3991" s="15">
        <f>(((K3991/60)/60)/24)+DATE(1970,1,1)</f>
        <v>42026.88118055556</v>
      </c>
      <c r="M3991" s="63">
        <f>DATEDIF(L3991,J3991,"D")</f>
        <v>60</v>
      </c>
      <c r="N3991" s="5">
        <v>60</v>
      </c>
      <c r="O3991" t="b">
        <v>0</v>
      </c>
      <c r="P3991">
        <v>30</v>
      </c>
      <c r="Q3991" t="b">
        <v>1</v>
      </c>
      <c r="R3991" t="s">
        <v>8271</v>
      </c>
      <c r="S3991" s="2">
        <f>IF(E3991=0,0,E3991/D3991*100)</f>
        <v>113.56666666666666</v>
      </c>
      <c r="T3991" s="4">
        <f>IF(E3991=0,0,E3991/P3991)</f>
        <v>113.56666666666666</v>
      </c>
      <c r="U3991" t="str">
        <f>PROPER(LEFT(R3991,(SEARCH("/",R3991)-2)+1))</f>
        <v>Theater</v>
      </c>
      <c r="V3991" t="str">
        <f>PROPER(RIGHT(R3991,LEN(R3991)-SEARCH("/",R3991)))</f>
        <v>Plays</v>
      </c>
    </row>
    <row r="3992" spans="1:22" x14ac:dyDescent="0.25">
      <c r="A3992">
        <v>2983</v>
      </c>
      <c r="B3992" s="7" t="s">
        <v>2983</v>
      </c>
      <c r="C3992" s="7" t="s">
        <v>7093</v>
      </c>
      <c r="D3992" s="4">
        <v>116000</v>
      </c>
      <c r="E3992" s="4">
        <v>169985.91</v>
      </c>
      <c r="F3992" t="s">
        <v>8219</v>
      </c>
      <c r="G3992" t="s">
        <v>8224</v>
      </c>
      <c r="H3992" t="s">
        <v>8246</v>
      </c>
      <c r="I3992">
        <v>1415722236</v>
      </c>
      <c r="J3992" s="11">
        <f>(((I3992/60)/60)/24)+DATE(1970,1,1)</f>
        <v>41954.674027777779</v>
      </c>
      <c r="K3992">
        <v>1410534636</v>
      </c>
      <c r="L3992" s="15">
        <f>(((K3992/60)/60)/24)+DATE(1970,1,1)</f>
        <v>41894.632361111115</v>
      </c>
      <c r="M3992" s="63">
        <f>DATEDIF(L3992,J3992,"D")</f>
        <v>60</v>
      </c>
      <c r="N3992" s="5">
        <v>60</v>
      </c>
      <c r="O3992" t="b">
        <v>1</v>
      </c>
      <c r="P3992">
        <v>1095</v>
      </c>
      <c r="Q3992" t="b">
        <v>1</v>
      </c>
      <c r="R3992" t="s">
        <v>8303</v>
      </c>
      <c r="S3992" s="2">
        <f>IF(E3992=0,0,E3992/D3992*100)</f>
        <v>146.53957758620692</v>
      </c>
      <c r="T3992" s="4">
        <f>IF(E3992=0,0,E3992/P3992)</f>
        <v>155.23827397260274</v>
      </c>
      <c r="U3992" t="str">
        <f>PROPER(LEFT(R3992,(SEARCH("/",R3992)-2)+1))</f>
        <v>Theater</v>
      </c>
      <c r="V3992" t="str">
        <f>PROPER(RIGHT(R3992,LEN(R3992)-SEARCH("/",R3992)))</f>
        <v>Spaces</v>
      </c>
    </row>
    <row r="3993" spans="1:22" x14ac:dyDescent="0.25">
      <c r="A3993">
        <v>2986</v>
      </c>
      <c r="B3993" s="7" t="s">
        <v>2986</v>
      </c>
      <c r="C3993" s="7" t="s">
        <v>7096</v>
      </c>
      <c r="D3993" s="4">
        <v>2400</v>
      </c>
      <c r="E3993" s="4">
        <v>2532</v>
      </c>
      <c r="F3993" t="s">
        <v>8219</v>
      </c>
      <c r="G3993" t="s">
        <v>8225</v>
      </c>
      <c r="H3993" t="s">
        <v>8247</v>
      </c>
      <c r="I3993">
        <v>1462100406</v>
      </c>
      <c r="J3993" s="11">
        <f>(((I3993/60)/60)/24)+DATE(1970,1,1)</f>
        <v>42491.458402777775</v>
      </c>
      <c r="K3993">
        <v>1456920006</v>
      </c>
      <c r="L3993" s="15">
        <f>(((K3993/60)/60)/24)+DATE(1970,1,1)</f>
        <v>42431.500069444446</v>
      </c>
      <c r="M3993" s="63">
        <f>DATEDIF(L3993,J3993,"D")</f>
        <v>60</v>
      </c>
      <c r="N3993" s="5">
        <v>60</v>
      </c>
      <c r="O3993" t="b">
        <v>0</v>
      </c>
      <c r="P3993">
        <v>56</v>
      </c>
      <c r="Q3993" t="b">
        <v>1</v>
      </c>
      <c r="R3993" t="s">
        <v>8303</v>
      </c>
      <c r="S3993" s="2">
        <f>IF(E3993=0,0,E3993/D3993*100)</f>
        <v>105.5</v>
      </c>
      <c r="T3993" s="4">
        <f>IF(E3993=0,0,E3993/P3993)</f>
        <v>45.214285714285715</v>
      </c>
      <c r="U3993" t="str">
        <f>PROPER(LEFT(R3993,(SEARCH("/",R3993)-2)+1))</f>
        <v>Theater</v>
      </c>
      <c r="V3993" t="str">
        <f>PROPER(RIGHT(R3993,LEN(R3993)-SEARCH("/",R3993)))</f>
        <v>Spaces</v>
      </c>
    </row>
    <row r="3994" spans="1:22" x14ac:dyDescent="0.25">
      <c r="A3994">
        <v>2996</v>
      </c>
      <c r="B3994" s="7" t="s">
        <v>2996</v>
      </c>
      <c r="C3994" s="7" t="s">
        <v>7106</v>
      </c>
      <c r="D3994" s="4">
        <v>35000</v>
      </c>
      <c r="E3994" s="4">
        <v>60180</v>
      </c>
      <c r="F3994" t="s">
        <v>8219</v>
      </c>
      <c r="G3994" t="s">
        <v>8224</v>
      </c>
      <c r="H3994" t="s">
        <v>8246</v>
      </c>
      <c r="I3994">
        <v>1432677240</v>
      </c>
      <c r="J3994" s="11">
        <f>(((I3994/60)/60)/24)+DATE(1970,1,1)</f>
        <v>42150.912500000006</v>
      </c>
      <c r="K3994">
        <v>1427493240</v>
      </c>
      <c r="L3994" s="15">
        <f>(((K3994/60)/60)/24)+DATE(1970,1,1)</f>
        <v>42090.912500000006</v>
      </c>
      <c r="M3994" s="63">
        <f>DATEDIF(L3994,J3994,"D")</f>
        <v>60</v>
      </c>
      <c r="N3994" s="5">
        <v>60</v>
      </c>
      <c r="O3994" t="b">
        <v>0</v>
      </c>
      <c r="P3994">
        <v>392</v>
      </c>
      <c r="Q3994" t="b">
        <v>1</v>
      </c>
      <c r="R3994" t="s">
        <v>8303</v>
      </c>
      <c r="S3994" s="2">
        <f>IF(E3994=0,0,E3994/D3994*100)</f>
        <v>171.94285714285715</v>
      </c>
      <c r="T3994" s="4">
        <f>IF(E3994=0,0,E3994/P3994)</f>
        <v>153.5204081632653</v>
      </c>
      <c r="U3994" t="str">
        <f>PROPER(LEFT(R3994,(SEARCH("/",R3994)-2)+1))</f>
        <v>Theater</v>
      </c>
      <c r="V3994" t="str">
        <f>PROPER(RIGHT(R3994,LEN(R3994)-SEARCH("/",R3994)))</f>
        <v>Spaces</v>
      </c>
    </row>
    <row r="3995" spans="1:22" x14ac:dyDescent="0.25">
      <c r="A3995">
        <v>3010</v>
      </c>
      <c r="B3995" s="7" t="s">
        <v>3010</v>
      </c>
      <c r="C3995" s="7" t="s">
        <v>7120</v>
      </c>
      <c r="D3995" s="4">
        <v>1500</v>
      </c>
      <c r="E3995" s="4">
        <v>2370</v>
      </c>
      <c r="F3995" t="s">
        <v>8219</v>
      </c>
      <c r="G3995" t="s">
        <v>8224</v>
      </c>
      <c r="H3995" t="s">
        <v>8246</v>
      </c>
      <c r="I3995">
        <v>1424548719</v>
      </c>
      <c r="J3995" s="11">
        <f>(((I3995/60)/60)/24)+DATE(1970,1,1)</f>
        <v>42056.832395833335</v>
      </c>
      <c r="K3995">
        <v>1419364719</v>
      </c>
      <c r="L3995" s="15">
        <f>(((K3995/60)/60)/24)+DATE(1970,1,1)</f>
        <v>41996.832395833335</v>
      </c>
      <c r="M3995" s="63">
        <f>DATEDIF(L3995,J3995,"D")</f>
        <v>60</v>
      </c>
      <c r="N3995" s="5">
        <v>60</v>
      </c>
      <c r="O3995" t="b">
        <v>0</v>
      </c>
      <c r="P3995">
        <v>15</v>
      </c>
      <c r="Q3995" t="b">
        <v>1</v>
      </c>
      <c r="R3995" t="s">
        <v>8303</v>
      </c>
      <c r="S3995" s="2">
        <f>IF(E3995=0,0,E3995/D3995*100)</f>
        <v>158</v>
      </c>
      <c r="T3995" s="4">
        <f>IF(E3995=0,0,E3995/P3995)</f>
        <v>158</v>
      </c>
      <c r="U3995" t="str">
        <f>PROPER(LEFT(R3995,(SEARCH("/",R3995)-2)+1))</f>
        <v>Theater</v>
      </c>
      <c r="V3995" t="str">
        <f>PROPER(RIGHT(R3995,LEN(R3995)-SEARCH("/",R3995)))</f>
        <v>Spaces</v>
      </c>
    </row>
    <row r="3996" spans="1:22" x14ac:dyDescent="0.25">
      <c r="A3996">
        <v>3016</v>
      </c>
      <c r="B3996" s="7" t="s">
        <v>3016</v>
      </c>
      <c r="C3996" s="7" t="s">
        <v>7126</v>
      </c>
      <c r="D3996" s="4">
        <v>8500</v>
      </c>
      <c r="E3996" s="4">
        <v>8722</v>
      </c>
      <c r="F3996" t="s">
        <v>8219</v>
      </c>
      <c r="G3996" t="s">
        <v>8224</v>
      </c>
      <c r="H3996" t="s">
        <v>8246</v>
      </c>
      <c r="I3996">
        <v>1405688952</v>
      </c>
      <c r="J3996" s="11">
        <f>(((I3996/60)/60)/24)+DATE(1970,1,1)</f>
        <v>41838.548055555555</v>
      </c>
      <c r="K3996">
        <v>1400504952</v>
      </c>
      <c r="L3996" s="15">
        <f>(((K3996/60)/60)/24)+DATE(1970,1,1)</f>
        <v>41778.548055555555</v>
      </c>
      <c r="M3996" s="63">
        <f>DATEDIF(L3996,J3996,"D")</f>
        <v>60</v>
      </c>
      <c r="N3996" s="5">
        <v>60</v>
      </c>
      <c r="O3996" t="b">
        <v>0</v>
      </c>
      <c r="P3996">
        <v>36</v>
      </c>
      <c r="Q3996" t="b">
        <v>1</v>
      </c>
      <c r="R3996" t="s">
        <v>8303</v>
      </c>
      <c r="S3996" s="2">
        <f>IF(E3996=0,0,E3996/D3996*100)</f>
        <v>102.61176470588236</v>
      </c>
      <c r="T3996" s="4">
        <f>IF(E3996=0,0,E3996/P3996)</f>
        <v>242.27777777777777</v>
      </c>
      <c r="U3996" t="str">
        <f>PROPER(LEFT(R3996,(SEARCH("/",R3996)-2)+1))</f>
        <v>Theater</v>
      </c>
      <c r="V3996" t="str">
        <f>PROPER(RIGHT(R3996,LEN(R3996)-SEARCH("/",R3996)))</f>
        <v>Spaces</v>
      </c>
    </row>
    <row r="3997" spans="1:22" x14ac:dyDescent="0.25">
      <c r="A3997">
        <v>3020</v>
      </c>
      <c r="B3997" s="7" t="s">
        <v>3020</v>
      </c>
      <c r="C3997" s="7" t="s">
        <v>7130</v>
      </c>
      <c r="D3997" s="4">
        <v>7000</v>
      </c>
      <c r="E3997" s="4">
        <v>7040</v>
      </c>
      <c r="F3997" t="s">
        <v>8219</v>
      </c>
      <c r="G3997" t="s">
        <v>8224</v>
      </c>
      <c r="H3997" t="s">
        <v>8246</v>
      </c>
      <c r="I3997">
        <v>1439583533</v>
      </c>
      <c r="J3997" s="11">
        <f>(((I3997/60)/60)/24)+DATE(1970,1,1)</f>
        <v>42230.846446759257</v>
      </c>
      <c r="K3997">
        <v>1434399533</v>
      </c>
      <c r="L3997" s="15">
        <f>(((K3997/60)/60)/24)+DATE(1970,1,1)</f>
        <v>42170.846446759257</v>
      </c>
      <c r="M3997" s="63">
        <f>DATEDIF(L3997,J3997,"D")</f>
        <v>60</v>
      </c>
      <c r="N3997" s="5">
        <v>60</v>
      </c>
      <c r="O3997" t="b">
        <v>0</v>
      </c>
      <c r="P3997">
        <v>30</v>
      </c>
      <c r="Q3997" t="b">
        <v>1</v>
      </c>
      <c r="R3997" t="s">
        <v>8303</v>
      </c>
      <c r="S3997" s="2">
        <f>IF(E3997=0,0,E3997/D3997*100)</f>
        <v>100.57142857142858</v>
      </c>
      <c r="T3997" s="4">
        <f>IF(E3997=0,0,E3997/P3997)</f>
        <v>234.66666666666666</v>
      </c>
      <c r="U3997" t="str">
        <f>PROPER(LEFT(R3997,(SEARCH("/",R3997)-2)+1))</f>
        <v>Theater</v>
      </c>
      <c r="V3997" t="str">
        <f>PROPER(RIGHT(R3997,LEN(R3997)-SEARCH("/",R3997)))</f>
        <v>Spaces</v>
      </c>
    </row>
    <row r="3998" spans="1:22" x14ac:dyDescent="0.25">
      <c r="A3998">
        <v>3031</v>
      </c>
      <c r="B3998" s="7" t="s">
        <v>3031</v>
      </c>
      <c r="C3998" s="7" t="s">
        <v>7141</v>
      </c>
      <c r="D3998" s="4">
        <v>1500</v>
      </c>
      <c r="E3998" s="4">
        <v>1500</v>
      </c>
      <c r="F3998" t="s">
        <v>8219</v>
      </c>
      <c r="G3998" t="s">
        <v>8224</v>
      </c>
      <c r="H3998" t="s">
        <v>8246</v>
      </c>
      <c r="I3998">
        <v>1476479447</v>
      </c>
      <c r="J3998" s="11">
        <f>(((I3998/60)/60)/24)+DATE(1970,1,1)</f>
        <v>42657.882488425923</v>
      </c>
      <c r="K3998">
        <v>1471295447</v>
      </c>
      <c r="L3998" s="15">
        <f>(((K3998/60)/60)/24)+DATE(1970,1,1)</f>
        <v>42597.882488425923</v>
      </c>
      <c r="M3998" s="63">
        <f>DATEDIF(L3998,J3998,"D")</f>
        <v>60</v>
      </c>
      <c r="N3998" s="5">
        <v>60</v>
      </c>
      <c r="O3998" t="b">
        <v>0</v>
      </c>
      <c r="P3998">
        <v>29</v>
      </c>
      <c r="Q3998" t="b">
        <v>1</v>
      </c>
      <c r="R3998" t="s">
        <v>8303</v>
      </c>
      <c r="S3998" s="2">
        <f>IF(E3998=0,0,E3998/D3998*100)</f>
        <v>100</v>
      </c>
      <c r="T3998" s="4">
        <f>IF(E3998=0,0,E3998/P3998)</f>
        <v>51.724137931034484</v>
      </c>
      <c r="U3998" t="str">
        <f>PROPER(LEFT(R3998,(SEARCH("/",R3998)-2)+1))</f>
        <v>Theater</v>
      </c>
      <c r="V3998" t="str">
        <f>PROPER(RIGHT(R3998,LEN(R3998)-SEARCH("/",R3998)))</f>
        <v>Spaces</v>
      </c>
    </row>
    <row r="3999" spans="1:22" x14ac:dyDescent="0.25">
      <c r="A3999">
        <v>3038</v>
      </c>
      <c r="B3999" s="7" t="s">
        <v>3038</v>
      </c>
      <c r="C3999" s="7" t="s">
        <v>7148</v>
      </c>
      <c r="D3999" s="4">
        <v>1000</v>
      </c>
      <c r="E3999" s="4">
        <v>1005</v>
      </c>
      <c r="F3999" t="s">
        <v>8219</v>
      </c>
      <c r="G3999" t="s">
        <v>8224</v>
      </c>
      <c r="H3999" t="s">
        <v>8246</v>
      </c>
      <c r="I3999">
        <v>1457071397</v>
      </c>
      <c r="J3999" s="11">
        <f>(((I3999/60)/60)/24)+DATE(1970,1,1)</f>
        <v>42433.252280092594</v>
      </c>
      <c r="K3999">
        <v>1451887397</v>
      </c>
      <c r="L3999" s="15">
        <f>(((K3999/60)/60)/24)+DATE(1970,1,1)</f>
        <v>42373.252280092594</v>
      </c>
      <c r="M3999" s="63">
        <f>DATEDIF(L3999,J3999,"D")</f>
        <v>60</v>
      </c>
      <c r="N3999" s="5">
        <v>60</v>
      </c>
      <c r="O3999" t="b">
        <v>0</v>
      </c>
      <c r="P3999">
        <v>27</v>
      </c>
      <c r="Q3999" t="b">
        <v>1</v>
      </c>
      <c r="R3999" t="s">
        <v>8303</v>
      </c>
      <c r="S3999" s="2">
        <f>IF(E3999=0,0,E3999/D3999*100)</f>
        <v>100.49999999999999</v>
      </c>
      <c r="T3999" s="4">
        <f>IF(E3999=0,0,E3999/P3999)</f>
        <v>37.222222222222221</v>
      </c>
      <c r="U3999" t="str">
        <f>PROPER(LEFT(R3999,(SEARCH("/",R3999)-2)+1))</f>
        <v>Theater</v>
      </c>
      <c r="V3999" t="str">
        <f>PROPER(RIGHT(R3999,LEN(R3999)-SEARCH("/",R3999)))</f>
        <v>Spaces</v>
      </c>
    </row>
    <row r="4000" spans="1:22" x14ac:dyDescent="0.25">
      <c r="A4000">
        <v>3055</v>
      </c>
      <c r="B4000" s="7" t="s">
        <v>3055</v>
      </c>
      <c r="C4000" s="7" t="s">
        <v>7165</v>
      </c>
      <c r="D4000" s="4">
        <v>20000</v>
      </c>
      <c r="E4000" s="4">
        <v>1</v>
      </c>
      <c r="F4000" t="s">
        <v>8221</v>
      </c>
      <c r="G4000" t="s">
        <v>8224</v>
      </c>
      <c r="H4000" t="s">
        <v>8246</v>
      </c>
      <c r="I4000">
        <v>1420844390</v>
      </c>
      <c r="J4000" s="11">
        <f>(((I4000/60)/60)/24)+DATE(1970,1,1)</f>
        <v>42013.95821759259</v>
      </c>
      <c r="K4000">
        <v>1415660390</v>
      </c>
      <c r="L4000" s="15">
        <f>(((K4000/60)/60)/24)+DATE(1970,1,1)</f>
        <v>41953.95821759259</v>
      </c>
      <c r="M4000" s="63">
        <f>DATEDIF(L4000,J4000,"D")</f>
        <v>60</v>
      </c>
      <c r="N4000" s="5">
        <v>60</v>
      </c>
      <c r="O4000" t="b">
        <v>0</v>
      </c>
      <c r="P4000">
        <v>1</v>
      </c>
      <c r="Q4000" t="b">
        <v>0</v>
      </c>
      <c r="R4000" t="s">
        <v>8303</v>
      </c>
      <c r="S4000" s="2">
        <f>IF(E4000=0,0,E4000/D4000*100)</f>
        <v>5.0000000000000001E-3</v>
      </c>
      <c r="T4000" s="4">
        <f>IF(E4000=0,0,E4000/P4000)</f>
        <v>1</v>
      </c>
      <c r="U4000" t="str">
        <f>PROPER(LEFT(R4000,(SEARCH("/",R4000)-2)+1))</f>
        <v>Theater</v>
      </c>
      <c r="V4000" t="str">
        <f>PROPER(RIGHT(R4000,LEN(R4000)-SEARCH("/",R4000)))</f>
        <v>Spaces</v>
      </c>
    </row>
    <row r="4001" spans="1:22" x14ac:dyDescent="0.25">
      <c r="A4001">
        <v>3056</v>
      </c>
      <c r="B4001" s="7" t="s">
        <v>3056</v>
      </c>
      <c r="C4001" s="7" t="s">
        <v>7166</v>
      </c>
      <c r="D4001" s="4">
        <v>25000</v>
      </c>
      <c r="E4001" s="4">
        <v>0</v>
      </c>
      <c r="F4001" t="s">
        <v>8221</v>
      </c>
      <c r="G4001" t="s">
        <v>8224</v>
      </c>
      <c r="H4001" t="s">
        <v>8246</v>
      </c>
      <c r="I4001">
        <v>1412003784</v>
      </c>
      <c r="J4001" s="11">
        <f>(((I4001/60)/60)/24)+DATE(1970,1,1)</f>
        <v>41911.636388888888</v>
      </c>
      <c r="K4001">
        <v>1406819784</v>
      </c>
      <c r="L4001" s="15">
        <f>(((K4001/60)/60)/24)+DATE(1970,1,1)</f>
        <v>41851.636388888888</v>
      </c>
      <c r="M4001" s="63">
        <f>DATEDIF(L4001,J4001,"D")</f>
        <v>60</v>
      </c>
      <c r="N4001" s="5">
        <v>60</v>
      </c>
      <c r="O4001" t="b">
        <v>0</v>
      </c>
      <c r="P4001">
        <v>0</v>
      </c>
      <c r="Q4001" t="b">
        <v>0</v>
      </c>
      <c r="R4001" t="s">
        <v>8303</v>
      </c>
      <c r="S4001" s="2">
        <f>IF(E4001=0,0,E4001/D4001*100)</f>
        <v>0</v>
      </c>
      <c r="T4001" s="4">
        <f>IF(E4001=0,0,E4001/P4001)</f>
        <v>0</v>
      </c>
      <c r="U4001" t="str">
        <f>PROPER(LEFT(R4001,(SEARCH("/",R4001)-2)+1))</f>
        <v>Theater</v>
      </c>
      <c r="V4001" t="str">
        <f>PROPER(RIGHT(R4001,LEN(R4001)-SEARCH("/",R4001)))</f>
        <v>Spaces</v>
      </c>
    </row>
    <row r="4002" spans="1:22" x14ac:dyDescent="0.25">
      <c r="A4002">
        <v>3076</v>
      </c>
      <c r="B4002" s="7" t="s">
        <v>3076</v>
      </c>
      <c r="C4002" s="7" t="s">
        <v>7186</v>
      </c>
      <c r="D4002" s="4">
        <v>10000</v>
      </c>
      <c r="E4002" s="4">
        <v>1506</v>
      </c>
      <c r="F4002" t="s">
        <v>8221</v>
      </c>
      <c r="G4002" t="s">
        <v>8224</v>
      </c>
      <c r="H4002" t="s">
        <v>8246</v>
      </c>
      <c r="I4002">
        <v>1444405123</v>
      </c>
      <c r="J4002" s="11">
        <f>(((I4002/60)/60)/24)+DATE(1970,1,1)</f>
        <v>42286.651886574073</v>
      </c>
      <c r="K4002">
        <v>1439221123</v>
      </c>
      <c r="L4002" s="15">
        <f>(((K4002/60)/60)/24)+DATE(1970,1,1)</f>
        <v>42226.651886574073</v>
      </c>
      <c r="M4002" s="63">
        <f>DATEDIF(L4002,J4002,"D")</f>
        <v>60</v>
      </c>
      <c r="N4002" s="5">
        <v>60</v>
      </c>
      <c r="O4002" t="b">
        <v>0</v>
      </c>
      <c r="P4002">
        <v>50</v>
      </c>
      <c r="Q4002" t="b">
        <v>0</v>
      </c>
      <c r="R4002" t="s">
        <v>8303</v>
      </c>
      <c r="S4002" s="2">
        <f>IF(E4002=0,0,E4002/D4002*100)</f>
        <v>15.06</v>
      </c>
      <c r="T4002" s="4">
        <f>IF(E4002=0,0,E4002/P4002)</f>
        <v>30.12</v>
      </c>
      <c r="U4002" t="str">
        <f>PROPER(LEFT(R4002,(SEARCH("/",R4002)-2)+1))</f>
        <v>Theater</v>
      </c>
      <c r="V4002" t="str">
        <f>PROPER(RIGHT(R4002,LEN(R4002)-SEARCH("/",R4002)))</f>
        <v>Spaces</v>
      </c>
    </row>
    <row r="4003" spans="1:22" x14ac:dyDescent="0.25">
      <c r="A4003">
        <v>3080</v>
      </c>
      <c r="B4003" s="7" t="s">
        <v>3080</v>
      </c>
      <c r="C4003" s="7" t="s">
        <v>7190</v>
      </c>
      <c r="D4003" s="4">
        <v>2000000</v>
      </c>
      <c r="E4003" s="4">
        <v>376</v>
      </c>
      <c r="F4003" t="s">
        <v>8221</v>
      </c>
      <c r="G4003" t="s">
        <v>8224</v>
      </c>
      <c r="H4003" t="s">
        <v>8246</v>
      </c>
      <c r="I4003">
        <v>1419644444</v>
      </c>
      <c r="J4003" s="11">
        <f>(((I4003/60)/60)/24)+DATE(1970,1,1)</f>
        <v>42000.0699537037</v>
      </c>
      <c r="K4003">
        <v>1414456844</v>
      </c>
      <c r="L4003" s="15">
        <f>(((K4003/60)/60)/24)+DATE(1970,1,1)</f>
        <v>41940.028287037036</v>
      </c>
      <c r="M4003" s="63">
        <f>DATEDIF(L4003,J4003,"D")</f>
        <v>60</v>
      </c>
      <c r="N4003" s="5">
        <v>60</v>
      </c>
      <c r="O4003" t="b">
        <v>0</v>
      </c>
      <c r="P4003">
        <v>7</v>
      </c>
      <c r="Q4003" t="b">
        <v>0</v>
      </c>
      <c r="R4003" t="s">
        <v>8303</v>
      </c>
      <c r="S4003" s="2">
        <f>IF(E4003=0,0,E4003/D4003*100)</f>
        <v>1.8799999999999997E-2</v>
      </c>
      <c r="T4003" s="4">
        <f>IF(E4003=0,0,E4003/P4003)</f>
        <v>53.714285714285715</v>
      </c>
      <c r="U4003" t="str">
        <f>PROPER(LEFT(R4003,(SEARCH("/",R4003)-2)+1))</f>
        <v>Theater</v>
      </c>
      <c r="V4003" t="str">
        <f>PROPER(RIGHT(R4003,LEN(R4003)-SEARCH("/",R4003)))</f>
        <v>Spaces</v>
      </c>
    </row>
    <row r="4004" spans="1:22" x14ac:dyDescent="0.25">
      <c r="A4004">
        <v>3086</v>
      </c>
      <c r="B4004" s="7" t="s">
        <v>3086</v>
      </c>
      <c r="C4004" s="7" t="s">
        <v>7196</v>
      </c>
      <c r="D4004" s="4">
        <v>20000</v>
      </c>
      <c r="E4004" s="4">
        <v>50</v>
      </c>
      <c r="F4004" t="s">
        <v>8221</v>
      </c>
      <c r="G4004" t="s">
        <v>8237</v>
      </c>
      <c r="H4004" t="s">
        <v>8249</v>
      </c>
      <c r="I4004">
        <v>1439827559</v>
      </c>
      <c r="J4004" s="11">
        <f>(((I4004/60)/60)/24)+DATE(1970,1,1)</f>
        <v>42233.67082175926</v>
      </c>
      <c r="K4004">
        <v>1434643559</v>
      </c>
      <c r="L4004" s="15">
        <f>(((K4004/60)/60)/24)+DATE(1970,1,1)</f>
        <v>42173.67082175926</v>
      </c>
      <c r="M4004" s="63">
        <f>DATEDIF(L4004,J4004,"D")</f>
        <v>60</v>
      </c>
      <c r="N4004" s="5">
        <v>60</v>
      </c>
      <c r="O4004" t="b">
        <v>0</v>
      </c>
      <c r="P4004">
        <v>3</v>
      </c>
      <c r="Q4004" t="b">
        <v>0</v>
      </c>
      <c r="R4004" t="s">
        <v>8303</v>
      </c>
      <c r="S4004" s="2">
        <f>IF(E4004=0,0,E4004/D4004*100)</f>
        <v>0.25</v>
      </c>
      <c r="T4004" s="4">
        <f>IF(E4004=0,0,E4004/P4004)</f>
        <v>16.666666666666668</v>
      </c>
      <c r="U4004" t="str">
        <f>PROPER(LEFT(R4004,(SEARCH("/",R4004)-2)+1))</f>
        <v>Theater</v>
      </c>
      <c r="V4004" t="str">
        <f>PROPER(RIGHT(R4004,LEN(R4004)-SEARCH("/",R4004)))</f>
        <v>Spaces</v>
      </c>
    </row>
    <row r="4005" spans="1:22" x14ac:dyDescent="0.25">
      <c r="A4005">
        <v>3087</v>
      </c>
      <c r="B4005" s="7" t="s">
        <v>3087</v>
      </c>
      <c r="C4005" s="7" t="s">
        <v>7197</v>
      </c>
      <c r="D4005" s="4">
        <v>20000</v>
      </c>
      <c r="E4005" s="4">
        <v>125</v>
      </c>
      <c r="F4005" t="s">
        <v>8221</v>
      </c>
      <c r="G4005" t="s">
        <v>8224</v>
      </c>
      <c r="H4005" t="s">
        <v>8246</v>
      </c>
      <c r="I4005">
        <v>1482294990</v>
      </c>
      <c r="J4005" s="11">
        <f>(((I4005/60)/60)/24)+DATE(1970,1,1)</f>
        <v>42725.192013888889</v>
      </c>
      <c r="K4005">
        <v>1477107390</v>
      </c>
      <c r="L4005" s="15">
        <f>(((K4005/60)/60)/24)+DATE(1970,1,1)</f>
        <v>42665.150347222225</v>
      </c>
      <c r="M4005" s="63">
        <f>DATEDIF(L4005,J4005,"D")</f>
        <v>60</v>
      </c>
      <c r="N4005" s="5">
        <v>60</v>
      </c>
      <c r="O4005" t="b">
        <v>0</v>
      </c>
      <c r="P4005">
        <v>2</v>
      </c>
      <c r="Q4005" t="b">
        <v>0</v>
      </c>
      <c r="R4005" t="s">
        <v>8303</v>
      </c>
      <c r="S4005" s="2">
        <f>IF(E4005=0,0,E4005/D4005*100)</f>
        <v>0.625</v>
      </c>
      <c r="T4005" s="4">
        <f>IF(E4005=0,0,E4005/P4005)</f>
        <v>62.5</v>
      </c>
      <c r="U4005" t="str">
        <f>PROPER(LEFT(R4005,(SEARCH("/",R4005)-2)+1))</f>
        <v>Theater</v>
      </c>
      <c r="V4005" t="str">
        <f>PROPER(RIGHT(R4005,LEN(R4005)-SEARCH("/",R4005)))</f>
        <v>Spaces</v>
      </c>
    </row>
    <row r="4006" spans="1:22" x14ac:dyDescent="0.25">
      <c r="A4006">
        <v>3090</v>
      </c>
      <c r="B4006" s="7" t="s">
        <v>3090</v>
      </c>
      <c r="C4006" s="7" t="s">
        <v>7200</v>
      </c>
      <c r="D4006" s="4">
        <v>225000</v>
      </c>
      <c r="E4006" s="4">
        <v>11432</v>
      </c>
      <c r="F4006" t="s">
        <v>8221</v>
      </c>
      <c r="G4006" t="s">
        <v>8224</v>
      </c>
      <c r="H4006" t="s">
        <v>8246</v>
      </c>
      <c r="I4006">
        <v>1430505545</v>
      </c>
      <c r="J4006" s="11">
        <f>(((I4006/60)/60)/24)+DATE(1970,1,1)</f>
        <v>42125.777141203704</v>
      </c>
      <c r="K4006">
        <v>1425325145</v>
      </c>
      <c r="L4006" s="15">
        <f>(((K4006/60)/60)/24)+DATE(1970,1,1)</f>
        <v>42065.818807870368</v>
      </c>
      <c r="M4006" s="63">
        <f>DATEDIF(L4006,J4006,"D")</f>
        <v>60</v>
      </c>
      <c r="N4006" s="5">
        <v>60</v>
      </c>
      <c r="O4006" t="b">
        <v>0</v>
      </c>
      <c r="P4006">
        <v>9</v>
      </c>
      <c r="Q4006" t="b">
        <v>0</v>
      </c>
      <c r="R4006" t="s">
        <v>8303</v>
      </c>
      <c r="S4006" s="2">
        <f>IF(E4006=0,0,E4006/D4006*100)</f>
        <v>5.0808888888888886</v>
      </c>
      <c r="T4006" s="4">
        <f>IF(E4006=0,0,E4006/P4006)</f>
        <v>1270.2222222222222</v>
      </c>
      <c r="U4006" t="str">
        <f>PROPER(LEFT(R4006,(SEARCH("/",R4006)-2)+1))</f>
        <v>Theater</v>
      </c>
      <c r="V4006" t="str">
        <f>PROPER(RIGHT(R4006,LEN(R4006)-SEARCH("/",R4006)))</f>
        <v>Spaces</v>
      </c>
    </row>
    <row r="4007" spans="1:22" x14ac:dyDescent="0.25">
      <c r="A4007">
        <v>3094</v>
      </c>
      <c r="B4007" s="7" t="s">
        <v>3094</v>
      </c>
      <c r="C4007" s="7" t="s">
        <v>7204</v>
      </c>
      <c r="D4007" s="4">
        <v>100000</v>
      </c>
      <c r="E4007" s="4">
        <v>25</v>
      </c>
      <c r="F4007" t="s">
        <v>8221</v>
      </c>
      <c r="G4007" t="s">
        <v>8224</v>
      </c>
      <c r="H4007" t="s">
        <v>8246</v>
      </c>
      <c r="I4007">
        <v>1442775956</v>
      </c>
      <c r="J4007" s="11">
        <f>(((I4007/60)/60)/24)+DATE(1970,1,1)</f>
        <v>42267.795787037037</v>
      </c>
      <c r="K4007">
        <v>1437591956</v>
      </c>
      <c r="L4007" s="15">
        <f>(((K4007/60)/60)/24)+DATE(1970,1,1)</f>
        <v>42207.795787037037</v>
      </c>
      <c r="M4007" s="63">
        <f>DATEDIF(L4007,J4007,"D")</f>
        <v>60</v>
      </c>
      <c r="N4007" s="5">
        <v>60</v>
      </c>
      <c r="O4007" t="b">
        <v>0</v>
      </c>
      <c r="P4007">
        <v>1</v>
      </c>
      <c r="Q4007" t="b">
        <v>0</v>
      </c>
      <c r="R4007" t="s">
        <v>8303</v>
      </c>
      <c r="S4007" s="2">
        <f>IF(E4007=0,0,E4007/D4007*100)</f>
        <v>2.5000000000000001E-2</v>
      </c>
      <c r="T4007" s="4">
        <f>IF(E4007=0,0,E4007/P4007)</f>
        <v>25</v>
      </c>
      <c r="U4007" t="str">
        <f>PROPER(LEFT(R4007,(SEARCH("/",R4007)-2)+1))</f>
        <v>Theater</v>
      </c>
      <c r="V4007" t="str">
        <f>PROPER(RIGHT(R4007,LEN(R4007)-SEARCH("/",R4007)))</f>
        <v>Spaces</v>
      </c>
    </row>
    <row r="4008" spans="1:22" x14ac:dyDescent="0.25">
      <c r="A4008">
        <v>3095</v>
      </c>
      <c r="B4008" s="7" t="s">
        <v>3095</v>
      </c>
      <c r="C4008" s="7" t="s">
        <v>7205</v>
      </c>
      <c r="D4008" s="4">
        <v>14920</v>
      </c>
      <c r="E4008" s="4">
        <v>50</v>
      </c>
      <c r="F4008" t="s">
        <v>8221</v>
      </c>
      <c r="G4008" t="s">
        <v>8224</v>
      </c>
      <c r="H4008" t="s">
        <v>8246</v>
      </c>
      <c r="I4008">
        <v>1470011780</v>
      </c>
      <c r="J4008" s="11">
        <f>(((I4008/60)/60)/24)+DATE(1970,1,1)</f>
        <v>42583.025231481486</v>
      </c>
      <c r="K4008">
        <v>1464827780</v>
      </c>
      <c r="L4008" s="15">
        <f>(((K4008/60)/60)/24)+DATE(1970,1,1)</f>
        <v>42523.025231481486</v>
      </c>
      <c r="M4008" s="63">
        <f>DATEDIF(L4008,J4008,"D")</f>
        <v>60</v>
      </c>
      <c r="N4008" s="5">
        <v>60</v>
      </c>
      <c r="O4008" t="b">
        <v>0</v>
      </c>
      <c r="P4008">
        <v>1</v>
      </c>
      <c r="Q4008" t="b">
        <v>0</v>
      </c>
      <c r="R4008" t="s">
        <v>8303</v>
      </c>
      <c r="S4008" s="2">
        <f>IF(E4008=0,0,E4008/D4008*100)</f>
        <v>0.33512064343163539</v>
      </c>
      <c r="T4008" s="4">
        <f>IF(E4008=0,0,E4008/P4008)</f>
        <v>50</v>
      </c>
      <c r="U4008" t="str">
        <f>PROPER(LEFT(R4008,(SEARCH("/",R4008)-2)+1))</f>
        <v>Theater</v>
      </c>
      <c r="V4008" t="str">
        <f>PROPER(RIGHT(R4008,LEN(R4008)-SEARCH("/",R4008)))</f>
        <v>Spaces</v>
      </c>
    </row>
    <row r="4009" spans="1:22" x14ac:dyDescent="0.25">
      <c r="A4009">
        <v>3103</v>
      </c>
      <c r="B4009" s="7" t="s">
        <v>3103</v>
      </c>
      <c r="C4009" s="7" t="s">
        <v>7213</v>
      </c>
      <c r="D4009" s="4">
        <v>4100</v>
      </c>
      <c r="E4009" s="4">
        <v>11</v>
      </c>
      <c r="F4009" t="s">
        <v>8221</v>
      </c>
      <c r="G4009" t="s">
        <v>8224</v>
      </c>
      <c r="H4009" t="s">
        <v>8246</v>
      </c>
      <c r="I4009">
        <v>1434080706</v>
      </c>
      <c r="J4009" s="11">
        <f>(((I4009/60)/60)/24)+DATE(1970,1,1)</f>
        <v>42167.156319444446</v>
      </c>
      <c r="K4009">
        <v>1428896706</v>
      </c>
      <c r="L4009" s="15">
        <f>(((K4009/60)/60)/24)+DATE(1970,1,1)</f>
        <v>42107.156319444446</v>
      </c>
      <c r="M4009" s="63">
        <f>DATEDIF(L4009,J4009,"D")</f>
        <v>60</v>
      </c>
      <c r="N4009" s="5">
        <v>60</v>
      </c>
      <c r="O4009" t="b">
        <v>0</v>
      </c>
      <c r="P4009">
        <v>2</v>
      </c>
      <c r="Q4009" t="b">
        <v>0</v>
      </c>
      <c r="R4009" t="s">
        <v>8303</v>
      </c>
      <c r="S4009" s="2">
        <f>IF(E4009=0,0,E4009/D4009*100)</f>
        <v>0.26829268292682928</v>
      </c>
      <c r="T4009" s="4">
        <f>IF(E4009=0,0,E4009/P4009)</f>
        <v>5.5</v>
      </c>
      <c r="U4009" t="str">
        <f>PROPER(LEFT(R4009,(SEARCH("/",R4009)-2)+1))</f>
        <v>Theater</v>
      </c>
      <c r="V4009" t="str">
        <f>PROPER(RIGHT(R4009,LEN(R4009)-SEARCH("/",R4009)))</f>
        <v>Spaces</v>
      </c>
    </row>
    <row r="4010" spans="1:22" x14ac:dyDescent="0.25">
      <c r="A4010">
        <v>3108</v>
      </c>
      <c r="B4010" s="7" t="s">
        <v>3108</v>
      </c>
      <c r="C4010" s="7" t="s">
        <v>7218</v>
      </c>
      <c r="D4010" s="4">
        <v>50000</v>
      </c>
      <c r="E4010" s="4">
        <v>26</v>
      </c>
      <c r="F4010" t="s">
        <v>8221</v>
      </c>
      <c r="G4010" t="s">
        <v>8224</v>
      </c>
      <c r="H4010" t="s">
        <v>8246</v>
      </c>
      <c r="I4010">
        <v>1430234394</v>
      </c>
      <c r="J4010" s="11">
        <f>(((I4010/60)/60)/24)+DATE(1970,1,1)</f>
        <v>42122.638819444444</v>
      </c>
      <c r="K4010">
        <v>1425053994</v>
      </c>
      <c r="L4010" s="15">
        <f>(((K4010/60)/60)/24)+DATE(1970,1,1)</f>
        <v>42062.680486111116</v>
      </c>
      <c r="M4010" s="63">
        <f>DATEDIF(L4010,J4010,"D")</f>
        <v>60</v>
      </c>
      <c r="N4010" s="5">
        <v>60</v>
      </c>
      <c r="O4010" t="b">
        <v>0</v>
      </c>
      <c r="P4010">
        <v>2</v>
      </c>
      <c r="Q4010" t="b">
        <v>0</v>
      </c>
      <c r="R4010" t="s">
        <v>8303</v>
      </c>
      <c r="S4010" s="2">
        <f>IF(E4010=0,0,E4010/D4010*100)</f>
        <v>5.1999999999999998E-2</v>
      </c>
      <c r="T4010" s="4">
        <f>IF(E4010=0,0,E4010/P4010)</f>
        <v>13</v>
      </c>
      <c r="U4010" t="str">
        <f>PROPER(LEFT(R4010,(SEARCH("/",R4010)-2)+1))</f>
        <v>Theater</v>
      </c>
      <c r="V4010" t="str">
        <f>PROPER(RIGHT(R4010,LEN(R4010)-SEARCH("/",R4010)))</f>
        <v>Spaces</v>
      </c>
    </row>
    <row r="4011" spans="1:22" x14ac:dyDescent="0.25">
      <c r="A4011">
        <v>3112</v>
      </c>
      <c r="B4011" s="7" t="s">
        <v>3112</v>
      </c>
      <c r="C4011" s="7" t="s">
        <v>7222</v>
      </c>
      <c r="D4011" s="4">
        <v>11000</v>
      </c>
      <c r="E4011" s="4">
        <v>521</v>
      </c>
      <c r="F4011" t="s">
        <v>8221</v>
      </c>
      <c r="G4011" t="s">
        <v>8224</v>
      </c>
      <c r="H4011" t="s">
        <v>8246</v>
      </c>
      <c r="I4011">
        <v>1477968934</v>
      </c>
      <c r="J4011" s="11">
        <f>(((I4011/60)/60)/24)+DATE(1970,1,1)</f>
        <v>42675.121921296297</v>
      </c>
      <c r="K4011">
        <v>1472784934</v>
      </c>
      <c r="L4011" s="15">
        <f>(((K4011/60)/60)/24)+DATE(1970,1,1)</f>
        <v>42615.121921296297</v>
      </c>
      <c r="M4011" s="63">
        <f>DATEDIF(L4011,J4011,"D")</f>
        <v>60</v>
      </c>
      <c r="N4011" s="5">
        <v>60</v>
      </c>
      <c r="O4011" t="b">
        <v>0</v>
      </c>
      <c r="P4011">
        <v>9</v>
      </c>
      <c r="Q4011" t="b">
        <v>0</v>
      </c>
      <c r="R4011" t="s">
        <v>8303</v>
      </c>
      <c r="S4011" s="2">
        <f>IF(E4011=0,0,E4011/D4011*100)</f>
        <v>4.7363636363636363</v>
      </c>
      <c r="T4011" s="4">
        <f>IF(E4011=0,0,E4011/P4011)</f>
        <v>57.888888888888886</v>
      </c>
      <c r="U4011" t="str">
        <f>PROPER(LEFT(R4011,(SEARCH("/",R4011)-2)+1))</f>
        <v>Theater</v>
      </c>
      <c r="V4011" t="str">
        <f>PROPER(RIGHT(R4011,LEN(R4011)-SEARCH("/",R4011)))</f>
        <v>Spaces</v>
      </c>
    </row>
    <row r="4012" spans="1:22" x14ac:dyDescent="0.25">
      <c r="A4012">
        <v>3114</v>
      </c>
      <c r="B4012" s="7" t="s">
        <v>3114</v>
      </c>
      <c r="C4012" s="7" t="s">
        <v>7224</v>
      </c>
      <c r="D4012" s="4">
        <v>75000</v>
      </c>
      <c r="E4012" s="4">
        <v>0</v>
      </c>
      <c r="F4012" t="s">
        <v>8221</v>
      </c>
      <c r="G4012" t="s">
        <v>8224</v>
      </c>
      <c r="H4012" t="s">
        <v>8246</v>
      </c>
      <c r="I4012">
        <v>1411312250</v>
      </c>
      <c r="J4012" s="11">
        <f>(((I4012/60)/60)/24)+DATE(1970,1,1)</f>
        <v>41903.632523148146</v>
      </c>
      <c r="K4012">
        <v>1406128250</v>
      </c>
      <c r="L4012" s="15">
        <f>(((K4012/60)/60)/24)+DATE(1970,1,1)</f>
        <v>41843.632523148146</v>
      </c>
      <c r="M4012" s="63">
        <f>DATEDIF(L4012,J4012,"D")</f>
        <v>60</v>
      </c>
      <c r="N4012" s="5">
        <v>60</v>
      </c>
      <c r="O4012" t="b">
        <v>0</v>
      </c>
      <c r="P4012">
        <v>0</v>
      </c>
      <c r="Q4012" t="b">
        <v>0</v>
      </c>
      <c r="R4012" t="s">
        <v>8303</v>
      </c>
      <c r="S4012" s="2">
        <f>IF(E4012=0,0,E4012/D4012*100)</f>
        <v>0</v>
      </c>
      <c r="T4012" s="4">
        <f>IF(E4012=0,0,E4012/P4012)</f>
        <v>0</v>
      </c>
      <c r="U4012" t="str">
        <f>PROPER(LEFT(R4012,(SEARCH("/",R4012)-2)+1))</f>
        <v>Theater</v>
      </c>
      <c r="V4012" t="str">
        <f>PROPER(RIGHT(R4012,LEN(R4012)-SEARCH("/",R4012)))</f>
        <v>Spaces</v>
      </c>
    </row>
    <row r="4013" spans="1:22" x14ac:dyDescent="0.25">
      <c r="A4013">
        <v>3120</v>
      </c>
      <c r="B4013" s="7" t="s">
        <v>3120</v>
      </c>
      <c r="C4013" s="7" t="s">
        <v>7230</v>
      </c>
      <c r="D4013" s="4">
        <v>1300000</v>
      </c>
      <c r="E4013" s="4">
        <v>128</v>
      </c>
      <c r="F4013" t="s">
        <v>8221</v>
      </c>
      <c r="G4013" t="s">
        <v>8233</v>
      </c>
      <c r="H4013" t="s">
        <v>8249</v>
      </c>
      <c r="I4013">
        <v>1462484196</v>
      </c>
      <c r="J4013" s="11">
        <f>(((I4013/60)/60)/24)+DATE(1970,1,1)</f>
        <v>42495.900416666671</v>
      </c>
      <c r="K4013">
        <v>1457303796</v>
      </c>
      <c r="L4013" s="15">
        <f>(((K4013/60)/60)/24)+DATE(1970,1,1)</f>
        <v>42435.942083333335</v>
      </c>
      <c r="M4013" s="63">
        <f>DATEDIF(L4013,J4013,"D")</f>
        <v>60</v>
      </c>
      <c r="N4013" s="5">
        <v>60</v>
      </c>
      <c r="O4013" t="b">
        <v>0</v>
      </c>
      <c r="P4013">
        <v>10</v>
      </c>
      <c r="Q4013" t="b">
        <v>0</v>
      </c>
      <c r="R4013" t="s">
        <v>8303</v>
      </c>
      <c r="S4013" s="2">
        <f>IF(E4013=0,0,E4013/D4013*100)</f>
        <v>9.8461538461538465E-3</v>
      </c>
      <c r="T4013" s="4">
        <f>IF(E4013=0,0,E4013/P4013)</f>
        <v>12.8</v>
      </c>
      <c r="U4013" t="str">
        <f>PROPER(LEFT(R4013,(SEARCH("/",R4013)-2)+1))</f>
        <v>Theater</v>
      </c>
      <c r="V4013" t="str">
        <f>PROPER(RIGHT(R4013,LEN(R4013)-SEARCH("/",R4013)))</f>
        <v>Spaces</v>
      </c>
    </row>
    <row r="4014" spans="1:22" x14ac:dyDescent="0.25">
      <c r="A4014">
        <v>3121</v>
      </c>
      <c r="B4014" s="7" t="s">
        <v>3121</v>
      </c>
      <c r="C4014" s="7" t="s">
        <v>7231</v>
      </c>
      <c r="D4014" s="4">
        <v>1500</v>
      </c>
      <c r="E4014" s="4">
        <v>10</v>
      </c>
      <c r="F4014" t="s">
        <v>8220</v>
      </c>
      <c r="G4014" t="s">
        <v>8229</v>
      </c>
      <c r="H4014" t="s">
        <v>8251</v>
      </c>
      <c r="I4014">
        <v>1411748335</v>
      </c>
      <c r="J4014" s="11">
        <f>(((I4014/60)/60)/24)+DATE(1970,1,1)</f>
        <v>41908.679803240739</v>
      </c>
      <c r="K4014">
        <v>1406564335</v>
      </c>
      <c r="L4014" s="15">
        <f>(((K4014/60)/60)/24)+DATE(1970,1,1)</f>
        <v>41848.679803240739</v>
      </c>
      <c r="M4014" s="63">
        <f>DATEDIF(L4014,J4014,"D")</f>
        <v>60</v>
      </c>
      <c r="N4014" s="5">
        <v>60</v>
      </c>
      <c r="O4014" t="b">
        <v>0</v>
      </c>
      <c r="P4014">
        <v>1</v>
      </c>
      <c r="Q4014" t="b">
        <v>0</v>
      </c>
      <c r="R4014" t="s">
        <v>8303</v>
      </c>
      <c r="S4014" s="2">
        <f>IF(E4014=0,0,E4014/D4014*100)</f>
        <v>0.66666666666666674</v>
      </c>
      <c r="T4014" s="4">
        <f>IF(E4014=0,0,E4014/P4014)</f>
        <v>10</v>
      </c>
      <c r="U4014" t="str">
        <f>PROPER(LEFT(R4014,(SEARCH("/",R4014)-2)+1))</f>
        <v>Theater</v>
      </c>
      <c r="V4014" t="str">
        <f>PROPER(RIGHT(R4014,LEN(R4014)-SEARCH("/",R4014)))</f>
        <v>Spaces</v>
      </c>
    </row>
    <row r="4015" spans="1:22" x14ac:dyDescent="0.25">
      <c r="A4015">
        <v>3124</v>
      </c>
      <c r="B4015" s="7" t="s">
        <v>3124</v>
      </c>
      <c r="C4015" s="7" t="s">
        <v>7234</v>
      </c>
      <c r="D4015" s="4">
        <v>800000</v>
      </c>
      <c r="E4015" s="4">
        <v>26</v>
      </c>
      <c r="F4015" t="s">
        <v>8220</v>
      </c>
      <c r="G4015" t="s">
        <v>8224</v>
      </c>
      <c r="H4015" t="s">
        <v>8246</v>
      </c>
      <c r="I4015">
        <v>1422902601</v>
      </c>
      <c r="J4015" s="11">
        <f>(((I4015/60)/60)/24)+DATE(1970,1,1)</f>
        <v>42037.780104166668</v>
      </c>
      <c r="K4015">
        <v>1417718601</v>
      </c>
      <c r="L4015" s="15">
        <f>(((K4015/60)/60)/24)+DATE(1970,1,1)</f>
        <v>41977.780104166668</v>
      </c>
      <c r="M4015" s="63">
        <f>DATEDIF(L4015,J4015,"D")</f>
        <v>60</v>
      </c>
      <c r="N4015" s="5">
        <v>60</v>
      </c>
      <c r="O4015" t="b">
        <v>0</v>
      </c>
      <c r="P4015">
        <v>4</v>
      </c>
      <c r="Q4015" t="b">
        <v>0</v>
      </c>
      <c r="R4015" t="s">
        <v>8303</v>
      </c>
      <c r="S4015" s="2">
        <f>IF(E4015=0,0,E4015/D4015*100)</f>
        <v>3.2499999999999999E-3</v>
      </c>
      <c r="T4015" s="4">
        <f>IF(E4015=0,0,E4015/P4015)</f>
        <v>6.5</v>
      </c>
      <c r="U4015" t="str">
        <f>PROPER(LEFT(R4015,(SEARCH("/",R4015)-2)+1))</f>
        <v>Theater</v>
      </c>
      <c r="V4015" t="str">
        <f>PROPER(RIGHT(R4015,LEN(R4015)-SEARCH("/",R4015)))</f>
        <v>Spaces</v>
      </c>
    </row>
    <row r="4016" spans="1:22" x14ac:dyDescent="0.25">
      <c r="A4016">
        <v>3132</v>
      </c>
      <c r="B4016" s="7" t="s">
        <v>3132</v>
      </c>
      <c r="C4016" s="7" t="s">
        <v>7242</v>
      </c>
      <c r="D4016" s="4">
        <v>30000</v>
      </c>
      <c r="E4016" s="4">
        <v>10</v>
      </c>
      <c r="F4016" t="s">
        <v>8222</v>
      </c>
      <c r="G4016" t="s">
        <v>8224</v>
      </c>
      <c r="H4016" t="s">
        <v>8246</v>
      </c>
      <c r="I4016">
        <v>1492759460</v>
      </c>
      <c r="J4016" s="11">
        <f>(((I4016/60)/60)/24)+DATE(1970,1,1)</f>
        <v>42846.308564814812</v>
      </c>
      <c r="K4016">
        <v>1487579060</v>
      </c>
      <c r="L4016" s="15">
        <f>(((K4016/60)/60)/24)+DATE(1970,1,1)</f>
        <v>42786.350231481483</v>
      </c>
      <c r="M4016" s="63">
        <f>DATEDIF(L4016,J4016,"D")</f>
        <v>60</v>
      </c>
      <c r="N4016" s="5">
        <v>60</v>
      </c>
      <c r="O4016" t="b">
        <v>0</v>
      </c>
      <c r="P4016">
        <v>1</v>
      </c>
      <c r="Q4016" t="b">
        <v>0</v>
      </c>
      <c r="R4016" t="s">
        <v>8271</v>
      </c>
      <c r="S4016" s="2">
        <f>IF(E4016=0,0,E4016/D4016*100)</f>
        <v>3.3333333333333333E-2</v>
      </c>
      <c r="T4016" s="4">
        <f>IF(E4016=0,0,E4016/P4016)</f>
        <v>10</v>
      </c>
      <c r="U4016" t="str">
        <f>PROPER(LEFT(R4016,(SEARCH("/",R4016)-2)+1))</f>
        <v>Theater</v>
      </c>
      <c r="V4016" t="str">
        <f>PROPER(RIGHT(R4016,LEN(R4016)-SEARCH("/",R4016)))</f>
        <v>Plays</v>
      </c>
    </row>
    <row r="4017" spans="1:22" x14ac:dyDescent="0.25">
      <c r="A4017">
        <v>3175</v>
      </c>
      <c r="B4017" s="7" t="s">
        <v>3175</v>
      </c>
      <c r="C4017" s="7" t="s">
        <v>7285</v>
      </c>
      <c r="D4017" s="4">
        <v>5000</v>
      </c>
      <c r="E4017" s="4">
        <v>5478</v>
      </c>
      <c r="F4017" t="s">
        <v>8219</v>
      </c>
      <c r="G4017" t="s">
        <v>8224</v>
      </c>
      <c r="H4017" t="s">
        <v>8246</v>
      </c>
      <c r="I4017">
        <v>1297977427</v>
      </c>
      <c r="J4017" s="11">
        <f>(((I4017/60)/60)/24)+DATE(1970,1,1)</f>
        <v>40591.886886574073</v>
      </c>
      <c r="K4017">
        <v>1292793427</v>
      </c>
      <c r="L4017" s="15">
        <f>(((K4017/60)/60)/24)+DATE(1970,1,1)</f>
        <v>40531.886886574073</v>
      </c>
      <c r="M4017" s="63">
        <f>DATEDIF(L4017,J4017,"D")</f>
        <v>60</v>
      </c>
      <c r="N4017" s="5">
        <v>60</v>
      </c>
      <c r="O4017" t="b">
        <v>1</v>
      </c>
      <c r="P4017">
        <v>60</v>
      </c>
      <c r="Q4017" t="b">
        <v>1</v>
      </c>
      <c r="R4017" t="s">
        <v>8271</v>
      </c>
      <c r="S4017" s="2">
        <f>IF(E4017=0,0,E4017/D4017*100)</f>
        <v>109.55999999999999</v>
      </c>
      <c r="T4017" s="4">
        <f>IF(E4017=0,0,E4017/P4017)</f>
        <v>91.3</v>
      </c>
      <c r="U4017" t="str">
        <f>PROPER(LEFT(R4017,(SEARCH("/",R4017)-2)+1))</f>
        <v>Theater</v>
      </c>
      <c r="V4017" t="str">
        <f>PROPER(RIGHT(R4017,LEN(R4017)-SEARCH("/",R4017)))</f>
        <v>Plays</v>
      </c>
    </row>
    <row r="4018" spans="1:22" x14ac:dyDescent="0.25">
      <c r="A4018">
        <v>3191</v>
      </c>
      <c r="B4018" s="7" t="s">
        <v>3191</v>
      </c>
      <c r="C4018" s="7" t="s">
        <v>7301</v>
      </c>
      <c r="D4018" s="4">
        <v>3750</v>
      </c>
      <c r="E4018" s="4">
        <v>151</v>
      </c>
      <c r="F4018" t="s">
        <v>8221</v>
      </c>
      <c r="G4018" t="s">
        <v>8224</v>
      </c>
      <c r="H4018" t="s">
        <v>8246</v>
      </c>
      <c r="I4018">
        <v>1471370869</v>
      </c>
      <c r="J4018" s="11">
        <f>(((I4018/60)/60)/24)+DATE(1970,1,1)</f>
        <v>42598.755428240736</v>
      </c>
      <c r="K4018">
        <v>1466186869</v>
      </c>
      <c r="L4018" s="15">
        <f>(((K4018/60)/60)/24)+DATE(1970,1,1)</f>
        <v>42538.755428240736</v>
      </c>
      <c r="M4018" s="63">
        <f>DATEDIF(L4018,J4018,"D")</f>
        <v>60</v>
      </c>
      <c r="N4018" s="5">
        <v>60</v>
      </c>
      <c r="O4018" t="b">
        <v>0</v>
      </c>
      <c r="P4018">
        <v>4</v>
      </c>
      <c r="Q4018" t="b">
        <v>0</v>
      </c>
      <c r="R4018" t="s">
        <v>8305</v>
      </c>
      <c r="S4018" s="2">
        <f>IF(E4018=0,0,E4018/D4018*100)</f>
        <v>4.0266666666666664</v>
      </c>
      <c r="T4018" s="4">
        <f>IF(E4018=0,0,E4018/P4018)</f>
        <v>37.75</v>
      </c>
      <c r="U4018" t="str">
        <f>PROPER(LEFT(R4018,(SEARCH("/",R4018)-2)+1))</f>
        <v>Theater</v>
      </c>
      <c r="V4018" t="str">
        <f>PROPER(RIGHT(R4018,LEN(R4018)-SEARCH("/",R4018)))</f>
        <v>Musical</v>
      </c>
    </row>
    <row r="4019" spans="1:22" x14ac:dyDescent="0.25">
      <c r="A4019">
        <v>3196</v>
      </c>
      <c r="B4019" s="7" t="s">
        <v>3196</v>
      </c>
      <c r="C4019" s="7" t="s">
        <v>7306</v>
      </c>
      <c r="D4019" s="4">
        <v>3000000</v>
      </c>
      <c r="E4019" s="4">
        <v>1800</v>
      </c>
      <c r="F4019" t="s">
        <v>8221</v>
      </c>
      <c r="G4019" t="s">
        <v>8224</v>
      </c>
      <c r="H4019" t="s">
        <v>8246</v>
      </c>
      <c r="I4019">
        <v>1438437600</v>
      </c>
      <c r="J4019" s="11">
        <f>(((I4019/60)/60)/24)+DATE(1970,1,1)</f>
        <v>42217.583333333328</v>
      </c>
      <c r="K4019">
        <v>1433254875</v>
      </c>
      <c r="L4019" s="15">
        <f>(((K4019/60)/60)/24)+DATE(1970,1,1)</f>
        <v>42157.598090277781</v>
      </c>
      <c r="M4019" s="63">
        <f>DATEDIF(L4019,J4019,"D")</f>
        <v>60</v>
      </c>
      <c r="N4019" s="5">
        <v>60</v>
      </c>
      <c r="O4019" t="b">
        <v>0</v>
      </c>
      <c r="P4019">
        <v>6</v>
      </c>
      <c r="Q4019" t="b">
        <v>0</v>
      </c>
      <c r="R4019" t="s">
        <v>8305</v>
      </c>
      <c r="S4019" s="2">
        <f>IF(E4019=0,0,E4019/D4019*100)</f>
        <v>0.06</v>
      </c>
      <c r="T4019" s="4">
        <f>IF(E4019=0,0,E4019/P4019)</f>
        <v>300</v>
      </c>
      <c r="U4019" t="str">
        <f>PROPER(LEFT(R4019,(SEARCH("/",R4019)-2)+1))</f>
        <v>Theater</v>
      </c>
      <c r="V4019" t="str">
        <f>PROPER(RIGHT(R4019,LEN(R4019)-SEARCH("/",R4019)))</f>
        <v>Musical</v>
      </c>
    </row>
    <row r="4020" spans="1:22" x14ac:dyDescent="0.25">
      <c r="A4020">
        <v>3207</v>
      </c>
      <c r="B4020" s="7" t="s">
        <v>3207</v>
      </c>
      <c r="C4020" s="7" t="s">
        <v>7317</v>
      </c>
      <c r="D4020" s="4">
        <v>5500</v>
      </c>
      <c r="E4020" s="4">
        <v>2550</v>
      </c>
      <c r="F4020" t="s">
        <v>8221</v>
      </c>
      <c r="G4020" t="s">
        <v>8224</v>
      </c>
      <c r="H4020" t="s">
        <v>8246</v>
      </c>
      <c r="I4020">
        <v>1429767607</v>
      </c>
      <c r="J4020" s="11">
        <f>(((I4020/60)/60)/24)+DATE(1970,1,1)</f>
        <v>42117.236192129625</v>
      </c>
      <c r="K4020">
        <v>1424587207</v>
      </c>
      <c r="L4020" s="15">
        <f>(((K4020/60)/60)/24)+DATE(1970,1,1)</f>
        <v>42057.277858796297</v>
      </c>
      <c r="M4020" s="63">
        <f>DATEDIF(L4020,J4020,"D")</f>
        <v>60</v>
      </c>
      <c r="N4020" s="5">
        <v>60</v>
      </c>
      <c r="O4020" t="b">
        <v>0</v>
      </c>
      <c r="P4020">
        <v>36</v>
      </c>
      <c r="Q4020" t="b">
        <v>0</v>
      </c>
      <c r="R4020" t="s">
        <v>8305</v>
      </c>
      <c r="S4020" s="2">
        <f>IF(E4020=0,0,E4020/D4020*100)</f>
        <v>46.36363636363636</v>
      </c>
      <c r="T4020" s="4">
        <f>IF(E4020=0,0,E4020/P4020)</f>
        <v>70.833333333333329</v>
      </c>
      <c r="U4020" t="str">
        <f>PROPER(LEFT(R4020,(SEARCH("/",R4020)-2)+1))</f>
        <v>Theater</v>
      </c>
      <c r="V4020" t="str">
        <f>PROPER(RIGHT(R4020,LEN(R4020)-SEARCH("/",R4020)))</f>
        <v>Musical</v>
      </c>
    </row>
    <row r="4021" spans="1:22" x14ac:dyDescent="0.25">
      <c r="A4021">
        <v>3292</v>
      </c>
      <c r="B4021" s="7" t="s">
        <v>3292</v>
      </c>
      <c r="C4021" s="7" t="s">
        <v>7402</v>
      </c>
      <c r="D4021" s="4">
        <v>101</v>
      </c>
      <c r="E4021" s="4">
        <v>289</v>
      </c>
      <c r="F4021" t="s">
        <v>8219</v>
      </c>
      <c r="G4021" t="s">
        <v>8225</v>
      </c>
      <c r="H4021" t="s">
        <v>8247</v>
      </c>
      <c r="I4021">
        <v>1449257348</v>
      </c>
      <c r="J4021" s="11">
        <f>(((I4021/60)/60)/24)+DATE(1970,1,1)</f>
        <v>42342.811898148153</v>
      </c>
      <c r="K4021">
        <v>1444069748</v>
      </c>
      <c r="L4021" s="15">
        <f>(((K4021/60)/60)/24)+DATE(1970,1,1)</f>
        <v>42282.770231481481</v>
      </c>
      <c r="M4021" s="63">
        <f>DATEDIF(L4021,J4021,"D")</f>
        <v>60</v>
      </c>
      <c r="N4021" s="5">
        <v>60</v>
      </c>
      <c r="O4021" t="b">
        <v>0</v>
      </c>
      <c r="P4021">
        <v>15</v>
      </c>
      <c r="Q4021" t="b">
        <v>1</v>
      </c>
      <c r="R4021" t="s">
        <v>8271</v>
      </c>
      <c r="S4021" s="2">
        <f>IF(E4021=0,0,E4021/D4021*100)</f>
        <v>286.13861386138615</v>
      </c>
      <c r="T4021" s="4">
        <f>IF(E4021=0,0,E4021/P4021)</f>
        <v>19.266666666666666</v>
      </c>
      <c r="U4021" t="str">
        <f>PROPER(LEFT(R4021,(SEARCH("/",R4021)-2)+1))</f>
        <v>Theater</v>
      </c>
      <c r="V4021" t="str">
        <f>PROPER(RIGHT(R4021,LEN(R4021)-SEARCH("/",R4021)))</f>
        <v>Plays</v>
      </c>
    </row>
    <row r="4022" spans="1:22" x14ac:dyDescent="0.25">
      <c r="A4022">
        <v>3369</v>
      </c>
      <c r="B4022" s="7" t="s">
        <v>3368</v>
      </c>
      <c r="C4022" s="7" t="s">
        <v>7479</v>
      </c>
      <c r="D4022" s="4">
        <v>5000</v>
      </c>
      <c r="E4022" s="4">
        <v>5195</v>
      </c>
      <c r="F4022" t="s">
        <v>8219</v>
      </c>
      <c r="G4022" t="s">
        <v>8241</v>
      </c>
      <c r="H4022" t="s">
        <v>8249</v>
      </c>
      <c r="I4022">
        <v>1484441980</v>
      </c>
      <c r="J4022" s="11">
        <f>(((I4022/60)/60)/24)+DATE(1970,1,1)</f>
        <v>42750.041435185187</v>
      </c>
      <c r="K4022">
        <v>1479257980</v>
      </c>
      <c r="L4022" s="15">
        <f>(((K4022/60)/60)/24)+DATE(1970,1,1)</f>
        <v>42690.041435185187</v>
      </c>
      <c r="M4022" s="63">
        <f>DATEDIF(L4022,J4022,"D")</f>
        <v>60</v>
      </c>
      <c r="N4022" s="5">
        <v>60</v>
      </c>
      <c r="O4022" t="b">
        <v>0</v>
      </c>
      <c r="P4022">
        <v>54</v>
      </c>
      <c r="Q4022" t="b">
        <v>1</v>
      </c>
      <c r="R4022" t="s">
        <v>8271</v>
      </c>
      <c r="S4022" s="2">
        <f>IF(E4022=0,0,E4022/D4022*100)</f>
        <v>103.89999999999999</v>
      </c>
      <c r="T4022" s="4">
        <f>IF(E4022=0,0,E4022/P4022)</f>
        <v>96.203703703703709</v>
      </c>
      <c r="U4022" t="str">
        <f>PROPER(LEFT(R4022,(SEARCH("/",R4022)-2)+1))</f>
        <v>Theater</v>
      </c>
      <c r="V4022" t="str">
        <f>PROPER(RIGHT(R4022,LEN(R4022)-SEARCH("/",R4022)))</f>
        <v>Plays</v>
      </c>
    </row>
    <row r="4023" spans="1:22" x14ac:dyDescent="0.25">
      <c r="A4023">
        <v>3376</v>
      </c>
      <c r="B4023" s="7" t="s">
        <v>3375</v>
      </c>
      <c r="C4023" s="7" t="s">
        <v>7486</v>
      </c>
      <c r="D4023" s="4">
        <v>8000</v>
      </c>
      <c r="E4023" s="4">
        <v>8001</v>
      </c>
      <c r="F4023" t="s">
        <v>8219</v>
      </c>
      <c r="G4023" t="s">
        <v>8224</v>
      </c>
      <c r="H4023" t="s">
        <v>8246</v>
      </c>
      <c r="I4023">
        <v>1429976994</v>
      </c>
      <c r="J4023" s="11">
        <f>(((I4023/60)/60)/24)+DATE(1970,1,1)</f>
        <v>42119.659652777773</v>
      </c>
      <c r="K4023">
        <v>1424796594</v>
      </c>
      <c r="L4023" s="15">
        <f>(((K4023/60)/60)/24)+DATE(1970,1,1)</f>
        <v>42059.701319444444</v>
      </c>
      <c r="M4023" s="63">
        <f>DATEDIF(L4023,J4023,"D")</f>
        <v>60</v>
      </c>
      <c r="N4023" s="5">
        <v>60</v>
      </c>
      <c r="O4023" t="b">
        <v>0</v>
      </c>
      <c r="P4023">
        <v>19</v>
      </c>
      <c r="Q4023" t="b">
        <v>1</v>
      </c>
      <c r="R4023" t="s">
        <v>8271</v>
      </c>
      <c r="S4023" s="2">
        <f>IF(E4023=0,0,E4023/D4023*100)</f>
        <v>100.01249999999999</v>
      </c>
      <c r="T4023" s="4">
        <f>IF(E4023=0,0,E4023/P4023)</f>
        <v>421.10526315789474</v>
      </c>
      <c r="U4023" t="str">
        <f>PROPER(LEFT(R4023,(SEARCH("/",R4023)-2)+1))</f>
        <v>Theater</v>
      </c>
      <c r="V4023" t="str">
        <f>PROPER(RIGHT(R4023,LEN(R4023)-SEARCH("/",R4023)))</f>
        <v>Plays</v>
      </c>
    </row>
    <row r="4024" spans="1:22" x14ac:dyDescent="0.25">
      <c r="A4024">
        <v>3450</v>
      </c>
      <c r="B4024" s="7" t="s">
        <v>3449</v>
      </c>
      <c r="C4024" s="7" t="s">
        <v>7560</v>
      </c>
      <c r="D4024" s="4">
        <v>500</v>
      </c>
      <c r="E4024" s="4">
        <v>760</v>
      </c>
      <c r="F4024" t="s">
        <v>8219</v>
      </c>
      <c r="G4024" t="s">
        <v>8225</v>
      </c>
      <c r="H4024" t="s">
        <v>8247</v>
      </c>
      <c r="I4024">
        <v>1427990071</v>
      </c>
      <c r="J4024" s="11">
        <f>(((I4024/60)/60)/24)+DATE(1970,1,1)</f>
        <v>42096.662858796291</v>
      </c>
      <c r="K4024">
        <v>1422809671</v>
      </c>
      <c r="L4024" s="15">
        <f>(((K4024/60)/60)/24)+DATE(1970,1,1)</f>
        <v>42036.704525462963</v>
      </c>
      <c r="M4024" s="63">
        <f>DATEDIF(L4024,J4024,"D")</f>
        <v>60</v>
      </c>
      <c r="N4024" s="5">
        <v>60</v>
      </c>
      <c r="O4024" t="b">
        <v>0</v>
      </c>
      <c r="P4024">
        <v>39</v>
      </c>
      <c r="Q4024" t="b">
        <v>1</v>
      </c>
      <c r="R4024" t="s">
        <v>8271</v>
      </c>
      <c r="S4024" s="2">
        <f>IF(E4024=0,0,E4024/D4024*100)</f>
        <v>152</v>
      </c>
      <c r="T4024" s="4">
        <f>IF(E4024=0,0,E4024/P4024)</f>
        <v>19.487179487179485</v>
      </c>
      <c r="U4024" t="str">
        <f>PROPER(LEFT(R4024,(SEARCH("/",R4024)-2)+1))</f>
        <v>Theater</v>
      </c>
      <c r="V4024" t="str">
        <f>PROPER(RIGHT(R4024,LEN(R4024)-SEARCH("/",R4024)))</f>
        <v>Plays</v>
      </c>
    </row>
    <row r="4025" spans="1:22" x14ac:dyDescent="0.25">
      <c r="A4025">
        <v>3453</v>
      </c>
      <c r="B4025" s="7" t="s">
        <v>3452</v>
      </c>
      <c r="C4025" s="7" t="s">
        <v>7563</v>
      </c>
      <c r="D4025" s="4">
        <v>300</v>
      </c>
      <c r="E4025" s="4">
        <v>385</v>
      </c>
      <c r="F4025" t="s">
        <v>8219</v>
      </c>
      <c r="G4025" t="s">
        <v>8225</v>
      </c>
      <c r="H4025" t="s">
        <v>8247</v>
      </c>
      <c r="I4025">
        <v>1471130956</v>
      </c>
      <c r="J4025" s="11">
        <f>(((I4025/60)/60)/24)+DATE(1970,1,1)</f>
        <v>42595.97865740741</v>
      </c>
      <c r="K4025">
        <v>1465946956</v>
      </c>
      <c r="L4025" s="15">
        <f>(((K4025/60)/60)/24)+DATE(1970,1,1)</f>
        <v>42535.97865740741</v>
      </c>
      <c r="M4025" s="63">
        <f>DATEDIF(L4025,J4025,"D")</f>
        <v>60</v>
      </c>
      <c r="N4025" s="5">
        <v>60</v>
      </c>
      <c r="O4025" t="b">
        <v>0</v>
      </c>
      <c r="P4025">
        <v>14</v>
      </c>
      <c r="Q4025" t="b">
        <v>1</v>
      </c>
      <c r="R4025" t="s">
        <v>8271</v>
      </c>
      <c r="S4025" s="2">
        <f>IF(E4025=0,0,E4025/D4025*100)</f>
        <v>128.33333333333334</v>
      </c>
      <c r="T4025" s="4">
        <f>IF(E4025=0,0,E4025/P4025)</f>
        <v>27.5</v>
      </c>
      <c r="U4025" t="str">
        <f>PROPER(LEFT(R4025,(SEARCH("/",R4025)-2)+1))</f>
        <v>Theater</v>
      </c>
      <c r="V4025" t="str">
        <f>PROPER(RIGHT(R4025,LEN(R4025)-SEARCH("/",R4025)))</f>
        <v>Plays</v>
      </c>
    </row>
    <row r="4026" spans="1:22" x14ac:dyDescent="0.25">
      <c r="A4026">
        <v>3512</v>
      </c>
      <c r="B4026" s="7" t="s">
        <v>3511</v>
      </c>
      <c r="C4026" s="7" t="s">
        <v>7622</v>
      </c>
      <c r="D4026" s="4">
        <v>1000</v>
      </c>
      <c r="E4026" s="4">
        <v>1000</v>
      </c>
      <c r="F4026" t="s">
        <v>8219</v>
      </c>
      <c r="G4026" t="s">
        <v>8225</v>
      </c>
      <c r="H4026" t="s">
        <v>8247</v>
      </c>
      <c r="I4026">
        <v>1429789992</v>
      </c>
      <c r="J4026" s="11">
        <f>(((I4026/60)/60)/24)+DATE(1970,1,1)</f>
        <v>42117.49527777778</v>
      </c>
      <c r="K4026">
        <v>1424609592</v>
      </c>
      <c r="L4026" s="15">
        <f>(((K4026/60)/60)/24)+DATE(1970,1,1)</f>
        <v>42057.536944444444</v>
      </c>
      <c r="M4026" s="63">
        <f>DATEDIF(L4026,J4026,"D")</f>
        <v>60</v>
      </c>
      <c r="N4026" s="5">
        <v>60</v>
      </c>
      <c r="O4026" t="b">
        <v>0</v>
      </c>
      <c r="P4026">
        <v>17</v>
      </c>
      <c r="Q4026" t="b">
        <v>1</v>
      </c>
      <c r="R4026" t="s">
        <v>8271</v>
      </c>
      <c r="S4026" s="2">
        <f>IF(E4026=0,0,E4026/D4026*100)</f>
        <v>100</v>
      </c>
      <c r="T4026" s="4">
        <f>IF(E4026=0,0,E4026/P4026)</f>
        <v>58.823529411764703</v>
      </c>
      <c r="U4026" t="str">
        <f>PROPER(LEFT(R4026,(SEARCH("/",R4026)-2)+1))</f>
        <v>Theater</v>
      </c>
      <c r="V4026" t="str">
        <f>PROPER(RIGHT(R4026,LEN(R4026)-SEARCH("/",R4026)))</f>
        <v>Plays</v>
      </c>
    </row>
    <row r="4027" spans="1:22" x14ac:dyDescent="0.25">
      <c r="A4027">
        <v>3542</v>
      </c>
      <c r="B4027" s="7" t="s">
        <v>3541</v>
      </c>
      <c r="C4027" s="7" t="s">
        <v>7652</v>
      </c>
      <c r="D4027" s="4">
        <v>5500</v>
      </c>
      <c r="E4027" s="4">
        <v>5623</v>
      </c>
      <c r="F4027" t="s">
        <v>8219</v>
      </c>
      <c r="G4027" t="s">
        <v>8224</v>
      </c>
      <c r="H4027" t="s">
        <v>8246</v>
      </c>
      <c r="I4027">
        <v>1410099822</v>
      </c>
      <c r="J4027" s="11">
        <f>(((I4027/60)/60)/24)+DATE(1970,1,1)</f>
        <v>41889.599791666667</v>
      </c>
      <c r="K4027">
        <v>1404915822</v>
      </c>
      <c r="L4027" s="15">
        <f>(((K4027/60)/60)/24)+DATE(1970,1,1)</f>
        <v>41829.599791666667</v>
      </c>
      <c r="M4027" s="63">
        <f>DATEDIF(L4027,J4027,"D")</f>
        <v>60</v>
      </c>
      <c r="N4027" s="5">
        <v>60</v>
      </c>
      <c r="O4027" t="b">
        <v>0</v>
      </c>
      <c r="P4027">
        <v>85</v>
      </c>
      <c r="Q4027" t="b">
        <v>1</v>
      </c>
      <c r="R4027" t="s">
        <v>8271</v>
      </c>
      <c r="S4027" s="2">
        <f>IF(E4027=0,0,E4027/D4027*100)</f>
        <v>102.23636363636363</v>
      </c>
      <c r="T4027" s="4">
        <f>IF(E4027=0,0,E4027/P4027)</f>
        <v>66.152941176470591</v>
      </c>
      <c r="U4027" t="str">
        <f>PROPER(LEFT(R4027,(SEARCH("/",R4027)-2)+1))</f>
        <v>Theater</v>
      </c>
      <c r="V4027" t="str">
        <f>PROPER(RIGHT(R4027,LEN(R4027)-SEARCH("/",R4027)))</f>
        <v>Plays</v>
      </c>
    </row>
    <row r="4028" spans="1:22" x14ac:dyDescent="0.25">
      <c r="A4028">
        <v>3556</v>
      </c>
      <c r="B4028" s="7" t="s">
        <v>3555</v>
      </c>
      <c r="C4028" s="7" t="s">
        <v>7666</v>
      </c>
      <c r="D4028" s="4">
        <v>2200</v>
      </c>
      <c r="E4028" s="4">
        <v>2210</v>
      </c>
      <c r="F4028" t="s">
        <v>8219</v>
      </c>
      <c r="G4028" t="s">
        <v>8225</v>
      </c>
      <c r="H4028" t="s">
        <v>8247</v>
      </c>
      <c r="I4028">
        <v>1408289724</v>
      </c>
      <c r="J4028" s="11">
        <f>(((I4028/60)/60)/24)+DATE(1970,1,1)</f>
        <v>41868.649583333332</v>
      </c>
      <c r="K4028">
        <v>1403105724</v>
      </c>
      <c r="L4028" s="15">
        <f>(((K4028/60)/60)/24)+DATE(1970,1,1)</f>
        <v>41808.649583333332</v>
      </c>
      <c r="M4028" s="63">
        <f>DATEDIF(L4028,J4028,"D")</f>
        <v>60</v>
      </c>
      <c r="N4028" s="5">
        <v>60</v>
      </c>
      <c r="O4028" t="b">
        <v>0</v>
      </c>
      <c r="P4028">
        <v>20</v>
      </c>
      <c r="Q4028" t="b">
        <v>1</v>
      </c>
      <c r="R4028" t="s">
        <v>8271</v>
      </c>
      <c r="S4028" s="2">
        <f>IF(E4028=0,0,E4028/D4028*100)</f>
        <v>100.45454545454547</v>
      </c>
      <c r="T4028" s="4">
        <f>IF(E4028=0,0,E4028/P4028)</f>
        <v>110.5</v>
      </c>
      <c r="U4028" t="str">
        <f>PROPER(LEFT(R4028,(SEARCH("/",R4028)-2)+1))</f>
        <v>Theater</v>
      </c>
      <c r="V4028" t="str">
        <f>PROPER(RIGHT(R4028,LEN(R4028)-SEARCH("/",R4028)))</f>
        <v>Plays</v>
      </c>
    </row>
    <row r="4029" spans="1:22" x14ac:dyDescent="0.25">
      <c r="A4029">
        <v>3576</v>
      </c>
      <c r="B4029" s="7" t="s">
        <v>3575</v>
      </c>
      <c r="C4029" s="7" t="s">
        <v>7686</v>
      </c>
      <c r="D4029" s="4">
        <v>100</v>
      </c>
      <c r="E4029" s="4">
        <v>100</v>
      </c>
      <c r="F4029" t="s">
        <v>8219</v>
      </c>
      <c r="G4029" t="s">
        <v>8224</v>
      </c>
      <c r="H4029" t="s">
        <v>8246</v>
      </c>
      <c r="I4029">
        <v>1480947054</v>
      </c>
      <c r="J4029" s="11">
        <f>(((I4029/60)/60)/24)+DATE(1970,1,1)</f>
        <v>42709.590902777782</v>
      </c>
      <c r="K4029">
        <v>1475759454</v>
      </c>
      <c r="L4029" s="15">
        <f>(((K4029/60)/60)/24)+DATE(1970,1,1)</f>
        <v>42649.54923611111</v>
      </c>
      <c r="M4029" s="63">
        <f>DATEDIF(L4029,J4029,"D")</f>
        <v>60</v>
      </c>
      <c r="N4029" s="5">
        <v>60</v>
      </c>
      <c r="O4029" t="b">
        <v>0</v>
      </c>
      <c r="P4029">
        <v>5</v>
      </c>
      <c r="Q4029" t="b">
        <v>1</v>
      </c>
      <c r="R4029" t="s">
        <v>8271</v>
      </c>
      <c r="S4029" s="2">
        <f>IF(E4029=0,0,E4029/D4029*100)</f>
        <v>100</v>
      </c>
      <c r="T4029" s="4">
        <f>IF(E4029=0,0,E4029/P4029)</f>
        <v>20</v>
      </c>
      <c r="U4029" t="str">
        <f>PROPER(LEFT(R4029,(SEARCH("/",R4029)-2)+1))</f>
        <v>Theater</v>
      </c>
      <c r="V4029" t="str">
        <f>PROPER(RIGHT(R4029,LEN(R4029)-SEARCH("/",R4029)))</f>
        <v>Plays</v>
      </c>
    </row>
    <row r="4030" spans="1:22" x14ac:dyDescent="0.25">
      <c r="A4030">
        <v>3583</v>
      </c>
      <c r="B4030" s="7" t="s">
        <v>3582</v>
      </c>
      <c r="C4030" s="7" t="s">
        <v>7693</v>
      </c>
      <c r="D4030" s="4">
        <v>3000</v>
      </c>
      <c r="E4030" s="4">
        <v>3255</v>
      </c>
      <c r="F4030" t="s">
        <v>8219</v>
      </c>
      <c r="G4030" t="s">
        <v>8224</v>
      </c>
      <c r="H4030" t="s">
        <v>8246</v>
      </c>
      <c r="I4030">
        <v>1460970805</v>
      </c>
      <c r="J4030" s="11">
        <f>(((I4030/60)/60)/24)+DATE(1970,1,1)</f>
        <v>42478.384317129632</v>
      </c>
      <c r="K4030">
        <v>1455790405</v>
      </c>
      <c r="L4030" s="15">
        <f>(((K4030/60)/60)/24)+DATE(1970,1,1)</f>
        <v>42418.425983796296</v>
      </c>
      <c r="M4030" s="63">
        <f>DATEDIF(L4030,J4030,"D")</f>
        <v>60</v>
      </c>
      <c r="N4030" s="5">
        <v>60</v>
      </c>
      <c r="O4030" t="b">
        <v>0</v>
      </c>
      <c r="P4030">
        <v>24</v>
      </c>
      <c r="Q4030" t="b">
        <v>1</v>
      </c>
      <c r="R4030" t="s">
        <v>8271</v>
      </c>
      <c r="S4030" s="2">
        <f>IF(E4030=0,0,E4030/D4030*100)</f>
        <v>108.5</v>
      </c>
      <c r="T4030" s="4">
        <f>IF(E4030=0,0,E4030/P4030)</f>
        <v>135.625</v>
      </c>
      <c r="U4030" t="str">
        <f>PROPER(LEFT(R4030,(SEARCH("/",R4030)-2)+1))</f>
        <v>Theater</v>
      </c>
      <c r="V4030" t="str">
        <f>PROPER(RIGHT(R4030,LEN(R4030)-SEARCH("/",R4030)))</f>
        <v>Plays</v>
      </c>
    </row>
    <row r="4031" spans="1:22" x14ac:dyDescent="0.25">
      <c r="A4031">
        <v>3586</v>
      </c>
      <c r="B4031" s="7" t="s">
        <v>3585</v>
      </c>
      <c r="C4031" s="7" t="s">
        <v>7696</v>
      </c>
      <c r="D4031" s="4">
        <v>7500</v>
      </c>
      <c r="E4031" s="4">
        <v>8207</v>
      </c>
      <c r="F4031" t="s">
        <v>8219</v>
      </c>
      <c r="G4031" t="s">
        <v>8224</v>
      </c>
      <c r="H4031" t="s">
        <v>8246</v>
      </c>
      <c r="I4031">
        <v>1474649070</v>
      </c>
      <c r="J4031" s="11">
        <f>(((I4031/60)/60)/24)+DATE(1970,1,1)</f>
        <v>42636.697569444441</v>
      </c>
      <c r="K4031">
        <v>1469465070</v>
      </c>
      <c r="L4031" s="15">
        <f>(((K4031/60)/60)/24)+DATE(1970,1,1)</f>
        <v>42576.697569444441</v>
      </c>
      <c r="M4031" s="63">
        <f>DATEDIF(L4031,J4031,"D")</f>
        <v>60</v>
      </c>
      <c r="N4031" s="5">
        <v>60</v>
      </c>
      <c r="O4031" t="b">
        <v>0</v>
      </c>
      <c r="P4031">
        <v>54</v>
      </c>
      <c r="Q4031" t="b">
        <v>1</v>
      </c>
      <c r="R4031" t="s">
        <v>8271</v>
      </c>
      <c r="S4031" s="2">
        <f>IF(E4031=0,0,E4031/D4031*100)</f>
        <v>109.42666666666668</v>
      </c>
      <c r="T4031" s="4">
        <f>IF(E4031=0,0,E4031/P4031)</f>
        <v>151.9814814814815</v>
      </c>
      <c r="U4031" t="str">
        <f>PROPER(LEFT(R4031,(SEARCH("/",R4031)-2)+1))</f>
        <v>Theater</v>
      </c>
      <c r="V4031" t="str">
        <f>PROPER(RIGHT(R4031,LEN(R4031)-SEARCH("/",R4031)))</f>
        <v>Plays</v>
      </c>
    </row>
    <row r="4032" spans="1:22" x14ac:dyDescent="0.25">
      <c r="A4032">
        <v>3602</v>
      </c>
      <c r="B4032" s="7" t="s">
        <v>3601</v>
      </c>
      <c r="C4032" s="7" t="s">
        <v>7712</v>
      </c>
      <c r="D4032" s="4">
        <v>4000</v>
      </c>
      <c r="E4032" s="4">
        <v>4002</v>
      </c>
      <c r="F4032" t="s">
        <v>8219</v>
      </c>
      <c r="G4032" t="s">
        <v>8224</v>
      </c>
      <c r="H4032" t="s">
        <v>8246</v>
      </c>
      <c r="I4032">
        <v>1463520479</v>
      </c>
      <c r="J4032" s="11">
        <f>(((I4032/60)/60)/24)+DATE(1970,1,1)</f>
        <v>42507.894432870366</v>
      </c>
      <c r="K4032">
        <v>1458336479</v>
      </c>
      <c r="L4032" s="15">
        <f>(((K4032/60)/60)/24)+DATE(1970,1,1)</f>
        <v>42447.894432870366</v>
      </c>
      <c r="M4032" s="63">
        <f>DATEDIF(L4032,J4032,"D")</f>
        <v>60</v>
      </c>
      <c r="N4032" s="5">
        <v>60</v>
      </c>
      <c r="O4032" t="b">
        <v>0</v>
      </c>
      <c r="P4032">
        <v>49</v>
      </c>
      <c r="Q4032" t="b">
        <v>1</v>
      </c>
      <c r="R4032" t="s">
        <v>8271</v>
      </c>
      <c r="S4032" s="2">
        <f>IF(E4032=0,0,E4032/D4032*100)</f>
        <v>100.05</v>
      </c>
      <c r="T4032" s="4">
        <f>IF(E4032=0,0,E4032/P4032)</f>
        <v>81.673469387755105</v>
      </c>
      <c r="U4032" t="str">
        <f>PROPER(LEFT(R4032,(SEARCH("/",R4032)-2)+1))</f>
        <v>Theater</v>
      </c>
      <c r="V4032" t="str">
        <f>PROPER(RIGHT(R4032,LEN(R4032)-SEARCH("/",R4032)))</f>
        <v>Plays</v>
      </c>
    </row>
    <row r="4033" spans="1:22" x14ac:dyDescent="0.25">
      <c r="A4033">
        <v>3624</v>
      </c>
      <c r="B4033" s="7" t="s">
        <v>3622</v>
      </c>
      <c r="C4033" s="7" t="s">
        <v>7734</v>
      </c>
      <c r="D4033" s="4">
        <v>3000</v>
      </c>
      <c r="E4033" s="4">
        <v>3148</v>
      </c>
      <c r="F4033" t="s">
        <v>8219</v>
      </c>
      <c r="G4033" t="s">
        <v>8224</v>
      </c>
      <c r="H4033" t="s">
        <v>8246</v>
      </c>
      <c r="I4033">
        <v>1471977290</v>
      </c>
      <c r="J4033" s="11">
        <f>(((I4033/60)/60)/24)+DATE(1970,1,1)</f>
        <v>42605.774189814809</v>
      </c>
      <c r="K4033">
        <v>1466793290</v>
      </c>
      <c r="L4033" s="15">
        <f>(((K4033/60)/60)/24)+DATE(1970,1,1)</f>
        <v>42545.774189814809</v>
      </c>
      <c r="M4033" s="63">
        <f>DATEDIF(L4033,J4033,"D")</f>
        <v>60</v>
      </c>
      <c r="N4033" s="5">
        <v>60</v>
      </c>
      <c r="O4033" t="b">
        <v>0</v>
      </c>
      <c r="P4033">
        <v>39</v>
      </c>
      <c r="Q4033" t="b">
        <v>1</v>
      </c>
      <c r="R4033" t="s">
        <v>8271</v>
      </c>
      <c r="S4033" s="2">
        <f>IF(E4033=0,0,E4033/D4033*100)</f>
        <v>104.93333333333332</v>
      </c>
      <c r="T4033" s="4">
        <f>IF(E4033=0,0,E4033/P4033)</f>
        <v>80.717948717948715</v>
      </c>
      <c r="U4033" t="str">
        <f>PROPER(LEFT(R4033,(SEARCH("/",R4033)-2)+1))</f>
        <v>Theater</v>
      </c>
      <c r="V4033" t="str">
        <f>PROPER(RIGHT(R4033,LEN(R4033)-SEARCH("/",R4033)))</f>
        <v>Plays</v>
      </c>
    </row>
    <row r="4034" spans="1:22" x14ac:dyDescent="0.25">
      <c r="A4034">
        <v>3628</v>
      </c>
      <c r="B4034" s="7" t="s">
        <v>3626</v>
      </c>
      <c r="C4034" s="7" t="s">
        <v>7738</v>
      </c>
      <c r="D4034" s="4">
        <v>100000</v>
      </c>
      <c r="E4034" s="4">
        <v>0</v>
      </c>
      <c r="F4034" t="s">
        <v>8221</v>
      </c>
      <c r="G4034" t="s">
        <v>8224</v>
      </c>
      <c r="H4034" t="s">
        <v>8246</v>
      </c>
      <c r="I4034">
        <v>1450040396</v>
      </c>
      <c r="J4034" s="11">
        <f>(((I4034/60)/60)/24)+DATE(1970,1,1)</f>
        <v>42351.874953703707</v>
      </c>
      <c r="K4034">
        <v>1444852796</v>
      </c>
      <c r="L4034" s="15">
        <f>(((K4034/60)/60)/24)+DATE(1970,1,1)</f>
        <v>42291.833287037036</v>
      </c>
      <c r="M4034" s="63">
        <f>DATEDIF(L4034,J4034,"D")</f>
        <v>60</v>
      </c>
      <c r="N4034" s="5">
        <v>60</v>
      </c>
      <c r="O4034" t="b">
        <v>0</v>
      </c>
      <c r="P4034">
        <v>0</v>
      </c>
      <c r="Q4034" t="b">
        <v>0</v>
      </c>
      <c r="R4034" t="s">
        <v>8305</v>
      </c>
      <c r="S4034" s="2">
        <f>IF(E4034=0,0,E4034/D4034*100)</f>
        <v>0</v>
      </c>
      <c r="T4034" s="4">
        <f>IF(E4034=0,0,E4034/P4034)</f>
        <v>0</v>
      </c>
      <c r="U4034" t="str">
        <f>PROPER(LEFT(R4034,(SEARCH("/",R4034)-2)+1))</f>
        <v>Theater</v>
      </c>
      <c r="V4034" t="str">
        <f>PROPER(RIGHT(R4034,LEN(R4034)-SEARCH("/",R4034)))</f>
        <v>Musical</v>
      </c>
    </row>
    <row r="4035" spans="1:22" x14ac:dyDescent="0.25">
      <c r="A4035">
        <v>3638</v>
      </c>
      <c r="B4035" s="7" t="s">
        <v>3636</v>
      </c>
      <c r="C4035" s="7" t="s">
        <v>7748</v>
      </c>
      <c r="D4035" s="4">
        <v>3300</v>
      </c>
      <c r="E4035" s="4">
        <v>216</v>
      </c>
      <c r="F4035" t="s">
        <v>8221</v>
      </c>
      <c r="G4035" t="s">
        <v>8229</v>
      </c>
      <c r="H4035" t="s">
        <v>8251</v>
      </c>
      <c r="I4035">
        <v>1429456132</v>
      </c>
      <c r="J4035" s="11">
        <f>(((I4035/60)/60)/24)+DATE(1970,1,1)</f>
        <v>42113.631157407406</v>
      </c>
      <c r="K4035">
        <v>1424275732</v>
      </c>
      <c r="L4035" s="15">
        <f>(((K4035/60)/60)/24)+DATE(1970,1,1)</f>
        <v>42053.672824074078</v>
      </c>
      <c r="M4035" s="63">
        <f>DATEDIF(L4035,J4035,"D")</f>
        <v>60</v>
      </c>
      <c r="N4035" s="5">
        <v>60</v>
      </c>
      <c r="O4035" t="b">
        <v>0</v>
      </c>
      <c r="P4035">
        <v>2</v>
      </c>
      <c r="Q4035" t="b">
        <v>0</v>
      </c>
      <c r="R4035" t="s">
        <v>8305</v>
      </c>
      <c r="S4035" s="2">
        <f>IF(E4035=0,0,E4035/D4035*100)</f>
        <v>6.5454545454545459</v>
      </c>
      <c r="T4035" s="4">
        <f>IF(E4035=0,0,E4035/P4035)</f>
        <v>108</v>
      </c>
      <c r="U4035" t="str">
        <f>PROPER(LEFT(R4035,(SEARCH("/",R4035)-2)+1))</f>
        <v>Theater</v>
      </c>
      <c r="V4035" t="str">
        <f>PROPER(RIGHT(R4035,LEN(R4035)-SEARCH("/",R4035)))</f>
        <v>Musical</v>
      </c>
    </row>
    <row r="4036" spans="1:22" x14ac:dyDescent="0.25">
      <c r="A4036">
        <v>3639</v>
      </c>
      <c r="B4036" s="7" t="s">
        <v>3637</v>
      </c>
      <c r="C4036" s="7" t="s">
        <v>7749</v>
      </c>
      <c r="D4036" s="4">
        <v>25000</v>
      </c>
      <c r="E4036" s="4">
        <v>1</v>
      </c>
      <c r="F4036" t="s">
        <v>8221</v>
      </c>
      <c r="G4036" t="s">
        <v>8224</v>
      </c>
      <c r="H4036" t="s">
        <v>8246</v>
      </c>
      <c r="I4036">
        <v>1475853060</v>
      </c>
      <c r="J4036" s="11">
        <f>(((I4036/60)/60)/24)+DATE(1970,1,1)</f>
        <v>42650.632638888885</v>
      </c>
      <c r="K4036">
        <v>1470672906</v>
      </c>
      <c r="L4036" s="15">
        <f>(((K4036/60)/60)/24)+DATE(1970,1,1)</f>
        <v>42590.677152777775</v>
      </c>
      <c r="M4036" s="63">
        <f>DATEDIF(L4036,J4036,"D")</f>
        <v>60</v>
      </c>
      <c r="N4036" s="5">
        <v>60</v>
      </c>
      <c r="O4036" t="b">
        <v>0</v>
      </c>
      <c r="P4036">
        <v>1</v>
      </c>
      <c r="Q4036" t="b">
        <v>0</v>
      </c>
      <c r="R4036" t="s">
        <v>8305</v>
      </c>
      <c r="S4036" s="2">
        <f>IF(E4036=0,0,E4036/D4036*100)</f>
        <v>4.0000000000000001E-3</v>
      </c>
      <c r="T4036" s="4">
        <f>IF(E4036=0,0,E4036/P4036)</f>
        <v>1</v>
      </c>
      <c r="U4036" t="str">
        <f>PROPER(LEFT(R4036,(SEARCH("/",R4036)-2)+1))</f>
        <v>Theater</v>
      </c>
      <c r="V4036" t="str">
        <f>PROPER(RIGHT(R4036,LEN(R4036)-SEARCH("/",R4036)))</f>
        <v>Musical</v>
      </c>
    </row>
    <row r="4037" spans="1:22" x14ac:dyDescent="0.25">
      <c r="A4037">
        <v>3663</v>
      </c>
      <c r="B4037" s="7" t="s">
        <v>3660</v>
      </c>
      <c r="C4037" s="7" t="s">
        <v>7773</v>
      </c>
      <c r="D4037" s="4">
        <v>225</v>
      </c>
      <c r="E4037" s="4">
        <v>234</v>
      </c>
      <c r="F4037" t="s">
        <v>8219</v>
      </c>
      <c r="G4037" t="s">
        <v>8225</v>
      </c>
      <c r="H4037" t="s">
        <v>8247</v>
      </c>
      <c r="I4037">
        <v>1482321030</v>
      </c>
      <c r="J4037" s="11">
        <f>(((I4037/60)/60)/24)+DATE(1970,1,1)</f>
        <v>42725.493402777778</v>
      </c>
      <c r="K4037">
        <v>1477133430</v>
      </c>
      <c r="L4037" s="15">
        <f>(((K4037/60)/60)/24)+DATE(1970,1,1)</f>
        <v>42665.451736111107</v>
      </c>
      <c r="M4037" s="63">
        <f>DATEDIF(L4037,J4037,"D")</f>
        <v>60</v>
      </c>
      <c r="N4037" s="5">
        <v>60</v>
      </c>
      <c r="O4037" t="b">
        <v>0</v>
      </c>
      <c r="P4037">
        <v>9</v>
      </c>
      <c r="Q4037" t="b">
        <v>1</v>
      </c>
      <c r="R4037" t="s">
        <v>8271</v>
      </c>
      <c r="S4037" s="2">
        <f>IF(E4037=0,0,E4037/D4037*100)</f>
        <v>104</v>
      </c>
      <c r="T4037" s="4">
        <f>IF(E4037=0,0,E4037/P4037)</f>
        <v>26</v>
      </c>
      <c r="U4037" t="str">
        <f>PROPER(LEFT(R4037,(SEARCH("/",R4037)-2)+1))</f>
        <v>Theater</v>
      </c>
      <c r="V4037" t="str">
        <f>PROPER(RIGHT(R4037,LEN(R4037)-SEARCH("/",R4037)))</f>
        <v>Plays</v>
      </c>
    </row>
    <row r="4038" spans="1:22" x14ac:dyDescent="0.25">
      <c r="A4038">
        <v>3674</v>
      </c>
      <c r="B4038" s="7" t="s">
        <v>3671</v>
      </c>
      <c r="C4038" s="7" t="s">
        <v>7784</v>
      </c>
      <c r="D4038" s="4">
        <v>4500</v>
      </c>
      <c r="E4038" s="4">
        <v>4500</v>
      </c>
      <c r="F4038" t="s">
        <v>8219</v>
      </c>
      <c r="G4038" t="s">
        <v>8236</v>
      </c>
      <c r="H4038" t="s">
        <v>8249</v>
      </c>
      <c r="I4038">
        <v>1472936229</v>
      </c>
      <c r="J4038" s="11">
        <f>(((I4038/60)/60)/24)+DATE(1970,1,1)</f>
        <v>42616.873020833329</v>
      </c>
      <c r="K4038">
        <v>1467752229</v>
      </c>
      <c r="L4038" s="15">
        <f>(((K4038/60)/60)/24)+DATE(1970,1,1)</f>
        <v>42556.873020833329</v>
      </c>
      <c r="M4038" s="63">
        <f>DATEDIF(L4038,J4038,"D")</f>
        <v>60</v>
      </c>
      <c r="N4038" s="5">
        <v>60</v>
      </c>
      <c r="O4038" t="b">
        <v>0</v>
      </c>
      <c r="P4038">
        <v>31</v>
      </c>
      <c r="Q4038" t="b">
        <v>1</v>
      </c>
      <c r="R4038" t="s">
        <v>8271</v>
      </c>
      <c r="S4038" s="2">
        <f>IF(E4038=0,0,E4038/D4038*100)</f>
        <v>100</v>
      </c>
      <c r="T4038" s="4">
        <f>IF(E4038=0,0,E4038/P4038)</f>
        <v>145.16129032258064</v>
      </c>
      <c r="U4038" t="str">
        <f>PROPER(LEFT(R4038,(SEARCH("/",R4038)-2)+1))</f>
        <v>Theater</v>
      </c>
      <c r="V4038" t="str">
        <f>PROPER(RIGHT(R4038,LEN(R4038)-SEARCH("/",R4038)))</f>
        <v>Plays</v>
      </c>
    </row>
    <row r="4039" spans="1:22" x14ac:dyDescent="0.25">
      <c r="A4039">
        <v>3696</v>
      </c>
      <c r="B4039" s="7" t="s">
        <v>3693</v>
      </c>
      <c r="C4039" s="7" t="s">
        <v>7806</v>
      </c>
      <c r="D4039" s="4">
        <v>2000</v>
      </c>
      <c r="E4039" s="4">
        <v>3100</v>
      </c>
      <c r="F4039" t="s">
        <v>8219</v>
      </c>
      <c r="G4039" t="s">
        <v>8225</v>
      </c>
      <c r="H4039" t="s">
        <v>8247</v>
      </c>
      <c r="I4039">
        <v>1423838916</v>
      </c>
      <c r="J4039" s="11">
        <f>(((I4039/60)/60)/24)+DATE(1970,1,1)</f>
        <v>42048.617083333331</v>
      </c>
      <c r="K4039">
        <v>1418654916</v>
      </c>
      <c r="L4039" s="15">
        <f>(((K4039/60)/60)/24)+DATE(1970,1,1)</f>
        <v>41988.617083333331</v>
      </c>
      <c r="M4039" s="63">
        <f>DATEDIF(L4039,J4039,"D")</f>
        <v>60</v>
      </c>
      <c r="N4039" s="5">
        <v>60</v>
      </c>
      <c r="O4039" t="b">
        <v>0</v>
      </c>
      <c r="P4039">
        <v>78</v>
      </c>
      <c r="Q4039" t="b">
        <v>1</v>
      </c>
      <c r="R4039" t="s">
        <v>8271</v>
      </c>
      <c r="S4039" s="2">
        <f>IF(E4039=0,0,E4039/D4039*100)</f>
        <v>155</v>
      </c>
      <c r="T4039" s="4">
        <f>IF(E4039=0,0,E4039/P4039)</f>
        <v>39.743589743589745</v>
      </c>
      <c r="U4039" t="str">
        <f>PROPER(LEFT(R4039,(SEARCH("/",R4039)-2)+1))</f>
        <v>Theater</v>
      </c>
      <c r="V4039" t="str">
        <f>PROPER(RIGHT(R4039,LEN(R4039)-SEARCH("/",R4039)))</f>
        <v>Plays</v>
      </c>
    </row>
    <row r="4040" spans="1:22" x14ac:dyDescent="0.25">
      <c r="A4040">
        <v>3704</v>
      </c>
      <c r="B4040" s="7" t="s">
        <v>3701</v>
      </c>
      <c r="C4040" s="7" t="s">
        <v>7814</v>
      </c>
      <c r="D4040" s="4">
        <v>300</v>
      </c>
      <c r="E4040" s="4">
        <v>409.01</v>
      </c>
      <c r="F4040" t="s">
        <v>8219</v>
      </c>
      <c r="G4040" t="s">
        <v>8225</v>
      </c>
      <c r="H4040" t="s">
        <v>8247</v>
      </c>
      <c r="I4040">
        <v>1464712394</v>
      </c>
      <c r="J4040" s="11">
        <f>(((I4040/60)/60)/24)+DATE(1970,1,1)</f>
        <v>42521.689745370371</v>
      </c>
      <c r="K4040">
        <v>1459528394</v>
      </c>
      <c r="L4040" s="15">
        <f>(((K4040/60)/60)/24)+DATE(1970,1,1)</f>
        <v>42461.689745370371</v>
      </c>
      <c r="M4040" s="63">
        <f>DATEDIF(L4040,J4040,"D")</f>
        <v>60</v>
      </c>
      <c r="N4040" s="5">
        <v>60</v>
      </c>
      <c r="O4040" t="b">
        <v>0</v>
      </c>
      <c r="P4040">
        <v>27</v>
      </c>
      <c r="Q4040" t="b">
        <v>1</v>
      </c>
      <c r="R4040" t="s">
        <v>8271</v>
      </c>
      <c r="S4040" s="2">
        <f>IF(E4040=0,0,E4040/D4040*100)</f>
        <v>136.33666666666667</v>
      </c>
      <c r="T4040" s="4">
        <f>IF(E4040=0,0,E4040/P4040)</f>
        <v>15.148518518518518</v>
      </c>
      <c r="U4040" t="str">
        <f>PROPER(LEFT(R4040,(SEARCH("/",R4040)-2)+1))</f>
        <v>Theater</v>
      </c>
      <c r="V4040" t="str">
        <f>PROPER(RIGHT(R4040,LEN(R4040)-SEARCH("/",R4040)))</f>
        <v>Plays</v>
      </c>
    </row>
    <row r="4041" spans="1:22" x14ac:dyDescent="0.25">
      <c r="A4041">
        <v>3732</v>
      </c>
      <c r="B4041" s="7" t="s">
        <v>3729</v>
      </c>
      <c r="C4041" s="7" t="s">
        <v>7842</v>
      </c>
      <c r="D4041" s="4">
        <v>850</v>
      </c>
      <c r="E4041" s="4">
        <v>131</v>
      </c>
      <c r="F4041" t="s">
        <v>8221</v>
      </c>
      <c r="G4041" t="s">
        <v>8233</v>
      </c>
      <c r="H4041" t="s">
        <v>8249</v>
      </c>
      <c r="I4041">
        <v>1422100800</v>
      </c>
      <c r="J4041" s="11">
        <f>(((I4041/60)/60)/24)+DATE(1970,1,1)</f>
        <v>42028.5</v>
      </c>
      <c r="K4041">
        <v>1416932133</v>
      </c>
      <c r="L4041" s="15">
        <f>(((K4041/60)/60)/24)+DATE(1970,1,1)</f>
        <v>41968.677465277782</v>
      </c>
      <c r="M4041" s="63">
        <f>DATEDIF(L4041,J4041,"D")</f>
        <v>60</v>
      </c>
      <c r="N4041" s="5">
        <v>60</v>
      </c>
      <c r="O4041" t="b">
        <v>0</v>
      </c>
      <c r="P4041">
        <v>4</v>
      </c>
      <c r="Q4041" t="b">
        <v>0</v>
      </c>
      <c r="R4041" t="s">
        <v>8271</v>
      </c>
      <c r="S4041" s="2">
        <f>IF(E4041=0,0,E4041/D4041*100)</f>
        <v>15.411764705882353</v>
      </c>
      <c r="T4041" s="4">
        <f>IF(E4041=0,0,E4041/P4041)</f>
        <v>32.75</v>
      </c>
      <c r="U4041" t="str">
        <f>PROPER(LEFT(R4041,(SEARCH("/",R4041)-2)+1))</f>
        <v>Theater</v>
      </c>
      <c r="V4041" t="str">
        <f>PROPER(RIGHT(R4041,LEN(R4041)-SEARCH("/",R4041)))</f>
        <v>Plays</v>
      </c>
    </row>
    <row r="4042" spans="1:22" x14ac:dyDescent="0.25">
      <c r="A4042">
        <v>3734</v>
      </c>
      <c r="B4042" s="7" t="s">
        <v>3731</v>
      </c>
      <c r="C4042" s="7" t="s">
        <v>7844</v>
      </c>
      <c r="D4042" s="4">
        <v>1500</v>
      </c>
      <c r="E4042" s="4">
        <v>427</v>
      </c>
      <c r="F4042" t="s">
        <v>8221</v>
      </c>
      <c r="G4042" t="s">
        <v>8224</v>
      </c>
      <c r="H4042" t="s">
        <v>8246</v>
      </c>
      <c r="I4042">
        <v>1432589896</v>
      </c>
      <c r="J4042" s="11">
        <f>(((I4042/60)/60)/24)+DATE(1970,1,1)</f>
        <v>42149.901574074072</v>
      </c>
      <c r="K4042">
        <v>1427405896</v>
      </c>
      <c r="L4042" s="15">
        <f>(((K4042/60)/60)/24)+DATE(1970,1,1)</f>
        <v>42089.901574074072</v>
      </c>
      <c r="M4042" s="63">
        <f>DATEDIF(L4042,J4042,"D")</f>
        <v>60</v>
      </c>
      <c r="N4042" s="5">
        <v>60</v>
      </c>
      <c r="O4042" t="b">
        <v>0</v>
      </c>
      <c r="P4042">
        <v>7</v>
      </c>
      <c r="Q4042" t="b">
        <v>0</v>
      </c>
      <c r="R4042" t="s">
        <v>8271</v>
      </c>
      <c r="S4042" s="2">
        <f>IF(E4042=0,0,E4042/D4042*100)</f>
        <v>28.466666666666669</v>
      </c>
      <c r="T4042" s="4">
        <f>IF(E4042=0,0,E4042/P4042)</f>
        <v>61</v>
      </c>
      <c r="U4042" t="str">
        <f>PROPER(LEFT(R4042,(SEARCH("/",R4042)-2)+1))</f>
        <v>Theater</v>
      </c>
      <c r="V4042" t="str">
        <f>PROPER(RIGHT(R4042,LEN(R4042)-SEARCH("/",R4042)))</f>
        <v>Plays</v>
      </c>
    </row>
    <row r="4043" spans="1:22" x14ac:dyDescent="0.25">
      <c r="A4043">
        <v>3759</v>
      </c>
      <c r="B4043" s="7" t="s">
        <v>3756</v>
      </c>
      <c r="C4043" s="7" t="s">
        <v>7869</v>
      </c>
      <c r="D4043" s="4">
        <v>4000</v>
      </c>
      <c r="E4043" s="4">
        <v>4409.7700000000004</v>
      </c>
      <c r="F4043" t="s">
        <v>8219</v>
      </c>
      <c r="G4043" t="s">
        <v>8224</v>
      </c>
      <c r="H4043" t="s">
        <v>8246</v>
      </c>
      <c r="I4043">
        <v>1440556553</v>
      </c>
      <c r="J4043" s="11">
        <f>(((I4043/60)/60)/24)+DATE(1970,1,1)</f>
        <v>42242.108252314814</v>
      </c>
      <c r="K4043">
        <v>1435372553</v>
      </c>
      <c r="L4043" s="15">
        <f>(((K4043/60)/60)/24)+DATE(1970,1,1)</f>
        <v>42182.108252314814</v>
      </c>
      <c r="M4043" s="63">
        <f>DATEDIF(L4043,J4043,"D")</f>
        <v>60</v>
      </c>
      <c r="N4043" s="5">
        <v>60</v>
      </c>
      <c r="O4043" t="b">
        <v>0</v>
      </c>
      <c r="P4043">
        <v>88</v>
      </c>
      <c r="Q4043" t="b">
        <v>1</v>
      </c>
      <c r="R4043" t="s">
        <v>8305</v>
      </c>
      <c r="S4043" s="2">
        <f>IF(E4043=0,0,E4043/D4043*100)</f>
        <v>110.24425000000002</v>
      </c>
      <c r="T4043" s="4">
        <f>IF(E4043=0,0,E4043/P4043)</f>
        <v>50.111022727272733</v>
      </c>
      <c r="U4043" t="str">
        <f>PROPER(LEFT(R4043,(SEARCH("/",R4043)-2)+1))</f>
        <v>Theater</v>
      </c>
      <c r="V4043" t="str">
        <f>PROPER(RIGHT(R4043,LEN(R4043)-SEARCH("/",R4043)))</f>
        <v>Musical</v>
      </c>
    </row>
    <row r="4044" spans="1:22" x14ac:dyDescent="0.25">
      <c r="A4044">
        <v>3778</v>
      </c>
      <c r="B4044" s="7" t="s">
        <v>3775</v>
      </c>
      <c r="C4044" s="7" t="s">
        <v>7888</v>
      </c>
      <c r="D4044" s="4">
        <v>2400</v>
      </c>
      <c r="E4044" s="4">
        <v>2521</v>
      </c>
      <c r="F4044" t="s">
        <v>8219</v>
      </c>
      <c r="G4044" t="s">
        <v>8224</v>
      </c>
      <c r="H4044" t="s">
        <v>8246</v>
      </c>
      <c r="I4044">
        <v>1423942780</v>
      </c>
      <c r="J4044" s="11">
        <f>(((I4044/60)/60)/24)+DATE(1970,1,1)</f>
        <v>42049.819212962961</v>
      </c>
      <c r="K4044">
        <v>1418758780</v>
      </c>
      <c r="L4044" s="15">
        <f>(((K4044/60)/60)/24)+DATE(1970,1,1)</f>
        <v>41989.819212962961</v>
      </c>
      <c r="M4044" s="63">
        <f>DATEDIF(L4044,J4044,"D")</f>
        <v>60</v>
      </c>
      <c r="N4044" s="5">
        <v>60</v>
      </c>
      <c r="O4044" t="b">
        <v>0</v>
      </c>
      <c r="P4044">
        <v>36</v>
      </c>
      <c r="Q4044" t="b">
        <v>1</v>
      </c>
      <c r="R4044" t="s">
        <v>8305</v>
      </c>
      <c r="S4044" s="2">
        <f>IF(E4044=0,0,E4044/D4044*100)</f>
        <v>105.04166666666667</v>
      </c>
      <c r="T4044" s="4">
        <f>IF(E4044=0,0,E4044/P4044)</f>
        <v>70.027777777777771</v>
      </c>
      <c r="U4044" t="str">
        <f>PROPER(LEFT(R4044,(SEARCH("/",R4044)-2)+1))</f>
        <v>Theater</v>
      </c>
      <c r="V4044" t="str">
        <f>PROPER(RIGHT(R4044,LEN(R4044)-SEARCH("/",R4044)))</f>
        <v>Musical</v>
      </c>
    </row>
    <row r="4045" spans="1:22" x14ac:dyDescent="0.25">
      <c r="A4045">
        <v>3791</v>
      </c>
      <c r="B4045" s="7" t="s">
        <v>3788</v>
      </c>
      <c r="C4045" s="7" t="s">
        <v>7901</v>
      </c>
      <c r="D4045" s="4">
        <v>1500</v>
      </c>
      <c r="E4045" s="4">
        <v>0</v>
      </c>
      <c r="F4045" t="s">
        <v>8221</v>
      </c>
      <c r="G4045" t="s">
        <v>8224</v>
      </c>
      <c r="H4045" t="s">
        <v>8246</v>
      </c>
      <c r="I4045">
        <v>1404664592</v>
      </c>
      <c r="J4045" s="11">
        <f>(((I4045/60)/60)/24)+DATE(1970,1,1)</f>
        <v>41826.692037037035</v>
      </c>
      <c r="K4045">
        <v>1399480592</v>
      </c>
      <c r="L4045" s="15">
        <f>(((K4045/60)/60)/24)+DATE(1970,1,1)</f>
        <v>41766.692037037035</v>
      </c>
      <c r="M4045" s="63">
        <f>DATEDIF(L4045,J4045,"D")</f>
        <v>60</v>
      </c>
      <c r="N4045" s="5">
        <v>60</v>
      </c>
      <c r="O4045" t="b">
        <v>0</v>
      </c>
      <c r="P4045">
        <v>0</v>
      </c>
      <c r="Q4045" t="b">
        <v>0</v>
      </c>
      <c r="R4045" t="s">
        <v>8305</v>
      </c>
      <c r="S4045" s="2">
        <f>IF(E4045=0,0,E4045/D4045*100)</f>
        <v>0</v>
      </c>
      <c r="T4045" s="4">
        <f>IF(E4045=0,0,E4045/P4045)</f>
        <v>0</v>
      </c>
      <c r="U4045" t="str">
        <f>PROPER(LEFT(R4045,(SEARCH("/",R4045)-2)+1))</f>
        <v>Theater</v>
      </c>
      <c r="V4045" t="str">
        <f>PROPER(RIGHT(R4045,LEN(R4045)-SEARCH("/",R4045)))</f>
        <v>Musical</v>
      </c>
    </row>
    <row r="4046" spans="1:22" x14ac:dyDescent="0.25">
      <c r="A4046">
        <v>3796</v>
      </c>
      <c r="B4046" s="7" t="s">
        <v>3793</v>
      </c>
      <c r="C4046" s="7" t="s">
        <v>7906</v>
      </c>
      <c r="D4046" s="4">
        <v>22500</v>
      </c>
      <c r="E4046" s="4">
        <v>1</v>
      </c>
      <c r="F4046" t="s">
        <v>8221</v>
      </c>
      <c r="G4046" t="s">
        <v>8224</v>
      </c>
      <c r="H4046" t="s">
        <v>8246</v>
      </c>
      <c r="I4046">
        <v>1484354556</v>
      </c>
      <c r="J4046" s="11">
        <f>(((I4046/60)/60)/24)+DATE(1970,1,1)</f>
        <v>42749.029583333337</v>
      </c>
      <c r="K4046">
        <v>1479170556</v>
      </c>
      <c r="L4046" s="15">
        <f>(((K4046/60)/60)/24)+DATE(1970,1,1)</f>
        <v>42689.029583333337</v>
      </c>
      <c r="M4046" s="63">
        <f>DATEDIF(L4046,J4046,"D")</f>
        <v>60</v>
      </c>
      <c r="N4046" s="5">
        <v>60</v>
      </c>
      <c r="O4046" t="b">
        <v>0</v>
      </c>
      <c r="P4046">
        <v>1</v>
      </c>
      <c r="Q4046" t="b">
        <v>0</v>
      </c>
      <c r="R4046" t="s">
        <v>8305</v>
      </c>
      <c r="S4046" s="2">
        <f>IF(E4046=0,0,E4046/D4046*100)</f>
        <v>4.4444444444444444E-3</v>
      </c>
      <c r="T4046" s="4">
        <f>IF(E4046=0,0,E4046/P4046)</f>
        <v>1</v>
      </c>
      <c r="U4046" t="str">
        <f>PROPER(LEFT(R4046,(SEARCH("/",R4046)-2)+1))</f>
        <v>Theater</v>
      </c>
      <c r="V4046" t="str">
        <f>PROPER(RIGHT(R4046,LEN(R4046)-SEARCH("/",R4046)))</f>
        <v>Musical</v>
      </c>
    </row>
    <row r="4047" spans="1:22" x14ac:dyDescent="0.25">
      <c r="A4047">
        <v>3805</v>
      </c>
      <c r="B4047" s="7" t="s">
        <v>3802</v>
      </c>
      <c r="C4047" s="7" t="s">
        <v>7915</v>
      </c>
      <c r="D4047" s="4">
        <v>150000</v>
      </c>
      <c r="E4047" s="4">
        <v>3</v>
      </c>
      <c r="F4047" t="s">
        <v>8221</v>
      </c>
      <c r="G4047" t="s">
        <v>8224</v>
      </c>
      <c r="H4047" t="s">
        <v>8246</v>
      </c>
      <c r="I4047">
        <v>1411852640</v>
      </c>
      <c r="J4047" s="11">
        <f>(((I4047/60)/60)/24)+DATE(1970,1,1)</f>
        <v>41909.887037037035</v>
      </c>
      <c r="K4047">
        <v>1406668640</v>
      </c>
      <c r="L4047" s="15">
        <f>(((K4047/60)/60)/24)+DATE(1970,1,1)</f>
        <v>41849.887037037035</v>
      </c>
      <c r="M4047" s="63">
        <f>DATEDIF(L4047,J4047,"D")</f>
        <v>60</v>
      </c>
      <c r="N4047" s="5">
        <v>60</v>
      </c>
      <c r="O4047" t="b">
        <v>0</v>
      </c>
      <c r="P4047">
        <v>2</v>
      </c>
      <c r="Q4047" t="b">
        <v>0</v>
      </c>
      <c r="R4047" t="s">
        <v>8305</v>
      </c>
      <c r="S4047" s="2">
        <f>IF(E4047=0,0,E4047/D4047*100)</f>
        <v>2E-3</v>
      </c>
      <c r="T4047" s="4">
        <f>IF(E4047=0,0,E4047/P4047)</f>
        <v>1.5</v>
      </c>
      <c r="U4047" t="str">
        <f>PROPER(LEFT(R4047,(SEARCH("/",R4047)-2)+1))</f>
        <v>Theater</v>
      </c>
      <c r="V4047" t="str">
        <f>PROPER(RIGHT(R4047,LEN(R4047)-SEARCH("/",R4047)))</f>
        <v>Musical</v>
      </c>
    </row>
    <row r="4048" spans="1:22" x14ac:dyDescent="0.25">
      <c r="A4048">
        <v>3808</v>
      </c>
      <c r="B4048" s="7" t="s">
        <v>3805</v>
      </c>
      <c r="C4048" s="7" t="s">
        <v>7918</v>
      </c>
      <c r="D4048" s="4">
        <v>1000</v>
      </c>
      <c r="E4048" s="4">
        <v>1000</v>
      </c>
      <c r="F4048" t="s">
        <v>8219</v>
      </c>
      <c r="G4048" t="s">
        <v>8225</v>
      </c>
      <c r="H4048" t="s">
        <v>8247</v>
      </c>
      <c r="I4048">
        <v>1429955619</v>
      </c>
      <c r="J4048" s="11">
        <f>(((I4048/60)/60)/24)+DATE(1970,1,1)</f>
        <v>42119.412256944444</v>
      </c>
      <c r="K4048">
        <v>1424775219</v>
      </c>
      <c r="L4048" s="15">
        <f>(((K4048/60)/60)/24)+DATE(1970,1,1)</f>
        <v>42059.453923611116</v>
      </c>
      <c r="M4048" s="63">
        <f>DATEDIF(L4048,J4048,"D")</f>
        <v>60</v>
      </c>
      <c r="N4048" s="5">
        <v>60</v>
      </c>
      <c r="O4048" t="b">
        <v>0</v>
      </c>
      <c r="P4048">
        <v>24</v>
      </c>
      <c r="Q4048" t="b">
        <v>1</v>
      </c>
      <c r="R4048" t="s">
        <v>8271</v>
      </c>
      <c r="S4048" s="2">
        <f>IF(E4048=0,0,E4048/D4048*100)</f>
        <v>100</v>
      </c>
      <c r="T4048" s="4">
        <f>IF(E4048=0,0,E4048/P4048)</f>
        <v>41.666666666666664</v>
      </c>
      <c r="U4048" t="str">
        <f>PROPER(LEFT(R4048,(SEARCH("/",R4048)-2)+1))</f>
        <v>Theater</v>
      </c>
      <c r="V4048" t="str">
        <f>PROPER(RIGHT(R4048,LEN(R4048)-SEARCH("/",R4048)))</f>
        <v>Plays</v>
      </c>
    </row>
    <row r="4049" spans="1:22" x14ac:dyDescent="0.25">
      <c r="A4049">
        <v>3828</v>
      </c>
      <c r="B4049" s="7" t="s">
        <v>3825</v>
      </c>
      <c r="C4049" s="7" t="s">
        <v>7937</v>
      </c>
      <c r="D4049" s="4">
        <v>5000</v>
      </c>
      <c r="E4049" s="4">
        <v>5000</v>
      </c>
      <c r="F4049" t="s">
        <v>8219</v>
      </c>
      <c r="G4049" t="s">
        <v>8224</v>
      </c>
      <c r="H4049" t="s">
        <v>8246</v>
      </c>
      <c r="I4049">
        <v>1420033187</v>
      </c>
      <c r="J4049" s="11">
        <f>(((I4049/60)/60)/24)+DATE(1970,1,1)</f>
        <v>42004.569293981483</v>
      </c>
      <c r="K4049">
        <v>1414845587</v>
      </c>
      <c r="L4049" s="15">
        <f>(((K4049/60)/60)/24)+DATE(1970,1,1)</f>
        <v>41944.527627314819</v>
      </c>
      <c r="M4049" s="63">
        <f>DATEDIF(L4049,J4049,"D")</f>
        <v>60</v>
      </c>
      <c r="N4049" s="5">
        <v>60</v>
      </c>
      <c r="O4049" t="b">
        <v>0</v>
      </c>
      <c r="P4049">
        <v>28</v>
      </c>
      <c r="Q4049" t="b">
        <v>1</v>
      </c>
      <c r="R4049" t="s">
        <v>8271</v>
      </c>
      <c r="S4049" s="2">
        <f>IF(E4049=0,0,E4049/D4049*100)</f>
        <v>100</v>
      </c>
      <c r="T4049" s="4">
        <f>IF(E4049=0,0,E4049/P4049)</f>
        <v>178.57142857142858</v>
      </c>
      <c r="U4049" t="str">
        <f>PROPER(LEFT(R4049,(SEARCH("/",R4049)-2)+1))</f>
        <v>Theater</v>
      </c>
      <c r="V4049" t="str">
        <f>PROPER(RIGHT(R4049,LEN(R4049)-SEARCH("/",R4049)))</f>
        <v>Plays</v>
      </c>
    </row>
    <row r="4050" spans="1:22" x14ac:dyDescent="0.25">
      <c r="A4050">
        <v>3839</v>
      </c>
      <c r="B4050" s="7" t="s">
        <v>3836</v>
      </c>
      <c r="C4050" s="7" t="s">
        <v>7948</v>
      </c>
      <c r="D4050" s="4">
        <v>2000</v>
      </c>
      <c r="E4050" s="4">
        <v>2025</v>
      </c>
      <c r="F4050" t="s">
        <v>8219</v>
      </c>
      <c r="G4050" t="s">
        <v>8224</v>
      </c>
      <c r="H4050" t="s">
        <v>8246</v>
      </c>
      <c r="I4050">
        <v>1438226724</v>
      </c>
      <c r="J4050" s="11">
        <f>(((I4050/60)/60)/24)+DATE(1970,1,1)</f>
        <v>42215.142638888887</v>
      </c>
      <c r="K4050">
        <v>1433042724</v>
      </c>
      <c r="L4050" s="15">
        <f>(((K4050/60)/60)/24)+DATE(1970,1,1)</f>
        <v>42155.142638888887</v>
      </c>
      <c r="M4050" s="63">
        <f>DATEDIF(L4050,J4050,"D")</f>
        <v>60</v>
      </c>
      <c r="N4050" s="5">
        <v>60</v>
      </c>
      <c r="O4050" t="b">
        <v>0</v>
      </c>
      <c r="P4050">
        <v>32</v>
      </c>
      <c r="Q4050" t="b">
        <v>1</v>
      </c>
      <c r="R4050" t="s">
        <v>8271</v>
      </c>
      <c r="S4050" s="2">
        <f>IF(E4050=0,0,E4050/D4050*100)</f>
        <v>101.25</v>
      </c>
      <c r="T4050" s="4">
        <f>IF(E4050=0,0,E4050/P4050)</f>
        <v>63.28125</v>
      </c>
      <c r="U4050" t="str">
        <f>PROPER(LEFT(R4050,(SEARCH("/",R4050)-2)+1))</f>
        <v>Theater</v>
      </c>
      <c r="V4050" t="str">
        <f>PROPER(RIGHT(R4050,LEN(R4050)-SEARCH("/",R4050)))</f>
        <v>Plays</v>
      </c>
    </row>
    <row r="4051" spans="1:22" x14ac:dyDescent="0.25">
      <c r="A4051">
        <v>3841</v>
      </c>
      <c r="B4051" s="7" t="s">
        <v>3838</v>
      </c>
      <c r="C4051" s="7" t="s">
        <v>7950</v>
      </c>
      <c r="D4051" s="4">
        <v>10000</v>
      </c>
      <c r="E4051" s="4">
        <v>872</v>
      </c>
      <c r="F4051" t="s">
        <v>8221</v>
      </c>
      <c r="G4051" t="s">
        <v>8224</v>
      </c>
      <c r="H4051" t="s">
        <v>8246</v>
      </c>
      <c r="I4051">
        <v>1405882287</v>
      </c>
      <c r="J4051" s="11">
        <f>(((I4051/60)/60)/24)+DATE(1970,1,1)</f>
        <v>41840.785729166666</v>
      </c>
      <c r="K4051">
        <v>1400698287</v>
      </c>
      <c r="L4051" s="15">
        <f>(((K4051/60)/60)/24)+DATE(1970,1,1)</f>
        <v>41780.785729166666</v>
      </c>
      <c r="M4051" s="63">
        <f>DATEDIF(L4051,J4051,"D")</f>
        <v>60</v>
      </c>
      <c r="N4051" s="5">
        <v>60</v>
      </c>
      <c r="O4051" t="b">
        <v>1</v>
      </c>
      <c r="P4051">
        <v>34</v>
      </c>
      <c r="Q4051" t="b">
        <v>0</v>
      </c>
      <c r="R4051" t="s">
        <v>8271</v>
      </c>
      <c r="S4051" s="2">
        <f>IF(E4051=0,0,E4051/D4051*100)</f>
        <v>8.7200000000000006</v>
      </c>
      <c r="T4051" s="4">
        <f>IF(E4051=0,0,E4051/P4051)</f>
        <v>25.647058823529413</v>
      </c>
      <c r="U4051" t="str">
        <f>PROPER(LEFT(R4051,(SEARCH("/",R4051)-2)+1))</f>
        <v>Theater</v>
      </c>
      <c r="V4051" t="str">
        <f>PROPER(RIGHT(R4051,LEN(R4051)-SEARCH("/",R4051)))</f>
        <v>Plays</v>
      </c>
    </row>
    <row r="4052" spans="1:22" x14ac:dyDescent="0.25">
      <c r="A4052">
        <v>3863</v>
      </c>
      <c r="B4052" s="7" t="s">
        <v>3860</v>
      </c>
      <c r="C4052" s="7" t="s">
        <v>7972</v>
      </c>
      <c r="D4052" s="4">
        <v>6000</v>
      </c>
      <c r="E4052" s="4">
        <v>0</v>
      </c>
      <c r="F4052" t="s">
        <v>8221</v>
      </c>
      <c r="G4052" t="s">
        <v>8224</v>
      </c>
      <c r="H4052" t="s">
        <v>8246</v>
      </c>
      <c r="I4052">
        <v>1446739905</v>
      </c>
      <c r="J4052" s="11">
        <f>(((I4052/60)/60)/24)+DATE(1970,1,1)</f>
        <v>42313.674826388888</v>
      </c>
      <c r="K4052">
        <v>1441552305</v>
      </c>
      <c r="L4052" s="15">
        <f>(((K4052/60)/60)/24)+DATE(1970,1,1)</f>
        <v>42253.633159722223</v>
      </c>
      <c r="M4052" s="63">
        <f>DATEDIF(L4052,J4052,"D")</f>
        <v>60</v>
      </c>
      <c r="N4052" s="5">
        <v>60</v>
      </c>
      <c r="O4052" t="b">
        <v>0</v>
      </c>
      <c r="P4052">
        <v>0</v>
      </c>
      <c r="Q4052" t="b">
        <v>0</v>
      </c>
      <c r="R4052" t="s">
        <v>8271</v>
      </c>
      <c r="S4052" s="2">
        <f>IF(E4052=0,0,E4052/D4052*100)</f>
        <v>0</v>
      </c>
      <c r="T4052" s="4">
        <f>IF(E4052=0,0,E4052/P4052)</f>
        <v>0</v>
      </c>
      <c r="U4052" t="str">
        <f>PROPER(LEFT(R4052,(SEARCH("/",R4052)-2)+1))</f>
        <v>Theater</v>
      </c>
      <c r="V4052" t="str">
        <f>PROPER(RIGHT(R4052,LEN(R4052)-SEARCH("/",R4052)))</f>
        <v>Plays</v>
      </c>
    </row>
    <row r="4053" spans="1:22" x14ac:dyDescent="0.25">
      <c r="A4053">
        <v>3871</v>
      </c>
      <c r="B4053" s="7" t="s">
        <v>3868</v>
      </c>
      <c r="C4053" s="7" t="s">
        <v>7980</v>
      </c>
      <c r="D4053" s="4">
        <v>1500</v>
      </c>
      <c r="E4053" s="4">
        <v>40</v>
      </c>
      <c r="F4053" t="s">
        <v>8220</v>
      </c>
      <c r="G4053" t="s">
        <v>8224</v>
      </c>
      <c r="H4053" t="s">
        <v>8246</v>
      </c>
      <c r="I4053">
        <v>1490809450</v>
      </c>
      <c r="J4053" s="11">
        <f>(((I4053/60)/60)/24)+DATE(1970,1,1)</f>
        <v>42823.739004629635</v>
      </c>
      <c r="K4053">
        <v>1485629050</v>
      </c>
      <c r="L4053" s="15">
        <f>(((K4053/60)/60)/24)+DATE(1970,1,1)</f>
        <v>42763.780671296292</v>
      </c>
      <c r="M4053" s="63">
        <f>DATEDIF(L4053,J4053,"D")</f>
        <v>60</v>
      </c>
      <c r="N4053" s="5">
        <v>60</v>
      </c>
      <c r="O4053" t="b">
        <v>0</v>
      </c>
      <c r="P4053">
        <v>3</v>
      </c>
      <c r="Q4053" t="b">
        <v>0</v>
      </c>
      <c r="R4053" t="s">
        <v>8305</v>
      </c>
      <c r="S4053" s="2">
        <f>IF(E4053=0,0,E4053/D4053*100)</f>
        <v>2.666666666666667</v>
      </c>
      <c r="T4053" s="4">
        <f>IF(E4053=0,0,E4053/P4053)</f>
        <v>13.333333333333334</v>
      </c>
      <c r="U4053" t="str">
        <f>PROPER(LEFT(R4053,(SEARCH("/",R4053)-2)+1))</f>
        <v>Theater</v>
      </c>
      <c r="V4053" t="str">
        <f>PROPER(RIGHT(R4053,LEN(R4053)-SEARCH("/",R4053)))</f>
        <v>Musical</v>
      </c>
    </row>
    <row r="4054" spans="1:22" x14ac:dyDescent="0.25">
      <c r="A4054">
        <v>3890</v>
      </c>
      <c r="B4054" s="7" t="s">
        <v>3887</v>
      </c>
      <c r="C4054" s="7" t="s">
        <v>7998</v>
      </c>
      <c r="D4054" s="4">
        <v>15000</v>
      </c>
      <c r="E4054" s="4">
        <v>2524</v>
      </c>
      <c r="F4054" t="s">
        <v>8221</v>
      </c>
      <c r="G4054" t="s">
        <v>8224</v>
      </c>
      <c r="H4054" t="s">
        <v>8246</v>
      </c>
      <c r="I4054">
        <v>1439662344</v>
      </c>
      <c r="J4054" s="11">
        <f>(((I4054/60)/60)/24)+DATE(1970,1,1)</f>
        <v>42231.758611111116</v>
      </c>
      <c r="K4054">
        <v>1434478344</v>
      </c>
      <c r="L4054" s="15">
        <f>(((K4054/60)/60)/24)+DATE(1970,1,1)</f>
        <v>42171.758611111116</v>
      </c>
      <c r="M4054" s="63">
        <f>DATEDIF(L4054,J4054,"D")</f>
        <v>60</v>
      </c>
      <c r="N4054" s="5">
        <v>60</v>
      </c>
      <c r="O4054" t="b">
        <v>0</v>
      </c>
      <c r="P4054">
        <v>8</v>
      </c>
      <c r="Q4054" t="b">
        <v>0</v>
      </c>
      <c r="R4054" t="s">
        <v>8271</v>
      </c>
      <c r="S4054" s="2">
        <f>IF(E4054=0,0,E4054/D4054*100)</f>
        <v>16.826666666666668</v>
      </c>
      <c r="T4054" s="4">
        <f>IF(E4054=0,0,E4054/P4054)</f>
        <v>315.5</v>
      </c>
      <c r="U4054" t="str">
        <f>PROPER(LEFT(R4054,(SEARCH("/",R4054)-2)+1))</f>
        <v>Theater</v>
      </c>
      <c r="V4054" t="str">
        <f>PROPER(RIGHT(R4054,LEN(R4054)-SEARCH("/",R4054)))</f>
        <v>Plays</v>
      </c>
    </row>
    <row r="4055" spans="1:22" x14ac:dyDescent="0.25">
      <c r="A4055">
        <v>3912</v>
      </c>
      <c r="B4055" s="7" t="s">
        <v>3909</v>
      </c>
      <c r="C4055" s="7" t="s">
        <v>8020</v>
      </c>
      <c r="D4055" s="4">
        <v>15000</v>
      </c>
      <c r="E4055" s="4">
        <v>1</v>
      </c>
      <c r="F4055" t="s">
        <v>8221</v>
      </c>
      <c r="G4055" t="s">
        <v>8224</v>
      </c>
      <c r="H4055" t="s">
        <v>8246</v>
      </c>
      <c r="I4055">
        <v>1429936500</v>
      </c>
      <c r="J4055" s="11">
        <f>(((I4055/60)/60)/24)+DATE(1970,1,1)</f>
        <v>42119.190972222219</v>
      </c>
      <c r="K4055">
        <v>1424759330</v>
      </c>
      <c r="L4055" s="15">
        <f>(((K4055/60)/60)/24)+DATE(1970,1,1)</f>
        <v>42059.270023148143</v>
      </c>
      <c r="M4055" s="63">
        <f>DATEDIF(L4055,J4055,"D")</f>
        <v>60</v>
      </c>
      <c r="N4055" s="5">
        <v>60</v>
      </c>
      <c r="O4055" t="b">
        <v>0</v>
      </c>
      <c r="P4055">
        <v>1</v>
      </c>
      <c r="Q4055" t="b">
        <v>0</v>
      </c>
      <c r="R4055" t="s">
        <v>8271</v>
      </c>
      <c r="S4055" s="2">
        <f>IF(E4055=0,0,E4055/D4055*100)</f>
        <v>6.6666666666666671E-3</v>
      </c>
      <c r="T4055" s="4">
        <f>IF(E4055=0,0,E4055/P4055)</f>
        <v>1</v>
      </c>
      <c r="U4055" t="str">
        <f>PROPER(LEFT(R4055,(SEARCH("/",R4055)-2)+1))</f>
        <v>Theater</v>
      </c>
      <c r="V4055" t="str">
        <f>PROPER(RIGHT(R4055,LEN(R4055)-SEARCH("/",R4055)))</f>
        <v>Plays</v>
      </c>
    </row>
    <row r="4056" spans="1:22" x14ac:dyDescent="0.25">
      <c r="A4056">
        <v>3935</v>
      </c>
      <c r="B4056" s="7" t="s">
        <v>3932</v>
      </c>
      <c r="C4056" s="7" t="s">
        <v>8043</v>
      </c>
      <c r="D4056" s="4">
        <v>3000</v>
      </c>
      <c r="E4056" s="4">
        <v>1315</v>
      </c>
      <c r="F4056" t="s">
        <v>8221</v>
      </c>
      <c r="G4056" t="s">
        <v>8225</v>
      </c>
      <c r="H4056" t="s">
        <v>8247</v>
      </c>
      <c r="I4056">
        <v>1443973546</v>
      </c>
      <c r="J4056" s="11">
        <f>(((I4056/60)/60)/24)+DATE(1970,1,1)</f>
        <v>42281.656782407401</v>
      </c>
      <c r="K4056">
        <v>1438789546</v>
      </c>
      <c r="L4056" s="15">
        <f>(((K4056/60)/60)/24)+DATE(1970,1,1)</f>
        <v>42221.656782407401</v>
      </c>
      <c r="M4056" s="63">
        <f>DATEDIF(L4056,J4056,"D")</f>
        <v>60</v>
      </c>
      <c r="N4056" s="5">
        <v>60</v>
      </c>
      <c r="O4056" t="b">
        <v>0</v>
      </c>
      <c r="P4056">
        <v>23</v>
      </c>
      <c r="Q4056" t="b">
        <v>0</v>
      </c>
      <c r="R4056" t="s">
        <v>8271</v>
      </c>
      <c r="S4056" s="2">
        <f>IF(E4056=0,0,E4056/D4056*100)</f>
        <v>43.833333333333336</v>
      </c>
      <c r="T4056" s="4">
        <f>IF(E4056=0,0,E4056/P4056)</f>
        <v>57.173913043478258</v>
      </c>
      <c r="U4056" t="str">
        <f>PROPER(LEFT(R4056,(SEARCH("/",R4056)-2)+1))</f>
        <v>Theater</v>
      </c>
      <c r="V4056" t="str">
        <f>PROPER(RIGHT(R4056,LEN(R4056)-SEARCH("/",R4056)))</f>
        <v>Plays</v>
      </c>
    </row>
    <row r="4057" spans="1:22" x14ac:dyDescent="0.25">
      <c r="A4057">
        <v>3942</v>
      </c>
      <c r="B4057" s="7" t="s">
        <v>3939</v>
      </c>
      <c r="C4057" s="7" t="s">
        <v>8050</v>
      </c>
      <c r="D4057" s="4">
        <v>1200</v>
      </c>
      <c r="E4057" s="4">
        <v>0</v>
      </c>
      <c r="F4057" t="s">
        <v>8221</v>
      </c>
      <c r="G4057" t="s">
        <v>8224</v>
      </c>
      <c r="H4057" t="s">
        <v>8246</v>
      </c>
      <c r="I4057">
        <v>1434490914</v>
      </c>
      <c r="J4057" s="11">
        <f>(((I4057/60)/60)/24)+DATE(1970,1,1)</f>
        <v>42171.904097222221</v>
      </c>
      <c r="K4057">
        <v>1429306914</v>
      </c>
      <c r="L4057" s="15">
        <f>(((K4057/60)/60)/24)+DATE(1970,1,1)</f>
        <v>42111.904097222221</v>
      </c>
      <c r="M4057" s="63">
        <f>DATEDIF(L4057,J4057,"D")</f>
        <v>60</v>
      </c>
      <c r="N4057" s="5">
        <v>60</v>
      </c>
      <c r="O4057" t="b">
        <v>0</v>
      </c>
      <c r="P4057">
        <v>0</v>
      </c>
      <c r="Q4057" t="b">
        <v>0</v>
      </c>
      <c r="R4057" t="s">
        <v>8271</v>
      </c>
      <c r="S4057" s="2">
        <f>IF(E4057=0,0,E4057/D4057*100)</f>
        <v>0</v>
      </c>
      <c r="T4057" s="4">
        <f>IF(E4057=0,0,E4057/P4057)</f>
        <v>0</v>
      </c>
      <c r="U4057" t="str">
        <f>PROPER(LEFT(R4057,(SEARCH("/",R4057)-2)+1))</f>
        <v>Theater</v>
      </c>
      <c r="V4057" t="str">
        <f>PROPER(RIGHT(R4057,LEN(R4057)-SEARCH("/",R4057)))</f>
        <v>Plays</v>
      </c>
    </row>
    <row r="4058" spans="1:22" x14ac:dyDescent="0.25">
      <c r="A4058">
        <v>3948</v>
      </c>
      <c r="B4058" s="7" t="s">
        <v>3945</v>
      </c>
      <c r="C4058" s="7" t="s">
        <v>8056</v>
      </c>
      <c r="D4058" s="4">
        <v>30000</v>
      </c>
      <c r="E4058" s="4">
        <v>0</v>
      </c>
      <c r="F4058" t="s">
        <v>8221</v>
      </c>
      <c r="G4058" t="s">
        <v>8226</v>
      </c>
      <c r="H4058" t="s">
        <v>8248</v>
      </c>
      <c r="I4058">
        <v>1410076123</v>
      </c>
      <c r="J4058" s="11">
        <f>(((I4058/60)/60)/24)+DATE(1970,1,1)</f>
        <v>41889.325497685182</v>
      </c>
      <c r="K4058">
        <v>1404892123</v>
      </c>
      <c r="L4058" s="15">
        <f>(((K4058/60)/60)/24)+DATE(1970,1,1)</f>
        <v>41829.325497685182</v>
      </c>
      <c r="M4058" s="63">
        <f>DATEDIF(L4058,J4058,"D")</f>
        <v>60</v>
      </c>
      <c r="N4058" s="5">
        <v>60</v>
      </c>
      <c r="O4058" t="b">
        <v>0</v>
      </c>
      <c r="P4058">
        <v>0</v>
      </c>
      <c r="Q4058" t="b">
        <v>0</v>
      </c>
      <c r="R4058" t="s">
        <v>8271</v>
      </c>
      <c r="S4058" s="2">
        <f>IF(E4058=0,0,E4058/D4058*100)</f>
        <v>0</v>
      </c>
      <c r="T4058" s="4">
        <f>IF(E4058=0,0,E4058/P4058)</f>
        <v>0</v>
      </c>
      <c r="U4058" t="str">
        <f>PROPER(LEFT(R4058,(SEARCH("/",R4058)-2)+1))</f>
        <v>Theater</v>
      </c>
      <c r="V4058" t="str">
        <f>PROPER(RIGHT(R4058,LEN(R4058)-SEARCH("/",R4058)))</f>
        <v>Plays</v>
      </c>
    </row>
    <row r="4059" spans="1:22" x14ac:dyDescent="0.25">
      <c r="A4059">
        <v>3951</v>
      </c>
      <c r="B4059" s="7" t="s">
        <v>3948</v>
      </c>
      <c r="C4059" s="7" t="s">
        <v>6961</v>
      </c>
      <c r="D4059" s="4">
        <v>200000</v>
      </c>
      <c r="E4059" s="4">
        <v>1</v>
      </c>
      <c r="F4059" t="s">
        <v>8221</v>
      </c>
      <c r="G4059" t="s">
        <v>8241</v>
      </c>
      <c r="H4059" t="s">
        <v>8249</v>
      </c>
      <c r="I4059">
        <v>1462301342</v>
      </c>
      <c r="J4059" s="11">
        <f>(((I4059/60)/60)/24)+DATE(1970,1,1)</f>
        <v>42493.784050925926</v>
      </c>
      <c r="K4059">
        <v>1457120942</v>
      </c>
      <c r="L4059" s="15">
        <f>(((K4059/60)/60)/24)+DATE(1970,1,1)</f>
        <v>42433.825717592597</v>
      </c>
      <c r="M4059" s="63">
        <f>DATEDIF(L4059,J4059,"D")</f>
        <v>60</v>
      </c>
      <c r="N4059" s="5">
        <v>60</v>
      </c>
      <c r="O4059" t="b">
        <v>0</v>
      </c>
      <c r="P4059">
        <v>1</v>
      </c>
      <c r="Q4059" t="b">
        <v>0</v>
      </c>
      <c r="R4059" t="s">
        <v>8271</v>
      </c>
      <c r="S4059" s="2">
        <f>IF(E4059=0,0,E4059/D4059*100)</f>
        <v>5.0000000000000001E-4</v>
      </c>
      <c r="T4059" s="4">
        <f>IF(E4059=0,0,E4059/P4059)</f>
        <v>1</v>
      </c>
      <c r="U4059" t="str">
        <f>PROPER(LEFT(R4059,(SEARCH("/",R4059)-2)+1))</f>
        <v>Theater</v>
      </c>
      <c r="V4059" t="str">
        <f>PROPER(RIGHT(R4059,LEN(R4059)-SEARCH("/",R4059)))</f>
        <v>Plays</v>
      </c>
    </row>
    <row r="4060" spans="1:22" x14ac:dyDescent="0.25">
      <c r="A4060">
        <v>3952</v>
      </c>
      <c r="B4060" s="7" t="s">
        <v>3949</v>
      </c>
      <c r="C4060" s="7" t="s">
        <v>8059</v>
      </c>
      <c r="D4060" s="4">
        <v>26000</v>
      </c>
      <c r="E4060" s="4">
        <v>25</v>
      </c>
      <c r="F4060" t="s">
        <v>8221</v>
      </c>
      <c r="G4060" t="s">
        <v>8224</v>
      </c>
      <c r="H4060" t="s">
        <v>8246</v>
      </c>
      <c r="I4060">
        <v>1445885890</v>
      </c>
      <c r="J4060" s="11">
        <f>(((I4060/60)/60)/24)+DATE(1970,1,1)</f>
        <v>42303.790393518517</v>
      </c>
      <c r="K4060">
        <v>1440701890</v>
      </c>
      <c r="L4060" s="15">
        <f>(((K4060/60)/60)/24)+DATE(1970,1,1)</f>
        <v>42243.790393518517</v>
      </c>
      <c r="M4060" s="63">
        <f>DATEDIF(L4060,J4060,"D")</f>
        <v>60</v>
      </c>
      <c r="N4060" s="5">
        <v>60</v>
      </c>
      <c r="O4060" t="b">
        <v>0</v>
      </c>
      <c r="P4060">
        <v>1</v>
      </c>
      <c r="Q4060" t="b">
        <v>0</v>
      </c>
      <c r="R4060" t="s">
        <v>8271</v>
      </c>
      <c r="S4060" s="2">
        <f>IF(E4060=0,0,E4060/D4060*100)</f>
        <v>9.6153846153846159E-2</v>
      </c>
      <c r="T4060" s="4">
        <f>IF(E4060=0,0,E4060/P4060)</f>
        <v>25</v>
      </c>
      <c r="U4060" t="str">
        <f>PROPER(LEFT(R4060,(SEARCH("/",R4060)-2)+1))</f>
        <v>Theater</v>
      </c>
      <c r="V4060" t="str">
        <f>PROPER(RIGHT(R4060,LEN(R4060)-SEARCH("/",R4060)))</f>
        <v>Plays</v>
      </c>
    </row>
    <row r="4061" spans="1:22" x14ac:dyDescent="0.25">
      <c r="A4061">
        <v>3954</v>
      </c>
      <c r="B4061" s="7" t="s">
        <v>3951</v>
      </c>
      <c r="C4061" s="7" t="s">
        <v>8061</v>
      </c>
      <c r="D4061" s="4">
        <v>25000</v>
      </c>
      <c r="E4061" s="4">
        <v>0</v>
      </c>
      <c r="F4061" t="s">
        <v>8221</v>
      </c>
      <c r="G4061" t="s">
        <v>8229</v>
      </c>
      <c r="H4061" t="s">
        <v>8251</v>
      </c>
      <c r="I4061">
        <v>1405352264</v>
      </c>
      <c r="J4061" s="11">
        <f>(((I4061/60)/60)/24)+DATE(1970,1,1)</f>
        <v>41834.651203703703</v>
      </c>
      <c r="K4061">
        <v>1400168264</v>
      </c>
      <c r="L4061" s="15">
        <f>(((K4061/60)/60)/24)+DATE(1970,1,1)</f>
        <v>41774.651203703703</v>
      </c>
      <c r="M4061" s="63">
        <f>DATEDIF(L4061,J4061,"D")</f>
        <v>60</v>
      </c>
      <c r="N4061" s="5">
        <v>60</v>
      </c>
      <c r="O4061" t="b">
        <v>0</v>
      </c>
      <c r="P4061">
        <v>0</v>
      </c>
      <c r="Q4061" t="b">
        <v>0</v>
      </c>
      <c r="R4061" t="s">
        <v>8271</v>
      </c>
      <c r="S4061" s="2">
        <f>IF(E4061=0,0,E4061/D4061*100)</f>
        <v>0</v>
      </c>
      <c r="T4061" s="4">
        <f>IF(E4061=0,0,E4061/P4061)</f>
        <v>0</v>
      </c>
      <c r="U4061" t="str">
        <f>PROPER(LEFT(R4061,(SEARCH("/",R4061)-2)+1))</f>
        <v>Theater</v>
      </c>
      <c r="V4061" t="str">
        <f>PROPER(RIGHT(R4061,LEN(R4061)-SEARCH("/",R4061)))</f>
        <v>Plays</v>
      </c>
    </row>
    <row r="4062" spans="1:22" x14ac:dyDescent="0.25">
      <c r="A4062">
        <v>3964</v>
      </c>
      <c r="B4062" s="7" t="s">
        <v>3961</v>
      </c>
      <c r="C4062" s="7" t="s">
        <v>8071</v>
      </c>
      <c r="D4062" s="4">
        <v>2000</v>
      </c>
      <c r="E4062" s="4">
        <v>126</v>
      </c>
      <c r="F4062" t="s">
        <v>8221</v>
      </c>
      <c r="G4062" t="s">
        <v>8224</v>
      </c>
      <c r="H4062" t="s">
        <v>8246</v>
      </c>
      <c r="I4062">
        <v>1429460386</v>
      </c>
      <c r="J4062" s="11">
        <f>(((I4062/60)/60)/24)+DATE(1970,1,1)</f>
        <v>42113.680393518516</v>
      </c>
      <c r="K4062">
        <v>1424279986</v>
      </c>
      <c r="L4062" s="15">
        <f>(((K4062/60)/60)/24)+DATE(1970,1,1)</f>
        <v>42053.722060185188</v>
      </c>
      <c r="M4062" s="63">
        <f>DATEDIF(L4062,J4062,"D")</f>
        <v>60</v>
      </c>
      <c r="N4062" s="5">
        <v>60</v>
      </c>
      <c r="O4062" t="b">
        <v>0</v>
      </c>
      <c r="P4062">
        <v>3</v>
      </c>
      <c r="Q4062" t="b">
        <v>0</v>
      </c>
      <c r="R4062" t="s">
        <v>8271</v>
      </c>
      <c r="S4062" s="2">
        <f>IF(E4062=0,0,E4062/D4062*100)</f>
        <v>6.3</v>
      </c>
      <c r="T4062" s="4">
        <f>IF(E4062=0,0,E4062/P4062)</f>
        <v>42</v>
      </c>
      <c r="U4062" t="str">
        <f>PROPER(LEFT(R4062,(SEARCH("/",R4062)-2)+1))</f>
        <v>Theater</v>
      </c>
      <c r="V4062" t="str">
        <f>PROPER(RIGHT(R4062,LEN(R4062)-SEARCH("/",R4062)))</f>
        <v>Plays</v>
      </c>
    </row>
    <row r="4063" spans="1:22" x14ac:dyDescent="0.25">
      <c r="A4063">
        <v>3965</v>
      </c>
      <c r="B4063" s="7" t="s">
        <v>3962</v>
      </c>
      <c r="C4063" s="7" t="s">
        <v>8072</v>
      </c>
      <c r="D4063" s="4">
        <v>2000</v>
      </c>
      <c r="E4063" s="4">
        <v>285</v>
      </c>
      <c r="F4063" t="s">
        <v>8221</v>
      </c>
      <c r="G4063" t="s">
        <v>8224</v>
      </c>
      <c r="H4063" t="s">
        <v>8246</v>
      </c>
      <c r="I4063">
        <v>1460608780</v>
      </c>
      <c r="J4063" s="11">
        <f>(((I4063/60)/60)/24)+DATE(1970,1,1)</f>
        <v>42474.194212962961</v>
      </c>
      <c r="K4063">
        <v>1455428380</v>
      </c>
      <c r="L4063" s="15">
        <f>(((K4063/60)/60)/24)+DATE(1970,1,1)</f>
        <v>42414.235879629632</v>
      </c>
      <c r="M4063" s="63">
        <f>DATEDIF(L4063,J4063,"D")</f>
        <v>60</v>
      </c>
      <c r="N4063" s="5">
        <v>60</v>
      </c>
      <c r="O4063" t="b">
        <v>0</v>
      </c>
      <c r="P4063">
        <v>4</v>
      </c>
      <c r="Q4063" t="b">
        <v>0</v>
      </c>
      <c r="R4063" t="s">
        <v>8271</v>
      </c>
      <c r="S4063" s="2">
        <f>IF(E4063=0,0,E4063/D4063*100)</f>
        <v>14.249999999999998</v>
      </c>
      <c r="T4063" s="4">
        <f>IF(E4063=0,0,E4063/P4063)</f>
        <v>71.25</v>
      </c>
      <c r="U4063" t="str">
        <f>PROPER(LEFT(R4063,(SEARCH("/",R4063)-2)+1))</f>
        <v>Theater</v>
      </c>
      <c r="V4063" t="str">
        <f>PROPER(RIGHT(R4063,LEN(R4063)-SEARCH("/",R4063)))</f>
        <v>Plays</v>
      </c>
    </row>
    <row r="4064" spans="1:22" x14ac:dyDescent="0.25">
      <c r="A4064">
        <v>3968</v>
      </c>
      <c r="B4064" s="7" t="s">
        <v>3965</v>
      </c>
      <c r="C4064" s="7" t="s">
        <v>8075</v>
      </c>
      <c r="D4064" s="4">
        <v>5000</v>
      </c>
      <c r="E4064" s="4">
        <v>527</v>
      </c>
      <c r="F4064" t="s">
        <v>8221</v>
      </c>
      <c r="G4064" t="s">
        <v>8224</v>
      </c>
      <c r="H4064" t="s">
        <v>8246</v>
      </c>
      <c r="I4064">
        <v>1463945673</v>
      </c>
      <c r="J4064" s="11">
        <f>(((I4064/60)/60)/24)+DATE(1970,1,1)</f>
        <v>42512.815659722226</v>
      </c>
      <c r="K4064">
        <v>1458761673</v>
      </c>
      <c r="L4064" s="15">
        <f>(((K4064/60)/60)/24)+DATE(1970,1,1)</f>
        <v>42452.815659722226</v>
      </c>
      <c r="M4064" s="63">
        <f>DATEDIF(L4064,J4064,"D")</f>
        <v>60</v>
      </c>
      <c r="N4064" s="5">
        <v>60</v>
      </c>
      <c r="O4064" t="b">
        <v>0</v>
      </c>
      <c r="P4064">
        <v>11</v>
      </c>
      <c r="Q4064" t="b">
        <v>0</v>
      </c>
      <c r="R4064" t="s">
        <v>8271</v>
      </c>
      <c r="S4064" s="2">
        <f>IF(E4064=0,0,E4064/D4064*100)</f>
        <v>10.54</v>
      </c>
      <c r="T4064" s="4">
        <f>IF(E4064=0,0,E4064/P4064)</f>
        <v>47.909090909090907</v>
      </c>
      <c r="U4064" t="str">
        <f>PROPER(LEFT(R4064,(SEARCH("/",R4064)-2)+1))</f>
        <v>Theater</v>
      </c>
      <c r="V4064" t="str">
        <f>PROPER(RIGHT(R4064,LEN(R4064)-SEARCH("/",R4064)))</f>
        <v>Plays</v>
      </c>
    </row>
    <row r="4065" spans="1:22" x14ac:dyDescent="0.25">
      <c r="A4065">
        <v>3972</v>
      </c>
      <c r="B4065" s="7" t="s">
        <v>3969</v>
      </c>
      <c r="C4065" s="7" t="s">
        <v>8079</v>
      </c>
      <c r="D4065" s="4">
        <v>1000</v>
      </c>
      <c r="E4065" s="4">
        <v>211</v>
      </c>
      <c r="F4065" t="s">
        <v>8221</v>
      </c>
      <c r="G4065" t="s">
        <v>8224</v>
      </c>
      <c r="H4065" t="s">
        <v>8246</v>
      </c>
      <c r="I4065">
        <v>1423186634</v>
      </c>
      <c r="J4065" s="11">
        <f>(((I4065/60)/60)/24)+DATE(1970,1,1)</f>
        <v>42041.067523148144</v>
      </c>
      <c r="K4065">
        <v>1418002634</v>
      </c>
      <c r="L4065" s="15">
        <f>(((K4065/60)/60)/24)+DATE(1970,1,1)</f>
        <v>41981.067523148144</v>
      </c>
      <c r="M4065" s="63">
        <f>DATEDIF(L4065,J4065,"D")</f>
        <v>60</v>
      </c>
      <c r="N4065" s="5">
        <v>60</v>
      </c>
      <c r="O4065" t="b">
        <v>0</v>
      </c>
      <c r="P4065">
        <v>8</v>
      </c>
      <c r="Q4065" t="b">
        <v>0</v>
      </c>
      <c r="R4065" t="s">
        <v>8271</v>
      </c>
      <c r="S4065" s="2">
        <f>IF(E4065=0,0,E4065/D4065*100)</f>
        <v>21.099999999999998</v>
      </c>
      <c r="T4065" s="4">
        <f>IF(E4065=0,0,E4065/P4065)</f>
        <v>26.375</v>
      </c>
      <c r="U4065" t="str">
        <f>PROPER(LEFT(R4065,(SEARCH("/",R4065)-2)+1))</f>
        <v>Theater</v>
      </c>
      <c r="V4065" t="str">
        <f>PROPER(RIGHT(R4065,LEN(R4065)-SEARCH("/",R4065)))</f>
        <v>Plays</v>
      </c>
    </row>
    <row r="4066" spans="1:22" x14ac:dyDescent="0.25">
      <c r="A4066">
        <v>3978</v>
      </c>
      <c r="B4066" s="7" t="s">
        <v>3975</v>
      </c>
      <c r="C4066" s="7" t="s">
        <v>8085</v>
      </c>
      <c r="D4066" s="4">
        <v>2000</v>
      </c>
      <c r="E4066" s="4">
        <v>214</v>
      </c>
      <c r="F4066" t="s">
        <v>8221</v>
      </c>
      <c r="G4066" t="s">
        <v>8224</v>
      </c>
      <c r="H4066" t="s">
        <v>8246</v>
      </c>
      <c r="I4066">
        <v>1422717953</v>
      </c>
      <c r="J4066" s="11">
        <f>(((I4066/60)/60)/24)+DATE(1970,1,1)</f>
        <v>42035.642974537041</v>
      </c>
      <c r="K4066">
        <v>1417533953</v>
      </c>
      <c r="L4066" s="15">
        <f>(((K4066/60)/60)/24)+DATE(1970,1,1)</f>
        <v>41975.642974537041</v>
      </c>
      <c r="M4066" s="63">
        <f>DATEDIF(L4066,J4066,"D")</f>
        <v>60</v>
      </c>
      <c r="N4066" s="5">
        <v>60</v>
      </c>
      <c r="O4066" t="b">
        <v>0</v>
      </c>
      <c r="P4066">
        <v>8</v>
      </c>
      <c r="Q4066" t="b">
        <v>0</v>
      </c>
      <c r="R4066" t="s">
        <v>8271</v>
      </c>
      <c r="S4066" s="2">
        <f>IF(E4066=0,0,E4066/D4066*100)</f>
        <v>10.7</v>
      </c>
      <c r="T4066" s="4">
        <f>IF(E4066=0,0,E4066/P4066)</f>
        <v>26.75</v>
      </c>
      <c r="U4066" t="str">
        <f>PROPER(LEFT(R4066,(SEARCH("/",R4066)-2)+1))</f>
        <v>Theater</v>
      </c>
      <c r="V4066" t="str">
        <f>PROPER(RIGHT(R4066,LEN(R4066)-SEARCH("/",R4066)))</f>
        <v>Plays</v>
      </c>
    </row>
    <row r="4067" spans="1:22" x14ac:dyDescent="0.25">
      <c r="A4067">
        <v>3981</v>
      </c>
      <c r="B4067" s="7" t="s">
        <v>3358</v>
      </c>
      <c r="C4067" s="7" t="s">
        <v>7469</v>
      </c>
      <c r="D4067" s="4">
        <v>30000</v>
      </c>
      <c r="E4067" s="4">
        <v>1225</v>
      </c>
      <c r="F4067" t="s">
        <v>8221</v>
      </c>
      <c r="G4067" t="s">
        <v>8224</v>
      </c>
      <c r="H4067" t="s">
        <v>8246</v>
      </c>
      <c r="I4067">
        <v>1468729149</v>
      </c>
      <c r="J4067" s="11">
        <f>(((I4067/60)/60)/24)+DATE(1970,1,1)</f>
        <v>42568.179965277777</v>
      </c>
      <c r="K4067">
        <v>1463545149</v>
      </c>
      <c r="L4067" s="15">
        <f>(((K4067/60)/60)/24)+DATE(1970,1,1)</f>
        <v>42508.179965277777</v>
      </c>
      <c r="M4067" s="63">
        <f>DATEDIF(L4067,J4067,"D")</f>
        <v>60</v>
      </c>
      <c r="N4067" s="5">
        <v>60</v>
      </c>
      <c r="O4067" t="b">
        <v>0</v>
      </c>
      <c r="P4067">
        <v>7</v>
      </c>
      <c r="Q4067" t="b">
        <v>0</v>
      </c>
      <c r="R4067" t="s">
        <v>8271</v>
      </c>
      <c r="S4067" s="2">
        <f>IF(E4067=0,0,E4067/D4067*100)</f>
        <v>4.083333333333333</v>
      </c>
      <c r="T4067" s="4">
        <f>IF(E4067=0,0,E4067/P4067)</f>
        <v>175</v>
      </c>
      <c r="U4067" t="str">
        <f>PROPER(LEFT(R4067,(SEARCH("/",R4067)-2)+1))</f>
        <v>Theater</v>
      </c>
      <c r="V4067" t="str">
        <f>PROPER(RIGHT(R4067,LEN(R4067)-SEARCH("/",R4067)))</f>
        <v>Plays</v>
      </c>
    </row>
    <row r="4068" spans="1:22" x14ac:dyDescent="0.25">
      <c r="A4068">
        <v>3982</v>
      </c>
      <c r="B4068" s="7" t="s">
        <v>3978</v>
      </c>
      <c r="C4068" s="7" t="s">
        <v>8088</v>
      </c>
      <c r="D4068" s="4">
        <v>850</v>
      </c>
      <c r="E4068" s="4">
        <v>170</v>
      </c>
      <c r="F4068" t="s">
        <v>8221</v>
      </c>
      <c r="G4068" t="s">
        <v>8225</v>
      </c>
      <c r="H4068" t="s">
        <v>8247</v>
      </c>
      <c r="I4068">
        <v>1436297180</v>
      </c>
      <c r="J4068" s="11">
        <f>(((I4068/60)/60)/24)+DATE(1970,1,1)</f>
        <v>42192.809953703705</v>
      </c>
      <c r="K4068">
        <v>1431113180</v>
      </c>
      <c r="L4068" s="15">
        <f>(((K4068/60)/60)/24)+DATE(1970,1,1)</f>
        <v>42132.809953703705</v>
      </c>
      <c r="M4068" s="63">
        <f>DATEDIF(L4068,J4068,"D")</f>
        <v>60</v>
      </c>
      <c r="N4068" s="5">
        <v>60</v>
      </c>
      <c r="O4068" t="b">
        <v>0</v>
      </c>
      <c r="P4068">
        <v>5</v>
      </c>
      <c r="Q4068" t="b">
        <v>0</v>
      </c>
      <c r="R4068" t="s">
        <v>8271</v>
      </c>
      <c r="S4068" s="2">
        <f>IF(E4068=0,0,E4068/D4068*100)</f>
        <v>20</v>
      </c>
      <c r="T4068" s="4">
        <f>IF(E4068=0,0,E4068/P4068)</f>
        <v>34</v>
      </c>
      <c r="U4068" t="str">
        <f>PROPER(LEFT(R4068,(SEARCH("/",R4068)-2)+1))</f>
        <v>Theater</v>
      </c>
      <c r="V4068" t="str">
        <f>PROPER(RIGHT(R4068,LEN(R4068)-SEARCH("/",R4068)))</f>
        <v>Plays</v>
      </c>
    </row>
    <row r="4069" spans="1:22" x14ac:dyDescent="0.25">
      <c r="A4069">
        <v>3992</v>
      </c>
      <c r="B4069" s="7" t="s">
        <v>3988</v>
      </c>
      <c r="C4069" s="7" t="s">
        <v>8098</v>
      </c>
      <c r="D4069" s="4">
        <v>10000</v>
      </c>
      <c r="E4069" s="4">
        <v>541</v>
      </c>
      <c r="F4069" t="s">
        <v>8221</v>
      </c>
      <c r="G4069" t="s">
        <v>8224</v>
      </c>
      <c r="H4069" t="s">
        <v>8246</v>
      </c>
      <c r="I4069">
        <v>1449876859</v>
      </c>
      <c r="J4069" s="11">
        <f>(((I4069/60)/60)/24)+DATE(1970,1,1)</f>
        <v>42349.982164351852</v>
      </c>
      <c r="K4069">
        <v>1444689259</v>
      </c>
      <c r="L4069" s="15">
        <f>(((K4069/60)/60)/24)+DATE(1970,1,1)</f>
        <v>42289.94049768518</v>
      </c>
      <c r="M4069" s="63">
        <f>DATEDIF(L4069,J4069,"D")</f>
        <v>60</v>
      </c>
      <c r="N4069" s="5">
        <v>60</v>
      </c>
      <c r="O4069" t="b">
        <v>0</v>
      </c>
      <c r="P4069">
        <v>9</v>
      </c>
      <c r="Q4069" t="b">
        <v>0</v>
      </c>
      <c r="R4069" t="s">
        <v>8271</v>
      </c>
      <c r="S4069" s="2">
        <f>IF(E4069=0,0,E4069/D4069*100)</f>
        <v>5.41</v>
      </c>
      <c r="T4069" s="4">
        <f>IF(E4069=0,0,E4069/P4069)</f>
        <v>60.111111111111114</v>
      </c>
      <c r="U4069" t="str">
        <f>PROPER(LEFT(R4069,(SEARCH("/",R4069)-2)+1))</f>
        <v>Theater</v>
      </c>
      <c r="V4069" t="str">
        <f>PROPER(RIGHT(R4069,LEN(R4069)-SEARCH("/",R4069)))</f>
        <v>Plays</v>
      </c>
    </row>
    <row r="4070" spans="1:22" x14ac:dyDescent="0.25">
      <c r="A4070">
        <v>4000</v>
      </c>
      <c r="B4070" s="7" t="s">
        <v>3996</v>
      </c>
      <c r="C4070" s="7" t="s">
        <v>8106</v>
      </c>
      <c r="D4070" s="4">
        <v>8000</v>
      </c>
      <c r="E4070" s="4">
        <v>10</v>
      </c>
      <c r="F4070" t="s">
        <v>8221</v>
      </c>
      <c r="G4070" t="s">
        <v>8224</v>
      </c>
      <c r="H4070" t="s">
        <v>8246</v>
      </c>
      <c r="I4070">
        <v>1462631358</v>
      </c>
      <c r="J4070" s="11">
        <f>(((I4070/60)/60)/24)+DATE(1970,1,1)</f>
        <v>42497.603680555556</v>
      </c>
      <c r="K4070">
        <v>1457450958</v>
      </c>
      <c r="L4070" s="15">
        <f>(((K4070/60)/60)/24)+DATE(1970,1,1)</f>
        <v>42437.64534722222</v>
      </c>
      <c r="M4070" s="63">
        <f>DATEDIF(L4070,J4070,"D")</f>
        <v>60</v>
      </c>
      <c r="N4070" s="5">
        <v>60</v>
      </c>
      <c r="O4070" t="b">
        <v>0</v>
      </c>
      <c r="P4070">
        <v>1</v>
      </c>
      <c r="Q4070" t="b">
        <v>0</v>
      </c>
      <c r="R4070" t="s">
        <v>8271</v>
      </c>
      <c r="S4070" s="2">
        <f>IF(E4070=0,0,E4070/D4070*100)</f>
        <v>0.125</v>
      </c>
      <c r="T4070" s="4">
        <f>IF(E4070=0,0,E4070/P4070)</f>
        <v>10</v>
      </c>
      <c r="U4070" t="str">
        <f>PROPER(LEFT(R4070,(SEARCH("/",R4070)-2)+1))</f>
        <v>Theater</v>
      </c>
      <c r="V4070" t="str">
        <f>PROPER(RIGHT(R4070,LEN(R4070)-SEARCH("/",R4070)))</f>
        <v>Plays</v>
      </c>
    </row>
    <row r="4071" spans="1:22" x14ac:dyDescent="0.25">
      <c r="A4071">
        <v>4005</v>
      </c>
      <c r="B4071" s="7" t="s">
        <v>4001</v>
      </c>
      <c r="C4071" s="7" t="s">
        <v>8110</v>
      </c>
      <c r="D4071" s="4">
        <v>3000</v>
      </c>
      <c r="E4071" s="4">
        <v>40</v>
      </c>
      <c r="F4071" t="s">
        <v>8221</v>
      </c>
      <c r="G4071" t="s">
        <v>8224</v>
      </c>
      <c r="H4071" t="s">
        <v>8246</v>
      </c>
      <c r="I4071">
        <v>1413832985</v>
      </c>
      <c r="J4071" s="11">
        <f>(((I4071/60)/60)/24)+DATE(1970,1,1)</f>
        <v>41932.807696759257</v>
      </c>
      <c r="K4071">
        <v>1408648985</v>
      </c>
      <c r="L4071" s="15">
        <f>(((K4071/60)/60)/24)+DATE(1970,1,1)</f>
        <v>41872.807696759257</v>
      </c>
      <c r="M4071" s="63">
        <f>DATEDIF(L4071,J4071,"D")</f>
        <v>60</v>
      </c>
      <c r="N4071" s="5">
        <v>60</v>
      </c>
      <c r="O4071" t="b">
        <v>0</v>
      </c>
      <c r="P4071">
        <v>2</v>
      </c>
      <c r="Q4071" t="b">
        <v>0</v>
      </c>
      <c r="R4071" t="s">
        <v>8271</v>
      </c>
      <c r="S4071" s="2">
        <f>IF(E4071=0,0,E4071/D4071*100)</f>
        <v>1.3333333333333335</v>
      </c>
      <c r="T4071" s="4">
        <f>IF(E4071=0,0,E4071/P4071)</f>
        <v>20</v>
      </c>
      <c r="U4071" t="str">
        <f>PROPER(LEFT(R4071,(SEARCH("/",R4071)-2)+1))</f>
        <v>Theater</v>
      </c>
      <c r="V4071" t="str">
        <f>PROPER(RIGHT(R4071,LEN(R4071)-SEARCH("/",R4071)))</f>
        <v>Plays</v>
      </c>
    </row>
    <row r="4072" spans="1:22" x14ac:dyDescent="0.25">
      <c r="A4072">
        <v>4021</v>
      </c>
      <c r="B4072" s="7" t="s">
        <v>4017</v>
      </c>
      <c r="C4072" s="7" t="s">
        <v>8126</v>
      </c>
      <c r="D4072" s="4">
        <v>15000</v>
      </c>
      <c r="E4072" s="4">
        <v>125</v>
      </c>
      <c r="F4072" t="s">
        <v>8221</v>
      </c>
      <c r="G4072" t="s">
        <v>8224</v>
      </c>
      <c r="H4072" t="s">
        <v>8246</v>
      </c>
      <c r="I4072">
        <v>1414360358</v>
      </c>
      <c r="J4072" s="11">
        <f>(((I4072/60)/60)/24)+DATE(1970,1,1)</f>
        <v>41938.911550925928</v>
      </c>
      <c r="K4072">
        <v>1409176358</v>
      </c>
      <c r="L4072" s="15">
        <f>(((K4072/60)/60)/24)+DATE(1970,1,1)</f>
        <v>41878.911550925928</v>
      </c>
      <c r="M4072" s="63">
        <f>DATEDIF(L4072,J4072,"D")</f>
        <v>60</v>
      </c>
      <c r="N4072" s="5">
        <v>60</v>
      </c>
      <c r="O4072" t="b">
        <v>0</v>
      </c>
      <c r="P4072">
        <v>2</v>
      </c>
      <c r="Q4072" t="b">
        <v>0</v>
      </c>
      <c r="R4072" t="s">
        <v>8271</v>
      </c>
      <c r="S4072" s="2">
        <f>IF(E4072=0,0,E4072/D4072*100)</f>
        <v>0.83333333333333337</v>
      </c>
      <c r="T4072" s="4">
        <f>IF(E4072=0,0,E4072/P4072)</f>
        <v>62.5</v>
      </c>
      <c r="U4072" t="str">
        <f>PROPER(LEFT(R4072,(SEARCH("/",R4072)-2)+1))</f>
        <v>Theater</v>
      </c>
      <c r="V4072" t="str">
        <f>PROPER(RIGHT(R4072,LEN(R4072)-SEARCH("/",R4072)))</f>
        <v>Plays</v>
      </c>
    </row>
    <row r="4073" spans="1:22" x14ac:dyDescent="0.25">
      <c r="A4073">
        <v>4025</v>
      </c>
      <c r="B4073" s="7" t="s">
        <v>4021</v>
      </c>
      <c r="C4073" s="7" t="s">
        <v>8130</v>
      </c>
      <c r="D4073" s="4">
        <v>5000</v>
      </c>
      <c r="E4073" s="4">
        <v>250</v>
      </c>
      <c r="F4073" t="s">
        <v>8221</v>
      </c>
      <c r="G4073" t="s">
        <v>8230</v>
      </c>
      <c r="H4073" t="s">
        <v>8249</v>
      </c>
      <c r="I4073">
        <v>1437889336</v>
      </c>
      <c r="J4073" s="11">
        <f>(((I4073/60)/60)/24)+DATE(1970,1,1)</f>
        <v>42211.237685185188</v>
      </c>
      <c r="K4073">
        <v>1432705336</v>
      </c>
      <c r="L4073" s="15">
        <f>(((K4073/60)/60)/24)+DATE(1970,1,1)</f>
        <v>42151.237685185188</v>
      </c>
      <c r="M4073" s="63">
        <f>DATEDIF(L4073,J4073,"D")</f>
        <v>60</v>
      </c>
      <c r="N4073" s="5">
        <v>60</v>
      </c>
      <c r="O4073" t="b">
        <v>0</v>
      </c>
      <c r="P4073">
        <v>4</v>
      </c>
      <c r="Q4073" t="b">
        <v>0</v>
      </c>
      <c r="R4073" t="s">
        <v>8271</v>
      </c>
      <c r="S4073" s="2">
        <f>IF(E4073=0,0,E4073/D4073*100)</f>
        <v>5</v>
      </c>
      <c r="T4073" s="4">
        <f>IF(E4073=0,0,E4073/P4073)</f>
        <v>62.5</v>
      </c>
      <c r="U4073" t="str">
        <f>PROPER(LEFT(R4073,(SEARCH("/",R4073)-2)+1))</f>
        <v>Theater</v>
      </c>
      <c r="V4073" t="str">
        <f>PROPER(RIGHT(R4073,LEN(R4073)-SEARCH("/",R4073)))</f>
        <v>Plays</v>
      </c>
    </row>
    <row r="4074" spans="1:22" x14ac:dyDescent="0.25">
      <c r="A4074">
        <v>4026</v>
      </c>
      <c r="B4074" s="7" t="s">
        <v>4022</v>
      </c>
      <c r="C4074" s="7" t="s">
        <v>8131</v>
      </c>
      <c r="D4074" s="4">
        <v>4000</v>
      </c>
      <c r="E4074" s="4">
        <v>0</v>
      </c>
      <c r="F4074" t="s">
        <v>8221</v>
      </c>
      <c r="G4074" t="s">
        <v>8224</v>
      </c>
      <c r="H4074" t="s">
        <v>8246</v>
      </c>
      <c r="I4074">
        <v>1449247439</v>
      </c>
      <c r="J4074" s="11">
        <f>(((I4074/60)/60)/24)+DATE(1970,1,1)</f>
        <v>42342.697210648148</v>
      </c>
      <c r="K4074">
        <v>1444059839</v>
      </c>
      <c r="L4074" s="15">
        <f>(((K4074/60)/60)/24)+DATE(1970,1,1)</f>
        <v>42282.655543981484</v>
      </c>
      <c r="M4074" s="63">
        <f>DATEDIF(L4074,J4074,"D")</f>
        <v>60</v>
      </c>
      <c r="N4074" s="5">
        <v>60</v>
      </c>
      <c r="O4074" t="b">
        <v>0</v>
      </c>
      <c r="P4074">
        <v>0</v>
      </c>
      <c r="Q4074" t="b">
        <v>0</v>
      </c>
      <c r="R4074" t="s">
        <v>8271</v>
      </c>
      <c r="S4074" s="2">
        <f>IF(E4074=0,0,E4074/D4074*100)</f>
        <v>0</v>
      </c>
      <c r="T4074" s="4">
        <f>IF(E4074=0,0,E4074/P4074)</f>
        <v>0</v>
      </c>
      <c r="U4074" t="str">
        <f>PROPER(LEFT(R4074,(SEARCH("/",R4074)-2)+1))</f>
        <v>Theater</v>
      </c>
      <c r="V4074" t="str">
        <f>PROPER(RIGHT(R4074,LEN(R4074)-SEARCH("/",R4074)))</f>
        <v>Plays</v>
      </c>
    </row>
    <row r="4075" spans="1:22" x14ac:dyDescent="0.25">
      <c r="A4075">
        <v>4032</v>
      </c>
      <c r="B4075" s="7" t="s">
        <v>4028</v>
      </c>
      <c r="C4075" s="7" t="s">
        <v>8137</v>
      </c>
      <c r="D4075" s="4">
        <v>6048</v>
      </c>
      <c r="E4075" s="4">
        <v>413</v>
      </c>
      <c r="F4075" t="s">
        <v>8221</v>
      </c>
      <c r="G4075" t="s">
        <v>8224</v>
      </c>
      <c r="H4075" t="s">
        <v>8246</v>
      </c>
      <c r="I4075">
        <v>1450211116</v>
      </c>
      <c r="J4075" s="11">
        <f>(((I4075/60)/60)/24)+DATE(1970,1,1)</f>
        <v>42353.85087962963</v>
      </c>
      <c r="K4075">
        <v>1445023516</v>
      </c>
      <c r="L4075" s="15">
        <f>(((K4075/60)/60)/24)+DATE(1970,1,1)</f>
        <v>42293.809212962966</v>
      </c>
      <c r="M4075" s="63">
        <f>DATEDIF(L4075,J4075,"D")</f>
        <v>60</v>
      </c>
      <c r="N4075" s="5">
        <v>60</v>
      </c>
      <c r="O4075" t="b">
        <v>0</v>
      </c>
      <c r="P4075">
        <v>7</v>
      </c>
      <c r="Q4075" t="b">
        <v>0</v>
      </c>
      <c r="R4075" t="s">
        <v>8271</v>
      </c>
      <c r="S4075" s="2">
        <f>IF(E4075=0,0,E4075/D4075*100)</f>
        <v>6.8287037037037033</v>
      </c>
      <c r="T4075" s="4">
        <f>IF(E4075=0,0,E4075/P4075)</f>
        <v>59</v>
      </c>
      <c r="U4075" t="str">
        <f>PROPER(LEFT(R4075,(SEARCH("/",R4075)-2)+1))</f>
        <v>Theater</v>
      </c>
      <c r="V4075" t="str">
        <f>PROPER(RIGHT(R4075,LEN(R4075)-SEARCH("/",R4075)))</f>
        <v>Plays</v>
      </c>
    </row>
    <row r="4076" spans="1:22" x14ac:dyDescent="0.25">
      <c r="A4076">
        <v>4038</v>
      </c>
      <c r="B4076" s="7" t="s">
        <v>4034</v>
      </c>
      <c r="C4076" s="7" t="s">
        <v>8142</v>
      </c>
      <c r="D4076" s="4">
        <v>2500</v>
      </c>
      <c r="E4076" s="4">
        <v>301</v>
      </c>
      <c r="F4076" t="s">
        <v>8221</v>
      </c>
      <c r="G4076" t="s">
        <v>8224</v>
      </c>
      <c r="H4076" t="s">
        <v>8246</v>
      </c>
      <c r="I4076">
        <v>1413573010</v>
      </c>
      <c r="J4076" s="11">
        <f>(((I4076/60)/60)/24)+DATE(1970,1,1)</f>
        <v>41929.798726851855</v>
      </c>
      <c r="K4076">
        <v>1408389010</v>
      </c>
      <c r="L4076" s="15">
        <f>(((K4076/60)/60)/24)+DATE(1970,1,1)</f>
        <v>41869.798726851855</v>
      </c>
      <c r="M4076" s="63">
        <f>DATEDIF(L4076,J4076,"D")</f>
        <v>60</v>
      </c>
      <c r="N4076" s="5">
        <v>60</v>
      </c>
      <c r="O4076" t="b">
        <v>0</v>
      </c>
      <c r="P4076">
        <v>4</v>
      </c>
      <c r="Q4076" t="b">
        <v>0</v>
      </c>
      <c r="R4076" t="s">
        <v>8271</v>
      </c>
      <c r="S4076" s="2">
        <f>IF(E4076=0,0,E4076/D4076*100)</f>
        <v>12.04</v>
      </c>
      <c r="T4076" s="4">
        <f>IF(E4076=0,0,E4076/P4076)</f>
        <v>75.25</v>
      </c>
      <c r="U4076" t="str">
        <f>PROPER(LEFT(R4076,(SEARCH("/",R4076)-2)+1))</f>
        <v>Theater</v>
      </c>
      <c r="V4076" t="str">
        <f>PROPER(RIGHT(R4076,LEN(R4076)-SEARCH("/",R4076)))</f>
        <v>Plays</v>
      </c>
    </row>
    <row r="4077" spans="1:22" x14ac:dyDescent="0.25">
      <c r="A4077">
        <v>4041</v>
      </c>
      <c r="B4077" s="7" t="s">
        <v>4037</v>
      </c>
      <c r="C4077" s="7" t="s">
        <v>8145</v>
      </c>
      <c r="D4077" s="4">
        <v>5000</v>
      </c>
      <c r="E4077" s="4">
        <v>21</v>
      </c>
      <c r="F4077" t="s">
        <v>8221</v>
      </c>
      <c r="G4077" t="s">
        <v>8225</v>
      </c>
      <c r="H4077" t="s">
        <v>8247</v>
      </c>
      <c r="I4077">
        <v>1473160954</v>
      </c>
      <c r="J4077" s="11">
        <f>(((I4077/60)/60)/24)+DATE(1970,1,1)</f>
        <v>42619.474004629628</v>
      </c>
      <c r="K4077">
        <v>1467976954</v>
      </c>
      <c r="L4077" s="15">
        <f>(((K4077/60)/60)/24)+DATE(1970,1,1)</f>
        <v>42559.474004629628</v>
      </c>
      <c r="M4077" s="63">
        <f>DATEDIF(L4077,J4077,"D")</f>
        <v>60</v>
      </c>
      <c r="N4077" s="5">
        <v>60</v>
      </c>
      <c r="O4077" t="b">
        <v>0</v>
      </c>
      <c r="P4077">
        <v>2</v>
      </c>
      <c r="Q4077" t="b">
        <v>0</v>
      </c>
      <c r="R4077" t="s">
        <v>8271</v>
      </c>
      <c r="S4077" s="2">
        <f>IF(E4077=0,0,E4077/D4077*100)</f>
        <v>0.42</v>
      </c>
      <c r="T4077" s="4">
        <f>IF(E4077=0,0,E4077/P4077)</f>
        <v>10.5</v>
      </c>
      <c r="U4077" t="str">
        <f>PROPER(LEFT(R4077,(SEARCH("/",R4077)-2)+1))</f>
        <v>Theater</v>
      </c>
      <c r="V4077" t="str">
        <f>PROPER(RIGHT(R4077,LEN(R4077)-SEARCH("/",R4077)))</f>
        <v>Plays</v>
      </c>
    </row>
    <row r="4078" spans="1:22" x14ac:dyDescent="0.25">
      <c r="A4078">
        <v>4052</v>
      </c>
      <c r="B4078" s="7" t="s">
        <v>4048</v>
      </c>
      <c r="C4078" s="7" t="s">
        <v>8156</v>
      </c>
      <c r="D4078" s="4">
        <v>3000</v>
      </c>
      <c r="E4078" s="4">
        <v>1126</v>
      </c>
      <c r="F4078" t="s">
        <v>8221</v>
      </c>
      <c r="G4078" t="s">
        <v>8224</v>
      </c>
      <c r="H4078" t="s">
        <v>8246</v>
      </c>
      <c r="I4078">
        <v>1413234316</v>
      </c>
      <c r="J4078" s="11">
        <f>(((I4078/60)/60)/24)+DATE(1970,1,1)</f>
        <v>41925.878657407404</v>
      </c>
      <c r="K4078">
        <v>1408050316</v>
      </c>
      <c r="L4078" s="15">
        <f>(((K4078/60)/60)/24)+DATE(1970,1,1)</f>
        <v>41865.878657407404</v>
      </c>
      <c r="M4078" s="63">
        <f>DATEDIF(L4078,J4078,"D")</f>
        <v>60</v>
      </c>
      <c r="N4078" s="5">
        <v>60</v>
      </c>
      <c r="O4078" t="b">
        <v>0</v>
      </c>
      <c r="P4078">
        <v>13</v>
      </c>
      <c r="Q4078" t="b">
        <v>0</v>
      </c>
      <c r="R4078" t="s">
        <v>8271</v>
      </c>
      <c r="S4078" s="2">
        <f>IF(E4078=0,0,E4078/D4078*100)</f>
        <v>37.533333333333339</v>
      </c>
      <c r="T4078" s="4">
        <f>IF(E4078=0,0,E4078/P4078)</f>
        <v>86.615384615384613</v>
      </c>
      <c r="U4078" t="str">
        <f>PROPER(LEFT(R4078,(SEARCH("/",R4078)-2)+1))</f>
        <v>Theater</v>
      </c>
      <c r="V4078" t="str">
        <f>PROPER(RIGHT(R4078,LEN(R4078)-SEARCH("/",R4078)))</f>
        <v>Plays</v>
      </c>
    </row>
    <row r="4079" spans="1:22" x14ac:dyDescent="0.25">
      <c r="A4079">
        <v>4061</v>
      </c>
      <c r="B4079" s="7" t="s">
        <v>4057</v>
      </c>
      <c r="C4079" s="7" t="s">
        <v>8165</v>
      </c>
      <c r="D4079" s="4">
        <v>525</v>
      </c>
      <c r="E4079" s="4">
        <v>0</v>
      </c>
      <c r="F4079" t="s">
        <v>8221</v>
      </c>
      <c r="G4079" t="s">
        <v>8224</v>
      </c>
      <c r="H4079" t="s">
        <v>8246</v>
      </c>
      <c r="I4079">
        <v>1461205423</v>
      </c>
      <c r="J4079" s="11">
        <f>(((I4079/60)/60)/24)+DATE(1970,1,1)</f>
        <v>42481.099803240737</v>
      </c>
      <c r="K4079">
        <v>1456025023</v>
      </c>
      <c r="L4079" s="15">
        <f>(((K4079/60)/60)/24)+DATE(1970,1,1)</f>
        <v>42421.141469907408</v>
      </c>
      <c r="M4079" s="63">
        <f>DATEDIF(L4079,J4079,"D")</f>
        <v>60</v>
      </c>
      <c r="N4079" s="5">
        <v>60</v>
      </c>
      <c r="O4079" t="b">
        <v>0</v>
      </c>
      <c r="P4079">
        <v>0</v>
      </c>
      <c r="Q4079" t="b">
        <v>0</v>
      </c>
      <c r="R4079" t="s">
        <v>8271</v>
      </c>
      <c r="S4079" s="2">
        <f>IF(E4079=0,0,E4079/D4079*100)</f>
        <v>0</v>
      </c>
      <c r="T4079" s="4">
        <f>IF(E4079=0,0,E4079/P4079)</f>
        <v>0</v>
      </c>
      <c r="U4079" t="str">
        <f>PROPER(LEFT(R4079,(SEARCH("/",R4079)-2)+1))</f>
        <v>Theater</v>
      </c>
      <c r="V4079" t="str">
        <f>PROPER(RIGHT(R4079,LEN(R4079)-SEARCH("/",R4079)))</f>
        <v>Plays</v>
      </c>
    </row>
    <row r="4080" spans="1:22" x14ac:dyDescent="0.25">
      <c r="A4080">
        <v>4072</v>
      </c>
      <c r="B4080" s="7" t="s">
        <v>4068</v>
      </c>
      <c r="C4080" s="7" t="s">
        <v>8175</v>
      </c>
      <c r="D4080" s="4">
        <v>1000</v>
      </c>
      <c r="E4080" s="4">
        <v>4</v>
      </c>
      <c r="F4080" t="s">
        <v>8221</v>
      </c>
      <c r="G4080" t="s">
        <v>8225</v>
      </c>
      <c r="H4080" t="s">
        <v>8247</v>
      </c>
      <c r="I4080">
        <v>1408646111</v>
      </c>
      <c r="J4080" s="11">
        <f>(((I4080/60)/60)/24)+DATE(1970,1,1)</f>
        <v>41872.77443287037</v>
      </c>
      <c r="K4080">
        <v>1403462111</v>
      </c>
      <c r="L4080" s="15">
        <f>(((K4080/60)/60)/24)+DATE(1970,1,1)</f>
        <v>41812.77443287037</v>
      </c>
      <c r="M4080" s="63">
        <f>DATEDIF(L4080,J4080,"D")</f>
        <v>60</v>
      </c>
      <c r="N4080" s="5">
        <v>60</v>
      </c>
      <c r="O4080" t="b">
        <v>0</v>
      </c>
      <c r="P4080">
        <v>2</v>
      </c>
      <c r="Q4080" t="b">
        <v>0</v>
      </c>
      <c r="R4080" t="s">
        <v>8271</v>
      </c>
      <c r="S4080" s="2">
        <f>IF(E4080=0,0,E4080/D4080*100)</f>
        <v>0.4</v>
      </c>
      <c r="T4080" s="4">
        <f>IF(E4080=0,0,E4080/P4080)</f>
        <v>2</v>
      </c>
      <c r="U4080" t="str">
        <f>PROPER(LEFT(R4080,(SEARCH("/",R4080)-2)+1))</f>
        <v>Theater</v>
      </c>
      <c r="V4080" t="str">
        <f>PROPER(RIGHT(R4080,LEN(R4080)-SEARCH("/",R4080)))</f>
        <v>Plays</v>
      </c>
    </row>
    <row r="4081" spans="1:22" x14ac:dyDescent="0.25">
      <c r="A4081">
        <v>4092</v>
      </c>
      <c r="B4081" s="7" t="s">
        <v>4088</v>
      </c>
      <c r="C4081" s="7" t="s">
        <v>8195</v>
      </c>
      <c r="D4081" s="4">
        <v>110000</v>
      </c>
      <c r="E4081" s="4">
        <v>20</v>
      </c>
      <c r="F4081" t="s">
        <v>8221</v>
      </c>
      <c r="G4081" t="s">
        <v>8224</v>
      </c>
      <c r="H4081" t="s">
        <v>8246</v>
      </c>
      <c r="I4081">
        <v>1428205247</v>
      </c>
      <c r="J4081" s="11">
        <f>(((I4081/60)/60)/24)+DATE(1970,1,1)</f>
        <v>42099.153321759266</v>
      </c>
      <c r="K4081">
        <v>1423024847</v>
      </c>
      <c r="L4081" s="15">
        <f>(((K4081/60)/60)/24)+DATE(1970,1,1)</f>
        <v>42039.194988425923</v>
      </c>
      <c r="M4081" s="63">
        <f>DATEDIF(L4081,J4081,"D")</f>
        <v>60</v>
      </c>
      <c r="N4081" s="5">
        <v>60</v>
      </c>
      <c r="O4081" t="b">
        <v>0</v>
      </c>
      <c r="P4081">
        <v>1</v>
      </c>
      <c r="Q4081" t="b">
        <v>0</v>
      </c>
      <c r="R4081" t="s">
        <v>8271</v>
      </c>
      <c r="S4081" s="2">
        <f>IF(E4081=0,0,E4081/D4081*100)</f>
        <v>1.8181818181818181E-2</v>
      </c>
      <c r="T4081" s="4">
        <f>IF(E4081=0,0,E4081/P4081)</f>
        <v>20</v>
      </c>
      <c r="U4081" t="str">
        <f>PROPER(LEFT(R4081,(SEARCH("/",R4081)-2)+1))</f>
        <v>Theater</v>
      </c>
      <c r="V4081" t="str">
        <f>PROPER(RIGHT(R4081,LEN(R4081)-SEARCH("/",R4081)))</f>
        <v>Plays</v>
      </c>
    </row>
    <row r="4082" spans="1:22" x14ac:dyDescent="0.25">
      <c r="A4082">
        <v>4093</v>
      </c>
      <c r="B4082" s="7" t="s">
        <v>4089</v>
      </c>
      <c r="C4082" s="7" t="s">
        <v>8196</v>
      </c>
      <c r="D4082" s="4">
        <v>2500</v>
      </c>
      <c r="E4082" s="4">
        <v>60</v>
      </c>
      <c r="F4082" t="s">
        <v>8221</v>
      </c>
      <c r="G4082" t="s">
        <v>8225</v>
      </c>
      <c r="H4082" t="s">
        <v>8247</v>
      </c>
      <c r="I4082">
        <v>1440272093</v>
      </c>
      <c r="J4082" s="11">
        <f>(((I4082/60)/60)/24)+DATE(1970,1,1)</f>
        <v>42238.815891203703</v>
      </c>
      <c r="K4082">
        <v>1435088093</v>
      </c>
      <c r="L4082" s="15">
        <f>(((K4082/60)/60)/24)+DATE(1970,1,1)</f>
        <v>42178.815891203703</v>
      </c>
      <c r="M4082" s="63">
        <f>DATEDIF(L4082,J4082,"D")</f>
        <v>60</v>
      </c>
      <c r="N4082" s="5">
        <v>60</v>
      </c>
      <c r="O4082" t="b">
        <v>0</v>
      </c>
      <c r="P4082">
        <v>4</v>
      </c>
      <c r="Q4082" t="b">
        <v>0</v>
      </c>
      <c r="R4082" t="s">
        <v>8271</v>
      </c>
      <c r="S4082" s="2">
        <f>IF(E4082=0,0,E4082/D4082*100)</f>
        <v>2.4</v>
      </c>
      <c r="T4082" s="4">
        <f>IF(E4082=0,0,E4082/P4082)</f>
        <v>15</v>
      </c>
      <c r="U4082" t="str">
        <f>PROPER(LEFT(R4082,(SEARCH("/",R4082)-2)+1))</f>
        <v>Theater</v>
      </c>
      <c r="V4082" t="str">
        <f>PROPER(RIGHT(R4082,LEN(R4082)-SEARCH("/",R4082)))</f>
        <v>Plays</v>
      </c>
    </row>
    <row r="4083" spans="1:22" x14ac:dyDescent="0.25">
      <c r="A4083">
        <v>4110</v>
      </c>
      <c r="B4083" s="7" t="s">
        <v>4106</v>
      </c>
      <c r="C4083" s="7" t="s">
        <v>8213</v>
      </c>
      <c r="D4083" s="4">
        <v>300</v>
      </c>
      <c r="E4083" s="4">
        <v>86</v>
      </c>
      <c r="F4083" t="s">
        <v>8221</v>
      </c>
      <c r="G4083" t="s">
        <v>8225</v>
      </c>
      <c r="H4083" t="s">
        <v>8247</v>
      </c>
      <c r="I4083">
        <v>1469113351</v>
      </c>
      <c r="J4083" s="11">
        <f>(((I4083/60)/60)/24)+DATE(1970,1,1)</f>
        <v>42572.626747685179</v>
      </c>
      <c r="K4083">
        <v>1463929351</v>
      </c>
      <c r="L4083" s="15">
        <f>(((K4083/60)/60)/24)+DATE(1970,1,1)</f>
        <v>42512.626747685179</v>
      </c>
      <c r="M4083" s="63">
        <f>DATEDIF(L4083,J4083,"D")</f>
        <v>60</v>
      </c>
      <c r="N4083" s="5">
        <v>60</v>
      </c>
      <c r="O4083" t="b">
        <v>0</v>
      </c>
      <c r="P4083">
        <v>6</v>
      </c>
      <c r="Q4083" t="b">
        <v>0</v>
      </c>
      <c r="R4083" t="s">
        <v>8271</v>
      </c>
      <c r="S4083" s="2">
        <f>IF(E4083=0,0,E4083/D4083*100)</f>
        <v>28.666666666666668</v>
      </c>
      <c r="T4083" s="4">
        <f>IF(E4083=0,0,E4083/P4083)</f>
        <v>14.333333333333334</v>
      </c>
      <c r="U4083" t="str">
        <f>PROPER(LEFT(R4083,(SEARCH("/",R4083)-2)+1))</f>
        <v>Theater</v>
      </c>
      <c r="V4083" t="str">
        <f>PROPER(RIGHT(R4083,LEN(R4083)-SEARCH("/",R4083)))</f>
        <v>Plays</v>
      </c>
    </row>
    <row r="4084" spans="1:22" x14ac:dyDescent="0.25">
      <c r="A4084">
        <v>91</v>
      </c>
      <c r="B4084" s="7" t="s">
        <v>93</v>
      </c>
      <c r="C4084" s="7" t="s">
        <v>4202</v>
      </c>
      <c r="D4084" s="4">
        <v>3000</v>
      </c>
      <c r="E4084" s="4">
        <v>3600</v>
      </c>
      <c r="F4084" t="s">
        <v>8219</v>
      </c>
      <c r="G4084" t="s">
        <v>8224</v>
      </c>
      <c r="H4084" t="s">
        <v>8246</v>
      </c>
      <c r="I4084">
        <v>1305625164</v>
      </c>
      <c r="J4084" s="11">
        <f>(((I4084/60)/60)/24)+DATE(1970,1,1)</f>
        <v>40680.402361111112</v>
      </c>
      <c r="K4084">
        <v>1300354764</v>
      </c>
      <c r="L4084" s="15">
        <f>(((K4084/60)/60)/24)+DATE(1970,1,1)</f>
        <v>40619.402361111112</v>
      </c>
      <c r="M4084" s="63">
        <f>DATEDIF(L4084,J4084,"D")</f>
        <v>61</v>
      </c>
      <c r="N4084" s="5">
        <v>61</v>
      </c>
      <c r="O4084" t="b">
        <v>0</v>
      </c>
      <c r="P4084">
        <v>46</v>
      </c>
      <c r="Q4084" t="b">
        <v>1</v>
      </c>
      <c r="R4084" t="s">
        <v>8266</v>
      </c>
      <c r="S4084" s="2">
        <f>IF(E4084=0,0,E4084/D4084*100)</f>
        <v>120</v>
      </c>
      <c r="T4084" s="4">
        <f>IF(E4084=0,0,E4084/P4084)</f>
        <v>78.260869565217391</v>
      </c>
      <c r="U4084" t="str">
        <f>PROPER(LEFT(R4084,(SEARCH("/",R4084)-2)+1))</f>
        <v>Film &amp; Video</v>
      </c>
      <c r="V4084" t="str">
        <f>PROPER(RIGHT(R4084,LEN(R4084)-SEARCH("/",R4084)))</f>
        <v>Shorts</v>
      </c>
    </row>
    <row r="4085" spans="1:22" x14ac:dyDescent="0.25">
      <c r="A4085">
        <v>272</v>
      </c>
      <c r="B4085" s="7" t="s">
        <v>273</v>
      </c>
      <c r="C4085" s="7" t="s">
        <v>4382</v>
      </c>
      <c r="D4085" s="4">
        <v>3000</v>
      </c>
      <c r="E4085" s="4">
        <v>5323.01</v>
      </c>
      <c r="F4085" t="s">
        <v>8219</v>
      </c>
      <c r="G4085" t="s">
        <v>8224</v>
      </c>
      <c r="H4085" t="s">
        <v>8246</v>
      </c>
      <c r="I4085">
        <v>1272480540</v>
      </c>
      <c r="J4085" s="11">
        <f>(((I4085/60)/60)/24)+DATE(1970,1,1)</f>
        <v>40296.78402777778</v>
      </c>
      <c r="K4085">
        <v>1267220191</v>
      </c>
      <c r="L4085" s="15">
        <f>(((K4085/60)/60)/24)+DATE(1970,1,1)</f>
        <v>40235.900358796294</v>
      </c>
      <c r="M4085" s="63">
        <f>DATEDIF(L4085,J4085,"D")</f>
        <v>61</v>
      </c>
      <c r="N4085" s="5">
        <v>61</v>
      </c>
      <c r="O4085" t="b">
        <v>1</v>
      </c>
      <c r="P4085">
        <v>65</v>
      </c>
      <c r="Q4085" t="b">
        <v>1</v>
      </c>
      <c r="R4085" t="s">
        <v>8269</v>
      </c>
      <c r="S4085" s="2">
        <f>IF(E4085=0,0,E4085/D4085*100)</f>
        <v>177.43366666666668</v>
      </c>
      <c r="T4085" s="4">
        <f>IF(E4085=0,0,E4085/P4085)</f>
        <v>81.892461538461546</v>
      </c>
      <c r="U4085" t="str">
        <f>PROPER(LEFT(R4085,(SEARCH("/",R4085)-2)+1))</f>
        <v>Film &amp; Video</v>
      </c>
      <c r="V4085" t="str">
        <f>PROPER(RIGHT(R4085,LEN(R4085)-SEARCH("/",R4085)))</f>
        <v>Documentary</v>
      </c>
    </row>
    <row r="4086" spans="1:22" x14ac:dyDescent="0.25">
      <c r="A4086">
        <v>756</v>
      </c>
      <c r="B4086" s="7" t="s">
        <v>757</v>
      </c>
      <c r="C4086" s="7" t="s">
        <v>4866</v>
      </c>
      <c r="D4086" s="4">
        <v>700</v>
      </c>
      <c r="E4086" s="4">
        <v>824</v>
      </c>
      <c r="F4086" t="s">
        <v>8219</v>
      </c>
      <c r="G4086" t="s">
        <v>8224</v>
      </c>
      <c r="H4086" t="s">
        <v>8246</v>
      </c>
      <c r="I4086">
        <v>1303147459</v>
      </c>
      <c r="J4086" s="11">
        <f>(((I4086/60)/60)/24)+DATE(1970,1,1)</f>
        <v>40651.725219907406</v>
      </c>
      <c r="K4086">
        <v>1297880659</v>
      </c>
      <c r="L4086" s="15">
        <f>(((K4086/60)/60)/24)+DATE(1970,1,1)</f>
        <v>40590.766886574071</v>
      </c>
      <c r="M4086" s="63">
        <f>DATEDIF(L4086,J4086,"D")</f>
        <v>61</v>
      </c>
      <c r="N4086" s="5">
        <v>61</v>
      </c>
      <c r="O4086" t="b">
        <v>0</v>
      </c>
      <c r="P4086">
        <v>22</v>
      </c>
      <c r="Q4086" t="b">
        <v>1</v>
      </c>
      <c r="R4086" t="s">
        <v>8274</v>
      </c>
      <c r="S4086" s="2">
        <f>IF(E4086=0,0,E4086/D4086*100)</f>
        <v>117.71428571428571</v>
      </c>
      <c r="T4086" s="4">
        <f>IF(E4086=0,0,E4086/P4086)</f>
        <v>37.454545454545453</v>
      </c>
      <c r="U4086" t="str">
        <f>PROPER(LEFT(R4086,(SEARCH("/",R4086)-2)+1))</f>
        <v>Publishing</v>
      </c>
      <c r="V4086" t="str">
        <f>PROPER(RIGHT(R4086,LEN(R4086)-SEARCH("/",R4086)))</f>
        <v>Nonfiction</v>
      </c>
    </row>
    <row r="4087" spans="1:22" x14ac:dyDescent="0.25">
      <c r="A4087">
        <v>1130</v>
      </c>
      <c r="B4087" s="7" t="s">
        <v>1131</v>
      </c>
      <c r="C4087" s="7" t="s">
        <v>5240</v>
      </c>
      <c r="D4087" s="4">
        <v>5000</v>
      </c>
      <c r="E4087" s="4">
        <v>11</v>
      </c>
      <c r="F4087" t="s">
        <v>8221</v>
      </c>
      <c r="G4087" t="s">
        <v>8224</v>
      </c>
      <c r="H4087" t="s">
        <v>8246</v>
      </c>
      <c r="I4087">
        <v>1416963300</v>
      </c>
      <c r="J4087" s="11">
        <f>(((I4087/60)/60)/24)+DATE(1970,1,1)</f>
        <v>41969.038194444445</v>
      </c>
      <c r="K4087">
        <v>1411775700</v>
      </c>
      <c r="L4087" s="15">
        <f>(((K4087/60)/60)/24)+DATE(1970,1,1)</f>
        <v>41908.996527777781</v>
      </c>
      <c r="M4087" s="63">
        <f>DATEDIF(L4087,J4087,"D")</f>
        <v>61</v>
      </c>
      <c r="N4087" s="5">
        <v>61</v>
      </c>
      <c r="O4087" t="b">
        <v>0</v>
      </c>
      <c r="P4087">
        <v>3</v>
      </c>
      <c r="Q4087" t="b">
        <v>0</v>
      </c>
      <c r="R4087" t="s">
        <v>8283</v>
      </c>
      <c r="S4087" s="2">
        <f>IF(E4087=0,0,E4087/D4087*100)</f>
        <v>0.22</v>
      </c>
      <c r="T4087" s="4">
        <f>IF(E4087=0,0,E4087/P4087)</f>
        <v>3.6666666666666665</v>
      </c>
      <c r="U4087" t="str">
        <f>PROPER(LEFT(R4087,(SEARCH("/",R4087)-2)+1))</f>
        <v>Games</v>
      </c>
      <c r="V4087" t="str">
        <f>PROPER(RIGHT(R4087,LEN(R4087)-SEARCH("/",R4087)))</f>
        <v>Mobile Games</v>
      </c>
    </row>
    <row r="4088" spans="1:22" x14ac:dyDescent="0.25">
      <c r="A4088">
        <v>1243</v>
      </c>
      <c r="B4088" s="7" t="s">
        <v>1244</v>
      </c>
      <c r="C4088" s="7" t="s">
        <v>5353</v>
      </c>
      <c r="D4088" s="4">
        <v>12000</v>
      </c>
      <c r="E4088" s="4">
        <v>1691</v>
      </c>
      <c r="F4088" t="s">
        <v>8220</v>
      </c>
      <c r="G4088" t="s">
        <v>8224</v>
      </c>
      <c r="H4088" t="s">
        <v>8246</v>
      </c>
      <c r="I4088">
        <v>1310158800</v>
      </c>
      <c r="J4088" s="11">
        <f>(((I4088/60)/60)/24)+DATE(1970,1,1)</f>
        <v>40732.875</v>
      </c>
      <c r="K4088">
        <v>1304888771</v>
      </c>
      <c r="L4088" s="15">
        <f>(((K4088/60)/60)/24)+DATE(1970,1,1)</f>
        <v>40671.879293981481</v>
      </c>
      <c r="M4088" s="63">
        <f>DATEDIF(L4088,J4088,"D")</f>
        <v>61</v>
      </c>
      <c r="N4088" s="5">
        <v>61</v>
      </c>
      <c r="O4088" t="b">
        <v>0</v>
      </c>
      <c r="P4088">
        <v>38</v>
      </c>
      <c r="Q4088" t="b">
        <v>0</v>
      </c>
      <c r="R4088" t="s">
        <v>8286</v>
      </c>
      <c r="S4088" s="2">
        <f>IF(E4088=0,0,E4088/D4088*100)</f>
        <v>14.091666666666667</v>
      </c>
      <c r="T4088" s="4">
        <f>IF(E4088=0,0,E4088/P4088)</f>
        <v>44.5</v>
      </c>
      <c r="U4088" t="str">
        <f>PROPER(LEFT(R4088,(SEARCH("/",R4088)-2)+1))</f>
        <v>Music</v>
      </c>
      <c r="V4088" t="str">
        <f>PROPER(RIGHT(R4088,LEN(R4088)-SEARCH("/",R4088)))</f>
        <v>World Music</v>
      </c>
    </row>
    <row r="4089" spans="1:22" x14ac:dyDescent="0.25">
      <c r="A4089">
        <v>1359</v>
      </c>
      <c r="B4089" s="7" t="s">
        <v>1360</v>
      </c>
      <c r="C4089" s="7" t="s">
        <v>5469</v>
      </c>
      <c r="D4089" s="4">
        <v>660</v>
      </c>
      <c r="E4089" s="4">
        <v>764</v>
      </c>
      <c r="F4089" t="s">
        <v>8219</v>
      </c>
      <c r="G4089" t="s">
        <v>8224</v>
      </c>
      <c r="H4089" t="s">
        <v>8246</v>
      </c>
      <c r="I4089">
        <v>1309980790</v>
      </c>
      <c r="J4089" s="11">
        <f>(((I4089/60)/60)/24)+DATE(1970,1,1)</f>
        <v>40730.814699074072</v>
      </c>
      <c r="K4089">
        <v>1304623990</v>
      </c>
      <c r="L4089" s="15">
        <f>(((K4089/60)/60)/24)+DATE(1970,1,1)</f>
        <v>40668.814699074072</v>
      </c>
      <c r="M4089" s="63">
        <f>DATEDIF(L4089,J4089,"D")</f>
        <v>62</v>
      </c>
      <c r="N4089" s="5">
        <v>62</v>
      </c>
      <c r="O4089" t="b">
        <v>0</v>
      </c>
      <c r="P4089">
        <v>19</v>
      </c>
      <c r="Q4089" t="b">
        <v>1</v>
      </c>
      <c r="R4089" t="s">
        <v>8274</v>
      </c>
      <c r="S4089" s="2">
        <f>IF(E4089=0,0,E4089/D4089*100)</f>
        <v>115.75757575757575</v>
      </c>
      <c r="T4089" s="4">
        <f>IF(E4089=0,0,E4089/P4089)</f>
        <v>40.210526315789473</v>
      </c>
      <c r="U4089" t="str">
        <f>PROPER(LEFT(R4089,(SEARCH("/",R4089)-2)+1))</f>
        <v>Publishing</v>
      </c>
      <c r="V4089" t="str">
        <f>PROPER(RIGHT(R4089,LEN(R4089)-SEARCH("/",R4089)))</f>
        <v>Nonfiction</v>
      </c>
    </row>
    <row r="4090" spans="1:22" x14ac:dyDescent="0.25">
      <c r="A4090">
        <v>2281</v>
      </c>
      <c r="B4090" s="7" t="s">
        <v>2282</v>
      </c>
      <c r="C4090" s="7" t="s">
        <v>6391</v>
      </c>
      <c r="D4090" s="4">
        <v>300</v>
      </c>
      <c r="E4090" s="4">
        <v>555</v>
      </c>
      <c r="F4090" t="s">
        <v>8219</v>
      </c>
      <c r="G4090" t="s">
        <v>8224</v>
      </c>
      <c r="H4090" t="s">
        <v>8246</v>
      </c>
      <c r="I4090">
        <v>1311576600</v>
      </c>
      <c r="J4090" s="11">
        <f>(((I4090/60)/60)/24)+DATE(1970,1,1)</f>
        <v>40749.284722222219</v>
      </c>
      <c r="K4090">
        <v>1306219897</v>
      </c>
      <c r="L4090" s="15">
        <f>(((K4090/60)/60)/24)+DATE(1970,1,1)</f>
        <v>40687.285844907405</v>
      </c>
      <c r="M4090" s="63">
        <f>DATEDIF(L4090,J4090,"D")</f>
        <v>62</v>
      </c>
      <c r="N4090" s="5">
        <v>62</v>
      </c>
      <c r="O4090" t="b">
        <v>0</v>
      </c>
      <c r="P4090">
        <v>11</v>
      </c>
      <c r="Q4090" t="b">
        <v>1</v>
      </c>
      <c r="R4090" t="s">
        <v>8276</v>
      </c>
      <c r="S4090" s="2">
        <f>IF(E4090=0,0,E4090/D4090*100)</f>
        <v>185</v>
      </c>
      <c r="T4090" s="4">
        <f>IF(E4090=0,0,E4090/P4090)</f>
        <v>50.454545454545453</v>
      </c>
      <c r="U4090" t="str">
        <f>PROPER(LEFT(R4090,(SEARCH("/",R4090)-2)+1))</f>
        <v>Music</v>
      </c>
      <c r="V4090" t="str">
        <f>PROPER(RIGHT(R4090,LEN(R4090)-SEARCH("/",R4090)))</f>
        <v>Rock</v>
      </c>
    </row>
    <row r="4091" spans="1:22" x14ac:dyDescent="0.25">
      <c r="A4091">
        <v>2114</v>
      </c>
      <c r="B4091" s="7" t="s">
        <v>2115</v>
      </c>
      <c r="C4091" s="7" t="s">
        <v>6224</v>
      </c>
      <c r="D4091" s="4">
        <v>5000</v>
      </c>
      <c r="E4091" s="4">
        <v>5235</v>
      </c>
      <c r="F4091" t="s">
        <v>8219</v>
      </c>
      <c r="G4091" t="s">
        <v>8224</v>
      </c>
      <c r="H4091" t="s">
        <v>8246</v>
      </c>
      <c r="I4091">
        <v>1291870740</v>
      </c>
      <c r="J4091" s="11">
        <f>(((I4091/60)/60)/24)+DATE(1970,1,1)</f>
        <v>40521.207638888889</v>
      </c>
      <c r="K4091">
        <v>1286480070</v>
      </c>
      <c r="L4091" s="15">
        <f>(((K4091/60)/60)/24)+DATE(1970,1,1)</f>
        <v>40458.815625000003</v>
      </c>
      <c r="M4091" s="63">
        <f>DATEDIF(L4091,J4091,"D")</f>
        <v>63</v>
      </c>
      <c r="N4091" s="5">
        <v>63</v>
      </c>
      <c r="O4091" t="b">
        <v>0</v>
      </c>
      <c r="P4091">
        <v>147</v>
      </c>
      <c r="Q4091" t="b">
        <v>1</v>
      </c>
      <c r="R4091" t="s">
        <v>8279</v>
      </c>
      <c r="S4091" s="2">
        <f>IF(E4091=0,0,E4091/D4091*100)</f>
        <v>104.69999999999999</v>
      </c>
      <c r="T4091" s="4">
        <f>IF(E4091=0,0,E4091/P4091)</f>
        <v>35.612244897959187</v>
      </c>
      <c r="U4091" t="str">
        <f>PROPER(LEFT(R4091,(SEARCH("/",R4091)-2)+1))</f>
        <v>Music</v>
      </c>
      <c r="V4091" t="str">
        <f>PROPER(RIGHT(R4091,LEN(R4091)-SEARCH("/",R4091)))</f>
        <v>Indie Rock</v>
      </c>
    </row>
    <row r="4092" spans="1:22" x14ac:dyDescent="0.25">
      <c r="A4092">
        <v>252</v>
      </c>
      <c r="B4092" s="7" t="s">
        <v>253</v>
      </c>
      <c r="C4092" s="7" t="s">
        <v>4362</v>
      </c>
      <c r="D4092" s="4">
        <v>5000</v>
      </c>
      <c r="E4092" s="4">
        <v>9228</v>
      </c>
      <c r="F4092" t="s">
        <v>8219</v>
      </c>
      <c r="G4092" t="s">
        <v>8224</v>
      </c>
      <c r="H4092" t="s">
        <v>8246</v>
      </c>
      <c r="I4092">
        <v>1275364740</v>
      </c>
      <c r="J4092" s="11">
        <f>(((I4092/60)/60)/24)+DATE(1970,1,1)</f>
        <v>40330.165972222225</v>
      </c>
      <c r="K4092">
        <v>1269878058</v>
      </c>
      <c r="L4092" s="15">
        <f>(((K4092/60)/60)/24)+DATE(1970,1,1)</f>
        <v>40266.662708333337</v>
      </c>
      <c r="M4092" s="63">
        <f>DATEDIF(L4092,J4092,"D")</f>
        <v>64</v>
      </c>
      <c r="N4092" s="5">
        <v>64</v>
      </c>
      <c r="O4092" t="b">
        <v>1</v>
      </c>
      <c r="P4092">
        <v>108</v>
      </c>
      <c r="Q4092" t="b">
        <v>1</v>
      </c>
      <c r="R4092" t="s">
        <v>8269</v>
      </c>
      <c r="S4092" s="2">
        <f>IF(E4092=0,0,E4092/D4092*100)</f>
        <v>184.56</v>
      </c>
      <c r="T4092" s="4">
        <f>IF(E4092=0,0,E4092/P4092)</f>
        <v>85.444444444444443</v>
      </c>
      <c r="U4092" t="str">
        <f>PROPER(LEFT(R4092,(SEARCH("/",R4092)-2)+1))</f>
        <v>Film &amp; Video</v>
      </c>
      <c r="V4092" t="str">
        <f>PROPER(RIGHT(R4092,LEN(R4092)-SEARCH("/",R4092)))</f>
        <v>Documentary</v>
      </c>
    </row>
    <row r="4093" spans="1:22" x14ac:dyDescent="0.25">
      <c r="A4093">
        <v>1848</v>
      </c>
      <c r="B4093" s="7" t="s">
        <v>1849</v>
      </c>
      <c r="C4093" s="7" t="s">
        <v>5958</v>
      </c>
      <c r="D4093" s="4">
        <v>3000</v>
      </c>
      <c r="E4093" s="4">
        <v>3221</v>
      </c>
      <c r="F4093" t="s">
        <v>8219</v>
      </c>
      <c r="G4093" t="s">
        <v>8224</v>
      </c>
      <c r="H4093" t="s">
        <v>8246</v>
      </c>
      <c r="I4093">
        <v>1312095540</v>
      </c>
      <c r="J4093" s="11">
        <f>(((I4093/60)/60)/24)+DATE(1970,1,1)</f>
        <v>40755.290972222225</v>
      </c>
      <c r="K4093">
        <v>1306608888</v>
      </c>
      <c r="L4093" s="15">
        <f>(((K4093/60)/60)/24)+DATE(1970,1,1)</f>
        <v>40691.788055555553</v>
      </c>
      <c r="M4093" s="63">
        <f>DATEDIF(L4093,J4093,"D")</f>
        <v>64</v>
      </c>
      <c r="N4093" s="5">
        <v>64</v>
      </c>
      <c r="O4093" t="b">
        <v>0</v>
      </c>
      <c r="P4093">
        <v>24</v>
      </c>
      <c r="Q4093" t="b">
        <v>1</v>
      </c>
      <c r="R4093" t="s">
        <v>8276</v>
      </c>
      <c r="S4093" s="2">
        <f>IF(E4093=0,0,E4093/D4093*100)</f>
        <v>107.36666666666667</v>
      </c>
      <c r="T4093" s="4">
        <f>IF(E4093=0,0,E4093/P4093)</f>
        <v>134.20833333333334</v>
      </c>
      <c r="U4093" t="str">
        <f>PROPER(LEFT(R4093,(SEARCH("/",R4093)-2)+1))</f>
        <v>Music</v>
      </c>
      <c r="V4093" t="str">
        <f>PROPER(RIGHT(R4093,LEN(R4093)-SEARCH("/",R4093)))</f>
        <v>Rock</v>
      </c>
    </row>
    <row r="4094" spans="1:22" x14ac:dyDescent="0.25">
      <c r="A4094">
        <v>96</v>
      </c>
      <c r="B4094" s="7" t="s">
        <v>98</v>
      </c>
      <c r="C4094" s="7" t="s">
        <v>4207</v>
      </c>
      <c r="D4094" s="4">
        <v>1500</v>
      </c>
      <c r="E4094" s="4">
        <v>1720</v>
      </c>
      <c r="F4094" t="s">
        <v>8219</v>
      </c>
      <c r="G4094" t="s">
        <v>8224</v>
      </c>
      <c r="H4094" t="s">
        <v>8246</v>
      </c>
      <c r="I4094">
        <v>1280631600</v>
      </c>
      <c r="J4094" s="11">
        <f>(((I4094/60)/60)/24)+DATE(1970,1,1)</f>
        <v>40391.125</v>
      </c>
      <c r="K4094">
        <v>1274889241</v>
      </c>
      <c r="L4094" s="15">
        <f>(((K4094/60)/60)/24)+DATE(1970,1,1)</f>
        <v>40324.662511574075</v>
      </c>
      <c r="M4094" s="63">
        <f>DATEDIF(L4094,J4094,"D")</f>
        <v>67</v>
      </c>
      <c r="N4094" s="5">
        <v>67</v>
      </c>
      <c r="O4094" t="b">
        <v>0</v>
      </c>
      <c r="P4094">
        <v>34</v>
      </c>
      <c r="Q4094" t="b">
        <v>1</v>
      </c>
      <c r="R4094" t="s">
        <v>8266</v>
      </c>
      <c r="S4094" s="2">
        <f>IF(E4094=0,0,E4094/D4094*100)</f>
        <v>114.66666666666667</v>
      </c>
      <c r="T4094" s="4">
        <f>IF(E4094=0,0,E4094/P4094)</f>
        <v>50.588235294117645</v>
      </c>
      <c r="U4094" t="str">
        <f>PROPER(LEFT(R4094,(SEARCH("/",R4094)-2)+1))</f>
        <v>Film &amp; Video</v>
      </c>
      <c r="V4094" t="str">
        <f>PROPER(RIGHT(R4094,LEN(R4094)-SEARCH("/",R4094)))</f>
        <v>Shorts</v>
      </c>
    </row>
    <row r="4095" spans="1:22" x14ac:dyDescent="0.25">
      <c r="A4095">
        <v>2007</v>
      </c>
      <c r="B4095" s="7" t="s">
        <v>2008</v>
      </c>
      <c r="C4095" s="7" t="s">
        <v>6117</v>
      </c>
      <c r="D4095" s="4">
        <v>10000</v>
      </c>
      <c r="E4095" s="4">
        <v>11570.92</v>
      </c>
      <c r="F4095" t="s">
        <v>8219</v>
      </c>
      <c r="G4095" t="s">
        <v>8224</v>
      </c>
      <c r="H4095" t="s">
        <v>8246</v>
      </c>
      <c r="I4095">
        <v>1282622400</v>
      </c>
      <c r="J4095" s="11">
        <f>(((I4095/60)/60)/24)+DATE(1970,1,1)</f>
        <v>40414.166666666664</v>
      </c>
      <c r="K4095">
        <v>1276891586</v>
      </c>
      <c r="L4095" s="15">
        <f>(((K4095/60)/60)/24)+DATE(1970,1,1)</f>
        <v>40347.837800925925</v>
      </c>
      <c r="M4095" s="63">
        <f>DATEDIF(L4095,J4095,"D")</f>
        <v>67</v>
      </c>
      <c r="N4095" s="5">
        <v>67</v>
      </c>
      <c r="O4095" t="b">
        <v>1</v>
      </c>
      <c r="P4095">
        <v>137</v>
      </c>
      <c r="Q4095" t="b">
        <v>1</v>
      </c>
      <c r="R4095" t="s">
        <v>8295</v>
      </c>
      <c r="S4095" s="2">
        <f>IF(E4095=0,0,E4095/D4095*100)</f>
        <v>115.7092</v>
      </c>
      <c r="T4095" s="4">
        <f>IF(E4095=0,0,E4095/P4095)</f>
        <v>84.459270072992695</v>
      </c>
      <c r="U4095" t="str">
        <f>PROPER(LEFT(R4095,(SEARCH("/",R4095)-2)+1))</f>
        <v>Technology</v>
      </c>
      <c r="V4095" t="str">
        <f>PROPER(RIGHT(R4095,LEN(R4095)-SEARCH("/",R4095)))</f>
        <v>Hardware</v>
      </c>
    </row>
    <row r="4096" spans="1:22" x14ac:dyDescent="0.25">
      <c r="A4096">
        <v>2111</v>
      </c>
      <c r="B4096" s="7" t="s">
        <v>2112</v>
      </c>
      <c r="C4096" s="7" t="s">
        <v>6221</v>
      </c>
      <c r="D4096" s="4">
        <v>2000</v>
      </c>
      <c r="E4096" s="4">
        <v>2130</v>
      </c>
      <c r="F4096" t="s">
        <v>8219</v>
      </c>
      <c r="G4096" t="s">
        <v>8224</v>
      </c>
      <c r="H4096" t="s">
        <v>8246</v>
      </c>
      <c r="I4096">
        <v>1313370000</v>
      </c>
      <c r="J4096" s="11">
        <f>(((I4096/60)/60)/24)+DATE(1970,1,1)</f>
        <v>40770.041666666664</v>
      </c>
      <c r="K4096">
        <v>1307594625</v>
      </c>
      <c r="L4096" s="15">
        <f>(((K4096/60)/60)/24)+DATE(1970,1,1)</f>
        <v>40703.197048611109</v>
      </c>
      <c r="M4096" s="63">
        <f>DATEDIF(L4096,J4096,"D")</f>
        <v>67</v>
      </c>
      <c r="N4096" s="5">
        <v>67</v>
      </c>
      <c r="O4096" t="b">
        <v>0</v>
      </c>
      <c r="P4096">
        <v>39</v>
      </c>
      <c r="Q4096" t="b">
        <v>1</v>
      </c>
      <c r="R4096" t="s">
        <v>8279</v>
      </c>
      <c r="S4096" s="2">
        <f>IF(E4096=0,0,E4096/D4096*100)</f>
        <v>106.5</v>
      </c>
      <c r="T4096" s="4">
        <f>IF(E4096=0,0,E4096/P4096)</f>
        <v>54.615384615384613</v>
      </c>
      <c r="U4096" t="str">
        <f>PROPER(LEFT(R4096,(SEARCH("/",R4096)-2)+1))</f>
        <v>Music</v>
      </c>
      <c r="V4096" t="str">
        <f>PROPER(RIGHT(R4096,LEN(R4096)-SEARCH("/",R4096)))</f>
        <v>Indie Rock</v>
      </c>
    </row>
    <row r="4097" spans="1:22" x14ac:dyDescent="0.25">
      <c r="A4097">
        <v>1272</v>
      </c>
      <c r="B4097" s="7" t="s">
        <v>1273</v>
      </c>
      <c r="C4097" s="7" t="s">
        <v>5382</v>
      </c>
      <c r="D4097" s="4">
        <v>5000</v>
      </c>
      <c r="E4097" s="4">
        <v>5300</v>
      </c>
      <c r="F4097" t="s">
        <v>8219</v>
      </c>
      <c r="G4097" t="s">
        <v>8224</v>
      </c>
      <c r="H4097" t="s">
        <v>8246</v>
      </c>
      <c r="I4097">
        <v>1276574400</v>
      </c>
      <c r="J4097" s="11">
        <f>(((I4097/60)/60)/24)+DATE(1970,1,1)</f>
        <v>40344.166666666664</v>
      </c>
      <c r="K4097">
        <v>1270576379</v>
      </c>
      <c r="L4097" s="15">
        <f>(((K4097/60)/60)/24)+DATE(1970,1,1)</f>
        <v>40274.745127314818</v>
      </c>
      <c r="M4097" s="63">
        <f>DATEDIF(L4097,J4097,"D")</f>
        <v>70</v>
      </c>
      <c r="N4097" s="5">
        <v>70</v>
      </c>
      <c r="O4097" t="b">
        <v>1</v>
      </c>
      <c r="P4097">
        <v>28</v>
      </c>
      <c r="Q4097" t="b">
        <v>1</v>
      </c>
      <c r="R4097" t="s">
        <v>8276</v>
      </c>
      <c r="S4097" s="2">
        <f>IF(E4097=0,0,E4097/D4097*100)</f>
        <v>106</v>
      </c>
      <c r="T4097" s="4">
        <f>IF(E4097=0,0,E4097/P4097)</f>
        <v>189.28571428571428</v>
      </c>
      <c r="U4097" t="str">
        <f>PROPER(LEFT(R4097,(SEARCH("/",R4097)-2)+1))</f>
        <v>Music</v>
      </c>
      <c r="V4097" t="str">
        <f>PROPER(RIGHT(R4097,LEN(R4097)-SEARCH("/",R4097)))</f>
        <v>Rock</v>
      </c>
    </row>
    <row r="4098" spans="1:22" x14ac:dyDescent="0.25">
      <c r="A4098">
        <v>1562</v>
      </c>
      <c r="B4098" s="7" t="s">
        <v>1563</v>
      </c>
      <c r="C4098" s="7" t="s">
        <v>5672</v>
      </c>
      <c r="D4098" s="4">
        <v>4000</v>
      </c>
      <c r="E4098" s="4">
        <v>0</v>
      </c>
      <c r="F4098" t="s">
        <v>8220</v>
      </c>
      <c r="G4098" t="s">
        <v>8224</v>
      </c>
      <c r="H4098" t="s">
        <v>8246</v>
      </c>
      <c r="I4098">
        <v>1259715000</v>
      </c>
      <c r="J4098" s="11">
        <f>(((I4098/60)/60)/24)+DATE(1970,1,1)</f>
        <v>40149.034722222219</v>
      </c>
      <c r="K4098">
        <v>1253712916</v>
      </c>
      <c r="L4098" s="15">
        <f>(((K4098/60)/60)/24)+DATE(1970,1,1)</f>
        <v>40079.566157407404</v>
      </c>
      <c r="M4098" s="63">
        <f>DATEDIF(L4098,J4098,"D")</f>
        <v>70</v>
      </c>
      <c r="N4098" s="5">
        <v>70</v>
      </c>
      <c r="O4098" t="b">
        <v>0</v>
      </c>
      <c r="P4098">
        <v>0</v>
      </c>
      <c r="Q4098" t="b">
        <v>0</v>
      </c>
      <c r="R4098" t="s">
        <v>8290</v>
      </c>
      <c r="S4098" s="2">
        <f>IF(E4098=0,0,E4098/D4098*100)</f>
        <v>0</v>
      </c>
      <c r="T4098" s="4">
        <f>IF(E4098=0,0,E4098/P4098)</f>
        <v>0</v>
      </c>
      <c r="U4098" t="str">
        <f>PROPER(LEFT(R4098,(SEARCH("/",R4098)-2)+1))</f>
        <v>Publishing</v>
      </c>
      <c r="V4098" t="str">
        <f>PROPER(RIGHT(R4098,LEN(R4098)-SEARCH("/",R4098)))</f>
        <v>Art Books</v>
      </c>
    </row>
    <row r="4099" spans="1:22" x14ac:dyDescent="0.25">
      <c r="A4099">
        <v>2472</v>
      </c>
      <c r="B4099" s="7" t="s">
        <v>2473</v>
      </c>
      <c r="C4099" s="7" t="s">
        <v>6582</v>
      </c>
      <c r="D4099" s="4">
        <v>7500</v>
      </c>
      <c r="E4099" s="4">
        <v>10182.02</v>
      </c>
      <c r="F4099" t="s">
        <v>8219</v>
      </c>
      <c r="G4099" t="s">
        <v>8224</v>
      </c>
      <c r="H4099" t="s">
        <v>8246</v>
      </c>
      <c r="I4099">
        <v>1283562180</v>
      </c>
      <c r="J4099" s="11">
        <f>(((I4099/60)/60)/24)+DATE(1970,1,1)</f>
        <v>40425.043749999997</v>
      </c>
      <c r="K4099">
        <v>1277433980</v>
      </c>
      <c r="L4099" s="15">
        <f>(((K4099/60)/60)/24)+DATE(1970,1,1)</f>
        <v>40354.11550925926</v>
      </c>
      <c r="M4099" s="63">
        <f>DATEDIF(L4099,J4099,"D")</f>
        <v>71</v>
      </c>
      <c r="N4099" s="5">
        <v>71</v>
      </c>
      <c r="O4099" t="b">
        <v>0</v>
      </c>
      <c r="P4099">
        <v>104</v>
      </c>
      <c r="Q4099" t="b">
        <v>1</v>
      </c>
      <c r="R4099" t="s">
        <v>8279</v>
      </c>
      <c r="S4099" s="2">
        <f>IF(E4099=0,0,E4099/D4099*100)</f>
        <v>135.76026666666667</v>
      </c>
      <c r="T4099" s="4">
        <f>IF(E4099=0,0,E4099/P4099)</f>
        <v>97.904038461538462</v>
      </c>
      <c r="U4099" t="str">
        <f>PROPER(LEFT(R4099,(SEARCH("/",R4099)-2)+1))</f>
        <v>Music</v>
      </c>
      <c r="V4099" t="str">
        <f>PROPER(RIGHT(R4099,LEN(R4099)-SEARCH("/",R4099)))</f>
        <v>Indie Rock</v>
      </c>
    </row>
    <row r="4100" spans="1:22" x14ac:dyDescent="0.25">
      <c r="A4100">
        <v>86</v>
      </c>
      <c r="B4100" s="7" t="s">
        <v>88</v>
      </c>
      <c r="C4100" s="7" t="s">
        <v>4197</v>
      </c>
      <c r="D4100" s="4">
        <v>6000</v>
      </c>
      <c r="E4100" s="4">
        <v>6388</v>
      </c>
      <c r="F4100" t="s">
        <v>8219</v>
      </c>
      <c r="G4100" t="s">
        <v>8230</v>
      </c>
      <c r="H4100" t="s">
        <v>8249</v>
      </c>
      <c r="I4100">
        <v>1451226045</v>
      </c>
      <c r="J4100" s="11">
        <f>(((I4100/60)/60)/24)+DATE(1970,1,1)</f>
        <v>42365.59774305555</v>
      </c>
      <c r="K4100">
        <v>1444828845</v>
      </c>
      <c r="L4100" s="15">
        <f>(((K4100/60)/60)/24)+DATE(1970,1,1)</f>
        <v>42291.556076388893</v>
      </c>
      <c r="M4100" s="63">
        <f>DATEDIF(L4100,J4100,"D")</f>
        <v>74</v>
      </c>
      <c r="N4100" s="5">
        <v>74</v>
      </c>
      <c r="O4100" t="b">
        <v>0</v>
      </c>
      <c r="P4100">
        <v>17</v>
      </c>
      <c r="Q4100" t="b">
        <v>1</v>
      </c>
      <c r="R4100" t="s">
        <v>8266</v>
      </c>
      <c r="S4100" s="2">
        <f>IF(E4100=0,0,E4100/D4100*100)</f>
        <v>106.46666666666667</v>
      </c>
      <c r="T4100" s="4">
        <f>IF(E4100=0,0,E4100/P4100)</f>
        <v>375.76470588235293</v>
      </c>
      <c r="U4100" t="str">
        <f>PROPER(LEFT(R4100,(SEARCH("/",R4100)-2)+1))</f>
        <v>Film &amp; Video</v>
      </c>
      <c r="V4100" t="str">
        <f>PROPER(RIGHT(R4100,LEN(R4100)-SEARCH("/",R4100)))</f>
        <v>Shorts</v>
      </c>
    </row>
    <row r="4101" spans="1:22" x14ac:dyDescent="0.25">
      <c r="A4101">
        <v>429</v>
      </c>
      <c r="B4101" s="7" t="s">
        <v>430</v>
      </c>
      <c r="C4101" s="7" t="s">
        <v>4539</v>
      </c>
      <c r="D4101" s="4">
        <v>5000</v>
      </c>
      <c r="E4101" s="4">
        <v>0</v>
      </c>
      <c r="F4101" t="s">
        <v>8221</v>
      </c>
      <c r="G4101" t="s">
        <v>8224</v>
      </c>
      <c r="H4101" t="s">
        <v>8246</v>
      </c>
      <c r="I4101">
        <v>1259297940</v>
      </c>
      <c r="J4101" s="11">
        <f>(((I4101/60)/60)/24)+DATE(1970,1,1)</f>
        <v>40144.207638888889</v>
      </c>
      <c r="K4101">
        <v>1252964282</v>
      </c>
      <c r="L4101" s="15">
        <f>(((K4101/60)/60)/24)+DATE(1970,1,1)</f>
        <v>40070.901412037041</v>
      </c>
      <c r="M4101" s="63">
        <f>DATEDIF(L4101,J4101,"D")</f>
        <v>74</v>
      </c>
      <c r="N4101" s="5">
        <v>74</v>
      </c>
      <c r="O4101" t="b">
        <v>0</v>
      </c>
      <c r="P4101">
        <v>0</v>
      </c>
      <c r="Q4101" t="b">
        <v>0</v>
      </c>
      <c r="R4101" t="s">
        <v>8270</v>
      </c>
      <c r="S4101" s="2">
        <f>IF(E4101=0,0,E4101/D4101*100)</f>
        <v>0</v>
      </c>
      <c r="T4101" s="4">
        <f>IF(E4101=0,0,E4101/P4101)</f>
        <v>0</v>
      </c>
      <c r="U4101" t="str">
        <f>PROPER(LEFT(R4101,(SEARCH("/",R4101)-2)+1))</f>
        <v>Film &amp; Video</v>
      </c>
      <c r="V4101" t="str">
        <f>PROPER(RIGHT(R4101,LEN(R4101)-SEARCH("/",R4101)))</f>
        <v>Animation</v>
      </c>
    </row>
    <row r="4102" spans="1:22" x14ac:dyDescent="0.25">
      <c r="A4102">
        <v>3037</v>
      </c>
      <c r="B4102" s="7" t="s">
        <v>3037</v>
      </c>
      <c r="C4102" s="7" t="s">
        <v>7147</v>
      </c>
      <c r="D4102" s="4">
        <v>500</v>
      </c>
      <c r="E4102" s="4">
        <v>1066</v>
      </c>
      <c r="F4102" t="s">
        <v>8219</v>
      </c>
      <c r="G4102" t="s">
        <v>8224</v>
      </c>
      <c r="H4102" t="s">
        <v>8246</v>
      </c>
      <c r="I4102">
        <v>1285995540</v>
      </c>
      <c r="J4102" s="11">
        <f>(((I4102/60)/60)/24)+DATE(1970,1,1)</f>
        <v>40453.207638888889</v>
      </c>
      <c r="K4102">
        <v>1279574773</v>
      </c>
      <c r="L4102" s="15">
        <f>(((K4102/60)/60)/24)+DATE(1970,1,1)</f>
        <v>40378.893206018518</v>
      </c>
      <c r="M4102" s="63">
        <f>DATEDIF(L4102,J4102,"D")</f>
        <v>75</v>
      </c>
      <c r="N4102" s="5">
        <v>75</v>
      </c>
      <c r="O4102" t="b">
        <v>0</v>
      </c>
      <c r="P4102">
        <v>32</v>
      </c>
      <c r="Q4102" t="b">
        <v>1</v>
      </c>
      <c r="R4102" t="s">
        <v>8303</v>
      </c>
      <c r="S4102" s="2">
        <f>IF(E4102=0,0,E4102/D4102*100)</f>
        <v>213.20000000000002</v>
      </c>
      <c r="T4102" s="4">
        <f>IF(E4102=0,0,E4102/P4102)</f>
        <v>33.3125</v>
      </c>
      <c r="U4102" t="str">
        <f>PROPER(LEFT(R4102,(SEARCH("/",R4102)-2)+1))</f>
        <v>Theater</v>
      </c>
      <c r="V4102" t="str">
        <f>PROPER(RIGHT(R4102,LEN(R4102)-SEARCH("/",R4102)))</f>
        <v>Spaces</v>
      </c>
    </row>
    <row r="4103" spans="1:22" x14ac:dyDescent="0.25">
      <c r="A4103">
        <v>2316</v>
      </c>
      <c r="B4103" s="7" t="s">
        <v>2317</v>
      </c>
      <c r="C4103" s="7" t="s">
        <v>6426</v>
      </c>
      <c r="D4103" s="4">
        <v>15000</v>
      </c>
      <c r="E4103" s="4">
        <v>15606.4</v>
      </c>
      <c r="F4103" t="s">
        <v>8219</v>
      </c>
      <c r="G4103" t="s">
        <v>8224</v>
      </c>
      <c r="H4103" t="s">
        <v>8246</v>
      </c>
      <c r="I4103">
        <v>1260383040</v>
      </c>
      <c r="J4103" s="11">
        <f>(((I4103/60)/60)/24)+DATE(1970,1,1)</f>
        <v>40156.76666666667</v>
      </c>
      <c r="K4103">
        <v>1253726650</v>
      </c>
      <c r="L4103" s="15">
        <f>(((K4103/60)/60)/24)+DATE(1970,1,1)</f>
        <v>40079.725115740745</v>
      </c>
      <c r="M4103" s="63">
        <f>DATEDIF(L4103,J4103,"D")</f>
        <v>77</v>
      </c>
      <c r="N4103" s="5">
        <v>77</v>
      </c>
      <c r="O4103" t="b">
        <v>1</v>
      </c>
      <c r="P4103">
        <v>200</v>
      </c>
      <c r="Q4103" t="b">
        <v>1</v>
      </c>
      <c r="R4103" t="s">
        <v>8279</v>
      </c>
      <c r="S4103" s="2">
        <f>IF(E4103=0,0,E4103/D4103*100)</f>
        <v>104.04266666666666</v>
      </c>
      <c r="T4103" s="4">
        <f>IF(E4103=0,0,E4103/P4103)</f>
        <v>78.031999999999996</v>
      </c>
      <c r="U4103" t="str">
        <f>PROPER(LEFT(R4103,(SEARCH("/",R4103)-2)+1))</f>
        <v>Music</v>
      </c>
      <c r="V4103" t="str">
        <f>PROPER(RIGHT(R4103,LEN(R4103)-SEARCH("/",R4103)))</f>
        <v>Indie Rock</v>
      </c>
    </row>
    <row r="4104" spans="1:22" x14ac:dyDescent="0.25">
      <c r="A4104">
        <v>2290</v>
      </c>
      <c r="B4104" s="7" t="s">
        <v>2291</v>
      </c>
      <c r="C4104" s="7" t="s">
        <v>6400</v>
      </c>
      <c r="D4104" s="4">
        <v>1500</v>
      </c>
      <c r="E4104" s="4">
        <v>1561</v>
      </c>
      <c r="F4104" t="s">
        <v>8219</v>
      </c>
      <c r="G4104" t="s">
        <v>8224</v>
      </c>
      <c r="H4104" t="s">
        <v>8246</v>
      </c>
      <c r="I4104">
        <v>1259686800</v>
      </c>
      <c r="J4104" s="11">
        <f>(((I4104/60)/60)/24)+DATE(1970,1,1)</f>
        <v>40148.708333333336</v>
      </c>
      <c r="K4104">
        <v>1252908330</v>
      </c>
      <c r="L4104" s="15">
        <f>(((K4104/60)/60)/24)+DATE(1970,1,1)</f>
        <v>40070.253819444442</v>
      </c>
      <c r="M4104" s="63">
        <f>DATEDIF(L4104,J4104,"D")</f>
        <v>78</v>
      </c>
      <c r="N4104" s="5">
        <v>78</v>
      </c>
      <c r="O4104" t="b">
        <v>0</v>
      </c>
      <c r="P4104">
        <v>29</v>
      </c>
      <c r="Q4104" t="b">
        <v>1</v>
      </c>
      <c r="R4104" t="s">
        <v>8276</v>
      </c>
      <c r="S4104" s="2">
        <f>IF(E4104=0,0,E4104/D4104*100)</f>
        <v>104.06666666666666</v>
      </c>
      <c r="T4104" s="4">
        <f>IF(E4104=0,0,E4104/P4104)</f>
        <v>53.827586206896555</v>
      </c>
      <c r="U4104" t="str">
        <f>PROPER(LEFT(R4104,(SEARCH("/",R4104)-2)+1))</f>
        <v>Music</v>
      </c>
      <c r="V4104" t="str">
        <f>PROPER(RIGHT(R4104,LEN(R4104)-SEARCH("/",R4104)))</f>
        <v>Rock</v>
      </c>
    </row>
    <row r="4105" spans="1:22" x14ac:dyDescent="0.25">
      <c r="A4105">
        <v>73</v>
      </c>
      <c r="B4105" s="7" t="s">
        <v>75</v>
      </c>
      <c r="C4105" s="7" t="s">
        <v>4184</v>
      </c>
      <c r="D4105" s="4">
        <v>900</v>
      </c>
      <c r="E4105" s="4">
        <v>900</v>
      </c>
      <c r="F4105" t="s">
        <v>8219</v>
      </c>
      <c r="G4105" t="s">
        <v>8224</v>
      </c>
      <c r="H4105" t="s">
        <v>8246</v>
      </c>
      <c r="I4105">
        <v>1304395140</v>
      </c>
      <c r="J4105" s="11">
        <f>(((I4105/60)/60)/24)+DATE(1970,1,1)</f>
        <v>40666.165972222225</v>
      </c>
      <c r="K4105">
        <v>1297620584</v>
      </c>
      <c r="L4105" s="15">
        <f>(((K4105/60)/60)/24)+DATE(1970,1,1)</f>
        <v>40587.75675925926</v>
      </c>
      <c r="M4105" s="63">
        <f>DATEDIF(L4105,J4105,"D")</f>
        <v>79</v>
      </c>
      <c r="N4105" s="5">
        <v>79</v>
      </c>
      <c r="O4105" t="b">
        <v>0</v>
      </c>
      <c r="P4105">
        <v>18</v>
      </c>
      <c r="Q4105" t="b">
        <v>1</v>
      </c>
      <c r="R4105" t="s">
        <v>8266</v>
      </c>
      <c r="S4105" s="2">
        <f>IF(E4105=0,0,E4105/D4105*100)</f>
        <v>100</v>
      </c>
      <c r="T4105" s="4">
        <f>IF(E4105=0,0,E4105/P4105)</f>
        <v>50</v>
      </c>
      <c r="U4105" t="str">
        <f>PROPER(LEFT(R4105,(SEARCH("/",R4105)-2)+1))</f>
        <v>Film &amp; Video</v>
      </c>
      <c r="V4105" t="str">
        <f>PROPER(RIGHT(R4105,LEN(R4105)-SEARCH("/",R4105)))</f>
        <v>Shorts</v>
      </c>
    </row>
    <row r="4106" spans="1:22" x14ac:dyDescent="0.25">
      <c r="A4106">
        <v>249</v>
      </c>
      <c r="B4106" s="7" t="s">
        <v>250</v>
      </c>
      <c r="C4106" s="7" t="s">
        <v>4359</v>
      </c>
      <c r="D4106" s="4">
        <v>10000</v>
      </c>
      <c r="E4106" s="4">
        <v>11292</v>
      </c>
      <c r="F4106" t="s">
        <v>8219</v>
      </c>
      <c r="G4106" t="s">
        <v>8224</v>
      </c>
      <c r="H4106" t="s">
        <v>8246</v>
      </c>
      <c r="I4106">
        <v>1282498800</v>
      </c>
      <c r="J4106" s="11">
        <f>(((I4106/60)/60)/24)+DATE(1970,1,1)</f>
        <v>40412.736111111109</v>
      </c>
      <c r="K4106">
        <v>1275603020</v>
      </c>
      <c r="L4106" s="15">
        <f>(((K4106/60)/60)/24)+DATE(1970,1,1)</f>
        <v>40332.923842592594</v>
      </c>
      <c r="M4106" s="63">
        <f>DATEDIF(L4106,J4106,"D")</f>
        <v>80</v>
      </c>
      <c r="N4106" s="5">
        <v>80</v>
      </c>
      <c r="O4106" t="b">
        <v>1</v>
      </c>
      <c r="P4106">
        <v>235</v>
      </c>
      <c r="Q4106" t="b">
        <v>1</v>
      </c>
      <c r="R4106" t="s">
        <v>8269</v>
      </c>
      <c r="S4106" s="2">
        <f>IF(E4106=0,0,E4106/D4106*100)</f>
        <v>112.92</v>
      </c>
      <c r="T4106" s="4">
        <f>IF(E4106=0,0,E4106/P4106)</f>
        <v>48.051063829787232</v>
      </c>
      <c r="U4106" t="str">
        <f>PROPER(LEFT(R4106,(SEARCH("/",R4106)-2)+1))</f>
        <v>Film &amp; Video</v>
      </c>
      <c r="V4106" t="str">
        <f>PROPER(RIGHT(R4106,LEN(R4106)-SEARCH("/",R4106)))</f>
        <v>Documentary</v>
      </c>
    </row>
    <row r="4107" spans="1:22" x14ac:dyDescent="0.25">
      <c r="A4107">
        <v>281</v>
      </c>
      <c r="B4107" s="7" t="s">
        <v>282</v>
      </c>
      <c r="C4107" s="7" t="s">
        <v>4391</v>
      </c>
      <c r="D4107" s="4">
        <v>5500</v>
      </c>
      <c r="E4107" s="4">
        <v>6632.32</v>
      </c>
      <c r="F4107" t="s">
        <v>8219</v>
      </c>
      <c r="G4107" t="s">
        <v>8224</v>
      </c>
      <c r="H4107" t="s">
        <v>8246</v>
      </c>
      <c r="I4107">
        <v>1249932360</v>
      </c>
      <c r="J4107" s="11">
        <f>(((I4107/60)/60)/24)+DATE(1970,1,1)</f>
        <v>40035.80972222222</v>
      </c>
      <c r="K4107">
        <v>1242532513</v>
      </c>
      <c r="L4107" s="15">
        <f>(((K4107/60)/60)/24)+DATE(1970,1,1)</f>
        <v>39950.163344907407</v>
      </c>
      <c r="M4107" s="63">
        <f>DATEDIF(L4107,J4107,"D")</f>
        <v>85</v>
      </c>
      <c r="N4107" s="5">
        <v>85</v>
      </c>
      <c r="O4107" t="b">
        <v>1</v>
      </c>
      <c r="P4107">
        <v>79</v>
      </c>
      <c r="Q4107" t="b">
        <v>1</v>
      </c>
      <c r="R4107" t="s">
        <v>8269</v>
      </c>
      <c r="S4107" s="2">
        <f>IF(E4107=0,0,E4107/D4107*100)</f>
        <v>120.58763636363636</v>
      </c>
      <c r="T4107" s="4">
        <f>IF(E4107=0,0,E4107/P4107)</f>
        <v>83.953417721518989</v>
      </c>
      <c r="U4107" t="str">
        <f>PROPER(LEFT(R4107,(SEARCH("/",R4107)-2)+1))</f>
        <v>Film &amp; Video</v>
      </c>
      <c r="V4107" t="str">
        <f>PROPER(RIGHT(R4107,LEN(R4107)-SEARCH("/",R4107)))</f>
        <v>Documentary</v>
      </c>
    </row>
    <row r="4108" spans="1:22" x14ac:dyDescent="0.25">
      <c r="A4108">
        <v>266</v>
      </c>
      <c r="B4108" s="7" t="s">
        <v>267</v>
      </c>
      <c r="C4108" s="7" t="s">
        <v>4376</v>
      </c>
      <c r="D4108" s="4">
        <v>1000</v>
      </c>
      <c r="E4108" s="4">
        <v>1455</v>
      </c>
      <c r="F4108" t="s">
        <v>8219</v>
      </c>
      <c r="G4108" t="s">
        <v>8224</v>
      </c>
      <c r="H4108" t="s">
        <v>8246</v>
      </c>
      <c r="I4108">
        <v>1271994660</v>
      </c>
      <c r="J4108" s="11">
        <f>(((I4108/60)/60)/24)+DATE(1970,1,1)</f>
        <v>40291.160416666666</v>
      </c>
      <c r="K4108">
        <v>1264565507</v>
      </c>
      <c r="L4108" s="15">
        <f>(((K4108/60)/60)/24)+DATE(1970,1,1)</f>
        <v>40205.174849537041</v>
      </c>
      <c r="M4108" s="63">
        <f>DATEDIF(L4108,J4108,"D")</f>
        <v>86</v>
      </c>
      <c r="N4108" s="5">
        <v>86</v>
      </c>
      <c r="O4108" t="b">
        <v>1</v>
      </c>
      <c r="P4108">
        <v>36</v>
      </c>
      <c r="Q4108" t="b">
        <v>1</v>
      </c>
      <c r="R4108" t="s">
        <v>8269</v>
      </c>
      <c r="S4108" s="2">
        <f>IF(E4108=0,0,E4108/D4108*100)</f>
        <v>145.5</v>
      </c>
      <c r="T4108" s="4">
        <f>IF(E4108=0,0,E4108/P4108)</f>
        <v>40.416666666666664</v>
      </c>
      <c r="U4108" t="str">
        <f>PROPER(LEFT(R4108,(SEARCH("/",R4108)-2)+1))</f>
        <v>Film &amp; Video</v>
      </c>
      <c r="V4108" t="str">
        <f>PROPER(RIGHT(R4108,LEN(R4108)-SEARCH("/",R4108)))</f>
        <v>Documentary</v>
      </c>
    </row>
    <row r="4109" spans="1:22" x14ac:dyDescent="0.25">
      <c r="A4109">
        <v>892</v>
      </c>
      <c r="B4109" s="7" t="s">
        <v>893</v>
      </c>
      <c r="C4109" s="7" t="s">
        <v>5002</v>
      </c>
      <c r="D4109" s="4">
        <v>6000</v>
      </c>
      <c r="E4109" s="4">
        <v>2445</v>
      </c>
      <c r="F4109" t="s">
        <v>8221</v>
      </c>
      <c r="G4109" t="s">
        <v>8224</v>
      </c>
      <c r="H4109" t="s">
        <v>8246</v>
      </c>
      <c r="I4109">
        <v>1280635200</v>
      </c>
      <c r="J4109" s="11">
        <f>(((I4109/60)/60)/24)+DATE(1970,1,1)</f>
        <v>40391.166666666664</v>
      </c>
      <c r="K4109">
        <v>1273121283</v>
      </c>
      <c r="L4109" s="15">
        <f>(((K4109/60)/60)/24)+DATE(1970,1,1)</f>
        <v>40304.20003472222</v>
      </c>
      <c r="M4109" s="63">
        <f>DATEDIF(L4109,J4109,"D")</f>
        <v>87</v>
      </c>
      <c r="N4109" s="5">
        <v>87</v>
      </c>
      <c r="O4109" t="b">
        <v>0</v>
      </c>
      <c r="P4109">
        <v>17</v>
      </c>
      <c r="Q4109" t="b">
        <v>0</v>
      </c>
      <c r="R4109" t="s">
        <v>8279</v>
      </c>
      <c r="S4109" s="2">
        <f>IF(E4109=0,0,E4109/D4109*100)</f>
        <v>40.75</v>
      </c>
      <c r="T4109" s="4">
        <f>IF(E4109=0,0,E4109/P4109)</f>
        <v>143.8235294117647</v>
      </c>
      <c r="U4109" t="str">
        <f>PROPER(LEFT(R4109,(SEARCH("/",R4109)-2)+1))</f>
        <v>Music</v>
      </c>
      <c r="V4109" t="str">
        <f>PROPER(RIGHT(R4109,LEN(R4109)-SEARCH("/",R4109)))</f>
        <v>Indie Rock</v>
      </c>
    </row>
    <row r="4110" spans="1:22" x14ac:dyDescent="0.25">
      <c r="A4110">
        <v>319</v>
      </c>
      <c r="B4110" s="7" t="s">
        <v>320</v>
      </c>
      <c r="C4110" s="7" t="s">
        <v>4429</v>
      </c>
      <c r="D4110" s="4">
        <v>5000</v>
      </c>
      <c r="E4110" s="4">
        <v>5634</v>
      </c>
      <c r="F4110" t="s">
        <v>8219</v>
      </c>
      <c r="G4110" t="s">
        <v>8224</v>
      </c>
      <c r="H4110" t="s">
        <v>8246</v>
      </c>
      <c r="I4110">
        <v>1265097540</v>
      </c>
      <c r="J4110" s="11">
        <f>(((I4110/60)/60)/24)+DATE(1970,1,1)</f>
        <v>40211.332638888889</v>
      </c>
      <c r="K4110">
        <v>1257538029</v>
      </c>
      <c r="L4110" s="15">
        <f>(((K4110/60)/60)/24)+DATE(1970,1,1)</f>
        <v>40123.83829861111</v>
      </c>
      <c r="M4110" s="63">
        <f>DATEDIF(L4110,J4110,"D")</f>
        <v>88</v>
      </c>
      <c r="N4110" s="5">
        <v>88</v>
      </c>
      <c r="O4110" t="b">
        <v>1</v>
      </c>
      <c r="P4110">
        <v>51</v>
      </c>
      <c r="Q4110" t="b">
        <v>1</v>
      </c>
      <c r="R4110" t="s">
        <v>8269</v>
      </c>
      <c r="S4110" s="2">
        <f>IF(E4110=0,0,E4110/D4110*100)</f>
        <v>112.68</v>
      </c>
      <c r="T4110" s="4">
        <f>IF(E4110=0,0,E4110/P4110)</f>
        <v>110.47058823529412</v>
      </c>
      <c r="U4110" t="str">
        <f>PROPER(LEFT(R4110,(SEARCH("/",R4110)-2)+1))</f>
        <v>Film &amp; Video</v>
      </c>
      <c r="V4110" t="str">
        <f>PROPER(RIGHT(R4110,LEN(R4110)-SEARCH("/",R4110)))</f>
        <v>Documentary</v>
      </c>
    </row>
    <row r="4111" spans="1:22" x14ac:dyDescent="0.25">
      <c r="A4111">
        <v>117</v>
      </c>
      <c r="B4111" s="7" t="s">
        <v>119</v>
      </c>
      <c r="C4111" s="7" t="s">
        <v>4228</v>
      </c>
      <c r="D4111" s="4">
        <v>4500</v>
      </c>
      <c r="E4111" s="4">
        <v>4522.22</v>
      </c>
      <c r="F4111" t="s">
        <v>8219</v>
      </c>
      <c r="G4111" t="s">
        <v>8224</v>
      </c>
      <c r="H4111" t="s">
        <v>8246</v>
      </c>
      <c r="I4111">
        <v>1276110000</v>
      </c>
      <c r="J4111" s="11">
        <f>(((I4111/60)/60)/24)+DATE(1970,1,1)</f>
        <v>40338.791666666664</v>
      </c>
      <c r="K4111">
        <v>1268337744</v>
      </c>
      <c r="L4111" s="15">
        <f>(((K4111/60)/60)/24)+DATE(1970,1,1)</f>
        <v>40248.834999999999</v>
      </c>
      <c r="M4111" s="63">
        <f>DATEDIF(L4111,J4111,"D")</f>
        <v>90</v>
      </c>
      <c r="N4111" s="5">
        <v>90</v>
      </c>
      <c r="O4111" t="b">
        <v>0</v>
      </c>
      <c r="P4111">
        <v>27</v>
      </c>
      <c r="Q4111" t="b">
        <v>1</v>
      </c>
      <c r="R4111" t="s">
        <v>8266</v>
      </c>
      <c r="S4111" s="2">
        <f>IF(E4111=0,0,E4111/D4111*100)</f>
        <v>100.49377777777779</v>
      </c>
      <c r="T4111" s="4">
        <f>IF(E4111=0,0,E4111/P4111)</f>
        <v>167.48962962962963</v>
      </c>
      <c r="U4111" t="str">
        <f>PROPER(LEFT(R4111,(SEARCH("/",R4111)-2)+1))</f>
        <v>Film &amp; Video</v>
      </c>
      <c r="V4111" t="str">
        <f>PROPER(RIGHT(R4111,LEN(R4111)-SEARCH("/",R4111)))</f>
        <v>Shorts</v>
      </c>
    </row>
    <row r="4112" spans="1:22" x14ac:dyDescent="0.25">
      <c r="A4112">
        <v>1280</v>
      </c>
      <c r="B4112" s="7" t="s">
        <v>1281</v>
      </c>
      <c r="C4112" s="7" t="s">
        <v>5390</v>
      </c>
      <c r="D4112" s="4">
        <v>15000</v>
      </c>
      <c r="E4112" s="4">
        <v>16636.78</v>
      </c>
      <c r="F4112" t="s">
        <v>8219</v>
      </c>
      <c r="G4112" t="s">
        <v>8224</v>
      </c>
      <c r="H4112" t="s">
        <v>8246</v>
      </c>
      <c r="I4112">
        <v>1299003054</v>
      </c>
      <c r="J4112" s="11">
        <f>(((I4112/60)/60)/24)+DATE(1970,1,1)</f>
        <v>40603.757569444446</v>
      </c>
      <c r="K4112">
        <v>1291227054</v>
      </c>
      <c r="L4112" s="15">
        <f>(((K4112/60)/60)/24)+DATE(1970,1,1)</f>
        <v>40513.757569444446</v>
      </c>
      <c r="M4112" s="63">
        <f>DATEDIF(L4112,J4112,"D")</f>
        <v>90</v>
      </c>
      <c r="N4112" s="5">
        <v>90</v>
      </c>
      <c r="O4112" t="b">
        <v>1</v>
      </c>
      <c r="P4112">
        <v>130</v>
      </c>
      <c r="Q4112" t="b">
        <v>1</v>
      </c>
      <c r="R4112" t="s">
        <v>8276</v>
      </c>
      <c r="S4112" s="2">
        <f>IF(E4112=0,0,E4112/D4112*100)</f>
        <v>110.91186666666665</v>
      </c>
      <c r="T4112" s="4">
        <f>IF(E4112=0,0,E4112/P4112)</f>
        <v>127.97523076923076</v>
      </c>
      <c r="U4112" t="str">
        <f>PROPER(LEFT(R4112,(SEARCH("/",R4112)-2)+1))</f>
        <v>Music</v>
      </c>
      <c r="V4112" t="str">
        <f>PROPER(RIGHT(R4112,LEN(R4112)-SEARCH("/",R4112)))</f>
        <v>Rock</v>
      </c>
    </row>
    <row r="4113" spans="1:22" x14ac:dyDescent="0.25">
      <c r="A4113">
        <v>1606</v>
      </c>
      <c r="B4113" s="7" t="s">
        <v>1607</v>
      </c>
      <c r="C4113" s="7" t="s">
        <v>5716</v>
      </c>
      <c r="D4113" s="4">
        <v>8000</v>
      </c>
      <c r="E4113" s="4">
        <v>8080.33</v>
      </c>
      <c r="F4113" t="s">
        <v>8219</v>
      </c>
      <c r="G4113" t="s">
        <v>8224</v>
      </c>
      <c r="H4113" t="s">
        <v>8246</v>
      </c>
      <c r="I4113">
        <v>1300930838</v>
      </c>
      <c r="J4113" s="11">
        <f>(((I4113/60)/60)/24)+DATE(1970,1,1)</f>
        <v>40626.069884259261</v>
      </c>
      <c r="K4113">
        <v>1293158438</v>
      </c>
      <c r="L4113" s="15">
        <f>(((K4113/60)/60)/24)+DATE(1970,1,1)</f>
        <v>40536.111550925925</v>
      </c>
      <c r="M4113" s="63">
        <f>DATEDIF(L4113,J4113,"D")</f>
        <v>90</v>
      </c>
      <c r="N4113" s="5">
        <v>90</v>
      </c>
      <c r="O4113" t="b">
        <v>0</v>
      </c>
      <c r="P4113">
        <v>92</v>
      </c>
      <c r="Q4113" t="b">
        <v>1</v>
      </c>
      <c r="R4113" t="s">
        <v>8276</v>
      </c>
      <c r="S4113" s="2">
        <f>IF(E4113=0,0,E4113/D4113*100)</f>
        <v>101.004125</v>
      </c>
      <c r="T4113" s="4">
        <f>IF(E4113=0,0,E4113/P4113)</f>
        <v>87.829673913043479</v>
      </c>
      <c r="U4113" t="str">
        <f>PROPER(LEFT(R4113,(SEARCH("/",R4113)-2)+1))</f>
        <v>Music</v>
      </c>
      <c r="V4113" t="str">
        <f>PROPER(RIGHT(R4113,LEN(R4113)-SEARCH("/",R4113)))</f>
        <v>Rock</v>
      </c>
    </row>
    <row r="4114" spans="1:22" x14ac:dyDescent="0.25">
      <c r="A4114">
        <v>1942</v>
      </c>
      <c r="B4114" s="7" t="s">
        <v>1943</v>
      </c>
      <c r="C4114" s="7" t="s">
        <v>6052</v>
      </c>
      <c r="D4114" s="4">
        <v>6000</v>
      </c>
      <c r="E4114" s="4">
        <v>8306.42</v>
      </c>
      <c r="F4114" t="s">
        <v>8219</v>
      </c>
      <c r="G4114" t="s">
        <v>8224</v>
      </c>
      <c r="H4114" t="s">
        <v>8246</v>
      </c>
      <c r="I4114">
        <v>1309809140</v>
      </c>
      <c r="J4114" s="11">
        <f>(((I4114/60)/60)/24)+DATE(1970,1,1)</f>
        <v>40728.828009259261</v>
      </c>
      <c r="K4114">
        <v>1302033140</v>
      </c>
      <c r="L4114" s="15">
        <f>(((K4114/60)/60)/24)+DATE(1970,1,1)</f>
        <v>40638.828009259261</v>
      </c>
      <c r="M4114" s="63">
        <f>DATEDIF(L4114,J4114,"D")</f>
        <v>90</v>
      </c>
      <c r="N4114" s="5">
        <v>90</v>
      </c>
      <c r="O4114" t="b">
        <v>1</v>
      </c>
      <c r="P4114">
        <v>95</v>
      </c>
      <c r="Q4114" t="b">
        <v>1</v>
      </c>
      <c r="R4114" t="s">
        <v>8295</v>
      </c>
      <c r="S4114" s="2">
        <f>IF(E4114=0,0,E4114/D4114*100)</f>
        <v>138.44033333333334</v>
      </c>
      <c r="T4114" s="4">
        <f>IF(E4114=0,0,E4114/P4114)</f>
        <v>87.436000000000007</v>
      </c>
      <c r="U4114" t="str">
        <f>PROPER(LEFT(R4114,(SEARCH("/",R4114)-2)+1))</f>
        <v>Technology</v>
      </c>
      <c r="V4114" t="str">
        <f>PROPER(RIGHT(R4114,LEN(R4114)-SEARCH("/",R4114)))</f>
        <v>Hardware</v>
      </c>
    </row>
    <row r="4115" spans="1:22" x14ac:dyDescent="0.25">
      <c r="A4115">
        <v>3150</v>
      </c>
      <c r="B4115" s="7" t="s">
        <v>3150</v>
      </c>
      <c r="C4115" s="7" t="s">
        <v>7260</v>
      </c>
      <c r="D4115" s="4">
        <v>3500</v>
      </c>
      <c r="E4115" s="4">
        <v>3535</v>
      </c>
      <c r="F4115" t="s">
        <v>8219</v>
      </c>
      <c r="G4115" t="s">
        <v>8224</v>
      </c>
      <c r="H4115" t="s">
        <v>8246</v>
      </c>
      <c r="I4115">
        <v>1295928000</v>
      </c>
      <c r="J4115" s="11">
        <f>(((I4115/60)/60)/24)+DATE(1970,1,1)</f>
        <v>40568.166666666664</v>
      </c>
      <c r="K4115">
        <v>1288160403</v>
      </c>
      <c r="L4115" s="15">
        <f>(((K4115/60)/60)/24)+DATE(1970,1,1)</f>
        <v>40478.263923611114</v>
      </c>
      <c r="M4115" s="63">
        <f>DATEDIF(L4115,J4115,"D")</f>
        <v>90</v>
      </c>
      <c r="N4115" s="5">
        <v>90</v>
      </c>
      <c r="O4115" t="b">
        <v>1</v>
      </c>
      <c r="P4115">
        <v>104</v>
      </c>
      <c r="Q4115" t="b">
        <v>1</v>
      </c>
      <c r="R4115" t="s">
        <v>8271</v>
      </c>
      <c r="S4115" s="2">
        <f>IF(E4115=0,0,E4115/D4115*100)</f>
        <v>101</v>
      </c>
      <c r="T4115" s="4">
        <f>IF(E4115=0,0,E4115/P4115)</f>
        <v>33.990384615384613</v>
      </c>
      <c r="U4115" t="str">
        <f>PROPER(LEFT(R4115,(SEARCH("/",R4115)-2)+1))</f>
        <v>Theater</v>
      </c>
      <c r="V4115" t="str">
        <f>PROPER(RIGHT(R4115,LEN(R4115)-SEARCH("/",R4115)))</f>
        <v>Plays</v>
      </c>
    </row>
    <row r="4119" spans="1:22" x14ac:dyDescent="0.25">
      <c r="E4119" s="3"/>
    </row>
  </sheetData>
  <autoFilter ref="A1:V4115" xr:uid="{DB484924-2929-4971-9167-D4C5F0C54A3A}">
    <sortState xmlns:xlrd2="http://schemas.microsoft.com/office/spreadsheetml/2017/richdata2" ref="A2:V4115">
      <sortCondition ref="M1:M4115"/>
    </sortState>
  </autoFilter>
  <conditionalFormatting sqref="F1:F1048576"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S1:S1048576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U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V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21E6-7AA7-4D4A-8E49-08EF866B35B8}">
  <sheetPr codeName="Sheet6"/>
  <dimension ref="A1:I15"/>
  <sheetViews>
    <sheetView workbookViewId="0">
      <selection activeCell="L34" sqref="L34"/>
    </sheetView>
  </sheetViews>
  <sheetFormatPr defaultColWidth="9.28515625" defaultRowHeight="15" x14ac:dyDescent="0.25"/>
  <cols>
    <col min="1" max="1" width="30.5703125" bestFit="1" customWidth="1"/>
    <col min="2" max="2" width="10.7109375" bestFit="1" customWidth="1"/>
    <col min="3" max="3" width="8.28515625" bestFit="1" customWidth="1"/>
    <col min="4" max="4" width="9.5703125" bestFit="1" customWidth="1"/>
    <col min="5" max="5" width="13.85546875" bestFit="1" customWidth="1"/>
    <col min="6" max="6" width="22.140625" bestFit="1" customWidth="1"/>
    <col min="7" max="7" width="17.85546875" bestFit="1" customWidth="1"/>
    <col min="8" max="8" width="20.85546875" bestFit="1" customWidth="1"/>
  </cols>
  <sheetData>
    <row r="1" spans="1:9" x14ac:dyDescent="0.25">
      <c r="B1" s="19" t="s">
        <v>8398</v>
      </c>
      <c r="C1" s="19" t="s">
        <v>8399</v>
      </c>
      <c r="D1" s="19" t="s">
        <v>8399</v>
      </c>
    </row>
    <row r="2" spans="1:9" ht="15.75" x14ac:dyDescent="0.25">
      <c r="A2" s="17" t="s">
        <v>8382</v>
      </c>
      <c r="B2" s="18" t="s">
        <v>8397</v>
      </c>
      <c r="C2" s="18" t="s">
        <v>8401</v>
      </c>
      <c r="D2" s="18" t="s">
        <v>8400</v>
      </c>
      <c r="E2" s="17" t="s">
        <v>8383</v>
      </c>
      <c r="F2" s="17" t="s">
        <v>8384</v>
      </c>
      <c r="G2" s="17" t="s">
        <v>8385</v>
      </c>
      <c r="H2" s="17" t="s">
        <v>8386</v>
      </c>
    </row>
    <row r="3" spans="1:9" x14ac:dyDescent="0.25">
      <c r="A3" t="s">
        <v>8403</v>
      </c>
      <c r="B3">
        <f>COUNTIFS(state,B2,Goal,"&lt;1000")</f>
        <v>322</v>
      </c>
      <c r="C3">
        <f>COUNTIFS(state,C2,Goal,"&lt;1000")</f>
        <v>113</v>
      </c>
      <c r="D3">
        <f>COUNTIFS(state,D2,Goal,"&lt;1000")</f>
        <v>18</v>
      </c>
      <c r="E3">
        <f>SUM(B3:D3)</f>
        <v>453</v>
      </c>
      <c r="F3" s="20">
        <f>B3/E3</f>
        <v>0.71081677704194257</v>
      </c>
      <c r="G3" s="20">
        <f>C3/E3</f>
        <v>0.24944812362030905</v>
      </c>
      <c r="H3" s="20">
        <f>D3/E3</f>
        <v>3.9735099337748346E-2</v>
      </c>
      <c r="I3" s="21"/>
    </row>
    <row r="4" spans="1:9" x14ac:dyDescent="0.25">
      <c r="A4" t="s">
        <v>8387</v>
      </c>
      <c r="B4">
        <f>COUNTIFS(state,B2,Goal,"&gt;=1000",Goal,"&lt;5000")</f>
        <v>932</v>
      </c>
      <c r="C4">
        <f>COUNTIFS(state,C2,Goal,"&gt;=1000",Goal,"&lt;5000")</f>
        <v>420</v>
      </c>
      <c r="D4">
        <f>COUNTIFS(state,D2,Goal,"&gt;=1000",Goal,"&lt;5000")</f>
        <v>60</v>
      </c>
      <c r="E4">
        <f t="shared" ref="E4:E14" si="0">SUM(B4:D4)</f>
        <v>1412</v>
      </c>
      <c r="F4" s="20">
        <f t="shared" ref="F4:F14" si="1">B4/E4</f>
        <v>0.66005665722379603</v>
      </c>
      <c r="G4" s="20">
        <f t="shared" ref="G4:G14" si="2">C4/E4</f>
        <v>0.29745042492917845</v>
      </c>
      <c r="H4" s="20">
        <f t="shared" ref="H4:H14" si="3">D4/E4</f>
        <v>4.2492917847025496E-2</v>
      </c>
      <c r="I4" s="21"/>
    </row>
    <row r="5" spans="1:9" x14ac:dyDescent="0.25">
      <c r="A5" t="s">
        <v>8388</v>
      </c>
      <c r="B5">
        <f>COUNTIFS(state,B2,Goal,"&gt;=5000",Goal,"&lt;10000")</f>
        <v>381</v>
      </c>
      <c r="C5">
        <f>COUNTIFS(state,C2,Goal,"&gt;=5000",Goal,"&lt;10000")</f>
        <v>283</v>
      </c>
      <c r="D5">
        <f>COUNTIFS(state,D2,Goal,"&gt;=5000",Goal,"&lt;10000")</f>
        <v>52</v>
      </c>
      <c r="E5">
        <f t="shared" si="0"/>
        <v>716</v>
      </c>
      <c r="F5" s="20">
        <f t="shared" si="1"/>
        <v>0.53212290502793291</v>
      </c>
      <c r="G5" s="20">
        <f t="shared" si="2"/>
        <v>0.39525139664804471</v>
      </c>
      <c r="H5" s="20">
        <f t="shared" si="3"/>
        <v>7.2625698324022353E-2</v>
      </c>
      <c r="I5" s="21"/>
    </row>
    <row r="6" spans="1:9" x14ac:dyDescent="0.25">
      <c r="A6" t="s">
        <v>8389</v>
      </c>
      <c r="B6">
        <f>COUNTIFS(state,B2,Goal,"&gt;=10000",Goal,"&lt;15000")</f>
        <v>168</v>
      </c>
      <c r="C6">
        <f>COUNTIFS(state,C2,Goal,"&gt;=10000",Goal,"&lt;15000")</f>
        <v>144</v>
      </c>
      <c r="D6">
        <f>COUNTIFS(state,D2,Goal,"&gt;=10000",Goal,"&lt;15000")</f>
        <v>40</v>
      </c>
      <c r="E6">
        <f t="shared" si="0"/>
        <v>352</v>
      </c>
      <c r="F6" s="20">
        <f t="shared" si="1"/>
        <v>0.47727272727272729</v>
      </c>
      <c r="G6" s="20">
        <f t="shared" si="2"/>
        <v>0.40909090909090912</v>
      </c>
      <c r="H6" s="20">
        <f t="shared" si="3"/>
        <v>0.11363636363636363</v>
      </c>
      <c r="I6" s="21"/>
    </row>
    <row r="7" spans="1:9" x14ac:dyDescent="0.25">
      <c r="A7" t="s">
        <v>8390</v>
      </c>
      <c r="B7">
        <f>COUNTIFS(state,B2,Goal,"&gt;=15000",Goal,"&lt;20000")</f>
        <v>94</v>
      </c>
      <c r="C7">
        <f>COUNTIFS(state,C2,Goal,"&gt;=15000",Goal,"&lt;20000")</f>
        <v>90</v>
      </c>
      <c r="D7">
        <f>COUNTIFS(state,D2,Goal,"&gt;=15000",Goal,"&lt;20000")</f>
        <v>17</v>
      </c>
      <c r="E7">
        <f t="shared" si="0"/>
        <v>201</v>
      </c>
      <c r="F7" s="20">
        <f t="shared" si="1"/>
        <v>0.46766169154228854</v>
      </c>
      <c r="G7" s="20">
        <f t="shared" si="2"/>
        <v>0.44776119402985076</v>
      </c>
      <c r="H7" s="20">
        <f t="shared" si="3"/>
        <v>8.45771144278607E-2</v>
      </c>
      <c r="I7" s="21"/>
    </row>
    <row r="8" spans="1:9" x14ac:dyDescent="0.25">
      <c r="A8" t="s">
        <v>8391</v>
      </c>
      <c r="B8">
        <f>COUNTIFS(state,B2,Goal,"&gt;=20000",Goal,"&lt;25000")</f>
        <v>62</v>
      </c>
      <c r="C8">
        <f>COUNTIFS(state,C2,Goal,"&gt;=20000",Goal,"&lt;25000")</f>
        <v>72</v>
      </c>
      <c r="D8">
        <f>COUNTIFS(state,D2,Goal,"&gt;=20000",Goal,"&lt;25000")</f>
        <v>14</v>
      </c>
      <c r="E8">
        <f t="shared" si="0"/>
        <v>148</v>
      </c>
      <c r="F8" s="20">
        <f t="shared" si="1"/>
        <v>0.41891891891891891</v>
      </c>
      <c r="G8" s="20">
        <f t="shared" si="2"/>
        <v>0.48648648648648651</v>
      </c>
      <c r="H8" s="20">
        <f t="shared" si="3"/>
        <v>9.45945945945946E-2</v>
      </c>
      <c r="I8" s="21"/>
    </row>
    <row r="9" spans="1:9" x14ac:dyDescent="0.25">
      <c r="A9" t="s">
        <v>8392</v>
      </c>
      <c r="B9">
        <f>COUNTIFS(state,B2,Goal,"&gt;=25000",Goal,"&lt;30000")</f>
        <v>55</v>
      </c>
      <c r="C9">
        <f>COUNTIFS(state,C2,Goal,"&gt;=25000",Goal,"&lt;30000")</f>
        <v>64</v>
      </c>
      <c r="D9">
        <f>COUNTIFS(state,D2,Goal,"&gt;=25000",Goal,"&lt;30000")</f>
        <v>18</v>
      </c>
      <c r="E9">
        <f t="shared" si="0"/>
        <v>137</v>
      </c>
      <c r="F9" s="20">
        <f t="shared" si="1"/>
        <v>0.40145985401459855</v>
      </c>
      <c r="G9" s="20">
        <f t="shared" si="2"/>
        <v>0.46715328467153283</v>
      </c>
      <c r="H9" s="20">
        <f t="shared" si="3"/>
        <v>0.13138686131386862</v>
      </c>
      <c r="I9" s="21"/>
    </row>
    <row r="10" spans="1:9" x14ac:dyDescent="0.25">
      <c r="A10" t="s">
        <v>8393</v>
      </c>
      <c r="B10">
        <f>COUNTIFS(state,B2,Goal,"&gt;=30000",Goal,"&lt;35000")</f>
        <v>32</v>
      </c>
      <c r="C10">
        <f>COUNTIFS(state,C2,Goal,"&gt;=30000",Goal,"&lt;35000")</f>
        <v>37</v>
      </c>
      <c r="D10">
        <f>COUNTIFS(state,D2,Goal,"&gt;=30000",Goal,"&lt;35000")</f>
        <v>13</v>
      </c>
      <c r="E10">
        <f t="shared" si="0"/>
        <v>82</v>
      </c>
      <c r="F10" s="20">
        <f t="shared" si="1"/>
        <v>0.3902439024390244</v>
      </c>
      <c r="G10" s="20">
        <f t="shared" si="2"/>
        <v>0.45121951219512196</v>
      </c>
      <c r="H10" s="20">
        <f t="shared" si="3"/>
        <v>0.15853658536585366</v>
      </c>
      <c r="I10" s="21"/>
    </row>
    <row r="11" spans="1:9" x14ac:dyDescent="0.25">
      <c r="A11" t="s">
        <v>8394</v>
      </c>
      <c r="B11">
        <f>COUNTIFS(state,B2,Goal,"&gt;=35000",Goal,"&lt;40000")</f>
        <v>26</v>
      </c>
      <c r="C11">
        <f>COUNTIFS(state,C2,Goal,"&gt;=35000",Goal,"&lt;40000")</f>
        <v>22</v>
      </c>
      <c r="D11">
        <f>COUNTIFS(state,D2,Goal,"&gt;=35000",Goal,"&lt;40000")</f>
        <v>7</v>
      </c>
      <c r="E11">
        <f t="shared" si="0"/>
        <v>55</v>
      </c>
      <c r="F11" s="20">
        <f t="shared" si="1"/>
        <v>0.47272727272727272</v>
      </c>
      <c r="G11" s="20">
        <f t="shared" si="2"/>
        <v>0.4</v>
      </c>
      <c r="H11" s="20">
        <f t="shared" si="3"/>
        <v>0.12727272727272726</v>
      </c>
      <c r="I11" s="21"/>
    </row>
    <row r="12" spans="1:9" x14ac:dyDescent="0.25">
      <c r="A12" t="s">
        <v>8395</v>
      </c>
      <c r="B12">
        <f>COUNTIFS(state,B2,Goal,"&gt;=40000",Goal,"&lt;44999")</f>
        <v>21</v>
      </c>
      <c r="C12">
        <f>COUNTIFS(state,C2,Goal,"&gt;=40000",Goal,"&lt;44999")</f>
        <v>16</v>
      </c>
      <c r="D12">
        <f>COUNTIFS(state,D2,Goal,"&gt;=40000",Goal,"&lt;44999")</f>
        <v>6</v>
      </c>
      <c r="E12">
        <f t="shared" si="0"/>
        <v>43</v>
      </c>
      <c r="F12" s="20">
        <f t="shared" si="1"/>
        <v>0.48837209302325579</v>
      </c>
      <c r="G12" s="20">
        <f t="shared" si="2"/>
        <v>0.37209302325581395</v>
      </c>
      <c r="H12" s="20">
        <f t="shared" si="3"/>
        <v>0.13953488372093023</v>
      </c>
      <c r="I12" s="21"/>
    </row>
    <row r="13" spans="1:9" x14ac:dyDescent="0.25">
      <c r="A13" t="s">
        <v>8396</v>
      </c>
      <c r="B13">
        <f>COUNTIFS(state,B2,Goal,"&gt;=45000",Goal,"&lt;50000")</f>
        <v>6</v>
      </c>
      <c r="C13">
        <f>COUNTIFS(state,C2,Goal,"&gt;=45000",Goal,"&lt;50000")</f>
        <v>11</v>
      </c>
      <c r="D13">
        <f>COUNTIFS(state,D2,Goal,"&gt;=45000",Goal,"&lt;50000")</f>
        <v>4</v>
      </c>
      <c r="E13">
        <f t="shared" si="0"/>
        <v>21</v>
      </c>
      <c r="F13" s="20">
        <f t="shared" si="1"/>
        <v>0.2857142857142857</v>
      </c>
      <c r="G13" s="20">
        <f t="shared" si="2"/>
        <v>0.52380952380952384</v>
      </c>
      <c r="H13" s="20">
        <f t="shared" si="3"/>
        <v>0.19047619047619047</v>
      </c>
      <c r="I13" s="21"/>
    </row>
    <row r="14" spans="1:9" x14ac:dyDescent="0.25">
      <c r="A14" t="s">
        <v>8402</v>
      </c>
      <c r="B14">
        <f>COUNTIFS(state,B2,Goal,"&gt;=50000")</f>
        <v>86</v>
      </c>
      <c r="C14">
        <f>COUNTIFS(state,C2,Goal,"&gt;=50000")</f>
        <v>258</v>
      </c>
      <c r="D14">
        <f>COUNTIFS(state,D2,Goal,"&gt;=50000")</f>
        <v>100</v>
      </c>
      <c r="E14">
        <f t="shared" si="0"/>
        <v>444</v>
      </c>
      <c r="F14" s="20">
        <f t="shared" si="1"/>
        <v>0.19369369369369369</v>
      </c>
      <c r="G14" s="20">
        <f t="shared" si="2"/>
        <v>0.58108108108108103</v>
      </c>
      <c r="H14" s="20">
        <f t="shared" si="3"/>
        <v>0.22522522522522523</v>
      </c>
      <c r="I14" s="21"/>
    </row>
    <row r="15" spans="1:9" x14ac:dyDescent="0.25">
      <c r="F15" s="20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22941-3163-4F2E-B6DD-EA513C638F8B}">
  <dimension ref="A3:K2190"/>
  <sheetViews>
    <sheetView topLeftCell="A4" zoomScale="85" zoomScaleNormal="85" workbookViewId="0">
      <selection activeCell="I1534" sqref="I5:I1534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8.28515625" customWidth="1"/>
    <col min="4" max="4" width="14" bestFit="1" customWidth="1"/>
    <col min="5" max="5" width="13.42578125" bestFit="1" customWidth="1"/>
    <col min="6" max="6" width="2.140625" customWidth="1"/>
    <col min="7" max="7" width="13.42578125" bestFit="1" customWidth="1"/>
    <col min="9" max="9" width="20.5703125" bestFit="1" customWidth="1"/>
    <col min="10" max="10" width="16.28515625" bestFit="1" customWidth="1"/>
  </cols>
  <sheetData>
    <row r="3" spans="1:11" hidden="1" x14ac:dyDescent="0.25">
      <c r="A3" s="9" t="s">
        <v>8404</v>
      </c>
      <c r="B3" s="9" t="s">
        <v>8322</v>
      </c>
      <c r="I3" s="9" t="s">
        <v>8404</v>
      </c>
      <c r="J3" s="9" t="s">
        <v>8322</v>
      </c>
    </row>
    <row r="4" spans="1:11" x14ac:dyDescent="0.25">
      <c r="A4" s="9" t="s">
        <v>8368</v>
      </c>
      <c r="B4" t="s">
        <v>8219</v>
      </c>
      <c r="I4" s="9" t="s">
        <v>8368</v>
      </c>
      <c r="J4" t="s">
        <v>8405</v>
      </c>
    </row>
    <row r="5" spans="1:11" ht="15.75" x14ac:dyDescent="0.25">
      <c r="A5" s="10">
        <v>0</v>
      </c>
      <c r="B5" s="5">
        <v>182</v>
      </c>
      <c r="C5" s="5"/>
      <c r="E5" s="22" t="s">
        <v>8397</v>
      </c>
      <c r="G5" s="23" t="s">
        <v>8405</v>
      </c>
      <c r="I5" s="10">
        <v>160</v>
      </c>
      <c r="J5" s="5">
        <v>0</v>
      </c>
      <c r="K5" s="5"/>
    </row>
    <row r="6" spans="1:11" x14ac:dyDescent="0.25">
      <c r="A6" s="10">
        <v>1</v>
      </c>
      <c r="B6" s="5">
        <v>79</v>
      </c>
      <c r="C6" s="5"/>
      <c r="D6" s="24" t="s">
        <v>8406</v>
      </c>
      <c r="E6" s="25">
        <f>AVERAGE(B5:B2189)</f>
        <v>194.42517162471395</v>
      </c>
      <c r="F6" s="25"/>
      <c r="G6" s="25">
        <f>AVERAGE(J5:J1534)</f>
        <v>17.709803921568628</v>
      </c>
      <c r="I6" s="10">
        <v>161</v>
      </c>
      <c r="J6" s="5">
        <v>1</v>
      </c>
      <c r="K6" s="5"/>
    </row>
    <row r="7" spans="1:11" x14ac:dyDescent="0.25">
      <c r="A7" s="10">
        <v>2</v>
      </c>
      <c r="B7" s="5">
        <v>35</v>
      </c>
      <c r="C7" s="5"/>
      <c r="D7" s="24" t="s">
        <v>8407</v>
      </c>
      <c r="E7" s="25">
        <f>MEDIAN(B5:B2189)</f>
        <v>62</v>
      </c>
      <c r="F7" s="25"/>
      <c r="G7" s="25">
        <f>MEDIAN(J5:J1534)</f>
        <v>4</v>
      </c>
      <c r="I7" s="10">
        <v>162</v>
      </c>
      <c r="J7" s="5">
        <v>10</v>
      </c>
      <c r="K7" s="5"/>
    </row>
    <row r="8" spans="1:11" x14ac:dyDescent="0.25">
      <c r="A8" s="10">
        <v>3</v>
      </c>
      <c r="B8" s="5">
        <v>150</v>
      </c>
      <c r="C8" s="5"/>
      <c r="D8" s="24" t="s">
        <v>8408</v>
      </c>
      <c r="E8" s="25">
        <f>MIN(B5:B2189)</f>
        <v>1</v>
      </c>
      <c r="F8" s="25"/>
      <c r="G8" s="25">
        <f>MIN(J5:J1534)</f>
        <v>0</v>
      </c>
      <c r="I8" s="10">
        <v>163</v>
      </c>
      <c r="J8" s="5">
        <v>0</v>
      </c>
      <c r="K8" s="5"/>
    </row>
    <row r="9" spans="1:11" x14ac:dyDescent="0.25">
      <c r="A9" s="10">
        <v>4</v>
      </c>
      <c r="B9" s="5">
        <v>284</v>
      </c>
      <c r="C9" s="5"/>
      <c r="D9" s="24" t="s">
        <v>8409</v>
      </c>
      <c r="E9" s="25">
        <f>MAX(B5:B2189)</f>
        <v>26457</v>
      </c>
      <c r="F9" s="25"/>
      <c r="G9" s="25">
        <f>MAX(J5:J1534)</f>
        <v>1293</v>
      </c>
      <c r="I9" s="10">
        <v>164</v>
      </c>
      <c r="J9" s="5">
        <v>7</v>
      </c>
      <c r="K9" s="5"/>
    </row>
    <row r="10" spans="1:11" x14ac:dyDescent="0.25">
      <c r="A10" s="10">
        <v>5</v>
      </c>
      <c r="B10" s="5">
        <v>47</v>
      </c>
      <c r="C10" s="5"/>
      <c r="D10" s="24" t="s">
        <v>8410</v>
      </c>
      <c r="E10" s="25">
        <f>_xlfn.VAR.P(B5:B2189)</f>
        <v>712840.9867348104</v>
      </c>
      <c r="F10" s="25"/>
      <c r="G10" s="25">
        <f>_xlfn.VAR.P(J5:J1534)</f>
        <v>3773.2216685890044</v>
      </c>
      <c r="I10" s="10">
        <v>165</v>
      </c>
      <c r="J10" s="5">
        <v>0</v>
      </c>
      <c r="K10" s="5"/>
    </row>
    <row r="11" spans="1:11" x14ac:dyDescent="0.25">
      <c r="A11" s="10">
        <v>6</v>
      </c>
      <c r="B11" s="5">
        <v>58</v>
      </c>
      <c r="C11" s="5"/>
      <c r="D11" s="24" t="s">
        <v>8411</v>
      </c>
      <c r="E11" s="25">
        <f>SQRT(E10)</f>
        <v>844.29910975602149</v>
      </c>
      <c r="F11" s="25"/>
      <c r="G11" s="25">
        <f>SQRT(G10)</f>
        <v>61.426555076684906</v>
      </c>
      <c r="I11" s="10">
        <v>166</v>
      </c>
      <c r="J11" s="5">
        <v>1</v>
      </c>
      <c r="K11" s="5"/>
    </row>
    <row r="12" spans="1:11" x14ac:dyDescent="0.25">
      <c r="A12" s="10">
        <v>7</v>
      </c>
      <c r="B12" s="5">
        <v>57</v>
      </c>
      <c r="C12" s="5"/>
      <c r="D12" s="24" t="s">
        <v>8413</v>
      </c>
      <c r="E12" s="26">
        <f>COUNT(B5:B2189)</f>
        <v>2185</v>
      </c>
      <c r="F12" s="26"/>
      <c r="G12" s="26">
        <f>COUNT(J5:J1534)</f>
        <v>1530</v>
      </c>
      <c r="I12" s="10">
        <v>167</v>
      </c>
      <c r="J12" s="5">
        <v>2</v>
      </c>
      <c r="K12" s="5"/>
    </row>
    <row r="13" spans="1:11" x14ac:dyDescent="0.25">
      <c r="A13" s="10">
        <v>8</v>
      </c>
      <c r="B13" s="5">
        <v>12</v>
      </c>
      <c r="C13" s="5"/>
      <c r="E13" s="26"/>
      <c r="F13" s="26"/>
      <c r="G13" s="26"/>
      <c r="I13" s="10">
        <v>168</v>
      </c>
      <c r="J13" s="5">
        <v>3</v>
      </c>
      <c r="K13" s="5"/>
    </row>
    <row r="14" spans="1:11" x14ac:dyDescent="0.25">
      <c r="A14" s="10">
        <v>9</v>
      </c>
      <c r="B14" s="5">
        <v>20</v>
      </c>
      <c r="C14" s="5"/>
      <c r="E14" s="26"/>
      <c r="F14" s="26"/>
      <c r="G14" s="26"/>
      <c r="I14" s="10">
        <v>169</v>
      </c>
      <c r="J14" s="5">
        <v>10</v>
      </c>
      <c r="K14" s="5"/>
    </row>
    <row r="15" spans="1:11" x14ac:dyDescent="0.25">
      <c r="A15" s="10">
        <v>10</v>
      </c>
      <c r="B15" s="5">
        <v>19</v>
      </c>
      <c r="C15" s="5"/>
      <c r="D15" s="24"/>
      <c r="E15" s="26"/>
      <c r="F15" s="26"/>
      <c r="G15" s="26"/>
      <c r="I15" s="10">
        <v>170</v>
      </c>
      <c r="J15" s="5">
        <v>10</v>
      </c>
      <c r="K15" s="5"/>
    </row>
    <row r="16" spans="1:11" x14ac:dyDescent="0.25">
      <c r="A16" s="10">
        <v>11</v>
      </c>
      <c r="B16" s="5">
        <v>75</v>
      </c>
      <c r="C16" s="5"/>
      <c r="D16" s="24"/>
      <c r="E16" s="26"/>
      <c r="F16" s="26"/>
      <c r="G16" s="26"/>
      <c r="I16" s="10">
        <v>171</v>
      </c>
      <c r="J16" s="5">
        <v>1</v>
      </c>
      <c r="K16" s="5"/>
    </row>
    <row r="17" spans="1:11" x14ac:dyDescent="0.25">
      <c r="A17" s="10">
        <v>12</v>
      </c>
      <c r="B17" s="5">
        <v>827</v>
      </c>
      <c r="C17" s="5"/>
      <c r="D17" s="24"/>
      <c r="E17" s="26"/>
      <c r="F17" s="26"/>
      <c r="G17" s="26"/>
      <c r="I17" s="10">
        <v>172</v>
      </c>
      <c r="J17" s="5">
        <v>0</v>
      </c>
      <c r="K17" s="5"/>
    </row>
    <row r="18" spans="1:11" x14ac:dyDescent="0.25">
      <c r="A18" s="10">
        <v>13</v>
      </c>
      <c r="B18" s="5">
        <v>51</v>
      </c>
      <c r="C18" s="5"/>
      <c r="D18" s="24"/>
      <c r="E18" s="26"/>
      <c r="F18" s="26"/>
      <c r="G18" s="26"/>
      <c r="I18" s="10">
        <v>173</v>
      </c>
      <c r="J18" s="5">
        <v>0</v>
      </c>
      <c r="K18" s="5"/>
    </row>
    <row r="19" spans="1:11" x14ac:dyDescent="0.25">
      <c r="A19" s="10">
        <v>14</v>
      </c>
      <c r="B19" s="5">
        <v>41</v>
      </c>
      <c r="C19" s="5"/>
      <c r="D19" s="24"/>
      <c r="E19" s="26"/>
      <c r="F19" s="26"/>
      <c r="G19" s="26"/>
      <c r="I19" s="10">
        <v>174</v>
      </c>
      <c r="J19" s="5">
        <v>0</v>
      </c>
      <c r="K19" s="5"/>
    </row>
    <row r="20" spans="1:11" x14ac:dyDescent="0.25">
      <c r="A20" s="10">
        <v>15</v>
      </c>
      <c r="B20" s="5">
        <v>98</v>
      </c>
      <c r="C20" s="5"/>
      <c r="D20" s="24"/>
      <c r="E20" s="26"/>
      <c r="G20" s="26"/>
      <c r="I20" s="10">
        <v>175</v>
      </c>
      <c r="J20" s="5">
        <v>26</v>
      </c>
      <c r="K20" s="5"/>
    </row>
    <row r="21" spans="1:11" x14ac:dyDescent="0.25">
      <c r="A21" s="10">
        <v>16</v>
      </c>
      <c r="B21" s="5">
        <v>70</v>
      </c>
      <c r="C21" s="5"/>
      <c r="D21" s="24"/>
      <c r="E21" s="26"/>
      <c r="G21" s="26"/>
      <c r="I21" s="10">
        <v>176</v>
      </c>
      <c r="J21" s="5">
        <v>0</v>
      </c>
      <c r="K21" s="5"/>
    </row>
    <row r="22" spans="1:11" x14ac:dyDescent="0.25">
      <c r="A22" s="10">
        <v>17</v>
      </c>
      <c r="B22" s="5">
        <v>36</v>
      </c>
      <c r="C22" s="5"/>
      <c r="I22" s="10">
        <v>177</v>
      </c>
      <c r="J22" s="5">
        <v>7</v>
      </c>
      <c r="K22" s="5"/>
    </row>
    <row r="23" spans="1:11" x14ac:dyDescent="0.25">
      <c r="A23" s="10">
        <v>18</v>
      </c>
      <c r="B23" s="5">
        <v>342</v>
      </c>
      <c r="C23" s="5"/>
      <c r="D23" s="24"/>
      <c r="I23" s="10">
        <v>178</v>
      </c>
      <c r="J23" s="5">
        <v>0</v>
      </c>
      <c r="K23" s="5"/>
    </row>
    <row r="24" spans="1:11" x14ac:dyDescent="0.25">
      <c r="A24" s="10">
        <v>19</v>
      </c>
      <c r="B24" s="5">
        <v>22</v>
      </c>
      <c r="C24" s="5"/>
      <c r="D24" s="24"/>
      <c r="I24" s="10">
        <v>179</v>
      </c>
      <c r="J24" s="5">
        <v>2</v>
      </c>
      <c r="K24" s="5"/>
    </row>
    <row r="25" spans="1:11" x14ac:dyDescent="0.25">
      <c r="A25" s="10">
        <v>20</v>
      </c>
      <c r="B25" s="5">
        <v>25</v>
      </c>
      <c r="C25" s="5"/>
      <c r="I25" s="10">
        <v>180</v>
      </c>
      <c r="J25" s="5">
        <v>13</v>
      </c>
      <c r="K25" s="5"/>
    </row>
    <row r="26" spans="1:11" x14ac:dyDescent="0.25">
      <c r="A26" s="10">
        <v>21</v>
      </c>
      <c r="B26" s="5">
        <v>101</v>
      </c>
      <c r="C26" s="5"/>
      <c r="I26" s="10">
        <v>181</v>
      </c>
      <c r="J26" s="5">
        <v>4</v>
      </c>
      <c r="K26" s="5"/>
    </row>
    <row r="27" spans="1:11" x14ac:dyDescent="0.25">
      <c r="A27" s="10">
        <v>22</v>
      </c>
      <c r="B27" s="5">
        <v>8</v>
      </c>
      <c r="C27" s="5"/>
      <c r="I27" s="10">
        <v>182</v>
      </c>
      <c r="J27" s="5">
        <v>0</v>
      </c>
      <c r="K27" s="5"/>
    </row>
    <row r="28" spans="1:11" x14ac:dyDescent="0.25">
      <c r="A28" s="10">
        <v>23</v>
      </c>
      <c r="B28" s="5">
        <v>23</v>
      </c>
      <c r="C28" s="5"/>
      <c r="I28" s="10">
        <v>183</v>
      </c>
      <c r="J28" s="5">
        <v>12</v>
      </c>
      <c r="K28" s="5"/>
    </row>
    <row r="29" spans="1:11" x14ac:dyDescent="0.25">
      <c r="A29" s="10">
        <v>24</v>
      </c>
      <c r="B29" s="5">
        <v>574</v>
      </c>
      <c r="C29" s="5"/>
      <c r="I29" s="10">
        <v>184</v>
      </c>
      <c r="J29" s="5">
        <v>2</v>
      </c>
      <c r="K29" s="5"/>
    </row>
    <row r="30" spans="1:11" x14ac:dyDescent="0.25">
      <c r="A30" s="10">
        <v>25</v>
      </c>
      <c r="B30" s="5">
        <v>14</v>
      </c>
      <c r="C30" s="5"/>
      <c r="I30" s="10">
        <v>185</v>
      </c>
      <c r="J30" s="5">
        <v>10</v>
      </c>
      <c r="K30" s="5"/>
    </row>
    <row r="31" spans="1:11" x14ac:dyDescent="0.25">
      <c r="A31" s="10">
        <v>26</v>
      </c>
      <c r="B31" s="5">
        <v>19</v>
      </c>
      <c r="C31" s="5"/>
      <c r="I31" s="10">
        <v>186</v>
      </c>
      <c r="J31" s="5">
        <v>0</v>
      </c>
      <c r="K31" s="5"/>
    </row>
    <row r="32" spans="1:11" x14ac:dyDescent="0.25">
      <c r="A32" s="10">
        <v>27</v>
      </c>
      <c r="B32" s="5">
        <v>150</v>
      </c>
      <c r="C32" s="5"/>
      <c r="I32" s="10">
        <v>187</v>
      </c>
      <c r="J32" s="5">
        <v>5</v>
      </c>
      <c r="K32" s="5"/>
    </row>
    <row r="33" spans="1:11" x14ac:dyDescent="0.25">
      <c r="A33" s="10">
        <v>28</v>
      </c>
      <c r="B33" s="5">
        <v>71</v>
      </c>
      <c r="C33" s="5"/>
      <c r="I33" s="10">
        <v>188</v>
      </c>
      <c r="J33" s="5">
        <v>0</v>
      </c>
      <c r="K33" s="5"/>
    </row>
    <row r="34" spans="1:11" x14ac:dyDescent="0.25">
      <c r="A34" s="10">
        <v>29</v>
      </c>
      <c r="B34" s="5">
        <v>117</v>
      </c>
      <c r="C34" s="5"/>
      <c r="I34" s="10">
        <v>189</v>
      </c>
      <c r="J34" s="5">
        <v>5</v>
      </c>
      <c r="K34" s="5"/>
    </row>
    <row r="35" spans="1:11" x14ac:dyDescent="0.25">
      <c r="A35" s="10">
        <v>30</v>
      </c>
      <c r="B35" s="5">
        <v>53</v>
      </c>
      <c r="C35" s="5"/>
      <c r="I35" s="10">
        <v>190</v>
      </c>
      <c r="J35" s="5">
        <v>1</v>
      </c>
      <c r="K35" s="5"/>
    </row>
    <row r="36" spans="1:11" x14ac:dyDescent="0.25">
      <c r="A36" s="10">
        <v>31</v>
      </c>
      <c r="B36" s="5">
        <v>1</v>
      </c>
      <c r="C36" s="5"/>
      <c r="I36" s="10">
        <v>191</v>
      </c>
      <c r="J36" s="5">
        <v>3</v>
      </c>
      <c r="K36" s="5"/>
    </row>
    <row r="37" spans="1:11" x14ac:dyDescent="0.25">
      <c r="A37" s="10">
        <v>32</v>
      </c>
      <c r="B37" s="5">
        <v>89</v>
      </c>
      <c r="C37" s="5"/>
      <c r="I37" s="10">
        <v>192</v>
      </c>
      <c r="J37" s="5">
        <v>3</v>
      </c>
      <c r="K37" s="5"/>
    </row>
    <row r="38" spans="1:11" x14ac:dyDescent="0.25">
      <c r="A38" s="10">
        <v>33</v>
      </c>
      <c r="B38" s="5">
        <v>64</v>
      </c>
      <c r="C38" s="5"/>
      <c r="I38" s="10">
        <v>193</v>
      </c>
      <c r="J38" s="5">
        <v>0</v>
      </c>
      <c r="K38" s="5"/>
    </row>
    <row r="39" spans="1:11" x14ac:dyDescent="0.25">
      <c r="A39" s="10">
        <v>34</v>
      </c>
      <c r="B39" s="5">
        <v>68</v>
      </c>
      <c r="C39" s="5"/>
      <c r="I39" s="10">
        <v>194</v>
      </c>
      <c r="J39" s="5">
        <v>3</v>
      </c>
      <c r="K39" s="5"/>
    </row>
    <row r="40" spans="1:11" x14ac:dyDescent="0.25">
      <c r="A40" s="10">
        <v>35</v>
      </c>
      <c r="B40" s="5">
        <v>28</v>
      </c>
      <c r="C40" s="5"/>
      <c r="I40" s="10">
        <v>195</v>
      </c>
      <c r="J40" s="5">
        <v>0</v>
      </c>
      <c r="K40" s="5"/>
    </row>
    <row r="41" spans="1:11" x14ac:dyDescent="0.25">
      <c r="A41" s="10">
        <v>36</v>
      </c>
      <c r="B41" s="5">
        <v>44</v>
      </c>
      <c r="C41" s="5"/>
      <c r="I41" s="10">
        <v>196</v>
      </c>
      <c r="J41" s="5">
        <v>19</v>
      </c>
      <c r="K41" s="5"/>
    </row>
    <row r="42" spans="1:11" x14ac:dyDescent="0.25">
      <c r="A42" s="10">
        <v>37</v>
      </c>
      <c r="B42" s="5">
        <v>253</v>
      </c>
      <c r="C42" s="5"/>
      <c r="I42" s="10">
        <v>197</v>
      </c>
      <c r="J42" s="5">
        <v>8</v>
      </c>
      <c r="K42" s="5"/>
    </row>
    <row r="43" spans="1:11" x14ac:dyDescent="0.25">
      <c r="A43" s="10">
        <v>38</v>
      </c>
      <c r="B43" s="5">
        <v>66</v>
      </c>
      <c r="C43" s="5"/>
      <c r="I43" s="10">
        <v>198</v>
      </c>
      <c r="J43" s="5">
        <v>6</v>
      </c>
      <c r="K43" s="5"/>
    </row>
    <row r="44" spans="1:11" x14ac:dyDescent="0.25">
      <c r="A44" s="10">
        <v>39</v>
      </c>
      <c r="B44" s="5">
        <v>217</v>
      </c>
      <c r="C44" s="5"/>
      <c r="I44" s="10">
        <v>199</v>
      </c>
      <c r="J44" s="5">
        <v>0</v>
      </c>
      <c r="K44" s="5"/>
    </row>
    <row r="45" spans="1:11" x14ac:dyDescent="0.25">
      <c r="A45" s="10">
        <v>40</v>
      </c>
      <c r="B45" s="5">
        <v>16</v>
      </c>
      <c r="C45" s="5"/>
      <c r="I45" s="10">
        <v>200</v>
      </c>
      <c r="J45" s="5">
        <v>18</v>
      </c>
      <c r="K45" s="5"/>
    </row>
    <row r="46" spans="1:11" x14ac:dyDescent="0.25">
      <c r="A46" s="10">
        <v>41</v>
      </c>
      <c r="B46" s="5">
        <v>19</v>
      </c>
      <c r="C46" s="5"/>
      <c r="I46" s="10">
        <v>201</v>
      </c>
      <c r="J46" s="5">
        <v>7</v>
      </c>
      <c r="K46" s="5"/>
    </row>
    <row r="47" spans="1:11" x14ac:dyDescent="0.25">
      <c r="A47" s="10">
        <v>42</v>
      </c>
      <c r="B47" s="5">
        <v>169</v>
      </c>
      <c r="C47" s="5"/>
      <c r="I47" s="10">
        <v>202</v>
      </c>
      <c r="J47" s="5">
        <v>0</v>
      </c>
      <c r="K47" s="5"/>
    </row>
    <row r="48" spans="1:11" x14ac:dyDescent="0.25">
      <c r="A48" s="10">
        <v>43</v>
      </c>
      <c r="B48" s="5">
        <v>263</v>
      </c>
      <c r="C48" s="5"/>
      <c r="I48" s="10">
        <v>203</v>
      </c>
      <c r="J48" s="5">
        <v>8</v>
      </c>
      <c r="K48" s="5"/>
    </row>
    <row r="49" spans="1:11" x14ac:dyDescent="0.25">
      <c r="A49" s="10">
        <v>44</v>
      </c>
      <c r="B49" s="5">
        <v>15</v>
      </c>
      <c r="C49" s="5"/>
      <c r="I49" s="10">
        <v>204</v>
      </c>
      <c r="J49" s="5">
        <v>1293</v>
      </c>
      <c r="K49" s="5"/>
    </row>
    <row r="50" spans="1:11" x14ac:dyDescent="0.25">
      <c r="A50" s="10">
        <v>45</v>
      </c>
      <c r="B50" s="5">
        <v>61</v>
      </c>
      <c r="C50" s="5"/>
      <c r="I50" s="10">
        <v>205</v>
      </c>
      <c r="J50" s="5">
        <v>17</v>
      </c>
      <c r="K50" s="5"/>
    </row>
    <row r="51" spans="1:11" x14ac:dyDescent="0.25">
      <c r="A51" s="10">
        <v>46</v>
      </c>
      <c r="B51" s="5">
        <v>45</v>
      </c>
      <c r="C51" s="5"/>
      <c r="I51" s="10">
        <v>206</v>
      </c>
      <c r="J51" s="5">
        <v>0</v>
      </c>
      <c r="K51" s="5"/>
    </row>
    <row r="52" spans="1:11" x14ac:dyDescent="0.25">
      <c r="A52" s="10">
        <v>47</v>
      </c>
      <c r="B52" s="5">
        <v>70</v>
      </c>
      <c r="C52" s="5"/>
      <c r="I52" s="10">
        <v>207</v>
      </c>
      <c r="J52" s="5">
        <v>13</v>
      </c>
      <c r="K52" s="5"/>
    </row>
    <row r="53" spans="1:11" x14ac:dyDescent="0.25">
      <c r="A53" s="10">
        <v>48</v>
      </c>
      <c r="B53" s="5">
        <v>38</v>
      </c>
      <c r="C53" s="5"/>
      <c r="I53" s="10">
        <v>208</v>
      </c>
      <c r="J53" s="5">
        <v>0</v>
      </c>
      <c r="K53" s="5"/>
    </row>
    <row r="54" spans="1:11" x14ac:dyDescent="0.25">
      <c r="A54" s="10">
        <v>49</v>
      </c>
      <c r="B54" s="5">
        <v>87</v>
      </c>
      <c r="C54" s="5"/>
      <c r="I54" s="10">
        <v>209</v>
      </c>
      <c r="J54" s="5">
        <v>0</v>
      </c>
      <c r="K54" s="5"/>
    </row>
    <row r="55" spans="1:11" x14ac:dyDescent="0.25">
      <c r="A55" s="10">
        <v>50</v>
      </c>
      <c r="B55" s="5">
        <v>22</v>
      </c>
      <c r="C55" s="5"/>
      <c r="I55" s="10">
        <v>210</v>
      </c>
      <c r="J55" s="5">
        <v>33</v>
      </c>
      <c r="K55" s="5"/>
    </row>
    <row r="56" spans="1:11" x14ac:dyDescent="0.25">
      <c r="A56" s="10">
        <v>51</v>
      </c>
      <c r="B56" s="5">
        <v>119</v>
      </c>
      <c r="C56" s="5"/>
      <c r="I56" s="10">
        <v>211</v>
      </c>
      <c r="J56" s="5">
        <v>12</v>
      </c>
      <c r="K56" s="5"/>
    </row>
    <row r="57" spans="1:11" x14ac:dyDescent="0.25">
      <c r="A57" s="10">
        <v>52</v>
      </c>
      <c r="B57" s="5">
        <v>52</v>
      </c>
      <c r="C57" s="5"/>
      <c r="I57" s="10">
        <v>212</v>
      </c>
      <c r="J57" s="5">
        <v>1</v>
      </c>
      <c r="K57" s="5"/>
    </row>
    <row r="58" spans="1:11" x14ac:dyDescent="0.25">
      <c r="A58" s="10">
        <v>53</v>
      </c>
      <c r="B58" s="5">
        <v>117</v>
      </c>
      <c r="C58" s="5"/>
      <c r="I58" s="10">
        <v>213</v>
      </c>
      <c r="J58" s="5">
        <v>1</v>
      </c>
      <c r="K58" s="5"/>
    </row>
    <row r="59" spans="1:11" x14ac:dyDescent="0.25">
      <c r="A59" s="10">
        <v>54</v>
      </c>
      <c r="B59" s="5">
        <v>52</v>
      </c>
      <c r="C59" s="5"/>
      <c r="I59" s="10">
        <v>214</v>
      </c>
      <c r="J59" s="5">
        <v>1</v>
      </c>
      <c r="K59" s="5"/>
    </row>
    <row r="60" spans="1:11" x14ac:dyDescent="0.25">
      <c r="A60" s="10">
        <v>55</v>
      </c>
      <c r="B60" s="5">
        <v>86</v>
      </c>
      <c r="C60" s="5"/>
      <c r="I60" s="10">
        <v>215</v>
      </c>
      <c r="J60" s="5">
        <v>1</v>
      </c>
      <c r="K60" s="5"/>
    </row>
    <row r="61" spans="1:11" x14ac:dyDescent="0.25">
      <c r="A61" s="10">
        <v>56</v>
      </c>
      <c r="B61" s="5">
        <v>174</v>
      </c>
      <c r="C61" s="5"/>
      <c r="I61" s="10">
        <v>216</v>
      </c>
      <c r="J61" s="5">
        <v>84</v>
      </c>
      <c r="K61" s="5"/>
    </row>
    <row r="62" spans="1:11" x14ac:dyDescent="0.25">
      <c r="A62" s="10">
        <v>57</v>
      </c>
      <c r="B62" s="5">
        <v>69</v>
      </c>
      <c r="C62" s="5"/>
      <c r="I62" s="10">
        <v>217</v>
      </c>
      <c r="J62" s="5">
        <v>38</v>
      </c>
      <c r="K62" s="5"/>
    </row>
    <row r="63" spans="1:11" x14ac:dyDescent="0.25">
      <c r="A63" s="10">
        <v>58</v>
      </c>
      <c r="B63" s="5">
        <v>75</v>
      </c>
      <c r="C63" s="5"/>
      <c r="I63" s="10">
        <v>218</v>
      </c>
      <c r="J63" s="5">
        <v>1</v>
      </c>
      <c r="K63" s="5"/>
    </row>
    <row r="64" spans="1:11" x14ac:dyDescent="0.25">
      <c r="A64" s="10">
        <v>59</v>
      </c>
      <c r="B64" s="5">
        <v>33</v>
      </c>
      <c r="C64" s="5"/>
      <c r="I64" s="10">
        <v>219</v>
      </c>
      <c r="J64" s="5">
        <v>76</v>
      </c>
      <c r="K64" s="5"/>
    </row>
    <row r="65" spans="1:11" x14ac:dyDescent="0.25">
      <c r="A65" s="10">
        <v>60</v>
      </c>
      <c r="B65" s="5">
        <v>108</v>
      </c>
      <c r="C65" s="5"/>
      <c r="I65" s="10">
        <v>220</v>
      </c>
      <c r="J65" s="5">
        <v>3</v>
      </c>
      <c r="K65" s="5"/>
    </row>
    <row r="66" spans="1:11" x14ac:dyDescent="0.25">
      <c r="A66" s="10">
        <v>61</v>
      </c>
      <c r="B66" s="5">
        <v>23</v>
      </c>
      <c r="C66" s="5"/>
      <c r="I66" s="10">
        <v>221</v>
      </c>
      <c r="J66" s="5">
        <v>0</v>
      </c>
      <c r="K66" s="5"/>
    </row>
    <row r="67" spans="1:11" x14ac:dyDescent="0.25">
      <c r="A67" s="10">
        <v>62</v>
      </c>
      <c r="B67" s="5">
        <v>48</v>
      </c>
      <c r="C67" s="5"/>
      <c r="I67" s="10">
        <v>222</v>
      </c>
      <c r="J67" s="5">
        <v>2</v>
      </c>
      <c r="K67" s="5"/>
    </row>
    <row r="68" spans="1:11" x14ac:dyDescent="0.25">
      <c r="A68" s="10">
        <v>63</v>
      </c>
      <c r="B68" s="5">
        <v>64</v>
      </c>
      <c r="C68" s="5"/>
      <c r="I68" s="10">
        <v>223</v>
      </c>
      <c r="J68" s="5">
        <v>0</v>
      </c>
      <c r="K68" s="5"/>
    </row>
    <row r="69" spans="1:11" x14ac:dyDescent="0.25">
      <c r="A69" s="10">
        <v>64</v>
      </c>
      <c r="B69" s="5">
        <v>24</v>
      </c>
      <c r="C69" s="5"/>
      <c r="I69" s="10">
        <v>224</v>
      </c>
      <c r="J69" s="5">
        <v>0</v>
      </c>
      <c r="K69" s="5"/>
    </row>
    <row r="70" spans="1:11" x14ac:dyDescent="0.25">
      <c r="A70" s="10">
        <v>65</v>
      </c>
      <c r="B70" s="5">
        <v>57</v>
      </c>
      <c r="C70" s="5"/>
      <c r="I70" s="10">
        <v>225</v>
      </c>
      <c r="J70" s="5">
        <v>0</v>
      </c>
      <c r="K70" s="5"/>
    </row>
    <row r="71" spans="1:11" x14ac:dyDescent="0.25">
      <c r="A71" s="10">
        <v>66</v>
      </c>
      <c r="B71" s="5">
        <v>26</v>
      </c>
      <c r="C71" s="5"/>
      <c r="I71" s="10">
        <v>226</v>
      </c>
      <c r="J71" s="5">
        <v>2</v>
      </c>
      <c r="K71" s="5"/>
    </row>
    <row r="72" spans="1:11" x14ac:dyDescent="0.25">
      <c r="A72" s="10">
        <v>67</v>
      </c>
      <c r="B72" s="5">
        <v>20</v>
      </c>
      <c r="C72" s="5"/>
      <c r="I72" s="10">
        <v>227</v>
      </c>
      <c r="J72" s="5">
        <v>0</v>
      </c>
      <c r="K72" s="5"/>
    </row>
    <row r="73" spans="1:11" x14ac:dyDescent="0.25">
      <c r="A73" s="10">
        <v>68</v>
      </c>
      <c r="B73" s="5">
        <v>36</v>
      </c>
      <c r="C73" s="5"/>
      <c r="I73" s="10">
        <v>228</v>
      </c>
      <c r="J73" s="5">
        <v>0</v>
      </c>
      <c r="K73" s="5"/>
    </row>
    <row r="74" spans="1:11" x14ac:dyDescent="0.25">
      <c r="A74" s="10">
        <v>69</v>
      </c>
      <c r="B74" s="5">
        <v>178</v>
      </c>
      <c r="C74" s="5"/>
      <c r="I74" s="10">
        <v>229</v>
      </c>
      <c r="J74" s="5">
        <v>0</v>
      </c>
      <c r="K74" s="5"/>
    </row>
    <row r="75" spans="1:11" x14ac:dyDescent="0.25">
      <c r="A75" s="10">
        <v>70</v>
      </c>
      <c r="B75" s="5">
        <v>17</v>
      </c>
      <c r="C75" s="5"/>
      <c r="I75" s="10">
        <v>230</v>
      </c>
      <c r="J75" s="5">
        <v>2</v>
      </c>
      <c r="K75" s="5"/>
    </row>
    <row r="76" spans="1:11" x14ac:dyDescent="0.25">
      <c r="A76" s="10">
        <v>71</v>
      </c>
      <c r="B76" s="5">
        <v>32</v>
      </c>
      <c r="C76" s="5"/>
      <c r="I76" s="10">
        <v>231</v>
      </c>
      <c r="J76" s="5">
        <v>0</v>
      </c>
      <c r="K76" s="5"/>
    </row>
    <row r="77" spans="1:11" x14ac:dyDescent="0.25">
      <c r="A77" s="10">
        <v>72</v>
      </c>
      <c r="B77" s="5">
        <v>41</v>
      </c>
      <c r="C77" s="5"/>
      <c r="I77" s="10">
        <v>232</v>
      </c>
      <c r="J77" s="5">
        <v>7</v>
      </c>
      <c r="K77" s="5"/>
    </row>
    <row r="78" spans="1:11" x14ac:dyDescent="0.25">
      <c r="A78" s="10">
        <v>73</v>
      </c>
      <c r="B78" s="5">
        <v>18</v>
      </c>
      <c r="C78" s="5"/>
      <c r="I78" s="10">
        <v>233</v>
      </c>
      <c r="J78" s="5">
        <v>0</v>
      </c>
      <c r="K78" s="5"/>
    </row>
    <row r="79" spans="1:11" x14ac:dyDescent="0.25">
      <c r="A79" s="10">
        <v>74</v>
      </c>
      <c r="B79" s="5">
        <v>29</v>
      </c>
      <c r="C79" s="5"/>
      <c r="I79" s="10">
        <v>234</v>
      </c>
      <c r="J79" s="5">
        <v>5</v>
      </c>
      <c r="K79" s="5"/>
    </row>
    <row r="80" spans="1:11" x14ac:dyDescent="0.25">
      <c r="A80" s="10">
        <v>75</v>
      </c>
      <c r="B80" s="5">
        <v>47</v>
      </c>
      <c r="C80" s="5"/>
      <c r="I80" s="10">
        <v>235</v>
      </c>
      <c r="J80" s="5">
        <v>0</v>
      </c>
      <c r="K80" s="5"/>
    </row>
    <row r="81" spans="1:11" x14ac:dyDescent="0.25">
      <c r="A81" s="10">
        <v>76</v>
      </c>
      <c r="B81" s="5">
        <v>15</v>
      </c>
      <c r="C81" s="5"/>
      <c r="I81" s="10">
        <v>236</v>
      </c>
      <c r="J81" s="5">
        <v>0</v>
      </c>
      <c r="K81" s="5"/>
    </row>
    <row r="82" spans="1:11" x14ac:dyDescent="0.25">
      <c r="A82" s="10">
        <v>77</v>
      </c>
      <c r="B82" s="5">
        <v>26</v>
      </c>
      <c r="C82" s="5"/>
      <c r="I82" s="10">
        <v>237</v>
      </c>
      <c r="J82" s="5">
        <v>1</v>
      </c>
      <c r="K82" s="5"/>
    </row>
    <row r="83" spans="1:11" x14ac:dyDescent="0.25">
      <c r="A83" s="10">
        <v>78</v>
      </c>
      <c r="B83" s="5">
        <v>35</v>
      </c>
      <c r="C83" s="5"/>
      <c r="I83" s="10">
        <v>238</v>
      </c>
      <c r="J83" s="5">
        <v>0</v>
      </c>
      <c r="K83" s="5"/>
    </row>
    <row r="84" spans="1:11" x14ac:dyDescent="0.25">
      <c r="A84" s="10">
        <v>79</v>
      </c>
      <c r="B84" s="5">
        <v>41</v>
      </c>
      <c r="C84" s="5"/>
      <c r="I84" s="10">
        <v>239</v>
      </c>
      <c r="J84" s="5">
        <v>5</v>
      </c>
      <c r="K84" s="5"/>
    </row>
    <row r="85" spans="1:11" x14ac:dyDescent="0.25">
      <c r="A85" s="10">
        <v>80</v>
      </c>
      <c r="B85" s="5">
        <v>47</v>
      </c>
      <c r="C85" s="5"/>
      <c r="I85" s="10">
        <v>420</v>
      </c>
      <c r="J85" s="5">
        <v>3</v>
      </c>
      <c r="K85" s="5"/>
    </row>
    <row r="86" spans="1:11" x14ac:dyDescent="0.25">
      <c r="A86" s="10">
        <v>81</v>
      </c>
      <c r="B86" s="5">
        <v>28</v>
      </c>
      <c r="C86" s="5"/>
      <c r="I86" s="10">
        <v>421</v>
      </c>
      <c r="J86" s="5">
        <v>6</v>
      </c>
      <c r="K86" s="5"/>
    </row>
    <row r="87" spans="1:11" x14ac:dyDescent="0.25">
      <c r="A87" s="10">
        <v>82</v>
      </c>
      <c r="B87" s="5">
        <v>100</v>
      </c>
      <c r="C87" s="5"/>
      <c r="I87" s="10">
        <v>422</v>
      </c>
      <c r="J87" s="5">
        <v>12</v>
      </c>
      <c r="K87" s="5"/>
    </row>
    <row r="88" spans="1:11" x14ac:dyDescent="0.25">
      <c r="A88" s="10">
        <v>83</v>
      </c>
      <c r="B88" s="5">
        <v>13</v>
      </c>
      <c r="C88" s="5"/>
      <c r="I88" s="10">
        <v>423</v>
      </c>
      <c r="J88" s="5">
        <v>13</v>
      </c>
      <c r="K88" s="5"/>
    </row>
    <row r="89" spans="1:11" x14ac:dyDescent="0.25">
      <c r="A89" s="10">
        <v>84</v>
      </c>
      <c r="B89" s="5">
        <v>7</v>
      </c>
      <c r="C89" s="5"/>
      <c r="I89" s="10">
        <v>424</v>
      </c>
      <c r="J89" s="5">
        <v>5</v>
      </c>
      <c r="K89" s="5"/>
    </row>
    <row r="90" spans="1:11" x14ac:dyDescent="0.25">
      <c r="A90" s="10">
        <v>85</v>
      </c>
      <c r="B90" s="5">
        <v>21</v>
      </c>
      <c r="C90" s="5"/>
      <c r="I90" s="10">
        <v>425</v>
      </c>
      <c r="J90" s="5">
        <v>2</v>
      </c>
      <c r="K90" s="5"/>
    </row>
    <row r="91" spans="1:11" x14ac:dyDescent="0.25">
      <c r="A91" s="10">
        <v>86</v>
      </c>
      <c r="B91" s="5">
        <v>17</v>
      </c>
      <c r="C91" s="5"/>
      <c r="I91" s="10">
        <v>426</v>
      </c>
      <c r="J91" s="5">
        <v>8</v>
      </c>
      <c r="K91" s="5"/>
    </row>
    <row r="92" spans="1:11" x14ac:dyDescent="0.25">
      <c r="A92" s="10">
        <v>87</v>
      </c>
      <c r="B92" s="5">
        <v>25</v>
      </c>
      <c r="C92" s="5"/>
      <c r="I92" s="10">
        <v>427</v>
      </c>
      <c r="J92" s="5">
        <v>0</v>
      </c>
      <c r="K92" s="5"/>
    </row>
    <row r="93" spans="1:11" x14ac:dyDescent="0.25">
      <c r="A93" s="10">
        <v>88</v>
      </c>
      <c r="B93" s="5">
        <v>60</v>
      </c>
      <c r="C93" s="5"/>
      <c r="I93" s="10">
        <v>428</v>
      </c>
      <c r="J93" s="5">
        <v>13</v>
      </c>
      <c r="K93" s="5"/>
    </row>
    <row r="94" spans="1:11" x14ac:dyDescent="0.25">
      <c r="A94" s="10">
        <v>89</v>
      </c>
      <c r="B94" s="5">
        <v>56</v>
      </c>
      <c r="C94" s="5"/>
      <c r="I94" s="10">
        <v>429</v>
      </c>
      <c r="J94" s="5">
        <v>0</v>
      </c>
      <c r="K94" s="5"/>
    </row>
    <row r="95" spans="1:11" x14ac:dyDescent="0.25">
      <c r="A95" s="10">
        <v>90</v>
      </c>
      <c r="B95" s="5">
        <v>16</v>
      </c>
      <c r="C95" s="5"/>
      <c r="I95" s="10">
        <v>430</v>
      </c>
      <c r="J95" s="5">
        <v>5</v>
      </c>
      <c r="K95" s="5"/>
    </row>
    <row r="96" spans="1:11" x14ac:dyDescent="0.25">
      <c r="A96" s="10">
        <v>91</v>
      </c>
      <c r="B96" s="5">
        <v>46</v>
      </c>
      <c r="C96" s="5"/>
      <c r="I96" s="10">
        <v>431</v>
      </c>
      <c r="J96" s="5">
        <v>8</v>
      </c>
      <c r="K96" s="5"/>
    </row>
    <row r="97" spans="1:11" x14ac:dyDescent="0.25">
      <c r="A97" s="10">
        <v>92</v>
      </c>
      <c r="B97" s="5">
        <v>43</v>
      </c>
      <c r="C97" s="5"/>
      <c r="I97" s="10">
        <v>432</v>
      </c>
      <c r="J97" s="5">
        <v>8</v>
      </c>
      <c r="K97" s="5"/>
    </row>
    <row r="98" spans="1:11" x14ac:dyDescent="0.25">
      <c r="A98" s="10">
        <v>93</v>
      </c>
      <c r="B98" s="5">
        <v>15</v>
      </c>
      <c r="C98" s="5"/>
      <c r="I98" s="10">
        <v>433</v>
      </c>
      <c r="J98" s="5">
        <v>0</v>
      </c>
      <c r="K98" s="5"/>
    </row>
    <row r="99" spans="1:11" x14ac:dyDescent="0.25">
      <c r="A99" s="10">
        <v>94</v>
      </c>
      <c r="B99" s="5">
        <v>12</v>
      </c>
      <c r="C99" s="5"/>
      <c r="I99" s="10">
        <v>434</v>
      </c>
      <c r="J99" s="5">
        <v>2</v>
      </c>
      <c r="K99" s="5"/>
    </row>
    <row r="100" spans="1:11" x14ac:dyDescent="0.25">
      <c r="A100" s="10">
        <v>95</v>
      </c>
      <c r="B100" s="5">
        <v>21</v>
      </c>
      <c r="C100" s="5"/>
      <c r="I100" s="10">
        <v>435</v>
      </c>
      <c r="J100" s="5">
        <v>3</v>
      </c>
      <c r="K100" s="5"/>
    </row>
    <row r="101" spans="1:11" x14ac:dyDescent="0.25">
      <c r="A101" s="10">
        <v>96</v>
      </c>
      <c r="B101" s="5">
        <v>34</v>
      </c>
      <c r="C101" s="5"/>
      <c r="I101" s="10">
        <v>436</v>
      </c>
      <c r="J101" s="5">
        <v>0</v>
      </c>
      <c r="K101" s="5"/>
    </row>
    <row r="102" spans="1:11" x14ac:dyDescent="0.25">
      <c r="A102" s="10">
        <v>97</v>
      </c>
      <c r="B102" s="5">
        <v>8</v>
      </c>
      <c r="C102" s="5"/>
      <c r="I102" s="10">
        <v>437</v>
      </c>
      <c r="J102" s="5">
        <v>0</v>
      </c>
      <c r="K102" s="5"/>
    </row>
    <row r="103" spans="1:11" x14ac:dyDescent="0.25">
      <c r="A103" s="10">
        <v>98</v>
      </c>
      <c r="B103" s="5">
        <v>60</v>
      </c>
      <c r="C103" s="5"/>
      <c r="I103" s="10">
        <v>438</v>
      </c>
      <c r="J103" s="5">
        <v>11</v>
      </c>
      <c r="K103" s="5"/>
    </row>
    <row r="104" spans="1:11" x14ac:dyDescent="0.25">
      <c r="A104" s="10">
        <v>99</v>
      </c>
      <c r="B104" s="5">
        <v>39</v>
      </c>
      <c r="C104" s="5"/>
      <c r="I104" s="10">
        <v>439</v>
      </c>
      <c r="J104" s="5">
        <v>0</v>
      </c>
      <c r="K104" s="5"/>
    </row>
    <row r="105" spans="1:11" x14ac:dyDescent="0.25">
      <c r="A105" s="10">
        <v>100</v>
      </c>
      <c r="B105" s="5">
        <v>26</v>
      </c>
      <c r="C105" s="5"/>
      <c r="I105" s="10">
        <v>440</v>
      </c>
      <c r="J105" s="5">
        <v>1</v>
      </c>
      <c r="K105" s="5"/>
    </row>
    <row r="106" spans="1:11" x14ac:dyDescent="0.25">
      <c r="A106" s="10">
        <v>101</v>
      </c>
      <c r="B106" s="5">
        <v>35</v>
      </c>
      <c r="C106" s="5"/>
      <c r="I106" s="10">
        <v>441</v>
      </c>
      <c r="J106" s="5">
        <v>0</v>
      </c>
      <c r="K106" s="5"/>
    </row>
    <row r="107" spans="1:11" x14ac:dyDescent="0.25">
      <c r="A107" s="10">
        <v>102</v>
      </c>
      <c r="B107" s="5">
        <v>65</v>
      </c>
      <c r="C107" s="5"/>
      <c r="I107" s="10">
        <v>442</v>
      </c>
      <c r="J107" s="5">
        <v>17</v>
      </c>
      <c r="K107" s="5"/>
    </row>
    <row r="108" spans="1:11" x14ac:dyDescent="0.25">
      <c r="A108" s="10">
        <v>103</v>
      </c>
      <c r="B108" s="5">
        <v>49</v>
      </c>
      <c r="C108" s="5"/>
      <c r="I108" s="10">
        <v>443</v>
      </c>
      <c r="J108" s="5">
        <v>2</v>
      </c>
      <c r="K108" s="5"/>
    </row>
    <row r="109" spans="1:11" x14ac:dyDescent="0.25">
      <c r="A109" s="10">
        <v>104</v>
      </c>
      <c r="B109" s="5">
        <v>10</v>
      </c>
      <c r="C109" s="5"/>
      <c r="I109" s="10">
        <v>444</v>
      </c>
      <c r="J109" s="5">
        <v>1</v>
      </c>
      <c r="K109" s="5"/>
    </row>
    <row r="110" spans="1:11" x14ac:dyDescent="0.25">
      <c r="A110" s="10">
        <v>105</v>
      </c>
      <c r="B110" s="5">
        <v>60</v>
      </c>
      <c r="C110" s="5"/>
      <c r="I110" s="10">
        <v>445</v>
      </c>
      <c r="J110" s="5">
        <v>2</v>
      </c>
      <c r="K110" s="5"/>
    </row>
    <row r="111" spans="1:11" x14ac:dyDescent="0.25">
      <c r="A111" s="10">
        <v>106</v>
      </c>
      <c r="B111" s="5">
        <v>27</v>
      </c>
      <c r="C111" s="5"/>
      <c r="I111" s="10">
        <v>446</v>
      </c>
      <c r="J111" s="5">
        <v>16</v>
      </c>
      <c r="K111" s="5"/>
    </row>
    <row r="112" spans="1:11" x14ac:dyDescent="0.25">
      <c r="A112" s="10">
        <v>107</v>
      </c>
      <c r="B112" s="5">
        <v>69</v>
      </c>
      <c r="C112" s="5"/>
      <c r="I112" s="10">
        <v>447</v>
      </c>
      <c r="J112" s="5">
        <v>1</v>
      </c>
      <c r="K112" s="5"/>
    </row>
    <row r="113" spans="1:11" x14ac:dyDescent="0.25">
      <c r="A113" s="10">
        <v>108</v>
      </c>
      <c r="B113" s="5">
        <v>47</v>
      </c>
      <c r="C113" s="5"/>
      <c r="I113" s="10">
        <v>448</v>
      </c>
      <c r="J113" s="5">
        <v>4</v>
      </c>
      <c r="K113" s="5"/>
    </row>
    <row r="114" spans="1:11" x14ac:dyDescent="0.25">
      <c r="A114" s="10">
        <v>109</v>
      </c>
      <c r="B114" s="5">
        <v>47</v>
      </c>
      <c r="C114" s="5"/>
      <c r="I114" s="10">
        <v>449</v>
      </c>
      <c r="J114" s="5">
        <v>5</v>
      </c>
      <c r="K114" s="5"/>
    </row>
    <row r="115" spans="1:11" x14ac:dyDescent="0.25">
      <c r="A115" s="10">
        <v>110</v>
      </c>
      <c r="B115" s="5">
        <v>26</v>
      </c>
      <c r="C115" s="5"/>
      <c r="I115" s="10">
        <v>450</v>
      </c>
      <c r="J115" s="5">
        <v>7</v>
      </c>
      <c r="K115" s="5"/>
    </row>
    <row r="116" spans="1:11" x14ac:dyDescent="0.25">
      <c r="A116" s="10">
        <v>111</v>
      </c>
      <c r="B116" s="5">
        <v>53</v>
      </c>
      <c r="C116" s="5"/>
      <c r="I116" s="10">
        <v>451</v>
      </c>
      <c r="J116" s="5">
        <v>0</v>
      </c>
      <c r="K116" s="5"/>
    </row>
    <row r="117" spans="1:11" x14ac:dyDescent="0.25">
      <c r="A117" s="10">
        <v>112</v>
      </c>
      <c r="B117" s="5">
        <v>81</v>
      </c>
      <c r="C117" s="5"/>
      <c r="I117" s="10">
        <v>452</v>
      </c>
      <c r="J117" s="5">
        <v>12</v>
      </c>
      <c r="K117" s="5"/>
    </row>
    <row r="118" spans="1:11" x14ac:dyDescent="0.25">
      <c r="A118" s="10">
        <v>113</v>
      </c>
      <c r="B118" s="5">
        <v>78</v>
      </c>
      <c r="C118" s="5"/>
      <c r="I118" s="10">
        <v>453</v>
      </c>
      <c r="J118" s="5">
        <v>2</v>
      </c>
      <c r="K118" s="5"/>
    </row>
    <row r="119" spans="1:11" x14ac:dyDescent="0.25">
      <c r="A119" s="10">
        <v>114</v>
      </c>
      <c r="B119" s="5">
        <v>35</v>
      </c>
      <c r="C119" s="5"/>
      <c r="I119" s="10">
        <v>454</v>
      </c>
      <c r="J119" s="5">
        <v>5</v>
      </c>
      <c r="K119" s="5"/>
    </row>
    <row r="120" spans="1:11" x14ac:dyDescent="0.25">
      <c r="A120" s="10">
        <v>115</v>
      </c>
      <c r="B120" s="5">
        <v>22</v>
      </c>
      <c r="C120" s="5"/>
      <c r="I120" s="10">
        <v>455</v>
      </c>
      <c r="J120" s="5">
        <v>2</v>
      </c>
      <c r="K120" s="5"/>
    </row>
    <row r="121" spans="1:11" x14ac:dyDescent="0.25">
      <c r="A121" s="10">
        <v>116</v>
      </c>
      <c r="B121" s="5">
        <v>57</v>
      </c>
      <c r="C121" s="5"/>
      <c r="I121" s="10">
        <v>456</v>
      </c>
      <c r="J121" s="5">
        <v>3</v>
      </c>
      <c r="K121" s="5"/>
    </row>
    <row r="122" spans="1:11" x14ac:dyDescent="0.25">
      <c r="A122" s="10">
        <v>117</v>
      </c>
      <c r="B122" s="5">
        <v>27</v>
      </c>
      <c r="C122" s="5"/>
      <c r="I122" s="10">
        <v>457</v>
      </c>
      <c r="J122" s="5">
        <v>0</v>
      </c>
      <c r="K122" s="5"/>
    </row>
    <row r="123" spans="1:11" x14ac:dyDescent="0.25">
      <c r="A123" s="10">
        <v>118</v>
      </c>
      <c r="B123" s="5">
        <v>39</v>
      </c>
      <c r="C123" s="5"/>
      <c r="I123" s="10">
        <v>458</v>
      </c>
      <c r="J123" s="5">
        <v>49</v>
      </c>
      <c r="K123" s="5"/>
    </row>
    <row r="124" spans="1:11" x14ac:dyDescent="0.25">
      <c r="A124" s="10">
        <v>119</v>
      </c>
      <c r="B124" s="5">
        <v>37</v>
      </c>
      <c r="C124" s="5"/>
      <c r="I124" s="10">
        <v>459</v>
      </c>
      <c r="J124" s="5">
        <v>1</v>
      </c>
      <c r="K124" s="5"/>
    </row>
    <row r="125" spans="1:11" x14ac:dyDescent="0.25">
      <c r="A125" s="10">
        <v>240</v>
      </c>
      <c r="B125" s="5">
        <v>137</v>
      </c>
      <c r="C125" s="5"/>
      <c r="I125" s="10">
        <v>460</v>
      </c>
      <c r="J125" s="5">
        <v>2</v>
      </c>
      <c r="K125" s="5"/>
    </row>
    <row r="126" spans="1:11" x14ac:dyDescent="0.25">
      <c r="A126" s="10">
        <v>241</v>
      </c>
      <c r="B126" s="5">
        <v>376</v>
      </c>
      <c r="C126" s="5"/>
      <c r="I126" s="10">
        <v>461</v>
      </c>
      <c r="J126" s="5">
        <v>0</v>
      </c>
      <c r="K126" s="5"/>
    </row>
    <row r="127" spans="1:11" x14ac:dyDescent="0.25">
      <c r="A127" s="10">
        <v>242</v>
      </c>
      <c r="B127" s="5">
        <v>202</v>
      </c>
      <c r="C127" s="5"/>
      <c r="I127" s="10">
        <v>462</v>
      </c>
      <c r="J127" s="5">
        <v>0</v>
      </c>
      <c r="K127" s="5"/>
    </row>
    <row r="128" spans="1:11" x14ac:dyDescent="0.25">
      <c r="A128" s="10">
        <v>243</v>
      </c>
      <c r="B128" s="5">
        <v>328</v>
      </c>
      <c r="C128" s="5"/>
      <c r="I128" s="10">
        <v>463</v>
      </c>
      <c r="J128" s="5">
        <v>11</v>
      </c>
      <c r="K128" s="5"/>
    </row>
    <row r="129" spans="1:11" x14ac:dyDescent="0.25">
      <c r="A129" s="10">
        <v>244</v>
      </c>
      <c r="B129" s="5">
        <v>84</v>
      </c>
      <c r="C129" s="5"/>
      <c r="I129" s="10">
        <v>464</v>
      </c>
      <c r="J129" s="5">
        <v>1</v>
      </c>
      <c r="K129" s="5"/>
    </row>
    <row r="130" spans="1:11" x14ac:dyDescent="0.25">
      <c r="A130" s="10">
        <v>245</v>
      </c>
      <c r="B130" s="5">
        <v>96</v>
      </c>
      <c r="C130" s="5"/>
      <c r="I130" s="10">
        <v>465</v>
      </c>
      <c r="J130" s="5">
        <v>8</v>
      </c>
      <c r="K130" s="5"/>
    </row>
    <row r="131" spans="1:11" x14ac:dyDescent="0.25">
      <c r="A131" s="10">
        <v>246</v>
      </c>
      <c r="B131" s="5">
        <v>223</v>
      </c>
      <c r="C131" s="5"/>
      <c r="I131" s="10">
        <v>466</v>
      </c>
      <c r="J131" s="5">
        <v>5</v>
      </c>
      <c r="K131" s="5"/>
    </row>
    <row r="132" spans="1:11" x14ac:dyDescent="0.25">
      <c r="A132" s="10">
        <v>247</v>
      </c>
      <c r="B132" s="5">
        <v>62</v>
      </c>
      <c r="C132" s="5"/>
      <c r="I132" s="10">
        <v>467</v>
      </c>
      <c r="J132" s="5">
        <v>39</v>
      </c>
      <c r="K132" s="5"/>
    </row>
    <row r="133" spans="1:11" x14ac:dyDescent="0.25">
      <c r="A133" s="10">
        <v>248</v>
      </c>
      <c r="B133" s="5">
        <v>146</v>
      </c>
      <c r="C133" s="5"/>
      <c r="I133" s="10">
        <v>468</v>
      </c>
      <c r="J133" s="5">
        <v>0</v>
      </c>
      <c r="K133" s="5"/>
    </row>
    <row r="134" spans="1:11" x14ac:dyDescent="0.25">
      <c r="A134" s="10">
        <v>249</v>
      </c>
      <c r="B134" s="5">
        <v>235</v>
      </c>
      <c r="C134" s="5"/>
      <c r="I134" s="10">
        <v>469</v>
      </c>
      <c r="J134" s="5">
        <v>0</v>
      </c>
      <c r="K134" s="5"/>
    </row>
    <row r="135" spans="1:11" x14ac:dyDescent="0.25">
      <c r="A135" s="10">
        <v>250</v>
      </c>
      <c r="B135" s="5">
        <v>437</v>
      </c>
      <c r="C135" s="5"/>
      <c r="I135" s="10">
        <v>470</v>
      </c>
      <c r="J135" s="5">
        <v>2</v>
      </c>
      <c r="K135" s="5"/>
    </row>
    <row r="136" spans="1:11" x14ac:dyDescent="0.25">
      <c r="A136" s="10">
        <v>251</v>
      </c>
      <c r="B136" s="5">
        <v>77</v>
      </c>
      <c r="C136" s="5"/>
      <c r="I136" s="10">
        <v>471</v>
      </c>
      <c r="J136" s="5">
        <v>170</v>
      </c>
      <c r="K136" s="5"/>
    </row>
    <row r="137" spans="1:11" x14ac:dyDescent="0.25">
      <c r="A137" s="10">
        <v>252</v>
      </c>
      <c r="B137" s="5">
        <v>108</v>
      </c>
      <c r="C137" s="5"/>
      <c r="I137" s="10">
        <v>472</v>
      </c>
      <c r="J137" s="5">
        <v>5</v>
      </c>
      <c r="K137" s="5"/>
    </row>
    <row r="138" spans="1:11" x14ac:dyDescent="0.25">
      <c r="A138" s="10">
        <v>253</v>
      </c>
      <c r="B138" s="5">
        <v>7</v>
      </c>
      <c r="C138" s="5"/>
      <c r="I138" s="10">
        <v>473</v>
      </c>
      <c r="J138" s="5">
        <v>14</v>
      </c>
      <c r="K138" s="5"/>
    </row>
    <row r="139" spans="1:11" x14ac:dyDescent="0.25">
      <c r="A139" s="10">
        <v>254</v>
      </c>
      <c r="B139" s="5">
        <v>314</v>
      </c>
      <c r="C139" s="5"/>
      <c r="I139" s="10">
        <v>474</v>
      </c>
      <c r="J139" s="5">
        <v>1</v>
      </c>
      <c r="K139" s="5"/>
    </row>
    <row r="140" spans="1:11" x14ac:dyDescent="0.25">
      <c r="A140" s="10">
        <v>255</v>
      </c>
      <c r="B140" s="5">
        <v>188</v>
      </c>
      <c r="C140" s="5"/>
      <c r="I140" s="10">
        <v>475</v>
      </c>
      <c r="J140" s="5">
        <v>0</v>
      </c>
      <c r="K140" s="5"/>
    </row>
    <row r="141" spans="1:11" x14ac:dyDescent="0.25">
      <c r="A141" s="10">
        <v>256</v>
      </c>
      <c r="B141" s="5">
        <v>275</v>
      </c>
      <c r="C141" s="5"/>
      <c r="I141" s="10">
        <v>476</v>
      </c>
      <c r="J141" s="5">
        <v>124</v>
      </c>
      <c r="K141" s="5"/>
    </row>
    <row r="142" spans="1:11" x14ac:dyDescent="0.25">
      <c r="A142" s="10">
        <v>257</v>
      </c>
      <c r="B142" s="5">
        <v>560</v>
      </c>
      <c r="C142" s="5"/>
      <c r="I142" s="10">
        <v>477</v>
      </c>
      <c r="J142" s="5">
        <v>0</v>
      </c>
      <c r="K142" s="5"/>
    </row>
    <row r="143" spans="1:11" x14ac:dyDescent="0.25">
      <c r="A143" s="10">
        <v>258</v>
      </c>
      <c r="B143" s="5">
        <v>688</v>
      </c>
      <c r="C143" s="5"/>
      <c r="I143" s="10">
        <v>478</v>
      </c>
      <c r="J143" s="5">
        <v>0</v>
      </c>
      <c r="K143" s="5"/>
    </row>
    <row r="144" spans="1:11" x14ac:dyDescent="0.25">
      <c r="A144" s="10">
        <v>259</v>
      </c>
      <c r="B144" s="5">
        <v>942</v>
      </c>
      <c r="C144" s="5"/>
      <c r="I144" s="10">
        <v>479</v>
      </c>
      <c r="J144" s="5">
        <v>55</v>
      </c>
      <c r="K144" s="5"/>
    </row>
    <row r="145" spans="1:11" x14ac:dyDescent="0.25">
      <c r="A145" s="10">
        <v>260</v>
      </c>
      <c r="B145" s="5">
        <v>88</v>
      </c>
      <c r="C145" s="5"/>
      <c r="I145" s="10">
        <v>480</v>
      </c>
      <c r="J145" s="5">
        <v>140</v>
      </c>
      <c r="K145" s="5"/>
    </row>
    <row r="146" spans="1:11" x14ac:dyDescent="0.25">
      <c r="A146" s="10">
        <v>261</v>
      </c>
      <c r="B146" s="5">
        <v>220</v>
      </c>
      <c r="C146" s="5"/>
      <c r="I146" s="10">
        <v>481</v>
      </c>
      <c r="J146" s="5">
        <v>21</v>
      </c>
      <c r="K146" s="5"/>
    </row>
    <row r="147" spans="1:11" x14ac:dyDescent="0.25">
      <c r="A147" s="10">
        <v>262</v>
      </c>
      <c r="B147" s="5">
        <v>145</v>
      </c>
      <c r="C147" s="5"/>
      <c r="I147" s="10">
        <v>482</v>
      </c>
      <c r="J147" s="5">
        <v>1</v>
      </c>
      <c r="K147" s="5"/>
    </row>
    <row r="148" spans="1:11" x14ac:dyDescent="0.25">
      <c r="A148" s="10">
        <v>263</v>
      </c>
      <c r="B148" s="5">
        <v>963</v>
      </c>
      <c r="C148" s="5"/>
      <c r="I148" s="10">
        <v>483</v>
      </c>
      <c r="J148" s="5">
        <v>147</v>
      </c>
      <c r="K148" s="5"/>
    </row>
    <row r="149" spans="1:11" x14ac:dyDescent="0.25">
      <c r="A149" s="10">
        <v>264</v>
      </c>
      <c r="B149" s="5">
        <v>91</v>
      </c>
      <c r="C149" s="5"/>
      <c r="I149" s="10">
        <v>484</v>
      </c>
      <c r="J149" s="5">
        <v>11</v>
      </c>
      <c r="K149" s="5"/>
    </row>
    <row r="150" spans="1:11" x14ac:dyDescent="0.25">
      <c r="A150" s="10">
        <v>265</v>
      </c>
      <c r="B150" s="5">
        <v>58</v>
      </c>
      <c r="C150" s="5"/>
      <c r="I150" s="10">
        <v>485</v>
      </c>
      <c r="J150" s="5">
        <v>125</v>
      </c>
      <c r="K150" s="5"/>
    </row>
    <row r="151" spans="1:11" x14ac:dyDescent="0.25">
      <c r="A151" s="10">
        <v>266</v>
      </c>
      <c r="B151" s="5">
        <v>36</v>
      </c>
      <c r="C151" s="5"/>
      <c r="I151" s="10">
        <v>486</v>
      </c>
      <c r="J151" s="5">
        <v>1</v>
      </c>
      <c r="K151" s="5"/>
    </row>
    <row r="152" spans="1:11" x14ac:dyDescent="0.25">
      <c r="A152" s="10">
        <v>267</v>
      </c>
      <c r="B152" s="5">
        <v>165</v>
      </c>
      <c r="C152" s="5"/>
      <c r="I152" s="10">
        <v>487</v>
      </c>
      <c r="J152" s="5">
        <v>0</v>
      </c>
      <c r="K152" s="5"/>
    </row>
    <row r="153" spans="1:11" x14ac:dyDescent="0.25">
      <c r="A153" s="10">
        <v>268</v>
      </c>
      <c r="B153" s="5">
        <v>111</v>
      </c>
      <c r="C153" s="5"/>
      <c r="I153" s="10">
        <v>488</v>
      </c>
      <c r="J153" s="5">
        <v>0</v>
      </c>
      <c r="K153" s="5"/>
    </row>
    <row r="154" spans="1:11" x14ac:dyDescent="0.25">
      <c r="A154" s="10">
        <v>269</v>
      </c>
      <c r="B154" s="5">
        <v>1596</v>
      </c>
      <c r="C154" s="5"/>
      <c r="I154" s="10">
        <v>489</v>
      </c>
      <c r="J154" s="5">
        <v>3</v>
      </c>
      <c r="K154" s="5"/>
    </row>
    <row r="155" spans="1:11" x14ac:dyDescent="0.25">
      <c r="A155" s="10">
        <v>270</v>
      </c>
      <c r="B155" s="5">
        <v>61</v>
      </c>
      <c r="C155" s="5"/>
      <c r="I155" s="10">
        <v>490</v>
      </c>
      <c r="J155" s="5">
        <v>0</v>
      </c>
      <c r="K155" s="5"/>
    </row>
    <row r="156" spans="1:11" x14ac:dyDescent="0.25">
      <c r="A156" s="10">
        <v>271</v>
      </c>
      <c r="B156" s="5">
        <v>287</v>
      </c>
      <c r="C156" s="5"/>
      <c r="I156" s="10">
        <v>491</v>
      </c>
      <c r="J156" s="5">
        <v>0</v>
      </c>
      <c r="K156" s="5"/>
    </row>
    <row r="157" spans="1:11" x14ac:dyDescent="0.25">
      <c r="A157" s="10">
        <v>272</v>
      </c>
      <c r="B157" s="5">
        <v>65</v>
      </c>
      <c r="C157" s="5"/>
      <c r="I157" s="10">
        <v>492</v>
      </c>
      <c r="J157" s="5">
        <v>0</v>
      </c>
      <c r="K157" s="5"/>
    </row>
    <row r="158" spans="1:11" x14ac:dyDescent="0.25">
      <c r="A158" s="10">
        <v>273</v>
      </c>
      <c r="B158" s="5">
        <v>118</v>
      </c>
      <c r="C158" s="5"/>
      <c r="I158" s="10">
        <v>493</v>
      </c>
      <c r="J158" s="5">
        <v>0</v>
      </c>
      <c r="K158" s="5"/>
    </row>
    <row r="159" spans="1:11" x14ac:dyDescent="0.25">
      <c r="A159" s="10">
        <v>274</v>
      </c>
      <c r="B159" s="5">
        <v>113</v>
      </c>
      <c r="C159" s="5"/>
      <c r="I159" s="10">
        <v>494</v>
      </c>
      <c r="J159" s="5">
        <v>3</v>
      </c>
      <c r="K159" s="5"/>
    </row>
    <row r="160" spans="1:11" x14ac:dyDescent="0.25">
      <c r="A160" s="10">
        <v>275</v>
      </c>
      <c r="B160" s="5">
        <v>332</v>
      </c>
      <c r="C160" s="5"/>
      <c r="I160" s="10">
        <v>495</v>
      </c>
      <c r="J160" s="5">
        <v>0</v>
      </c>
      <c r="K160" s="5"/>
    </row>
    <row r="161" spans="1:11" x14ac:dyDescent="0.25">
      <c r="A161" s="10">
        <v>276</v>
      </c>
      <c r="B161" s="5">
        <v>62</v>
      </c>
      <c r="C161" s="5"/>
      <c r="I161" s="10">
        <v>496</v>
      </c>
      <c r="J161" s="5">
        <v>1</v>
      </c>
      <c r="K161" s="5"/>
    </row>
    <row r="162" spans="1:11" x14ac:dyDescent="0.25">
      <c r="A162" s="10">
        <v>277</v>
      </c>
      <c r="B162" s="5">
        <v>951</v>
      </c>
      <c r="C162" s="5"/>
      <c r="I162" s="10">
        <v>497</v>
      </c>
      <c r="J162" s="5">
        <v>3</v>
      </c>
      <c r="K162" s="5"/>
    </row>
    <row r="163" spans="1:11" x14ac:dyDescent="0.25">
      <c r="A163" s="10">
        <v>278</v>
      </c>
      <c r="B163" s="5">
        <v>415</v>
      </c>
      <c r="C163" s="5"/>
      <c r="I163" s="10">
        <v>498</v>
      </c>
      <c r="J163" s="5">
        <v>22</v>
      </c>
      <c r="K163" s="5"/>
    </row>
    <row r="164" spans="1:11" x14ac:dyDescent="0.25">
      <c r="A164" s="10">
        <v>279</v>
      </c>
      <c r="B164" s="5">
        <v>305</v>
      </c>
      <c r="C164" s="5"/>
      <c r="I164" s="10">
        <v>499</v>
      </c>
      <c r="J164" s="5">
        <v>26</v>
      </c>
      <c r="K164" s="5"/>
    </row>
    <row r="165" spans="1:11" x14ac:dyDescent="0.25">
      <c r="A165" s="10">
        <v>280</v>
      </c>
      <c r="B165" s="5">
        <v>2139</v>
      </c>
      <c r="C165" s="5"/>
      <c r="I165" s="10">
        <v>500</v>
      </c>
      <c r="J165" s="5">
        <v>4</v>
      </c>
      <c r="K165" s="5"/>
    </row>
    <row r="166" spans="1:11" x14ac:dyDescent="0.25">
      <c r="A166" s="10">
        <v>281</v>
      </c>
      <c r="B166" s="5">
        <v>79</v>
      </c>
      <c r="C166" s="5"/>
      <c r="I166" s="10">
        <v>501</v>
      </c>
      <c r="J166" s="5">
        <v>0</v>
      </c>
      <c r="K166" s="5"/>
    </row>
    <row r="167" spans="1:11" x14ac:dyDescent="0.25">
      <c r="A167" s="10">
        <v>282</v>
      </c>
      <c r="B167" s="5">
        <v>179</v>
      </c>
      <c r="C167" s="5"/>
      <c r="I167" s="10">
        <v>502</v>
      </c>
      <c r="J167" s="5">
        <v>4</v>
      </c>
      <c r="K167" s="5"/>
    </row>
    <row r="168" spans="1:11" x14ac:dyDescent="0.25">
      <c r="A168" s="10">
        <v>283</v>
      </c>
      <c r="B168" s="5">
        <v>202</v>
      </c>
      <c r="C168" s="5"/>
      <c r="I168" s="10">
        <v>503</v>
      </c>
      <c r="J168" s="5">
        <v>9</v>
      </c>
      <c r="K168" s="5"/>
    </row>
    <row r="169" spans="1:11" x14ac:dyDescent="0.25">
      <c r="A169" s="10">
        <v>284</v>
      </c>
      <c r="B169" s="5">
        <v>760</v>
      </c>
      <c r="C169" s="5"/>
      <c r="I169" s="10">
        <v>504</v>
      </c>
      <c r="J169" s="5">
        <v>5</v>
      </c>
      <c r="K169" s="5"/>
    </row>
    <row r="170" spans="1:11" x14ac:dyDescent="0.25">
      <c r="A170" s="10">
        <v>285</v>
      </c>
      <c r="B170" s="5">
        <v>563</v>
      </c>
      <c r="C170" s="5"/>
      <c r="I170" s="10">
        <v>505</v>
      </c>
      <c r="J170" s="5">
        <v>14</v>
      </c>
      <c r="K170" s="5"/>
    </row>
    <row r="171" spans="1:11" x14ac:dyDescent="0.25">
      <c r="A171" s="10">
        <v>286</v>
      </c>
      <c r="B171" s="5">
        <v>135</v>
      </c>
      <c r="C171" s="5"/>
      <c r="I171" s="10">
        <v>506</v>
      </c>
      <c r="J171" s="5">
        <v>1</v>
      </c>
      <c r="K171" s="5"/>
    </row>
    <row r="172" spans="1:11" x14ac:dyDescent="0.25">
      <c r="A172" s="10">
        <v>287</v>
      </c>
      <c r="B172" s="5">
        <v>290</v>
      </c>
      <c r="C172" s="5"/>
      <c r="I172" s="10">
        <v>507</v>
      </c>
      <c r="J172" s="5">
        <v>10</v>
      </c>
      <c r="K172" s="5"/>
    </row>
    <row r="173" spans="1:11" x14ac:dyDescent="0.25">
      <c r="A173" s="10">
        <v>288</v>
      </c>
      <c r="B173" s="5">
        <v>447</v>
      </c>
      <c r="C173" s="5"/>
      <c r="I173" s="10">
        <v>508</v>
      </c>
      <c r="J173" s="5">
        <v>3</v>
      </c>
      <c r="K173" s="5"/>
    </row>
    <row r="174" spans="1:11" x14ac:dyDescent="0.25">
      <c r="A174" s="10">
        <v>289</v>
      </c>
      <c r="B174" s="5">
        <v>232</v>
      </c>
      <c r="C174" s="5"/>
      <c r="I174" s="10">
        <v>509</v>
      </c>
      <c r="J174" s="5">
        <v>1</v>
      </c>
      <c r="K174" s="5"/>
    </row>
    <row r="175" spans="1:11" x14ac:dyDescent="0.25">
      <c r="A175" s="10">
        <v>290</v>
      </c>
      <c r="B175" s="5">
        <v>168</v>
      </c>
      <c r="C175" s="5"/>
      <c r="I175" s="10">
        <v>510</v>
      </c>
      <c r="J175" s="5">
        <v>0</v>
      </c>
      <c r="K175" s="5"/>
    </row>
    <row r="176" spans="1:11" x14ac:dyDescent="0.25">
      <c r="A176" s="10">
        <v>291</v>
      </c>
      <c r="B176" s="5">
        <v>128</v>
      </c>
      <c r="C176" s="5"/>
      <c r="I176" s="10">
        <v>511</v>
      </c>
      <c r="J176" s="5">
        <v>5</v>
      </c>
      <c r="K176" s="5"/>
    </row>
    <row r="177" spans="1:11" x14ac:dyDescent="0.25">
      <c r="A177" s="10">
        <v>292</v>
      </c>
      <c r="B177" s="5">
        <v>493</v>
      </c>
      <c r="C177" s="5"/>
      <c r="I177" s="10">
        <v>512</v>
      </c>
      <c r="J177" s="5">
        <v>2</v>
      </c>
      <c r="K177" s="5"/>
    </row>
    <row r="178" spans="1:11" x14ac:dyDescent="0.25">
      <c r="A178" s="10">
        <v>293</v>
      </c>
      <c r="B178" s="5">
        <v>131</v>
      </c>
      <c r="C178" s="5"/>
      <c r="I178" s="10">
        <v>513</v>
      </c>
      <c r="J178" s="5">
        <v>68</v>
      </c>
      <c r="K178" s="5"/>
    </row>
    <row r="179" spans="1:11" x14ac:dyDescent="0.25">
      <c r="A179" s="10">
        <v>294</v>
      </c>
      <c r="B179" s="5">
        <v>50</v>
      </c>
      <c r="C179" s="5"/>
      <c r="I179" s="10">
        <v>514</v>
      </c>
      <c r="J179" s="5">
        <v>3</v>
      </c>
      <c r="K179" s="5"/>
    </row>
    <row r="180" spans="1:11" x14ac:dyDescent="0.25">
      <c r="A180" s="10">
        <v>295</v>
      </c>
      <c r="B180" s="5">
        <v>665</v>
      </c>
      <c r="C180" s="5"/>
      <c r="I180" s="10">
        <v>515</v>
      </c>
      <c r="J180" s="5">
        <v>34</v>
      </c>
      <c r="K180" s="5"/>
    </row>
    <row r="181" spans="1:11" x14ac:dyDescent="0.25">
      <c r="A181" s="10">
        <v>296</v>
      </c>
      <c r="B181" s="5">
        <v>129</v>
      </c>
      <c r="C181" s="5"/>
      <c r="I181" s="10">
        <v>516</v>
      </c>
      <c r="J181" s="5">
        <v>0</v>
      </c>
      <c r="K181" s="5"/>
    </row>
    <row r="182" spans="1:11" x14ac:dyDescent="0.25">
      <c r="A182" s="10">
        <v>297</v>
      </c>
      <c r="B182" s="5">
        <v>142</v>
      </c>
      <c r="C182" s="5"/>
      <c r="I182" s="10">
        <v>517</v>
      </c>
      <c r="J182" s="5">
        <v>3</v>
      </c>
      <c r="K182" s="5"/>
    </row>
    <row r="183" spans="1:11" x14ac:dyDescent="0.25">
      <c r="A183" s="10">
        <v>298</v>
      </c>
      <c r="B183" s="5">
        <v>2436</v>
      </c>
      <c r="C183" s="5"/>
      <c r="I183" s="10">
        <v>518</v>
      </c>
      <c r="J183" s="5">
        <v>0</v>
      </c>
      <c r="K183" s="5"/>
    </row>
    <row r="184" spans="1:11" x14ac:dyDescent="0.25">
      <c r="A184" s="10">
        <v>299</v>
      </c>
      <c r="B184" s="5">
        <v>244</v>
      </c>
      <c r="C184" s="5"/>
      <c r="I184" s="10">
        <v>519</v>
      </c>
      <c r="J184" s="5">
        <v>70</v>
      </c>
      <c r="K184" s="5"/>
    </row>
    <row r="185" spans="1:11" x14ac:dyDescent="0.25">
      <c r="A185" s="10">
        <v>300</v>
      </c>
      <c r="B185" s="5">
        <v>298</v>
      </c>
      <c r="C185" s="5"/>
      <c r="I185" s="10">
        <v>540</v>
      </c>
      <c r="J185" s="5">
        <v>1</v>
      </c>
      <c r="K185" s="5"/>
    </row>
    <row r="186" spans="1:11" x14ac:dyDescent="0.25">
      <c r="A186" s="10">
        <v>301</v>
      </c>
      <c r="B186" s="5">
        <v>251</v>
      </c>
      <c r="C186" s="5"/>
      <c r="I186" s="10">
        <v>541</v>
      </c>
      <c r="J186" s="5">
        <v>1</v>
      </c>
      <c r="K186" s="5"/>
    </row>
    <row r="187" spans="1:11" x14ac:dyDescent="0.25">
      <c r="A187" s="10">
        <v>302</v>
      </c>
      <c r="B187" s="5">
        <v>108</v>
      </c>
      <c r="C187" s="5"/>
      <c r="I187" s="10">
        <v>542</v>
      </c>
      <c r="J187" s="5">
        <v>1</v>
      </c>
      <c r="K187" s="5"/>
    </row>
    <row r="188" spans="1:11" x14ac:dyDescent="0.25">
      <c r="A188" s="10">
        <v>303</v>
      </c>
      <c r="B188" s="5">
        <v>82</v>
      </c>
      <c r="C188" s="5"/>
      <c r="I188" s="10">
        <v>543</v>
      </c>
      <c r="J188" s="5">
        <v>2</v>
      </c>
      <c r="K188" s="5"/>
    </row>
    <row r="189" spans="1:11" x14ac:dyDescent="0.25">
      <c r="A189" s="10">
        <v>304</v>
      </c>
      <c r="B189" s="5">
        <v>74</v>
      </c>
      <c r="C189" s="5"/>
      <c r="I189" s="10">
        <v>544</v>
      </c>
      <c r="J189" s="5">
        <v>2</v>
      </c>
      <c r="K189" s="5"/>
    </row>
    <row r="190" spans="1:11" x14ac:dyDescent="0.25">
      <c r="A190" s="10">
        <v>305</v>
      </c>
      <c r="B190" s="5">
        <v>189</v>
      </c>
      <c r="C190" s="5"/>
      <c r="I190" s="10">
        <v>545</v>
      </c>
      <c r="J190" s="5">
        <v>34</v>
      </c>
      <c r="K190" s="5"/>
    </row>
    <row r="191" spans="1:11" x14ac:dyDescent="0.25">
      <c r="A191" s="10">
        <v>306</v>
      </c>
      <c r="B191" s="5">
        <v>80</v>
      </c>
      <c r="C191" s="5"/>
      <c r="I191" s="10">
        <v>546</v>
      </c>
      <c r="J191" s="5">
        <v>2</v>
      </c>
      <c r="K191" s="5"/>
    </row>
    <row r="192" spans="1:11" x14ac:dyDescent="0.25">
      <c r="A192" s="10">
        <v>307</v>
      </c>
      <c r="B192" s="5">
        <v>576</v>
      </c>
      <c r="C192" s="5"/>
      <c r="I192" s="10">
        <v>547</v>
      </c>
      <c r="J192" s="5">
        <v>0</v>
      </c>
      <c r="K192" s="5"/>
    </row>
    <row r="193" spans="1:11" x14ac:dyDescent="0.25">
      <c r="A193" s="10">
        <v>308</v>
      </c>
      <c r="B193" s="5">
        <v>202</v>
      </c>
      <c r="C193" s="5"/>
      <c r="I193" s="10">
        <v>548</v>
      </c>
      <c r="J193" s="5">
        <v>1</v>
      </c>
      <c r="K193" s="5"/>
    </row>
    <row r="194" spans="1:11" x14ac:dyDescent="0.25">
      <c r="A194" s="10">
        <v>309</v>
      </c>
      <c r="B194" s="5">
        <v>238</v>
      </c>
      <c r="C194" s="5"/>
      <c r="I194" s="10">
        <v>549</v>
      </c>
      <c r="J194" s="5">
        <v>8</v>
      </c>
      <c r="K194" s="5"/>
    </row>
    <row r="195" spans="1:11" x14ac:dyDescent="0.25">
      <c r="A195" s="10">
        <v>310</v>
      </c>
      <c r="B195" s="5">
        <v>36</v>
      </c>
      <c r="C195" s="5"/>
      <c r="I195" s="10">
        <v>550</v>
      </c>
      <c r="J195" s="5">
        <v>4</v>
      </c>
      <c r="K195" s="5"/>
    </row>
    <row r="196" spans="1:11" x14ac:dyDescent="0.25">
      <c r="A196" s="10">
        <v>311</v>
      </c>
      <c r="B196" s="5">
        <v>150</v>
      </c>
      <c r="C196" s="5"/>
      <c r="I196" s="10">
        <v>551</v>
      </c>
      <c r="J196" s="5">
        <v>28</v>
      </c>
      <c r="K196" s="5"/>
    </row>
    <row r="197" spans="1:11" x14ac:dyDescent="0.25">
      <c r="A197" s="10">
        <v>312</v>
      </c>
      <c r="B197" s="5">
        <v>146</v>
      </c>
      <c r="C197" s="5"/>
      <c r="I197" s="10">
        <v>552</v>
      </c>
      <c r="J197" s="5">
        <v>0</v>
      </c>
      <c r="K197" s="5"/>
    </row>
    <row r="198" spans="1:11" x14ac:dyDescent="0.25">
      <c r="A198" s="10">
        <v>313</v>
      </c>
      <c r="B198" s="5">
        <v>222</v>
      </c>
      <c r="C198" s="5"/>
      <c r="I198" s="10">
        <v>553</v>
      </c>
      <c r="J198" s="5">
        <v>6</v>
      </c>
      <c r="K198" s="5"/>
    </row>
    <row r="199" spans="1:11" x14ac:dyDescent="0.25">
      <c r="A199" s="10">
        <v>314</v>
      </c>
      <c r="B199" s="5">
        <v>120</v>
      </c>
      <c r="C199" s="5"/>
      <c r="I199" s="10">
        <v>554</v>
      </c>
      <c r="J199" s="5">
        <v>22</v>
      </c>
      <c r="K199" s="5"/>
    </row>
    <row r="200" spans="1:11" x14ac:dyDescent="0.25">
      <c r="A200" s="10">
        <v>315</v>
      </c>
      <c r="B200" s="5">
        <v>126</v>
      </c>
      <c r="C200" s="5"/>
      <c r="I200" s="10">
        <v>555</v>
      </c>
      <c r="J200" s="5">
        <v>0</v>
      </c>
      <c r="K200" s="5"/>
    </row>
    <row r="201" spans="1:11" x14ac:dyDescent="0.25">
      <c r="A201" s="10">
        <v>316</v>
      </c>
      <c r="B201" s="5">
        <v>158</v>
      </c>
      <c r="C201" s="5"/>
      <c r="I201" s="10">
        <v>556</v>
      </c>
      <c r="J201" s="5">
        <v>1</v>
      </c>
      <c r="K201" s="5"/>
    </row>
    <row r="202" spans="1:11" x14ac:dyDescent="0.25">
      <c r="A202" s="10">
        <v>317</v>
      </c>
      <c r="B202" s="5">
        <v>316</v>
      </c>
      <c r="C202" s="5"/>
      <c r="I202" s="10">
        <v>557</v>
      </c>
      <c r="J202" s="5">
        <v>20</v>
      </c>
      <c r="K202" s="5"/>
    </row>
    <row r="203" spans="1:11" x14ac:dyDescent="0.25">
      <c r="A203" s="10">
        <v>318</v>
      </c>
      <c r="B203" s="5">
        <v>284</v>
      </c>
      <c r="C203" s="5"/>
      <c r="I203" s="10">
        <v>558</v>
      </c>
      <c r="J203" s="5">
        <v>0</v>
      </c>
      <c r="K203" s="5"/>
    </row>
    <row r="204" spans="1:11" x14ac:dyDescent="0.25">
      <c r="A204" s="10">
        <v>319</v>
      </c>
      <c r="B204" s="5">
        <v>51</v>
      </c>
      <c r="C204" s="5"/>
      <c r="I204" s="10">
        <v>559</v>
      </c>
      <c r="J204" s="5">
        <v>1</v>
      </c>
      <c r="K204" s="5"/>
    </row>
    <row r="205" spans="1:11" x14ac:dyDescent="0.25">
      <c r="A205" s="10">
        <v>320</v>
      </c>
      <c r="B205" s="5">
        <v>158</v>
      </c>
      <c r="C205" s="5"/>
      <c r="I205" s="10">
        <v>560</v>
      </c>
      <c r="J205" s="5">
        <v>3</v>
      </c>
      <c r="K205" s="5"/>
    </row>
    <row r="206" spans="1:11" x14ac:dyDescent="0.25">
      <c r="A206" s="10">
        <v>321</v>
      </c>
      <c r="B206" s="5">
        <v>337</v>
      </c>
      <c r="C206" s="5"/>
      <c r="I206" s="10">
        <v>561</v>
      </c>
      <c r="J206" s="5">
        <v>2</v>
      </c>
      <c r="K206" s="5"/>
    </row>
    <row r="207" spans="1:11" x14ac:dyDescent="0.25">
      <c r="A207" s="10">
        <v>322</v>
      </c>
      <c r="B207" s="5">
        <v>186</v>
      </c>
      <c r="C207" s="5"/>
      <c r="I207" s="10">
        <v>562</v>
      </c>
      <c r="J207" s="5">
        <v>0</v>
      </c>
      <c r="K207" s="5"/>
    </row>
    <row r="208" spans="1:11" x14ac:dyDescent="0.25">
      <c r="A208" s="10">
        <v>323</v>
      </c>
      <c r="B208" s="5">
        <v>58</v>
      </c>
      <c r="C208" s="5"/>
      <c r="I208" s="10">
        <v>563</v>
      </c>
      <c r="J208" s="5">
        <v>2</v>
      </c>
      <c r="K208" s="5"/>
    </row>
    <row r="209" spans="1:11" x14ac:dyDescent="0.25">
      <c r="A209" s="10">
        <v>324</v>
      </c>
      <c r="B209" s="5">
        <v>82</v>
      </c>
      <c r="C209" s="5"/>
      <c r="I209" s="10">
        <v>564</v>
      </c>
      <c r="J209" s="5">
        <v>1</v>
      </c>
      <c r="K209" s="5"/>
    </row>
    <row r="210" spans="1:11" x14ac:dyDescent="0.25">
      <c r="A210" s="10">
        <v>325</v>
      </c>
      <c r="B210" s="5">
        <v>736</v>
      </c>
      <c r="C210" s="5"/>
      <c r="I210" s="10">
        <v>565</v>
      </c>
      <c r="J210" s="5">
        <v>0</v>
      </c>
      <c r="K210" s="5"/>
    </row>
    <row r="211" spans="1:11" x14ac:dyDescent="0.25">
      <c r="A211" s="10">
        <v>326</v>
      </c>
      <c r="B211" s="5">
        <v>1151</v>
      </c>
      <c r="C211" s="5"/>
      <c r="I211" s="10">
        <v>566</v>
      </c>
      <c r="J211" s="5">
        <v>1</v>
      </c>
      <c r="K211" s="5"/>
    </row>
    <row r="212" spans="1:11" x14ac:dyDescent="0.25">
      <c r="A212" s="10">
        <v>327</v>
      </c>
      <c r="B212" s="5">
        <v>34</v>
      </c>
      <c r="C212" s="5"/>
      <c r="I212" s="10">
        <v>567</v>
      </c>
      <c r="J212" s="5">
        <v>0</v>
      </c>
      <c r="K212" s="5"/>
    </row>
    <row r="213" spans="1:11" x14ac:dyDescent="0.25">
      <c r="A213" s="10">
        <v>328</v>
      </c>
      <c r="B213" s="5">
        <v>498</v>
      </c>
      <c r="C213" s="5"/>
      <c r="I213" s="10">
        <v>568</v>
      </c>
      <c r="J213" s="5">
        <v>5</v>
      </c>
      <c r="K213" s="5"/>
    </row>
    <row r="214" spans="1:11" x14ac:dyDescent="0.25">
      <c r="A214" s="10">
        <v>329</v>
      </c>
      <c r="B214" s="5">
        <v>167</v>
      </c>
      <c r="C214" s="5"/>
      <c r="I214" s="10">
        <v>569</v>
      </c>
      <c r="J214" s="5">
        <v>1</v>
      </c>
      <c r="K214" s="5"/>
    </row>
    <row r="215" spans="1:11" x14ac:dyDescent="0.25">
      <c r="A215" s="10">
        <v>330</v>
      </c>
      <c r="B215" s="5">
        <v>340</v>
      </c>
      <c r="C215" s="5"/>
      <c r="I215" s="10">
        <v>570</v>
      </c>
      <c r="J215" s="5">
        <v>1</v>
      </c>
      <c r="K215" s="5"/>
    </row>
    <row r="216" spans="1:11" x14ac:dyDescent="0.25">
      <c r="A216" s="10">
        <v>331</v>
      </c>
      <c r="B216" s="5">
        <v>438</v>
      </c>
      <c r="C216" s="5"/>
      <c r="I216" s="10">
        <v>571</v>
      </c>
      <c r="J216" s="5">
        <v>2</v>
      </c>
      <c r="K216" s="5"/>
    </row>
    <row r="217" spans="1:11" x14ac:dyDescent="0.25">
      <c r="A217" s="10">
        <v>332</v>
      </c>
      <c r="B217" s="5">
        <v>555</v>
      </c>
      <c r="C217" s="5"/>
      <c r="I217" s="10">
        <v>572</v>
      </c>
      <c r="J217" s="5">
        <v>0</v>
      </c>
      <c r="K217" s="5"/>
    </row>
    <row r="218" spans="1:11" x14ac:dyDescent="0.25">
      <c r="A218" s="10">
        <v>333</v>
      </c>
      <c r="B218" s="5">
        <v>266</v>
      </c>
      <c r="C218" s="5"/>
      <c r="I218" s="10">
        <v>573</v>
      </c>
      <c r="J218" s="5">
        <v>9</v>
      </c>
      <c r="K218" s="5"/>
    </row>
    <row r="219" spans="1:11" x14ac:dyDescent="0.25">
      <c r="A219" s="10">
        <v>334</v>
      </c>
      <c r="B219" s="5">
        <v>69</v>
      </c>
      <c r="C219" s="5"/>
      <c r="I219" s="10">
        <v>574</v>
      </c>
      <c r="J219" s="5">
        <v>4</v>
      </c>
      <c r="K219" s="5"/>
    </row>
    <row r="220" spans="1:11" x14ac:dyDescent="0.25">
      <c r="A220" s="10">
        <v>335</v>
      </c>
      <c r="B220" s="5">
        <v>80</v>
      </c>
      <c r="C220" s="5"/>
      <c r="I220" s="10">
        <v>575</v>
      </c>
      <c r="J220" s="5">
        <v>4</v>
      </c>
      <c r="K220" s="5"/>
    </row>
    <row r="221" spans="1:11" x14ac:dyDescent="0.25">
      <c r="A221" s="10">
        <v>336</v>
      </c>
      <c r="B221" s="5">
        <v>493</v>
      </c>
      <c r="C221" s="5"/>
      <c r="I221" s="10">
        <v>576</v>
      </c>
      <c r="J221" s="5">
        <v>1</v>
      </c>
      <c r="K221" s="5"/>
    </row>
    <row r="222" spans="1:11" x14ac:dyDescent="0.25">
      <c r="A222" s="10">
        <v>337</v>
      </c>
      <c r="B222" s="5">
        <v>31</v>
      </c>
      <c r="C222" s="5"/>
      <c r="I222" s="10">
        <v>577</v>
      </c>
      <c r="J222" s="5">
        <v>1</v>
      </c>
      <c r="K222" s="5"/>
    </row>
    <row r="223" spans="1:11" x14ac:dyDescent="0.25">
      <c r="A223" s="10">
        <v>338</v>
      </c>
      <c r="B223" s="5">
        <v>236</v>
      </c>
      <c r="C223" s="5"/>
      <c r="I223" s="10">
        <v>578</v>
      </c>
      <c r="J223" s="5">
        <v>7</v>
      </c>
      <c r="K223" s="5"/>
    </row>
    <row r="224" spans="1:11" x14ac:dyDescent="0.25">
      <c r="A224" s="10">
        <v>339</v>
      </c>
      <c r="B224" s="5">
        <v>89</v>
      </c>
      <c r="C224" s="5"/>
      <c r="I224" s="10">
        <v>579</v>
      </c>
      <c r="J224" s="5">
        <v>5</v>
      </c>
      <c r="K224" s="5"/>
    </row>
    <row r="225" spans="1:11" x14ac:dyDescent="0.25">
      <c r="A225" s="10">
        <v>340</v>
      </c>
      <c r="B225" s="5">
        <v>299</v>
      </c>
      <c r="C225" s="5"/>
      <c r="I225" s="10">
        <v>580</v>
      </c>
      <c r="J225" s="5">
        <v>1</v>
      </c>
      <c r="K225" s="5"/>
    </row>
    <row r="226" spans="1:11" x14ac:dyDescent="0.25">
      <c r="A226" s="10">
        <v>341</v>
      </c>
      <c r="B226" s="5">
        <v>55</v>
      </c>
      <c r="C226" s="5"/>
      <c r="I226" s="10">
        <v>581</v>
      </c>
      <c r="J226" s="5">
        <v>0</v>
      </c>
      <c r="K226" s="5"/>
    </row>
    <row r="227" spans="1:11" x14ac:dyDescent="0.25">
      <c r="A227" s="10">
        <v>342</v>
      </c>
      <c r="B227" s="5">
        <v>325</v>
      </c>
      <c r="C227" s="5"/>
      <c r="I227" s="10">
        <v>582</v>
      </c>
      <c r="J227" s="5">
        <v>0</v>
      </c>
      <c r="K227" s="5"/>
    </row>
    <row r="228" spans="1:11" x14ac:dyDescent="0.25">
      <c r="A228" s="10">
        <v>343</v>
      </c>
      <c r="B228" s="5">
        <v>524</v>
      </c>
      <c r="C228" s="5"/>
      <c r="I228" s="10">
        <v>583</v>
      </c>
      <c r="J228" s="5">
        <v>1</v>
      </c>
      <c r="K228" s="5"/>
    </row>
    <row r="229" spans="1:11" x14ac:dyDescent="0.25">
      <c r="A229" s="10">
        <v>344</v>
      </c>
      <c r="B229" s="5">
        <v>285</v>
      </c>
      <c r="C229" s="5"/>
      <c r="I229" s="10">
        <v>584</v>
      </c>
      <c r="J229" s="5">
        <v>2</v>
      </c>
      <c r="K229" s="5"/>
    </row>
    <row r="230" spans="1:11" x14ac:dyDescent="0.25">
      <c r="A230" s="10">
        <v>345</v>
      </c>
      <c r="B230" s="5">
        <v>179</v>
      </c>
      <c r="C230" s="5"/>
      <c r="I230" s="10">
        <v>585</v>
      </c>
      <c r="J230" s="5">
        <v>0</v>
      </c>
      <c r="K230" s="5"/>
    </row>
    <row r="231" spans="1:11" x14ac:dyDescent="0.25">
      <c r="A231" s="10">
        <v>346</v>
      </c>
      <c r="B231" s="5">
        <v>188</v>
      </c>
      <c r="C231" s="5"/>
      <c r="I231" s="10">
        <v>586</v>
      </c>
      <c r="J231" s="5">
        <v>4</v>
      </c>
      <c r="K231" s="5"/>
    </row>
    <row r="232" spans="1:11" x14ac:dyDescent="0.25">
      <c r="A232" s="10">
        <v>347</v>
      </c>
      <c r="B232" s="5">
        <v>379</v>
      </c>
      <c r="C232" s="5"/>
      <c r="I232" s="10">
        <v>587</v>
      </c>
      <c r="J232" s="5">
        <v>7</v>
      </c>
      <c r="K232" s="5"/>
    </row>
    <row r="233" spans="1:11" x14ac:dyDescent="0.25">
      <c r="A233" s="10">
        <v>348</v>
      </c>
      <c r="B233" s="5">
        <v>119</v>
      </c>
      <c r="C233" s="5"/>
      <c r="I233" s="10">
        <v>588</v>
      </c>
      <c r="J233" s="5">
        <v>2</v>
      </c>
      <c r="K233" s="5"/>
    </row>
    <row r="234" spans="1:11" x14ac:dyDescent="0.25">
      <c r="A234" s="10">
        <v>349</v>
      </c>
      <c r="B234" s="5">
        <v>167</v>
      </c>
      <c r="C234" s="5"/>
      <c r="I234" s="10">
        <v>589</v>
      </c>
      <c r="J234" s="5">
        <v>1</v>
      </c>
      <c r="K234" s="5"/>
    </row>
    <row r="235" spans="1:11" x14ac:dyDescent="0.25">
      <c r="A235" s="10">
        <v>350</v>
      </c>
      <c r="B235" s="5">
        <v>221</v>
      </c>
      <c r="C235" s="5"/>
      <c r="I235" s="10">
        <v>590</v>
      </c>
      <c r="J235" s="5">
        <v>9</v>
      </c>
      <c r="K235" s="5"/>
    </row>
    <row r="236" spans="1:11" x14ac:dyDescent="0.25">
      <c r="A236" s="10">
        <v>351</v>
      </c>
      <c r="B236" s="5">
        <v>964</v>
      </c>
      <c r="C236" s="5"/>
      <c r="I236" s="10">
        <v>591</v>
      </c>
      <c r="J236" s="5">
        <v>2</v>
      </c>
      <c r="K236" s="5"/>
    </row>
    <row r="237" spans="1:11" x14ac:dyDescent="0.25">
      <c r="A237" s="10">
        <v>352</v>
      </c>
      <c r="B237" s="5">
        <v>286</v>
      </c>
      <c r="C237" s="5"/>
      <c r="I237" s="10">
        <v>592</v>
      </c>
      <c r="J237" s="5">
        <v>1</v>
      </c>
      <c r="K237" s="5"/>
    </row>
    <row r="238" spans="1:11" x14ac:dyDescent="0.25">
      <c r="A238" s="10">
        <v>353</v>
      </c>
      <c r="B238" s="5">
        <v>613</v>
      </c>
      <c r="C238" s="5"/>
      <c r="I238" s="10">
        <v>593</v>
      </c>
      <c r="J238" s="5">
        <v>7</v>
      </c>
      <c r="K238" s="5"/>
    </row>
    <row r="239" spans="1:11" x14ac:dyDescent="0.25">
      <c r="A239" s="10">
        <v>354</v>
      </c>
      <c r="B239" s="5">
        <v>29</v>
      </c>
      <c r="C239" s="5"/>
      <c r="I239" s="10">
        <v>594</v>
      </c>
      <c r="J239" s="5">
        <v>2</v>
      </c>
      <c r="K239" s="5"/>
    </row>
    <row r="240" spans="1:11" x14ac:dyDescent="0.25">
      <c r="A240" s="10">
        <v>355</v>
      </c>
      <c r="B240" s="5">
        <v>165</v>
      </c>
      <c r="C240" s="5"/>
      <c r="I240" s="10">
        <v>595</v>
      </c>
      <c r="J240" s="5">
        <v>8</v>
      </c>
      <c r="K240" s="5"/>
    </row>
    <row r="241" spans="1:11" x14ac:dyDescent="0.25">
      <c r="A241" s="10">
        <v>356</v>
      </c>
      <c r="B241" s="5">
        <v>97</v>
      </c>
      <c r="C241" s="5"/>
      <c r="I241" s="10">
        <v>596</v>
      </c>
      <c r="J241" s="5">
        <v>2</v>
      </c>
      <c r="K241" s="5"/>
    </row>
    <row r="242" spans="1:11" x14ac:dyDescent="0.25">
      <c r="A242" s="10">
        <v>357</v>
      </c>
      <c r="B242" s="5">
        <v>303</v>
      </c>
      <c r="C242" s="5"/>
      <c r="I242" s="10">
        <v>597</v>
      </c>
      <c r="J242" s="5">
        <v>2</v>
      </c>
      <c r="K242" s="5"/>
    </row>
    <row r="243" spans="1:11" x14ac:dyDescent="0.25">
      <c r="A243" s="10">
        <v>358</v>
      </c>
      <c r="B243" s="5">
        <v>267</v>
      </c>
      <c r="C243" s="5"/>
      <c r="I243" s="10">
        <v>598</v>
      </c>
      <c r="J243" s="5">
        <v>7</v>
      </c>
      <c r="K243" s="5"/>
    </row>
    <row r="244" spans="1:11" x14ac:dyDescent="0.25">
      <c r="A244" s="10">
        <v>359</v>
      </c>
      <c r="B244" s="5">
        <v>302</v>
      </c>
      <c r="C244" s="5"/>
      <c r="I244" s="10">
        <v>599</v>
      </c>
      <c r="J244" s="5">
        <v>2</v>
      </c>
      <c r="K244" s="5"/>
    </row>
    <row r="245" spans="1:11" x14ac:dyDescent="0.25">
      <c r="A245" s="10">
        <v>360</v>
      </c>
      <c r="B245" s="5">
        <v>87</v>
      </c>
      <c r="C245" s="5"/>
      <c r="I245" s="10">
        <v>660</v>
      </c>
      <c r="J245" s="5">
        <v>18</v>
      </c>
      <c r="K245" s="5"/>
    </row>
    <row r="246" spans="1:11" x14ac:dyDescent="0.25">
      <c r="A246" s="10">
        <v>361</v>
      </c>
      <c r="B246" s="5">
        <v>354</v>
      </c>
      <c r="C246" s="5"/>
      <c r="I246" s="10">
        <v>661</v>
      </c>
      <c r="J246" s="5">
        <v>9</v>
      </c>
      <c r="K246" s="5"/>
    </row>
    <row r="247" spans="1:11" x14ac:dyDescent="0.25">
      <c r="A247" s="10">
        <v>362</v>
      </c>
      <c r="B247" s="5">
        <v>86</v>
      </c>
      <c r="C247" s="5"/>
      <c r="I247" s="10">
        <v>662</v>
      </c>
      <c r="J247" s="5">
        <v>4</v>
      </c>
      <c r="K247" s="5"/>
    </row>
    <row r="248" spans="1:11" x14ac:dyDescent="0.25">
      <c r="A248" s="10">
        <v>363</v>
      </c>
      <c r="B248" s="5">
        <v>26</v>
      </c>
      <c r="C248" s="5"/>
      <c r="I248" s="10">
        <v>663</v>
      </c>
      <c r="J248" s="5">
        <v>7</v>
      </c>
      <c r="K248" s="5"/>
    </row>
    <row r="249" spans="1:11" x14ac:dyDescent="0.25">
      <c r="A249" s="10">
        <v>364</v>
      </c>
      <c r="B249" s="5">
        <v>113</v>
      </c>
      <c r="C249" s="5"/>
      <c r="I249" s="10">
        <v>664</v>
      </c>
      <c r="J249" s="5">
        <v>29</v>
      </c>
      <c r="K249" s="5"/>
    </row>
    <row r="250" spans="1:11" x14ac:dyDescent="0.25">
      <c r="A250" s="10">
        <v>365</v>
      </c>
      <c r="B250" s="5">
        <v>65</v>
      </c>
      <c r="C250" s="5"/>
      <c r="I250" s="10">
        <v>665</v>
      </c>
      <c r="J250" s="5">
        <v>12</v>
      </c>
      <c r="K250" s="5"/>
    </row>
    <row r="251" spans="1:11" x14ac:dyDescent="0.25">
      <c r="A251" s="10">
        <v>366</v>
      </c>
      <c r="B251" s="5">
        <v>134</v>
      </c>
      <c r="C251" s="5"/>
      <c r="I251" s="10">
        <v>666</v>
      </c>
      <c r="J251" s="5">
        <v>4</v>
      </c>
      <c r="K251" s="5"/>
    </row>
    <row r="252" spans="1:11" x14ac:dyDescent="0.25">
      <c r="A252" s="10">
        <v>367</v>
      </c>
      <c r="B252" s="5">
        <v>119</v>
      </c>
      <c r="C252" s="5"/>
      <c r="I252" s="10">
        <v>667</v>
      </c>
      <c r="J252" s="5">
        <v>28</v>
      </c>
      <c r="K252" s="5"/>
    </row>
    <row r="253" spans="1:11" x14ac:dyDescent="0.25">
      <c r="A253" s="10">
        <v>368</v>
      </c>
      <c r="B253" s="5">
        <v>159</v>
      </c>
      <c r="C253" s="5"/>
      <c r="I253" s="10">
        <v>668</v>
      </c>
      <c r="J253" s="5">
        <v>25</v>
      </c>
      <c r="K253" s="5"/>
    </row>
    <row r="254" spans="1:11" x14ac:dyDescent="0.25">
      <c r="A254" s="10">
        <v>369</v>
      </c>
      <c r="B254" s="5">
        <v>167</v>
      </c>
      <c r="C254" s="5"/>
      <c r="I254" s="10">
        <v>669</v>
      </c>
      <c r="J254" s="5">
        <v>28</v>
      </c>
      <c r="K254" s="5"/>
    </row>
    <row r="255" spans="1:11" x14ac:dyDescent="0.25">
      <c r="A255" s="10">
        <v>370</v>
      </c>
      <c r="B255" s="5">
        <v>43</v>
      </c>
      <c r="C255" s="5"/>
      <c r="I255" s="10">
        <v>670</v>
      </c>
      <c r="J255" s="5">
        <v>310</v>
      </c>
      <c r="K255" s="5"/>
    </row>
    <row r="256" spans="1:11" x14ac:dyDescent="0.25">
      <c r="A256" s="10">
        <v>371</v>
      </c>
      <c r="B256" s="5">
        <v>1062</v>
      </c>
      <c r="C256" s="5"/>
      <c r="I256" s="10">
        <v>671</v>
      </c>
      <c r="J256" s="5">
        <v>15</v>
      </c>
      <c r="K256" s="5"/>
    </row>
    <row r="257" spans="1:11" x14ac:dyDescent="0.25">
      <c r="A257" s="10">
        <v>372</v>
      </c>
      <c r="B257" s="5">
        <v>9</v>
      </c>
      <c r="C257" s="5"/>
      <c r="I257" s="10">
        <v>672</v>
      </c>
      <c r="J257" s="5">
        <v>215</v>
      </c>
      <c r="K257" s="5"/>
    </row>
    <row r="258" spans="1:11" x14ac:dyDescent="0.25">
      <c r="A258" s="10">
        <v>373</v>
      </c>
      <c r="B258" s="5">
        <v>89</v>
      </c>
      <c r="C258" s="5"/>
      <c r="I258" s="10">
        <v>673</v>
      </c>
      <c r="J258" s="5">
        <v>3</v>
      </c>
      <c r="K258" s="5"/>
    </row>
    <row r="259" spans="1:11" x14ac:dyDescent="0.25">
      <c r="A259" s="10">
        <v>374</v>
      </c>
      <c r="B259" s="5">
        <v>174</v>
      </c>
      <c r="C259" s="5"/>
      <c r="I259" s="10">
        <v>674</v>
      </c>
      <c r="J259" s="5">
        <v>2</v>
      </c>
      <c r="K259" s="5"/>
    </row>
    <row r="260" spans="1:11" x14ac:dyDescent="0.25">
      <c r="A260" s="10">
        <v>375</v>
      </c>
      <c r="B260" s="5">
        <v>14</v>
      </c>
      <c r="C260" s="5"/>
      <c r="I260" s="10">
        <v>675</v>
      </c>
      <c r="J260" s="5">
        <v>26</v>
      </c>
      <c r="K260" s="5"/>
    </row>
    <row r="261" spans="1:11" x14ac:dyDescent="0.25">
      <c r="A261" s="10">
        <v>376</v>
      </c>
      <c r="B261" s="5">
        <v>48</v>
      </c>
      <c r="C261" s="5"/>
      <c r="I261" s="10">
        <v>676</v>
      </c>
      <c r="J261" s="5">
        <v>24</v>
      </c>
      <c r="K261" s="5"/>
    </row>
    <row r="262" spans="1:11" x14ac:dyDescent="0.25">
      <c r="A262" s="10">
        <v>377</v>
      </c>
      <c r="B262" s="5">
        <v>133</v>
      </c>
      <c r="C262" s="5"/>
      <c r="I262" s="10">
        <v>677</v>
      </c>
      <c r="J262" s="5">
        <v>96</v>
      </c>
      <c r="K262" s="5"/>
    </row>
    <row r="263" spans="1:11" x14ac:dyDescent="0.25">
      <c r="A263" s="10">
        <v>378</v>
      </c>
      <c r="B263" s="5">
        <v>83</v>
      </c>
      <c r="C263" s="5"/>
      <c r="I263" s="10">
        <v>678</v>
      </c>
      <c r="J263" s="5">
        <v>17</v>
      </c>
      <c r="K263" s="5"/>
    </row>
    <row r="264" spans="1:11" x14ac:dyDescent="0.25">
      <c r="A264" s="10">
        <v>379</v>
      </c>
      <c r="B264" s="5">
        <v>149</v>
      </c>
      <c r="C264" s="5"/>
      <c r="I264" s="10">
        <v>679</v>
      </c>
      <c r="J264" s="5">
        <v>94</v>
      </c>
      <c r="K264" s="5"/>
    </row>
    <row r="265" spans="1:11" x14ac:dyDescent="0.25">
      <c r="A265" s="10">
        <v>380</v>
      </c>
      <c r="B265" s="5">
        <v>49</v>
      </c>
      <c r="C265" s="5"/>
      <c r="I265" s="10">
        <v>680</v>
      </c>
      <c r="J265" s="5">
        <v>129</v>
      </c>
      <c r="K265" s="5"/>
    </row>
    <row r="266" spans="1:11" x14ac:dyDescent="0.25">
      <c r="A266" s="10">
        <v>381</v>
      </c>
      <c r="B266" s="5">
        <v>251</v>
      </c>
      <c r="C266" s="5"/>
      <c r="I266" s="10">
        <v>681</v>
      </c>
      <c r="J266" s="5">
        <v>1</v>
      </c>
      <c r="K266" s="5"/>
    </row>
    <row r="267" spans="1:11" x14ac:dyDescent="0.25">
      <c r="A267" s="10">
        <v>382</v>
      </c>
      <c r="B267" s="5">
        <v>22</v>
      </c>
      <c r="C267" s="5"/>
      <c r="I267" s="10">
        <v>682</v>
      </c>
      <c r="J267" s="5">
        <v>4</v>
      </c>
      <c r="K267" s="5"/>
    </row>
    <row r="268" spans="1:11" x14ac:dyDescent="0.25">
      <c r="A268" s="10">
        <v>383</v>
      </c>
      <c r="B268" s="5">
        <v>48</v>
      </c>
      <c r="C268" s="5"/>
      <c r="I268" s="10">
        <v>683</v>
      </c>
      <c r="J268" s="5">
        <v>3</v>
      </c>
      <c r="K268" s="5"/>
    </row>
    <row r="269" spans="1:11" x14ac:dyDescent="0.25">
      <c r="A269" s="10">
        <v>384</v>
      </c>
      <c r="B269" s="5">
        <v>383</v>
      </c>
      <c r="C269" s="5"/>
      <c r="I269" s="10">
        <v>684</v>
      </c>
      <c r="J269" s="5">
        <v>135</v>
      </c>
      <c r="K269" s="5"/>
    </row>
    <row r="270" spans="1:11" x14ac:dyDescent="0.25">
      <c r="A270" s="10">
        <v>385</v>
      </c>
      <c r="B270" s="5">
        <v>237</v>
      </c>
      <c r="C270" s="5"/>
      <c r="I270" s="10">
        <v>685</v>
      </c>
      <c r="J270" s="5">
        <v>10</v>
      </c>
      <c r="K270" s="5"/>
    </row>
    <row r="271" spans="1:11" x14ac:dyDescent="0.25">
      <c r="A271" s="10">
        <v>386</v>
      </c>
      <c r="B271" s="5">
        <v>13</v>
      </c>
      <c r="C271" s="5"/>
      <c r="I271" s="10">
        <v>686</v>
      </c>
      <c r="J271" s="5">
        <v>0</v>
      </c>
      <c r="K271" s="5"/>
    </row>
    <row r="272" spans="1:11" x14ac:dyDescent="0.25">
      <c r="A272" s="10">
        <v>387</v>
      </c>
      <c r="B272" s="5">
        <v>562</v>
      </c>
      <c r="C272" s="5"/>
      <c r="I272" s="10">
        <v>687</v>
      </c>
      <c r="J272" s="5">
        <v>6</v>
      </c>
      <c r="K272" s="5"/>
    </row>
    <row r="273" spans="1:11" x14ac:dyDescent="0.25">
      <c r="A273" s="10">
        <v>388</v>
      </c>
      <c r="B273" s="5">
        <v>71</v>
      </c>
      <c r="C273" s="5"/>
      <c r="I273" s="10">
        <v>688</v>
      </c>
      <c r="J273" s="5">
        <v>36</v>
      </c>
      <c r="K273" s="5"/>
    </row>
    <row r="274" spans="1:11" x14ac:dyDescent="0.25">
      <c r="A274" s="10">
        <v>389</v>
      </c>
      <c r="B274" s="5">
        <v>1510</v>
      </c>
      <c r="C274" s="5"/>
      <c r="I274" s="10">
        <v>689</v>
      </c>
      <c r="J274" s="5">
        <v>336</v>
      </c>
      <c r="K274" s="5"/>
    </row>
    <row r="275" spans="1:11" x14ac:dyDescent="0.25">
      <c r="A275" s="10">
        <v>390</v>
      </c>
      <c r="B275" s="5">
        <v>14</v>
      </c>
      <c r="C275" s="5"/>
      <c r="I275" s="10">
        <v>690</v>
      </c>
      <c r="J275" s="5">
        <v>34</v>
      </c>
      <c r="K275" s="5"/>
    </row>
    <row r="276" spans="1:11" x14ac:dyDescent="0.25">
      <c r="A276" s="10">
        <v>391</v>
      </c>
      <c r="B276" s="5">
        <v>193</v>
      </c>
      <c r="C276" s="5"/>
      <c r="I276" s="10">
        <v>691</v>
      </c>
      <c r="J276" s="5">
        <v>10</v>
      </c>
      <c r="K276" s="5"/>
    </row>
    <row r="277" spans="1:11" x14ac:dyDescent="0.25">
      <c r="A277" s="10">
        <v>392</v>
      </c>
      <c r="B277" s="5">
        <v>206</v>
      </c>
      <c r="C277" s="5"/>
      <c r="I277" s="10">
        <v>692</v>
      </c>
      <c r="J277" s="5">
        <v>201</v>
      </c>
      <c r="K277" s="5"/>
    </row>
    <row r="278" spans="1:11" x14ac:dyDescent="0.25">
      <c r="A278" s="10">
        <v>393</v>
      </c>
      <c r="B278" s="5">
        <v>351</v>
      </c>
      <c r="C278" s="5"/>
      <c r="I278" s="10">
        <v>693</v>
      </c>
      <c r="J278" s="5">
        <v>296</v>
      </c>
      <c r="K278" s="5"/>
    </row>
    <row r="279" spans="1:11" x14ac:dyDescent="0.25">
      <c r="A279" s="10">
        <v>394</v>
      </c>
      <c r="B279" s="5">
        <v>50</v>
      </c>
      <c r="C279" s="5"/>
      <c r="I279" s="10">
        <v>694</v>
      </c>
      <c r="J279" s="5">
        <v>7</v>
      </c>
      <c r="K279" s="5"/>
    </row>
    <row r="280" spans="1:11" x14ac:dyDescent="0.25">
      <c r="A280" s="10">
        <v>395</v>
      </c>
      <c r="B280" s="5">
        <v>184</v>
      </c>
      <c r="C280" s="5"/>
      <c r="I280" s="10">
        <v>695</v>
      </c>
      <c r="J280" s="5">
        <v>7</v>
      </c>
      <c r="K280" s="5"/>
    </row>
    <row r="281" spans="1:11" x14ac:dyDescent="0.25">
      <c r="A281" s="10">
        <v>396</v>
      </c>
      <c r="B281" s="5">
        <v>196</v>
      </c>
      <c r="C281" s="5"/>
      <c r="I281" s="10">
        <v>696</v>
      </c>
      <c r="J281" s="5">
        <v>1</v>
      </c>
      <c r="K281" s="5"/>
    </row>
    <row r="282" spans="1:11" x14ac:dyDescent="0.25">
      <c r="A282" s="10">
        <v>397</v>
      </c>
      <c r="B282" s="5">
        <v>229</v>
      </c>
      <c r="C282" s="5"/>
      <c r="I282" s="10">
        <v>697</v>
      </c>
      <c r="J282" s="5">
        <v>114</v>
      </c>
      <c r="K282" s="5"/>
    </row>
    <row r="283" spans="1:11" x14ac:dyDescent="0.25">
      <c r="A283" s="10">
        <v>398</v>
      </c>
      <c r="B283" s="5">
        <v>67</v>
      </c>
      <c r="C283" s="5"/>
      <c r="I283" s="10">
        <v>698</v>
      </c>
      <c r="J283" s="5">
        <v>29</v>
      </c>
      <c r="K283" s="5"/>
    </row>
    <row r="284" spans="1:11" x14ac:dyDescent="0.25">
      <c r="A284" s="10">
        <v>399</v>
      </c>
      <c r="B284" s="5">
        <v>95</v>
      </c>
      <c r="C284" s="5"/>
      <c r="I284" s="10">
        <v>699</v>
      </c>
      <c r="J284" s="5">
        <v>890</v>
      </c>
      <c r="K284" s="5"/>
    </row>
    <row r="285" spans="1:11" x14ac:dyDescent="0.25">
      <c r="A285" s="10">
        <v>400</v>
      </c>
      <c r="B285" s="5">
        <v>62</v>
      </c>
      <c r="C285" s="5"/>
      <c r="I285" s="10">
        <v>700</v>
      </c>
      <c r="J285" s="5">
        <v>31</v>
      </c>
      <c r="K285" s="5"/>
    </row>
    <row r="286" spans="1:11" x14ac:dyDescent="0.25">
      <c r="A286" s="10">
        <v>401</v>
      </c>
      <c r="B286" s="5">
        <v>73</v>
      </c>
      <c r="C286" s="5"/>
      <c r="I286" s="10">
        <v>701</v>
      </c>
      <c r="J286" s="5">
        <v>21</v>
      </c>
      <c r="K286" s="5"/>
    </row>
    <row r="287" spans="1:11" x14ac:dyDescent="0.25">
      <c r="A287" s="10">
        <v>402</v>
      </c>
      <c r="B287" s="5">
        <v>43</v>
      </c>
      <c r="C287" s="5"/>
      <c r="I287" s="10">
        <v>702</v>
      </c>
      <c r="J287" s="5">
        <v>37</v>
      </c>
      <c r="K287" s="5"/>
    </row>
    <row r="288" spans="1:11" x14ac:dyDescent="0.25">
      <c r="A288" s="10">
        <v>403</v>
      </c>
      <c r="B288" s="5">
        <v>70</v>
      </c>
      <c r="C288" s="5"/>
      <c r="I288" s="10">
        <v>703</v>
      </c>
      <c r="J288" s="5">
        <v>7</v>
      </c>
      <c r="K288" s="5"/>
    </row>
    <row r="289" spans="1:11" x14ac:dyDescent="0.25">
      <c r="A289" s="10">
        <v>404</v>
      </c>
      <c r="B289" s="5">
        <v>271</v>
      </c>
      <c r="C289" s="5"/>
      <c r="I289" s="10">
        <v>704</v>
      </c>
      <c r="J289" s="5">
        <v>4</v>
      </c>
      <c r="K289" s="5"/>
    </row>
    <row r="290" spans="1:11" x14ac:dyDescent="0.25">
      <c r="A290" s="10">
        <v>405</v>
      </c>
      <c r="B290" s="5">
        <v>55</v>
      </c>
      <c r="C290" s="5"/>
      <c r="I290" s="10">
        <v>705</v>
      </c>
      <c r="J290" s="5">
        <v>5</v>
      </c>
      <c r="K290" s="5"/>
    </row>
    <row r="291" spans="1:11" x14ac:dyDescent="0.25">
      <c r="A291" s="10">
        <v>406</v>
      </c>
      <c r="B291" s="5">
        <v>35</v>
      </c>
      <c r="C291" s="5"/>
      <c r="I291" s="10">
        <v>706</v>
      </c>
      <c r="J291" s="5">
        <v>0</v>
      </c>
      <c r="K291" s="5"/>
    </row>
    <row r="292" spans="1:11" x14ac:dyDescent="0.25">
      <c r="A292" s="10">
        <v>407</v>
      </c>
      <c r="B292" s="5">
        <v>22</v>
      </c>
      <c r="C292" s="5"/>
      <c r="I292" s="10">
        <v>707</v>
      </c>
      <c r="J292" s="5">
        <v>456</v>
      </c>
      <c r="K292" s="5"/>
    </row>
    <row r="293" spans="1:11" x14ac:dyDescent="0.25">
      <c r="A293" s="10">
        <v>408</v>
      </c>
      <c r="B293" s="5">
        <v>38</v>
      </c>
      <c r="C293" s="5"/>
      <c r="I293" s="10">
        <v>708</v>
      </c>
      <c r="J293" s="5">
        <v>369</v>
      </c>
      <c r="K293" s="5"/>
    </row>
    <row r="294" spans="1:11" x14ac:dyDescent="0.25">
      <c r="A294" s="10">
        <v>409</v>
      </c>
      <c r="B294" s="5">
        <v>15</v>
      </c>
      <c r="C294" s="5"/>
      <c r="I294" s="10">
        <v>709</v>
      </c>
      <c r="J294" s="5">
        <v>2</v>
      </c>
      <c r="K294" s="5"/>
    </row>
    <row r="295" spans="1:11" x14ac:dyDescent="0.25">
      <c r="A295" s="10">
        <v>410</v>
      </c>
      <c r="B295" s="5">
        <v>7</v>
      </c>
      <c r="C295" s="5"/>
      <c r="I295" s="10">
        <v>710</v>
      </c>
      <c r="J295" s="5">
        <v>0</v>
      </c>
      <c r="K295" s="5"/>
    </row>
    <row r="296" spans="1:11" x14ac:dyDescent="0.25">
      <c r="A296" s="10">
        <v>411</v>
      </c>
      <c r="B296" s="5">
        <v>241</v>
      </c>
      <c r="C296" s="5"/>
      <c r="I296" s="10">
        <v>711</v>
      </c>
      <c r="J296" s="5">
        <v>338</v>
      </c>
      <c r="K296" s="5"/>
    </row>
    <row r="297" spans="1:11" x14ac:dyDescent="0.25">
      <c r="A297" s="10">
        <v>412</v>
      </c>
      <c r="B297" s="5">
        <v>55</v>
      </c>
      <c r="C297" s="5"/>
      <c r="I297" s="10">
        <v>712</v>
      </c>
      <c r="J297" s="5">
        <v>4</v>
      </c>
      <c r="K297" s="5"/>
    </row>
    <row r="298" spans="1:11" x14ac:dyDescent="0.25">
      <c r="A298" s="10">
        <v>413</v>
      </c>
      <c r="B298" s="5">
        <v>171</v>
      </c>
      <c r="C298" s="5"/>
      <c r="I298" s="10">
        <v>713</v>
      </c>
      <c r="J298" s="5">
        <v>1</v>
      </c>
      <c r="K298" s="5"/>
    </row>
    <row r="299" spans="1:11" x14ac:dyDescent="0.25">
      <c r="A299" s="10">
        <v>414</v>
      </c>
      <c r="B299" s="5">
        <v>208</v>
      </c>
      <c r="C299" s="5"/>
      <c r="I299" s="10">
        <v>714</v>
      </c>
      <c r="J299" s="5">
        <v>28</v>
      </c>
      <c r="K299" s="5"/>
    </row>
    <row r="300" spans="1:11" x14ac:dyDescent="0.25">
      <c r="A300" s="10">
        <v>415</v>
      </c>
      <c r="B300" s="5">
        <v>21</v>
      </c>
      <c r="C300" s="5"/>
      <c r="I300" s="10">
        <v>715</v>
      </c>
      <c r="J300" s="5">
        <v>12</v>
      </c>
      <c r="K300" s="5"/>
    </row>
    <row r="301" spans="1:11" x14ac:dyDescent="0.25">
      <c r="A301" s="10">
        <v>416</v>
      </c>
      <c r="B301" s="5">
        <v>25</v>
      </c>
      <c r="C301" s="5"/>
      <c r="I301" s="10">
        <v>716</v>
      </c>
      <c r="J301" s="5">
        <v>16</v>
      </c>
      <c r="K301" s="5"/>
    </row>
    <row r="302" spans="1:11" x14ac:dyDescent="0.25">
      <c r="A302" s="10">
        <v>417</v>
      </c>
      <c r="B302" s="5">
        <v>52</v>
      </c>
      <c r="C302" s="5"/>
      <c r="I302" s="10">
        <v>717</v>
      </c>
      <c r="J302" s="5">
        <v>4</v>
      </c>
      <c r="K302" s="5"/>
    </row>
    <row r="303" spans="1:11" x14ac:dyDescent="0.25">
      <c r="A303" s="10">
        <v>418</v>
      </c>
      <c r="B303" s="5">
        <v>104</v>
      </c>
      <c r="C303" s="5"/>
      <c r="I303" s="10">
        <v>718</v>
      </c>
      <c r="J303" s="5">
        <v>4</v>
      </c>
      <c r="K303" s="5"/>
    </row>
    <row r="304" spans="1:11" x14ac:dyDescent="0.25">
      <c r="A304" s="10">
        <v>419</v>
      </c>
      <c r="B304" s="5">
        <v>73</v>
      </c>
      <c r="C304" s="5"/>
      <c r="I304" s="10">
        <v>719</v>
      </c>
      <c r="J304" s="5">
        <v>10</v>
      </c>
      <c r="K304" s="5"/>
    </row>
    <row r="305" spans="1:11" x14ac:dyDescent="0.25">
      <c r="A305" s="10">
        <v>520</v>
      </c>
      <c r="B305" s="5">
        <v>34</v>
      </c>
      <c r="C305" s="5"/>
      <c r="I305" s="10">
        <v>760</v>
      </c>
      <c r="J305" s="5">
        <v>0</v>
      </c>
      <c r="K305" s="5"/>
    </row>
    <row r="306" spans="1:11" x14ac:dyDescent="0.25">
      <c r="A306" s="10">
        <v>521</v>
      </c>
      <c r="B306" s="5">
        <v>56</v>
      </c>
      <c r="C306" s="5"/>
      <c r="I306" s="10">
        <v>761</v>
      </c>
      <c r="J306" s="5">
        <v>6</v>
      </c>
      <c r="K306" s="5"/>
    </row>
    <row r="307" spans="1:11" x14ac:dyDescent="0.25">
      <c r="A307" s="10">
        <v>522</v>
      </c>
      <c r="B307" s="5">
        <v>31</v>
      </c>
      <c r="C307" s="5"/>
      <c r="I307" s="10">
        <v>762</v>
      </c>
      <c r="J307" s="5">
        <v>0</v>
      </c>
      <c r="K307" s="5"/>
    </row>
    <row r="308" spans="1:11" x14ac:dyDescent="0.25">
      <c r="A308" s="10">
        <v>523</v>
      </c>
      <c r="B308" s="5">
        <v>84</v>
      </c>
      <c r="C308" s="5"/>
      <c r="I308" s="10">
        <v>763</v>
      </c>
      <c r="J308" s="5">
        <v>1</v>
      </c>
      <c r="K308" s="5"/>
    </row>
    <row r="309" spans="1:11" x14ac:dyDescent="0.25">
      <c r="A309" s="10">
        <v>524</v>
      </c>
      <c r="B309" s="5">
        <v>130</v>
      </c>
      <c r="C309" s="5"/>
      <c r="I309" s="10">
        <v>764</v>
      </c>
      <c r="J309" s="5">
        <v>0</v>
      </c>
      <c r="K309" s="5"/>
    </row>
    <row r="310" spans="1:11" x14ac:dyDescent="0.25">
      <c r="A310" s="10">
        <v>525</v>
      </c>
      <c r="B310" s="5">
        <v>12</v>
      </c>
      <c r="C310" s="5"/>
      <c r="I310" s="10">
        <v>765</v>
      </c>
      <c r="J310" s="5">
        <v>44</v>
      </c>
      <c r="K310" s="5"/>
    </row>
    <row r="311" spans="1:11" x14ac:dyDescent="0.25">
      <c r="A311" s="10">
        <v>526</v>
      </c>
      <c r="B311" s="5">
        <v>23</v>
      </c>
      <c r="C311" s="5"/>
      <c r="I311" s="10">
        <v>766</v>
      </c>
      <c r="J311" s="5">
        <v>0</v>
      </c>
      <c r="K311" s="5"/>
    </row>
    <row r="312" spans="1:11" x14ac:dyDescent="0.25">
      <c r="A312" s="10">
        <v>527</v>
      </c>
      <c r="B312" s="5">
        <v>158</v>
      </c>
      <c r="C312" s="5"/>
      <c r="I312" s="10">
        <v>767</v>
      </c>
      <c r="J312" s="5">
        <v>3</v>
      </c>
      <c r="K312" s="5"/>
    </row>
    <row r="313" spans="1:11" x14ac:dyDescent="0.25">
      <c r="A313" s="10">
        <v>528</v>
      </c>
      <c r="B313" s="5">
        <v>30</v>
      </c>
      <c r="C313" s="5"/>
      <c r="I313" s="10">
        <v>768</v>
      </c>
      <c r="J313" s="5">
        <v>0</v>
      </c>
      <c r="K313" s="5"/>
    </row>
    <row r="314" spans="1:11" x14ac:dyDescent="0.25">
      <c r="A314" s="10">
        <v>529</v>
      </c>
      <c r="B314" s="5">
        <v>18</v>
      </c>
      <c r="C314" s="5"/>
      <c r="I314" s="10">
        <v>769</v>
      </c>
      <c r="J314" s="5">
        <v>52</v>
      </c>
      <c r="K314" s="5"/>
    </row>
    <row r="315" spans="1:11" x14ac:dyDescent="0.25">
      <c r="A315" s="10">
        <v>530</v>
      </c>
      <c r="B315" s="5">
        <v>29</v>
      </c>
      <c r="C315" s="5"/>
      <c r="I315" s="10">
        <v>770</v>
      </c>
      <c r="J315" s="5">
        <v>0</v>
      </c>
      <c r="K315" s="5"/>
    </row>
    <row r="316" spans="1:11" x14ac:dyDescent="0.25">
      <c r="A316" s="10">
        <v>531</v>
      </c>
      <c r="B316" s="5">
        <v>31</v>
      </c>
      <c r="C316" s="5"/>
      <c r="I316" s="10">
        <v>771</v>
      </c>
      <c r="J316" s="5">
        <v>1</v>
      </c>
      <c r="K316" s="5"/>
    </row>
    <row r="317" spans="1:11" x14ac:dyDescent="0.25">
      <c r="A317" s="10">
        <v>532</v>
      </c>
      <c r="B317" s="5">
        <v>173</v>
      </c>
      <c r="C317" s="5"/>
      <c r="I317" s="10">
        <v>772</v>
      </c>
      <c r="J317" s="5">
        <v>1</v>
      </c>
      <c r="K317" s="5"/>
    </row>
    <row r="318" spans="1:11" x14ac:dyDescent="0.25">
      <c r="A318" s="10">
        <v>533</v>
      </c>
      <c r="B318" s="5">
        <v>17</v>
      </c>
      <c r="C318" s="5"/>
      <c r="I318" s="10">
        <v>773</v>
      </c>
      <c r="J318" s="5">
        <v>2</v>
      </c>
      <c r="K318" s="5"/>
    </row>
    <row r="319" spans="1:11" x14ac:dyDescent="0.25">
      <c r="A319" s="10">
        <v>534</v>
      </c>
      <c r="B319" s="5">
        <v>48</v>
      </c>
      <c r="C319" s="5"/>
      <c r="I319" s="10">
        <v>774</v>
      </c>
      <c r="J319" s="5">
        <v>9</v>
      </c>
      <c r="K319" s="5"/>
    </row>
    <row r="320" spans="1:11" x14ac:dyDescent="0.25">
      <c r="A320" s="10">
        <v>535</v>
      </c>
      <c r="B320" s="5">
        <v>59</v>
      </c>
      <c r="C320" s="5"/>
      <c r="I320" s="10">
        <v>775</v>
      </c>
      <c r="J320" s="5">
        <v>5</v>
      </c>
      <c r="K320" s="5"/>
    </row>
    <row r="321" spans="1:11" x14ac:dyDescent="0.25">
      <c r="A321" s="10">
        <v>536</v>
      </c>
      <c r="B321" s="5">
        <v>39</v>
      </c>
      <c r="C321" s="5"/>
      <c r="I321" s="10">
        <v>776</v>
      </c>
      <c r="J321" s="5">
        <v>57</v>
      </c>
      <c r="K321" s="5"/>
    </row>
    <row r="322" spans="1:11" x14ac:dyDescent="0.25">
      <c r="A322" s="10">
        <v>537</v>
      </c>
      <c r="B322" s="5">
        <v>59</v>
      </c>
      <c r="C322" s="5"/>
      <c r="I322" s="10">
        <v>777</v>
      </c>
      <c r="J322" s="5">
        <v>3</v>
      </c>
      <c r="K322" s="5"/>
    </row>
    <row r="323" spans="1:11" x14ac:dyDescent="0.25">
      <c r="A323" s="10">
        <v>538</v>
      </c>
      <c r="B323" s="5">
        <v>60</v>
      </c>
      <c r="C323" s="5"/>
      <c r="I323" s="10">
        <v>778</v>
      </c>
      <c r="J323" s="5">
        <v>1</v>
      </c>
      <c r="K323" s="5"/>
    </row>
    <row r="324" spans="1:11" x14ac:dyDescent="0.25">
      <c r="A324" s="10">
        <v>539</v>
      </c>
      <c r="B324" s="5">
        <v>20</v>
      </c>
      <c r="C324" s="5"/>
      <c r="I324" s="10">
        <v>779</v>
      </c>
      <c r="J324" s="5">
        <v>6</v>
      </c>
      <c r="K324" s="5"/>
    </row>
    <row r="325" spans="1:11" x14ac:dyDescent="0.25">
      <c r="A325" s="10">
        <v>640</v>
      </c>
      <c r="B325" s="5">
        <v>2</v>
      </c>
      <c r="C325" s="5"/>
      <c r="I325" s="10">
        <v>860</v>
      </c>
      <c r="J325" s="5">
        <v>48</v>
      </c>
      <c r="K325" s="5"/>
    </row>
    <row r="326" spans="1:11" x14ac:dyDescent="0.25">
      <c r="A326" s="10">
        <v>641</v>
      </c>
      <c r="B326" s="5">
        <v>315</v>
      </c>
      <c r="C326" s="5"/>
      <c r="I326" s="10">
        <v>861</v>
      </c>
      <c r="J326" s="5">
        <v>2</v>
      </c>
      <c r="K326" s="5"/>
    </row>
    <row r="327" spans="1:11" x14ac:dyDescent="0.25">
      <c r="A327" s="10">
        <v>642</v>
      </c>
      <c r="B327" s="5">
        <v>2174</v>
      </c>
      <c r="C327" s="5"/>
      <c r="I327" s="10">
        <v>862</v>
      </c>
      <c r="J327" s="5">
        <v>4</v>
      </c>
      <c r="K327" s="5"/>
    </row>
    <row r="328" spans="1:11" x14ac:dyDescent="0.25">
      <c r="A328" s="10">
        <v>643</v>
      </c>
      <c r="B328" s="5">
        <v>152</v>
      </c>
      <c r="C328" s="5"/>
      <c r="I328" s="10">
        <v>863</v>
      </c>
      <c r="J328" s="5">
        <v>5</v>
      </c>
      <c r="K328" s="5"/>
    </row>
    <row r="329" spans="1:11" x14ac:dyDescent="0.25">
      <c r="A329" s="10">
        <v>644</v>
      </c>
      <c r="B329" s="5">
        <v>1021</v>
      </c>
      <c r="C329" s="5"/>
      <c r="I329" s="10">
        <v>864</v>
      </c>
      <c r="J329" s="5">
        <v>79</v>
      </c>
      <c r="K329" s="5"/>
    </row>
    <row r="330" spans="1:11" x14ac:dyDescent="0.25">
      <c r="A330" s="10">
        <v>645</v>
      </c>
      <c r="B330" s="5">
        <v>237</v>
      </c>
      <c r="C330" s="5"/>
      <c r="I330" s="10">
        <v>865</v>
      </c>
      <c r="J330" s="5">
        <v>2</v>
      </c>
      <c r="K330" s="5"/>
    </row>
    <row r="331" spans="1:11" x14ac:dyDescent="0.25">
      <c r="A331" s="10">
        <v>646</v>
      </c>
      <c r="B331" s="5">
        <v>27</v>
      </c>
      <c r="C331" s="5"/>
      <c r="I331" s="10">
        <v>866</v>
      </c>
      <c r="J331" s="5">
        <v>11</v>
      </c>
      <c r="K331" s="5"/>
    </row>
    <row r="332" spans="1:11" x14ac:dyDescent="0.25">
      <c r="A332" s="10">
        <v>647</v>
      </c>
      <c r="B332" s="5">
        <v>17</v>
      </c>
      <c r="C332" s="5"/>
      <c r="I332" s="10">
        <v>867</v>
      </c>
      <c r="J332" s="5">
        <v>11</v>
      </c>
      <c r="K332" s="5"/>
    </row>
    <row r="333" spans="1:11" x14ac:dyDescent="0.25">
      <c r="A333" s="10">
        <v>648</v>
      </c>
      <c r="B333" s="5">
        <v>27</v>
      </c>
      <c r="C333" s="5"/>
      <c r="I333" s="10">
        <v>868</v>
      </c>
      <c r="J333" s="5">
        <v>1</v>
      </c>
      <c r="K333" s="5"/>
    </row>
    <row r="334" spans="1:11" x14ac:dyDescent="0.25">
      <c r="A334" s="10">
        <v>649</v>
      </c>
      <c r="B334" s="5">
        <v>82</v>
      </c>
      <c r="C334" s="5"/>
      <c r="I334" s="10">
        <v>869</v>
      </c>
      <c r="J334" s="5">
        <v>3</v>
      </c>
      <c r="K334" s="5"/>
    </row>
    <row r="335" spans="1:11" x14ac:dyDescent="0.25">
      <c r="A335" s="10">
        <v>650</v>
      </c>
      <c r="B335" s="5">
        <v>48</v>
      </c>
      <c r="C335" s="5"/>
      <c r="I335" s="10">
        <v>870</v>
      </c>
      <c r="J335" s="5">
        <v>5</v>
      </c>
      <c r="K335" s="5"/>
    </row>
    <row r="336" spans="1:11" x14ac:dyDescent="0.25">
      <c r="A336" s="10">
        <v>651</v>
      </c>
      <c r="B336" s="5">
        <v>105</v>
      </c>
      <c r="C336" s="5"/>
      <c r="I336" s="10">
        <v>871</v>
      </c>
      <c r="J336" s="5">
        <v>12</v>
      </c>
      <c r="K336" s="5"/>
    </row>
    <row r="337" spans="1:11" x14ac:dyDescent="0.25">
      <c r="A337" s="10">
        <v>652</v>
      </c>
      <c r="B337" s="5">
        <v>28</v>
      </c>
      <c r="C337" s="5"/>
      <c r="I337" s="10">
        <v>872</v>
      </c>
      <c r="J337" s="5">
        <v>2</v>
      </c>
      <c r="K337" s="5"/>
    </row>
    <row r="338" spans="1:11" x14ac:dyDescent="0.25">
      <c r="A338" s="10">
        <v>653</v>
      </c>
      <c r="B338" s="5">
        <v>1107</v>
      </c>
      <c r="C338" s="5"/>
      <c r="I338" s="10">
        <v>873</v>
      </c>
      <c r="J338" s="5">
        <v>5</v>
      </c>
      <c r="K338" s="5"/>
    </row>
    <row r="339" spans="1:11" x14ac:dyDescent="0.25">
      <c r="A339" s="10">
        <v>654</v>
      </c>
      <c r="B339" s="5">
        <v>1013</v>
      </c>
      <c r="C339" s="5"/>
      <c r="I339" s="10">
        <v>874</v>
      </c>
      <c r="J339" s="5">
        <v>21</v>
      </c>
      <c r="K339" s="5"/>
    </row>
    <row r="340" spans="1:11" x14ac:dyDescent="0.25">
      <c r="A340" s="10">
        <v>655</v>
      </c>
      <c r="B340" s="5">
        <v>274</v>
      </c>
      <c r="C340" s="5"/>
      <c r="I340" s="10">
        <v>875</v>
      </c>
      <c r="J340" s="5">
        <v>0</v>
      </c>
      <c r="K340" s="5"/>
    </row>
    <row r="341" spans="1:11" x14ac:dyDescent="0.25">
      <c r="A341" s="10">
        <v>656</v>
      </c>
      <c r="B341" s="5">
        <v>87</v>
      </c>
      <c r="C341" s="5"/>
      <c r="I341" s="10">
        <v>876</v>
      </c>
      <c r="J341" s="5">
        <v>45</v>
      </c>
      <c r="K341" s="5"/>
    </row>
    <row r="342" spans="1:11" x14ac:dyDescent="0.25">
      <c r="A342" s="10">
        <v>657</v>
      </c>
      <c r="B342" s="5">
        <v>99</v>
      </c>
      <c r="C342" s="5"/>
      <c r="I342" s="10">
        <v>877</v>
      </c>
      <c r="J342" s="5">
        <v>29</v>
      </c>
      <c r="K342" s="5"/>
    </row>
    <row r="343" spans="1:11" x14ac:dyDescent="0.25">
      <c r="A343" s="10">
        <v>658</v>
      </c>
      <c r="B343" s="5">
        <v>276</v>
      </c>
      <c r="C343" s="5"/>
      <c r="I343" s="10">
        <v>878</v>
      </c>
      <c r="J343" s="5">
        <v>2</v>
      </c>
      <c r="K343" s="5"/>
    </row>
    <row r="344" spans="1:11" x14ac:dyDescent="0.25">
      <c r="A344" s="10">
        <v>659</v>
      </c>
      <c r="B344" s="5">
        <v>21</v>
      </c>
      <c r="C344" s="5"/>
      <c r="I344" s="10">
        <v>879</v>
      </c>
      <c r="J344" s="5">
        <v>30</v>
      </c>
      <c r="K344" s="5"/>
    </row>
    <row r="345" spans="1:11" x14ac:dyDescent="0.25">
      <c r="A345" s="10">
        <v>720</v>
      </c>
      <c r="B345" s="5">
        <v>41</v>
      </c>
      <c r="C345" s="5"/>
      <c r="I345" s="10">
        <v>880</v>
      </c>
      <c r="J345" s="5">
        <v>8</v>
      </c>
      <c r="K345" s="5"/>
    </row>
    <row r="346" spans="1:11" x14ac:dyDescent="0.25">
      <c r="A346" s="10">
        <v>721</v>
      </c>
      <c r="B346" s="5">
        <v>119</v>
      </c>
      <c r="C346" s="5"/>
      <c r="I346" s="10">
        <v>881</v>
      </c>
      <c r="J346" s="5">
        <v>1</v>
      </c>
      <c r="K346" s="5"/>
    </row>
    <row r="347" spans="1:11" x14ac:dyDescent="0.25">
      <c r="A347" s="10">
        <v>722</v>
      </c>
      <c r="B347" s="5">
        <v>153</v>
      </c>
      <c r="C347" s="5"/>
      <c r="I347" s="10">
        <v>882</v>
      </c>
      <c r="J347" s="5">
        <v>14</v>
      </c>
      <c r="K347" s="5"/>
    </row>
    <row r="348" spans="1:11" x14ac:dyDescent="0.25">
      <c r="A348" s="10">
        <v>723</v>
      </c>
      <c r="B348" s="5">
        <v>100</v>
      </c>
      <c r="C348" s="5"/>
      <c r="I348" s="10">
        <v>883</v>
      </c>
      <c r="J348" s="5">
        <v>24</v>
      </c>
      <c r="K348" s="5"/>
    </row>
    <row r="349" spans="1:11" x14ac:dyDescent="0.25">
      <c r="A349" s="10">
        <v>724</v>
      </c>
      <c r="B349" s="5">
        <v>143</v>
      </c>
      <c r="C349" s="5"/>
      <c r="I349" s="10">
        <v>884</v>
      </c>
      <c r="J349" s="5">
        <v>2</v>
      </c>
      <c r="K349" s="5"/>
    </row>
    <row r="350" spans="1:11" x14ac:dyDescent="0.25">
      <c r="A350" s="10">
        <v>725</v>
      </c>
      <c r="B350" s="5">
        <v>140</v>
      </c>
      <c r="C350" s="5"/>
      <c r="I350" s="10">
        <v>885</v>
      </c>
      <c r="J350" s="5">
        <v>21</v>
      </c>
      <c r="K350" s="5"/>
    </row>
    <row r="351" spans="1:11" x14ac:dyDescent="0.25">
      <c r="A351" s="10">
        <v>726</v>
      </c>
      <c r="B351" s="5">
        <v>35</v>
      </c>
      <c r="C351" s="5"/>
      <c r="I351" s="10">
        <v>886</v>
      </c>
      <c r="J351" s="5">
        <v>7</v>
      </c>
      <c r="K351" s="5"/>
    </row>
    <row r="352" spans="1:11" x14ac:dyDescent="0.25">
      <c r="A352" s="10">
        <v>727</v>
      </c>
      <c r="B352" s="5">
        <v>149</v>
      </c>
      <c r="C352" s="5"/>
      <c r="I352" s="10">
        <v>887</v>
      </c>
      <c r="J352" s="5">
        <v>0</v>
      </c>
      <c r="K352" s="5"/>
    </row>
    <row r="353" spans="1:11" x14ac:dyDescent="0.25">
      <c r="A353" s="10">
        <v>728</v>
      </c>
      <c r="B353" s="5">
        <v>130</v>
      </c>
      <c r="C353" s="5"/>
      <c r="I353" s="10">
        <v>888</v>
      </c>
      <c r="J353" s="5">
        <v>4</v>
      </c>
      <c r="K353" s="5"/>
    </row>
    <row r="354" spans="1:11" x14ac:dyDescent="0.25">
      <c r="A354" s="10">
        <v>729</v>
      </c>
      <c r="B354" s="5">
        <v>120</v>
      </c>
      <c r="C354" s="5"/>
      <c r="I354" s="10">
        <v>889</v>
      </c>
      <c r="J354" s="5">
        <v>32</v>
      </c>
      <c r="K354" s="5"/>
    </row>
    <row r="355" spans="1:11" x14ac:dyDescent="0.25">
      <c r="A355" s="10">
        <v>730</v>
      </c>
      <c r="B355" s="5">
        <v>265</v>
      </c>
      <c r="C355" s="5"/>
      <c r="I355" s="10">
        <v>890</v>
      </c>
      <c r="J355" s="5">
        <v>4</v>
      </c>
      <c r="K355" s="5"/>
    </row>
    <row r="356" spans="1:11" x14ac:dyDescent="0.25">
      <c r="A356" s="10">
        <v>731</v>
      </c>
      <c r="B356" s="5">
        <v>71</v>
      </c>
      <c r="C356" s="5"/>
      <c r="I356" s="10">
        <v>891</v>
      </c>
      <c r="J356" s="5">
        <v>9</v>
      </c>
      <c r="K356" s="5"/>
    </row>
    <row r="357" spans="1:11" x14ac:dyDescent="0.25">
      <c r="A357" s="10">
        <v>732</v>
      </c>
      <c r="B357" s="5">
        <v>13</v>
      </c>
      <c r="C357" s="5"/>
      <c r="I357" s="10">
        <v>892</v>
      </c>
      <c r="J357" s="5">
        <v>17</v>
      </c>
      <c r="K357" s="5"/>
    </row>
    <row r="358" spans="1:11" x14ac:dyDescent="0.25">
      <c r="A358" s="10">
        <v>733</v>
      </c>
      <c r="B358" s="5">
        <v>169</v>
      </c>
      <c r="C358" s="5"/>
      <c r="I358" s="10">
        <v>893</v>
      </c>
      <c r="J358" s="5">
        <v>5</v>
      </c>
      <c r="K358" s="5"/>
    </row>
    <row r="359" spans="1:11" x14ac:dyDescent="0.25">
      <c r="A359" s="10">
        <v>734</v>
      </c>
      <c r="B359" s="5">
        <v>57</v>
      </c>
      <c r="C359" s="5"/>
      <c r="I359" s="10">
        <v>894</v>
      </c>
      <c r="J359" s="5">
        <v>53</v>
      </c>
      <c r="K359" s="5"/>
    </row>
    <row r="360" spans="1:11" x14ac:dyDescent="0.25">
      <c r="A360" s="10">
        <v>735</v>
      </c>
      <c r="B360" s="5">
        <v>229</v>
      </c>
      <c r="C360" s="5"/>
      <c r="I360" s="10">
        <v>895</v>
      </c>
      <c r="J360" s="5">
        <v>7</v>
      </c>
      <c r="K360" s="5"/>
    </row>
    <row r="361" spans="1:11" x14ac:dyDescent="0.25">
      <c r="A361" s="10">
        <v>736</v>
      </c>
      <c r="B361" s="5">
        <v>108</v>
      </c>
      <c r="C361" s="5"/>
      <c r="I361" s="10">
        <v>896</v>
      </c>
      <c r="J361" s="5">
        <v>72</v>
      </c>
      <c r="K361" s="5"/>
    </row>
    <row r="362" spans="1:11" x14ac:dyDescent="0.25">
      <c r="A362" s="10">
        <v>737</v>
      </c>
      <c r="B362" s="5">
        <v>108</v>
      </c>
      <c r="C362" s="5"/>
      <c r="I362" s="10">
        <v>897</v>
      </c>
      <c r="J362" s="5">
        <v>0</v>
      </c>
      <c r="K362" s="5"/>
    </row>
    <row r="363" spans="1:11" x14ac:dyDescent="0.25">
      <c r="A363" s="10">
        <v>738</v>
      </c>
      <c r="B363" s="5">
        <v>41</v>
      </c>
      <c r="C363" s="5"/>
      <c r="I363" s="10">
        <v>898</v>
      </c>
      <c r="J363" s="5">
        <v>2</v>
      </c>
      <c r="K363" s="5"/>
    </row>
    <row r="364" spans="1:11" x14ac:dyDescent="0.25">
      <c r="A364" s="10">
        <v>739</v>
      </c>
      <c r="B364" s="5">
        <v>139</v>
      </c>
      <c r="C364" s="5"/>
      <c r="I364" s="10">
        <v>899</v>
      </c>
      <c r="J364" s="5">
        <v>8</v>
      </c>
      <c r="K364" s="5"/>
    </row>
    <row r="365" spans="1:11" x14ac:dyDescent="0.25">
      <c r="A365" s="10">
        <v>740</v>
      </c>
      <c r="B365" s="5">
        <v>19</v>
      </c>
      <c r="C365" s="5"/>
      <c r="I365" s="10">
        <v>900</v>
      </c>
      <c r="J365" s="5">
        <v>2</v>
      </c>
      <c r="K365" s="5"/>
    </row>
    <row r="366" spans="1:11" x14ac:dyDescent="0.25">
      <c r="A366" s="10">
        <v>741</v>
      </c>
      <c r="B366" s="5">
        <v>94</v>
      </c>
      <c r="C366" s="5"/>
      <c r="I366" s="10">
        <v>901</v>
      </c>
      <c r="J366" s="5">
        <v>0</v>
      </c>
      <c r="K366" s="5"/>
    </row>
    <row r="367" spans="1:11" x14ac:dyDescent="0.25">
      <c r="A367" s="10">
        <v>742</v>
      </c>
      <c r="B367" s="5">
        <v>23</v>
      </c>
      <c r="C367" s="5"/>
      <c r="I367" s="10">
        <v>902</v>
      </c>
      <c r="J367" s="5">
        <v>3</v>
      </c>
      <c r="K367" s="5"/>
    </row>
    <row r="368" spans="1:11" x14ac:dyDescent="0.25">
      <c r="A368" s="10">
        <v>743</v>
      </c>
      <c r="B368" s="5">
        <v>15</v>
      </c>
      <c r="C368" s="5"/>
      <c r="I368" s="10">
        <v>903</v>
      </c>
      <c r="J368" s="5">
        <v>4</v>
      </c>
      <c r="K368" s="5"/>
    </row>
    <row r="369" spans="1:11" x14ac:dyDescent="0.25">
      <c r="A369" s="10">
        <v>744</v>
      </c>
      <c r="B369" s="5">
        <v>62</v>
      </c>
      <c r="C369" s="5"/>
      <c r="I369" s="10">
        <v>904</v>
      </c>
      <c r="J369" s="5">
        <v>3</v>
      </c>
      <c r="K369" s="5"/>
    </row>
    <row r="370" spans="1:11" x14ac:dyDescent="0.25">
      <c r="A370" s="10">
        <v>745</v>
      </c>
      <c r="B370" s="5">
        <v>74</v>
      </c>
      <c r="C370" s="5"/>
      <c r="I370" s="10">
        <v>905</v>
      </c>
      <c r="J370" s="5">
        <v>6</v>
      </c>
      <c r="K370" s="5"/>
    </row>
    <row r="371" spans="1:11" x14ac:dyDescent="0.25">
      <c r="A371" s="10">
        <v>746</v>
      </c>
      <c r="B371" s="5">
        <v>97</v>
      </c>
      <c r="C371" s="5"/>
      <c r="I371" s="10">
        <v>906</v>
      </c>
      <c r="J371" s="5">
        <v>0</v>
      </c>
      <c r="K371" s="5"/>
    </row>
    <row r="372" spans="1:11" x14ac:dyDescent="0.25">
      <c r="A372" s="10">
        <v>747</v>
      </c>
      <c r="B372" s="5">
        <v>55</v>
      </c>
      <c r="C372" s="5"/>
      <c r="I372" s="10">
        <v>907</v>
      </c>
      <c r="J372" s="5">
        <v>0</v>
      </c>
      <c r="K372" s="5"/>
    </row>
    <row r="373" spans="1:11" x14ac:dyDescent="0.25">
      <c r="A373" s="10">
        <v>748</v>
      </c>
      <c r="B373" s="5">
        <v>44</v>
      </c>
      <c r="C373" s="5"/>
      <c r="I373" s="10">
        <v>908</v>
      </c>
      <c r="J373" s="5">
        <v>0</v>
      </c>
      <c r="K373" s="5"/>
    </row>
    <row r="374" spans="1:11" x14ac:dyDescent="0.25">
      <c r="A374" s="10">
        <v>749</v>
      </c>
      <c r="B374" s="5">
        <v>110</v>
      </c>
      <c r="C374" s="5"/>
      <c r="I374" s="10">
        <v>909</v>
      </c>
      <c r="J374" s="5">
        <v>8</v>
      </c>
      <c r="K374" s="5"/>
    </row>
    <row r="375" spans="1:11" x14ac:dyDescent="0.25">
      <c r="A375" s="10">
        <v>750</v>
      </c>
      <c r="B375" s="5">
        <v>59</v>
      </c>
      <c r="C375" s="5"/>
      <c r="I375" s="10">
        <v>910</v>
      </c>
      <c r="J375" s="5">
        <v>5</v>
      </c>
      <c r="K375" s="5"/>
    </row>
    <row r="376" spans="1:11" x14ac:dyDescent="0.25">
      <c r="A376" s="10">
        <v>751</v>
      </c>
      <c r="B376" s="5">
        <v>62</v>
      </c>
      <c r="C376" s="5"/>
      <c r="I376" s="10">
        <v>911</v>
      </c>
      <c r="J376" s="5">
        <v>0</v>
      </c>
      <c r="K376" s="5"/>
    </row>
    <row r="377" spans="1:11" x14ac:dyDescent="0.25">
      <c r="A377" s="10">
        <v>752</v>
      </c>
      <c r="B377" s="5">
        <v>105</v>
      </c>
      <c r="C377" s="5"/>
      <c r="I377" s="10">
        <v>912</v>
      </c>
      <c r="J377" s="5">
        <v>2</v>
      </c>
      <c r="K377" s="5"/>
    </row>
    <row r="378" spans="1:11" x14ac:dyDescent="0.25">
      <c r="A378" s="10">
        <v>753</v>
      </c>
      <c r="B378" s="5">
        <v>26</v>
      </c>
      <c r="C378" s="5"/>
      <c r="I378" s="10">
        <v>913</v>
      </c>
      <c r="J378" s="5">
        <v>24</v>
      </c>
      <c r="K378" s="5"/>
    </row>
    <row r="379" spans="1:11" x14ac:dyDescent="0.25">
      <c r="A379" s="10">
        <v>754</v>
      </c>
      <c r="B379" s="5">
        <v>49</v>
      </c>
      <c r="C379" s="5"/>
      <c r="I379" s="10">
        <v>914</v>
      </c>
      <c r="J379" s="5">
        <v>0</v>
      </c>
      <c r="K379" s="5"/>
    </row>
    <row r="380" spans="1:11" x14ac:dyDescent="0.25">
      <c r="A380" s="10">
        <v>755</v>
      </c>
      <c r="B380" s="5">
        <v>68</v>
      </c>
      <c r="C380" s="5"/>
      <c r="I380" s="10">
        <v>915</v>
      </c>
      <c r="J380" s="5">
        <v>9</v>
      </c>
      <c r="K380" s="5"/>
    </row>
    <row r="381" spans="1:11" x14ac:dyDescent="0.25">
      <c r="A381" s="10">
        <v>756</v>
      </c>
      <c r="B381" s="5">
        <v>22</v>
      </c>
      <c r="C381" s="5"/>
      <c r="I381" s="10">
        <v>916</v>
      </c>
      <c r="J381" s="5">
        <v>0</v>
      </c>
      <c r="K381" s="5"/>
    </row>
    <row r="382" spans="1:11" x14ac:dyDescent="0.25">
      <c r="A382" s="10">
        <v>757</v>
      </c>
      <c r="B382" s="5">
        <v>18</v>
      </c>
      <c r="C382" s="5"/>
      <c r="I382" s="10">
        <v>917</v>
      </c>
      <c r="J382" s="5">
        <v>1</v>
      </c>
      <c r="K382" s="5"/>
    </row>
    <row r="383" spans="1:11" x14ac:dyDescent="0.25">
      <c r="A383" s="10">
        <v>758</v>
      </c>
      <c r="B383" s="5">
        <v>19</v>
      </c>
      <c r="C383" s="5"/>
      <c r="I383" s="10">
        <v>918</v>
      </c>
      <c r="J383" s="5">
        <v>10</v>
      </c>
      <c r="K383" s="5"/>
    </row>
    <row r="384" spans="1:11" x14ac:dyDescent="0.25">
      <c r="A384" s="10">
        <v>759</v>
      </c>
      <c r="B384" s="5">
        <v>99</v>
      </c>
      <c r="C384" s="5"/>
      <c r="I384" s="10">
        <v>919</v>
      </c>
      <c r="J384" s="5">
        <v>1</v>
      </c>
      <c r="K384" s="5"/>
    </row>
    <row r="385" spans="1:11" x14ac:dyDescent="0.25">
      <c r="A385" s="10">
        <v>780</v>
      </c>
      <c r="B385" s="5">
        <v>27</v>
      </c>
      <c r="C385" s="5"/>
      <c r="I385" s="10">
        <v>920</v>
      </c>
      <c r="J385" s="5">
        <v>0</v>
      </c>
      <c r="K385" s="5"/>
    </row>
    <row r="386" spans="1:11" x14ac:dyDescent="0.25">
      <c r="A386" s="10">
        <v>781</v>
      </c>
      <c r="B386" s="5">
        <v>25</v>
      </c>
      <c r="C386" s="5"/>
      <c r="I386" s="10">
        <v>921</v>
      </c>
      <c r="J386" s="5">
        <v>20</v>
      </c>
      <c r="K386" s="5"/>
    </row>
    <row r="387" spans="1:11" x14ac:dyDescent="0.25">
      <c r="A387" s="10">
        <v>782</v>
      </c>
      <c r="B387" s="5">
        <v>14</v>
      </c>
      <c r="C387" s="5"/>
      <c r="I387" s="10">
        <v>922</v>
      </c>
      <c r="J387" s="5">
        <v>30</v>
      </c>
      <c r="K387" s="5"/>
    </row>
    <row r="388" spans="1:11" x14ac:dyDescent="0.25">
      <c r="A388" s="10">
        <v>783</v>
      </c>
      <c r="B388" s="5">
        <v>35</v>
      </c>
      <c r="C388" s="5"/>
      <c r="I388" s="10">
        <v>923</v>
      </c>
      <c r="J388" s="5">
        <v>6</v>
      </c>
      <c r="K388" s="5"/>
    </row>
    <row r="389" spans="1:11" x14ac:dyDescent="0.25">
      <c r="A389" s="10">
        <v>784</v>
      </c>
      <c r="B389" s="5">
        <v>10</v>
      </c>
      <c r="C389" s="5"/>
      <c r="I389" s="10">
        <v>924</v>
      </c>
      <c r="J389" s="5">
        <v>15</v>
      </c>
      <c r="K389" s="5"/>
    </row>
    <row r="390" spans="1:11" x14ac:dyDescent="0.25">
      <c r="A390" s="10">
        <v>785</v>
      </c>
      <c r="B390" s="5">
        <v>29</v>
      </c>
      <c r="C390" s="5"/>
      <c r="I390" s="10">
        <v>925</v>
      </c>
      <c r="J390" s="5">
        <v>5</v>
      </c>
      <c r="K390" s="5"/>
    </row>
    <row r="391" spans="1:11" x14ac:dyDescent="0.25">
      <c r="A391" s="10">
        <v>786</v>
      </c>
      <c r="B391" s="5">
        <v>44</v>
      </c>
      <c r="C391" s="5"/>
      <c r="I391" s="10">
        <v>926</v>
      </c>
      <c r="J391" s="5">
        <v>0</v>
      </c>
      <c r="K391" s="5"/>
    </row>
    <row r="392" spans="1:11" x14ac:dyDescent="0.25">
      <c r="A392" s="10">
        <v>787</v>
      </c>
      <c r="B392" s="5">
        <v>17</v>
      </c>
      <c r="C392" s="5"/>
      <c r="I392" s="10">
        <v>927</v>
      </c>
      <c r="J392" s="5">
        <v>0</v>
      </c>
      <c r="K392" s="5"/>
    </row>
    <row r="393" spans="1:11" x14ac:dyDescent="0.25">
      <c r="A393" s="10">
        <v>788</v>
      </c>
      <c r="B393" s="5">
        <v>34</v>
      </c>
      <c r="C393" s="5"/>
      <c r="I393" s="10">
        <v>928</v>
      </c>
      <c r="J393" s="5">
        <v>28</v>
      </c>
      <c r="K393" s="5"/>
    </row>
    <row r="394" spans="1:11" x14ac:dyDescent="0.25">
      <c r="A394" s="10">
        <v>789</v>
      </c>
      <c r="B394" s="5">
        <v>14</v>
      </c>
      <c r="C394" s="5"/>
      <c r="I394" s="10">
        <v>929</v>
      </c>
      <c r="J394" s="5">
        <v>0</v>
      </c>
      <c r="K394" s="5"/>
    </row>
    <row r="395" spans="1:11" x14ac:dyDescent="0.25">
      <c r="A395" s="10">
        <v>790</v>
      </c>
      <c r="B395" s="5">
        <v>156</v>
      </c>
      <c r="C395" s="5"/>
      <c r="I395" s="10">
        <v>930</v>
      </c>
      <c r="J395" s="5">
        <v>5</v>
      </c>
      <c r="K395" s="5"/>
    </row>
    <row r="396" spans="1:11" x14ac:dyDescent="0.25">
      <c r="A396" s="10">
        <v>791</v>
      </c>
      <c r="B396" s="5">
        <v>128</v>
      </c>
      <c r="C396" s="5"/>
      <c r="I396" s="10">
        <v>931</v>
      </c>
      <c r="J396" s="5">
        <v>7</v>
      </c>
      <c r="K396" s="5"/>
    </row>
    <row r="397" spans="1:11" x14ac:dyDescent="0.25">
      <c r="A397" s="10">
        <v>792</v>
      </c>
      <c r="B397" s="5">
        <v>60</v>
      </c>
      <c r="C397" s="5"/>
      <c r="I397" s="10">
        <v>932</v>
      </c>
      <c r="J397" s="5">
        <v>30</v>
      </c>
      <c r="K397" s="5"/>
    </row>
    <row r="398" spans="1:11" x14ac:dyDescent="0.25">
      <c r="A398" s="10">
        <v>793</v>
      </c>
      <c r="B398" s="5">
        <v>32</v>
      </c>
      <c r="C398" s="5"/>
      <c r="I398" s="10">
        <v>933</v>
      </c>
      <c r="J398" s="5">
        <v>2</v>
      </c>
      <c r="K398" s="5"/>
    </row>
    <row r="399" spans="1:11" x14ac:dyDescent="0.25">
      <c r="A399" s="10">
        <v>794</v>
      </c>
      <c r="B399" s="5">
        <v>53</v>
      </c>
      <c r="C399" s="5"/>
      <c r="I399" s="10">
        <v>934</v>
      </c>
      <c r="J399" s="5">
        <v>30</v>
      </c>
      <c r="K399" s="5"/>
    </row>
    <row r="400" spans="1:11" x14ac:dyDescent="0.25">
      <c r="A400" s="10">
        <v>795</v>
      </c>
      <c r="B400" s="5">
        <v>184</v>
      </c>
      <c r="C400" s="5"/>
      <c r="I400" s="10">
        <v>935</v>
      </c>
      <c r="J400" s="5">
        <v>2</v>
      </c>
      <c r="K400" s="5"/>
    </row>
    <row r="401" spans="1:11" x14ac:dyDescent="0.25">
      <c r="A401" s="10">
        <v>796</v>
      </c>
      <c r="B401" s="5">
        <v>90</v>
      </c>
      <c r="C401" s="5"/>
      <c r="I401" s="10">
        <v>936</v>
      </c>
      <c r="J401" s="5">
        <v>0</v>
      </c>
      <c r="K401" s="5"/>
    </row>
    <row r="402" spans="1:11" x14ac:dyDescent="0.25">
      <c r="A402" s="10">
        <v>797</v>
      </c>
      <c r="B402" s="5">
        <v>71</v>
      </c>
      <c r="C402" s="5"/>
      <c r="I402" s="10">
        <v>937</v>
      </c>
      <c r="J402" s="5">
        <v>2</v>
      </c>
      <c r="K402" s="5"/>
    </row>
    <row r="403" spans="1:11" x14ac:dyDescent="0.25">
      <c r="A403" s="10">
        <v>798</v>
      </c>
      <c r="B403" s="5">
        <v>87</v>
      </c>
      <c r="C403" s="5"/>
      <c r="I403" s="10">
        <v>938</v>
      </c>
      <c r="J403" s="5">
        <v>1</v>
      </c>
      <c r="K403" s="5"/>
    </row>
    <row r="404" spans="1:11" x14ac:dyDescent="0.25">
      <c r="A404" s="10">
        <v>799</v>
      </c>
      <c r="B404" s="5">
        <v>28</v>
      </c>
      <c r="C404" s="5"/>
      <c r="I404" s="10">
        <v>939</v>
      </c>
      <c r="J404" s="5">
        <v>2</v>
      </c>
      <c r="K404" s="5"/>
    </row>
    <row r="405" spans="1:11" x14ac:dyDescent="0.25">
      <c r="A405" s="10">
        <v>800</v>
      </c>
      <c r="B405" s="5">
        <v>56</v>
      </c>
      <c r="C405" s="5"/>
      <c r="I405" s="10">
        <v>940</v>
      </c>
      <c r="J405" s="5">
        <v>14</v>
      </c>
      <c r="K405" s="5"/>
    </row>
    <row r="406" spans="1:11" x14ac:dyDescent="0.25">
      <c r="A406" s="10">
        <v>801</v>
      </c>
      <c r="B406" s="5">
        <v>51</v>
      </c>
      <c r="C406" s="5"/>
      <c r="I406" s="10">
        <v>941</v>
      </c>
      <c r="J406" s="5">
        <v>31</v>
      </c>
      <c r="K406" s="5"/>
    </row>
    <row r="407" spans="1:11" x14ac:dyDescent="0.25">
      <c r="A407" s="10">
        <v>802</v>
      </c>
      <c r="B407" s="5">
        <v>75</v>
      </c>
      <c r="C407" s="5"/>
      <c r="I407" s="10">
        <v>942</v>
      </c>
      <c r="J407" s="5">
        <v>16</v>
      </c>
      <c r="K407" s="5"/>
    </row>
    <row r="408" spans="1:11" x14ac:dyDescent="0.25">
      <c r="A408" s="10">
        <v>803</v>
      </c>
      <c r="B408" s="5">
        <v>38</v>
      </c>
      <c r="C408" s="5"/>
      <c r="I408" s="10">
        <v>943</v>
      </c>
      <c r="J408" s="5">
        <v>12</v>
      </c>
      <c r="K408" s="5"/>
    </row>
    <row r="409" spans="1:11" x14ac:dyDescent="0.25">
      <c r="A409" s="10">
        <v>804</v>
      </c>
      <c r="B409" s="5">
        <v>18</v>
      </c>
      <c r="C409" s="5"/>
      <c r="I409" s="10">
        <v>944</v>
      </c>
      <c r="J409" s="5">
        <v>96</v>
      </c>
      <c r="K409" s="5"/>
    </row>
    <row r="410" spans="1:11" x14ac:dyDescent="0.25">
      <c r="A410" s="10">
        <v>805</v>
      </c>
      <c r="B410" s="5">
        <v>54</v>
      </c>
      <c r="C410" s="5"/>
      <c r="I410" s="10">
        <v>945</v>
      </c>
      <c r="J410" s="5">
        <v>16</v>
      </c>
      <c r="K410" s="5"/>
    </row>
    <row r="411" spans="1:11" x14ac:dyDescent="0.25">
      <c r="A411" s="10">
        <v>806</v>
      </c>
      <c r="B411" s="5">
        <v>71</v>
      </c>
      <c r="C411" s="5"/>
      <c r="I411" s="10">
        <v>946</v>
      </c>
      <c r="J411" s="5">
        <v>5</v>
      </c>
      <c r="K411" s="5"/>
    </row>
    <row r="412" spans="1:11" x14ac:dyDescent="0.25">
      <c r="A412" s="10">
        <v>807</v>
      </c>
      <c r="B412" s="5">
        <v>57</v>
      </c>
      <c r="C412" s="5"/>
      <c r="I412" s="10">
        <v>947</v>
      </c>
      <c r="J412" s="5">
        <v>0</v>
      </c>
      <c r="K412" s="5"/>
    </row>
    <row r="413" spans="1:11" x14ac:dyDescent="0.25">
      <c r="A413" s="10">
        <v>808</v>
      </c>
      <c r="B413" s="5">
        <v>43</v>
      </c>
      <c r="C413" s="5"/>
      <c r="I413" s="10">
        <v>948</v>
      </c>
      <c r="J413" s="5">
        <v>8</v>
      </c>
      <c r="K413" s="5"/>
    </row>
    <row r="414" spans="1:11" x14ac:dyDescent="0.25">
      <c r="A414" s="10">
        <v>809</v>
      </c>
      <c r="B414" s="5">
        <v>52</v>
      </c>
      <c r="C414" s="5"/>
      <c r="I414" s="10">
        <v>949</v>
      </c>
      <c r="J414" s="5">
        <v>7</v>
      </c>
      <c r="K414" s="5"/>
    </row>
    <row r="415" spans="1:11" x14ac:dyDescent="0.25">
      <c r="A415" s="10">
        <v>810</v>
      </c>
      <c r="B415" s="5">
        <v>27</v>
      </c>
      <c r="C415" s="5"/>
      <c r="I415" s="10">
        <v>950</v>
      </c>
      <c r="J415" s="5">
        <v>24</v>
      </c>
      <c r="K415" s="5"/>
    </row>
    <row r="416" spans="1:11" x14ac:dyDescent="0.25">
      <c r="A416" s="10">
        <v>811</v>
      </c>
      <c r="B416" s="5">
        <v>12</v>
      </c>
      <c r="C416" s="5"/>
      <c r="I416" s="10">
        <v>951</v>
      </c>
      <c r="J416" s="5">
        <v>121</v>
      </c>
      <c r="K416" s="5"/>
    </row>
    <row r="417" spans="1:11" x14ac:dyDescent="0.25">
      <c r="A417" s="10">
        <v>812</v>
      </c>
      <c r="B417" s="5">
        <v>33</v>
      </c>
      <c r="C417" s="5"/>
      <c r="I417" s="10">
        <v>952</v>
      </c>
      <c r="J417" s="5">
        <v>196</v>
      </c>
      <c r="K417" s="5"/>
    </row>
    <row r="418" spans="1:11" x14ac:dyDescent="0.25">
      <c r="A418" s="10">
        <v>813</v>
      </c>
      <c r="B418" s="5">
        <v>96</v>
      </c>
      <c r="C418" s="5"/>
      <c r="I418" s="10">
        <v>953</v>
      </c>
      <c r="J418" s="5">
        <v>5</v>
      </c>
      <c r="K418" s="5"/>
    </row>
    <row r="419" spans="1:11" x14ac:dyDescent="0.25">
      <c r="A419" s="10">
        <v>814</v>
      </c>
      <c r="B419" s="5">
        <v>28</v>
      </c>
      <c r="C419" s="5"/>
      <c r="I419" s="10">
        <v>954</v>
      </c>
      <c r="J419" s="5">
        <v>73</v>
      </c>
      <c r="K419" s="5"/>
    </row>
    <row r="420" spans="1:11" x14ac:dyDescent="0.25">
      <c r="A420" s="10">
        <v>815</v>
      </c>
      <c r="B420" s="5">
        <v>43</v>
      </c>
      <c r="C420" s="5"/>
      <c r="I420" s="10">
        <v>955</v>
      </c>
      <c r="J420" s="5">
        <v>93</v>
      </c>
      <c r="K420" s="5"/>
    </row>
    <row r="421" spans="1:11" x14ac:dyDescent="0.25">
      <c r="A421" s="10">
        <v>816</v>
      </c>
      <c r="B421" s="5">
        <v>205</v>
      </c>
      <c r="C421" s="5"/>
      <c r="I421" s="10">
        <v>956</v>
      </c>
      <c r="J421" s="5">
        <v>17</v>
      </c>
      <c r="K421" s="5"/>
    </row>
    <row r="422" spans="1:11" x14ac:dyDescent="0.25">
      <c r="A422" s="10">
        <v>817</v>
      </c>
      <c r="B422" s="5">
        <v>23</v>
      </c>
      <c r="C422" s="5"/>
      <c r="I422" s="10">
        <v>957</v>
      </c>
      <c r="J422" s="5">
        <v>7</v>
      </c>
      <c r="K422" s="5"/>
    </row>
    <row r="423" spans="1:11" x14ac:dyDescent="0.25">
      <c r="A423" s="10">
        <v>818</v>
      </c>
      <c r="B423" s="5">
        <v>19</v>
      </c>
      <c r="C423" s="5"/>
      <c r="I423" s="10">
        <v>958</v>
      </c>
      <c r="J423" s="5">
        <v>17</v>
      </c>
      <c r="K423" s="5"/>
    </row>
    <row r="424" spans="1:11" x14ac:dyDescent="0.25">
      <c r="A424" s="10">
        <v>819</v>
      </c>
      <c r="B424" s="5">
        <v>14</v>
      </c>
      <c r="C424" s="5"/>
      <c r="I424" s="10">
        <v>959</v>
      </c>
      <c r="J424" s="5">
        <v>171</v>
      </c>
      <c r="K424" s="5"/>
    </row>
    <row r="425" spans="1:11" x14ac:dyDescent="0.25">
      <c r="A425" s="10">
        <v>820</v>
      </c>
      <c r="B425" s="5">
        <v>38</v>
      </c>
      <c r="C425" s="5"/>
      <c r="I425" s="10">
        <v>960</v>
      </c>
      <c r="J425" s="5">
        <v>188</v>
      </c>
      <c r="K425" s="5"/>
    </row>
    <row r="426" spans="1:11" x14ac:dyDescent="0.25">
      <c r="A426" s="10">
        <v>821</v>
      </c>
      <c r="B426" s="5">
        <v>78</v>
      </c>
      <c r="C426" s="5"/>
      <c r="I426" s="10">
        <v>961</v>
      </c>
      <c r="J426" s="5">
        <v>110</v>
      </c>
      <c r="K426" s="5"/>
    </row>
    <row r="427" spans="1:11" x14ac:dyDescent="0.25">
      <c r="A427" s="10">
        <v>822</v>
      </c>
      <c r="B427" s="5">
        <v>69</v>
      </c>
      <c r="C427" s="5"/>
      <c r="I427" s="10">
        <v>962</v>
      </c>
      <c r="J427" s="5">
        <v>37</v>
      </c>
      <c r="K427" s="5"/>
    </row>
    <row r="428" spans="1:11" x14ac:dyDescent="0.25">
      <c r="A428" s="10">
        <v>823</v>
      </c>
      <c r="B428" s="5">
        <v>33</v>
      </c>
      <c r="C428" s="5"/>
      <c r="I428" s="10">
        <v>963</v>
      </c>
      <c r="J428" s="5">
        <v>9</v>
      </c>
      <c r="K428" s="5"/>
    </row>
    <row r="429" spans="1:11" x14ac:dyDescent="0.25">
      <c r="A429" s="10">
        <v>824</v>
      </c>
      <c r="B429" s="5">
        <v>54</v>
      </c>
      <c r="C429" s="5"/>
      <c r="I429" s="10">
        <v>964</v>
      </c>
      <c r="J429" s="5">
        <v>29</v>
      </c>
      <c r="K429" s="5"/>
    </row>
    <row r="430" spans="1:11" x14ac:dyDescent="0.25">
      <c r="A430" s="10">
        <v>825</v>
      </c>
      <c r="B430" s="5">
        <v>99</v>
      </c>
      <c r="C430" s="5"/>
      <c r="I430" s="10">
        <v>965</v>
      </c>
      <c r="J430" s="5">
        <v>6</v>
      </c>
      <c r="K430" s="5"/>
    </row>
    <row r="431" spans="1:11" x14ac:dyDescent="0.25">
      <c r="A431" s="10">
        <v>826</v>
      </c>
      <c r="B431" s="5">
        <v>49</v>
      </c>
      <c r="C431" s="5"/>
      <c r="I431" s="10">
        <v>966</v>
      </c>
      <c r="J431" s="5">
        <v>30</v>
      </c>
      <c r="K431" s="5"/>
    </row>
    <row r="432" spans="1:11" x14ac:dyDescent="0.25">
      <c r="A432" s="10">
        <v>827</v>
      </c>
      <c r="B432" s="5">
        <v>11</v>
      </c>
      <c r="C432" s="5"/>
      <c r="I432" s="10">
        <v>967</v>
      </c>
      <c r="J432" s="5">
        <v>81</v>
      </c>
      <c r="K432" s="5"/>
    </row>
    <row r="433" spans="1:11" x14ac:dyDescent="0.25">
      <c r="A433" s="10">
        <v>828</v>
      </c>
      <c r="B433" s="5">
        <v>38</v>
      </c>
      <c r="C433" s="5"/>
      <c r="I433" s="10">
        <v>968</v>
      </c>
      <c r="J433" s="5">
        <v>4</v>
      </c>
      <c r="K433" s="5"/>
    </row>
    <row r="434" spans="1:11" x14ac:dyDescent="0.25">
      <c r="A434" s="10">
        <v>829</v>
      </c>
      <c r="B434" s="5">
        <v>16</v>
      </c>
      <c r="C434" s="5"/>
      <c r="I434" s="10">
        <v>969</v>
      </c>
      <c r="J434" s="5">
        <v>11</v>
      </c>
      <c r="K434" s="5"/>
    </row>
    <row r="435" spans="1:11" x14ac:dyDescent="0.25">
      <c r="A435" s="10">
        <v>830</v>
      </c>
      <c r="B435" s="5">
        <v>32</v>
      </c>
      <c r="C435" s="5"/>
      <c r="I435" s="10">
        <v>970</v>
      </c>
      <c r="J435" s="5">
        <v>14</v>
      </c>
      <c r="K435" s="5"/>
    </row>
    <row r="436" spans="1:11" x14ac:dyDescent="0.25">
      <c r="A436" s="10">
        <v>831</v>
      </c>
      <c r="B436" s="5">
        <v>20</v>
      </c>
      <c r="C436" s="5"/>
      <c r="I436" s="10">
        <v>971</v>
      </c>
      <c r="J436" s="5">
        <v>5</v>
      </c>
      <c r="K436" s="5"/>
    </row>
    <row r="437" spans="1:11" x14ac:dyDescent="0.25">
      <c r="A437" s="10">
        <v>832</v>
      </c>
      <c r="B437" s="5">
        <v>154</v>
      </c>
      <c r="C437" s="5"/>
      <c r="I437" s="10">
        <v>972</v>
      </c>
      <c r="J437" s="5">
        <v>45</v>
      </c>
      <c r="K437" s="5"/>
    </row>
    <row r="438" spans="1:11" x14ac:dyDescent="0.25">
      <c r="A438" s="10">
        <v>833</v>
      </c>
      <c r="B438" s="5">
        <v>41</v>
      </c>
      <c r="C438" s="5"/>
      <c r="I438" s="10">
        <v>973</v>
      </c>
      <c r="J438" s="5">
        <v>8</v>
      </c>
      <c r="K438" s="5"/>
    </row>
    <row r="439" spans="1:11" x14ac:dyDescent="0.25">
      <c r="A439" s="10">
        <v>834</v>
      </c>
      <c r="B439" s="5">
        <v>75</v>
      </c>
      <c r="C439" s="5"/>
      <c r="I439" s="10">
        <v>974</v>
      </c>
      <c r="J439" s="5">
        <v>3</v>
      </c>
      <c r="K439" s="5"/>
    </row>
    <row r="440" spans="1:11" x14ac:dyDescent="0.25">
      <c r="A440" s="10">
        <v>835</v>
      </c>
      <c r="B440" s="5">
        <v>40</v>
      </c>
      <c r="C440" s="5"/>
      <c r="I440" s="10">
        <v>975</v>
      </c>
      <c r="J440" s="5">
        <v>24</v>
      </c>
      <c r="K440" s="5"/>
    </row>
    <row r="441" spans="1:11" x14ac:dyDescent="0.25">
      <c r="A441" s="10">
        <v>836</v>
      </c>
      <c r="B441" s="5">
        <v>46</v>
      </c>
      <c r="C441" s="5"/>
      <c r="I441" s="10">
        <v>976</v>
      </c>
      <c r="J441" s="5">
        <v>18</v>
      </c>
      <c r="K441" s="5"/>
    </row>
    <row r="442" spans="1:11" x14ac:dyDescent="0.25">
      <c r="A442" s="10">
        <v>837</v>
      </c>
      <c r="B442" s="5">
        <v>62</v>
      </c>
      <c r="C442" s="5"/>
      <c r="I442" s="10">
        <v>977</v>
      </c>
      <c r="J442" s="5">
        <v>12</v>
      </c>
      <c r="K442" s="5"/>
    </row>
    <row r="443" spans="1:11" x14ac:dyDescent="0.25">
      <c r="A443" s="10">
        <v>838</v>
      </c>
      <c r="B443" s="5">
        <v>61</v>
      </c>
      <c r="C443" s="5"/>
      <c r="I443" s="10">
        <v>978</v>
      </c>
      <c r="J443" s="5">
        <v>123</v>
      </c>
      <c r="K443" s="5"/>
    </row>
    <row r="444" spans="1:11" x14ac:dyDescent="0.25">
      <c r="A444" s="10">
        <v>839</v>
      </c>
      <c r="B444" s="5">
        <v>96</v>
      </c>
      <c r="C444" s="5"/>
      <c r="I444" s="10">
        <v>979</v>
      </c>
      <c r="J444" s="5">
        <v>96</v>
      </c>
      <c r="K444" s="5"/>
    </row>
    <row r="445" spans="1:11" x14ac:dyDescent="0.25">
      <c r="A445" s="10">
        <v>840</v>
      </c>
      <c r="B445" s="5">
        <v>190</v>
      </c>
      <c r="C445" s="5"/>
      <c r="I445" s="10">
        <v>980</v>
      </c>
      <c r="J445" s="5">
        <v>31</v>
      </c>
      <c r="K445" s="5"/>
    </row>
    <row r="446" spans="1:11" x14ac:dyDescent="0.25">
      <c r="A446" s="10">
        <v>841</v>
      </c>
      <c r="B446" s="5">
        <v>94</v>
      </c>
      <c r="C446" s="5"/>
      <c r="I446" s="10">
        <v>981</v>
      </c>
      <c r="J446" s="5">
        <v>4</v>
      </c>
      <c r="K446" s="5"/>
    </row>
    <row r="447" spans="1:11" x14ac:dyDescent="0.25">
      <c r="A447" s="10">
        <v>842</v>
      </c>
      <c r="B447" s="5">
        <v>39</v>
      </c>
      <c r="C447" s="5"/>
      <c r="I447" s="10">
        <v>982</v>
      </c>
      <c r="J447" s="5">
        <v>3</v>
      </c>
      <c r="K447" s="5"/>
    </row>
    <row r="448" spans="1:11" x14ac:dyDescent="0.25">
      <c r="A448" s="10">
        <v>843</v>
      </c>
      <c r="B448" s="5">
        <v>127</v>
      </c>
      <c r="C448" s="5"/>
      <c r="I448" s="10">
        <v>983</v>
      </c>
      <c r="J448" s="5">
        <v>179</v>
      </c>
      <c r="K448" s="5"/>
    </row>
    <row r="449" spans="1:11" x14ac:dyDescent="0.25">
      <c r="A449" s="10">
        <v>844</v>
      </c>
      <c r="B449" s="5">
        <v>159</v>
      </c>
      <c r="C449" s="5"/>
      <c r="I449" s="10">
        <v>984</v>
      </c>
      <c r="J449" s="5">
        <v>3</v>
      </c>
      <c r="K449" s="5"/>
    </row>
    <row r="450" spans="1:11" x14ac:dyDescent="0.25">
      <c r="A450" s="10">
        <v>845</v>
      </c>
      <c r="B450" s="5">
        <v>177</v>
      </c>
      <c r="C450" s="5"/>
      <c r="I450" s="10">
        <v>985</v>
      </c>
      <c r="J450" s="5">
        <v>23</v>
      </c>
      <c r="K450" s="5"/>
    </row>
    <row r="451" spans="1:11" x14ac:dyDescent="0.25">
      <c r="A451" s="10">
        <v>846</v>
      </c>
      <c r="B451" s="5">
        <v>47</v>
      </c>
      <c r="C451" s="5"/>
      <c r="I451" s="10">
        <v>986</v>
      </c>
      <c r="J451" s="5">
        <v>23</v>
      </c>
      <c r="K451" s="5"/>
    </row>
    <row r="452" spans="1:11" x14ac:dyDescent="0.25">
      <c r="A452" s="10">
        <v>847</v>
      </c>
      <c r="B452" s="5">
        <v>1</v>
      </c>
      <c r="C452" s="5"/>
      <c r="I452" s="10">
        <v>987</v>
      </c>
      <c r="J452" s="5">
        <v>41</v>
      </c>
      <c r="K452" s="5"/>
    </row>
    <row r="453" spans="1:11" x14ac:dyDescent="0.25">
      <c r="A453" s="10">
        <v>848</v>
      </c>
      <c r="B453" s="5">
        <v>16</v>
      </c>
      <c r="C453" s="5"/>
      <c r="I453" s="10">
        <v>988</v>
      </c>
      <c r="J453" s="5">
        <v>0</v>
      </c>
      <c r="K453" s="5"/>
    </row>
    <row r="454" spans="1:11" x14ac:dyDescent="0.25">
      <c r="A454" s="10">
        <v>849</v>
      </c>
      <c r="B454" s="5">
        <v>115</v>
      </c>
      <c r="C454" s="5"/>
      <c r="I454" s="10">
        <v>989</v>
      </c>
      <c r="J454" s="5">
        <v>32</v>
      </c>
      <c r="K454" s="5"/>
    </row>
    <row r="455" spans="1:11" x14ac:dyDescent="0.25">
      <c r="A455" s="10">
        <v>850</v>
      </c>
      <c r="B455" s="5">
        <v>133</v>
      </c>
      <c r="C455" s="5"/>
      <c r="I455" s="10">
        <v>990</v>
      </c>
      <c r="J455" s="5">
        <v>2</v>
      </c>
      <c r="K455" s="5"/>
    </row>
    <row r="456" spans="1:11" x14ac:dyDescent="0.25">
      <c r="A456" s="10">
        <v>851</v>
      </c>
      <c r="B456" s="5">
        <v>70</v>
      </c>
      <c r="C456" s="5"/>
      <c r="I456" s="10">
        <v>991</v>
      </c>
      <c r="J456" s="5">
        <v>7</v>
      </c>
      <c r="K456" s="5"/>
    </row>
    <row r="457" spans="1:11" x14ac:dyDescent="0.25">
      <c r="A457" s="10">
        <v>852</v>
      </c>
      <c r="B457" s="5">
        <v>62</v>
      </c>
      <c r="C457" s="5"/>
      <c r="I457" s="10">
        <v>992</v>
      </c>
      <c r="J457" s="5">
        <v>4</v>
      </c>
      <c r="K457" s="5"/>
    </row>
    <row r="458" spans="1:11" x14ac:dyDescent="0.25">
      <c r="A458" s="10">
        <v>853</v>
      </c>
      <c r="B458" s="5">
        <v>10</v>
      </c>
      <c r="C458" s="5"/>
      <c r="I458" s="10">
        <v>993</v>
      </c>
      <c r="J458" s="5">
        <v>196</v>
      </c>
      <c r="K458" s="5"/>
    </row>
    <row r="459" spans="1:11" x14ac:dyDescent="0.25">
      <c r="A459" s="10">
        <v>854</v>
      </c>
      <c r="B459" s="5">
        <v>499</v>
      </c>
      <c r="C459" s="5"/>
      <c r="I459" s="10">
        <v>994</v>
      </c>
      <c r="J459" s="5">
        <v>11</v>
      </c>
      <c r="K459" s="5"/>
    </row>
    <row r="460" spans="1:11" x14ac:dyDescent="0.25">
      <c r="A460" s="10">
        <v>855</v>
      </c>
      <c r="B460" s="5">
        <v>47</v>
      </c>
      <c r="C460" s="5"/>
      <c r="I460" s="10">
        <v>995</v>
      </c>
      <c r="J460" s="5">
        <v>9</v>
      </c>
      <c r="K460" s="5"/>
    </row>
    <row r="461" spans="1:11" x14ac:dyDescent="0.25">
      <c r="A461" s="10">
        <v>856</v>
      </c>
      <c r="B461" s="5">
        <v>28</v>
      </c>
      <c r="C461" s="5"/>
      <c r="I461" s="10">
        <v>996</v>
      </c>
      <c r="J461" s="5">
        <v>5</v>
      </c>
      <c r="K461" s="5"/>
    </row>
    <row r="462" spans="1:11" x14ac:dyDescent="0.25">
      <c r="A462" s="10">
        <v>857</v>
      </c>
      <c r="B462" s="5">
        <v>24</v>
      </c>
      <c r="C462" s="5"/>
      <c r="I462" s="10">
        <v>997</v>
      </c>
      <c r="J462" s="5">
        <v>8</v>
      </c>
      <c r="K462" s="5"/>
    </row>
    <row r="463" spans="1:11" x14ac:dyDescent="0.25">
      <c r="A463" s="10">
        <v>858</v>
      </c>
      <c r="B463" s="5">
        <v>76</v>
      </c>
      <c r="C463" s="5"/>
      <c r="I463" s="10">
        <v>998</v>
      </c>
      <c r="J463" s="5">
        <v>229</v>
      </c>
      <c r="K463" s="5"/>
    </row>
    <row r="464" spans="1:11" x14ac:dyDescent="0.25">
      <c r="A464" s="10">
        <v>859</v>
      </c>
      <c r="B464" s="5">
        <v>98</v>
      </c>
      <c r="C464" s="5"/>
      <c r="I464" s="10">
        <v>999</v>
      </c>
      <c r="J464" s="5">
        <v>40</v>
      </c>
      <c r="K464" s="5"/>
    </row>
    <row r="465" spans="1:11" x14ac:dyDescent="0.25">
      <c r="A465" s="10">
        <v>1020</v>
      </c>
      <c r="B465" s="5">
        <v>30</v>
      </c>
      <c r="C465" s="5"/>
      <c r="I465" s="10">
        <v>1064</v>
      </c>
      <c r="J465" s="5">
        <v>123</v>
      </c>
      <c r="K465" s="5"/>
    </row>
    <row r="466" spans="1:11" x14ac:dyDescent="0.25">
      <c r="A466" s="10">
        <v>1021</v>
      </c>
      <c r="B466" s="5">
        <v>478</v>
      </c>
      <c r="C466" s="5"/>
      <c r="I466" s="10">
        <v>1065</v>
      </c>
      <c r="J466" s="5">
        <v>5</v>
      </c>
      <c r="K466" s="5"/>
    </row>
    <row r="467" spans="1:11" x14ac:dyDescent="0.25">
      <c r="A467" s="10">
        <v>1022</v>
      </c>
      <c r="B467" s="5">
        <v>74</v>
      </c>
      <c r="C467" s="5"/>
      <c r="I467" s="10">
        <v>1066</v>
      </c>
      <c r="J467" s="5">
        <v>148</v>
      </c>
      <c r="K467" s="5"/>
    </row>
    <row r="468" spans="1:11" x14ac:dyDescent="0.25">
      <c r="A468" s="10">
        <v>1023</v>
      </c>
      <c r="B468" s="5">
        <v>131</v>
      </c>
      <c r="C468" s="5"/>
      <c r="I468" s="10">
        <v>1067</v>
      </c>
      <c r="J468" s="5">
        <v>10</v>
      </c>
      <c r="K468" s="5"/>
    </row>
    <row r="469" spans="1:11" x14ac:dyDescent="0.25">
      <c r="A469" s="10">
        <v>1024</v>
      </c>
      <c r="B469" s="5">
        <v>61</v>
      </c>
      <c r="C469" s="5"/>
      <c r="I469" s="10">
        <v>1068</v>
      </c>
      <c r="J469" s="5">
        <v>4</v>
      </c>
      <c r="K469" s="5"/>
    </row>
    <row r="470" spans="1:11" x14ac:dyDescent="0.25">
      <c r="A470" s="10">
        <v>1025</v>
      </c>
      <c r="B470" s="5">
        <v>1071</v>
      </c>
      <c r="C470" s="5"/>
      <c r="I470" s="10">
        <v>1069</v>
      </c>
      <c r="J470" s="5">
        <v>21</v>
      </c>
      <c r="K470" s="5"/>
    </row>
    <row r="471" spans="1:11" x14ac:dyDescent="0.25">
      <c r="A471" s="10">
        <v>1026</v>
      </c>
      <c r="B471" s="5">
        <v>122</v>
      </c>
      <c r="C471" s="5"/>
      <c r="I471" s="10">
        <v>1070</v>
      </c>
      <c r="J471" s="5">
        <v>2</v>
      </c>
      <c r="K471" s="5"/>
    </row>
    <row r="472" spans="1:11" x14ac:dyDescent="0.25">
      <c r="A472" s="10">
        <v>1027</v>
      </c>
      <c r="B472" s="5">
        <v>111</v>
      </c>
      <c r="C472" s="5"/>
      <c r="I472" s="10">
        <v>1071</v>
      </c>
      <c r="J472" s="5">
        <v>0</v>
      </c>
      <c r="K472" s="5"/>
    </row>
    <row r="473" spans="1:11" x14ac:dyDescent="0.25">
      <c r="A473" s="10">
        <v>1028</v>
      </c>
      <c r="B473" s="5">
        <v>255</v>
      </c>
      <c r="C473" s="5"/>
      <c r="I473" s="10">
        <v>1072</v>
      </c>
      <c r="J473" s="5">
        <v>4</v>
      </c>
      <c r="K473" s="5"/>
    </row>
    <row r="474" spans="1:11" x14ac:dyDescent="0.25">
      <c r="A474" s="10">
        <v>1029</v>
      </c>
      <c r="B474" s="5">
        <v>141</v>
      </c>
      <c r="C474" s="5"/>
      <c r="I474" s="10">
        <v>1073</v>
      </c>
      <c r="J474" s="5">
        <v>1</v>
      </c>
      <c r="K474" s="5"/>
    </row>
    <row r="475" spans="1:11" x14ac:dyDescent="0.25">
      <c r="A475" s="10">
        <v>1030</v>
      </c>
      <c r="B475" s="5">
        <v>159</v>
      </c>
      <c r="C475" s="5"/>
      <c r="I475" s="10">
        <v>1074</v>
      </c>
      <c r="J475" s="5">
        <v>30</v>
      </c>
      <c r="K475" s="5"/>
    </row>
    <row r="476" spans="1:11" x14ac:dyDescent="0.25">
      <c r="A476" s="10">
        <v>1031</v>
      </c>
      <c r="B476" s="5">
        <v>99</v>
      </c>
      <c r="C476" s="5"/>
      <c r="I476" s="10">
        <v>1075</v>
      </c>
      <c r="J476" s="5">
        <v>3</v>
      </c>
      <c r="K476" s="5"/>
    </row>
    <row r="477" spans="1:11" x14ac:dyDescent="0.25">
      <c r="A477" s="10">
        <v>1032</v>
      </c>
      <c r="B477" s="5">
        <v>96</v>
      </c>
      <c r="C477" s="5"/>
      <c r="I477" s="10">
        <v>1076</v>
      </c>
      <c r="J477" s="5">
        <v>975</v>
      </c>
      <c r="K477" s="5"/>
    </row>
    <row r="478" spans="1:11" x14ac:dyDescent="0.25">
      <c r="A478" s="10">
        <v>1033</v>
      </c>
      <c r="B478" s="5">
        <v>27</v>
      </c>
      <c r="C478" s="5"/>
      <c r="I478" s="10">
        <v>1077</v>
      </c>
      <c r="J478" s="5">
        <v>167</v>
      </c>
      <c r="K478" s="5"/>
    </row>
    <row r="479" spans="1:11" x14ac:dyDescent="0.25">
      <c r="A479" s="10">
        <v>1034</v>
      </c>
      <c r="B479" s="5">
        <v>166</v>
      </c>
      <c r="C479" s="5"/>
      <c r="I479" s="10">
        <v>1078</v>
      </c>
      <c r="J479" s="5">
        <v>5</v>
      </c>
      <c r="K479" s="5"/>
    </row>
    <row r="480" spans="1:11" x14ac:dyDescent="0.25">
      <c r="A480" s="10">
        <v>1035</v>
      </c>
      <c r="B480" s="5">
        <v>76</v>
      </c>
      <c r="C480" s="5"/>
      <c r="I480" s="10">
        <v>1079</v>
      </c>
      <c r="J480" s="5">
        <v>18</v>
      </c>
      <c r="K480" s="5"/>
    </row>
    <row r="481" spans="1:11" x14ac:dyDescent="0.25">
      <c r="A481" s="10">
        <v>1036</v>
      </c>
      <c r="B481" s="5">
        <v>211</v>
      </c>
      <c r="C481" s="5"/>
      <c r="I481" s="10">
        <v>1080</v>
      </c>
      <c r="J481" s="5">
        <v>98</v>
      </c>
      <c r="K481" s="5"/>
    </row>
    <row r="482" spans="1:11" x14ac:dyDescent="0.25">
      <c r="A482" s="10">
        <v>1037</v>
      </c>
      <c r="B482" s="5">
        <v>21</v>
      </c>
      <c r="C482" s="5"/>
      <c r="I482" s="10">
        <v>1081</v>
      </c>
      <c r="J482" s="5">
        <v>4</v>
      </c>
      <c r="K482" s="5"/>
    </row>
    <row r="483" spans="1:11" x14ac:dyDescent="0.25">
      <c r="A483" s="10">
        <v>1038</v>
      </c>
      <c r="B483" s="5">
        <v>61</v>
      </c>
      <c r="C483" s="5"/>
      <c r="I483" s="10">
        <v>1082</v>
      </c>
      <c r="J483" s="5">
        <v>3</v>
      </c>
      <c r="K483" s="5"/>
    </row>
    <row r="484" spans="1:11" x14ac:dyDescent="0.25">
      <c r="A484" s="10">
        <v>1039</v>
      </c>
      <c r="B484" s="5">
        <v>30</v>
      </c>
      <c r="C484" s="5"/>
      <c r="I484" s="10">
        <v>1083</v>
      </c>
      <c r="J484" s="5">
        <v>1</v>
      </c>
      <c r="K484" s="5"/>
    </row>
    <row r="485" spans="1:11" x14ac:dyDescent="0.25">
      <c r="A485" s="10">
        <v>1184</v>
      </c>
      <c r="B485" s="5">
        <v>375</v>
      </c>
      <c r="C485" s="5"/>
      <c r="I485" s="10">
        <v>1084</v>
      </c>
      <c r="J485" s="5">
        <v>0</v>
      </c>
      <c r="K485" s="5"/>
    </row>
    <row r="486" spans="1:11" x14ac:dyDescent="0.25">
      <c r="A486" s="10">
        <v>1185</v>
      </c>
      <c r="B486" s="5">
        <v>111</v>
      </c>
      <c r="C486" s="5"/>
      <c r="I486" s="10">
        <v>1085</v>
      </c>
      <c r="J486" s="5">
        <v>9</v>
      </c>
      <c r="K486" s="5"/>
    </row>
    <row r="487" spans="1:11" x14ac:dyDescent="0.25">
      <c r="A487" s="10">
        <v>1186</v>
      </c>
      <c r="B487" s="5">
        <v>123</v>
      </c>
      <c r="C487" s="5"/>
      <c r="I487" s="10">
        <v>1086</v>
      </c>
      <c r="J487" s="5">
        <v>2</v>
      </c>
      <c r="K487" s="5"/>
    </row>
    <row r="488" spans="1:11" x14ac:dyDescent="0.25">
      <c r="A488" s="10">
        <v>1187</v>
      </c>
      <c r="B488" s="5">
        <v>70</v>
      </c>
      <c r="C488" s="5"/>
      <c r="I488" s="10">
        <v>1087</v>
      </c>
      <c r="J488" s="5">
        <v>0</v>
      </c>
      <c r="K488" s="5"/>
    </row>
    <row r="489" spans="1:11" x14ac:dyDescent="0.25">
      <c r="A489" s="10">
        <v>1188</v>
      </c>
      <c r="B489" s="5">
        <v>85</v>
      </c>
      <c r="C489" s="5"/>
      <c r="I489" s="10">
        <v>1088</v>
      </c>
      <c r="J489" s="5">
        <v>147</v>
      </c>
      <c r="K489" s="5"/>
    </row>
    <row r="490" spans="1:11" x14ac:dyDescent="0.25">
      <c r="A490" s="10">
        <v>1189</v>
      </c>
      <c r="B490" s="5">
        <v>86</v>
      </c>
      <c r="C490" s="5"/>
      <c r="I490" s="10">
        <v>1089</v>
      </c>
      <c r="J490" s="5">
        <v>49</v>
      </c>
      <c r="K490" s="5"/>
    </row>
    <row r="491" spans="1:11" x14ac:dyDescent="0.25">
      <c r="A491" s="10">
        <v>1190</v>
      </c>
      <c r="B491" s="5">
        <v>13</v>
      </c>
      <c r="C491" s="5"/>
      <c r="I491" s="10">
        <v>1090</v>
      </c>
      <c r="J491" s="5">
        <v>1</v>
      </c>
      <c r="K491" s="5"/>
    </row>
    <row r="492" spans="1:11" x14ac:dyDescent="0.25">
      <c r="A492" s="10">
        <v>1191</v>
      </c>
      <c r="B492" s="5">
        <v>33</v>
      </c>
      <c r="C492" s="5"/>
      <c r="I492" s="10">
        <v>1091</v>
      </c>
      <c r="J492" s="5">
        <v>2</v>
      </c>
      <c r="K492" s="5"/>
    </row>
    <row r="493" spans="1:11" x14ac:dyDescent="0.25">
      <c r="A493" s="10">
        <v>1192</v>
      </c>
      <c r="B493" s="5">
        <v>15</v>
      </c>
      <c r="C493" s="5"/>
      <c r="I493" s="10">
        <v>1092</v>
      </c>
      <c r="J493" s="5">
        <v>7</v>
      </c>
      <c r="K493" s="5"/>
    </row>
    <row r="494" spans="1:11" x14ac:dyDescent="0.25">
      <c r="A494" s="10">
        <v>1193</v>
      </c>
      <c r="B494" s="5">
        <v>273</v>
      </c>
      <c r="C494" s="5"/>
      <c r="I494" s="10">
        <v>1093</v>
      </c>
      <c r="J494" s="5">
        <v>4</v>
      </c>
      <c r="K494" s="5"/>
    </row>
    <row r="495" spans="1:11" x14ac:dyDescent="0.25">
      <c r="A495" s="10">
        <v>1194</v>
      </c>
      <c r="B495" s="5">
        <v>714</v>
      </c>
      <c r="C495" s="5"/>
      <c r="I495" s="10">
        <v>1094</v>
      </c>
      <c r="J495" s="5">
        <v>27</v>
      </c>
      <c r="K495" s="5"/>
    </row>
    <row r="496" spans="1:11" x14ac:dyDescent="0.25">
      <c r="A496" s="10">
        <v>1195</v>
      </c>
      <c r="B496" s="5">
        <v>170</v>
      </c>
      <c r="C496" s="5"/>
      <c r="I496" s="10">
        <v>1095</v>
      </c>
      <c r="J496" s="5">
        <v>94</v>
      </c>
      <c r="K496" s="5"/>
    </row>
    <row r="497" spans="1:11" x14ac:dyDescent="0.25">
      <c r="A497" s="10">
        <v>1196</v>
      </c>
      <c r="B497" s="5">
        <v>512</v>
      </c>
      <c r="C497" s="5"/>
      <c r="I497" s="10">
        <v>1096</v>
      </c>
      <c r="J497" s="5">
        <v>29</v>
      </c>
      <c r="K497" s="5"/>
    </row>
    <row r="498" spans="1:11" x14ac:dyDescent="0.25">
      <c r="A498" s="10">
        <v>1197</v>
      </c>
      <c r="B498" s="5">
        <v>314</v>
      </c>
      <c r="C498" s="5"/>
      <c r="I498" s="10">
        <v>1097</v>
      </c>
      <c r="J498" s="5">
        <v>7</v>
      </c>
      <c r="K498" s="5"/>
    </row>
    <row r="499" spans="1:11" x14ac:dyDescent="0.25">
      <c r="A499" s="10">
        <v>1198</v>
      </c>
      <c r="B499" s="5">
        <v>167</v>
      </c>
      <c r="C499" s="5"/>
      <c r="I499" s="10">
        <v>1098</v>
      </c>
      <c r="J499" s="5">
        <v>22</v>
      </c>
      <c r="K499" s="5"/>
    </row>
    <row r="500" spans="1:11" x14ac:dyDescent="0.25">
      <c r="A500" s="10">
        <v>1199</v>
      </c>
      <c r="B500" s="5">
        <v>9</v>
      </c>
      <c r="C500" s="5"/>
      <c r="I500" s="10">
        <v>1099</v>
      </c>
      <c r="J500" s="5">
        <v>1</v>
      </c>
      <c r="K500" s="5"/>
    </row>
    <row r="501" spans="1:11" x14ac:dyDescent="0.25">
      <c r="A501" s="10">
        <v>1200</v>
      </c>
      <c r="B501" s="5">
        <v>103</v>
      </c>
      <c r="C501" s="5"/>
      <c r="I501" s="10">
        <v>1100</v>
      </c>
      <c r="J501" s="5">
        <v>10</v>
      </c>
      <c r="K501" s="5"/>
    </row>
    <row r="502" spans="1:11" x14ac:dyDescent="0.25">
      <c r="A502" s="10">
        <v>1201</v>
      </c>
      <c r="B502" s="5">
        <v>111</v>
      </c>
      <c r="C502" s="5"/>
      <c r="I502" s="10">
        <v>1101</v>
      </c>
      <c r="J502" s="5">
        <v>6</v>
      </c>
      <c r="K502" s="5"/>
    </row>
    <row r="503" spans="1:11" x14ac:dyDescent="0.25">
      <c r="A503" s="10">
        <v>1202</v>
      </c>
      <c r="B503" s="5">
        <v>271</v>
      </c>
      <c r="C503" s="5"/>
      <c r="I503" s="10">
        <v>1102</v>
      </c>
      <c r="J503" s="5">
        <v>24</v>
      </c>
      <c r="K503" s="5"/>
    </row>
    <row r="504" spans="1:11" x14ac:dyDescent="0.25">
      <c r="A504" s="10">
        <v>1203</v>
      </c>
      <c r="B504" s="5">
        <v>101</v>
      </c>
      <c r="C504" s="5"/>
      <c r="I504" s="10">
        <v>1103</v>
      </c>
      <c r="J504" s="5">
        <v>15</v>
      </c>
      <c r="K504" s="5"/>
    </row>
    <row r="505" spans="1:11" x14ac:dyDescent="0.25">
      <c r="A505" s="10">
        <v>1204</v>
      </c>
      <c r="B505" s="5">
        <v>57</v>
      </c>
      <c r="C505" s="5"/>
      <c r="I505" s="10">
        <v>1104</v>
      </c>
      <c r="J505" s="5">
        <v>37</v>
      </c>
      <c r="K505" s="5"/>
    </row>
    <row r="506" spans="1:11" x14ac:dyDescent="0.25">
      <c r="A506" s="10">
        <v>1205</v>
      </c>
      <c r="B506" s="5">
        <v>62</v>
      </c>
      <c r="C506" s="5"/>
      <c r="I506" s="10">
        <v>1105</v>
      </c>
      <c r="J506" s="5">
        <v>20</v>
      </c>
      <c r="K506" s="5"/>
    </row>
    <row r="507" spans="1:11" x14ac:dyDescent="0.25">
      <c r="A507" s="10">
        <v>1206</v>
      </c>
      <c r="B507" s="5">
        <v>32</v>
      </c>
      <c r="C507" s="5"/>
      <c r="I507" s="10">
        <v>1106</v>
      </c>
      <c r="J507" s="5">
        <v>7</v>
      </c>
      <c r="K507" s="5"/>
    </row>
    <row r="508" spans="1:11" x14ac:dyDescent="0.25">
      <c r="A508" s="10">
        <v>1207</v>
      </c>
      <c r="B508" s="5">
        <v>141</v>
      </c>
      <c r="C508" s="5"/>
      <c r="I508" s="10">
        <v>1107</v>
      </c>
      <c r="J508" s="5">
        <v>0</v>
      </c>
      <c r="K508" s="5"/>
    </row>
    <row r="509" spans="1:11" x14ac:dyDescent="0.25">
      <c r="A509" s="10">
        <v>1208</v>
      </c>
      <c r="B509" s="5">
        <v>75</v>
      </c>
      <c r="C509" s="5"/>
      <c r="I509" s="10">
        <v>1108</v>
      </c>
      <c r="J509" s="5">
        <v>21</v>
      </c>
      <c r="K509" s="5"/>
    </row>
    <row r="510" spans="1:11" x14ac:dyDescent="0.25">
      <c r="A510" s="10">
        <v>1209</v>
      </c>
      <c r="B510" s="5">
        <v>46</v>
      </c>
      <c r="C510" s="5"/>
      <c r="I510" s="10">
        <v>1109</v>
      </c>
      <c r="J510" s="5">
        <v>3</v>
      </c>
      <c r="K510" s="5"/>
    </row>
    <row r="511" spans="1:11" x14ac:dyDescent="0.25">
      <c r="A511" s="10">
        <v>1210</v>
      </c>
      <c r="B511" s="5">
        <v>103</v>
      </c>
      <c r="C511" s="5"/>
      <c r="I511" s="10">
        <v>1110</v>
      </c>
      <c r="J511" s="5">
        <v>11</v>
      </c>
      <c r="K511" s="5"/>
    </row>
    <row r="512" spans="1:11" x14ac:dyDescent="0.25">
      <c r="A512" s="10">
        <v>1211</v>
      </c>
      <c r="B512" s="5">
        <v>6</v>
      </c>
      <c r="C512" s="5"/>
      <c r="I512" s="10">
        <v>1111</v>
      </c>
      <c r="J512" s="5">
        <v>1</v>
      </c>
      <c r="K512" s="5"/>
    </row>
    <row r="513" spans="1:11" x14ac:dyDescent="0.25">
      <c r="A513" s="10">
        <v>1212</v>
      </c>
      <c r="B513" s="5">
        <v>83</v>
      </c>
      <c r="C513" s="5"/>
      <c r="I513" s="10">
        <v>1112</v>
      </c>
      <c r="J513" s="5">
        <v>312</v>
      </c>
      <c r="K513" s="5"/>
    </row>
    <row r="514" spans="1:11" x14ac:dyDescent="0.25">
      <c r="A514" s="10">
        <v>1213</v>
      </c>
      <c r="B514" s="5">
        <v>108</v>
      </c>
      <c r="C514" s="5"/>
      <c r="I514" s="10">
        <v>1113</v>
      </c>
      <c r="J514" s="5">
        <v>1</v>
      </c>
      <c r="K514" s="5"/>
    </row>
    <row r="515" spans="1:11" x14ac:dyDescent="0.25">
      <c r="A515" s="10">
        <v>1214</v>
      </c>
      <c r="B515" s="5">
        <v>25</v>
      </c>
      <c r="C515" s="5"/>
      <c r="I515" s="10">
        <v>1114</v>
      </c>
      <c r="J515" s="5">
        <v>3</v>
      </c>
      <c r="K515" s="5"/>
    </row>
    <row r="516" spans="1:11" x14ac:dyDescent="0.25">
      <c r="A516" s="10">
        <v>1215</v>
      </c>
      <c r="B516" s="5">
        <v>549</v>
      </c>
      <c r="C516" s="5"/>
      <c r="I516" s="10">
        <v>1115</v>
      </c>
      <c r="J516" s="5">
        <v>4</v>
      </c>
      <c r="K516" s="5"/>
    </row>
    <row r="517" spans="1:11" x14ac:dyDescent="0.25">
      <c r="A517" s="10">
        <v>1216</v>
      </c>
      <c r="B517" s="5">
        <v>222</v>
      </c>
      <c r="C517" s="5"/>
      <c r="I517" s="10">
        <v>1116</v>
      </c>
      <c r="J517" s="5">
        <v>10</v>
      </c>
      <c r="K517" s="5"/>
    </row>
    <row r="518" spans="1:11" x14ac:dyDescent="0.25">
      <c r="A518" s="10">
        <v>1217</v>
      </c>
      <c r="B518" s="5">
        <v>183</v>
      </c>
      <c r="C518" s="5"/>
      <c r="I518" s="10">
        <v>1117</v>
      </c>
      <c r="J518" s="5">
        <v>8</v>
      </c>
      <c r="K518" s="5"/>
    </row>
    <row r="519" spans="1:11" x14ac:dyDescent="0.25">
      <c r="A519" s="10">
        <v>1218</v>
      </c>
      <c r="B519" s="5">
        <v>89</v>
      </c>
      <c r="C519" s="5"/>
      <c r="I519" s="10">
        <v>1118</v>
      </c>
      <c r="J519" s="5">
        <v>3</v>
      </c>
      <c r="K519" s="5"/>
    </row>
    <row r="520" spans="1:11" x14ac:dyDescent="0.25">
      <c r="A520" s="10">
        <v>1219</v>
      </c>
      <c r="B520" s="5">
        <v>253</v>
      </c>
      <c r="C520" s="5"/>
      <c r="I520" s="10">
        <v>1119</v>
      </c>
      <c r="J520" s="5">
        <v>1</v>
      </c>
      <c r="K520" s="5"/>
    </row>
    <row r="521" spans="1:11" x14ac:dyDescent="0.25">
      <c r="A521" s="10">
        <v>1220</v>
      </c>
      <c r="B521" s="5">
        <v>140</v>
      </c>
      <c r="C521" s="5"/>
      <c r="I521" s="10">
        <v>1120</v>
      </c>
      <c r="J521" s="5">
        <v>0</v>
      </c>
      <c r="K521" s="5"/>
    </row>
    <row r="522" spans="1:11" x14ac:dyDescent="0.25">
      <c r="A522" s="10">
        <v>1221</v>
      </c>
      <c r="B522" s="5">
        <v>103</v>
      </c>
      <c r="C522" s="5"/>
      <c r="I522" s="10">
        <v>1121</v>
      </c>
      <c r="J522" s="5">
        <v>5</v>
      </c>
      <c r="K522" s="5"/>
    </row>
    <row r="523" spans="1:11" x14ac:dyDescent="0.25">
      <c r="A523" s="10">
        <v>1222</v>
      </c>
      <c r="B523" s="5">
        <v>138</v>
      </c>
      <c r="C523" s="5"/>
      <c r="I523" s="10">
        <v>1122</v>
      </c>
      <c r="J523" s="5">
        <v>0</v>
      </c>
      <c r="K523" s="5"/>
    </row>
    <row r="524" spans="1:11" x14ac:dyDescent="0.25">
      <c r="A524" s="10">
        <v>1223</v>
      </c>
      <c r="B524" s="5">
        <v>191</v>
      </c>
      <c r="C524" s="5"/>
      <c r="I524" s="10">
        <v>1123</v>
      </c>
      <c r="J524" s="5">
        <v>3</v>
      </c>
      <c r="K524" s="5"/>
    </row>
    <row r="525" spans="1:11" x14ac:dyDescent="0.25">
      <c r="A525" s="10">
        <v>1244</v>
      </c>
      <c r="B525" s="5">
        <v>45</v>
      </c>
      <c r="C525" s="5"/>
      <c r="I525" s="10">
        <v>1124</v>
      </c>
      <c r="J525" s="5">
        <v>7</v>
      </c>
      <c r="K525" s="5"/>
    </row>
    <row r="526" spans="1:11" x14ac:dyDescent="0.25">
      <c r="A526" s="10">
        <v>1245</v>
      </c>
      <c r="B526" s="5">
        <v>17</v>
      </c>
      <c r="C526" s="5"/>
      <c r="I526" s="10">
        <v>1125</v>
      </c>
      <c r="J526" s="5">
        <v>0</v>
      </c>
      <c r="K526" s="5"/>
    </row>
    <row r="527" spans="1:11" x14ac:dyDescent="0.25">
      <c r="A527" s="10">
        <v>1246</v>
      </c>
      <c r="B527" s="5">
        <v>31</v>
      </c>
      <c r="C527" s="5"/>
      <c r="I527" s="10">
        <v>1126</v>
      </c>
      <c r="J527" s="5">
        <v>2</v>
      </c>
      <c r="K527" s="5"/>
    </row>
    <row r="528" spans="1:11" x14ac:dyDescent="0.25">
      <c r="A528" s="10">
        <v>1247</v>
      </c>
      <c r="B528" s="5">
        <v>50</v>
      </c>
      <c r="C528" s="5"/>
      <c r="I528" s="10">
        <v>1127</v>
      </c>
      <c r="J528" s="5">
        <v>23</v>
      </c>
      <c r="K528" s="5"/>
    </row>
    <row r="529" spans="1:11" x14ac:dyDescent="0.25">
      <c r="A529" s="10">
        <v>1248</v>
      </c>
      <c r="B529" s="5">
        <v>59</v>
      </c>
      <c r="C529" s="5"/>
      <c r="I529" s="10">
        <v>1128</v>
      </c>
      <c r="J529" s="5">
        <v>1</v>
      </c>
      <c r="K529" s="5"/>
    </row>
    <row r="530" spans="1:11" x14ac:dyDescent="0.25">
      <c r="A530" s="10">
        <v>1249</v>
      </c>
      <c r="B530" s="5">
        <v>81</v>
      </c>
      <c r="C530" s="5"/>
      <c r="I530" s="10">
        <v>1129</v>
      </c>
      <c r="J530" s="5">
        <v>2</v>
      </c>
      <c r="K530" s="5"/>
    </row>
    <row r="531" spans="1:11" x14ac:dyDescent="0.25">
      <c r="A531" s="10">
        <v>1250</v>
      </c>
      <c r="B531" s="5">
        <v>508</v>
      </c>
      <c r="C531" s="5"/>
      <c r="I531" s="10">
        <v>1130</v>
      </c>
      <c r="J531" s="5">
        <v>3</v>
      </c>
      <c r="K531" s="5"/>
    </row>
    <row r="532" spans="1:11" x14ac:dyDescent="0.25">
      <c r="A532" s="10">
        <v>1251</v>
      </c>
      <c r="B532" s="5">
        <v>74</v>
      </c>
      <c r="C532" s="5"/>
      <c r="I532" s="10">
        <v>1131</v>
      </c>
      <c r="J532" s="5">
        <v>0</v>
      </c>
      <c r="K532" s="5"/>
    </row>
    <row r="533" spans="1:11" x14ac:dyDescent="0.25">
      <c r="A533" s="10">
        <v>1252</v>
      </c>
      <c r="B533" s="5">
        <v>141</v>
      </c>
      <c r="C533" s="5"/>
      <c r="I533" s="10">
        <v>1132</v>
      </c>
      <c r="J533" s="5">
        <v>13</v>
      </c>
      <c r="K533" s="5"/>
    </row>
    <row r="534" spans="1:11" x14ac:dyDescent="0.25">
      <c r="A534" s="10">
        <v>1253</v>
      </c>
      <c r="B534" s="5">
        <v>711</v>
      </c>
      <c r="C534" s="5"/>
      <c r="I534" s="10">
        <v>1133</v>
      </c>
      <c r="J534" s="5">
        <v>1</v>
      </c>
      <c r="K534" s="5"/>
    </row>
    <row r="535" spans="1:11" x14ac:dyDescent="0.25">
      <c r="A535" s="10">
        <v>1254</v>
      </c>
      <c r="B535" s="5">
        <v>141</v>
      </c>
      <c r="C535" s="5"/>
      <c r="I535" s="10">
        <v>1134</v>
      </c>
      <c r="J535" s="5">
        <v>1</v>
      </c>
      <c r="K535" s="5"/>
    </row>
    <row r="536" spans="1:11" x14ac:dyDescent="0.25">
      <c r="A536" s="10">
        <v>1255</v>
      </c>
      <c r="B536" s="5">
        <v>109</v>
      </c>
      <c r="C536" s="5"/>
      <c r="I536" s="10">
        <v>1135</v>
      </c>
      <c r="J536" s="5">
        <v>1</v>
      </c>
      <c r="K536" s="5"/>
    </row>
    <row r="537" spans="1:11" x14ac:dyDescent="0.25">
      <c r="A537" s="10">
        <v>1256</v>
      </c>
      <c r="B537" s="5">
        <v>361</v>
      </c>
      <c r="C537" s="5"/>
      <c r="I537" s="10">
        <v>1136</v>
      </c>
      <c r="J537" s="5">
        <v>6</v>
      </c>
      <c r="K537" s="5"/>
    </row>
    <row r="538" spans="1:11" x14ac:dyDescent="0.25">
      <c r="A538" s="10">
        <v>1257</v>
      </c>
      <c r="B538" s="5">
        <v>176</v>
      </c>
      <c r="C538" s="5"/>
      <c r="I538" s="10">
        <v>1137</v>
      </c>
      <c r="J538" s="5">
        <v>39</v>
      </c>
      <c r="K538" s="5"/>
    </row>
    <row r="539" spans="1:11" x14ac:dyDescent="0.25">
      <c r="A539" s="10">
        <v>1258</v>
      </c>
      <c r="B539" s="5">
        <v>670</v>
      </c>
      <c r="C539" s="5"/>
      <c r="I539" s="10">
        <v>1138</v>
      </c>
      <c r="J539" s="5">
        <v>4</v>
      </c>
      <c r="K539" s="5"/>
    </row>
    <row r="540" spans="1:11" x14ac:dyDescent="0.25">
      <c r="A540" s="10">
        <v>1259</v>
      </c>
      <c r="B540" s="5">
        <v>96</v>
      </c>
      <c r="C540" s="5"/>
      <c r="I540" s="10">
        <v>1139</v>
      </c>
      <c r="J540" s="5">
        <v>1</v>
      </c>
      <c r="K540" s="5"/>
    </row>
    <row r="541" spans="1:11" x14ac:dyDescent="0.25">
      <c r="A541" s="10">
        <v>1260</v>
      </c>
      <c r="B541" s="5">
        <v>74</v>
      </c>
      <c r="C541" s="5"/>
      <c r="I541" s="10">
        <v>1140</v>
      </c>
      <c r="J541" s="5">
        <v>0</v>
      </c>
      <c r="K541" s="5"/>
    </row>
    <row r="542" spans="1:11" x14ac:dyDescent="0.25">
      <c r="A542" s="10">
        <v>1261</v>
      </c>
      <c r="B542" s="5">
        <v>52</v>
      </c>
      <c r="C542" s="5"/>
      <c r="I542" s="10">
        <v>1141</v>
      </c>
      <c r="J542" s="5">
        <v>0</v>
      </c>
      <c r="K542" s="5"/>
    </row>
    <row r="543" spans="1:11" x14ac:dyDescent="0.25">
      <c r="A543" s="10">
        <v>1262</v>
      </c>
      <c r="B543" s="5">
        <v>105</v>
      </c>
      <c r="C543" s="5"/>
      <c r="I543" s="10">
        <v>1142</v>
      </c>
      <c r="J543" s="5">
        <v>0</v>
      </c>
      <c r="K543" s="5"/>
    </row>
    <row r="544" spans="1:11" x14ac:dyDescent="0.25">
      <c r="A544" s="10">
        <v>1263</v>
      </c>
      <c r="B544" s="5">
        <v>41</v>
      </c>
      <c r="C544" s="5"/>
      <c r="I544" s="10">
        <v>1143</v>
      </c>
      <c r="J544" s="5">
        <v>8</v>
      </c>
      <c r="K544" s="5"/>
    </row>
    <row r="545" spans="1:11" x14ac:dyDescent="0.25">
      <c r="A545" s="10">
        <v>1264</v>
      </c>
      <c r="B545" s="5">
        <v>34</v>
      </c>
      <c r="C545" s="5"/>
      <c r="I545" s="10">
        <v>1144</v>
      </c>
      <c r="J545" s="5">
        <v>0</v>
      </c>
      <c r="K545" s="5"/>
    </row>
    <row r="546" spans="1:11" x14ac:dyDescent="0.25">
      <c r="A546" s="10">
        <v>1265</v>
      </c>
      <c r="B546" s="5">
        <v>66</v>
      </c>
      <c r="C546" s="5"/>
      <c r="I546" s="10">
        <v>1145</v>
      </c>
      <c r="J546" s="5">
        <v>1</v>
      </c>
      <c r="K546" s="5"/>
    </row>
    <row r="547" spans="1:11" x14ac:dyDescent="0.25">
      <c r="A547" s="10">
        <v>1266</v>
      </c>
      <c r="B547" s="5">
        <v>50</v>
      </c>
      <c r="C547" s="5"/>
      <c r="I547" s="10">
        <v>1146</v>
      </c>
      <c r="J547" s="5">
        <v>12</v>
      </c>
      <c r="K547" s="5"/>
    </row>
    <row r="548" spans="1:11" x14ac:dyDescent="0.25">
      <c r="A548" s="10">
        <v>1267</v>
      </c>
      <c r="B548" s="5">
        <v>159</v>
      </c>
      <c r="C548" s="5"/>
      <c r="I548" s="10">
        <v>1147</v>
      </c>
      <c r="J548" s="5">
        <v>0</v>
      </c>
      <c r="K548" s="5"/>
    </row>
    <row r="549" spans="1:11" x14ac:dyDescent="0.25">
      <c r="A549" s="10">
        <v>1268</v>
      </c>
      <c r="B549" s="5">
        <v>182</v>
      </c>
      <c r="C549" s="5"/>
      <c r="I549" s="10">
        <v>1148</v>
      </c>
      <c r="J549" s="5">
        <v>3</v>
      </c>
      <c r="K549" s="5"/>
    </row>
    <row r="550" spans="1:11" x14ac:dyDescent="0.25">
      <c r="A550" s="10">
        <v>1269</v>
      </c>
      <c r="B550" s="5">
        <v>206</v>
      </c>
      <c r="C550" s="5"/>
      <c r="I550" s="10">
        <v>1149</v>
      </c>
      <c r="J550" s="5">
        <v>2</v>
      </c>
      <c r="K550" s="5"/>
    </row>
    <row r="551" spans="1:11" x14ac:dyDescent="0.25">
      <c r="A551" s="10">
        <v>1270</v>
      </c>
      <c r="B551" s="5">
        <v>169</v>
      </c>
      <c r="C551" s="5"/>
      <c r="I551" s="10">
        <v>1150</v>
      </c>
      <c r="J551" s="5">
        <v>6</v>
      </c>
      <c r="K551" s="5"/>
    </row>
    <row r="552" spans="1:11" x14ac:dyDescent="0.25">
      <c r="A552" s="10">
        <v>1271</v>
      </c>
      <c r="B552" s="5">
        <v>31</v>
      </c>
      <c r="C552" s="5"/>
      <c r="I552" s="10">
        <v>1151</v>
      </c>
      <c r="J552" s="5">
        <v>0</v>
      </c>
      <c r="K552" s="5"/>
    </row>
    <row r="553" spans="1:11" x14ac:dyDescent="0.25">
      <c r="A553" s="10">
        <v>1272</v>
      </c>
      <c r="B553" s="5">
        <v>28</v>
      </c>
      <c r="C553" s="5"/>
      <c r="I553" s="10">
        <v>1152</v>
      </c>
      <c r="J553" s="5">
        <v>15</v>
      </c>
      <c r="K553" s="5"/>
    </row>
    <row r="554" spans="1:11" x14ac:dyDescent="0.25">
      <c r="A554" s="10">
        <v>1273</v>
      </c>
      <c r="B554" s="5">
        <v>54</v>
      </c>
      <c r="C554" s="5"/>
      <c r="I554" s="10">
        <v>1153</v>
      </c>
      <c r="J554" s="5">
        <v>1</v>
      </c>
      <c r="K554" s="5"/>
    </row>
    <row r="555" spans="1:11" x14ac:dyDescent="0.25">
      <c r="A555" s="10">
        <v>1274</v>
      </c>
      <c r="B555" s="5">
        <v>467</v>
      </c>
      <c r="C555" s="5"/>
      <c r="I555" s="10">
        <v>1154</v>
      </c>
      <c r="J555" s="5">
        <v>3</v>
      </c>
      <c r="K555" s="5"/>
    </row>
    <row r="556" spans="1:11" x14ac:dyDescent="0.25">
      <c r="A556" s="10">
        <v>1275</v>
      </c>
      <c r="B556" s="5">
        <v>389</v>
      </c>
      <c r="C556" s="5"/>
      <c r="I556" s="10">
        <v>1155</v>
      </c>
      <c r="J556" s="5">
        <v>8</v>
      </c>
      <c r="K556" s="5"/>
    </row>
    <row r="557" spans="1:11" x14ac:dyDescent="0.25">
      <c r="A557" s="10">
        <v>1276</v>
      </c>
      <c r="B557" s="5">
        <v>68</v>
      </c>
      <c r="C557" s="5"/>
      <c r="I557" s="10">
        <v>1156</v>
      </c>
      <c r="J557" s="5">
        <v>0</v>
      </c>
      <c r="K557" s="5"/>
    </row>
    <row r="558" spans="1:11" x14ac:dyDescent="0.25">
      <c r="A558" s="10">
        <v>1277</v>
      </c>
      <c r="B558" s="5">
        <v>413</v>
      </c>
      <c r="C558" s="5"/>
      <c r="I558" s="10">
        <v>1157</v>
      </c>
      <c r="J558" s="5">
        <v>3</v>
      </c>
      <c r="K558" s="5"/>
    </row>
    <row r="559" spans="1:11" x14ac:dyDescent="0.25">
      <c r="A559" s="10">
        <v>1278</v>
      </c>
      <c r="B559" s="5">
        <v>190</v>
      </c>
      <c r="C559" s="5"/>
      <c r="I559" s="10">
        <v>1158</v>
      </c>
      <c r="J559" s="5">
        <v>3</v>
      </c>
      <c r="K559" s="5"/>
    </row>
    <row r="560" spans="1:11" x14ac:dyDescent="0.25">
      <c r="A560" s="10">
        <v>1279</v>
      </c>
      <c r="B560" s="5">
        <v>189</v>
      </c>
      <c r="C560" s="5"/>
      <c r="I560" s="10">
        <v>1159</v>
      </c>
      <c r="J560" s="5">
        <v>0</v>
      </c>
      <c r="K560" s="5"/>
    </row>
    <row r="561" spans="1:11" x14ac:dyDescent="0.25">
      <c r="A561" s="10">
        <v>1280</v>
      </c>
      <c r="B561" s="5">
        <v>130</v>
      </c>
      <c r="C561" s="5"/>
      <c r="I561" s="10">
        <v>1160</v>
      </c>
      <c r="J561" s="5">
        <v>19</v>
      </c>
      <c r="K561" s="5"/>
    </row>
    <row r="562" spans="1:11" x14ac:dyDescent="0.25">
      <c r="A562" s="10">
        <v>1281</v>
      </c>
      <c r="B562" s="5">
        <v>74</v>
      </c>
      <c r="C562" s="5"/>
      <c r="I562" s="10">
        <v>1161</v>
      </c>
      <c r="J562" s="5">
        <v>0</v>
      </c>
      <c r="K562" s="5"/>
    </row>
    <row r="563" spans="1:11" x14ac:dyDescent="0.25">
      <c r="A563" s="10">
        <v>1282</v>
      </c>
      <c r="B563" s="5">
        <v>274</v>
      </c>
      <c r="C563" s="5"/>
      <c r="I563" s="10">
        <v>1162</v>
      </c>
      <c r="J563" s="5">
        <v>2</v>
      </c>
      <c r="K563" s="5"/>
    </row>
    <row r="564" spans="1:11" x14ac:dyDescent="0.25">
      <c r="A564" s="10">
        <v>1283</v>
      </c>
      <c r="B564" s="5">
        <v>22</v>
      </c>
      <c r="C564" s="5"/>
      <c r="I564" s="10">
        <v>1163</v>
      </c>
      <c r="J564" s="5">
        <v>0</v>
      </c>
      <c r="K564" s="5"/>
    </row>
    <row r="565" spans="1:11" x14ac:dyDescent="0.25">
      <c r="A565" s="10">
        <v>1284</v>
      </c>
      <c r="B565" s="5">
        <v>31</v>
      </c>
      <c r="C565" s="5"/>
      <c r="I565" s="10">
        <v>1164</v>
      </c>
      <c r="J565" s="5">
        <v>0</v>
      </c>
      <c r="K565" s="5"/>
    </row>
    <row r="566" spans="1:11" x14ac:dyDescent="0.25">
      <c r="A566" s="10">
        <v>1285</v>
      </c>
      <c r="B566" s="5">
        <v>63</v>
      </c>
      <c r="C566" s="5"/>
      <c r="I566" s="10">
        <v>1165</v>
      </c>
      <c r="J566" s="5">
        <v>25</v>
      </c>
      <c r="K566" s="5"/>
    </row>
    <row r="567" spans="1:11" x14ac:dyDescent="0.25">
      <c r="A567" s="10">
        <v>1286</v>
      </c>
      <c r="B567" s="5">
        <v>20</v>
      </c>
      <c r="C567" s="5"/>
      <c r="I567" s="10">
        <v>1166</v>
      </c>
      <c r="J567" s="5">
        <v>8</v>
      </c>
      <c r="K567" s="5"/>
    </row>
    <row r="568" spans="1:11" x14ac:dyDescent="0.25">
      <c r="A568" s="10">
        <v>1287</v>
      </c>
      <c r="B568" s="5">
        <v>25</v>
      </c>
      <c r="C568" s="5"/>
      <c r="I568" s="10">
        <v>1167</v>
      </c>
      <c r="J568" s="5">
        <v>16</v>
      </c>
      <c r="K568" s="5"/>
    </row>
    <row r="569" spans="1:11" x14ac:dyDescent="0.25">
      <c r="A569" s="10">
        <v>1288</v>
      </c>
      <c r="B569" s="5">
        <v>61</v>
      </c>
      <c r="C569" s="5"/>
      <c r="I569" s="10">
        <v>1168</v>
      </c>
      <c r="J569" s="5">
        <v>3</v>
      </c>
      <c r="K569" s="5"/>
    </row>
    <row r="570" spans="1:11" x14ac:dyDescent="0.25">
      <c r="A570" s="10">
        <v>1289</v>
      </c>
      <c r="B570" s="5">
        <v>52</v>
      </c>
      <c r="C570" s="5"/>
      <c r="I570" s="10">
        <v>1169</v>
      </c>
      <c r="J570" s="5">
        <v>3</v>
      </c>
      <c r="K570" s="5"/>
    </row>
    <row r="571" spans="1:11" x14ac:dyDescent="0.25">
      <c r="A571" s="10">
        <v>1290</v>
      </c>
      <c r="B571" s="5">
        <v>86</v>
      </c>
      <c r="C571" s="5"/>
      <c r="I571" s="10">
        <v>1170</v>
      </c>
      <c r="J571" s="5">
        <v>2</v>
      </c>
      <c r="K571" s="5"/>
    </row>
    <row r="572" spans="1:11" x14ac:dyDescent="0.25">
      <c r="A572" s="10">
        <v>1291</v>
      </c>
      <c r="B572" s="5">
        <v>42</v>
      </c>
      <c r="C572" s="5"/>
      <c r="I572" s="10">
        <v>1171</v>
      </c>
      <c r="J572" s="5">
        <v>1</v>
      </c>
      <c r="K572" s="5"/>
    </row>
    <row r="573" spans="1:11" x14ac:dyDescent="0.25">
      <c r="A573" s="10">
        <v>1292</v>
      </c>
      <c r="B573" s="5">
        <v>52</v>
      </c>
      <c r="C573" s="5"/>
      <c r="I573" s="10">
        <v>1172</v>
      </c>
      <c r="J573" s="5">
        <v>0</v>
      </c>
      <c r="K573" s="5"/>
    </row>
    <row r="574" spans="1:11" x14ac:dyDescent="0.25">
      <c r="A574" s="10">
        <v>1293</v>
      </c>
      <c r="B574" s="5">
        <v>120</v>
      </c>
      <c r="C574" s="5"/>
      <c r="I574" s="10">
        <v>1173</v>
      </c>
      <c r="J574" s="5">
        <v>1</v>
      </c>
      <c r="K574" s="5"/>
    </row>
    <row r="575" spans="1:11" x14ac:dyDescent="0.25">
      <c r="A575" s="10">
        <v>1294</v>
      </c>
      <c r="B575" s="5">
        <v>22</v>
      </c>
      <c r="C575" s="5"/>
      <c r="I575" s="10">
        <v>1174</v>
      </c>
      <c r="J575" s="5">
        <v>19</v>
      </c>
      <c r="K575" s="5"/>
    </row>
    <row r="576" spans="1:11" x14ac:dyDescent="0.25">
      <c r="A576" s="10">
        <v>1295</v>
      </c>
      <c r="B576" s="5">
        <v>64</v>
      </c>
      <c r="C576" s="5"/>
      <c r="I576" s="10">
        <v>1175</v>
      </c>
      <c r="J576" s="5">
        <v>9</v>
      </c>
      <c r="K576" s="5"/>
    </row>
    <row r="577" spans="1:11" x14ac:dyDescent="0.25">
      <c r="A577" s="10">
        <v>1296</v>
      </c>
      <c r="B577" s="5">
        <v>23</v>
      </c>
      <c r="C577" s="5"/>
      <c r="I577" s="10">
        <v>1176</v>
      </c>
      <c r="J577" s="5">
        <v>1</v>
      </c>
      <c r="K577" s="5"/>
    </row>
    <row r="578" spans="1:11" x14ac:dyDescent="0.25">
      <c r="A578" s="10">
        <v>1297</v>
      </c>
      <c r="B578" s="5">
        <v>238</v>
      </c>
      <c r="C578" s="5"/>
      <c r="I578" s="10">
        <v>1177</v>
      </c>
      <c r="J578" s="5">
        <v>0</v>
      </c>
      <c r="K578" s="5"/>
    </row>
    <row r="579" spans="1:11" x14ac:dyDescent="0.25">
      <c r="A579" s="10">
        <v>1298</v>
      </c>
      <c r="B579" s="5">
        <v>33</v>
      </c>
      <c r="C579" s="5"/>
      <c r="I579" s="10">
        <v>1178</v>
      </c>
      <c r="J579" s="5">
        <v>1</v>
      </c>
      <c r="K579" s="5"/>
    </row>
    <row r="580" spans="1:11" x14ac:dyDescent="0.25">
      <c r="A580" s="10">
        <v>1299</v>
      </c>
      <c r="B580" s="5">
        <v>32</v>
      </c>
      <c r="C580" s="5"/>
      <c r="I580" s="10">
        <v>1179</v>
      </c>
      <c r="J580" s="5">
        <v>5</v>
      </c>
      <c r="K580" s="5"/>
    </row>
    <row r="581" spans="1:11" x14ac:dyDescent="0.25">
      <c r="A581" s="10">
        <v>1300</v>
      </c>
      <c r="B581" s="5">
        <v>24</v>
      </c>
      <c r="C581" s="5"/>
      <c r="I581" s="10">
        <v>1180</v>
      </c>
      <c r="J581" s="5">
        <v>85</v>
      </c>
      <c r="K581" s="5"/>
    </row>
    <row r="582" spans="1:11" x14ac:dyDescent="0.25">
      <c r="A582" s="10">
        <v>1301</v>
      </c>
      <c r="B582" s="5">
        <v>29</v>
      </c>
      <c r="C582" s="5"/>
      <c r="I582" s="10">
        <v>1181</v>
      </c>
      <c r="J582" s="5">
        <v>3</v>
      </c>
      <c r="K582" s="5"/>
    </row>
    <row r="583" spans="1:11" x14ac:dyDescent="0.25">
      <c r="A583" s="10">
        <v>1302</v>
      </c>
      <c r="B583" s="5">
        <v>50</v>
      </c>
      <c r="C583" s="5"/>
      <c r="I583" s="10">
        <v>1182</v>
      </c>
      <c r="J583" s="5">
        <v>4</v>
      </c>
      <c r="K583" s="5"/>
    </row>
    <row r="584" spans="1:11" x14ac:dyDescent="0.25">
      <c r="A584" s="10">
        <v>1303</v>
      </c>
      <c r="B584" s="5">
        <v>108</v>
      </c>
      <c r="C584" s="5"/>
      <c r="I584" s="10">
        <v>1183</v>
      </c>
      <c r="J584" s="5">
        <v>3</v>
      </c>
      <c r="K584" s="5"/>
    </row>
    <row r="585" spans="1:11" x14ac:dyDescent="0.25">
      <c r="A585" s="10">
        <v>1344</v>
      </c>
      <c r="B585" s="5">
        <v>139</v>
      </c>
      <c r="C585" s="5"/>
      <c r="I585" s="10">
        <v>1404</v>
      </c>
      <c r="J585" s="5">
        <v>5</v>
      </c>
      <c r="K585" s="5"/>
    </row>
    <row r="586" spans="1:11" x14ac:dyDescent="0.25">
      <c r="A586" s="10">
        <v>1345</v>
      </c>
      <c r="B586" s="5">
        <v>7</v>
      </c>
      <c r="C586" s="5"/>
      <c r="I586" s="10">
        <v>1405</v>
      </c>
      <c r="J586" s="5">
        <v>17</v>
      </c>
      <c r="K586" s="5"/>
    </row>
    <row r="587" spans="1:11" x14ac:dyDescent="0.25">
      <c r="A587" s="10">
        <v>1346</v>
      </c>
      <c r="B587" s="5">
        <v>149</v>
      </c>
      <c r="C587" s="5"/>
      <c r="I587" s="10">
        <v>1406</v>
      </c>
      <c r="J587" s="5">
        <v>3</v>
      </c>
      <c r="K587" s="5"/>
    </row>
    <row r="588" spans="1:11" x14ac:dyDescent="0.25">
      <c r="A588" s="10">
        <v>1347</v>
      </c>
      <c r="B588" s="5">
        <v>31</v>
      </c>
      <c r="C588" s="5"/>
      <c r="I588" s="10">
        <v>1407</v>
      </c>
      <c r="J588" s="5">
        <v>2</v>
      </c>
      <c r="K588" s="5"/>
    </row>
    <row r="589" spans="1:11" x14ac:dyDescent="0.25">
      <c r="A589" s="10">
        <v>1348</v>
      </c>
      <c r="B589" s="5">
        <v>26</v>
      </c>
      <c r="C589" s="5"/>
      <c r="I589" s="10">
        <v>1408</v>
      </c>
      <c r="J589" s="5">
        <v>6</v>
      </c>
      <c r="K589" s="5"/>
    </row>
    <row r="590" spans="1:11" x14ac:dyDescent="0.25">
      <c r="A590" s="10">
        <v>1349</v>
      </c>
      <c r="B590" s="5">
        <v>172</v>
      </c>
      <c r="C590" s="5"/>
      <c r="I590" s="10">
        <v>1409</v>
      </c>
      <c r="J590" s="5">
        <v>0</v>
      </c>
      <c r="K590" s="5"/>
    </row>
    <row r="591" spans="1:11" x14ac:dyDescent="0.25">
      <c r="A591" s="10">
        <v>1350</v>
      </c>
      <c r="B591" s="5">
        <v>78</v>
      </c>
      <c r="C591" s="5"/>
      <c r="I591" s="10">
        <v>1410</v>
      </c>
      <c r="J591" s="5">
        <v>1</v>
      </c>
      <c r="K591" s="5"/>
    </row>
    <row r="592" spans="1:11" x14ac:dyDescent="0.25">
      <c r="A592" s="10">
        <v>1351</v>
      </c>
      <c r="B592" s="5">
        <v>120</v>
      </c>
      <c r="C592" s="5"/>
      <c r="I592" s="10">
        <v>1411</v>
      </c>
      <c r="J592" s="5">
        <v>3</v>
      </c>
      <c r="K592" s="5"/>
    </row>
    <row r="593" spans="1:11" x14ac:dyDescent="0.25">
      <c r="A593" s="10">
        <v>1352</v>
      </c>
      <c r="B593" s="5">
        <v>227</v>
      </c>
      <c r="C593" s="5"/>
      <c r="I593" s="10">
        <v>1412</v>
      </c>
      <c r="J593" s="5">
        <v>13</v>
      </c>
      <c r="K593" s="5"/>
    </row>
    <row r="594" spans="1:11" x14ac:dyDescent="0.25">
      <c r="A594" s="10">
        <v>1353</v>
      </c>
      <c r="B594" s="5">
        <v>42</v>
      </c>
      <c r="C594" s="5"/>
      <c r="I594" s="10">
        <v>1413</v>
      </c>
      <c r="J594" s="5">
        <v>1</v>
      </c>
      <c r="K594" s="5"/>
    </row>
    <row r="595" spans="1:11" x14ac:dyDescent="0.25">
      <c r="A595" s="10">
        <v>1354</v>
      </c>
      <c r="B595" s="5">
        <v>64</v>
      </c>
      <c r="C595" s="5"/>
      <c r="I595" s="10">
        <v>1414</v>
      </c>
      <c r="J595" s="5">
        <v>1</v>
      </c>
      <c r="K595" s="5"/>
    </row>
    <row r="596" spans="1:11" x14ac:dyDescent="0.25">
      <c r="A596" s="10">
        <v>1355</v>
      </c>
      <c r="B596" s="5">
        <v>121</v>
      </c>
      <c r="C596" s="5"/>
      <c r="I596" s="10">
        <v>1415</v>
      </c>
      <c r="J596" s="5">
        <v>9</v>
      </c>
      <c r="K596" s="5"/>
    </row>
    <row r="597" spans="1:11" x14ac:dyDescent="0.25">
      <c r="A597" s="10">
        <v>1356</v>
      </c>
      <c r="B597" s="5">
        <v>87</v>
      </c>
      <c r="C597" s="5"/>
      <c r="I597" s="10">
        <v>1416</v>
      </c>
      <c r="J597" s="5">
        <v>0</v>
      </c>
      <c r="K597" s="5"/>
    </row>
    <row r="598" spans="1:11" x14ac:dyDescent="0.25">
      <c r="A598" s="10">
        <v>1357</v>
      </c>
      <c r="B598" s="5">
        <v>65</v>
      </c>
      <c r="C598" s="5"/>
      <c r="I598" s="10">
        <v>1417</v>
      </c>
      <c r="J598" s="5">
        <v>2</v>
      </c>
      <c r="K598" s="5"/>
    </row>
    <row r="599" spans="1:11" x14ac:dyDescent="0.25">
      <c r="A599" s="10">
        <v>1358</v>
      </c>
      <c r="B599" s="5">
        <v>49</v>
      </c>
      <c r="C599" s="5"/>
      <c r="I599" s="10">
        <v>1418</v>
      </c>
      <c r="J599" s="5">
        <v>1</v>
      </c>
      <c r="K599" s="5"/>
    </row>
    <row r="600" spans="1:11" x14ac:dyDescent="0.25">
      <c r="A600" s="10">
        <v>1359</v>
      </c>
      <c r="B600" s="5">
        <v>19</v>
      </c>
      <c r="C600" s="5"/>
      <c r="I600" s="10">
        <v>1419</v>
      </c>
      <c r="J600" s="5">
        <v>10</v>
      </c>
      <c r="K600" s="5"/>
    </row>
    <row r="601" spans="1:11" x14ac:dyDescent="0.25">
      <c r="A601" s="10">
        <v>1360</v>
      </c>
      <c r="B601" s="5">
        <v>81</v>
      </c>
      <c r="C601" s="5"/>
      <c r="I601" s="10">
        <v>1420</v>
      </c>
      <c r="J601" s="5">
        <v>3</v>
      </c>
      <c r="K601" s="5"/>
    </row>
    <row r="602" spans="1:11" x14ac:dyDescent="0.25">
      <c r="A602" s="10">
        <v>1361</v>
      </c>
      <c r="B602" s="5">
        <v>264</v>
      </c>
      <c r="C602" s="5"/>
      <c r="I602" s="10">
        <v>1421</v>
      </c>
      <c r="J602" s="5">
        <v>2</v>
      </c>
      <c r="K602" s="5"/>
    </row>
    <row r="603" spans="1:11" x14ac:dyDescent="0.25">
      <c r="A603" s="10">
        <v>1362</v>
      </c>
      <c r="B603" s="5">
        <v>25</v>
      </c>
      <c r="C603" s="5"/>
      <c r="I603" s="10">
        <v>1422</v>
      </c>
      <c r="J603" s="5">
        <v>2</v>
      </c>
      <c r="K603" s="5"/>
    </row>
    <row r="604" spans="1:11" x14ac:dyDescent="0.25">
      <c r="A604" s="10">
        <v>1363</v>
      </c>
      <c r="B604" s="5">
        <v>5</v>
      </c>
      <c r="C604" s="5"/>
      <c r="I604" s="10">
        <v>1423</v>
      </c>
      <c r="J604" s="5">
        <v>1</v>
      </c>
      <c r="K604" s="5"/>
    </row>
    <row r="605" spans="1:11" x14ac:dyDescent="0.25">
      <c r="A605" s="10">
        <v>1364</v>
      </c>
      <c r="B605" s="5">
        <v>144</v>
      </c>
      <c r="C605" s="5"/>
      <c r="I605" s="10">
        <v>1424</v>
      </c>
      <c r="J605" s="5">
        <v>14</v>
      </c>
      <c r="K605" s="5"/>
    </row>
    <row r="606" spans="1:11" x14ac:dyDescent="0.25">
      <c r="A606" s="10">
        <v>1365</v>
      </c>
      <c r="B606" s="5">
        <v>92</v>
      </c>
      <c r="C606" s="5"/>
      <c r="I606" s="10">
        <v>1425</v>
      </c>
      <c r="J606" s="5">
        <v>0</v>
      </c>
      <c r="K606" s="5"/>
    </row>
    <row r="607" spans="1:11" x14ac:dyDescent="0.25">
      <c r="A607" s="10">
        <v>1366</v>
      </c>
      <c r="B607" s="5">
        <v>147</v>
      </c>
      <c r="C607" s="5"/>
      <c r="I607" s="10">
        <v>1426</v>
      </c>
      <c r="J607" s="5">
        <v>0</v>
      </c>
      <c r="K607" s="5"/>
    </row>
    <row r="608" spans="1:11" x14ac:dyDescent="0.25">
      <c r="A608" s="10">
        <v>1367</v>
      </c>
      <c r="B608" s="5">
        <v>90</v>
      </c>
      <c r="C608" s="5"/>
      <c r="I608" s="10">
        <v>1427</v>
      </c>
      <c r="J608" s="5">
        <v>4</v>
      </c>
      <c r="K608" s="5"/>
    </row>
    <row r="609" spans="1:11" x14ac:dyDescent="0.25">
      <c r="A609" s="10">
        <v>1368</v>
      </c>
      <c r="B609" s="5">
        <v>87</v>
      </c>
      <c r="C609" s="5"/>
      <c r="I609" s="10">
        <v>1428</v>
      </c>
      <c r="J609" s="5">
        <v>3</v>
      </c>
      <c r="K609" s="5"/>
    </row>
    <row r="610" spans="1:11" x14ac:dyDescent="0.25">
      <c r="A610" s="10">
        <v>1369</v>
      </c>
      <c r="B610" s="5">
        <v>406</v>
      </c>
      <c r="C610" s="5"/>
      <c r="I610" s="10">
        <v>1429</v>
      </c>
      <c r="J610" s="5">
        <v>0</v>
      </c>
      <c r="K610" s="5"/>
    </row>
    <row r="611" spans="1:11" x14ac:dyDescent="0.25">
      <c r="A611" s="10">
        <v>1370</v>
      </c>
      <c r="B611" s="5">
        <v>20</v>
      </c>
      <c r="C611" s="5"/>
      <c r="I611" s="10">
        <v>1430</v>
      </c>
      <c r="J611" s="5">
        <v>5</v>
      </c>
      <c r="K611" s="5"/>
    </row>
    <row r="612" spans="1:11" x14ac:dyDescent="0.25">
      <c r="A612" s="10">
        <v>1371</v>
      </c>
      <c r="B612" s="5">
        <v>70</v>
      </c>
      <c r="C612" s="5"/>
      <c r="I612" s="10">
        <v>1431</v>
      </c>
      <c r="J612" s="5">
        <v>47</v>
      </c>
      <c r="K612" s="5"/>
    </row>
    <row r="613" spans="1:11" x14ac:dyDescent="0.25">
      <c r="A613" s="10">
        <v>1372</v>
      </c>
      <c r="B613" s="5">
        <v>16</v>
      </c>
      <c r="C613" s="5"/>
      <c r="I613" s="10">
        <v>1432</v>
      </c>
      <c r="J613" s="5">
        <v>0</v>
      </c>
      <c r="K613" s="5"/>
    </row>
    <row r="614" spans="1:11" x14ac:dyDescent="0.25">
      <c r="A614" s="10">
        <v>1373</v>
      </c>
      <c r="B614" s="5">
        <v>52</v>
      </c>
      <c r="C614" s="5"/>
      <c r="I614" s="10">
        <v>1433</v>
      </c>
      <c r="J614" s="5">
        <v>10</v>
      </c>
      <c r="K614" s="5"/>
    </row>
    <row r="615" spans="1:11" x14ac:dyDescent="0.25">
      <c r="A615" s="10">
        <v>1374</v>
      </c>
      <c r="B615" s="5">
        <v>66</v>
      </c>
      <c r="C615" s="5"/>
      <c r="I615" s="10">
        <v>1434</v>
      </c>
      <c r="J615" s="5">
        <v>11</v>
      </c>
      <c r="K615" s="5"/>
    </row>
    <row r="616" spans="1:11" x14ac:dyDescent="0.25">
      <c r="A616" s="10">
        <v>1375</v>
      </c>
      <c r="B616" s="5">
        <v>109</v>
      </c>
      <c r="C616" s="5"/>
      <c r="I616" s="10">
        <v>1435</v>
      </c>
      <c r="J616" s="5">
        <v>2</v>
      </c>
      <c r="K616" s="5"/>
    </row>
    <row r="617" spans="1:11" x14ac:dyDescent="0.25">
      <c r="A617" s="10">
        <v>1376</v>
      </c>
      <c r="B617" s="5">
        <v>168</v>
      </c>
      <c r="C617" s="5"/>
      <c r="I617" s="10">
        <v>1436</v>
      </c>
      <c r="J617" s="5">
        <v>2</v>
      </c>
      <c r="K617" s="5"/>
    </row>
    <row r="618" spans="1:11" x14ac:dyDescent="0.25">
      <c r="A618" s="10">
        <v>1377</v>
      </c>
      <c r="B618" s="5">
        <v>31</v>
      </c>
      <c r="C618" s="5"/>
      <c r="I618" s="10">
        <v>1437</v>
      </c>
      <c r="J618" s="5">
        <v>22</v>
      </c>
      <c r="K618" s="5"/>
    </row>
    <row r="619" spans="1:11" x14ac:dyDescent="0.25">
      <c r="A619" s="10">
        <v>1378</v>
      </c>
      <c r="B619" s="5">
        <v>133</v>
      </c>
      <c r="C619" s="5"/>
      <c r="I619" s="10">
        <v>1438</v>
      </c>
      <c r="J619" s="5">
        <v>8</v>
      </c>
      <c r="K619" s="5"/>
    </row>
    <row r="620" spans="1:11" x14ac:dyDescent="0.25">
      <c r="A620" s="10">
        <v>1379</v>
      </c>
      <c r="B620" s="5">
        <v>151</v>
      </c>
      <c r="C620" s="5"/>
      <c r="I620" s="10">
        <v>1439</v>
      </c>
      <c r="J620" s="5">
        <v>6</v>
      </c>
      <c r="K620" s="5"/>
    </row>
    <row r="621" spans="1:11" x14ac:dyDescent="0.25">
      <c r="A621" s="10">
        <v>1380</v>
      </c>
      <c r="B621" s="5">
        <v>5</v>
      </c>
      <c r="C621" s="5"/>
      <c r="I621" s="10">
        <v>1440</v>
      </c>
      <c r="J621" s="5">
        <v>1</v>
      </c>
      <c r="K621" s="5"/>
    </row>
    <row r="622" spans="1:11" x14ac:dyDescent="0.25">
      <c r="A622" s="10">
        <v>1381</v>
      </c>
      <c r="B622" s="5">
        <v>73</v>
      </c>
      <c r="C622" s="5"/>
      <c r="I622" s="10">
        <v>1441</v>
      </c>
      <c r="J622" s="5">
        <v>3</v>
      </c>
      <c r="K622" s="5"/>
    </row>
    <row r="623" spans="1:11" x14ac:dyDescent="0.25">
      <c r="A623" s="10">
        <v>1382</v>
      </c>
      <c r="B623" s="5">
        <v>148</v>
      </c>
      <c r="C623" s="5"/>
      <c r="I623" s="10">
        <v>1442</v>
      </c>
      <c r="J623" s="5">
        <v>0</v>
      </c>
      <c r="K623" s="5"/>
    </row>
    <row r="624" spans="1:11" x14ac:dyDescent="0.25">
      <c r="A624" s="10">
        <v>1383</v>
      </c>
      <c r="B624" s="5">
        <v>93</v>
      </c>
      <c r="C624" s="5"/>
      <c r="I624" s="10">
        <v>1443</v>
      </c>
      <c r="J624" s="5">
        <v>0</v>
      </c>
      <c r="K624" s="5"/>
    </row>
    <row r="625" spans="1:11" x14ac:dyDescent="0.25">
      <c r="A625" s="10">
        <v>1384</v>
      </c>
      <c r="B625" s="5">
        <v>63</v>
      </c>
      <c r="C625" s="5"/>
      <c r="I625" s="10">
        <v>1444</v>
      </c>
      <c r="J625" s="5">
        <v>0</v>
      </c>
      <c r="K625" s="5"/>
    </row>
    <row r="626" spans="1:11" x14ac:dyDescent="0.25">
      <c r="A626" s="10">
        <v>1385</v>
      </c>
      <c r="B626" s="5">
        <v>134</v>
      </c>
      <c r="C626" s="5"/>
      <c r="I626" s="10">
        <v>1445</v>
      </c>
      <c r="J626" s="5">
        <v>0</v>
      </c>
      <c r="K626" s="5"/>
    </row>
    <row r="627" spans="1:11" x14ac:dyDescent="0.25">
      <c r="A627" s="10">
        <v>1386</v>
      </c>
      <c r="B627" s="5">
        <v>14</v>
      </c>
      <c r="C627" s="5"/>
      <c r="I627" s="10">
        <v>1446</v>
      </c>
      <c r="J627" s="5">
        <v>0</v>
      </c>
      <c r="K627" s="5"/>
    </row>
    <row r="628" spans="1:11" x14ac:dyDescent="0.25">
      <c r="A628" s="10">
        <v>1387</v>
      </c>
      <c r="B628" s="5">
        <v>78</v>
      </c>
      <c r="C628" s="5"/>
      <c r="I628" s="10">
        <v>1447</v>
      </c>
      <c r="J628" s="5">
        <v>3</v>
      </c>
      <c r="K628" s="5"/>
    </row>
    <row r="629" spans="1:11" x14ac:dyDescent="0.25">
      <c r="A629" s="10">
        <v>1388</v>
      </c>
      <c r="B629" s="5">
        <v>112</v>
      </c>
      <c r="C629" s="5"/>
      <c r="I629" s="10">
        <v>1448</v>
      </c>
      <c r="J629" s="5">
        <v>0</v>
      </c>
      <c r="K629" s="5"/>
    </row>
    <row r="630" spans="1:11" x14ac:dyDescent="0.25">
      <c r="A630" s="10">
        <v>1389</v>
      </c>
      <c r="B630" s="5">
        <v>34</v>
      </c>
      <c r="C630" s="5"/>
      <c r="I630" s="10">
        <v>1449</v>
      </c>
      <c r="J630" s="5">
        <v>0</v>
      </c>
      <c r="K630" s="5"/>
    </row>
    <row r="631" spans="1:11" x14ac:dyDescent="0.25">
      <c r="A631" s="10">
        <v>1390</v>
      </c>
      <c r="B631" s="5">
        <v>19</v>
      </c>
      <c r="C631" s="5"/>
      <c r="I631" s="10">
        <v>1450</v>
      </c>
      <c r="J631" s="5">
        <v>1</v>
      </c>
      <c r="K631" s="5"/>
    </row>
    <row r="632" spans="1:11" x14ac:dyDescent="0.25">
      <c r="A632" s="10">
        <v>1391</v>
      </c>
      <c r="B632" s="5">
        <v>13</v>
      </c>
      <c r="C632" s="5"/>
      <c r="I632" s="10">
        <v>1481</v>
      </c>
      <c r="J632" s="5">
        <v>6</v>
      </c>
      <c r="K632" s="5"/>
    </row>
    <row r="633" spans="1:11" x14ac:dyDescent="0.25">
      <c r="A633" s="10">
        <v>1392</v>
      </c>
      <c r="B633" s="5">
        <v>104</v>
      </c>
      <c r="C633" s="5"/>
      <c r="I633" s="10">
        <v>1482</v>
      </c>
      <c r="J633" s="5">
        <v>1</v>
      </c>
      <c r="K633" s="5"/>
    </row>
    <row r="634" spans="1:11" x14ac:dyDescent="0.25">
      <c r="A634" s="10">
        <v>1393</v>
      </c>
      <c r="B634" s="5">
        <v>52</v>
      </c>
      <c r="C634" s="5"/>
      <c r="I634" s="10">
        <v>1483</v>
      </c>
      <c r="J634" s="5">
        <v>2</v>
      </c>
      <c r="K634" s="5"/>
    </row>
    <row r="635" spans="1:11" x14ac:dyDescent="0.25">
      <c r="A635" s="10">
        <v>1394</v>
      </c>
      <c r="B635" s="5">
        <v>17</v>
      </c>
      <c r="C635" s="5"/>
      <c r="I635" s="10">
        <v>1484</v>
      </c>
      <c r="J635" s="5">
        <v>0</v>
      </c>
      <c r="K635" s="5"/>
    </row>
    <row r="636" spans="1:11" x14ac:dyDescent="0.25">
      <c r="A636" s="10">
        <v>1395</v>
      </c>
      <c r="B636" s="5">
        <v>82</v>
      </c>
      <c r="C636" s="5"/>
      <c r="I636" s="10">
        <v>1485</v>
      </c>
      <c r="J636" s="5">
        <v>3</v>
      </c>
      <c r="K636" s="5"/>
    </row>
    <row r="637" spans="1:11" x14ac:dyDescent="0.25">
      <c r="A637" s="10">
        <v>1396</v>
      </c>
      <c r="B637" s="5">
        <v>73</v>
      </c>
      <c r="C637" s="5"/>
      <c r="I637" s="10">
        <v>1486</v>
      </c>
      <c r="J637" s="5">
        <v>3</v>
      </c>
      <c r="K637" s="5"/>
    </row>
    <row r="638" spans="1:11" x14ac:dyDescent="0.25">
      <c r="A638" s="10">
        <v>1397</v>
      </c>
      <c r="B638" s="5">
        <v>158</v>
      </c>
      <c r="C638" s="5"/>
      <c r="I638" s="10">
        <v>1487</v>
      </c>
      <c r="J638" s="5">
        <v>0</v>
      </c>
      <c r="K638" s="5"/>
    </row>
    <row r="639" spans="1:11" x14ac:dyDescent="0.25">
      <c r="A639" s="10">
        <v>1398</v>
      </c>
      <c r="B639" s="5">
        <v>65</v>
      </c>
      <c r="C639" s="5"/>
      <c r="I639" s="10">
        <v>1488</v>
      </c>
      <c r="J639" s="5">
        <v>6</v>
      </c>
      <c r="K639" s="5"/>
    </row>
    <row r="640" spans="1:11" x14ac:dyDescent="0.25">
      <c r="A640" s="10">
        <v>1399</v>
      </c>
      <c r="B640" s="5">
        <v>184</v>
      </c>
      <c r="C640" s="5"/>
      <c r="I640" s="10">
        <v>1489</v>
      </c>
      <c r="J640" s="5">
        <v>0</v>
      </c>
      <c r="K640" s="5"/>
    </row>
    <row r="641" spans="1:11" x14ac:dyDescent="0.25">
      <c r="A641" s="10">
        <v>1400</v>
      </c>
      <c r="B641" s="5">
        <v>34</v>
      </c>
      <c r="C641" s="5"/>
      <c r="I641" s="10">
        <v>1490</v>
      </c>
      <c r="J641" s="5">
        <v>19</v>
      </c>
      <c r="K641" s="5"/>
    </row>
    <row r="642" spans="1:11" x14ac:dyDescent="0.25">
      <c r="A642" s="10">
        <v>1401</v>
      </c>
      <c r="B642" s="5">
        <v>240</v>
      </c>
      <c r="C642" s="5"/>
      <c r="I642" s="10">
        <v>1491</v>
      </c>
      <c r="J642" s="5">
        <v>1</v>
      </c>
      <c r="K642" s="5"/>
    </row>
    <row r="643" spans="1:11" x14ac:dyDescent="0.25">
      <c r="A643" s="10">
        <v>1402</v>
      </c>
      <c r="B643" s="5">
        <v>113</v>
      </c>
      <c r="C643" s="5"/>
      <c r="I643" s="10">
        <v>1492</v>
      </c>
      <c r="J643" s="5">
        <v>2</v>
      </c>
      <c r="K643" s="5"/>
    </row>
    <row r="644" spans="1:11" x14ac:dyDescent="0.25">
      <c r="A644" s="10">
        <v>1403</v>
      </c>
      <c r="B644" s="5">
        <v>66</v>
      </c>
      <c r="C644" s="5"/>
      <c r="I644" s="10">
        <v>1493</v>
      </c>
      <c r="J644" s="5">
        <v>0</v>
      </c>
      <c r="K644" s="5"/>
    </row>
    <row r="645" spans="1:11" x14ac:dyDescent="0.25">
      <c r="A645" s="10">
        <v>1461</v>
      </c>
      <c r="B645" s="5">
        <v>340</v>
      </c>
      <c r="C645" s="5"/>
      <c r="I645" s="10">
        <v>1494</v>
      </c>
      <c r="J645" s="5">
        <v>11</v>
      </c>
      <c r="K645" s="5"/>
    </row>
    <row r="646" spans="1:11" x14ac:dyDescent="0.25">
      <c r="A646" s="10">
        <v>1462</v>
      </c>
      <c r="B646" s="5">
        <v>150</v>
      </c>
      <c r="C646" s="5"/>
      <c r="I646" s="10">
        <v>1495</v>
      </c>
      <c r="J646" s="5">
        <v>0</v>
      </c>
      <c r="K646" s="5"/>
    </row>
    <row r="647" spans="1:11" x14ac:dyDescent="0.25">
      <c r="A647" s="10">
        <v>1463</v>
      </c>
      <c r="B647" s="5">
        <v>25</v>
      </c>
      <c r="C647" s="5"/>
      <c r="I647" s="10">
        <v>1496</v>
      </c>
      <c r="J647" s="5">
        <v>0</v>
      </c>
      <c r="K647" s="5"/>
    </row>
    <row r="648" spans="1:11" x14ac:dyDescent="0.25">
      <c r="A648" s="10">
        <v>1464</v>
      </c>
      <c r="B648" s="5">
        <v>234</v>
      </c>
      <c r="C648" s="5"/>
      <c r="I648" s="10">
        <v>1497</v>
      </c>
      <c r="J648" s="5">
        <v>1</v>
      </c>
      <c r="K648" s="5"/>
    </row>
    <row r="649" spans="1:11" x14ac:dyDescent="0.25">
      <c r="A649" s="10">
        <v>1465</v>
      </c>
      <c r="B649" s="5">
        <v>2602</v>
      </c>
      <c r="C649" s="5"/>
      <c r="I649" s="10">
        <v>1498</v>
      </c>
      <c r="J649" s="5">
        <v>3</v>
      </c>
      <c r="K649" s="5"/>
    </row>
    <row r="650" spans="1:11" x14ac:dyDescent="0.25">
      <c r="A650" s="10">
        <v>1466</v>
      </c>
      <c r="B650" s="5">
        <v>248</v>
      </c>
      <c r="C650" s="5"/>
      <c r="I650" s="10">
        <v>1499</v>
      </c>
      <c r="J650" s="5">
        <v>1</v>
      </c>
      <c r="K650" s="5"/>
    </row>
    <row r="651" spans="1:11" x14ac:dyDescent="0.25">
      <c r="A651" s="10">
        <v>1467</v>
      </c>
      <c r="B651" s="5">
        <v>600</v>
      </c>
      <c r="C651" s="5"/>
      <c r="I651" s="10">
        <v>1500</v>
      </c>
      <c r="J651" s="5">
        <v>15</v>
      </c>
      <c r="K651" s="5"/>
    </row>
    <row r="652" spans="1:11" x14ac:dyDescent="0.25">
      <c r="A652" s="10">
        <v>1468</v>
      </c>
      <c r="B652" s="5">
        <v>293</v>
      </c>
      <c r="C652" s="5"/>
      <c r="I652" s="10">
        <v>1541</v>
      </c>
      <c r="J652" s="5">
        <v>2</v>
      </c>
      <c r="K652" s="5"/>
    </row>
    <row r="653" spans="1:11" x14ac:dyDescent="0.25">
      <c r="A653" s="10">
        <v>1469</v>
      </c>
      <c r="B653" s="5">
        <v>321</v>
      </c>
      <c r="C653" s="5"/>
      <c r="I653" s="10">
        <v>1542</v>
      </c>
      <c r="J653" s="5">
        <v>1</v>
      </c>
      <c r="K653" s="5"/>
    </row>
    <row r="654" spans="1:11" x14ac:dyDescent="0.25">
      <c r="A654" s="10">
        <v>1470</v>
      </c>
      <c r="B654" s="5">
        <v>81</v>
      </c>
      <c r="C654" s="5"/>
      <c r="I654" s="10">
        <v>1543</v>
      </c>
      <c r="J654" s="5">
        <v>1</v>
      </c>
      <c r="K654" s="5"/>
    </row>
    <row r="655" spans="1:11" x14ac:dyDescent="0.25">
      <c r="A655" s="10">
        <v>1471</v>
      </c>
      <c r="B655" s="5">
        <v>343</v>
      </c>
      <c r="C655" s="5"/>
      <c r="I655" s="10">
        <v>1544</v>
      </c>
      <c r="J655" s="5">
        <v>0</v>
      </c>
      <c r="K655" s="5"/>
    </row>
    <row r="656" spans="1:11" x14ac:dyDescent="0.25">
      <c r="A656" s="10">
        <v>1472</v>
      </c>
      <c r="B656" s="5">
        <v>336</v>
      </c>
      <c r="C656" s="5"/>
      <c r="I656" s="10">
        <v>1545</v>
      </c>
      <c r="J656" s="5">
        <v>1</v>
      </c>
      <c r="K656" s="5"/>
    </row>
    <row r="657" spans="1:11" x14ac:dyDescent="0.25">
      <c r="A657" s="10">
        <v>1473</v>
      </c>
      <c r="B657" s="5">
        <v>47</v>
      </c>
      <c r="C657" s="5"/>
      <c r="I657" s="10">
        <v>1546</v>
      </c>
      <c r="J657" s="5">
        <v>11</v>
      </c>
      <c r="K657" s="5"/>
    </row>
    <row r="658" spans="1:11" x14ac:dyDescent="0.25">
      <c r="A658" s="10">
        <v>1474</v>
      </c>
      <c r="B658" s="5">
        <v>76</v>
      </c>
      <c r="C658" s="5"/>
      <c r="I658" s="10">
        <v>1547</v>
      </c>
      <c r="J658" s="5">
        <v>0</v>
      </c>
      <c r="K658" s="5"/>
    </row>
    <row r="659" spans="1:11" x14ac:dyDescent="0.25">
      <c r="A659" s="10">
        <v>1475</v>
      </c>
      <c r="B659" s="5">
        <v>441</v>
      </c>
      <c r="C659" s="5"/>
      <c r="I659" s="10">
        <v>1548</v>
      </c>
      <c r="J659" s="5">
        <v>1</v>
      </c>
      <c r="K659" s="5"/>
    </row>
    <row r="660" spans="1:11" x14ac:dyDescent="0.25">
      <c r="A660" s="10">
        <v>1476</v>
      </c>
      <c r="B660" s="5">
        <v>916</v>
      </c>
      <c r="C660" s="5"/>
      <c r="I660" s="10">
        <v>1549</v>
      </c>
      <c r="J660" s="5">
        <v>6</v>
      </c>
      <c r="K660" s="5"/>
    </row>
    <row r="661" spans="1:11" x14ac:dyDescent="0.25">
      <c r="A661" s="10">
        <v>1477</v>
      </c>
      <c r="B661" s="5">
        <v>369</v>
      </c>
      <c r="C661" s="5"/>
      <c r="I661" s="10">
        <v>1550</v>
      </c>
      <c r="J661" s="5">
        <v>7</v>
      </c>
      <c r="K661" s="5"/>
    </row>
    <row r="662" spans="1:11" x14ac:dyDescent="0.25">
      <c r="A662" s="10">
        <v>1478</v>
      </c>
      <c r="B662" s="5">
        <v>20242</v>
      </c>
      <c r="C662" s="5"/>
      <c r="I662" s="10">
        <v>1551</v>
      </c>
      <c r="J662" s="5">
        <v>0</v>
      </c>
      <c r="K662" s="5"/>
    </row>
    <row r="663" spans="1:11" x14ac:dyDescent="0.25">
      <c r="A663" s="10">
        <v>1479</v>
      </c>
      <c r="B663" s="5">
        <v>71</v>
      </c>
      <c r="C663" s="5"/>
      <c r="I663" s="10">
        <v>1552</v>
      </c>
      <c r="J663" s="5">
        <v>16</v>
      </c>
      <c r="K663" s="5"/>
    </row>
    <row r="664" spans="1:11" x14ac:dyDescent="0.25">
      <c r="A664" s="10">
        <v>1480</v>
      </c>
      <c r="B664" s="5">
        <v>635</v>
      </c>
      <c r="C664" s="5"/>
      <c r="I664" s="10">
        <v>1553</v>
      </c>
      <c r="J664" s="5">
        <v>0</v>
      </c>
      <c r="K664" s="5"/>
    </row>
    <row r="665" spans="1:11" x14ac:dyDescent="0.25">
      <c r="A665" s="10">
        <v>1501</v>
      </c>
      <c r="B665" s="5">
        <v>885</v>
      </c>
      <c r="C665" s="5"/>
      <c r="I665" s="10">
        <v>1554</v>
      </c>
      <c r="J665" s="5">
        <v>0</v>
      </c>
      <c r="K665" s="5"/>
    </row>
    <row r="666" spans="1:11" x14ac:dyDescent="0.25">
      <c r="A666" s="10">
        <v>1502</v>
      </c>
      <c r="B666" s="5">
        <v>329</v>
      </c>
      <c r="C666" s="5"/>
      <c r="I666" s="10">
        <v>1555</v>
      </c>
      <c r="J666" s="5">
        <v>0</v>
      </c>
      <c r="K666" s="5"/>
    </row>
    <row r="667" spans="1:11" x14ac:dyDescent="0.25">
      <c r="A667" s="10">
        <v>1503</v>
      </c>
      <c r="B667" s="5">
        <v>71</v>
      </c>
      <c r="C667" s="5"/>
      <c r="I667" s="10">
        <v>1556</v>
      </c>
      <c r="J667" s="5">
        <v>12</v>
      </c>
      <c r="K667" s="5"/>
    </row>
    <row r="668" spans="1:11" x14ac:dyDescent="0.25">
      <c r="A668" s="10">
        <v>1504</v>
      </c>
      <c r="B668" s="5">
        <v>269</v>
      </c>
      <c r="C668" s="5"/>
      <c r="I668" s="10">
        <v>1557</v>
      </c>
      <c r="J668" s="5">
        <v>1</v>
      </c>
      <c r="K668" s="5"/>
    </row>
    <row r="669" spans="1:11" x14ac:dyDescent="0.25">
      <c r="A669" s="10">
        <v>1505</v>
      </c>
      <c r="B669" s="5">
        <v>345</v>
      </c>
      <c r="C669" s="5"/>
      <c r="I669" s="10">
        <v>1558</v>
      </c>
      <c r="J669" s="5">
        <v>3</v>
      </c>
      <c r="K669" s="5"/>
    </row>
    <row r="670" spans="1:11" x14ac:dyDescent="0.25">
      <c r="A670" s="10">
        <v>1506</v>
      </c>
      <c r="B670" s="5">
        <v>43</v>
      </c>
      <c r="C670" s="5"/>
      <c r="I670" s="10">
        <v>1559</v>
      </c>
      <c r="J670" s="5">
        <v>1</v>
      </c>
      <c r="K670" s="5"/>
    </row>
    <row r="671" spans="1:11" x14ac:dyDescent="0.25">
      <c r="A671" s="10">
        <v>1507</v>
      </c>
      <c r="B671" s="5">
        <v>33</v>
      </c>
      <c r="C671" s="5"/>
      <c r="I671" s="10">
        <v>1560</v>
      </c>
      <c r="J671" s="5">
        <v>4</v>
      </c>
      <c r="K671" s="5"/>
    </row>
    <row r="672" spans="1:11" x14ac:dyDescent="0.25">
      <c r="A672" s="10">
        <v>1508</v>
      </c>
      <c r="B672" s="5">
        <v>211</v>
      </c>
      <c r="C672" s="5"/>
      <c r="I672" s="10">
        <v>1581</v>
      </c>
      <c r="J672" s="5">
        <v>1</v>
      </c>
      <c r="K672" s="5"/>
    </row>
    <row r="673" spans="1:11" x14ac:dyDescent="0.25">
      <c r="A673" s="10">
        <v>1509</v>
      </c>
      <c r="B673" s="5">
        <v>196</v>
      </c>
      <c r="C673" s="5"/>
      <c r="I673" s="10">
        <v>1582</v>
      </c>
      <c r="J673" s="5">
        <v>3</v>
      </c>
      <c r="K673" s="5"/>
    </row>
    <row r="674" spans="1:11" x14ac:dyDescent="0.25">
      <c r="A674" s="10">
        <v>1510</v>
      </c>
      <c r="B674" s="5">
        <v>405</v>
      </c>
      <c r="C674" s="5"/>
      <c r="I674" s="10">
        <v>1583</v>
      </c>
      <c r="J674" s="5">
        <v>1</v>
      </c>
      <c r="K674" s="5"/>
    </row>
    <row r="675" spans="1:11" x14ac:dyDescent="0.25">
      <c r="A675" s="10">
        <v>1511</v>
      </c>
      <c r="B675" s="5">
        <v>206</v>
      </c>
      <c r="C675" s="5"/>
      <c r="I675" s="10">
        <v>1584</v>
      </c>
      <c r="J675" s="5">
        <v>0</v>
      </c>
      <c r="K675" s="5"/>
    </row>
    <row r="676" spans="1:11" x14ac:dyDescent="0.25">
      <c r="A676" s="10">
        <v>1512</v>
      </c>
      <c r="B676" s="5">
        <v>335</v>
      </c>
      <c r="C676" s="5"/>
      <c r="I676" s="10">
        <v>1585</v>
      </c>
      <c r="J676" s="5">
        <v>12</v>
      </c>
      <c r="K676" s="5"/>
    </row>
    <row r="677" spans="1:11" x14ac:dyDescent="0.25">
      <c r="A677" s="10">
        <v>1513</v>
      </c>
      <c r="B677" s="5">
        <v>215</v>
      </c>
      <c r="C677" s="5"/>
      <c r="I677" s="10">
        <v>1586</v>
      </c>
      <c r="J677" s="5">
        <v>0</v>
      </c>
      <c r="K677" s="5"/>
    </row>
    <row r="678" spans="1:11" x14ac:dyDescent="0.25">
      <c r="A678" s="10">
        <v>1514</v>
      </c>
      <c r="B678" s="5">
        <v>176</v>
      </c>
      <c r="C678" s="5"/>
      <c r="I678" s="10">
        <v>1587</v>
      </c>
      <c r="J678" s="5">
        <v>1</v>
      </c>
      <c r="K678" s="5"/>
    </row>
    <row r="679" spans="1:11" x14ac:dyDescent="0.25">
      <c r="A679" s="10">
        <v>1515</v>
      </c>
      <c r="B679" s="5">
        <v>555</v>
      </c>
      <c r="C679" s="5"/>
      <c r="I679" s="10">
        <v>1588</v>
      </c>
      <c r="J679" s="5">
        <v>0</v>
      </c>
      <c r="K679" s="5"/>
    </row>
    <row r="680" spans="1:11" x14ac:dyDescent="0.25">
      <c r="A680" s="10">
        <v>1516</v>
      </c>
      <c r="B680" s="5">
        <v>116</v>
      </c>
      <c r="C680" s="5"/>
      <c r="I680" s="10">
        <v>1589</v>
      </c>
      <c r="J680" s="5">
        <v>0</v>
      </c>
      <c r="K680" s="5"/>
    </row>
    <row r="681" spans="1:11" x14ac:dyDescent="0.25">
      <c r="A681" s="10">
        <v>1517</v>
      </c>
      <c r="B681" s="5">
        <v>615</v>
      </c>
      <c r="C681" s="5"/>
      <c r="I681" s="10">
        <v>1590</v>
      </c>
      <c r="J681" s="5">
        <v>2</v>
      </c>
      <c r="K681" s="5"/>
    </row>
    <row r="682" spans="1:11" x14ac:dyDescent="0.25">
      <c r="A682" s="10">
        <v>1518</v>
      </c>
      <c r="B682" s="5">
        <v>236</v>
      </c>
      <c r="C682" s="5"/>
      <c r="I682" s="10">
        <v>1591</v>
      </c>
      <c r="J682" s="5">
        <v>92</v>
      </c>
      <c r="K682" s="5"/>
    </row>
    <row r="683" spans="1:11" x14ac:dyDescent="0.25">
      <c r="A683" s="10">
        <v>1519</v>
      </c>
      <c r="B683" s="5">
        <v>145</v>
      </c>
      <c r="C683" s="5"/>
      <c r="I683" s="10">
        <v>1592</v>
      </c>
      <c r="J683" s="5">
        <v>0</v>
      </c>
      <c r="K683" s="5"/>
    </row>
    <row r="684" spans="1:11" x14ac:dyDescent="0.25">
      <c r="A684" s="10">
        <v>1520</v>
      </c>
      <c r="B684" s="5">
        <v>167</v>
      </c>
      <c r="C684" s="5"/>
      <c r="I684" s="10">
        <v>1593</v>
      </c>
      <c r="J684" s="5">
        <v>3</v>
      </c>
      <c r="K684" s="5"/>
    </row>
    <row r="685" spans="1:11" x14ac:dyDescent="0.25">
      <c r="A685" s="10">
        <v>1521</v>
      </c>
      <c r="B685" s="5">
        <v>235</v>
      </c>
      <c r="C685" s="5"/>
      <c r="I685" s="10">
        <v>1594</v>
      </c>
      <c r="J685" s="5">
        <v>10</v>
      </c>
      <c r="K685" s="5"/>
    </row>
    <row r="686" spans="1:11" x14ac:dyDescent="0.25">
      <c r="A686" s="10">
        <v>1522</v>
      </c>
      <c r="B686" s="5">
        <v>452</v>
      </c>
      <c r="C686" s="5"/>
      <c r="I686" s="10">
        <v>1595</v>
      </c>
      <c r="J686" s="5">
        <v>7</v>
      </c>
      <c r="K686" s="5"/>
    </row>
    <row r="687" spans="1:11" x14ac:dyDescent="0.25">
      <c r="A687" s="10">
        <v>1523</v>
      </c>
      <c r="B687" s="5">
        <v>241</v>
      </c>
      <c r="C687" s="5"/>
      <c r="I687" s="10">
        <v>1596</v>
      </c>
      <c r="J687" s="5">
        <v>3</v>
      </c>
      <c r="K687" s="5"/>
    </row>
    <row r="688" spans="1:11" x14ac:dyDescent="0.25">
      <c r="A688" s="10">
        <v>1524</v>
      </c>
      <c r="B688" s="5">
        <v>28</v>
      </c>
      <c r="C688" s="5"/>
      <c r="I688" s="10">
        <v>1597</v>
      </c>
      <c r="J688" s="5">
        <v>0</v>
      </c>
      <c r="K688" s="5"/>
    </row>
    <row r="689" spans="1:11" x14ac:dyDescent="0.25">
      <c r="A689" s="10">
        <v>1525</v>
      </c>
      <c r="B689" s="5">
        <v>140</v>
      </c>
      <c r="C689" s="5"/>
      <c r="I689" s="10">
        <v>1598</v>
      </c>
      <c r="J689" s="5">
        <v>1</v>
      </c>
      <c r="K689" s="5"/>
    </row>
    <row r="690" spans="1:11" x14ac:dyDescent="0.25">
      <c r="A690" s="10">
        <v>1526</v>
      </c>
      <c r="B690" s="5">
        <v>280</v>
      </c>
      <c r="C690" s="5"/>
      <c r="I690" s="10">
        <v>1599</v>
      </c>
      <c r="J690" s="5">
        <v>0</v>
      </c>
      <c r="K690" s="5"/>
    </row>
    <row r="691" spans="1:11" x14ac:dyDescent="0.25">
      <c r="A691" s="10">
        <v>1527</v>
      </c>
      <c r="B691" s="5">
        <v>70</v>
      </c>
      <c r="C691" s="5"/>
      <c r="I691" s="10">
        <v>1600</v>
      </c>
      <c r="J691" s="5">
        <v>9</v>
      </c>
      <c r="K691" s="5"/>
    </row>
    <row r="692" spans="1:11" x14ac:dyDescent="0.25">
      <c r="A692" s="10">
        <v>1528</v>
      </c>
      <c r="B692" s="5">
        <v>160</v>
      </c>
      <c r="C692" s="5"/>
      <c r="I692" s="10">
        <v>1701</v>
      </c>
      <c r="J692" s="5">
        <v>2</v>
      </c>
      <c r="K692" s="5"/>
    </row>
    <row r="693" spans="1:11" x14ac:dyDescent="0.25">
      <c r="A693" s="10">
        <v>1529</v>
      </c>
      <c r="B693" s="5">
        <v>141</v>
      </c>
      <c r="C693" s="5"/>
      <c r="I693" s="10">
        <v>1702</v>
      </c>
      <c r="J693" s="5">
        <v>1</v>
      </c>
      <c r="K693" s="5"/>
    </row>
    <row r="694" spans="1:11" x14ac:dyDescent="0.25">
      <c r="A694" s="10">
        <v>1530</v>
      </c>
      <c r="B694" s="5">
        <v>874</v>
      </c>
      <c r="C694" s="5"/>
      <c r="I694" s="10">
        <v>1703</v>
      </c>
      <c r="J694" s="5">
        <v>2</v>
      </c>
      <c r="K694" s="5"/>
    </row>
    <row r="695" spans="1:11" x14ac:dyDescent="0.25">
      <c r="A695" s="10">
        <v>1531</v>
      </c>
      <c r="B695" s="5">
        <v>73</v>
      </c>
      <c r="C695" s="5"/>
      <c r="I695" s="10">
        <v>1704</v>
      </c>
      <c r="J695" s="5">
        <v>11</v>
      </c>
      <c r="K695" s="5"/>
    </row>
    <row r="696" spans="1:11" x14ac:dyDescent="0.25">
      <c r="A696" s="10">
        <v>1532</v>
      </c>
      <c r="B696" s="5">
        <v>294</v>
      </c>
      <c r="C696" s="5"/>
      <c r="I696" s="10">
        <v>1705</v>
      </c>
      <c r="J696" s="5">
        <v>0</v>
      </c>
      <c r="K696" s="5"/>
    </row>
    <row r="697" spans="1:11" x14ac:dyDescent="0.25">
      <c r="A697" s="10">
        <v>1533</v>
      </c>
      <c r="B697" s="5">
        <v>740</v>
      </c>
      <c r="C697" s="5"/>
      <c r="I697" s="10">
        <v>1706</v>
      </c>
      <c r="J697" s="5">
        <v>0</v>
      </c>
      <c r="K697" s="5"/>
    </row>
    <row r="698" spans="1:11" x14ac:dyDescent="0.25">
      <c r="A698" s="10">
        <v>1534</v>
      </c>
      <c r="B698" s="5">
        <v>369</v>
      </c>
      <c r="C698" s="5"/>
      <c r="I698" s="10">
        <v>1707</v>
      </c>
      <c r="J698" s="5">
        <v>9</v>
      </c>
      <c r="K698" s="5"/>
    </row>
    <row r="699" spans="1:11" x14ac:dyDescent="0.25">
      <c r="A699" s="10">
        <v>1535</v>
      </c>
      <c r="B699" s="5">
        <v>110</v>
      </c>
      <c r="C699" s="5"/>
      <c r="I699" s="10">
        <v>1708</v>
      </c>
      <c r="J699" s="5">
        <v>0</v>
      </c>
      <c r="K699" s="5"/>
    </row>
    <row r="700" spans="1:11" x14ac:dyDescent="0.25">
      <c r="A700" s="10">
        <v>1536</v>
      </c>
      <c r="B700" s="5">
        <v>455</v>
      </c>
      <c r="C700" s="5"/>
      <c r="I700" s="10">
        <v>1709</v>
      </c>
      <c r="J700" s="5">
        <v>4</v>
      </c>
      <c r="K700" s="5"/>
    </row>
    <row r="701" spans="1:11" x14ac:dyDescent="0.25">
      <c r="A701" s="10">
        <v>1537</v>
      </c>
      <c r="B701" s="5">
        <v>224</v>
      </c>
      <c r="C701" s="5"/>
      <c r="I701" s="10">
        <v>1710</v>
      </c>
      <c r="J701" s="5">
        <v>1</v>
      </c>
      <c r="K701" s="5"/>
    </row>
    <row r="702" spans="1:11" x14ac:dyDescent="0.25">
      <c r="A702" s="10">
        <v>1538</v>
      </c>
      <c r="B702" s="5">
        <v>46</v>
      </c>
      <c r="C702" s="5"/>
      <c r="I702" s="10">
        <v>1711</v>
      </c>
      <c r="J702" s="5">
        <v>2</v>
      </c>
      <c r="K702" s="5"/>
    </row>
    <row r="703" spans="1:11" x14ac:dyDescent="0.25">
      <c r="A703" s="10">
        <v>1539</v>
      </c>
      <c r="B703" s="5">
        <v>284</v>
      </c>
      <c r="C703" s="5"/>
      <c r="I703" s="10">
        <v>1712</v>
      </c>
      <c r="J703" s="5">
        <v>0</v>
      </c>
      <c r="K703" s="5"/>
    </row>
    <row r="704" spans="1:11" x14ac:dyDescent="0.25">
      <c r="A704" s="10">
        <v>1540</v>
      </c>
      <c r="B704" s="5">
        <v>98</v>
      </c>
      <c r="C704" s="5"/>
      <c r="I704" s="10">
        <v>1713</v>
      </c>
      <c r="J704" s="5">
        <v>1</v>
      </c>
      <c r="K704" s="5"/>
    </row>
    <row r="705" spans="1:11" x14ac:dyDescent="0.25">
      <c r="A705" s="10">
        <v>1601</v>
      </c>
      <c r="B705" s="5">
        <v>56</v>
      </c>
      <c r="C705" s="5"/>
      <c r="I705" s="10">
        <v>1714</v>
      </c>
      <c r="J705" s="5">
        <v>17</v>
      </c>
      <c r="K705" s="5"/>
    </row>
    <row r="706" spans="1:11" x14ac:dyDescent="0.25">
      <c r="A706" s="10">
        <v>1602</v>
      </c>
      <c r="B706" s="5">
        <v>32</v>
      </c>
      <c r="C706" s="5"/>
      <c r="I706" s="10">
        <v>1715</v>
      </c>
      <c r="J706" s="5">
        <v>2</v>
      </c>
      <c r="K706" s="5"/>
    </row>
    <row r="707" spans="1:11" x14ac:dyDescent="0.25">
      <c r="A707" s="10">
        <v>1603</v>
      </c>
      <c r="B707" s="5">
        <v>30</v>
      </c>
      <c r="C707" s="5"/>
      <c r="I707" s="10">
        <v>1716</v>
      </c>
      <c r="J707" s="5">
        <v>3</v>
      </c>
      <c r="K707" s="5"/>
    </row>
    <row r="708" spans="1:11" x14ac:dyDescent="0.25">
      <c r="A708" s="10">
        <v>1604</v>
      </c>
      <c r="B708" s="5">
        <v>70</v>
      </c>
      <c r="C708" s="5"/>
      <c r="I708" s="10">
        <v>1717</v>
      </c>
      <c r="J708" s="5">
        <v>41</v>
      </c>
      <c r="K708" s="5"/>
    </row>
    <row r="709" spans="1:11" x14ac:dyDescent="0.25">
      <c r="A709" s="10">
        <v>1605</v>
      </c>
      <c r="B709" s="5">
        <v>44</v>
      </c>
      <c r="C709" s="5"/>
      <c r="I709" s="10">
        <v>1718</v>
      </c>
      <c r="J709" s="5">
        <v>2</v>
      </c>
      <c r="K709" s="5"/>
    </row>
    <row r="710" spans="1:11" x14ac:dyDescent="0.25">
      <c r="A710" s="10">
        <v>1606</v>
      </c>
      <c r="B710" s="5">
        <v>92</v>
      </c>
      <c r="C710" s="5"/>
      <c r="I710" s="10">
        <v>1719</v>
      </c>
      <c r="J710" s="5">
        <v>3</v>
      </c>
      <c r="K710" s="5"/>
    </row>
    <row r="711" spans="1:11" x14ac:dyDescent="0.25">
      <c r="A711" s="10">
        <v>1607</v>
      </c>
      <c r="B711" s="5">
        <v>205</v>
      </c>
      <c r="C711" s="5"/>
      <c r="I711" s="10">
        <v>1720</v>
      </c>
      <c r="J711" s="5">
        <v>8</v>
      </c>
      <c r="K711" s="5"/>
    </row>
    <row r="712" spans="1:11" x14ac:dyDescent="0.25">
      <c r="A712" s="10">
        <v>1608</v>
      </c>
      <c r="B712" s="5">
        <v>23</v>
      </c>
      <c r="C712" s="5"/>
      <c r="I712" s="10">
        <v>1721</v>
      </c>
      <c r="J712" s="5">
        <v>0</v>
      </c>
      <c r="K712" s="5"/>
    </row>
    <row r="713" spans="1:11" x14ac:dyDescent="0.25">
      <c r="A713" s="10">
        <v>1609</v>
      </c>
      <c r="B713" s="5">
        <v>4</v>
      </c>
      <c r="C713" s="5"/>
      <c r="I713" s="10">
        <v>1722</v>
      </c>
      <c r="J713" s="5">
        <v>1</v>
      </c>
      <c r="K713" s="5"/>
    </row>
    <row r="714" spans="1:11" x14ac:dyDescent="0.25">
      <c r="A714" s="10">
        <v>1610</v>
      </c>
      <c r="B714" s="5">
        <v>112</v>
      </c>
      <c r="C714" s="5"/>
      <c r="I714" s="10">
        <v>1723</v>
      </c>
      <c r="J714" s="5">
        <v>3</v>
      </c>
      <c r="K714" s="5"/>
    </row>
    <row r="715" spans="1:11" x14ac:dyDescent="0.25">
      <c r="A715" s="10">
        <v>1611</v>
      </c>
      <c r="B715" s="5">
        <v>27</v>
      </c>
      <c r="C715" s="5"/>
      <c r="I715" s="10">
        <v>1724</v>
      </c>
      <c r="J715" s="5">
        <v>4</v>
      </c>
      <c r="K715" s="5"/>
    </row>
    <row r="716" spans="1:11" x14ac:dyDescent="0.25">
      <c r="A716" s="10">
        <v>1612</v>
      </c>
      <c r="B716" s="5">
        <v>11</v>
      </c>
      <c r="C716" s="5"/>
      <c r="I716" s="10">
        <v>1725</v>
      </c>
      <c r="J716" s="5">
        <v>9</v>
      </c>
      <c r="K716" s="5"/>
    </row>
    <row r="717" spans="1:11" x14ac:dyDescent="0.25">
      <c r="A717" s="10">
        <v>1613</v>
      </c>
      <c r="B717" s="5">
        <v>26</v>
      </c>
      <c r="C717" s="5"/>
      <c r="I717" s="10">
        <v>1726</v>
      </c>
      <c r="J717" s="5">
        <v>16</v>
      </c>
      <c r="K717" s="5"/>
    </row>
    <row r="718" spans="1:11" x14ac:dyDescent="0.25">
      <c r="A718" s="10">
        <v>1614</v>
      </c>
      <c r="B718" s="5">
        <v>77</v>
      </c>
      <c r="C718" s="5"/>
      <c r="I718" s="10">
        <v>1727</v>
      </c>
      <c r="J718" s="5">
        <v>1</v>
      </c>
      <c r="K718" s="5"/>
    </row>
    <row r="719" spans="1:11" x14ac:dyDescent="0.25">
      <c r="A719" s="10">
        <v>1615</v>
      </c>
      <c r="B719" s="5">
        <v>136</v>
      </c>
      <c r="C719" s="5"/>
      <c r="I719" s="10">
        <v>1728</v>
      </c>
      <c r="J719" s="5">
        <v>7</v>
      </c>
      <c r="K719" s="5"/>
    </row>
    <row r="720" spans="1:11" x14ac:dyDescent="0.25">
      <c r="A720" s="10">
        <v>1616</v>
      </c>
      <c r="B720" s="5">
        <v>157</v>
      </c>
      <c r="C720" s="5"/>
      <c r="I720" s="10">
        <v>1729</v>
      </c>
      <c r="J720" s="5">
        <v>0</v>
      </c>
      <c r="K720" s="5"/>
    </row>
    <row r="721" spans="1:11" x14ac:dyDescent="0.25">
      <c r="A721" s="10">
        <v>1617</v>
      </c>
      <c r="B721" s="5">
        <v>158</v>
      </c>
      <c r="C721" s="5"/>
      <c r="I721" s="10">
        <v>1730</v>
      </c>
      <c r="J721" s="5">
        <v>0</v>
      </c>
      <c r="K721" s="5"/>
    </row>
    <row r="722" spans="1:11" x14ac:dyDescent="0.25">
      <c r="A722" s="10">
        <v>1618</v>
      </c>
      <c r="B722" s="5">
        <v>27</v>
      </c>
      <c r="C722" s="5"/>
      <c r="I722" s="10">
        <v>1731</v>
      </c>
      <c r="J722" s="5">
        <v>0</v>
      </c>
      <c r="K722" s="5"/>
    </row>
    <row r="723" spans="1:11" x14ac:dyDescent="0.25">
      <c r="A723" s="10">
        <v>1619</v>
      </c>
      <c r="B723" s="5">
        <v>23</v>
      </c>
      <c r="C723" s="5"/>
      <c r="I723" s="10">
        <v>1732</v>
      </c>
      <c r="J723" s="5">
        <v>0</v>
      </c>
      <c r="K723" s="5"/>
    </row>
    <row r="724" spans="1:11" x14ac:dyDescent="0.25">
      <c r="A724" s="10">
        <v>1620</v>
      </c>
      <c r="B724" s="5">
        <v>17</v>
      </c>
      <c r="C724" s="5"/>
      <c r="I724" s="10">
        <v>1733</v>
      </c>
      <c r="J724" s="5">
        <v>0</v>
      </c>
      <c r="K724" s="5"/>
    </row>
    <row r="725" spans="1:11" x14ac:dyDescent="0.25">
      <c r="A725" s="10">
        <v>1621</v>
      </c>
      <c r="B725" s="5">
        <v>37</v>
      </c>
      <c r="C725" s="5"/>
      <c r="I725" s="10">
        <v>1734</v>
      </c>
      <c r="J725" s="5">
        <v>1</v>
      </c>
      <c r="K725" s="5"/>
    </row>
    <row r="726" spans="1:11" x14ac:dyDescent="0.25">
      <c r="A726" s="10">
        <v>1622</v>
      </c>
      <c r="B726" s="5">
        <v>65</v>
      </c>
      <c r="C726" s="5"/>
      <c r="I726" s="10">
        <v>1735</v>
      </c>
      <c r="J726" s="5">
        <v>2</v>
      </c>
      <c r="K726" s="5"/>
    </row>
    <row r="727" spans="1:11" x14ac:dyDescent="0.25">
      <c r="A727" s="10">
        <v>1623</v>
      </c>
      <c r="B727" s="5">
        <v>18</v>
      </c>
      <c r="C727" s="5"/>
      <c r="I727" s="10">
        <v>1736</v>
      </c>
      <c r="J727" s="5">
        <v>1</v>
      </c>
      <c r="K727" s="5"/>
    </row>
    <row r="728" spans="1:11" x14ac:dyDescent="0.25">
      <c r="A728" s="10">
        <v>1624</v>
      </c>
      <c r="B728" s="5">
        <v>25</v>
      </c>
      <c r="C728" s="5"/>
      <c r="I728" s="10">
        <v>1737</v>
      </c>
      <c r="J728" s="5">
        <v>15</v>
      </c>
      <c r="K728" s="5"/>
    </row>
    <row r="729" spans="1:11" x14ac:dyDescent="0.25">
      <c r="A729" s="10">
        <v>1625</v>
      </c>
      <c r="B729" s="5">
        <v>104</v>
      </c>
      <c r="C729" s="5"/>
      <c r="I729" s="10">
        <v>1738</v>
      </c>
      <c r="J729" s="5">
        <v>1</v>
      </c>
      <c r="K729" s="5"/>
    </row>
    <row r="730" spans="1:11" x14ac:dyDescent="0.25">
      <c r="A730" s="10">
        <v>1626</v>
      </c>
      <c r="B730" s="5">
        <v>108</v>
      </c>
      <c r="C730" s="5"/>
      <c r="I730" s="10">
        <v>1739</v>
      </c>
      <c r="J730" s="5">
        <v>1</v>
      </c>
      <c r="K730" s="5"/>
    </row>
    <row r="731" spans="1:11" x14ac:dyDescent="0.25">
      <c r="A731" s="10">
        <v>1627</v>
      </c>
      <c r="B731" s="5">
        <v>38</v>
      </c>
      <c r="C731" s="5"/>
      <c r="I731" s="10">
        <v>1740</v>
      </c>
      <c r="J731" s="5">
        <v>0</v>
      </c>
      <c r="K731" s="5"/>
    </row>
    <row r="732" spans="1:11" x14ac:dyDescent="0.25">
      <c r="A732" s="10">
        <v>1628</v>
      </c>
      <c r="B732" s="5">
        <v>88</v>
      </c>
      <c r="C732" s="5"/>
      <c r="I732" s="10">
        <v>1764</v>
      </c>
      <c r="J732" s="5">
        <v>39</v>
      </c>
      <c r="K732" s="5"/>
    </row>
    <row r="733" spans="1:11" x14ac:dyDescent="0.25">
      <c r="A733" s="10">
        <v>1629</v>
      </c>
      <c r="B733" s="5">
        <v>82</v>
      </c>
      <c r="C733" s="5"/>
      <c r="I733" s="10">
        <v>1765</v>
      </c>
      <c r="J733" s="5">
        <v>103</v>
      </c>
      <c r="K733" s="5"/>
    </row>
    <row r="734" spans="1:11" x14ac:dyDescent="0.25">
      <c r="A734" s="10">
        <v>1630</v>
      </c>
      <c r="B734" s="5">
        <v>126</v>
      </c>
      <c r="C734" s="5"/>
      <c r="I734" s="10">
        <v>1766</v>
      </c>
      <c r="J734" s="5">
        <v>0</v>
      </c>
      <c r="K734" s="5"/>
    </row>
    <row r="735" spans="1:11" x14ac:dyDescent="0.25">
      <c r="A735" s="10">
        <v>1631</v>
      </c>
      <c r="B735" s="5">
        <v>133</v>
      </c>
      <c r="C735" s="5"/>
      <c r="I735" s="10">
        <v>1767</v>
      </c>
      <c r="J735" s="5">
        <v>39</v>
      </c>
      <c r="K735" s="5"/>
    </row>
    <row r="736" spans="1:11" x14ac:dyDescent="0.25">
      <c r="A736" s="10">
        <v>1632</v>
      </c>
      <c r="B736" s="5">
        <v>47</v>
      </c>
      <c r="C736" s="5"/>
      <c r="I736" s="10">
        <v>1768</v>
      </c>
      <c r="J736" s="5">
        <v>15</v>
      </c>
      <c r="K736" s="5"/>
    </row>
    <row r="737" spans="1:11" x14ac:dyDescent="0.25">
      <c r="A737" s="10">
        <v>1633</v>
      </c>
      <c r="B737" s="5">
        <v>58</v>
      </c>
      <c r="C737" s="5"/>
      <c r="I737" s="10">
        <v>1769</v>
      </c>
      <c r="J737" s="5">
        <v>22</v>
      </c>
      <c r="K737" s="5"/>
    </row>
    <row r="738" spans="1:11" x14ac:dyDescent="0.25">
      <c r="A738" s="10">
        <v>1634</v>
      </c>
      <c r="B738" s="5">
        <v>32</v>
      </c>
      <c r="C738" s="5"/>
      <c r="I738" s="10">
        <v>1770</v>
      </c>
      <c r="J738" s="5">
        <v>92</v>
      </c>
      <c r="K738" s="5"/>
    </row>
    <row r="739" spans="1:11" x14ac:dyDescent="0.25">
      <c r="A739" s="10">
        <v>1635</v>
      </c>
      <c r="B739" s="5">
        <v>37</v>
      </c>
      <c r="C739" s="5"/>
      <c r="I739" s="10">
        <v>1771</v>
      </c>
      <c r="J739" s="5">
        <v>25</v>
      </c>
      <c r="K739" s="5"/>
    </row>
    <row r="740" spans="1:11" x14ac:dyDescent="0.25">
      <c r="A740" s="10">
        <v>1636</v>
      </c>
      <c r="B740" s="5">
        <v>87</v>
      </c>
      <c r="C740" s="5"/>
      <c r="I740" s="10">
        <v>1772</v>
      </c>
      <c r="J740" s="5">
        <v>19</v>
      </c>
      <c r="K740" s="5"/>
    </row>
    <row r="741" spans="1:11" x14ac:dyDescent="0.25">
      <c r="A741" s="10">
        <v>1637</v>
      </c>
      <c r="B741" s="5">
        <v>15</v>
      </c>
      <c r="C741" s="5"/>
      <c r="I741" s="10">
        <v>1773</v>
      </c>
      <c r="J741" s="5">
        <v>19</v>
      </c>
      <c r="K741" s="5"/>
    </row>
    <row r="742" spans="1:11" x14ac:dyDescent="0.25">
      <c r="A742" s="10">
        <v>1638</v>
      </c>
      <c r="B742" s="5">
        <v>27</v>
      </c>
      <c r="C742" s="5"/>
      <c r="I742" s="10">
        <v>1774</v>
      </c>
      <c r="J742" s="5">
        <v>13</v>
      </c>
      <c r="K742" s="5"/>
    </row>
    <row r="743" spans="1:11" x14ac:dyDescent="0.25">
      <c r="A743" s="10">
        <v>1639</v>
      </c>
      <c r="B743" s="5">
        <v>19</v>
      </c>
      <c r="C743" s="5"/>
      <c r="I743" s="10">
        <v>1775</v>
      </c>
      <c r="J743" s="5">
        <v>124</v>
      </c>
      <c r="K743" s="5"/>
    </row>
    <row r="744" spans="1:11" x14ac:dyDescent="0.25">
      <c r="A744" s="10">
        <v>1640</v>
      </c>
      <c r="B744" s="5">
        <v>17</v>
      </c>
      <c r="C744" s="5"/>
      <c r="I744" s="10">
        <v>1776</v>
      </c>
      <c r="J744" s="5">
        <v>4</v>
      </c>
      <c r="K744" s="5"/>
    </row>
    <row r="745" spans="1:11" x14ac:dyDescent="0.25">
      <c r="A745" s="10">
        <v>1641</v>
      </c>
      <c r="B745" s="5">
        <v>26</v>
      </c>
      <c r="C745" s="5"/>
      <c r="I745" s="10">
        <v>1777</v>
      </c>
      <c r="J745" s="5">
        <v>10</v>
      </c>
      <c r="K745" s="5"/>
    </row>
    <row r="746" spans="1:11" x14ac:dyDescent="0.25">
      <c r="A746" s="10">
        <v>1642</v>
      </c>
      <c r="B746" s="5">
        <v>28</v>
      </c>
      <c r="C746" s="5"/>
      <c r="I746" s="10">
        <v>1778</v>
      </c>
      <c r="J746" s="5">
        <v>15</v>
      </c>
      <c r="K746" s="5"/>
    </row>
    <row r="747" spans="1:11" x14ac:dyDescent="0.25">
      <c r="A747" s="10">
        <v>1643</v>
      </c>
      <c r="B747" s="5">
        <v>37</v>
      </c>
      <c r="C747" s="5"/>
      <c r="I747" s="10">
        <v>1779</v>
      </c>
      <c r="J747" s="5">
        <v>38</v>
      </c>
      <c r="K747" s="5"/>
    </row>
    <row r="748" spans="1:11" x14ac:dyDescent="0.25">
      <c r="A748" s="10">
        <v>1644</v>
      </c>
      <c r="B748" s="5">
        <v>128</v>
      </c>
      <c r="C748" s="5"/>
      <c r="I748" s="10">
        <v>1780</v>
      </c>
      <c r="J748" s="5">
        <v>152</v>
      </c>
      <c r="K748" s="5"/>
    </row>
    <row r="749" spans="1:11" x14ac:dyDescent="0.25">
      <c r="A749" s="10">
        <v>1645</v>
      </c>
      <c r="B749" s="5">
        <v>10</v>
      </c>
      <c r="C749" s="5"/>
      <c r="I749" s="10">
        <v>1781</v>
      </c>
      <c r="J749" s="5">
        <v>24</v>
      </c>
      <c r="K749" s="5"/>
    </row>
    <row r="750" spans="1:11" x14ac:dyDescent="0.25">
      <c r="A750" s="10">
        <v>1646</v>
      </c>
      <c r="B750" s="5">
        <v>83</v>
      </c>
      <c r="C750" s="5"/>
      <c r="I750" s="10">
        <v>1782</v>
      </c>
      <c r="J750" s="5">
        <v>76</v>
      </c>
      <c r="K750" s="5"/>
    </row>
    <row r="751" spans="1:11" x14ac:dyDescent="0.25">
      <c r="A751" s="10">
        <v>1647</v>
      </c>
      <c r="B751" s="5">
        <v>46</v>
      </c>
      <c r="C751" s="5"/>
      <c r="I751" s="10">
        <v>1783</v>
      </c>
      <c r="J751" s="5">
        <v>185</v>
      </c>
      <c r="K751" s="5"/>
    </row>
    <row r="752" spans="1:11" x14ac:dyDescent="0.25">
      <c r="A752" s="10">
        <v>1648</v>
      </c>
      <c r="B752" s="5">
        <v>90</v>
      </c>
      <c r="C752" s="5"/>
      <c r="I752" s="10">
        <v>1784</v>
      </c>
      <c r="J752" s="5">
        <v>33</v>
      </c>
      <c r="K752" s="5"/>
    </row>
    <row r="753" spans="1:11" x14ac:dyDescent="0.25">
      <c r="A753" s="10">
        <v>1649</v>
      </c>
      <c r="B753" s="5">
        <v>81</v>
      </c>
      <c r="C753" s="5"/>
      <c r="I753" s="10">
        <v>1785</v>
      </c>
      <c r="J753" s="5">
        <v>108</v>
      </c>
      <c r="K753" s="5"/>
    </row>
    <row r="754" spans="1:11" x14ac:dyDescent="0.25">
      <c r="A754" s="10">
        <v>1650</v>
      </c>
      <c r="B754" s="5">
        <v>32</v>
      </c>
      <c r="C754" s="5"/>
      <c r="I754" s="10">
        <v>1786</v>
      </c>
      <c r="J754" s="5">
        <v>29</v>
      </c>
      <c r="K754" s="5"/>
    </row>
    <row r="755" spans="1:11" x14ac:dyDescent="0.25">
      <c r="A755" s="10">
        <v>1651</v>
      </c>
      <c r="B755" s="5">
        <v>20</v>
      </c>
      <c r="C755" s="5"/>
      <c r="I755" s="10">
        <v>1787</v>
      </c>
      <c r="J755" s="5">
        <v>24</v>
      </c>
      <c r="K755" s="5"/>
    </row>
    <row r="756" spans="1:11" x14ac:dyDescent="0.25">
      <c r="A756" s="10">
        <v>1652</v>
      </c>
      <c r="B756" s="5">
        <v>70</v>
      </c>
      <c r="C756" s="5"/>
      <c r="I756" s="10">
        <v>1788</v>
      </c>
      <c r="J756" s="5">
        <v>4</v>
      </c>
      <c r="K756" s="5"/>
    </row>
    <row r="757" spans="1:11" x14ac:dyDescent="0.25">
      <c r="A757" s="10">
        <v>1653</v>
      </c>
      <c r="B757" s="5">
        <v>168</v>
      </c>
      <c r="C757" s="5"/>
      <c r="I757" s="10">
        <v>1789</v>
      </c>
      <c r="J757" s="5">
        <v>4</v>
      </c>
      <c r="K757" s="5"/>
    </row>
    <row r="758" spans="1:11" x14ac:dyDescent="0.25">
      <c r="A758" s="10">
        <v>1654</v>
      </c>
      <c r="B758" s="5">
        <v>34</v>
      </c>
      <c r="C758" s="5"/>
      <c r="I758" s="10">
        <v>1790</v>
      </c>
      <c r="J758" s="5">
        <v>15</v>
      </c>
      <c r="K758" s="5"/>
    </row>
    <row r="759" spans="1:11" x14ac:dyDescent="0.25">
      <c r="A759" s="10">
        <v>1655</v>
      </c>
      <c r="B759" s="5">
        <v>48</v>
      </c>
      <c r="C759" s="5"/>
      <c r="I759" s="10">
        <v>1791</v>
      </c>
      <c r="J759" s="5">
        <v>4</v>
      </c>
      <c r="K759" s="5"/>
    </row>
    <row r="760" spans="1:11" x14ac:dyDescent="0.25">
      <c r="A760" s="10">
        <v>1656</v>
      </c>
      <c r="B760" s="5">
        <v>48</v>
      </c>
      <c r="C760" s="5"/>
      <c r="I760" s="10">
        <v>1792</v>
      </c>
      <c r="J760" s="5">
        <v>139</v>
      </c>
      <c r="K760" s="5"/>
    </row>
    <row r="761" spans="1:11" x14ac:dyDescent="0.25">
      <c r="A761" s="10">
        <v>1657</v>
      </c>
      <c r="B761" s="5">
        <v>221</v>
      </c>
      <c r="C761" s="5"/>
      <c r="I761" s="10">
        <v>1793</v>
      </c>
      <c r="J761" s="5">
        <v>2</v>
      </c>
      <c r="K761" s="5"/>
    </row>
    <row r="762" spans="1:11" x14ac:dyDescent="0.25">
      <c r="A762" s="10">
        <v>1658</v>
      </c>
      <c r="B762" s="5">
        <v>107</v>
      </c>
      <c r="C762" s="5"/>
      <c r="I762" s="10">
        <v>1794</v>
      </c>
      <c r="J762" s="5">
        <v>18</v>
      </c>
      <c r="K762" s="5"/>
    </row>
    <row r="763" spans="1:11" x14ac:dyDescent="0.25">
      <c r="A763" s="10">
        <v>1659</v>
      </c>
      <c r="B763" s="5">
        <v>45</v>
      </c>
      <c r="C763" s="5"/>
      <c r="I763" s="10">
        <v>1795</v>
      </c>
      <c r="J763" s="5">
        <v>81</v>
      </c>
      <c r="K763" s="5"/>
    </row>
    <row r="764" spans="1:11" x14ac:dyDescent="0.25">
      <c r="A764" s="10">
        <v>1660</v>
      </c>
      <c r="B764" s="5">
        <v>36</v>
      </c>
      <c r="C764" s="5"/>
      <c r="I764" s="10">
        <v>1796</v>
      </c>
      <c r="J764" s="5">
        <v>86</v>
      </c>
      <c r="K764" s="5"/>
    </row>
    <row r="765" spans="1:11" x14ac:dyDescent="0.25">
      <c r="A765" s="10">
        <v>1661</v>
      </c>
      <c r="B765" s="5">
        <v>101</v>
      </c>
      <c r="C765" s="5"/>
      <c r="I765" s="10">
        <v>1797</v>
      </c>
      <c r="J765" s="5">
        <v>140</v>
      </c>
      <c r="K765" s="5"/>
    </row>
    <row r="766" spans="1:11" x14ac:dyDescent="0.25">
      <c r="A766" s="10">
        <v>1662</v>
      </c>
      <c r="B766" s="5">
        <v>62</v>
      </c>
      <c r="C766" s="5"/>
      <c r="I766" s="10">
        <v>1798</v>
      </c>
      <c r="J766" s="5">
        <v>37</v>
      </c>
      <c r="K766" s="5"/>
    </row>
    <row r="767" spans="1:11" x14ac:dyDescent="0.25">
      <c r="A767" s="10">
        <v>1663</v>
      </c>
      <c r="B767" s="5">
        <v>32</v>
      </c>
      <c r="C767" s="5"/>
      <c r="I767" s="10">
        <v>1799</v>
      </c>
      <c r="J767" s="5">
        <v>6</v>
      </c>
      <c r="K767" s="5"/>
    </row>
    <row r="768" spans="1:11" x14ac:dyDescent="0.25">
      <c r="A768" s="10">
        <v>1664</v>
      </c>
      <c r="B768" s="5">
        <v>89</v>
      </c>
      <c r="C768" s="5"/>
      <c r="I768" s="10">
        <v>1800</v>
      </c>
      <c r="J768" s="5">
        <v>113</v>
      </c>
      <c r="K768" s="5"/>
    </row>
    <row r="769" spans="1:11" x14ac:dyDescent="0.25">
      <c r="A769" s="10">
        <v>1665</v>
      </c>
      <c r="B769" s="5">
        <v>93</v>
      </c>
      <c r="C769" s="5"/>
      <c r="I769" s="10">
        <v>1801</v>
      </c>
      <c r="J769" s="5">
        <v>37</v>
      </c>
      <c r="K769" s="5"/>
    </row>
    <row r="770" spans="1:11" x14ac:dyDescent="0.25">
      <c r="A770" s="10">
        <v>1666</v>
      </c>
      <c r="B770" s="5">
        <v>98</v>
      </c>
      <c r="C770" s="5"/>
      <c r="I770" s="10">
        <v>1802</v>
      </c>
      <c r="J770" s="5">
        <v>18</v>
      </c>
      <c r="K770" s="5"/>
    </row>
    <row r="771" spans="1:11" x14ac:dyDescent="0.25">
      <c r="A771" s="10">
        <v>1667</v>
      </c>
      <c r="B771" s="5">
        <v>82</v>
      </c>
      <c r="C771" s="5"/>
      <c r="I771" s="10">
        <v>1803</v>
      </c>
      <c r="J771" s="5">
        <v>75</v>
      </c>
      <c r="K771" s="5"/>
    </row>
    <row r="772" spans="1:11" x14ac:dyDescent="0.25">
      <c r="A772" s="10">
        <v>1668</v>
      </c>
      <c r="B772" s="5">
        <v>116</v>
      </c>
      <c r="C772" s="5"/>
      <c r="I772" s="10">
        <v>1804</v>
      </c>
      <c r="J772" s="5">
        <v>52</v>
      </c>
      <c r="K772" s="5"/>
    </row>
    <row r="773" spans="1:11" x14ac:dyDescent="0.25">
      <c r="A773" s="10">
        <v>1669</v>
      </c>
      <c r="B773" s="5">
        <v>52</v>
      </c>
      <c r="C773" s="5"/>
      <c r="I773" s="10">
        <v>1805</v>
      </c>
      <c r="J773" s="5">
        <v>122</v>
      </c>
      <c r="K773" s="5"/>
    </row>
    <row r="774" spans="1:11" x14ac:dyDescent="0.25">
      <c r="A774" s="10">
        <v>1670</v>
      </c>
      <c r="B774" s="5">
        <v>23</v>
      </c>
      <c r="C774" s="5"/>
      <c r="I774" s="10">
        <v>1806</v>
      </c>
      <c r="J774" s="5">
        <v>8</v>
      </c>
      <c r="K774" s="5"/>
    </row>
    <row r="775" spans="1:11" x14ac:dyDescent="0.25">
      <c r="A775" s="10">
        <v>1671</v>
      </c>
      <c r="B775" s="5">
        <v>77</v>
      </c>
      <c r="C775" s="5"/>
      <c r="I775" s="10">
        <v>1807</v>
      </c>
      <c r="J775" s="5">
        <v>8</v>
      </c>
      <c r="K775" s="5"/>
    </row>
    <row r="776" spans="1:11" x14ac:dyDescent="0.25">
      <c r="A776" s="10">
        <v>1672</v>
      </c>
      <c r="B776" s="5">
        <v>49</v>
      </c>
      <c r="C776" s="5"/>
      <c r="I776" s="10">
        <v>1808</v>
      </c>
      <c r="J776" s="5">
        <v>96</v>
      </c>
      <c r="K776" s="5"/>
    </row>
    <row r="777" spans="1:11" x14ac:dyDescent="0.25">
      <c r="A777" s="10">
        <v>1673</v>
      </c>
      <c r="B777" s="5">
        <v>59</v>
      </c>
      <c r="C777" s="5"/>
      <c r="I777" s="10">
        <v>1809</v>
      </c>
      <c r="J777" s="5">
        <v>9</v>
      </c>
      <c r="K777" s="5"/>
    </row>
    <row r="778" spans="1:11" x14ac:dyDescent="0.25">
      <c r="A778" s="10">
        <v>1674</v>
      </c>
      <c r="B778" s="5">
        <v>113</v>
      </c>
      <c r="C778" s="5"/>
      <c r="I778" s="10">
        <v>1810</v>
      </c>
      <c r="J778" s="5">
        <v>2</v>
      </c>
      <c r="K778" s="5"/>
    </row>
    <row r="779" spans="1:11" x14ac:dyDescent="0.25">
      <c r="A779" s="10">
        <v>1675</v>
      </c>
      <c r="B779" s="5">
        <v>34</v>
      </c>
      <c r="C779" s="5"/>
      <c r="I779" s="10">
        <v>1811</v>
      </c>
      <c r="J779" s="5">
        <v>26</v>
      </c>
      <c r="K779" s="5"/>
    </row>
    <row r="780" spans="1:11" x14ac:dyDescent="0.25">
      <c r="A780" s="10">
        <v>1676</v>
      </c>
      <c r="B780" s="5">
        <v>42</v>
      </c>
      <c r="C780" s="5"/>
      <c r="I780" s="10">
        <v>1812</v>
      </c>
      <c r="J780" s="5">
        <v>23</v>
      </c>
      <c r="K780" s="5"/>
    </row>
    <row r="781" spans="1:11" x14ac:dyDescent="0.25">
      <c r="A781" s="10">
        <v>1677</v>
      </c>
      <c r="B781" s="5">
        <v>42</v>
      </c>
      <c r="C781" s="5"/>
      <c r="I781" s="10">
        <v>1813</v>
      </c>
      <c r="J781" s="5">
        <v>0</v>
      </c>
      <c r="K781" s="5"/>
    </row>
    <row r="782" spans="1:11" x14ac:dyDescent="0.25">
      <c r="A782" s="10">
        <v>1678</v>
      </c>
      <c r="B782" s="5">
        <v>49</v>
      </c>
      <c r="C782" s="5"/>
      <c r="I782" s="10">
        <v>1814</v>
      </c>
      <c r="J782" s="5">
        <v>140</v>
      </c>
      <c r="K782" s="5"/>
    </row>
    <row r="783" spans="1:11" x14ac:dyDescent="0.25">
      <c r="A783" s="10">
        <v>1679</v>
      </c>
      <c r="B783" s="5">
        <v>56</v>
      </c>
      <c r="C783" s="5"/>
      <c r="I783" s="10">
        <v>1815</v>
      </c>
      <c r="J783" s="5">
        <v>0</v>
      </c>
      <c r="K783" s="5"/>
    </row>
    <row r="784" spans="1:11" x14ac:dyDescent="0.25">
      <c r="A784" s="10">
        <v>1680</v>
      </c>
      <c r="B784" s="5">
        <v>25</v>
      </c>
      <c r="C784" s="5"/>
      <c r="I784" s="10">
        <v>1816</v>
      </c>
      <c r="J784" s="5">
        <v>6</v>
      </c>
      <c r="K784" s="5"/>
    </row>
    <row r="785" spans="1:11" x14ac:dyDescent="0.25">
      <c r="A785" s="10">
        <v>1741</v>
      </c>
      <c r="B785" s="5">
        <v>52</v>
      </c>
      <c r="C785" s="5"/>
      <c r="I785" s="10">
        <v>1817</v>
      </c>
      <c r="J785" s="5">
        <v>100</v>
      </c>
      <c r="K785" s="5"/>
    </row>
    <row r="786" spans="1:11" x14ac:dyDescent="0.25">
      <c r="A786" s="10">
        <v>1742</v>
      </c>
      <c r="B786" s="5">
        <v>34</v>
      </c>
      <c r="C786" s="5"/>
      <c r="I786" s="10">
        <v>1818</v>
      </c>
      <c r="J786" s="5">
        <v>0</v>
      </c>
      <c r="K786" s="5"/>
    </row>
    <row r="787" spans="1:11" x14ac:dyDescent="0.25">
      <c r="A787" s="10">
        <v>1743</v>
      </c>
      <c r="B787" s="5">
        <v>67</v>
      </c>
      <c r="C787" s="5"/>
      <c r="I787" s="10">
        <v>1819</v>
      </c>
      <c r="J787" s="5">
        <v>4</v>
      </c>
      <c r="K787" s="5"/>
    </row>
    <row r="788" spans="1:11" x14ac:dyDescent="0.25">
      <c r="A788" s="10">
        <v>1744</v>
      </c>
      <c r="B788" s="5">
        <v>70</v>
      </c>
      <c r="C788" s="5"/>
      <c r="I788" s="10">
        <v>1820</v>
      </c>
      <c r="J788" s="5">
        <v>8</v>
      </c>
      <c r="K788" s="5"/>
    </row>
    <row r="789" spans="1:11" x14ac:dyDescent="0.25">
      <c r="A789" s="10">
        <v>1745</v>
      </c>
      <c r="B789" s="5">
        <v>89</v>
      </c>
      <c r="C789" s="5"/>
      <c r="I789" s="10">
        <v>1861</v>
      </c>
      <c r="J789" s="5">
        <v>0</v>
      </c>
      <c r="K789" s="5"/>
    </row>
    <row r="790" spans="1:11" x14ac:dyDescent="0.25">
      <c r="A790" s="10">
        <v>1746</v>
      </c>
      <c r="B790" s="5">
        <v>107</v>
      </c>
      <c r="C790" s="5"/>
      <c r="I790" s="10">
        <v>1862</v>
      </c>
      <c r="J790" s="5">
        <v>16</v>
      </c>
      <c r="K790" s="5"/>
    </row>
    <row r="791" spans="1:11" x14ac:dyDescent="0.25">
      <c r="A791" s="10">
        <v>1747</v>
      </c>
      <c r="B791" s="5">
        <v>159</v>
      </c>
      <c r="C791" s="5"/>
      <c r="I791" s="10">
        <v>1863</v>
      </c>
      <c r="J791" s="5">
        <v>2</v>
      </c>
      <c r="K791" s="5"/>
    </row>
    <row r="792" spans="1:11" x14ac:dyDescent="0.25">
      <c r="A792" s="10">
        <v>1748</v>
      </c>
      <c r="B792" s="5">
        <v>181</v>
      </c>
      <c r="C792" s="5"/>
      <c r="I792" s="10">
        <v>1864</v>
      </c>
      <c r="J792" s="5">
        <v>48</v>
      </c>
      <c r="K792" s="5"/>
    </row>
    <row r="793" spans="1:11" x14ac:dyDescent="0.25">
      <c r="A793" s="10">
        <v>1749</v>
      </c>
      <c r="B793" s="5">
        <v>131</v>
      </c>
      <c r="C793" s="5"/>
      <c r="I793" s="10">
        <v>1865</v>
      </c>
      <c r="J793" s="5">
        <v>2</v>
      </c>
      <c r="K793" s="5"/>
    </row>
    <row r="794" spans="1:11" x14ac:dyDescent="0.25">
      <c r="A794" s="10">
        <v>1750</v>
      </c>
      <c r="B794" s="5">
        <v>125</v>
      </c>
      <c r="C794" s="5"/>
      <c r="I794" s="10">
        <v>1866</v>
      </c>
      <c r="J794" s="5">
        <v>2</v>
      </c>
      <c r="K794" s="5"/>
    </row>
    <row r="795" spans="1:11" x14ac:dyDescent="0.25">
      <c r="A795" s="10">
        <v>1751</v>
      </c>
      <c r="B795" s="5">
        <v>61</v>
      </c>
      <c r="C795" s="5"/>
      <c r="I795" s="10">
        <v>1867</v>
      </c>
      <c r="J795" s="5">
        <v>1</v>
      </c>
      <c r="K795" s="5"/>
    </row>
    <row r="796" spans="1:11" x14ac:dyDescent="0.25">
      <c r="A796" s="10">
        <v>1752</v>
      </c>
      <c r="B796" s="5">
        <v>90</v>
      </c>
      <c r="C796" s="5"/>
      <c r="I796" s="10">
        <v>1868</v>
      </c>
      <c r="J796" s="5">
        <v>17</v>
      </c>
      <c r="K796" s="5"/>
    </row>
    <row r="797" spans="1:11" x14ac:dyDescent="0.25">
      <c r="A797" s="10">
        <v>1753</v>
      </c>
      <c r="B797" s="5">
        <v>35</v>
      </c>
      <c r="C797" s="5"/>
      <c r="I797" s="10">
        <v>1869</v>
      </c>
      <c r="J797" s="5">
        <v>0</v>
      </c>
      <c r="K797" s="5"/>
    </row>
    <row r="798" spans="1:11" x14ac:dyDescent="0.25">
      <c r="A798" s="10">
        <v>1754</v>
      </c>
      <c r="B798" s="5">
        <v>90</v>
      </c>
      <c r="C798" s="5"/>
      <c r="I798" s="10">
        <v>1870</v>
      </c>
      <c r="J798" s="5">
        <v>11</v>
      </c>
      <c r="K798" s="5"/>
    </row>
    <row r="799" spans="1:11" x14ac:dyDescent="0.25">
      <c r="A799" s="10">
        <v>1755</v>
      </c>
      <c r="B799" s="5">
        <v>4</v>
      </c>
      <c r="C799" s="5"/>
      <c r="I799" s="10">
        <v>1871</v>
      </c>
      <c r="J799" s="5">
        <v>95</v>
      </c>
      <c r="K799" s="5"/>
    </row>
    <row r="800" spans="1:11" x14ac:dyDescent="0.25">
      <c r="A800" s="10">
        <v>1756</v>
      </c>
      <c r="B800" s="5">
        <v>120</v>
      </c>
      <c r="C800" s="5"/>
      <c r="I800" s="10">
        <v>1872</v>
      </c>
      <c r="J800" s="5">
        <v>13</v>
      </c>
      <c r="K800" s="5"/>
    </row>
    <row r="801" spans="1:11" x14ac:dyDescent="0.25">
      <c r="A801" s="10">
        <v>1757</v>
      </c>
      <c r="B801" s="5">
        <v>14</v>
      </c>
      <c r="C801" s="5"/>
      <c r="I801" s="10">
        <v>1873</v>
      </c>
      <c r="J801" s="5">
        <v>2</v>
      </c>
      <c r="K801" s="5"/>
    </row>
    <row r="802" spans="1:11" x14ac:dyDescent="0.25">
      <c r="A802" s="10">
        <v>1758</v>
      </c>
      <c r="B802" s="5">
        <v>27</v>
      </c>
      <c r="C802" s="5"/>
      <c r="I802" s="10">
        <v>1874</v>
      </c>
      <c r="J802" s="5">
        <v>2</v>
      </c>
      <c r="K802" s="5"/>
    </row>
    <row r="803" spans="1:11" x14ac:dyDescent="0.25">
      <c r="A803" s="10">
        <v>1759</v>
      </c>
      <c r="B803" s="5">
        <v>49</v>
      </c>
      <c r="C803" s="5"/>
      <c r="I803" s="10">
        <v>1875</v>
      </c>
      <c r="J803" s="5">
        <v>3</v>
      </c>
      <c r="K803" s="5"/>
    </row>
    <row r="804" spans="1:11" x14ac:dyDescent="0.25">
      <c r="A804" s="10">
        <v>1760</v>
      </c>
      <c r="B804" s="5">
        <v>102</v>
      </c>
      <c r="C804" s="5"/>
      <c r="I804" s="10">
        <v>1876</v>
      </c>
      <c r="J804" s="5">
        <v>0</v>
      </c>
      <c r="K804" s="5"/>
    </row>
    <row r="805" spans="1:11" x14ac:dyDescent="0.25">
      <c r="A805" s="10">
        <v>1761</v>
      </c>
      <c r="B805" s="5">
        <v>3</v>
      </c>
      <c r="C805" s="5"/>
      <c r="I805" s="10">
        <v>1877</v>
      </c>
      <c r="J805" s="5">
        <v>0</v>
      </c>
      <c r="K805" s="5"/>
    </row>
    <row r="806" spans="1:11" x14ac:dyDescent="0.25">
      <c r="A806" s="10">
        <v>1762</v>
      </c>
      <c r="B806" s="5">
        <v>25</v>
      </c>
      <c r="C806" s="5"/>
      <c r="I806" s="10">
        <v>1878</v>
      </c>
      <c r="J806" s="5">
        <v>0</v>
      </c>
      <c r="K806" s="5"/>
    </row>
    <row r="807" spans="1:11" x14ac:dyDescent="0.25">
      <c r="A807" s="10">
        <v>1763</v>
      </c>
      <c r="B807" s="5">
        <v>118</v>
      </c>
      <c r="C807" s="5"/>
      <c r="I807" s="10">
        <v>1879</v>
      </c>
      <c r="J807" s="5">
        <v>2</v>
      </c>
      <c r="K807" s="5"/>
    </row>
    <row r="808" spans="1:11" x14ac:dyDescent="0.25">
      <c r="A808" s="10">
        <v>1821</v>
      </c>
      <c r="B808" s="5">
        <v>57</v>
      </c>
      <c r="C808" s="5"/>
      <c r="I808" s="10">
        <v>1880</v>
      </c>
      <c r="J808" s="5">
        <v>24</v>
      </c>
      <c r="K808" s="5"/>
    </row>
    <row r="809" spans="1:11" x14ac:dyDescent="0.25">
      <c r="A809" s="10">
        <v>1822</v>
      </c>
      <c r="B809" s="5">
        <v>11</v>
      </c>
      <c r="C809" s="5"/>
      <c r="I809" s="10">
        <v>1901</v>
      </c>
      <c r="J809" s="5">
        <v>25</v>
      </c>
      <c r="K809" s="5"/>
    </row>
    <row r="810" spans="1:11" x14ac:dyDescent="0.25">
      <c r="A810" s="10">
        <v>1823</v>
      </c>
      <c r="B810" s="5">
        <v>33</v>
      </c>
      <c r="C810" s="5"/>
      <c r="I810" s="10">
        <v>1902</v>
      </c>
      <c r="J810" s="5">
        <v>3</v>
      </c>
      <c r="K810" s="5"/>
    </row>
    <row r="811" spans="1:11" x14ac:dyDescent="0.25">
      <c r="A811" s="10">
        <v>1824</v>
      </c>
      <c r="B811" s="5">
        <v>40</v>
      </c>
      <c r="C811" s="5"/>
      <c r="I811" s="10">
        <v>1903</v>
      </c>
      <c r="J811" s="5">
        <v>41</v>
      </c>
      <c r="K811" s="5"/>
    </row>
    <row r="812" spans="1:11" x14ac:dyDescent="0.25">
      <c r="A812" s="10">
        <v>1825</v>
      </c>
      <c r="B812" s="5">
        <v>50</v>
      </c>
      <c r="C812" s="5"/>
      <c r="I812" s="10">
        <v>1904</v>
      </c>
      <c r="J812" s="5">
        <v>2</v>
      </c>
      <c r="K812" s="5"/>
    </row>
    <row r="813" spans="1:11" x14ac:dyDescent="0.25">
      <c r="A813" s="10">
        <v>1826</v>
      </c>
      <c r="B813" s="5">
        <v>38</v>
      </c>
      <c r="C813" s="5"/>
      <c r="I813" s="10">
        <v>1905</v>
      </c>
      <c r="J813" s="5">
        <v>4</v>
      </c>
      <c r="K813" s="5"/>
    </row>
    <row r="814" spans="1:11" x14ac:dyDescent="0.25">
      <c r="A814" s="10">
        <v>1827</v>
      </c>
      <c r="B814" s="5">
        <v>96</v>
      </c>
      <c r="C814" s="5"/>
      <c r="I814" s="10">
        <v>1906</v>
      </c>
      <c r="J814" s="5">
        <v>99</v>
      </c>
      <c r="K814" s="5"/>
    </row>
    <row r="815" spans="1:11" x14ac:dyDescent="0.25">
      <c r="A815" s="10">
        <v>1828</v>
      </c>
      <c r="B815" s="5">
        <v>48</v>
      </c>
      <c r="C815" s="5"/>
      <c r="I815" s="10">
        <v>1907</v>
      </c>
      <c r="J815" s="5">
        <v>4</v>
      </c>
      <c r="K815" s="5"/>
    </row>
    <row r="816" spans="1:11" x14ac:dyDescent="0.25">
      <c r="A816" s="10">
        <v>1829</v>
      </c>
      <c r="B816" s="5">
        <v>33</v>
      </c>
      <c r="C816" s="5"/>
      <c r="I816" s="10">
        <v>1908</v>
      </c>
      <c r="J816" s="5">
        <v>4</v>
      </c>
      <c r="K816" s="5"/>
    </row>
    <row r="817" spans="1:11" x14ac:dyDescent="0.25">
      <c r="A817" s="10">
        <v>1830</v>
      </c>
      <c r="B817" s="5">
        <v>226</v>
      </c>
      <c r="C817" s="5"/>
      <c r="I817" s="10">
        <v>1909</v>
      </c>
      <c r="J817" s="5">
        <v>38</v>
      </c>
      <c r="K817" s="5"/>
    </row>
    <row r="818" spans="1:11" x14ac:dyDescent="0.25">
      <c r="A818" s="10">
        <v>1831</v>
      </c>
      <c r="B818" s="5">
        <v>14</v>
      </c>
      <c r="C818" s="5"/>
      <c r="I818" s="10">
        <v>1910</v>
      </c>
      <c r="J818" s="5">
        <v>285</v>
      </c>
      <c r="K818" s="5"/>
    </row>
    <row r="819" spans="1:11" x14ac:dyDescent="0.25">
      <c r="A819" s="10">
        <v>1832</v>
      </c>
      <c r="B819" s="5">
        <v>20</v>
      </c>
      <c r="C819" s="5"/>
      <c r="I819" s="10">
        <v>1911</v>
      </c>
      <c r="J819" s="5">
        <v>1</v>
      </c>
      <c r="K819" s="5"/>
    </row>
    <row r="820" spans="1:11" x14ac:dyDescent="0.25">
      <c r="A820" s="10">
        <v>1833</v>
      </c>
      <c r="B820" s="5">
        <v>25</v>
      </c>
      <c r="C820" s="5"/>
      <c r="I820" s="10">
        <v>1912</v>
      </c>
      <c r="J820" s="5">
        <v>42</v>
      </c>
      <c r="K820" s="5"/>
    </row>
    <row r="821" spans="1:11" x14ac:dyDescent="0.25">
      <c r="A821" s="10">
        <v>1834</v>
      </c>
      <c r="B821" s="5">
        <v>90</v>
      </c>
      <c r="C821" s="5"/>
      <c r="I821" s="10">
        <v>1913</v>
      </c>
      <c r="J821" s="5">
        <v>26</v>
      </c>
      <c r="K821" s="5"/>
    </row>
    <row r="822" spans="1:11" x14ac:dyDescent="0.25">
      <c r="A822" s="10">
        <v>1835</v>
      </c>
      <c r="B822" s="5">
        <v>11</v>
      </c>
      <c r="C822" s="5"/>
      <c r="I822" s="10">
        <v>1914</v>
      </c>
      <c r="J822" s="5">
        <v>2</v>
      </c>
      <c r="K822" s="5"/>
    </row>
    <row r="823" spans="1:11" x14ac:dyDescent="0.25">
      <c r="A823" s="10">
        <v>1836</v>
      </c>
      <c r="B823" s="5">
        <v>55</v>
      </c>
      <c r="C823" s="5"/>
      <c r="I823" s="10">
        <v>1915</v>
      </c>
      <c r="J823" s="5">
        <v>4</v>
      </c>
      <c r="K823" s="5"/>
    </row>
    <row r="824" spans="1:11" x14ac:dyDescent="0.25">
      <c r="A824" s="10">
        <v>1837</v>
      </c>
      <c r="B824" s="5">
        <v>30</v>
      </c>
      <c r="C824" s="5"/>
      <c r="I824" s="10">
        <v>1916</v>
      </c>
      <c r="J824" s="5">
        <v>6</v>
      </c>
      <c r="K824" s="5"/>
    </row>
    <row r="825" spans="1:11" x14ac:dyDescent="0.25">
      <c r="A825" s="10">
        <v>1838</v>
      </c>
      <c r="B825" s="5">
        <v>28</v>
      </c>
      <c r="C825" s="5"/>
      <c r="I825" s="10">
        <v>1917</v>
      </c>
      <c r="J825" s="5">
        <v>70</v>
      </c>
      <c r="K825" s="5"/>
    </row>
    <row r="826" spans="1:11" x14ac:dyDescent="0.25">
      <c r="A826" s="10">
        <v>1839</v>
      </c>
      <c r="B826" s="5">
        <v>45</v>
      </c>
      <c r="C826" s="5"/>
      <c r="I826" s="10">
        <v>1918</v>
      </c>
      <c r="J826" s="5">
        <v>9</v>
      </c>
      <c r="K826" s="5"/>
    </row>
    <row r="827" spans="1:11" x14ac:dyDescent="0.25">
      <c r="A827" s="10">
        <v>1840</v>
      </c>
      <c r="B827" s="5">
        <v>13</v>
      </c>
      <c r="C827" s="5"/>
      <c r="I827" s="10">
        <v>1919</v>
      </c>
      <c r="J827" s="5">
        <v>8</v>
      </c>
      <c r="K827" s="5"/>
    </row>
    <row r="828" spans="1:11" x14ac:dyDescent="0.25">
      <c r="A828" s="10">
        <v>1841</v>
      </c>
      <c r="B828" s="5">
        <v>40</v>
      </c>
      <c r="C828" s="5"/>
      <c r="I828" s="10">
        <v>1920</v>
      </c>
      <c r="J828" s="5">
        <v>105</v>
      </c>
      <c r="K828" s="5"/>
    </row>
    <row r="829" spans="1:11" x14ac:dyDescent="0.25">
      <c r="A829" s="10">
        <v>1842</v>
      </c>
      <c r="B829" s="5">
        <v>21</v>
      </c>
      <c r="C829" s="5"/>
      <c r="I829" s="10">
        <v>1981</v>
      </c>
      <c r="J829" s="5">
        <v>12</v>
      </c>
      <c r="K829" s="5"/>
    </row>
    <row r="830" spans="1:11" x14ac:dyDescent="0.25">
      <c r="A830" s="10">
        <v>1843</v>
      </c>
      <c r="B830" s="5">
        <v>134</v>
      </c>
      <c r="C830" s="5"/>
      <c r="I830" s="10">
        <v>1982</v>
      </c>
      <c r="J830" s="5">
        <v>0</v>
      </c>
      <c r="K830" s="5"/>
    </row>
    <row r="831" spans="1:11" x14ac:dyDescent="0.25">
      <c r="A831" s="10">
        <v>1844</v>
      </c>
      <c r="B831" s="5">
        <v>20</v>
      </c>
      <c r="C831" s="5"/>
      <c r="I831" s="10">
        <v>1983</v>
      </c>
      <c r="J831" s="5">
        <v>16</v>
      </c>
      <c r="K831" s="5"/>
    </row>
    <row r="832" spans="1:11" x14ac:dyDescent="0.25">
      <c r="A832" s="10">
        <v>1845</v>
      </c>
      <c r="B832" s="5">
        <v>19</v>
      </c>
      <c r="C832" s="5"/>
      <c r="I832" s="10">
        <v>1984</v>
      </c>
      <c r="J832" s="5">
        <v>7</v>
      </c>
      <c r="K832" s="5"/>
    </row>
    <row r="833" spans="1:11" x14ac:dyDescent="0.25">
      <c r="A833" s="10">
        <v>1846</v>
      </c>
      <c r="B833" s="5">
        <v>209</v>
      </c>
      <c r="C833" s="5"/>
      <c r="I833" s="10">
        <v>1985</v>
      </c>
      <c r="J833" s="5">
        <v>4</v>
      </c>
      <c r="K833" s="5"/>
    </row>
    <row r="834" spans="1:11" x14ac:dyDescent="0.25">
      <c r="A834" s="10">
        <v>1847</v>
      </c>
      <c r="B834" s="5">
        <v>38</v>
      </c>
      <c r="C834" s="5"/>
      <c r="I834" s="10">
        <v>1986</v>
      </c>
      <c r="J834" s="5">
        <v>1</v>
      </c>
      <c r="K834" s="5"/>
    </row>
    <row r="835" spans="1:11" x14ac:dyDescent="0.25">
      <c r="A835" s="10">
        <v>1848</v>
      </c>
      <c r="B835" s="5">
        <v>24</v>
      </c>
      <c r="C835" s="5"/>
      <c r="I835" s="10">
        <v>1987</v>
      </c>
      <c r="J835" s="5">
        <v>28</v>
      </c>
      <c r="K835" s="5"/>
    </row>
    <row r="836" spans="1:11" x14ac:dyDescent="0.25">
      <c r="A836" s="10">
        <v>1849</v>
      </c>
      <c r="B836" s="5">
        <v>8</v>
      </c>
      <c r="C836" s="5"/>
      <c r="I836" s="10">
        <v>1988</v>
      </c>
      <c r="J836" s="5">
        <v>1</v>
      </c>
      <c r="K836" s="5"/>
    </row>
    <row r="837" spans="1:11" x14ac:dyDescent="0.25">
      <c r="A837" s="10">
        <v>1850</v>
      </c>
      <c r="B837" s="5">
        <v>179</v>
      </c>
      <c r="C837" s="5"/>
      <c r="I837" s="10">
        <v>1989</v>
      </c>
      <c r="J837" s="5">
        <v>1</v>
      </c>
      <c r="K837" s="5"/>
    </row>
    <row r="838" spans="1:11" x14ac:dyDescent="0.25">
      <c r="A838" s="10">
        <v>1851</v>
      </c>
      <c r="B838" s="5">
        <v>26</v>
      </c>
      <c r="C838" s="5"/>
      <c r="I838" s="10">
        <v>1990</v>
      </c>
      <c r="J838" s="5">
        <v>5</v>
      </c>
      <c r="K838" s="5"/>
    </row>
    <row r="839" spans="1:11" x14ac:dyDescent="0.25">
      <c r="A839" s="10">
        <v>1852</v>
      </c>
      <c r="B839" s="5">
        <v>131</v>
      </c>
      <c r="C839" s="5"/>
      <c r="I839" s="10">
        <v>1991</v>
      </c>
      <c r="J839" s="5">
        <v>3</v>
      </c>
      <c r="K839" s="5"/>
    </row>
    <row r="840" spans="1:11" x14ac:dyDescent="0.25">
      <c r="A840" s="10">
        <v>1853</v>
      </c>
      <c r="B840" s="5">
        <v>14</v>
      </c>
      <c r="C840" s="5"/>
      <c r="I840" s="10">
        <v>1992</v>
      </c>
      <c r="J840" s="5">
        <v>2</v>
      </c>
      <c r="K840" s="5"/>
    </row>
    <row r="841" spans="1:11" x14ac:dyDescent="0.25">
      <c r="A841" s="10">
        <v>1854</v>
      </c>
      <c r="B841" s="5">
        <v>174</v>
      </c>
      <c r="C841" s="5"/>
      <c r="I841" s="10">
        <v>1993</v>
      </c>
      <c r="J841" s="5">
        <v>0</v>
      </c>
      <c r="K841" s="5"/>
    </row>
    <row r="842" spans="1:11" x14ac:dyDescent="0.25">
      <c r="A842" s="10">
        <v>1855</v>
      </c>
      <c r="B842" s="5">
        <v>191</v>
      </c>
      <c r="C842" s="5"/>
      <c r="I842" s="10">
        <v>1994</v>
      </c>
      <c r="J842" s="5">
        <v>0</v>
      </c>
      <c r="K842" s="5"/>
    </row>
    <row r="843" spans="1:11" x14ac:dyDescent="0.25">
      <c r="A843" s="10">
        <v>1856</v>
      </c>
      <c r="B843" s="5">
        <v>38</v>
      </c>
      <c r="C843" s="5"/>
      <c r="I843" s="10">
        <v>1995</v>
      </c>
      <c r="J843" s="5">
        <v>3</v>
      </c>
      <c r="K843" s="5"/>
    </row>
    <row r="844" spans="1:11" x14ac:dyDescent="0.25">
      <c r="A844" s="10">
        <v>1857</v>
      </c>
      <c r="B844" s="5">
        <v>22</v>
      </c>
      <c r="C844" s="5"/>
      <c r="I844" s="10">
        <v>1996</v>
      </c>
      <c r="J844" s="5">
        <v>0</v>
      </c>
      <c r="K844" s="5"/>
    </row>
    <row r="845" spans="1:11" x14ac:dyDescent="0.25">
      <c r="A845" s="10">
        <v>1858</v>
      </c>
      <c r="B845" s="5">
        <v>149</v>
      </c>
      <c r="C845" s="5"/>
      <c r="I845" s="10">
        <v>1997</v>
      </c>
      <c r="J845" s="5">
        <v>0</v>
      </c>
      <c r="K845" s="5"/>
    </row>
    <row r="846" spans="1:11" x14ac:dyDescent="0.25">
      <c r="A846" s="10">
        <v>1859</v>
      </c>
      <c r="B846" s="5">
        <v>56</v>
      </c>
      <c r="C846" s="5"/>
      <c r="I846" s="10">
        <v>1998</v>
      </c>
      <c r="J846" s="5">
        <v>3</v>
      </c>
      <c r="K846" s="5"/>
    </row>
    <row r="847" spans="1:11" x14ac:dyDescent="0.25">
      <c r="A847" s="10">
        <v>1860</v>
      </c>
      <c r="B847" s="5">
        <v>19</v>
      </c>
      <c r="C847" s="5"/>
      <c r="I847" s="10">
        <v>1999</v>
      </c>
      <c r="J847" s="5">
        <v>7</v>
      </c>
      <c r="K847" s="5"/>
    </row>
    <row r="848" spans="1:11" x14ac:dyDescent="0.25">
      <c r="A848" s="10">
        <v>1881</v>
      </c>
      <c r="B848" s="5">
        <v>70</v>
      </c>
      <c r="C848" s="5"/>
      <c r="I848" s="10">
        <v>2000</v>
      </c>
      <c r="J848" s="5">
        <v>25</v>
      </c>
      <c r="K848" s="5"/>
    </row>
    <row r="849" spans="1:11" x14ac:dyDescent="0.25">
      <c r="A849" s="10">
        <v>1882</v>
      </c>
      <c r="B849" s="5">
        <v>81</v>
      </c>
      <c r="C849" s="5"/>
      <c r="I849" s="10">
        <v>2121</v>
      </c>
      <c r="J849" s="5">
        <v>10</v>
      </c>
      <c r="K849" s="5"/>
    </row>
    <row r="850" spans="1:11" x14ac:dyDescent="0.25">
      <c r="A850" s="10">
        <v>1883</v>
      </c>
      <c r="B850" s="5">
        <v>32</v>
      </c>
      <c r="C850" s="5"/>
      <c r="I850" s="10">
        <v>2122</v>
      </c>
      <c r="J850" s="5">
        <v>3</v>
      </c>
      <c r="K850" s="5"/>
    </row>
    <row r="851" spans="1:11" x14ac:dyDescent="0.25">
      <c r="A851" s="10">
        <v>1884</v>
      </c>
      <c r="B851" s="5">
        <v>26</v>
      </c>
      <c r="C851" s="5"/>
      <c r="I851" s="10">
        <v>2123</v>
      </c>
      <c r="J851" s="5">
        <v>5</v>
      </c>
      <c r="K851" s="5"/>
    </row>
    <row r="852" spans="1:11" x14ac:dyDescent="0.25">
      <c r="A852" s="10">
        <v>1885</v>
      </c>
      <c r="B852" s="5">
        <v>105</v>
      </c>
      <c r="C852" s="5"/>
      <c r="I852" s="10">
        <v>2124</v>
      </c>
      <c r="J852" s="5">
        <v>5</v>
      </c>
      <c r="K852" s="5"/>
    </row>
    <row r="853" spans="1:11" x14ac:dyDescent="0.25">
      <c r="A853" s="10">
        <v>1886</v>
      </c>
      <c r="B853" s="5">
        <v>29</v>
      </c>
      <c r="C853" s="5"/>
      <c r="I853" s="10">
        <v>2125</v>
      </c>
      <c r="J853" s="5">
        <v>27</v>
      </c>
      <c r="K853" s="5"/>
    </row>
    <row r="854" spans="1:11" x14ac:dyDescent="0.25">
      <c r="A854" s="10">
        <v>1887</v>
      </c>
      <c r="B854" s="5">
        <v>8</v>
      </c>
      <c r="C854" s="5"/>
      <c r="I854" s="10">
        <v>2126</v>
      </c>
      <c r="J854" s="5">
        <v>2</v>
      </c>
      <c r="K854" s="5"/>
    </row>
    <row r="855" spans="1:11" x14ac:dyDescent="0.25">
      <c r="A855" s="10">
        <v>1888</v>
      </c>
      <c r="B855" s="5">
        <v>89</v>
      </c>
      <c r="C855" s="5"/>
      <c r="I855" s="10">
        <v>2127</v>
      </c>
      <c r="J855" s="5">
        <v>236</v>
      </c>
      <c r="K855" s="5"/>
    </row>
    <row r="856" spans="1:11" x14ac:dyDescent="0.25">
      <c r="A856" s="10">
        <v>1889</v>
      </c>
      <c r="B856" s="5">
        <v>44</v>
      </c>
      <c r="C856" s="5"/>
      <c r="I856" s="10">
        <v>2128</v>
      </c>
      <c r="J856" s="5">
        <v>1</v>
      </c>
      <c r="K856" s="5"/>
    </row>
    <row r="857" spans="1:11" x14ac:dyDescent="0.25">
      <c r="A857" s="10">
        <v>1890</v>
      </c>
      <c r="B857" s="5">
        <v>246</v>
      </c>
      <c r="C857" s="5"/>
      <c r="I857" s="10">
        <v>2129</v>
      </c>
      <c r="J857" s="5">
        <v>12</v>
      </c>
      <c r="K857" s="5"/>
    </row>
    <row r="858" spans="1:11" x14ac:dyDescent="0.25">
      <c r="A858" s="10">
        <v>1891</v>
      </c>
      <c r="B858" s="5">
        <v>120</v>
      </c>
      <c r="C858" s="5"/>
      <c r="I858" s="10">
        <v>2130</v>
      </c>
      <c r="J858" s="5">
        <v>4</v>
      </c>
      <c r="K858" s="5"/>
    </row>
    <row r="859" spans="1:11" x14ac:dyDescent="0.25">
      <c r="A859" s="10">
        <v>1892</v>
      </c>
      <c r="B859" s="5">
        <v>26</v>
      </c>
      <c r="C859" s="5"/>
      <c r="I859" s="10">
        <v>2131</v>
      </c>
      <c r="J859" s="5">
        <v>3</v>
      </c>
      <c r="K859" s="5"/>
    </row>
    <row r="860" spans="1:11" x14ac:dyDescent="0.25">
      <c r="A860" s="10">
        <v>1893</v>
      </c>
      <c r="B860" s="5">
        <v>45</v>
      </c>
      <c r="C860" s="5"/>
      <c r="I860" s="10">
        <v>2132</v>
      </c>
      <c r="J860" s="5">
        <v>99</v>
      </c>
      <c r="K860" s="5"/>
    </row>
    <row r="861" spans="1:11" x14ac:dyDescent="0.25">
      <c r="A861" s="10">
        <v>1894</v>
      </c>
      <c r="B861" s="5">
        <v>20</v>
      </c>
      <c r="C861" s="5"/>
      <c r="I861" s="10">
        <v>2133</v>
      </c>
      <c r="J861" s="5">
        <v>3</v>
      </c>
      <c r="K861" s="5"/>
    </row>
    <row r="862" spans="1:11" x14ac:dyDescent="0.25">
      <c r="A862" s="10">
        <v>1895</v>
      </c>
      <c r="B862" s="5">
        <v>47</v>
      </c>
      <c r="C862" s="5"/>
      <c r="I862" s="10">
        <v>2134</v>
      </c>
      <c r="J862" s="5">
        <v>3</v>
      </c>
      <c r="K862" s="5"/>
    </row>
    <row r="863" spans="1:11" x14ac:dyDescent="0.25">
      <c r="A863" s="10">
        <v>1896</v>
      </c>
      <c r="B863" s="5">
        <v>13</v>
      </c>
      <c r="C863" s="5"/>
      <c r="I863" s="10">
        <v>2135</v>
      </c>
      <c r="J863" s="5">
        <v>22</v>
      </c>
      <c r="K863" s="5"/>
    </row>
    <row r="864" spans="1:11" x14ac:dyDescent="0.25">
      <c r="A864" s="10">
        <v>1897</v>
      </c>
      <c r="B864" s="5">
        <v>183</v>
      </c>
      <c r="C864" s="5"/>
      <c r="I864" s="10">
        <v>2136</v>
      </c>
      <c r="J864" s="5">
        <v>4</v>
      </c>
      <c r="K864" s="5"/>
    </row>
    <row r="865" spans="1:11" x14ac:dyDescent="0.25">
      <c r="A865" s="10">
        <v>1898</v>
      </c>
      <c r="B865" s="5">
        <v>21</v>
      </c>
      <c r="C865" s="5"/>
      <c r="I865" s="10">
        <v>2137</v>
      </c>
      <c r="J865" s="5">
        <v>534</v>
      </c>
      <c r="K865" s="5"/>
    </row>
    <row r="866" spans="1:11" x14ac:dyDescent="0.25">
      <c r="A866" s="10">
        <v>1899</v>
      </c>
      <c r="B866" s="5">
        <v>42</v>
      </c>
      <c r="C866" s="5"/>
      <c r="I866" s="10">
        <v>2138</v>
      </c>
      <c r="J866" s="5">
        <v>12</v>
      </c>
      <c r="K866" s="5"/>
    </row>
    <row r="867" spans="1:11" x14ac:dyDescent="0.25">
      <c r="A867" s="10">
        <v>1900</v>
      </c>
      <c r="B867" s="5">
        <v>54</v>
      </c>
      <c r="C867" s="5"/>
      <c r="I867" s="10">
        <v>2139</v>
      </c>
      <c r="J867" s="5">
        <v>56</v>
      </c>
      <c r="K867" s="5"/>
    </row>
    <row r="868" spans="1:11" x14ac:dyDescent="0.25">
      <c r="A868" s="10">
        <v>1921</v>
      </c>
      <c r="B868" s="5">
        <v>38</v>
      </c>
      <c r="C868" s="5"/>
      <c r="I868" s="10">
        <v>2140</v>
      </c>
      <c r="J868" s="5">
        <v>11</v>
      </c>
      <c r="K868" s="5"/>
    </row>
    <row r="869" spans="1:11" x14ac:dyDescent="0.25">
      <c r="A869" s="10">
        <v>1922</v>
      </c>
      <c r="B869" s="5">
        <v>64</v>
      </c>
      <c r="C869" s="5"/>
      <c r="I869" s="10">
        <v>2141</v>
      </c>
      <c r="J869" s="5">
        <v>0</v>
      </c>
      <c r="K869" s="5"/>
    </row>
    <row r="870" spans="1:11" x14ac:dyDescent="0.25">
      <c r="A870" s="10">
        <v>1923</v>
      </c>
      <c r="B870" s="5">
        <v>13</v>
      </c>
      <c r="C870" s="5"/>
      <c r="I870" s="10">
        <v>2142</v>
      </c>
      <c r="J870" s="5">
        <v>12</v>
      </c>
      <c r="K870" s="5"/>
    </row>
    <row r="871" spans="1:11" x14ac:dyDescent="0.25">
      <c r="A871" s="10">
        <v>1924</v>
      </c>
      <c r="B871" s="5">
        <v>33</v>
      </c>
      <c r="C871" s="5"/>
      <c r="I871" s="10">
        <v>2143</v>
      </c>
      <c r="J871" s="5">
        <v>5</v>
      </c>
      <c r="K871" s="5"/>
    </row>
    <row r="872" spans="1:11" x14ac:dyDescent="0.25">
      <c r="A872" s="10">
        <v>1925</v>
      </c>
      <c r="B872" s="5">
        <v>52</v>
      </c>
      <c r="C872" s="5"/>
      <c r="I872" s="10">
        <v>2144</v>
      </c>
      <c r="J872" s="5">
        <v>24</v>
      </c>
      <c r="K872" s="5"/>
    </row>
    <row r="873" spans="1:11" x14ac:dyDescent="0.25">
      <c r="A873" s="10">
        <v>1926</v>
      </c>
      <c r="B873" s="5">
        <v>107</v>
      </c>
      <c r="C873" s="5"/>
      <c r="I873" s="10">
        <v>2145</v>
      </c>
      <c r="J873" s="5">
        <v>89</v>
      </c>
      <c r="K873" s="5"/>
    </row>
    <row r="874" spans="1:11" x14ac:dyDescent="0.25">
      <c r="A874" s="10">
        <v>1927</v>
      </c>
      <c r="B874" s="5">
        <v>11</v>
      </c>
      <c r="C874" s="5"/>
      <c r="I874" s="10">
        <v>2146</v>
      </c>
      <c r="J874" s="5">
        <v>1</v>
      </c>
      <c r="K874" s="5"/>
    </row>
    <row r="875" spans="1:11" x14ac:dyDescent="0.25">
      <c r="A875" s="10">
        <v>1928</v>
      </c>
      <c r="B875" s="5">
        <v>34</v>
      </c>
      <c r="C875" s="5"/>
      <c r="I875" s="10">
        <v>2147</v>
      </c>
      <c r="J875" s="5">
        <v>55</v>
      </c>
      <c r="K875" s="5"/>
    </row>
    <row r="876" spans="1:11" x14ac:dyDescent="0.25">
      <c r="A876" s="10">
        <v>1929</v>
      </c>
      <c r="B876" s="5">
        <v>75</v>
      </c>
      <c r="C876" s="5"/>
      <c r="I876" s="10">
        <v>2148</v>
      </c>
      <c r="J876" s="5">
        <v>2</v>
      </c>
      <c r="K876" s="5"/>
    </row>
    <row r="877" spans="1:11" x14ac:dyDescent="0.25">
      <c r="A877" s="10">
        <v>1930</v>
      </c>
      <c r="B877" s="5">
        <v>26</v>
      </c>
      <c r="C877" s="5"/>
      <c r="I877" s="10">
        <v>2149</v>
      </c>
      <c r="J877" s="5">
        <v>0</v>
      </c>
      <c r="K877" s="5"/>
    </row>
    <row r="878" spans="1:11" x14ac:dyDescent="0.25">
      <c r="A878" s="10">
        <v>1931</v>
      </c>
      <c r="B878" s="5">
        <v>50</v>
      </c>
      <c r="C878" s="5"/>
      <c r="I878" s="10">
        <v>2150</v>
      </c>
      <c r="J878" s="5">
        <v>4</v>
      </c>
      <c r="K878" s="5"/>
    </row>
    <row r="879" spans="1:11" x14ac:dyDescent="0.25">
      <c r="A879" s="10">
        <v>1932</v>
      </c>
      <c r="B879" s="5">
        <v>80</v>
      </c>
      <c r="C879" s="5"/>
      <c r="I879" s="10">
        <v>2151</v>
      </c>
      <c r="J879" s="5">
        <v>6</v>
      </c>
      <c r="K879" s="5"/>
    </row>
    <row r="880" spans="1:11" x14ac:dyDescent="0.25">
      <c r="A880" s="10">
        <v>1933</v>
      </c>
      <c r="B880" s="5">
        <v>110</v>
      </c>
      <c r="C880" s="5"/>
      <c r="I880" s="10">
        <v>2152</v>
      </c>
      <c r="J880" s="5">
        <v>4</v>
      </c>
      <c r="K880" s="5"/>
    </row>
    <row r="881" spans="1:11" x14ac:dyDescent="0.25">
      <c r="A881" s="10">
        <v>1934</v>
      </c>
      <c r="B881" s="5">
        <v>77</v>
      </c>
      <c r="C881" s="5"/>
      <c r="I881" s="10">
        <v>2153</v>
      </c>
      <c r="J881" s="5">
        <v>4</v>
      </c>
      <c r="K881" s="5"/>
    </row>
    <row r="882" spans="1:11" x14ac:dyDescent="0.25">
      <c r="A882" s="10">
        <v>1935</v>
      </c>
      <c r="B882" s="5">
        <v>50</v>
      </c>
      <c r="C882" s="5"/>
      <c r="I882" s="10">
        <v>2154</v>
      </c>
      <c r="J882" s="5">
        <v>2</v>
      </c>
      <c r="K882" s="5"/>
    </row>
    <row r="883" spans="1:11" x14ac:dyDescent="0.25">
      <c r="A883" s="10">
        <v>1936</v>
      </c>
      <c r="B883" s="5">
        <v>145</v>
      </c>
      <c r="C883" s="5"/>
      <c r="I883" s="10">
        <v>2155</v>
      </c>
      <c r="J883" s="5">
        <v>5</v>
      </c>
      <c r="K883" s="5"/>
    </row>
    <row r="884" spans="1:11" x14ac:dyDescent="0.25">
      <c r="A884" s="10">
        <v>1937</v>
      </c>
      <c r="B884" s="5">
        <v>29</v>
      </c>
      <c r="C884" s="5"/>
      <c r="I884" s="10">
        <v>2156</v>
      </c>
      <c r="J884" s="5">
        <v>83</v>
      </c>
      <c r="K884" s="5"/>
    </row>
    <row r="885" spans="1:11" x14ac:dyDescent="0.25">
      <c r="A885" s="10">
        <v>1938</v>
      </c>
      <c r="B885" s="5">
        <v>114</v>
      </c>
      <c r="C885" s="5"/>
      <c r="I885" s="10">
        <v>2157</v>
      </c>
      <c r="J885" s="5">
        <v>57</v>
      </c>
      <c r="K885" s="5"/>
    </row>
    <row r="886" spans="1:11" x14ac:dyDescent="0.25">
      <c r="A886" s="10">
        <v>1939</v>
      </c>
      <c r="B886" s="5">
        <v>96</v>
      </c>
      <c r="C886" s="5"/>
      <c r="I886" s="10">
        <v>2158</v>
      </c>
      <c r="J886" s="5">
        <v>311</v>
      </c>
      <c r="K886" s="5"/>
    </row>
    <row r="887" spans="1:11" x14ac:dyDescent="0.25">
      <c r="A887" s="10">
        <v>1940</v>
      </c>
      <c r="B887" s="5">
        <v>31</v>
      </c>
      <c r="C887" s="5"/>
      <c r="I887" s="10">
        <v>2159</v>
      </c>
      <c r="J887" s="5">
        <v>2</v>
      </c>
      <c r="K887" s="5"/>
    </row>
    <row r="888" spans="1:11" x14ac:dyDescent="0.25">
      <c r="A888" s="10">
        <v>1941</v>
      </c>
      <c r="B888" s="5">
        <v>4883</v>
      </c>
      <c r="C888" s="5"/>
      <c r="I888" s="10">
        <v>2160</v>
      </c>
      <c r="J888" s="5">
        <v>16</v>
      </c>
      <c r="K888" s="5"/>
    </row>
    <row r="889" spans="1:11" x14ac:dyDescent="0.25">
      <c r="A889" s="10">
        <v>1942</v>
      </c>
      <c r="B889" s="5">
        <v>95</v>
      </c>
      <c r="C889" s="5"/>
      <c r="I889" s="10">
        <v>2401</v>
      </c>
      <c r="J889" s="5">
        <v>9</v>
      </c>
      <c r="K889" s="5"/>
    </row>
    <row r="890" spans="1:11" x14ac:dyDescent="0.25">
      <c r="A890" s="10">
        <v>1943</v>
      </c>
      <c r="B890" s="5">
        <v>2478</v>
      </c>
      <c r="C890" s="5"/>
      <c r="I890" s="10">
        <v>2402</v>
      </c>
      <c r="J890" s="5">
        <v>1</v>
      </c>
      <c r="K890" s="5"/>
    </row>
    <row r="891" spans="1:11" x14ac:dyDescent="0.25">
      <c r="A891" s="10">
        <v>1944</v>
      </c>
      <c r="B891" s="5">
        <v>1789</v>
      </c>
      <c r="C891" s="5"/>
      <c r="I891" s="10">
        <v>2403</v>
      </c>
      <c r="J891" s="5">
        <v>12</v>
      </c>
      <c r="K891" s="5"/>
    </row>
    <row r="892" spans="1:11" x14ac:dyDescent="0.25">
      <c r="A892" s="10">
        <v>1945</v>
      </c>
      <c r="B892" s="5">
        <v>680</v>
      </c>
      <c r="C892" s="5"/>
      <c r="I892" s="10">
        <v>2404</v>
      </c>
      <c r="J892" s="5">
        <v>0</v>
      </c>
      <c r="K892" s="5"/>
    </row>
    <row r="893" spans="1:11" x14ac:dyDescent="0.25">
      <c r="A893" s="10">
        <v>1946</v>
      </c>
      <c r="B893" s="5">
        <v>70</v>
      </c>
      <c r="C893" s="5"/>
      <c r="I893" s="10">
        <v>2405</v>
      </c>
      <c r="J893" s="5">
        <v>20</v>
      </c>
      <c r="K893" s="5"/>
    </row>
    <row r="894" spans="1:11" x14ac:dyDescent="0.25">
      <c r="A894" s="10">
        <v>1947</v>
      </c>
      <c r="B894" s="5">
        <v>23</v>
      </c>
      <c r="C894" s="5"/>
      <c r="I894" s="10">
        <v>2406</v>
      </c>
      <c r="J894" s="5">
        <v>16</v>
      </c>
      <c r="K894" s="5"/>
    </row>
    <row r="895" spans="1:11" x14ac:dyDescent="0.25">
      <c r="A895" s="10">
        <v>1948</v>
      </c>
      <c r="B895" s="5">
        <v>4245</v>
      </c>
      <c r="C895" s="5"/>
      <c r="I895" s="10">
        <v>2407</v>
      </c>
      <c r="J895" s="5">
        <v>33</v>
      </c>
      <c r="K895" s="5"/>
    </row>
    <row r="896" spans="1:11" x14ac:dyDescent="0.25">
      <c r="A896" s="10">
        <v>1949</v>
      </c>
      <c r="B896" s="5">
        <v>943</v>
      </c>
      <c r="C896" s="5"/>
      <c r="I896" s="10">
        <v>2408</v>
      </c>
      <c r="J896" s="5">
        <v>2</v>
      </c>
      <c r="K896" s="5"/>
    </row>
    <row r="897" spans="1:11" x14ac:dyDescent="0.25">
      <c r="A897" s="10">
        <v>1950</v>
      </c>
      <c r="B897" s="5">
        <v>1876</v>
      </c>
      <c r="C897" s="5"/>
      <c r="I897" s="10">
        <v>2409</v>
      </c>
      <c r="J897" s="5">
        <v>6</v>
      </c>
      <c r="K897" s="5"/>
    </row>
    <row r="898" spans="1:11" x14ac:dyDescent="0.25">
      <c r="A898" s="10">
        <v>1951</v>
      </c>
      <c r="B898" s="5">
        <v>834</v>
      </c>
      <c r="C898" s="5"/>
      <c r="I898" s="10">
        <v>2410</v>
      </c>
      <c r="J898" s="5">
        <v>0</v>
      </c>
      <c r="K898" s="5"/>
    </row>
    <row r="899" spans="1:11" x14ac:dyDescent="0.25">
      <c r="A899" s="10">
        <v>1952</v>
      </c>
      <c r="B899" s="5">
        <v>682</v>
      </c>
      <c r="C899" s="5"/>
      <c r="I899" s="10">
        <v>2411</v>
      </c>
      <c r="J899" s="5">
        <v>3</v>
      </c>
      <c r="K899" s="5"/>
    </row>
    <row r="900" spans="1:11" x14ac:dyDescent="0.25">
      <c r="A900" s="10">
        <v>1953</v>
      </c>
      <c r="B900" s="5">
        <v>147</v>
      </c>
      <c r="C900" s="5"/>
      <c r="I900" s="10">
        <v>2412</v>
      </c>
      <c r="J900" s="5">
        <v>0</v>
      </c>
      <c r="K900" s="5"/>
    </row>
    <row r="901" spans="1:11" x14ac:dyDescent="0.25">
      <c r="A901" s="10">
        <v>1954</v>
      </c>
      <c r="B901" s="5">
        <v>415</v>
      </c>
      <c r="C901" s="5"/>
      <c r="I901" s="10">
        <v>2413</v>
      </c>
      <c r="J901" s="5">
        <v>3</v>
      </c>
      <c r="K901" s="5"/>
    </row>
    <row r="902" spans="1:11" x14ac:dyDescent="0.25">
      <c r="A902" s="10">
        <v>1955</v>
      </c>
      <c r="B902" s="5">
        <v>290</v>
      </c>
      <c r="C902" s="5"/>
      <c r="I902" s="10">
        <v>2414</v>
      </c>
      <c r="J902" s="5">
        <v>13</v>
      </c>
      <c r="K902" s="5"/>
    </row>
    <row r="903" spans="1:11" x14ac:dyDescent="0.25">
      <c r="A903" s="10">
        <v>1956</v>
      </c>
      <c r="B903" s="5">
        <v>365</v>
      </c>
      <c r="C903" s="5"/>
      <c r="I903" s="10">
        <v>2415</v>
      </c>
      <c r="J903" s="5">
        <v>6</v>
      </c>
      <c r="K903" s="5"/>
    </row>
    <row r="904" spans="1:11" x14ac:dyDescent="0.25">
      <c r="A904" s="10">
        <v>1957</v>
      </c>
      <c r="B904" s="5">
        <v>660</v>
      </c>
      <c r="C904" s="5"/>
      <c r="I904" s="10">
        <v>2416</v>
      </c>
      <c r="J904" s="5">
        <v>1</v>
      </c>
      <c r="K904" s="5"/>
    </row>
    <row r="905" spans="1:11" x14ac:dyDescent="0.25">
      <c r="A905" s="10">
        <v>1958</v>
      </c>
      <c r="B905" s="5">
        <v>1356</v>
      </c>
      <c r="C905" s="5"/>
      <c r="I905" s="10">
        <v>2417</v>
      </c>
      <c r="J905" s="5">
        <v>0</v>
      </c>
      <c r="K905" s="5"/>
    </row>
    <row r="906" spans="1:11" x14ac:dyDescent="0.25">
      <c r="A906" s="10">
        <v>1959</v>
      </c>
      <c r="B906" s="5">
        <v>424</v>
      </c>
      <c r="C906" s="5"/>
      <c r="I906" s="10">
        <v>2418</v>
      </c>
      <c r="J906" s="5">
        <v>5</v>
      </c>
      <c r="K906" s="5"/>
    </row>
    <row r="907" spans="1:11" x14ac:dyDescent="0.25">
      <c r="A907" s="10">
        <v>1960</v>
      </c>
      <c r="B907" s="5">
        <v>33</v>
      </c>
      <c r="C907" s="5"/>
      <c r="I907" s="10">
        <v>2419</v>
      </c>
      <c r="J907" s="5">
        <v>0</v>
      </c>
      <c r="K907" s="5"/>
    </row>
    <row r="908" spans="1:11" x14ac:dyDescent="0.25">
      <c r="A908" s="10">
        <v>1961</v>
      </c>
      <c r="B908" s="5">
        <v>1633</v>
      </c>
      <c r="C908" s="5"/>
      <c r="I908" s="10">
        <v>2420</v>
      </c>
      <c r="J908" s="5">
        <v>36</v>
      </c>
      <c r="K908" s="5"/>
    </row>
    <row r="909" spans="1:11" x14ac:dyDescent="0.25">
      <c r="A909" s="10">
        <v>1962</v>
      </c>
      <c r="B909" s="5">
        <v>306</v>
      </c>
      <c r="C909" s="5"/>
      <c r="I909" s="10">
        <v>2421</v>
      </c>
      <c r="J909" s="5">
        <v>1</v>
      </c>
      <c r="K909" s="5"/>
    </row>
    <row r="910" spans="1:11" x14ac:dyDescent="0.25">
      <c r="A910" s="10">
        <v>1963</v>
      </c>
      <c r="B910" s="5">
        <v>205</v>
      </c>
      <c r="C910" s="5"/>
      <c r="I910" s="10">
        <v>2422</v>
      </c>
      <c r="J910" s="5">
        <v>1</v>
      </c>
      <c r="K910" s="5"/>
    </row>
    <row r="911" spans="1:11" x14ac:dyDescent="0.25">
      <c r="A911" s="10">
        <v>1964</v>
      </c>
      <c r="B911" s="5">
        <v>1281</v>
      </c>
      <c r="C911" s="5"/>
      <c r="I911" s="10">
        <v>2423</v>
      </c>
      <c r="J911" s="5">
        <v>1</v>
      </c>
      <c r="K911" s="5"/>
    </row>
    <row r="912" spans="1:11" x14ac:dyDescent="0.25">
      <c r="A912" s="10">
        <v>1965</v>
      </c>
      <c r="B912" s="5">
        <v>103</v>
      </c>
      <c r="C912" s="5"/>
      <c r="I912" s="10">
        <v>2424</v>
      </c>
      <c r="J912" s="5">
        <v>9</v>
      </c>
      <c r="K912" s="5"/>
    </row>
    <row r="913" spans="1:11" x14ac:dyDescent="0.25">
      <c r="A913" s="10">
        <v>1966</v>
      </c>
      <c r="B913" s="5">
        <v>1513</v>
      </c>
      <c r="C913" s="5"/>
      <c r="I913" s="10">
        <v>2425</v>
      </c>
      <c r="J913" s="5">
        <v>1</v>
      </c>
      <c r="K913" s="5"/>
    </row>
    <row r="914" spans="1:11" x14ac:dyDescent="0.25">
      <c r="A914" s="10">
        <v>1967</v>
      </c>
      <c r="B914" s="5">
        <v>405</v>
      </c>
      <c r="C914" s="5"/>
      <c r="I914" s="10">
        <v>2426</v>
      </c>
      <c r="J914" s="5">
        <v>0</v>
      </c>
      <c r="K914" s="5"/>
    </row>
    <row r="915" spans="1:11" x14ac:dyDescent="0.25">
      <c r="A915" s="10">
        <v>1968</v>
      </c>
      <c r="B915" s="5">
        <v>510</v>
      </c>
      <c r="C915" s="5"/>
      <c r="I915" s="10">
        <v>2427</v>
      </c>
      <c r="J915" s="5">
        <v>1</v>
      </c>
      <c r="K915" s="5"/>
    </row>
    <row r="916" spans="1:11" x14ac:dyDescent="0.25">
      <c r="A916" s="10">
        <v>1969</v>
      </c>
      <c r="B916" s="5">
        <v>1887</v>
      </c>
      <c r="C916" s="5"/>
      <c r="I916" s="10">
        <v>2428</v>
      </c>
      <c r="J916" s="5">
        <v>1</v>
      </c>
      <c r="K916" s="5"/>
    </row>
    <row r="917" spans="1:11" x14ac:dyDescent="0.25">
      <c r="A917" s="10">
        <v>1970</v>
      </c>
      <c r="B917" s="5">
        <v>701</v>
      </c>
      <c r="C917" s="5"/>
      <c r="I917" s="10">
        <v>2429</v>
      </c>
      <c r="J917" s="5">
        <v>4</v>
      </c>
      <c r="K917" s="5"/>
    </row>
    <row r="918" spans="1:11" x14ac:dyDescent="0.25">
      <c r="A918" s="10">
        <v>1971</v>
      </c>
      <c r="B918" s="5">
        <v>3863</v>
      </c>
      <c r="C918" s="5"/>
      <c r="I918" s="10">
        <v>2430</v>
      </c>
      <c r="J918" s="5">
        <v>2</v>
      </c>
      <c r="K918" s="5"/>
    </row>
    <row r="919" spans="1:11" x14ac:dyDescent="0.25">
      <c r="A919" s="10">
        <v>1972</v>
      </c>
      <c r="B919" s="5">
        <v>238</v>
      </c>
      <c r="C919" s="5"/>
      <c r="I919" s="10">
        <v>2431</v>
      </c>
      <c r="J919" s="5">
        <v>2</v>
      </c>
      <c r="K919" s="5"/>
    </row>
    <row r="920" spans="1:11" x14ac:dyDescent="0.25">
      <c r="A920" s="10">
        <v>1973</v>
      </c>
      <c r="B920" s="5">
        <v>2051</v>
      </c>
      <c r="C920" s="5"/>
      <c r="I920" s="10">
        <v>2432</v>
      </c>
      <c r="J920" s="5">
        <v>2</v>
      </c>
      <c r="K920" s="5"/>
    </row>
    <row r="921" spans="1:11" x14ac:dyDescent="0.25">
      <c r="A921" s="10">
        <v>1974</v>
      </c>
      <c r="B921" s="5">
        <v>402</v>
      </c>
      <c r="C921" s="5"/>
      <c r="I921" s="10">
        <v>2433</v>
      </c>
      <c r="J921" s="5">
        <v>0</v>
      </c>
      <c r="K921" s="5"/>
    </row>
    <row r="922" spans="1:11" x14ac:dyDescent="0.25">
      <c r="A922" s="10">
        <v>1975</v>
      </c>
      <c r="B922" s="5">
        <v>253</v>
      </c>
      <c r="C922" s="5"/>
      <c r="I922" s="10">
        <v>2434</v>
      </c>
      <c r="J922" s="5">
        <v>2</v>
      </c>
      <c r="K922" s="5"/>
    </row>
    <row r="923" spans="1:11" x14ac:dyDescent="0.25">
      <c r="A923" s="10">
        <v>1976</v>
      </c>
      <c r="B923" s="5">
        <v>473</v>
      </c>
      <c r="C923" s="5"/>
      <c r="I923" s="10">
        <v>2435</v>
      </c>
      <c r="J923" s="5">
        <v>4</v>
      </c>
      <c r="K923" s="5"/>
    </row>
    <row r="924" spans="1:11" x14ac:dyDescent="0.25">
      <c r="A924" s="10">
        <v>1977</v>
      </c>
      <c r="B924" s="5">
        <v>821</v>
      </c>
      <c r="C924" s="5"/>
      <c r="I924" s="10">
        <v>2436</v>
      </c>
      <c r="J924" s="5">
        <v>2</v>
      </c>
      <c r="K924" s="5"/>
    </row>
    <row r="925" spans="1:11" x14ac:dyDescent="0.25">
      <c r="A925" s="10">
        <v>1978</v>
      </c>
      <c r="B925" s="5">
        <v>388</v>
      </c>
      <c r="C925" s="5"/>
      <c r="I925" s="10">
        <v>2437</v>
      </c>
      <c r="J925" s="5">
        <v>0</v>
      </c>
      <c r="K925" s="5"/>
    </row>
    <row r="926" spans="1:11" x14ac:dyDescent="0.25">
      <c r="A926" s="10">
        <v>1979</v>
      </c>
      <c r="B926" s="5">
        <v>813</v>
      </c>
      <c r="C926" s="5"/>
      <c r="I926" s="10">
        <v>2438</v>
      </c>
      <c r="J926" s="5">
        <v>1</v>
      </c>
      <c r="K926" s="5"/>
    </row>
    <row r="927" spans="1:11" x14ac:dyDescent="0.25">
      <c r="A927" s="10">
        <v>1980</v>
      </c>
      <c r="B927" s="5">
        <v>1945</v>
      </c>
      <c r="C927" s="5"/>
      <c r="I927" s="10">
        <v>2439</v>
      </c>
      <c r="J927" s="5">
        <v>0</v>
      </c>
      <c r="K927" s="5"/>
    </row>
    <row r="928" spans="1:11" x14ac:dyDescent="0.25">
      <c r="A928" s="10">
        <v>2001</v>
      </c>
      <c r="B928" s="5">
        <v>1637</v>
      </c>
      <c r="C928" s="5"/>
      <c r="I928" s="10">
        <v>2440</v>
      </c>
      <c r="J928" s="5">
        <v>2</v>
      </c>
      <c r="K928" s="5"/>
    </row>
    <row r="929" spans="1:11" x14ac:dyDescent="0.25">
      <c r="A929" s="10">
        <v>2002</v>
      </c>
      <c r="B929" s="5">
        <v>1375</v>
      </c>
      <c r="C929" s="5"/>
      <c r="I929" s="10">
        <v>2501</v>
      </c>
      <c r="J929" s="5">
        <v>7</v>
      </c>
      <c r="K929" s="5"/>
    </row>
    <row r="930" spans="1:11" x14ac:dyDescent="0.25">
      <c r="A930" s="10">
        <v>2003</v>
      </c>
      <c r="B930" s="5">
        <v>17</v>
      </c>
      <c r="C930" s="5"/>
      <c r="I930" s="10">
        <v>2502</v>
      </c>
      <c r="J930" s="5">
        <v>5</v>
      </c>
      <c r="K930" s="5"/>
    </row>
    <row r="931" spans="1:11" x14ac:dyDescent="0.25">
      <c r="A931" s="10">
        <v>2004</v>
      </c>
      <c r="B931" s="5">
        <v>354</v>
      </c>
      <c r="C931" s="5"/>
      <c r="I931" s="10">
        <v>2503</v>
      </c>
      <c r="J931" s="5">
        <v>0</v>
      </c>
      <c r="K931" s="5"/>
    </row>
    <row r="932" spans="1:11" x14ac:dyDescent="0.25">
      <c r="A932" s="10">
        <v>2005</v>
      </c>
      <c r="B932" s="5">
        <v>191</v>
      </c>
      <c r="C932" s="5"/>
      <c r="I932" s="10">
        <v>2504</v>
      </c>
      <c r="J932" s="5">
        <v>0</v>
      </c>
      <c r="K932" s="5"/>
    </row>
    <row r="933" spans="1:11" x14ac:dyDescent="0.25">
      <c r="A933" s="10">
        <v>2006</v>
      </c>
      <c r="B933" s="5">
        <v>303</v>
      </c>
      <c r="C933" s="5"/>
      <c r="I933" s="10">
        <v>2505</v>
      </c>
      <c r="J933" s="5">
        <v>0</v>
      </c>
      <c r="K933" s="5"/>
    </row>
    <row r="934" spans="1:11" x14ac:dyDescent="0.25">
      <c r="A934" s="10">
        <v>2007</v>
      </c>
      <c r="B934" s="5">
        <v>137</v>
      </c>
      <c r="C934" s="5"/>
      <c r="I934" s="10">
        <v>2506</v>
      </c>
      <c r="J934" s="5">
        <v>2</v>
      </c>
      <c r="K934" s="5"/>
    </row>
    <row r="935" spans="1:11" x14ac:dyDescent="0.25">
      <c r="A935" s="10">
        <v>2008</v>
      </c>
      <c r="B935" s="5">
        <v>41</v>
      </c>
      <c r="C935" s="5"/>
      <c r="I935" s="10">
        <v>2507</v>
      </c>
      <c r="J935" s="5">
        <v>0</v>
      </c>
      <c r="K935" s="5"/>
    </row>
    <row r="936" spans="1:11" x14ac:dyDescent="0.25">
      <c r="A936" s="10">
        <v>2009</v>
      </c>
      <c r="B936" s="5">
        <v>398</v>
      </c>
      <c r="C936" s="5"/>
      <c r="I936" s="10">
        <v>2508</v>
      </c>
      <c r="J936" s="5">
        <v>0</v>
      </c>
      <c r="K936" s="5"/>
    </row>
    <row r="937" spans="1:11" x14ac:dyDescent="0.25">
      <c r="A937" s="10">
        <v>2010</v>
      </c>
      <c r="B937" s="5">
        <v>1737</v>
      </c>
      <c r="C937" s="5"/>
      <c r="I937" s="10">
        <v>2509</v>
      </c>
      <c r="J937" s="5">
        <v>28</v>
      </c>
      <c r="K937" s="5"/>
    </row>
    <row r="938" spans="1:11" x14ac:dyDescent="0.25">
      <c r="A938" s="10">
        <v>2011</v>
      </c>
      <c r="B938" s="5">
        <v>971</v>
      </c>
      <c r="C938" s="5"/>
      <c r="I938" s="10">
        <v>2510</v>
      </c>
      <c r="J938" s="5">
        <v>2</v>
      </c>
      <c r="K938" s="5"/>
    </row>
    <row r="939" spans="1:11" x14ac:dyDescent="0.25">
      <c r="A939" s="10">
        <v>2012</v>
      </c>
      <c r="B939" s="5">
        <v>183</v>
      </c>
      <c r="C939" s="5"/>
      <c r="I939" s="10">
        <v>2511</v>
      </c>
      <c r="J939" s="5">
        <v>0</v>
      </c>
      <c r="K939" s="5"/>
    </row>
    <row r="940" spans="1:11" x14ac:dyDescent="0.25">
      <c r="A940" s="10">
        <v>2013</v>
      </c>
      <c r="B940" s="5">
        <v>4562</v>
      </c>
      <c r="C940" s="5"/>
      <c r="I940" s="10">
        <v>2512</v>
      </c>
      <c r="J940" s="5">
        <v>0</v>
      </c>
      <c r="K940" s="5"/>
    </row>
    <row r="941" spans="1:11" x14ac:dyDescent="0.25">
      <c r="A941" s="10">
        <v>2014</v>
      </c>
      <c r="B941" s="5">
        <v>26457</v>
      </c>
      <c r="C941" s="5"/>
      <c r="I941" s="10">
        <v>2513</v>
      </c>
      <c r="J941" s="5">
        <v>0</v>
      </c>
      <c r="K941" s="5"/>
    </row>
    <row r="942" spans="1:11" x14ac:dyDescent="0.25">
      <c r="A942" s="10">
        <v>2015</v>
      </c>
      <c r="B942" s="5">
        <v>162</v>
      </c>
      <c r="C942" s="5"/>
      <c r="I942" s="10">
        <v>2514</v>
      </c>
      <c r="J942" s="5">
        <v>4</v>
      </c>
      <c r="K942" s="5"/>
    </row>
    <row r="943" spans="1:11" x14ac:dyDescent="0.25">
      <c r="A943" s="10">
        <v>2016</v>
      </c>
      <c r="B943" s="5">
        <v>479</v>
      </c>
      <c r="C943" s="5"/>
      <c r="I943" s="10">
        <v>2515</v>
      </c>
      <c r="J943" s="5">
        <v>12</v>
      </c>
      <c r="K943" s="5"/>
    </row>
    <row r="944" spans="1:11" x14ac:dyDescent="0.25">
      <c r="A944" s="10">
        <v>2017</v>
      </c>
      <c r="B944" s="5">
        <v>426</v>
      </c>
      <c r="C944" s="5"/>
      <c r="I944" s="10">
        <v>2516</v>
      </c>
      <c r="J944" s="5">
        <v>0</v>
      </c>
      <c r="K944" s="5"/>
    </row>
    <row r="945" spans="1:11" x14ac:dyDescent="0.25">
      <c r="A945" s="10">
        <v>2018</v>
      </c>
      <c r="B945" s="5">
        <v>450</v>
      </c>
      <c r="C945" s="5"/>
      <c r="I945" s="10">
        <v>2517</v>
      </c>
      <c r="J945" s="5">
        <v>33</v>
      </c>
      <c r="K945" s="5"/>
    </row>
    <row r="946" spans="1:11" x14ac:dyDescent="0.25">
      <c r="A946" s="10">
        <v>2019</v>
      </c>
      <c r="B946" s="5">
        <v>1780</v>
      </c>
      <c r="C946" s="5"/>
      <c r="I946" s="10">
        <v>2518</v>
      </c>
      <c r="J946" s="5">
        <v>0</v>
      </c>
      <c r="K946" s="5"/>
    </row>
    <row r="947" spans="1:11" x14ac:dyDescent="0.25">
      <c r="A947" s="10">
        <v>2020</v>
      </c>
      <c r="B947" s="5">
        <v>122</v>
      </c>
      <c r="C947" s="5"/>
      <c r="I947" s="10">
        <v>2519</v>
      </c>
      <c r="J947" s="5">
        <v>4</v>
      </c>
      <c r="K947" s="5"/>
    </row>
    <row r="948" spans="1:11" x14ac:dyDescent="0.25">
      <c r="A948" s="10">
        <v>2021</v>
      </c>
      <c r="B948" s="5">
        <v>95</v>
      </c>
      <c r="C948" s="5"/>
      <c r="I948" s="10">
        <v>2520</v>
      </c>
      <c r="J948" s="5">
        <v>0</v>
      </c>
      <c r="K948" s="5"/>
    </row>
    <row r="949" spans="1:11" x14ac:dyDescent="0.25">
      <c r="A949" s="10">
        <v>2022</v>
      </c>
      <c r="B949" s="5">
        <v>325</v>
      </c>
      <c r="C949" s="5"/>
      <c r="I949" s="10">
        <v>2581</v>
      </c>
      <c r="J949" s="5">
        <v>11</v>
      </c>
      <c r="K949" s="5"/>
    </row>
    <row r="950" spans="1:11" x14ac:dyDescent="0.25">
      <c r="A950" s="10">
        <v>2023</v>
      </c>
      <c r="B950" s="5">
        <v>353</v>
      </c>
      <c r="C950" s="5"/>
      <c r="I950" s="10">
        <v>2582</v>
      </c>
      <c r="J950" s="5">
        <v>1</v>
      </c>
      <c r="K950" s="5"/>
    </row>
    <row r="951" spans="1:11" x14ac:dyDescent="0.25">
      <c r="A951" s="10">
        <v>2024</v>
      </c>
      <c r="B951" s="5">
        <v>105</v>
      </c>
      <c r="C951" s="5"/>
      <c r="I951" s="10">
        <v>2583</v>
      </c>
      <c r="J951" s="5">
        <v>5</v>
      </c>
      <c r="K951" s="5"/>
    </row>
    <row r="952" spans="1:11" x14ac:dyDescent="0.25">
      <c r="A952" s="10">
        <v>2025</v>
      </c>
      <c r="B952" s="5">
        <v>729</v>
      </c>
      <c r="C952" s="5"/>
      <c r="I952" s="10">
        <v>2584</v>
      </c>
      <c r="J952" s="5">
        <v>0</v>
      </c>
      <c r="K952" s="5"/>
    </row>
    <row r="953" spans="1:11" x14ac:dyDescent="0.25">
      <c r="A953" s="10">
        <v>2026</v>
      </c>
      <c r="B953" s="5">
        <v>454</v>
      </c>
      <c r="C953" s="5"/>
      <c r="I953" s="10">
        <v>2585</v>
      </c>
      <c r="J953" s="5">
        <v>1</v>
      </c>
      <c r="K953" s="5"/>
    </row>
    <row r="954" spans="1:11" x14ac:dyDescent="0.25">
      <c r="A954" s="10">
        <v>2027</v>
      </c>
      <c r="B954" s="5">
        <v>539</v>
      </c>
      <c r="C954" s="5"/>
      <c r="I954" s="10">
        <v>2586</v>
      </c>
      <c r="J954" s="5">
        <v>1</v>
      </c>
      <c r="K954" s="5"/>
    </row>
    <row r="955" spans="1:11" x14ac:dyDescent="0.25">
      <c r="A955" s="10">
        <v>2028</v>
      </c>
      <c r="B955" s="5">
        <v>79</v>
      </c>
      <c r="C955" s="5"/>
      <c r="I955" s="10">
        <v>2587</v>
      </c>
      <c r="J955" s="5">
        <v>6</v>
      </c>
      <c r="K955" s="5"/>
    </row>
    <row r="956" spans="1:11" x14ac:dyDescent="0.25">
      <c r="A956" s="10">
        <v>2029</v>
      </c>
      <c r="B956" s="5">
        <v>94</v>
      </c>
      <c r="C956" s="5"/>
      <c r="I956" s="10">
        <v>2588</v>
      </c>
      <c r="J956" s="5">
        <v>8</v>
      </c>
      <c r="K956" s="5"/>
    </row>
    <row r="957" spans="1:11" x14ac:dyDescent="0.25">
      <c r="A957" s="10">
        <v>2030</v>
      </c>
      <c r="B957" s="5">
        <v>625</v>
      </c>
      <c r="C957" s="5"/>
      <c r="I957" s="10">
        <v>2589</v>
      </c>
      <c r="J957" s="5">
        <v>1</v>
      </c>
      <c r="K957" s="5"/>
    </row>
    <row r="958" spans="1:11" x14ac:dyDescent="0.25">
      <c r="A958" s="10">
        <v>2031</v>
      </c>
      <c r="B958" s="5">
        <v>508</v>
      </c>
      <c r="C958" s="5"/>
      <c r="I958" s="10">
        <v>2590</v>
      </c>
      <c r="J958" s="5">
        <v>0</v>
      </c>
      <c r="K958" s="5"/>
    </row>
    <row r="959" spans="1:11" x14ac:dyDescent="0.25">
      <c r="A959" s="10">
        <v>2032</v>
      </c>
      <c r="B959" s="5">
        <v>531</v>
      </c>
      <c r="C959" s="5"/>
      <c r="I959" s="10">
        <v>2591</v>
      </c>
      <c r="J959" s="5">
        <v>2</v>
      </c>
      <c r="K959" s="5"/>
    </row>
    <row r="960" spans="1:11" x14ac:dyDescent="0.25">
      <c r="A960" s="10">
        <v>2033</v>
      </c>
      <c r="B960" s="5">
        <v>158</v>
      </c>
      <c r="C960" s="5"/>
      <c r="I960" s="10">
        <v>2592</v>
      </c>
      <c r="J960" s="5">
        <v>1</v>
      </c>
      <c r="K960" s="5"/>
    </row>
    <row r="961" spans="1:11" x14ac:dyDescent="0.25">
      <c r="A961" s="10">
        <v>2034</v>
      </c>
      <c r="B961" s="5">
        <v>508</v>
      </c>
      <c r="C961" s="5"/>
      <c r="I961" s="10">
        <v>2593</v>
      </c>
      <c r="J961" s="5">
        <v>0</v>
      </c>
      <c r="K961" s="5"/>
    </row>
    <row r="962" spans="1:11" x14ac:dyDescent="0.25">
      <c r="A962" s="10">
        <v>2035</v>
      </c>
      <c r="B962" s="5">
        <v>644</v>
      </c>
      <c r="C962" s="5"/>
      <c r="I962" s="10">
        <v>2594</v>
      </c>
      <c r="J962" s="5">
        <v>1</v>
      </c>
      <c r="K962" s="5"/>
    </row>
    <row r="963" spans="1:11" x14ac:dyDescent="0.25">
      <c r="A963" s="10">
        <v>2036</v>
      </c>
      <c r="B963" s="5">
        <v>848</v>
      </c>
      <c r="C963" s="5"/>
      <c r="I963" s="10">
        <v>2595</v>
      </c>
      <c r="J963" s="5">
        <v>19</v>
      </c>
      <c r="K963" s="5"/>
    </row>
    <row r="964" spans="1:11" x14ac:dyDescent="0.25">
      <c r="A964" s="10">
        <v>2037</v>
      </c>
      <c r="B964" s="5">
        <v>429</v>
      </c>
      <c r="C964" s="5"/>
      <c r="I964" s="10">
        <v>2596</v>
      </c>
      <c r="J964" s="5">
        <v>27</v>
      </c>
      <c r="K964" s="5"/>
    </row>
    <row r="965" spans="1:11" x14ac:dyDescent="0.25">
      <c r="A965" s="10">
        <v>2038</v>
      </c>
      <c r="B965" s="5">
        <v>204</v>
      </c>
      <c r="C965" s="5"/>
      <c r="I965" s="10">
        <v>2597</v>
      </c>
      <c r="J965" s="5">
        <v>7</v>
      </c>
      <c r="K965" s="5"/>
    </row>
    <row r="966" spans="1:11" x14ac:dyDescent="0.25">
      <c r="A966" s="10">
        <v>2039</v>
      </c>
      <c r="B966" s="5">
        <v>379</v>
      </c>
      <c r="C966" s="5"/>
      <c r="I966" s="10">
        <v>2598</v>
      </c>
      <c r="J966" s="5">
        <v>14</v>
      </c>
      <c r="K966" s="5"/>
    </row>
    <row r="967" spans="1:11" x14ac:dyDescent="0.25">
      <c r="A967" s="10">
        <v>2040</v>
      </c>
      <c r="B967" s="5">
        <v>271</v>
      </c>
      <c r="C967" s="5"/>
      <c r="I967" s="10">
        <v>2599</v>
      </c>
      <c r="J967" s="5">
        <v>5</v>
      </c>
      <c r="K967" s="5"/>
    </row>
    <row r="968" spans="1:11" x14ac:dyDescent="0.25">
      <c r="A968" s="10">
        <v>2041</v>
      </c>
      <c r="B968" s="5">
        <v>120</v>
      </c>
      <c r="C968" s="5"/>
      <c r="I968" s="10">
        <v>2600</v>
      </c>
      <c r="J968" s="5">
        <v>30</v>
      </c>
      <c r="K968" s="5"/>
    </row>
    <row r="969" spans="1:11" x14ac:dyDescent="0.25">
      <c r="A969" s="10">
        <v>2042</v>
      </c>
      <c r="B969" s="5">
        <v>140</v>
      </c>
      <c r="C969" s="5"/>
      <c r="I969" s="10">
        <v>2641</v>
      </c>
      <c r="J969" s="5">
        <v>1</v>
      </c>
      <c r="K969" s="5"/>
    </row>
    <row r="970" spans="1:11" x14ac:dyDescent="0.25">
      <c r="A970" s="10">
        <v>2043</v>
      </c>
      <c r="B970" s="5">
        <v>193</v>
      </c>
      <c r="C970" s="5"/>
      <c r="I970" s="10">
        <v>2642</v>
      </c>
      <c r="J970" s="5">
        <v>0</v>
      </c>
      <c r="K970" s="5"/>
    </row>
    <row r="971" spans="1:11" x14ac:dyDescent="0.25">
      <c r="A971" s="10">
        <v>2044</v>
      </c>
      <c r="B971" s="5">
        <v>180</v>
      </c>
      <c r="C971" s="5"/>
      <c r="I971" s="10">
        <v>2670</v>
      </c>
      <c r="J971" s="5">
        <v>60</v>
      </c>
      <c r="K971" s="5"/>
    </row>
    <row r="972" spans="1:11" x14ac:dyDescent="0.25">
      <c r="A972" s="10">
        <v>2045</v>
      </c>
      <c r="B972" s="5">
        <v>263</v>
      </c>
      <c r="C972" s="5"/>
      <c r="I972" s="10">
        <v>2671</v>
      </c>
      <c r="J972" s="5">
        <v>84</v>
      </c>
      <c r="K972" s="5"/>
    </row>
    <row r="973" spans="1:11" x14ac:dyDescent="0.25">
      <c r="A973" s="10">
        <v>2046</v>
      </c>
      <c r="B973" s="5">
        <v>217</v>
      </c>
      <c r="C973" s="5"/>
      <c r="I973" s="10">
        <v>2672</v>
      </c>
      <c r="J973" s="5">
        <v>47</v>
      </c>
      <c r="K973" s="5"/>
    </row>
    <row r="974" spans="1:11" x14ac:dyDescent="0.25">
      <c r="A974" s="10">
        <v>2047</v>
      </c>
      <c r="B974" s="5">
        <v>443</v>
      </c>
      <c r="C974" s="5"/>
      <c r="I974" s="10">
        <v>2673</v>
      </c>
      <c r="J974" s="5">
        <v>66</v>
      </c>
      <c r="K974" s="5"/>
    </row>
    <row r="975" spans="1:11" x14ac:dyDescent="0.25">
      <c r="A975" s="10">
        <v>2048</v>
      </c>
      <c r="B975" s="5">
        <v>1373</v>
      </c>
      <c r="C975" s="5"/>
      <c r="I975" s="10">
        <v>2674</v>
      </c>
      <c r="J975" s="5">
        <v>171</v>
      </c>
      <c r="K975" s="5"/>
    </row>
    <row r="976" spans="1:11" x14ac:dyDescent="0.25">
      <c r="A976" s="10">
        <v>2049</v>
      </c>
      <c r="B976" s="5">
        <v>742</v>
      </c>
      <c r="C976" s="5"/>
      <c r="I976" s="10">
        <v>2675</v>
      </c>
      <c r="J976" s="5">
        <v>29</v>
      </c>
      <c r="K976" s="5"/>
    </row>
    <row r="977" spans="1:11" x14ac:dyDescent="0.25">
      <c r="A977" s="10">
        <v>2050</v>
      </c>
      <c r="B977" s="5">
        <v>170</v>
      </c>
      <c r="C977" s="5"/>
      <c r="I977" s="10">
        <v>2676</v>
      </c>
      <c r="J977" s="5">
        <v>9</v>
      </c>
      <c r="K977" s="5"/>
    </row>
    <row r="978" spans="1:11" x14ac:dyDescent="0.25">
      <c r="A978" s="10">
        <v>2051</v>
      </c>
      <c r="B978" s="5">
        <v>242</v>
      </c>
      <c r="C978" s="5"/>
      <c r="I978" s="10">
        <v>2677</v>
      </c>
      <c r="J978" s="5">
        <v>27</v>
      </c>
      <c r="K978" s="5"/>
    </row>
    <row r="979" spans="1:11" x14ac:dyDescent="0.25">
      <c r="A979" s="10">
        <v>2052</v>
      </c>
      <c r="B979" s="5">
        <v>541</v>
      </c>
      <c r="C979" s="5"/>
      <c r="I979" s="10">
        <v>2678</v>
      </c>
      <c r="J979" s="5">
        <v>2</v>
      </c>
      <c r="K979" s="5"/>
    </row>
    <row r="980" spans="1:11" x14ac:dyDescent="0.25">
      <c r="A980" s="10">
        <v>2053</v>
      </c>
      <c r="B980" s="5">
        <v>121</v>
      </c>
      <c r="C980" s="5"/>
      <c r="I980" s="10">
        <v>2679</v>
      </c>
      <c r="J980" s="5">
        <v>3</v>
      </c>
      <c r="K980" s="5"/>
    </row>
    <row r="981" spans="1:11" x14ac:dyDescent="0.25">
      <c r="A981" s="10">
        <v>2054</v>
      </c>
      <c r="B981" s="5">
        <v>621</v>
      </c>
      <c r="C981" s="5"/>
      <c r="I981" s="10">
        <v>2680</v>
      </c>
      <c r="J981" s="5">
        <v>4</v>
      </c>
      <c r="K981" s="5"/>
    </row>
    <row r="982" spans="1:11" x14ac:dyDescent="0.25">
      <c r="A982" s="10">
        <v>2055</v>
      </c>
      <c r="B982" s="5">
        <v>101</v>
      </c>
      <c r="C982" s="5"/>
      <c r="I982" s="10">
        <v>2681</v>
      </c>
      <c r="J982" s="5">
        <v>2</v>
      </c>
      <c r="K982" s="5"/>
    </row>
    <row r="983" spans="1:11" x14ac:dyDescent="0.25">
      <c r="A983" s="10">
        <v>2056</v>
      </c>
      <c r="B983" s="5">
        <v>554</v>
      </c>
      <c r="C983" s="5"/>
      <c r="I983" s="10">
        <v>2682</v>
      </c>
      <c r="J983" s="5">
        <v>20</v>
      </c>
      <c r="K983" s="5"/>
    </row>
    <row r="984" spans="1:11" x14ac:dyDescent="0.25">
      <c r="A984" s="10">
        <v>2057</v>
      </c>
      <c r="B984" s="5">
        <v>666</v>
      </c>
      <c r="C984" s="5"/>
      <c r="I984" s="10">
        <v>2683</v>
      </c>
      <c r="J984" s="5">
        <v>3</v>
      </c>
      <c r="K984" s="5"/>
    </row>
    <row r="985" spans="1:11" x14ac:dyDescent="0.25">
      <c r="A985" s="10">
        <v>2058</v>
      </c>
      <c r="B985" s="5">
        <v>410</v>
      </c>
      <c r="C985" s="5"/>
      <c r="I985" s="10">
        <v>2684</v>
      </c>
      <c r="J985" s="5">
        <v>4</v>
      </c>
      <c r="K985" s="5"/>
    </row>
    <row r="986" spans="1:11" x14ac:dyDescent="0.25">
      <c r="A986" s="10">
        <v>2059</v>
      </c>
      <c r="B986" s="5">
        <v>375</v>
      </c>
      <c r="C986" s="5"/>
      <c r="I986" s="10">
        <v>2685</v>
      </c>
      <c r="J986" s="5">
        <v>1</v>
      </c>
      <c r="K986" s="5"/>
    </row>
    <row r="987" spans="1:11" x14ac:dyDescent="0.25">
      <c r="A987" s="10">
        <v>2060</v>
      </c>
      <c r="B987" s="5">
        <v>1364</v>
      </c>
      <c r="C987" s="5"/>
      <c r="I987" s="10">
        <v>2686</v>
      </c>
      <c r="J987" s="5">
        <v>0</v>
      </c>
      <c r="K987" s="5"/>
    </row>
    <row r="988" spans="1:11" x14ac:dyDescent="0.25">
      <c r="A988" s="10">
        <v>2061</v>
      </c>
      <c r="B988" s="5">
        <v>35</v>
      </c>
      <c r="C988" s="5"/>
      <c r="I988" s="10">
        <v>2687</v>
      </c>
      <c r="J988" s="5">
        <v>0</v>
      </c>
      <c r="K988" s="5"/>
    </row>
    <row r="989" spans="1:11" x14ac:dyDescent="0.25">
      <c r="A989" s="10">
        <v>2062</v>
      </c>
      <c r="B989" s="5">
        <v>203</v>
      </c>
      <c r="C989" s="5"/>
      <c r="I989" s="10">
        <v>2688</v>
      </c>
      <c r="J989" s="5">
        <v>14</v>
      </c>
      <c r="K989" s="5"/>
    </row>
    <row r="990" spans="1:11" x14ac:dyDescent="0.25">
      <c r="A990" s="10">
        <v>2063</v>
      </c>
      <c r="B990" s="5">
        <v>49</v>
      </c>
      <c r="C990" s="5"/>
      <c r="I990" s="10">
        <v>2689</v>
      </c>
      <c r="J990" s="5">
        <v>1</v>
      </c>
      <c r="K990" s="5"/>
    </row>
    <row r="991" spans="1:11" x14ac:dyDescent="0.25">
      <c r="A991" s="10">
        <v>2064</v>
      </c>
      <c r="B991" s="5">
        <v>5812</v>
      </c>
      <c r="C991" s="5"/>
      <c r="I991" s="10">
        <v>2690</v>
      </c>
      <c r="J991" s="5">
        <v>118</v>
      </c>
      <c r="K991" s="5"/>
    </row>
    <row r="992" spans="1:11" x14ac:dyDescent="0.25">
      <c r="A992" s="10">
        <v>2065</v>
      </c>
      <c r="B992" s="5">
        <v>1556</v>
      </c>
      <c r="C992" s="5"/>
      <c r="I992" s="10">
        <v>2691</v>
      </c>
      <c r="J992" s="5">
        <v>2</v>
      </c>
      <c r="K992" s="5"/>
    </row>
    <row r="993" spans="1:11" x14ac:dyDescent="0.25">
      <c r="A993" s="10">
        <v>2066</v>
      </c>
      <c r="B993" s="5">
        <v>65</v>
      </c>
      <c r="C993" s="5"/>
      <c r="I993" s="10">
        <v>2692</v>
      </c>
      <c r="J993" s="5">
        <v>1</v>
      </c>
      <c r="K993" s="5"/>
    </row>
    <row r="994" spans="1:11" x14ac:dyDescent="0.25">
      <c r="A994" s="10">
        <v>2067</v>
      </c>
      <c r="B994" s="5">
        <v>10</v>
      </c>
      <c r="C994" s="5"/>
      <c r="I994" s="10">
        <v>2693</v>
      </c>
      <c r="J994" s="5">
        <v>3</v>
      </c>
      <c r="K994" s="5"/>
    </row>
    <row r="995" spans="1:11" x14ac:dyDescent="0.25">
      <c r="A995" s="10">
        <v>2068</v>
      </c>
      <c r="B995" s="5">
        <v>76</v>
      </c>
      <c r="C995" s="5"/>
      <c r="I995" s="10">
        <v>2694</v>
      </c>
      <c r="J995" s="5">
        <v>1</v>
      </c>
      <c r="K995" s="5"/>
    </row>
    <row r="996" spans="1:11" x14ac:dyDescent="0.25">
      <c r="A996" s="10">
        <v>2069</v>
      </c>
      <c r="B996" s="5">
        <v>263</v>
      </c>
      <c r="C996" s="5"/>
      <c r="I996" s="10">
        <v>2695</v>
      </c>
      <c r="J996" s="5">
        <v>3</v>
      </c>
      <c r="K996" s="5"/>
    </row>
    <row r="997" spans="1:11" x14ac:dyDescent="0.25">
      <c r="A997" s="10">
        <v>2070</v>
      </c>
      <c r="B997" s="5">
        <v>1530</v>
      </c>
      <c r="C997" s="5"/>
      <c r="I997" s="10">
        <v>2696</v>
      </c>
      <c r="J997" s="5">
        <v>38</v>
      </c>
      <c r="K997" s="5"/>
    </row>
    <row r="998" spans="1:11" x14ac:dyDescent="0.25">
      <c r="A998" s="10">
        <v>2071</v>
      </c>
      <c r="B998" s="5">
        <v>278</v>
      </c>
      <c r="C998" s="5"/>
      <c r="I998" s="10">
        <v>2697</v>
      </c>
      <c r="J998" s="5">
        <v>52</v>
      </c>
      <c r="K998" s="5"/>
    </row>
    <row r="999" spans="1:11" x14ac:dyDescent="0.25">
      <c r="A999" s="10">
        <v>2072</v>
      </c>
      <c r="B999" s="5">
        <v>350</v>
      </c>
      <c r="C999" s="5"/>
      <c r="I999" s="10">
        <v>2698</v>
      </c>
      <c r="J999" s="5">
        <v>2</v>
      </c>
      <c r="K999" s="5"/>
    </row>
    <row r="1000" spans="1:11" x14ac:dyDescent="0.25">
      <c r="A1000" s="10">
        <v>2073</v>
      </c>
      <c r="B1000" s="5">
        <v>470</v>
      </c>
      <c r="C1000" s="5"/>
      <c r="I1000" s="10">
        <v>2699</v>
      </c>
      <c r="J1000" s="5">
        <v>0</v>
      </c>
      <c r="K1000" s="5"/>
    </row>
    <row r="1001" spans="1:11" x14ac:dyDescent="0.25">
      <c r="A1001" s="10">
        <v>2074</v>
      </c>
      <c r="B1001" s="5">
        <v>3</v>
      </c>
      <c r="C1001" s="5"/>
      <c r="I1001" s="10">
        <v>2700</v>
      </c>
      <c r="J1001" s="5">
        <v>4</v>
      </c>
      <c r="K1001" s="5"/>
    </row>
    <row r="1002" spans="1:11" x14ac:dyDescent="0.25">
      <c r="A1002" s="10">
        <v>2075</v>
      </c>
      <c r="B1002" s="5">
        <v>8200</v>
      </c>
      <c r="C1002" s="5"/>
      <c r="I1002" s="10">
        <v>2741</v>
      </c>
      <c r="J1002" s="5">
        <v>4</v>
      </c>
      <c r="K1002" s="5"/>
    </row>
    <row r="1003" spans="1:11" x14ac:dyDescent="0.25">
      <c r="A1003" s="10">
        <v>2076</v>
      </c>
      <c r="B1003" s="5">
        <v>8359</v>
      </c>
      <c r="C1003" s="5"/>
      <c r="I1003" s="10">
        <v>2742</v>
      </c>
      <c r="J1003" s="5">
        <v>18</v>
      </c>
      <c r="K1003" s="5"/>
    </row>
    <row r="1004" spans="1:11" x14ac:dyDescent="0.25">
      <c r="A1004" s="10">
        <v>2077</v>
      </c>
      <c r="B1004" s="5">
        <v>188</v>
      </c>
      <c r="C1004" s="5"/>
      <c r="I1004" s="10">
        <v>2743</v>
      </c>
      <c r="J1004" s="5">
        <v>0</v>
      </c>
      <c r="K1004" s="5"/>
    </row>
    <row r="1005" spans="1:11" x14ac:dyDescent="0.25">
      <c r="A1005" s="10">
        <v>2078</v>
      </c>
      <c r="B1005" s="5">
        <v>48</v>
      </c>
      <c r="C1005" s="5"/>
      <c r="I1005" s="10">
        <v>2744</v>
      </c>
      <c r="J1005" s="5">
        <v>22</v>
      </c>
      <c r="K1005" s="5"/>
    </row>
    <row r="1006" spans="1:11" x14ac:dyDescent="0.25">
      <c r="A1006" s="10">
        <v>2079</v>
      </c>
      <c r="B1006" s="5">
        <v>607</v>
      </c>
      <c r="C1006" s="5"/>
      <c r="I1006" s="10">
        <v>2745</v>
      </c>
      <c r="J1006" s="5">
        <v>49</v>
      </c>
      <c r="K1006" s="5"/>
    </row>
    <row r="1007" spans="1:11" x14ac:dyDescent="0.25">
      <c r="A1007" s="10">
        <v>2080</v>
      </c>
      <c r="B1007" s="5">
        <v>50</v>
      </c>
      <c r="C1007" s="5"/>
      <c r="I1007" s="10">
        <v>2746</v>
      </c>
      <c r="J1007" s="5">
        <v>19</v>
      </c>
      <c r="K1007" s="5"/>
    </row>
    <row r="1008" spans="1:11" x14ac:dyDescent="0.25">
      <c r="A1008" s="10">
        <v>2081</v>
      </c>
      <c r="B1008" s="5">
        <v>55</v>
      </c>
      <c r="C1008" s="5"/>
      <c r="I1008" s="10">
        <v>2747</v>
      </c>
      <c r="J1008" s="5">
        <v>4</v>
      </c>
      <c r="K1008" s="5"/>
    </row>
    <row r="1009" spans="1:11" x14ac:dyDescent="0.25">
      <c r="A1009" s="10">
        <v>2082</v>
      </c>
      <c r="B1009" s="5">
        <v>38</v>
      </c>
      <c r="C1009" s="5"/>
      <c r="I1009" s="10">
        <v>2748</v>
      </c>
      <c r="J1009" s="5">
        <v>4</v>
      </c>
      <c r="K1009" s="5"/>
    </row>
    <row r="1010" spans="1:11" x14ac:dyDescent="0.25">
      <c r="A1010" s="10">
        <v>2083</v>
      </c>
      <c r="B1010" s="5">
        <v>25</v>
      </c>
      <c r="C1010" s="5"/>
      <c r="I1010" s="10">
        <v>2749</v>
      </c>
      <c r="J1010" s="5">
        <v>2</v>
      </c>
      <c r="K1010" s="5"/>
    </row>
    <row r="1011" spans="1:11" x14ac:dyDescent="0.25">
      <c r="A1011" s="10">
        <v>2084</v>
      </c>
      <c r="B1011" s="5">
        <v>46</v>
      </c>
      <c r="C1011" s="5"/>
      <c r="I1011" s="10">
        <v>2750</v>
      </c>
      <c r="J1011" s="5">
        <v>0</v>
      </c>
      <c r="K1011" s="5"/>
    </row>
    <row r="1012" spans="1:11" x14ac:dyDescent="0.25">
      <c r="A1012" s="10">
        <v>2085</v>
      </c>
      <c r="B1012" s="5">
        <v>83</v>
      </c>
      <c r="C1012" s="5"/>
      <c r="I1012" s="10">
        <v>2751</v>
      </c>
      <c r="J1012" s="5">
        <v>0</v>
      </c>
      <c r="K1012" s="5"/>
    </row>
    <row r="1013" spans="1:11" x14ac:dyDescent="0.25">
      <c r="A1013" s="10">
        <v>2086</v>
      </c>
      <c r="B1013" s="5">
        <v>35</v>
      </c>
      <c r="C1013" s="5"/>
      <c r="I1013" s="10">
        <v>2752</v>
      </c>
      <c r="J1013" s="5">
        <v>14</v>
      </c>
      <c r="K1013" s="5"/>
    </row>
    <row r="1014" spans="1:11" x14ac:dyDescent="0.25">
      <c r="A1014" s="10">
        <v>2087</v>
      </c>
      <c r="B1014" s="5">
        <v>25</v>
      </c>
      <c r="C1014" s="5"/>
      <c r="I1014" s="10">
        <v>2753</v>
      </c>
      <c r="J1014" s="5">
        <v>8</v>
      </c>
      <c r="K1014" s="5"/>
    </row>
    <row r="1015" spans="1:11" x14ac:dyDescent="0.25">
      <c r="A1015" s="10">
        <v>2088</v>
      </c>
      <c r="B1015" s="5">
        <v>75</v>
      </c>
      <c r="C1015" s="5"/>
      <c r="I1015" s="10">
        <v>2754</v>
      </c>
      <c r="J1015" s="5">
        <v>0</v>
      </c>
      <c r="K1015" s="5"/>
    </row>
    <row r="1016" spans="1:11" x14ac:dyDescent="0.25">
      <c r="A1016" s="10">
        <v>2089</v>
      </c>
      <c r="B1016" s="5">
        <v>62</v>
      </c>
      <c r="C1016" s="5"/>
      <c r="I1016" s="10">
        <v>2755</v>
      </c>
      <c r="J1016" s="5">
        <v>15</v>
      </c>
      <c r="K1016" s="5"/>
    </row>
    <row r="1017" spans="1:11" x14ac:dyDescent="0.25">
      <c r="A1017" s="10">
        <v>2090</v>
      </c>
      <c r="B1017" s="5">
        <v>160</v>
      </c>
      <c r="C1017" s="5"/>
      <c r="I1017" s="10">
        <v>2756</v>
      </c>
      <c r="J1017" s="5">
        <v>33</v>
      </c>
      <c r="K1017" s="5"/>
    </row>
    <row r="1018" spans="1:11" x14ac:dyDescent="0.25">
      <c r="A1018" s="10">
        <v>2091</v>
      </c>
      <c r="B1018" s="5">
        <v>246</v>
      </c>
      <c r="C1018" s="5"/>
      <c r="I1018" s="10">
        <v>2757</v>
      </c>
      <c r="J1018" s="5">
        <v>2</v>
      </c>
      <c r="K1018" s="5"/>
    </row>
    <row r="1019" spans="1:11" x14ac:dyDescent="0.25">
      <c r="A1019" s="10">
        <v>2092</v>
      </c>
      <c r="B1019" s="5">
        <v>55</v>
      </c>
      <c r="C1019" s="5"/>
      <c r="I1019" s="10">
        <v>2758</v>
      </c>
      <c r="J1019" s="5">
        <v>6</v>
      </c>
      <c r="K1019" s="5"/>
    </row>
    <row r="1020" spans="1:11" x14ac:dyDescent="0.25">
      <c r="A1020" s="10">
        <v>2093</v>
      </c>
      <c r="B1020" s="5">
        <v>23</v>
      </c>
      <c r="C1020" s="5"/>
      <c r="I1020" s="10">
        <v>2759</v>
      </c>
      <c r="J1020" s="5">
        <v>2</v>
      </c>
      <c r="K1020" s="5"/>
    </row>
    <row r="1021" spans="1:11" x14ac:dyDescent="0.25">
      <c r="A1021" s="10">
        <v>2094</v>
      </c>
      <c r="B1021" s="5">
        <v>72</v>
      </c>
      <c r="C1021" s="5"/>
      <c r="I1021" s="10">
        <v>2760</v>
      </c>
      <c r="J1021" s="5">
        <v>0</v>
      </c>
      <c r="K1021" s="5"/>
    </row>
    <row r="1022" spans="1:11" x14ac:dyDescent="0.25">
      <c r="A1022" s="10">
        <v>2095</v>
      </c>
      <c r="B1022" s="5">
        <v>22</v>
      </c>
      <c r="C1022" s="5"/>
      <c r="I1022" s="10">
        <v>2761</v>
      </c>
      <c r="J1022" s="5">
        <v>4</v>
      </c>
      <c r="K1022" s="5"/>
    </row>
    <row r="1023" spans="1:11" x14ac:dyDescent="0.25">
      <c r="A1023" s="10">
        <v>2096</v>
      </c>
      <c r="B1023" s="5">
        <v>14</v>
      </c>
      <c r="C1023" s="5"/>
      <c r="I1023" s="10">
        <v>2762</v>
      </c>
      <c r="J1023" s="5">
        <v>1</v>
      </c>
      <c r="K1023" s="5"/>
    </row>
    <row r="1024" spans="1:11" x14ac:dyDescent="0.25">
      <c r="A1024" s="10">
        <v>2097</v>
      </c>
      <c r="B1024" s="5">
        <v>38</v>
      </c>
      <c r="C1024" s="5"/>
      <c r="I1024" s="10">
        <v>2763</v>
      </c>
      <c r="J1024" s="5">
        <v>3</v>
      </c>
      <c r="K1024" s="5"/>
    </row>
    <row r="1025" spans="1:11" x14ac:dyDescent="0.25">
      <c r="A1025" s="10">
        <v>2098</v>
      </c>
      <c r="B1025" s="5">
        <v>32</v>
      </c>
      <c r="C1025" s="5"/>
      <c r="I1025" s="10">
        <v>2764</v>
      </c>
      <c r="J1025" s="5">
        <v>4</v>
      </c>
      <c r="K1025" s="5"/>
    </row>
    <row r="1026" spans="1:11" x14ac:dyDescent="0.25">
      <c r="A1026" s="10">
        <v>2099</v>
      </c>
      <c r="B1026" s="5">
        <v>63</v>
      </c>
      <c r="C1026" s="5"/>
      <c r="I1026" s="10">
        <v>2765</v>
      </c>
      <c r="J1026" s="5">
        <v>0</v>
      </c>
      <c r="K1026" s="5"/>
    </row>
    <row r="1027" spans="1:11" x14ac:dyDescent="0.25">
      <c r="A1027" s="10">
        <v>2100</v>
      </c>
      <c r="B1027" s="5">
        <v>27</v>
      </c>
      <c r="C1027" s="5"/>
      <c r="I1027" s="10">
        <v>2766</v>
      </c>
      <c r="J1027" s="5">
        <v>4</v>
      </c>
      <c r="K1027" s="5"/>
    </row>
    <row r="1028" spans="1:11" x14ac:dyDescent="0.25">
      <c r="A1028" s="10">
        <v>2101</v>
      </c>
      <c r="B1028" s="5">
        <v>44</v>
      </c>
      <c r="C1028" s="5"/>
      <c r="I1028" s="10">
        <v>2767</v>
      </c>
      <c r="J1028" s="5">
        <v>3</v>
      </c>
      <c r="K1028" s="5"/>
    </row>
    <row r="1029" spans="1:11" x14ac:dyDescent="0.25">
      <c r="A1029" s="10">
        <v>2102</v>
      </c>
      <c r="B1029" s="5">
        <v>38</v>
      </c>
      <c r="C1029" s="5"/>
      <c r="I1029" s="10">
        <v>2768</v>
      </c>
      <c r="J1029" s="5">
        <v>34</v>
      </c>
      <c r="K1029" s="5"/>
    </row>
    <row r="1030" spans="1:11" x14ac:dyDescent="0.25">
      <c r="A1030" s="10">
        <v>2103</v>
      </c>
      <c r="B1030" s="5">
        <v>115</v>
      </c>
      <c r="C1030" s="5"/>
      <c r="I1030" s="10">
        <v>2769</v>
      </c>
      <c r="J1030" s="5">
        <v>2</v>
      </c>
      <c r="K1030" s="5"/>
    </row>
    <row r="1031" spans="1:11" x14ac:dyDescent="0.25">
      <c r="A1031" s="10">
        <v>2104</v>
      </c>
      <c r="B1031" s="5">
        <v>37</v>
      </c>
      <c r="C1031" s="5"/>
      <c r="I1031" s="10">
        <v>2770</v>
      </c>
      <c r="J1031" s="5">
        <v>33</v>
      </c>
      <c r="K1031" s="5"/>
    </row>
    <row r="1032" spans="1:11" x14ac:dyDescent="0.25">
      <c r="A1032" s="10">
        <v>2105</v>
      </c>
      <c r="B1032" s="5">
        <v>99</v>
      </c>
      <c r="C1032" s="5"/>
      <c r="I1032" s="10">
        <v>2771</v>
      </c>
      <c r="J1032" s="5">
        <v>0</v>
      </c>
      <c r="K1032" s="5"/>
    </row>
    <row r="1033" spans="1:11" x14ac:dyDescent="0.25">
      <c r="A1033" s="10">
        <v>2106</v>
      </c>
      <c r="B1033" s="5">
        <v>44</v>
      </c>
      <c r="C1033" s="5"/>
      <c r="I1033" s="10">
        <v>2772</v>
      </c>
      <c r="J1033" s="5">
        <v>0</v>
      </c>
      <c r="K1033" s="5"/>
    </row>
    <row r="1034" spans="1:11" x14ac:dyDescent="0.25">
      <c r="A1034" s="10">
        <v>2107</v>
      </c>
      <c r="B1034" s="5">
        <v>58</v>
      </c>
      <c r="C1034" s="5"/>
      <c r="I1034" s="10">
        <v>2773</v>
      </c>
      <c r="J1034" s="5">
        <v>1</v>
      </c>
      <c r="K1034" s="5"/>
    </row>
    <row r="1035" spans="1:11" x14ac:dyDescent="0.25">
      <c r="A1035" s="10">
        <v>2108</v>
      </c>
      <c r="B1035" s="5">
        <v>191</v>
      </c>
      <c r="C1035" s="5"/>
      <c r="I1035" s="10">
        <v>2774</v>
      </c>
      <c r="J1035" s="5">
        <v>13</v>
      </c>
      <c r="K1035" s="5"/>
    </row>
    <row r="1036" spans="1:11" x14ac:dyDescent="0.25">
      <c r="A1036" s="10">
        <v>2109</v>
      </c>
      <c r="B1036" s="5">
        <v>40</v>
      </c>
      <c r="C1036" s="5"/>
      <c r="I1036" s="10">
        <v>2775</v>
      </c>
      <c r="J1036" s="5">
        <v>2</v>
      </c>
      <c r="K1036" s="5"/>
    </row>
    <row r="1037" spans="1:11" x14ac:dyDescent="0.25">
      <c r="A1037" s="10">
        <v>2110</v>
      </c>
      <c r="B1037" s="5">
        <v>38</v>
      </c>
      <c r="C1037" s="5"/>
      <c r="I1037" s="10">
        <v>2776</v>
      </c>
      <c r="J1037" s="5">
        <v>36</v>
      </c>
      <c r="K1037" s="5"/>
    </row>
    <row r="1038" spans="1:11" x14ac:dyDescent="0.25">
      <c r="A1038" s="10">
        <v>2111</v>
      </c>
      <c r="B1038" s="5">
        <v>39</v>
      </c>
      <c r="C1038" s="5"/>
      <c r="I1038" s="10">
        <v>2777</v>
      </c>
      <c r="J1038" s="5">
        <v>1</v>
      </c>
      <c r="K1038" s="5"/>
    </row>
    <row r="1039" spans="1:11" x14ac:dyDescent="0.25">
      <c r="A1039" s="10">
        <v>2112</v>
      </c>
      <c r="B1039" s="5">
        <v>11</v>
      </c>
      <c r="C1039" s="5"/>
      <c r="I1039" s="10">
        <v>2778</v>
      </c>
      <c r="J1039" s="5">
        <v>15</v>
      </c>
      <c r="K1039" s="5"/>
    </row>
    <row r="1040" spans="1:11" x14ac:dyDescent="0.25">
      <c r="A1040" s="10">
        <v>2113</v>
      </c>
      <c r="B1040" s="5">
        <v>107</v>
      </c>
      <c r="C1040" s="5"/>
      <c r="I1040" s="10">
        <v>2779</v>
      </c>
      <c r="J1040" s="5">
        <v>1</v>
      </c>
      <c r="K1040" s="5"/>
    </row>
    <row r="1041" spans="1:11" x14ac:dyDescent="0.25">
      <c r="A1041" s="10">
        <v>2114</v>
      </c>
      <c r="B1041" s="5">
        <v>147</v>
      </c>
      <c r="C1041" s="5"/>
      <c r="I1041" s="10">
        <v>2780</v>
      </c>
      <c r="J1041" s="5">
        <v>0</v>
      </c>
      <c r="K1041" s="5"/>
    </row>
    <row r="1042" spans="1:11" x14ac:dyDescent="0.25">
      <c r="A1042" s="10">
        <v>2115</v>
      </c>
      <c r="B1042" s="5">
        <v>36</v>
      </c>
      <c r="C1042" s="5"/>
      <c r="I1042" s="10">
        <v>2841</v>
      </c>
      <c r="J1042" s="5">
        <v>1</v>
      </c>
      <c r="K1042" s="5"/>
    </row>
    <row r="1043" spans="1:11" x14ac:dyDescent="0.25">
      <c r="A1043" s="10">
        <v>2116</v>
      </c>
      <c r="B1043" s="5">
        <v>92</v>
      </c>
      <c r="C1043" s="5"/>
      <c r="I1043" s="10">
        <v>2842</v>
      </c>
      <c r="J1043" s="5">
        <v>0</v>
      </c>
      <c r="K1043" s="5"/>
    </row>
    <row r="1044" spans="1:11" x14ac:dyDescent="0.25">
      <c r="A1044" s="10">
        <v>2117</v>
      </c>
      <c r="B1044" s="5">
        <v>35</v>
      </c>
      <c r="C1044" s="5"/>
      <c r="I1044" s="10">
        <v>2843</v>
      </c>
      <c r="J1044" s="5">
        <v>0</v>
      </c>
      <c r="K1044" s="5"/>
    </row>
    <row r="1045" spans="1:11" x14ac:dyDescent="0.25">
      <c r="A1045" s="10">
        <v>2118</v>
      </c>
      <c r="B1045" s="5">
        <v>17</v>
      </c>
      <c r="C1045" s="5"/>
      <c r="I1045" s="10">
        <v>2844</v>
      </c>
      <c r="J1045" s="5">
        <v>1</v>
      </c>
      <c r="K1045" s="5"/>
    </row>
    <row r="1046" spans="1:11" x14ac:dyDescent="0.25">
      <c r="A1046" s="10">
        <v>2119</v>
      </c>
      <c r="B1046" s="5">
        <v>22</v>
      </c>
      <c r="C1046" s="5"/>
      <c r="I1046" s="10">
        <v>2845</v>
      </c>
      <c r="J1046" s="5">
        <v>39</v>
      </c>
      <c r="K1046" s="5"/>
    </row>
    <row r="1047" spans="1:11" x14ac:dyDescent="0.25">
      <c r="A1047" s="10">
        <v>2120</v>
      </c>
      <c r="B1047" s="5">
        <v>69</v>
      </c>
      <c r="C1047" s="5"/>
      <c r="I1047" s="10">
        <v>2846</v>
      </c>
      <c r="J1047" s="5">
        <v>0</v>
      </c>
      <c r="K1047" s="5"/>
    </row>
    <row r="1048" spans="1:11" x14ac:dyDescent="0.25">
      <c r="A1048" s="10">
        <v>2161</v>
      </c>
      <c r="B1048" s="5">
        <v>13</v>
      </c>
      <c r="C1048" s="5"/>
      <c r="I1048" s="10">
        <v>2847</v>
      </c>
      <c r="J1048" s="5">
        <v>0</v>
      </c>
      <c r="K1048" s="5"/>
    </row>
    <row r="1049" spans="1:11" x14ac:dyDescent="0.25">
      <c r="A1049" s="10">
        <v>2162</v>
      </c>
      <c r="B1049" s="5">
        <v>58</v>
      </c>
      <c r="C1049" s="5"/>
      <c r="I1049" s="10">
        <v>2848</v>
      </c>
      <c r="J1049" s="5">
        <v>3</v>
      </c>
      <c r="K1049" s="5"/>
    </row>
    <row r="1050" spans="1:11" x14ac:dyDescent="0.25">
      <c r="A1050" s="10">
        <v>2163</v>
      </c>
      <c r="B1050" s="5">
        <v>44</v>
      </c>
      <c r="C1050" s="5"/>
      <c r="I1050" s="10">
        <v>2849</v>
      </c>
      <c r="J1050" s="5">
        <v>1</v>
      </c>
      <c r="K1050" s="5"/>
    </row>
    <row r="1051" spans="1:11" x14ac:dyDescent="0.25">
      <c r="A1051" s="10">
        <v>2164</v>
      </c>
      <c r="B1051" s="5">
        <v>83</v>
      </c>
      <c r="C1051" s="5"/>
      <c r="I1051" s="10">
        <v>2850</v>
      </c>
      <c r="J1051" s="5">
        <v>13</v>
      </c>
      <c r="K1051" s="5"/>
    </row>
    <row r="1052" spans="1:11" x14ac:dyDescent="0.25">
      <c r="A1052" s="10">
        <v>2165</v>
      </c>
      <c r="B1052" s="5">
        <v>117</v>
      </c>
      <c r="C1052" s="5"/>
      <c r="I1052" s="10">
        <v>2851</v>
      </c>
      <c r="J1052" s="5">
        <v>0</v>
      </c>
      <c r="K1052" s="5"/>
    </row>
    <row r="1053" spans="1:11" x14ac:dyDescent="0.25">
      <c r="A1053" s="10">
        <v>2166</v>
      </c>
      <c r="B1053" s="5">
        <v>32</v>
      </c>
      <c r="C1053" s="5"/>
      <c r="I1053" s="10">
        <v>2852</v>
      </c>
      <c r="J1053" s="5">
        <v>6</v>
      </c>
      <c r="K1053" s="5"/>
    </row>
    <row r="1054" spans="1:11" x14ac:dyDescent="0.25">
      <c r="A1054" s="10">
        <v>2167</v>
      </c>
      <c r="B1054" s="5">
        <v>8</v>
      </c>
      <c r="C1054" s="5"/>
      <c r="I1054" s="10">
        <v>2853</v>
      </c>
      <c r="J1054" s="5">
        <v>0</v>
      </c>
      <c r="K1054" s="5"/>
    </row>
    <row r="1055" spans="1:11" x14ac:dyDescent="0.25">
      <c r="A1055" s="10">
        <v>2168</v>
      </c>
      <c r="B1055" s="5">
        <v>340</v>
      </c>
      <c r="C1055" s="5"/>
      <c r="I1055" s="10">
        <v>2854</v>
      </c>
      <c r="J1055" s="5">
        <v>14</v>
      </c>
      <c r="K1055" s="5"/>
    </row>
    <row r="1056" spans="1:11" x14ac:dyDescent="0.25">
      <c r="A1056" s="10">
        <v>2169</v>
      </c>
      <c r="B1056" s="5">
        <v>7</v>
      </c>
      <c r="C1056" s="5"/>
      <c r="I1056" s="10">
        <v>2855</v>
      </c>
      <c r="J1056" s="5">
        <v>5</v>
      </c>
      <c r="K1056" s="5"/>
    </row>
    <row r="1057" spans="1:11" x14ac:dyDescent="0.25">
      <c r="A1057" s="10">
        <v>2170</v>
      </c>
      <c r="B1057" s="5">
        <v>19</v>
      </c>
      <c r="C1057" s="5"/>
      <c r="I1057" s="10">
        <v>2856</v>
      </c>
      <c r="J1057" s="5">
        <v>6</v>
      </c>
      <c r="K1057" s="5"/>
    </row>
    <row r="1058" spans="1:11" x14ac:dyDescent="0.25">
      <c r="A1058" s="10">
        <v>2171</v>
      </c>
      <c r="B1058" s="5">
        <v>47</v>
      </c>
      <c r="C1058" s="5"/>
      <c r="I1058" s="10">
        <v>2857</v>
      </c>
      <c r="J1058" s="5">
        <v>15</v>
      </c>
      <c r="K1058" s="5"/>
    </row>
    <row r="1059" spans="1:11" x14ac:dyDescent="0.25">
      <c r="A1059" s="10">
        <v>2172</v>
      </c>
      <c r="B1059" s="5">
        <v>13</v>
      </c>
      <c r="C1059" s="5"/>
      <c r="I1059" s="10">
        <v>2858</v>
      </c>
      <c r="J1059" s="5">
        <v>0</v>
      </c>
      <c r="K1059" s="5"/>
    </row>
    <row r="1060" spans="1:11" x14ac:dyDescent="0.25">
      <c r="A1060" s="10">
        <v>2173</v>
      </c>
      <c r="B1060" s="5">
        <v>90</v>
      </c>
      <c r="C1060" s="5"/>
      <c r="I1060" s="10">
        <v>2859</v>
      </c>
      <c r="J1060" s="5">
        <v>1</v>
      </c>
      <c r="K1060" s="5"/>
    </row>
    <row r="1061" spans="1:11" x14ac:dyDescent="0.25">
      <c r="A1061" s="10">
        <v>2174</v>
      </c>
      <c r="B1061" s="5">
        <v>63</v>
      </c>
      <c r="C1061" s="5"/>
      <c r="I1061" s="10">
        <v>2860</v>
      </c>
      <c r="J1061" s="5">
        <v>9</v>
      </c>
      <c r="K1061" s="5"/>
    </row>
    <row r="1062" spans="1:11" x14ac:dyDescent="0.25">
      <c r="A1062" s="10">
        <v>2175</v>
      </c>
      <c r="B1062" s="5">
        <v>26</v>
      </c>
      <c r="C1062" s="5"/>
      <c r="I1062" s="10">
        <v>2861</v>
      </c>
      <c r="J1062" s="5">
        <v>3</v>
      </c>
      <c r="K1062" s="5"/>
    </row>
    <row r="1063" spans="1:11" x14ac:dyDescent="0.25">
      <c r="A1063" s="10">
        <v>2176</v>
      </c>
      <c r="B1063" s="5">
        <v>71</v>
      </c>
      <c r="C1063" s="5"/>
      <c r="I1063" s="10">
        <v>2862</v>
      </c>
      <c r="J1063" s="5">
        <v>3</v>
      </c>
      <c r="K1063" s="5"/>
    </row>
    <row r="1064" spans="1:11" x14ac:dyDescent="0.25">
      <c r="A1064" s="10">
        <v>2177</v>
      </c>
      <c r="B1064" s="5">
        <v>38</v>
      </c>
      <c r="C1064" s="5"/>
      <c r="I1064" s="10">
        <v>2863</v>
      </c>
      <c r="J1064" s="5">
        <v>1</v>
      </c>
      <c r="K1064" s="5"/>
    </row>
    <row r="1065" spans="1:11" x14ac:dyDescent="0.25">
      <c r="A1065" s="10">
        <v>2178</v>
      </c>
      <c r="B1065" s="5">
        <v>859</v>
      </c>
      <c r="C1065" s="5"/>
      <c r="I1065" s="10">
        <v>2864</v>
      </c>
      <c r="J1065" s="5">
        <v>3</v>
      </c>
      <c r="K1065" s="5"/>
    </row>
    <row r="1066" spans="1:11" x14ac:dyDescent="0.25">
      <c r="A1066" s="10">
        <v>2179</v>
      </c>
      <c r="B1066" s="5">
        <v>21</v>
      </c>
      <c r="C1066" s="5"/>
      <c r="I1066" s="10">
        <v>2865</v>
      </c>
      <c r="J1066" s="5">
        <v>0</v>
      </c>
      <c r="K1066" s="5"/>
    </row>
    <row r="1067" spans="1:11" x14ac:dyDescent="0.25">
      <c r="A1067" s="10">
        <v>2180</v>
      </c>
      <c r="B1067" s="5">
        <v>78</v>
      </c>
      <c r="C1067" s="5"/>
      <c r="I1067" s="10">
        <v>2866</v>
      </c>
      <c r="J1067" s="5">
        <v>2</v>
      </c>
      <c r="K1067" s="5"/>
    </row>
    <row r="1068" spans="1:11" x14ac:dyDescent="0.25">
      <c r="A1068" s="10">
        <v>2181</v>
      </c>
      <c r="B1068" s="5">
        <v>53</v>
      </c>
      <c r="C1068" s="5"/>
      <c r="I1068" s="10">
        <v>2867</v>
      </c>
      <c r="J1068" s="5">
        <v>10</v>
      </c>
      <c r="K1068" s="5"/>
    </row>
    <row r="1069" spans="1:11" x14ac:dyDescent="0.25">
      <c r="A1069" s="10">
        <v>2182</v>
      </c>
      <c r="B1069" s="5">
        <v>356</v>
      </c>
      <c r="C1069" s="5"/>
      <c r="I1069" s="10">
        <v>2868</v>
      </c>
      <c r="J1069" s="5">
        <v>60</v>
      </c>
      <c r="K1069" s="5"/>
    </row>
    <row r="1070" spans="1:11" x14ac:dyDescent="0.25">
      <c r="A1070" s="10">
        <v>2183</v>
      </c>
      <c r="B1070" s="5">
        <v>279</v>
      </c>
      <c r="C1070" s="5"/>
      <c r="I1070" s="10">
        <v>2869</v>
      </c>
      <c r="J1070" s="5">
        <v>5</v>
      </c>
      <c r="K1070" s="5"/>
    </row>
    <row r="1071" spans="1:11" x14ac:dyDescent="0.25">
      <c r="A1071" s="10">
        <v>2184</v>
      </c>
      <c r="B1071" s="5">
        <v>266</v>
      </c>
      <c r="C1071" s="5"/>
      <c r="I1071" s="10">
        <v>2870</v>
      </c>
      <c r="J1071" s="5">
        <v>9</v>
      </c>
      <c r="K1071" s="5"/>
    </row>
    <row r="1072" spans="1:11" x14ac:dyDescent="0.25">
      <c r="A1072" s="10">
        <v>2185</v>
      </c>
      <c r="B1072" s="5">
        <v>623</v>
      </c>
      <c r="C1072" s="5"/>
      <c r="I1072" s="10">
        <v>2871</v>
      </c>
      <c r="J1072" s="5">
        <v>13</v>
      </c>
      <c r="K1072" s="5"/>
    </row>
    <row r="1073" spans="1:11" x14ac:dyDescent="0.25">
      <c r="A1073" s="10">
        <v>2186</v>
      </c>
      <c r="B1073" s="5">
        <v>392</v>
      </c>
      <c r="C1073" s="5"/>
      <c r="I1073" s="10">
        <v>2872</v>
      </c>
      <c r="J1073" s="5">
        <v>0</v>
      </c>
      <c r="K1073" s="5"/>
    </row>
    <row r="1074" spans="1:11" x14ac:dyDescent="0.25">
      <c r="A1074" s="10">
        <v>2187</v>
      </c>
      <c r="B1074" s="5">
        <v>3562</v>
      </c>
      <c r="C1074" s="5"/>
      <c r="I1074" s="10">
        <v>2873</v>
      </c>
      <c r="J1074" s="5">
        <v>8</v>
      </c>
      <c r="K1074" s="5"/>
    </row>
    <row r="1075" spans="1:11" x14ac:dyDescent="0.25">
      <c r="A1075" s="10">
        <v>2188</v>
      </c>
      <c r="B1075" s="5">
        <v>514</v>
      </c>
      <c r="C1075" s="5"/>
      <c r="I1075" s="10">
        <v>2874</v>
      </c>
      <c r="J1075" s="5">
        <v>3</v>
      </c>
      <c r="K1075" s="5"/>
    </row>
    <row r="1076" spans="1:11" x14ac:dyDescent="0.25">
      <c r="A1076" s="10">
        <v>2189</v>
      </c>
      <c r="B1076" s="5">
        <v>88</v>
      </c>
      <c r="C1076" s="5"/>
      <c r="I1076" s="10">
        <v>2875</v>
      </c>
      <c r="J1076" s="5">
        <v>3</v>
      </c>
      <c r="K1076" s="5"/>
    </row>
    <row r="1077" spans="1:11" x14ac:dyDescent="0.25">
      <c r="A1077" s="10">
        <v>2190</v>
      </c>
      <c r="B1077" s="5">
        <v>537</v>
      </c>
      <c r="C1077" s="5"/>
      <c r="I1077" s="10">
        <v>2876</v>
      </c>
      <c r="J1077" s="5">
        <v>0</v>
      </c>
      <c r="K1077" s="5"/>
    </row>
    <row r="1078" spans="1:11" x14ac:dyDescent="0.25">
      <c r="A1078" s="10">
        <v>2191</v>
      </c>
      <c r="B1078" s="5">
        <v>25</v>
      </c>
      <c r="C1078" s="5"/>
      <c r="I1078" s="10">
        <v>2877</v>
      </c>
      <c r="J1078" s="5">
        <v>6</v>
      </c>
      <c r="K1078" s="5"/>
    </row>
    <row r="1079" spans="1:11" x14ac:dyDescent="0.25">
      <c r="A1079" s="10">
        <v>2192</v>
      </c>
      <c r="B1079" s="5">
        <v>3238</v>
      </c>
      <c r="C1079" s="5"/>
      <c r="I1079" s="10">
        <v>2878</v>
      </c>
      <c r="J1079" s="5">
        <v>4</v>
      </c>
      <c r="K1079" s="5"/>
    </row>
    <row r="1080" spans="1:11" x14ac:dyDescent="0.25">
      <c r="A1080" s="10">
        <v>2193</v>
      </c>
      <c r="B1080" s="5">
        <v>897</v>
      </c>
      <c r="C1080" s="5"/>
      <c r="I1080" s="10">
        <v>2879</v>
      </c>
      <c r="J1080" s="5">
        <v>1</v>
      </c>
      <c r="K1080" s="5"/>
    </row>
    <row r="1081" spans="1:11" x14ac:dyDescent="0.25">
      <c r="A1081" s="10">
        <v>2194</v>
      </c>
      <c r="B1081" s="5">
        <v>878</v>
      </c>
      <c r="C1081" s="5"/>
      <c r="I1081" s="10">
        <v>2880</v>
      </c>
      <c r="J1081" s="5">
        <v>29</v>
      </c>
      <c r="K1081" s="5"/>
    </row>
    <row r="1082" spans="1:11" x14ac:dyDescent="0.25">
      <c r="A1082" s="10">
        <v>2195</v>
      </c>
      <c r="B1082" s="5">
        <v>115</v>
      </c>
      <c r="C1082" s="5"/>
      <c r="I1082" s="10">
        <v>2881</v>
      </c>
      <c r="J1082" s="5">
        <v>0</v>
      </c>
      <c r="K1082" s="5"/>
    </row>
    <row r="1083" spans="1:11" x14ac:dyDescent="0.25">
      <c r="A1083" s="10">
        <v>2196</v>
      </c>
      <c r="B1083" s="5">
        <v>234</v>
      </c>
      <c r="C1083" s="5"/>
      <c r="I1083" s="10">
        <v>2882</v>
      </c>
      <c r="J1083" s="5">
        <v>4</v>
      </c>
      <c r="K1083" s="5"/>
    </row>
    <row r="1084" spans="1:11" x14ac:dyDescent="0.25">
      <c r="A1084" s="10">
        <v>2197</v>
      </c>
      <c r="B1084" s="5">
        <v>4330</v>
      </c>
      <c r="C1084" s="5"/>
      <c r="I1084" s="10">
        <v>2883</v>
      </c>
      <c r="J1084" s="5">
        <v>5</v>
      </c>
      <c r="K1084" s="5"/>
    </row>
    <row r="1085" spans="1:11" x14ac:dyDescent="0.25">
      <c r="A1085" s="10">
        <v>2198</v>
      </c>
      <c r="B1085" s="5">
        <v>651</v>
      </c>
      <c r="C1085" s="5"/>
      <c r="I1085" s="10">
        <v>2884</v>
      </c>
      <c r="J1085" s="5">
        <v>4</v>
      </c>
      <c r="K1085" s="5"/>
    </row>
    <row r="1086" spans="1:11" x14ac:dyDescent="0.25">
      <c r="A1086" s="10">
        <v>2199</v>
      </c>
      <c r="B1086" s="5">
        <v>251</v>
      </c>
      <c r="C1086" s="5"/>
      <c r="I1086" s="10">
        <v>2885</v>
      </c>
      <c r="J1086" s="5">
        <v>5</v>
      </c>
      <c r="K1086" s="5"/>
    </row>
    <row r="1087" spans="1:11" x14ac:dyDescent="0.25">
      <c r="A1087" s="10">
        <v>2200</v>
      </c>
      <c r="B1087" s="5">
        <v>263</v>
      </c>
      <c r="C1087" s="5"/>
      <c r="I1087" s="10">
        <v>2886</v>
      </c>
      <c r="J1087" s="5">
        <v>1</v>
      </c>
      <c r="K1087" s="5"/>
    </row>
    <row r="1088" spans="1:11" x14ac:dyDescent="0.25">
      <c r="A1088" s="10">
        <v>2201</v>
      </c>
      <c r="B1088" s="5">
        <v>28</v>
      </c>
      <c r="C1088" s="5"/>
      <c r="I1088" s="10">
        <v>2887</v>
      </c>
      <c r="J1088" s="5">
        <v>1</v>
      </c>
      <c r="K1088" s="5"/>
    </row>
    <row r="1089" spans="1:11" x14ac:dyDescent="0.25">
      <c r="A1089" s="10">
        <v>2202</v>
      </c>
      <c r="B1089" s="5">
        <v>721</v>
      </c>
      <c r="C1089" s="5"/>
      <c r="I1089" s="10">
        <v>2888</v>
      </c>
      <c r="J1089" s="5">
        <v>0</v>
      </c>
      <c r="K1089" s="5"/>
    </row>
    <row r="1090" spans="1:11" x14ac:dyDescent="0.25">
      <c r="A1090" s="10">
        <v>2203</v>
      </c>
      <c r="B1090" s="5">
        <v>50</v>
      </c>
      <c r="C1090" s="5"/>
      <c r="I1090" s="10">
        <v>2889</v>
      </c>
      <c r="J1090" s="5">
        <v>14</v>
      </c>
      <c r="K1090" s="5"/>
    </row>
    <row r="1091" spans="1:11" x14ac:dyDescent="0.25">
      <c r="A1091" s="10">
        <v>2204</v>
      </c>
      <c r="B1091" s="5">
        <v>73</v>
      </c>
      <c r="C1091" s="5"/>
      <c r="I1091" s="10">
        <v>2890</v>
      </c>
      <c r="J1091" s="5">
        <v>3</v>
      </c>
      <c r="K1091" s="5"/>
    </row>
    <row r="1092" spans="1:11" x14ac:dyDescent="0.25">
      <c r="A1092" s="10">
        <v>2205</v>
      </c>
      <c r="B1092" s="5">
        <v>27</v>
      </c>
      <c r="C1092" s="5"/>
      <c r="I1092" s="10">
        <v>2891</v>
      </c>
      <c r="J1092" s="5">
        <v>10</v>
      </c>
      <c r="K1092" s="5"/>
    </row>
    <row r="1093" spans="1:11" x14ac:dyDescent="0.25">
      <c r="A1093" s="10">
        <v>2206</v>
      </c>
      <c r="B1093" s="5">
        <v>34</v>
      </c>
      <c r="C1093" s="5"/>
      <c r="I1093" s="10">
        <v>2892</v>
      </c>
      <c r="J1093" s="5">
        <v>17</v>
      </c>
      <c r="K1093" s="5"/>
    </row>
    <row r="1094" spans="1:11" x14ac:dyDescent="0.25">
      <c r="A1094" s="10">
        <v>2207</v>
      </c>
      <c r="B1094" s="5">
        <v>7</v>
      </c>
      <c r="C1094" s="5"/>
      <c r="I1094" s="10">
        <v>2893</v>
      </c>
      <c r="J1094" s="5">
        <v>2</v>
      </c>
      <c r="K1094" s="5"/>
    </row>
    <row r="1095" spans="1:11" x14ac:dyDescent="0.25">
      <c r="A1095" s="10">
        <v>2208</v>
      </c>
      <c r="B1095" s="5">
        <v>24</v>
      </c>
      <c r="C1095" s="5"/>
      <c r="I1095" s="10">
        <v>2894</v>
      </c>
      <c r="J1095" s="5">
        <v>0</v>
      </c>
      <c r="K1095" s="5"/>
    </row>
    <row r="1096" spans="1:11" x14ac:dyDescent="0.25">
      <c r="A1096" s="10">
        <v>2209</v>
      </c>
      <c r="B1096" s="5">
        <v>15</v>
      </c>
      <c r="C1096" s="5"/>
      <c r="I1096" s="10">
        <v>2895</v>
      </c>
      <c r="J1096" s="5">
        <v>4</v>
      </c>
      <c r="K1096" s="5"/>
    </row>
    <row r="1097" spans="1:11" x14ac:dyDescent="0.25">
      <c r="A1097" s="10">
        <v>2210</v>
      </c>
      <c r="B1097" s="5">
        <v>72</v>
      </c>
      <c r="C1097" s="5"/>
      <c r="I1097" s="10">
        <v>2896</v>
      </c>
      <c r="J1097" s="5">
        <v>12</v>
      </c>
      <c r="K1097" s="5"/>
    </row>
    <row r="1098" spans="1:11" x14ac:dyDescent="0.25">
      <c r="A1098" s="10">
        <v>2211</v>
      </c>
      <c r="B1098" s="5">
        <v>120</v>
      </c>
      <c r="C1098" s="5"/>
      <c r="I1098" s="10">
        <v>2897</v>
      </c>
      <c r="J1098" s="5">
        <v>3</v>
      </c>
      <c r="K1098" s="5"/>
    </row>
    <row r="1099" spans="1:11" x14ac:dyDescent="0.25">
      <c r="A1099" s="10">
        <v>2212</v>
      </c>
      <c r="B1099" s="5">
        <v>123</v>
      </c>
      <c r="C1099" s="5"/>
      <c r="I1099" s="10">
        <v>2898</v>
      </c>
      <c r="J1099" s="5">
        <v>12</v>
      </c>
      <c r="K1099" s="5"/>
    </row>
    <row r="1100" spans="1:11" x14ac:dyDescent="0.25">
      <c r="A1100" s="10">
        <v>2213</v>
      </c>
      <c r="B1100" s="5">
        <v>1</v>
      </c>
      <c r="C1100" s="5"/>
      <c r="I1100" s="10">
        <v>2899</v>
      </c>
      <c r="J1100" s="5">
        <v>0</v>
      </c>
      <c r="K1100" s="5"/>
    </row>
    <row r="1101" spans="1:11" x14ac:dyDescent="0.25">
      <c r="A1101" s="10">
        <v>2214</v>
      </c>
      <c r="B1101" s="5">
        <v>24</v>
      </c>
      <c r="C1101" s="5"/>
      <c r="I1101" s="10">
        <v>2900</v>
      </c>
      <c r="J1101" s="5">
        <v>7</v>
      </c>
      <c r="K1101" s="5"/>
    </row>
    <row r="1102" spans="1:11" x14ac:dyDescent="0.25">
      <c r="A1102" s="10">
        <v>2215</v>
      </c>
      <c r="B1102" s="5">
        <v>33</v>
      </c>
      <c r="C1102" s="5"/>
      <c r="I1102" s="10">
        <v>2901</v>
      </c>
      <c r="J1102" s="5">
        <v>2</v>
      </c>
      <c r="K1102" s="5"/>
    </row>
    <row r="1103" spans="1:11" x14ac:dyDescent="0.25">
      <c r="A1103" s="10">
        <v>2216</v>
      </c>
      <c r="B1103" s="5">
        <v>14</v>
      </c>
      <c r="C1103" s="5"/>
      <c r="I1103" s="10">
        <v>2902</v>
      </c>
      <c r="J1103" s="5">
        <v>1</v>
      </c>
      <c r="K1103" s="5"/>
    </row>
    <row r="1104" spans="1:11" x14ac:dyDescent="0.25">
      <c r="A1104" s="10">
        <v>2217</v>
      </c>
      <c r="B1104" s="5">
        <v>9</v>
      </c>
      <c r="C1104" s="5"/>
      <c r="I1104" s="10">
        <v>2903</v>
      </c>
      <c r="J1104" s="5">
        <v>4</v>
      </c>
      <c r="K1104" s="5"/>
    </row>
    <row r="1105" spans="1:11" x14ac:dyDescent="0.25">
      <c r="A1105" s="10">
        <v>2218</v>
      </c>
      <c r="B1105" s="5">
        <v>76</v>
      </c>
      <c r="C1105" s="5"/>
      <c r="I1105" s="10">
        <v>2904</v>
      </c>
      <c r="J1105" s="5">
        <v>4</v>
      </c>
      <c r="K1105" s="5"/>
    </row>
    <row r="1106" spans="1:11" x14ac:dyDescent="0.25">
      <c r="A1106" s="10">
        <v>2219</v>
      </c>
      <c r="B1106" s="5">
        <v>19</v>
      </c>
      <c r="C1106" s="5"/>
      <c r="I1106" s="10">
        <v>2905</v>
      </c>
      <c r="J1106" s="5">
        <v>17</v>
      </c>
      <c r="K1106" s="5"/>
    </row>
    <row r="1107" spans="1:11" x14ac:dyDescent="0.25">
      <c r="A1107" s="10">
        <v>2220</v>
      </c>
      <c r="B1107" s="5">
        <v>69</v>
      </c>
      <c r="C1107" s="5"/>
      <c r="I1107" s="10">
        <v>2906</v>
      </c>
      <c r="J1107" s="5">
        <v>7</v>
      </c>
      <c r="K1107" s="5"/>
    </row>
    <row r="1108" spans="1:11" x14ac:dyDescent="0.25">
      <c r="A1108" s="10">
        <v>2221</v>
      </c>
      <c r="B1108" s="5">
        <v>218</v>
      </c>
      <c r="C1108" s="5"/>
      <c r="I1108" s="10">
        <v>2907</v>
      </c>
      <c r="J1108" s="5">
        <v>2</v>
      </c>
      <c r="K1108" s="5"/>
    </row>
    <row r="1109" spans="1:11" x14ac:dyDescent="0.25">
      <c r="A1109" s="10">
        <v>2222</v>
      </c>
      <c r="B1109" s="5">
        <v>30</v>
      </c>
      <c r="C1109" s="5"/>
      <c r="I1109" s="10">
        <v>2908</v>
      </c>
      <c r="J1109" s="5">
        <v>5</v>
      </c>
      <c r="K1109" s="5"/>
    </row>
    <row r="1110" spans="1:11" x14ac:dyDescent="0.25">
      <c r="A1110" s="10">
        <v>2223</v>
      </c>
      <c r="B1110" s="5">
        <v>100</v>
      </c>
      <c r="C1110" s="5"/>
      <c r="I1110" s="10">
        <v>2909</v>
      </c>
      <c r="J1110" s="5">
        <v>1</v>
      </c>
      <c r="K1110" s="5"/>
    </row>
    <row r="1111" spans="1:11" x14ac:dyDescent="0.25">
      <c r="A1111" s="10">
        <v>2224</v>
      </c>
      <c r="B1111" s="5">
        <v>296</v>
      </c>
      <c r="C1111" s="5"/>
      <c r="I1111" s="10">
        <v>2910</v>
      </c>
      <c r="J1111" s="5">
        <v>1</v>
      </c>
      <c r="K1111" s="5"/>
    </row>
    <row r="1112" spans="1:11" x14ac:dyDescent="0.25">
      <c r="A1112" s="10">
        <v>2225</v>
      </c>
      <c r="B1112" s="5">
        <v>1204</v>
      </c>
      <c r="C1112" s="5"/>
      <c r="I1112" s="10">
        <v>2911</v>
      </c>
      <c r="J1112" s="5">
        <v>14</v>
      </c>
      <c r="K1112" s="5"/>
    </row>
    <row r="1113" spans="1:11" x14ac:dyDescent="0.25">
      <c r="A1113" s="10">
        <v>2226</v>
      </c>
      <c r="B1113" s="5">
        <v>321</v>
      </c>
      <c r="C1113" s="5"/>
      <c r="I1113" s="10">
        <v>2912</v>
      </c>
      <c r="J1113" s="5">
        <v>26</v>
      </c>
      <c r="K1113" s="5"/>
    </row>
    <row r="1114" spans="1:11" x14ac:dyDescent="0.25">
      <c r="A1114" s="10">
        <v>2227</v>
      </c>
      <c r="B1114" s="5">
        <v>301</v>
      </c>
      <c r="C1114" s="5"/>
      <c r="I1114" s="10">
        <v>2913</v>
      </c>
      <c r="J1114" s="5">
        <v>2</v>
      </c>
      <c r="K1114" s="5"/>
    </row>
    <row r="1115" spans="1:11" x14ac:dyDescent="0.25">
      <c r="A1115" s="10">
        <v>2228</v>
      </c>
      <c r="B1115" s="5">
        <v>144</v>
      </c>
      <c r="C1115" s="5"/>
      <c r="I1115" s="10">
        <v>2914</v>
      </c>
      <c r="J1115" s="5">
        <v>1</v>
      </c>
      <c r="K1115" s="5"/>
    </row>
    <row r="1116" spans="1:11" x14ac:dyDescent="0.25">
      <c r="A1116" s="10">
        <v>2229</v>
      </c>
      <c r="B1116" s="5">
        <v>539</v>
      </c>
      <c r="C1116" s="5"/>
      <c r="I1116" s="10">
        <v>2915</v>
      </c>
      <c r="J1116" s="5">
        <v>3</v>
      </c>
      <c r="K1116" s="5"/>
    </row>
    <row r="1117" spans="1:11" x14ac:dyDescent="0.25">
      <c r="A1117" s="10">
        <v>2230</v>
      </c>
      <c r="B1117" s="5">
        <v>498</v>
      </c>
      <c r="C1117" s="5"/>
      <c r="I1117" s="10">
        <v>2916</v>
      </c>
      <c r="J1117" s="5">
        <v>7</v>
      </c>
      <c r="K1117" s="5"/>
    </row>
    <row r="1118" spans="1:11" x14ac:dyDescent="0.25">
      <c r="A1118" s="10">
        <v>2231</v>
      </c>
      <c r="B1118" s="5">
        <v>1113</v>
      </c>
      <c r="C1118" s="5"/>
      <c r="I1118" s="10">
        <v>2917</v>
      </c>
      <c r="J1118" s="5">
        <v>9</v>
      </c>
      <c r="K1118" s="5"/>
    </row>
    <row r="1119" spans="1:11" x14ac:dyDescent="0.25">
      <c r="A1119" s="10">
        <v>2232</v>
      </c>
      <c r="B1119" s="5">
        <v>988</v>
      </c>
      <c r="C1119" s="5"/>
      <c r="I1119" s="10">
        <v>2918</v>
      </c>
      <c r="J1119" s="5">
        <v>20</v>
      </c>
      <c r="K1119" s="5"/>
    </row>
    <row r="1120" spans="1:11" x14ac:dyDescent="0.25">
      <c r="A1120" s="10">
        <v>2233</v>
      </c>
      <c r="B1120" s="5">
        <v>391</v>
      </c>
      <c r="C1120" s="5"/>
      <c r="I1120" s="10">
        <v>2919</v>
      </c>
      <c r="J1120" s="5">
        <v>6</v>
      </c>
      <c r="K1120" s="5"/>
    </row>
    <row r="1121" spans="1:11" x14ac:dyDescent="0.25">
      <c r="A1121" s="10">
        <v>2234</v>
      </c>
      <c r="B1121" s="5">
        <v>28</v>
      </c>
      <c r="C1121" s="5"/>
      <c r="I1121" s="10">
        <v>2920</v>
      </c>
      <c r="J1121" s="5">
        <v>13</v>
      </c>
      <c r="K1121" s="5"/>
    </row>
    <row r="1122" spans="1:11" x14ac:dyDescent="0.25">
      <c r="A1122" s="10">
        <v>2235</v>
      </c>
      <c r="B1122" s="5">
        <v>147</v>
      </c>
      <c r="C1122" s="5"/>
      <c r="I1122" s="10">
        <v>2941</v>
      </c>
      <c r="J1122" s="5">
        <v>1</v>
      </c>
      <c r="K1122" s="5"/>
    </row>
    <row r="1123" spans="1:11" x14ac:dyDescent="0.25">
      <c r="A1123" s="10">
        <v>2236</v>
      </c>
      <c r="B1123" s="5">
        <v>680</v>
      </c>
      <c r="C1123" s="5"/>
      <c r="I1123" s="10">
        <v>2942</v>
      </c>
      <c r="J1123" s="5">
        <v>202</v>
      </c>
      <c r="K1123" s="5"/>
    </row>
    <row r="1124" spans="1:11" x14ac:dyDescent="0.25">
      <c r="A1124" s="10">
        <v>2237</v>
      </c>
      <c r="B1124" s="5">
        <v>983</v>
      </c>
      <c r="C1124" s="5"/>
      <c r="I1124" s="10">
        <v>2943</v>
      </c>
      <c r="J1124" s="5">
        <v>0</v>
      </c>
      <c r="K1124" s="5"/>
    </row>
    <row r="1125" spans="1:11" x14ac:dyDescent="0.25">
      <c r="A1125" s="10">
        <v>2238</v>
      </c>
      <c r="B1125" s="5">
        <v>79</v>
      </c>
      <c r="C1125" s="5"/>
      <c r="I1125" s="10">
        <v>2944</v>
      </c>
      <c r="J1125" s="5">
        <v>1</v>
      </c>
      <c r="K1125" s="5"/>
    </row>
    <row r="1126" spans="1:11" x14ac:dyDescent="0.25">
      <c r="A1126" s="10">
        <v>2239</v>
      </c>
      <c r="B1126" s="5">
        <v>426</v>
      </c>
      <c r="C1126" s="5"/>
      <c r="I1126" s="10">
        <v>2945</v>
      </c>
      <c r="J1126" s="5">
        <v>0</v>
      </c>
      <c r="K1126" s="5"/>
    </row>
    <row r="1127" spans="1:11" x14ac:dyDescent="0.25">
      <c r="A1127" s="10">
        <v>2240</v>
      </c>
      <c r="B1127" s="5">
        <v>96</v>
      </c>
      <c r="C1127" s="5"/>
      <c r="I1127" s="10">
        <v>2946</v>
      </c>
      <c r="J1127" s="5">
        <v>2</v>
      </c>
      <c r="K1127" s="5"/>
    </row>
    <row r="1128" spans="1:11" x14ac:dyDescent="0.25">
      <c r="A1128" s="10">
        <v>2241</v>
      </c>
      <c r="B1128" s="5">
        <v>163</v>
      </c>
      <c r="C1128" s="5"/>
      <c r="I1128" s="10">
        <v>2947</v>
      </c>
      <c r="J1128" s="5">
        <v>13</v>
      </c>
      <c r="K1128" s="5"/>
    </row>
    <row r="1129" spans="1:11" x14ac:dyDescent="0.25">
      <c r="A1129" s="10">
        <v>2242</v>
      </c>
      <c r="B1129" s="5">
        <v>2525</v>
      </c>
      <c r="C1129" s="5"/>
      <c r="I1129" s="10">
        <v>2948</v>
      </c>
      <c r="J1129" s="5">
        <v>9</v>
      </c>
      <c r="K1129" s="5"/>
    </row>
    <row r="1130" spans="1:11" x14ac:dyDescent="0.25">
      <c r="A1130" s="10">
        <v>2243</v>
      </c>
      <c r="B1130" s="5">
        <v>2035</v>
      </c>
      <c r="C1130" s="5"/>
      <c r="I1130" s="10">
        <v>2949</v>
      </c>
      <c r="J1130" s="5">
        <v>2</v>
      </c>
      <c r="K1130" s="5"/>
    </row>
    <row r="1131" spans="1:11" x14ac:dyDescent="0.25">
      <c r="A1131" s="10">
        <v>2244</v>
      </c>
      <c r="B1131" s="5">
        <v>290</v>
      </c>
      <c r="C1131" s="5"/>
      <c r="I1131" s="10">
        <v>2950</v>
      </c>
      <c r="J1131" s="5">
        <v>0</v>
      </c>
      <c r="K1131" s="5"/>
    </row>
    <row r="1132" spans="1:11" x14ac:dyDescent="0.25">
      <c r="A1132" s="10">
        <v>2245</v>
      </c>
      <c r="B1132" s="5">
        <v>1980</v>
      </c>
      <c r="C1132" s="5"/>
      <c r="I1132" s="10">
        <v>3051</v>
      </c>
      <c r="J1132" s="5">
        <v>35</v>
      </c>
      <c r="K1132" s="5"/>
    </row>
    <row r="1133" spans="1:11" x14ac:dyDescent="0.25">
      <c r="A1133" s="10">
        <v>2246</v>
      </c>
      <c r="B1133" s="5">
        <v>57</v>
      </c>
      <c r="C1133" s="5"/>
      <c r="I1133" s="10">
        <v>3052</v>
      </c>
      <c r="J1133" s="5">
        <v>2</v>
      </c>
      <c r="K1133" s="5"/>
    </row>
    <row r="1134" spans="1:11" x14ac:dyDescent="0.25">
      <c r="A1134" s="10">
        <v>2247</v>
      </c>
      <c r="B1134" s="5">
        <v>380</v>
      </c>
      <c r="C1134" s="5"/>
      <c r="I1134" s="10">
        <v>3053</v>
      </c>
      <c r="J1134" s="5">
        <v>3</v>
      </c>
      <c r="K1134" s="5"/>
    </row>
    <row r="1135" spans="1:11" x14ac:dyDescent="0.25">
      <c r="A1135" s="10">
        <v>2248</v>
      </c>
      <c r="B1135" s="5">
        <v>128</v>
      </c>
      <c r="C1135" s="5"/>
      <c r="I1135" s="10">
        <v>3054</v>
      </c>
      <c r="J1135" s="5">
        <v>0</v>
      </c>
      <c r="K1135" s="5"/>
    </row>
    <row r="1136" spans="1:11" x14ac:dyDescent="0.25">
      <c r="A1136" s="10">
        <v>2249</v>
      </c>
      <c r="B1136" s="5">
        <v>180</v>
      </c>
      <c r="C1136" s="5"/>
      <c r="I1136" s="10">
        <v>3055</v>
      </c>
      <c r="J1136" s="5">
        <v>1</v>
      </c>
      <c r="K1136" s="5"/>
    </row>
    <row r="1137" spans="1:11" x14ac:dyDescent="0.25">
      <c r="A1137" s="10">
        <v>2250</v>
      </c>
      <c r="B1137" s="5">
        <v>571</v>
      </c>
      <c r="C1137" s="5"/>
      <c r="I1137" s="10">
        <v>3056</v>
      </c>
      <c r="J1137" s="5">
        <v>0</v>
      </c>
      <c r="K1137" s="5"/>
    </row>
    <row r="1138" spans="1:11" x14ac:dyDescent="0.25">
      <c r="A1138" s="10">
        <v>2251</v>
      </c>
      <c r="B1138" s="5">
        <v>480</v>
      </c>
      <c r="C1138" s="5"/>
      <c r="I1138" s="10">
        <v>3057</v>
      </c>
      <c r="J1138" s="5">
        <v>0</v>
      </c>
      <c r="K1138" s="5"/>
    </row>
    <row r="1139" spans="1:11" x14ac:dyDescent="0.25">
      <c r="A1139" s="10">
        <v>2252</v>
      </c>
      <c r="B1139" s="5">
        <v>249</v>
      </c>
      <c r="C1139" s="5"/>
      <c r="I1139" s="10">
        <v>3058</v>
      </c>
      <c r="J1139" s="5">
        <v>3</v>
      </c>
      <c r="K1139" s="5"/>
    </row>
    <row r="1140" spans="1:11" x14ac:dyDescent="0.25">
      <c r="A1140" s="10">
        <v>2253</v>
      </c>
      <c r="B1140" s="5">
        <v>84</v>
      </c>
      <c r="C1140" s="5"/>
      <c r="I1140" s="10">
        <v>3059</v>
      </c>
      <c r="J1140" s="5">
        <v>11</v>
      </c>
      <c r="K1140" s="5"/>
    </row>
    <row r="1141" spans="1:11" x14ac:dyDescent="0.25">
      <c r="A1141" s="10">
        <v>2254</v>
      </c>
      <c r="B1141" s="5">
        <v>197</v>
      </c>
      <c r="C1141" s="5"/>
      <c r="I1141" s="10">
        <v>3060</v>
      </c>
      <c r="J1141" s="5">
        <v>6</v>
      </c>
      <c r="K1141" s="5"/>
    </row>
    <row r="1142" spans="1:11" x14ac:dyDescent="0.25">
      <c r="A1142" s="10">
        <v>2255</v>
      </c>
      <c r="B1142" s="5">
        <v>271</v>
      </c>
      <c r="C1142" s="5"/>
      <c r="I1142" s="10">
        <v>3061</v>
      </c>
      <c r="J1142" s="5">
        <v>0</v>
      </c>
      <c r="K1142" s="5"/>
    </row>
    <row r="1143" spans="1:11" x14ac:dyDescent="0.25">
      <c r="A1143" s="10">
        <v>2256</v>
      </c>
      <c r="B1143" s="5">
        <v>50</v>
      </c>
      <c r="C1143" s="5"/>
      <c r="I1143" s="10">
        <v>3062</v>
      </c>
      <c r="J1143" s="5">
        <v>67</v>
      </c>
      <c r="K1143" s="5"/>
    </row>
    <row r="1144" spans="1:11" x14ac:dyDescent="0.25">
      <c r="A1144" s="10">
        <v>2257</v>
      </c>
      <c r="B1144" s="5">
        <v>169</v>
      </c>
      <c r="C1144" s="5"/>
      <c r="I1144" s="10">
        <v>3063</v>
      </c>
      <c r="J1144" s="5">
        <v>23</v>
      </c>
      <c r="K1144" s="5"/>
    </row>
    <row r="1145" spans="1:11" x14ac:dyDescent="0.25">
      <c r="A1145" s="10">
        <v>2258</v>
      </c>
      <c r="B1145" s="5">
        <v>205</v>
      </c>
      <c r="C1145" s="5"/>
      <c r="I1145" s="10">
        <v>3064</v>
      </c>
      <c r="J1145" s="5">
        <v>72</v>
      </c>
      <c r="K1145" s="5"/>
    </row>
    <row r="1146" spans="1:11" x14ac:dyDescent="0.25">
      <c r="A1146" s="10">
        <v>2259</v>
      </c>
      <c r="B1146" s="5">
        <v>206</v>
      </c>
      <c r="C1146" s="5"/>
      <c r="I1146" s="10">
        <v>3065</v>
      </c>
      <c r="J1146" s="5">
        <v>2</v>
      </c>
      <c r="K1146" s="5"/>
    </row>
    <row r="1147" spans="1:11" x14ac:dyDescent="0.25">
      <c r="A1147" s="10">
        <v>2260</v>
      </c>
      <c r="B1147" s="5">
        <v>84</v>
      </c>
      <c r="C1147" s="5"/>
      <c r="I1147" s="10">
        <v>3066</v>
      </c>
      <c r="J1147" s="5">
        <v>15</v>
      </c>
      <c r="K1147" s="5"/>
    </row>
    <row r="1148" spans="1:11" x14ac:dyDescent="0.25">
      <c r="A1148" s="10">
        <v>2261</v>
      </c>
      <c r="B1148" s="5">
        <v>210</v>
      </c>
      <c r="C1148" s="5"/>
      <c r="I1148" s="10">
        <v>3067</v>
      </c>
      <c r="J1148" s="5">
        <v>1</v>
      </c>
      <c r="K1148" s="5"/>
    </row>
    <row r="1149" spans="1:11" x14ac:dyDescent="0.25">
      <c r="A1149" s="10">
        <v>2262</v>
      </c>
      <c r="B1149" s="5">
        <v>181</v>
      </c>
      <c r="C1149" s="5"/>
      <c r="I1149" s="10">
        <v>3068</v>
      </c>
      <c r="J1149" s="5">
        <v>2</v>
      </c>
      <c r="K1149" s="5"/>
    </row>
    <row r="1150" spans="1:11" x14ac:dyDescent="0.25">
      <c r="A1150" s="10">
        <v>2263</v>
      </c>
      <c r="B1150" s="5">
        <v>60</v>
      </c>
      <c r="C1150" s="5"/>
      <c r="I1150" s="10">
        <v>3069</v>
      </c>
      <c r="J1150" s="5">
        <v>7</v>
      </c>
      <c r="K1150" s="5"/>
    </row>
    <row r="1151" spans="1:11" x14ac:dyDescent="0.25">
      <c r="A1151" s="10">
        <v>2264</v>
      </c>
      <c r="B1151" s="5">
        <v>445</v>
      </c>
      <c r="C1151" s="5"/>
      <c r="I1151" s="10">
        <v>3070</v>
      </c>
      <c r="J1151" s="5">
        <v>16</v>
      </c>
      <c r="K1151" s="5"/>
    </row>
    <row r="1152" spans="1:11" x14ac:dyDescent="0.25">
      <c r="A1152" s="10">
        <v>2265</v>
      </c>
      <c r="B1152" s="5">
        <v>17</v>
      </c>
      <c r="C1152" s="5"/>
      <c r="I1152" s="10">
        <v>3071</v>
      </c>
      <c r="J1152" s="5">
        <v>117</v>
      </c>
      <c r="K1152" s="5"/>
    </row>
    <row r="1153" spans="1:11" x14ac:dyDescent="0.25">
      <c r="A1153" s="10">
        <v>2266</v>
      </c>
      <c r="B1153" s="5">
        <v>194</v>
      </c>
      <c r="C1153" s="5"/>
      <c r="I1153" s="10">
        <v>3072</v>
      </c>
      <c r="J1153" s="5">
        <v>2</v>
      </c>
      <c r="K1153" s="5"/>
    </row>
    <row r="1154" spans="1:11" x14ac:dyDescent="0.25">
      <c r="A1154" s="10">
        <v>2267</v>
      </c>
      <c r="B1154" s="5">
        <v>404</v>
      </c>
      <c r="C1154" s="5"/>
      <c r="I1154" s="10">
        <v>3073</v>
      </c>
      <c r="J1154" s="5">
        <v>7</v>
      </c>
      <c r="K1154" s="5"/>
    </row>
    <row r="1155" spans="1:11" x14ac:dyDescent="0.25">
      <c r="A1155" s="10">
        <v>2268</v>
      </c>
      <c r="B1155" s="5">
        <v>194</v>
      </c>
      <c r="C1155" s="5"/>
      <c r="I1155" s="10">
        <v>3074</v>
      </c>
      <c r="J1155" s="5">
        <v>3</v>
      </c>
      <c r="K1155" s="5"/>
    </row>
    <row r="1156" spans="1:11" x14ac:dyDescent="0.25">
      <c r="A1156" s="10">
        <v>2269</v>
      </c>
      <c r="B1156" s="5">
        <v>902</v>
      </c>
      <c r="C1156" s="5"/>
      <c r="I1156" s="10">
        <v>3075</v>
      </c>
      <c r="J1156" s="5">
        <v>20</v>
      </c>
      <c r="K1156" s="5"/>
    </row>
    <row r="1157" spans="1:11" x14ac:dyDescent="0.25">
      <c r="A1157" s="10">
        <v>2270</v>
      </c>
      <c r="B1157" s="5">
        <v>1670</v>
      </c>
      <c r="C1157" s="5"/>
      <c r="I1157" s="10">
        <v>3076</v>
      </c>
      <c r="J1157" s="5">
        <v>50</v>
      </c>
      <c r="K1157" s="5"/>
    </row>
    <row r="1158" spans="1:11" x14ac:dyDescent="0.25">
      <c r="A1158" s="10">
        <v>2271</v>
      </c>
      <c r="B1158" s="5">
        <v>1328</v>
      </c>
      <c r="C1158" s="5"/>
      <c r="I1158" s="10">
        <v>3077</v>
      </c>
      <c r="J1158" s="5">
        <v>2</v>
      </c>
      <c r="K1158" s="5"/>
    </row>
    <row r="1159" spans="1:11" x14ac:dyDescent="0.25">
      <c r="A1159" s="10">
        <v>2272</v>
      </c>
      <c r="B1159" s="5">
        <v>944</v>
      </c>
      <c r="C1159" s="5"/>
      <c r="I1159" s="10">
        <v>3078</v>
      </c>
      <c r="J1159" s="5">
        <v>3</v>
      </c>
      <c r="K1159" s="5"/>
    </row>
    <row r="1160" spans="1:11" x14ac:dyDescent="0.25">
      <c r="A1160" s="10">
        <v>2273</v>
      </c>
      <c r="B1160" s="5">
        <v>147</v>
      </c>
      <c r="C1160" s="5"/>
      <c r="I1160" s="10">
        <v>3079</v>
      </c>
      <c r="J1160" s="5">
        <v>27</v>
      </c>
      <c r="K1160" s="5"/>
    </row>
    <row r="1161" spans="1:11" x14ac:dyDescent="0.25">
      <c r="A1161" s="10">
        <v>2274</v>
      </c>
      <c r="B1161" s="5">
        <v>99</v>
      </c>
      <c r="C1161" s="5"/>
      <c r="I1161" s="10">
        <v>3080</v>
      </c>
      <c r="J1161" s="5">
        <v>7</v>
      </c>
      <c r="K1161" s="5"/>
    </row>
    <row r="1162" spans="1:11" x14ac:dyDescent="0.25">
      <c r="A1162" s="10">
        <v>2275</v>
      </c>
      <c r="B1162" s="5">
        <v>79</v>
      </c>
      <c r="C1162" s="5"/>
      <c r="I1162" s="10">
        <v>3081</v>
      </c>
      <c r="J1162" s="5">
        <v>5</v>
      </c>
      <c r="K1162" s="5"/>
    </row>
    <row r="1163" spans="1:11" x14ac:dyDescent="0.25">
      <c r="A1163" s="10">
        <v>2276</v>
      </c>
      <c r="B1163" s="5">
        <v>75</v>
      </c>
      <c r="C1163" s="5"/>
      <c r="I1163" s="10">
        <v>3082</v>
      </c>
      <c r="J1163" s="5">
        <v>0</v>
      </c>
      <c r="K1163" s="5"/>
    </row>
    <row r="1164" spans="1:11" x14ac:dyDescent="0.25">
      <c r="A1164" s="10">
        <v>2277</v>
      </c>
      <c r="B1164" s="5">
        <v>207</v>
      </c>
      <c r="C1164" s="5"/>
      <c r="I1164" s="10">
        <v>3083</v>
      </c>
      <c r="J1164" s="5">
        <v>3</v>
      </c>
      <c r="K1164" s="5"/>
    </row>
    <row r="1165" spans="1:11" x14ac:dyDescent="0.25">
      <c r="A1165" s="10">
        <v>2278</v>
      </c>
      <c r="B1165" s="5">
        <v>102</v>
      </c>
      <c r="C1165" s="5"/>
      <c r="I1165" s="10">
        <v>3084</v>
      </c>
      <c r="J1165" s="5">
        <v>6</v>
      </c>
      <c r="K1165" s="5"/>
    </row>
    <row r="1166" spans="1:11" x14ac:dyDescent="0.25">
      <c r="A1166" s="10">
        <v>2279</v>
      </c>
      <c r="B1166" s="5">
        <v>32</v>
      </c>
      <c r="C1166" s="5"/>
      <c r="I1166" s="10">
        <v>3085</v>
      </c>
      <c r="J1166" s="5">
        <v>9</v>
      </c>
      <c r="K1166" s="5"/>
    </row>
    <row r="1167" spans="1:11" x14ac:dyDescent="0.25">
      <c r="A1167" s="10">
        <v>2280</v>
      </c>
      <c r="B1167" s="5">
        <v>480</v>
      </c>
      <c r="C1167" s="5"/>
      <c r="I1167" s="10">
        <v>3086</v>
      </c>
      <c r="J1167" s="5">
        <v>3</v>
      </c>
      <c r="K1167" s="5"/>
    </row>
    <row r="1168" spans="1:11" x14ac:dyDescent="0.25">
      <c r="A1168" s="10">
        <v>2281</v>
      </c>
      <c r="B1168" s="5">
        <v>11</v>
      </c>
      <c r="C1168" s="5"/>
      <c r="I1168" s="10">
        <v>3087</v>
      </c>
      <c r="J1168" s="5">
        <v>2</v>
      </c>
      <c r="K1168" s="5"/>
    </row>
    <row r="1169" spans="1:11" x14ac:dyDescent="0.25">
      <c r="A1169" s="10">
        <v>2282</v>
      </c>
      <c r="B1169" s="5">
        <v>12</v>
      </c>
      <c r="C1169" s="5"/>
      <c r="I1169" s="10">
        <v>3088</v>
      </c>
      <c r="J1169" s="5">
        <v>3</v>
      </c>
      <c r="K1169" s="5"/>
    </row>
    <row r="1170" spans="1:11" x14ac:dyDescent="0.25">
      <c r="A1170" s="10">
        <v>2283</v>
      </c>
      <c r="B1170" s="5">
        <v>48</v>
      </c>
      <c r="C1170" s="5"/>
      <c r="I1170" s="10">
        <v>3089</v>
      </c>
      <c r="J1170" s="5">
        <v>45</v>
      </c>
      <c r="K1170" s="5"/>
    </row>
    <row r="1171" spans="1:11" x14ac:dyDescent="0.25">
      <c r="A1171" s="10">
        <v>2284</v>
      </c>
      <c r="B1171" s="5">
        <v>59</v>
      </c>
      <c r="C1171" s="5"/>
      <c r="I1171" s="10">
        <v>3090</v>
      </c>
      <c r="J1171" s="5">
        <v>9</v>
      </c>
      <c r="K1171" s="5"/>
    </row>
    <row r="1172" spans="1:11" x14ac:dyDescent="0.25">
      <c r="A1172" s="10">
        <v>2285</v>
      </c>
      <c r="B1172" s="5">
        <v>79</v>
      </c>
      <c r="C1172" s="5"/>
      <c r="I1172" s="10">
        <v>3091</v>
      </c>
      <c r="J1172" s="5">
        <v>9</v>
      </c>
      <c r="K1172" s="5"/>
    </row>
    <row r="1173" spans="1:11" x14ac:dyDescent="0.25">
      <c r="A1173" s="10">
        <v>2286</v>
      </c>
      <c r="B1173" s="5">
        <v>14</v>
      </c>
      <c r="C1173" s="5"/>
      <c r="I1173" s="10">
        <v>3092</v>
      </c>
      <c r="J1173" s="5">
        <v>21</v>
      </c>
      <c r="K1173" s="5"/>
    </row>
    <row r="1174" spans="1:11" x14ac:dyDescent="0.25">
      <c r="A1174" s="10">
        <v>2287</v>
      </c>
      <c r="B1174" s="5">
        <v>106</v>
      </c>
      <c r="C1174" s="5"/>
      <c r="I1174" s="10">
        <v>3093</v>
      </c>
      <c r="J1174" s="5">
        <v>17</v>
      </c>
      <c r="K1174" s="5"/>
    </row>
    <row r="1175" spans="1:11" x14ac:dyDescent="0.25">
      <c r="A1175" s="10">
        <v>2288</v>
      </c>
      <c r="B1175" s="5">
        <v>25</v>
      </c>
      <c r="C1175" s="5"/>
      <c r="I1175" s="10">
        <v>3094</v>
      </c>
      <c r="J1175" s="5">
        <v>1</v>
      </c>
      <c r="K1175" s="5"/>
    </row>
    <row r="1176" spans="1:11" x14ac:dyDescent="0.25">
      <c r="A1176" s="10">
        <v>2289</v>
      </c>
      <c r="B1176" s="5">
        <v>25</v>
      </c>
      <c r="C1176" s="5"/>
      <c r="I1176" s="10">
        <v>3095</v>
      </c>
      <c r="J1176" s="5">
        <v>1</v>
      </c>
      <c r="K1176" s="5"/>
    </row>
    <row r="1177" spans="1:11" x14ac:dyDescent="0.25">
      <c r="A1177" s="10">
        <v>2290</v>
      </c>
      <c r="B1177" s="5">
        <v>29</v>
      </c>
      <c r="C1177" s="5"/>
      <c r="I1177" s="10">
        <v>3096</v>
      </c>
      <c r="J1177" s="5">
        <v>14</v>
      </c>
      <c r="K1177" s="5"/>
    </row>
    <row r="1178" spans="1:11" x14ac:dyDescent="0.25">
      <c r="A1178" s="10">
        <v>2291</v>
      </c>
      <c r="B1178" s="5">
        <v>43</v>
      </c>
      <c r="C1178" s="5"/>
      <c r="I1178" s="10">
        <v>3097</v>
      </c>
      <c r="J1178" s="5">
        <v>42</v>
      </c>
      <c r="K1178" s="5"/>
    </row>
    <row r="1179" spans="1:11" x14ac:dyDescent="0.25">
      <c r="A1179" s="10">
        <v>2292</v>
      </c>
      <c r="B1179" s="5">
        <v>46</v>
      </c>
      <c r="C1179" s="5"/>
      <c r="I1179" s="10">
        <v>3098</v>
      </c>
      <c r="J1179" s="5">
        <v>27</v>
      </c>
      <c r="K1179" s="5"/>
    </row>
    <row r="1180" spans="1:11" x14ac:dyDescent="0.25">
      <c r="A1180" s="10">
        <v>2293</v>
      </c>
      <c r="B1180" s="5">
        <v>27</v>
      </c>
      <c r="C1180" s="5"/>
      <c r="I1180" s="10">
        <v>3099</v>
      </c>
      <c r="J1180" s="5">
        <v>5</v>
      </c>
      <c r="K1180" s="5"/>
    </row>
    <row r="1181" spans="1:11" x14ac:dyDescent="0.25">
      <c r="A1181" s="10">
        <v>2294</v>
      </c>
      <c r="B1181" s="5">
        <v>112</v>
      </c>
      <c r="C1181" s="5"/>
      <c r="I1181" s="10">
        <v>3100</v>
      </c>
      <c r="J1181" s="5">
        <v>13</v>
      </c>
      <c r="K1181" s="5"/>
    </row>
    <row r="1182" spans="1:11" x14ac:dyDescent="0.25">
      <c r="A1182" s="10">
        <v>2295</v>
      </c>
      <c r="B1182" s="5">
        <v>34</v>
      </c>
      <c r="C1182" s="5"/>
      <c r="I1182" s="10">
        <v>3101</v>
      </c>
      <c r="J1182" s="5">
        <v>12</v>
      </c>
      <c r="K1182" s="5"/>
    </row>
    <row r="1183" spans="1:11" x14ac:dyDescent="0.25">
      <c r="A1183" s="10">
        <v>2296</v>
      </c>
      <c r="B1183" s="5">
        <v>145</v>
      </c>
      <c r="C1183" s="5"/>
      <c r="I1183" s="10">
        <v>3102</v>
      </c>
      <c r="J1183" s="5">
        <v>90</v>
      </c>
      <c r="K1183" s="5"/>
    </row>
    <row r="1184" spans="1:11" x14ac:dyDescent="0.25">
      <c r="A1184" s="10">
        <v>2297</v>
      </c>
      <c r="B1184" s="5">
        <v>19</v>
      </c>
      <c r="C1184" s="5"/>
      <c r="I1184" s="10">
        <v>3103</v>
      </c>
      <c r="J1184" s="5">
        <v>2</v>
      </c>
      <c r="K1184" s="5"/>
    </row>
    <row r="1185" spans="1:11" x14ac:dyDescent="0.25">
      <c r="A1185" s="10">
        <v>2298</v>
      </c>
      <c r="B1185" s="5">
        <v>288</v>
      </c>
      <c r="C1185" s="5"/>
      <c r="I1185" s="10">
        <v>3104</v>
      </c>
      <c r="J1185" s="5">
        <v>5</v>
      </c>
      <c r="K1185" s="5"/>
    </row>
    <row r="1186" spans="1:11" x14ac:dyDescent="0.25">
      <c r="A1186" s="10">
        <v>2299</v>
      </c>
      <c r="B1186" s="5">
        <v>14</v>
      </c>
      <c r="C1186" s="5"/>
      <c r="I1186" s="10">
        <v>3105</v>
      </c>
      <c r="J1186" s="5">
        <v>31</v>
      </c>
      <c r="K1186" s="5"/>
    </row>
    <row r="1187" spans="1:11" x14ac:dyDescent="0.25">
      <c r="A1187" s="10">
        <v>2300</v>
      </c>
      <c r="B1187" s="5">
        <v>7</v>
      </c>
      <c r="C1187" s="5"/>
      <c r="I1187" s="10">
        <v>3106</v>
      </c>
      <c r="J1187" s="5">
        <v>4</v>
      </c>
      <c r="K1187" s="5"/>
    </row>
    <row r="1188" spans="1:11" x14ac:dyDescent="0.25">
      <c r="A1188" s="10">
        <v>2301</v>
      </c>
      <c r="B1188" s="5">
        <v>211</v>
      </c>
      <c r="C1188" s="5"/>
      <c r="I1188" s="10">
        <v>3107</v>
      </c>
      <c r="J1188" s="5">
        <v>29</v>
      </c>
      <c r="K1188" s="5"/>
    </row>
    <row r="1189" spans="1:11" x14ac:dyDescent="0.25">
      <c r="A1189" s="10">
        <v>2302</v>
      </c>
      <c r="B1189" s="5">
        <v>85</v>
      </c>
      <c r="C1189" s="5"/>
      <c r="I1189" s="10">
        <v>3108</v>
      </c>
      <c r="J1189" s="5">
        <v>2</v>
      </c>
      <c r="K1189" s="5"/>
    </row>
    <row r="1190" spans="1:11" x14ac:dyDescent="0.25">
      <c r="A1190" s="10">
        <v>2303</v>
      </c>
      <c r="B1190" s="5">
        <v>103</v>
      </c>
      <c r="C1190" s="5"/>
      <c r="I1190" s="10">
        <v>3109</v>
      </c>
      <c r="J1190" s="5">
        <v>114</v>
      </c>
      <c r="K1190" s="5"/>
    </row>
    <row r="1191" spans="1:11" x14ac:dyDescent="0.25">
      <c r="A1191" s="10">
        <v>2304</v>
      </c>
      <c r="B1191" s="5">
        <v>113</v>
      </c>
      <c r="C1191" s="5"/>
      <c r="I1191" s="10">
        <v>3110</v>
      </c>
      <c r="J1191" s="5">
        <v>1</v>
      </c>
      <c r="K1191" s="5"/>
    </row>
    <row r="1192" spans="1:11" x14ac:dyDescent="0.25">
      <c r="A1192" s="10">
        <v>2305</v>
      </c>
      <c r="B1192" s="5">
        <v>167</v>
      </c>
      <c r="C1192" s="5"/>
      <c r="I1192" s="10">
        <v>3111</v>
      </c>
      <c r="J1192" s="5">
        <v>76</v>
      </c>
      <c r="K1192" s="5"/>
    </row>
    <row r="1193" spans="1:11" x14ac:dyDescent="0.25">
      <c r="A1193" s="10">
        <v>2306</v>
      </c>
      <c r="B1193" s="5">
        <v>73</v>
      </c>
      <c r="C1193" s="5"/>
      <c r="I1193" s="10">
        <v>3112</v>
      </c>
      <c r="J1193" s="5">
        <v>9</v>
      </c>
      <c r="K1193" s="5"/>
    </row>
    <row r="1194" spans="1:11" x14ac:dyDescent="0.25">
      <c r="A1194" s="10">
        <v>2307</v>
      </c>
      <c r="B1194" s="5">
        <v>75</v>
      </c>
      <c r="C1194" s="5"/>
      <c r="I1194" s="10">
        <v>3113</v>
      </c>
      <c r="J1194" s="5">
        <v>37</v>
      </c>
      <c r="K1194" s="5"/>
    </row>
    <row r="1195" spans="1:11" x14ac:dyDescent="0.25">
      <c r="A1195" s="10">
        <v>2308</v>
      </c>
      <c r="B1195" s="5">
        <v>614</v>
      </c>
      <c r="C1195" s="5"/>
      <c r="I1195" s="10">
        <v>3114</v>
      </c>
      <c r="J1195" s="5">
        <v>0</v>
      </c>
      <c r="K1195" s="5"/>
    </row>
    <row r="1196" spans="1:11" x14ac:dyDescent="0.25">
      <c r="A1196" s="10">
        <v>2309</v>
      </c>
      <c r="B1196" s="5">
        <v>107</v>
      </c>
      <c r="C1196" s="5"/>
      <c r="I1196" s="10">
        <v>3115</v>
      </c>
      <c r="J1196" s="5">
        <v>1</v>
      </c>
      <c r="K1196" s="5"/>
    </row>
    <row r="1197" spans="1:11" x14ac:dyDescent="0.25">
      <c r="A1197" s="10">
        <v>2310</v>
      </c>
      <c r="B1197" s="5">
        <v>1224</v>
      </c>
      <c r="C1197" s="5"/>
      <c r="I1197" s="10">
        <v>3116</v>
      </c>
      <c r="J1197" s="5">
        <v>10</v>
      </c>
      <c r="K1197" s="5"/>
    </row>
    <row r="1198" spans="1:11" x14ac:dyDescent="0.25">
      <c r="A1198" s="10">
        <v>2311</v>
      </c>
      <c r="B1198" s="5">
        <v>104</v>
      </c>
      <c r="C1198" s="5"/>
      <c r="I1198" s="10">
        <v>3117</v>
      </c>
      <c r="J1198" s="5">
        <v>1</v>
      </c>
      <c r="K1198" s="5"/>
    </row>
    <row r="1199" spans="1:11" x14ac:dyDescent="0.25">
      <c r="A1199" s="10">
        <v>2312</v>
      </c>
      <c r="B1199" s="5">
        <v>79</v>
      </c>
      <c r="C1199" s="5"/>
      <c r="I1199" s="10">
        <v>3118</v>
      </c>
      <c r="J1199" s="5">
        <v>2</v>
      </c>
      <c r="K1199" s="5"/>
    </row>
    <row r="1200" spans="1:11" x14ac:dyDescent="0.25">
      <c r="A1200" s="10">
        <v>2313</v>
      </c>
      <c r="B1200" s="5">
        <v>157</v>
      </c>
      <c r="C1200" s="5"/>
      <c r="I1200" s="10">
        <v>3119</v>
      </c>
      <c r="J1200" s="5">
        <v>1</v>
      </c>
      <c r="K1200" s="5"/>
    </row>
    <row r="1201" spans="1:11" x14ac:dyDescent="0.25">
      <c r="A1201" s="10">
        <v>2314</v>
      </c>
      <c r="B1201" s="5">
        <v>50</v>
      </c>
      <c r="C1201" s="5"/>
      <c r="I1201" s="10">
        <v>3120</v>
      </c>
      <c r="J1201" s="5">
        <v>10</v>
      </c>
      <c r="K1201" s="5"/>
    </row>
    <row r="1202" spans="1:11" x14ac:dyDescent="0.25">
      <c r="A1202" s="10">
        <v>2315</v>
      </c>
      <c r="B1202" s="5">
        <v>64</v>
      </c>
      <c r="C1202" s="5"/>
      <c r="I1202" s="10">
        <v>3188</v>
      </c>
      <c r="J1202" s="5">
        <v>9</v>
      </c>
      <c r="K1202" s="5"/>
    </row>
    <row r="1203" spans="1:11" x14ac:dyDescent="0.25">
      <c r="A1203" s="10">
        <v>2316</v>
      </c>
      <c r="B1203" s="5">
        <v>200</v>
      </c>
      <c r="C1203" s="5"/>
      <c r="I1203" s="10">
        <v>3189</v>
      </c>
      <c r="J1203" s="5">
        <v>19</v>
      </c>
      <c r="K1203" s="5"/>
    </row>
    <row r="1204" spans="1:11" x14ac:dyDescent="0.25">
      <c r="A1204" s="10">
        <v>2317</v>
      </c>
      <c r="B1204" s="5">
        <v>22</v>
      </c>
      <c r="C1204" s="5"/>
      <c r="I1204" s="10">
        <v>3190</v>
      </c>
      <c r="J1204" s="5">
        <v>0</v>
      </c>
      <c r="K1204" s="5"/>
    </row>
    <row r="1205" spans="1:11" x14ac:dyDescent="0.25">
      <c r="A1205" s="10">
        <v>2318</v>
      </c>
      <c r="B1205" s="5">
        <v>163</v>
      </c>
      <c r="C1205" s="5"/>
      <c r="I1205" s="10">
        <v>3191</v>
      </c>
      <c r="J1205" s="5">
        <v>4</v>
      </c>
      <c r="K1205" s="5"/>
    </row>
    <row r="1206" spans="1:11" x14ac:dyDescent="0.25">
      <c r="A1206" s="10">
        <v>2319</v>
      </c>
      <c r="B1206" s="5">
        <v>77</v>
      </c>
      <c r="C1206" s="5"/>
      <c r="I1206" s="10">
        <v>3192</v>
      </c>
      <c r="J1206" s="5">
        <v>8</v>
      </c>
      <c r="K1206" s="5"/>
    </row>
    <row r="1207" spans="1:11" x14ac:dyDescent="0.25">
      <c r="A1207" s="10">
        <v>2320</v>
      </c>
      <c r="B1207" s="5">
        <v>89</v>
      </c>
      <c r="C1207" s="5"/>
      <c r="I1207" s="10">
        <v>3193</v>
      </c>
      <c r="J1207" s="5">
        <v>24</v>
      </c>
      <c r="K1207" s="5"/>
    </row>
    <row r="1208" spans="1:11" x14ac:dyDescent="0.25">
      <c r="A1208" s="10">
        <v>2327</v>
      </c>
      <c r="B1208" s="5">
        <v>3355</v>
      </c>
      <c r="C1208" s="5"/>
      <c r="I1208" s="10">
        <v>3194</v>
      </c>
      <c r="J1208" s="5">
        <v>0</v>
      </c>
      <c r="K1208" s="5"/>
    </row>
    <row r="1209" spans="1:11" x14ac:dyDescent="0.25">
      <c r="A1209" s="10">
        <v>2328</v>
      </c>
      <c r="B1209" s="5">
        <v>537</v>
      </c>
      <c r="C1209" s="5"/>
      <c r="I1209" s="10">
        <v>3195</v>
      </c>
      <c r="J1209" s="5">
        <v>39</v>
      </c>
      <c r="K1209" s="5"/>
    </row>
    <row r="1210" spans="1:11" x14ac:dyDescent="0.25">
      <c r="A1210" s="10">
        <v>2329</v>
      </c>
      <c r="B1210" s="5">
        <v>125</v>
      </c>
      <c r="C1210" s="5"/>
      <c r="I1210" s="10">
        <v>3196</v>
      </c>
      <c r="J1210" s="5">
        <v>6</v>
      </c>
      <c r="K1210" s="5"/>
    </row>
    <row r="1211" spans="1:11" x14ac:dyDescent="0.25">
      <c r="A1211" s="10">
        <v>2330</v>
      </c>
      <c r="B1211" s="5">
        <v>163</v>
      </c>
      <c r="C1211" s="5"/>
      <c r="I1211" s="10">
        <v>3197</v>
      </c>
      <c r="J1211" s="5">
        <v>4</v>
      </c>
      <c r="K1211" s="5"/>
    </row>
    <row r="1212" spans="1:11" x14ac:dyDescent="0.25">
      <c r="A1212" s="10">
        <v>2331</v>
      </c>
      <c r="B1212" s="5">
        <v>283</v>
      </c>
      <c r="C1212" s="5"/>
      <c r="I1212" s="10">
        <v>3198</v>
      </c>
      <c r="J1212" s="5">
        <v>3</v>
      </c>
      <c r="K1212" s="5"/>
    </row>
    <row r="1213" spans="1:11" x14ac:dyDescent="0.25">
      <c r="A1213" s="10">
        <v>2332</v>
      </c>
      <c r="B1213" s="5">
        <v>352</v>
      </c>
      <c r="C1213" s="5"/>
      <c r="I1213" s="10">
        <v>3199</v>
      </c>
      <c r="J1213" s="5">
        <v>53</v>
      </c>
      <c r="K1213" s="5"/>
    </row>
    <row r="1214" spans="1:11" x14ac:dyDescent="0.25">
      <c r="A1214" s="10">
        <v>2333</v>
      </c>
      <c r="B1214" s="5">
        <v>94</v>
      </c>
      <c r="C1214" s="5"/>
      <c r="I1214" s="10">
        <v>3200</v>
      </c>
      <c r="J1214" s="5">
        <v>1</v>
      </c>
      <c r="K1214" s="5"/>
    </row>
    <row r="1215" spans="1:11" x14ac:dyDescent="0.25">
      <c r="A1215" s="10">
        <v>2334</v>
      </c>
      <c r="B1215" s="5">
        <v>67</v>
      </c>
      <c r="C1215" s="5"/>
      <c r="I1215" s="10">
        <v>3201</v>
      </c>
      <c r="J1215" s="5">
        <v>2</v>
      </c>
      <c r="K1215" s="5"/>
    </row>
    <row r="1216" spans="1:11" x14ac:dyDescent="0.25">
      <c r="A1216" s="10">
        <v>2335</v>
      </c>
      <c r="B1216" s="5">
        <v>221</v>
      </c>
      <c r="C1216" s="5"/>
      <c r="I1216" s="10">
        <v>3202</v>
      </c>
      <c r="J1216" s="5">
        <v>25</v>
      </c>
      <c r="K1216" s="5"/>
    </row>
    <row r="1217" spans="1:11" x14ac:dyDescent="0.25">
      <c r="A1217" s="10">
        <v>2336</v>
      </c>
      <c r="B1217" s="5">
        <v>2165</v>
      </c>
      <c r="C1217" s="5"/>
      <c r="I1217" s="10">
        <v>3203</v>
      </c>
      <c r="J1217" s="5">
        <v>6</v>
      </c>
      <c r="K1217" s="5"/>
    </row>
    <row r="1218" spans="1:11" x14ac:dyDescent="0.25">
      <c r="A1218" s="10">
        <v>2337</v>
      </c>
      <c r="B1218" s="5">
        <v>179</v>
      </c>
      <c r="C1218" s="5"/>
      <c r="I1218" s="10">
        <v>3204</v>
      </c>
      <c r="J1218" s="5">
        <v>0</v>
      </c>
      <c r="K1218" s="5"/>
    </row>
    <row r="1219" spans="1:11" x14ac:dyDescent="0.25">
      <c r="A1219" s="10">
        <v>2338</v>
      </c>
      <c r="B1219" s="5">
        <v>123</v>
      </c>
      <c r="C1219" s="5"/>
      <c r="I1219" s="10">
        <v>3205</v>
      </c>
      <c r="J1219" s="5">
        <v>12</v>
      </c>
      <c r="K1219" s="5"/>
    </row>
    <row r="1220" spans="1:11" x14ac:dyDescent="0.25">
      <c r="A1220" s="10">
        <v>2339</v>
      </c>
      <c r="B1220" s="5">
        <v>1104</v>
      </c>
      <c r="C1220" s="5"/>
      <c r="I1220" s="10">
        <v>3206</v>
      </c>
      <c r="J1220" s="5">
        <v>0</v>
      </c>
      <c r="K1220" s="5"/>
    </row>
    <row r="1221" spans="1:11" x14ac:dyDescent="0.25">
      <c r="A1221" s="10">
        <v>2340</v>
      </c>
      <c r="B1221" s="5">
        <v>403</v>
      </c>
      <c r="C1221" s="5"/>
      <c r="I1221" s="10">
        <v>3207</v>
      </c>
      <c r="J1221" s="5">
        <v>36</v>
      </c>
      <c r="K1221" s="5"/>
    </row>
    <row r="1222" spans="1:11" x14ac:dyDescent="0.25">
      <c r="A1222" s="10">
        <v>2441</v>
      </c>
      <c r="B1222" s="5">
        <v>109</v>
      </c>
      <c r="C1222" s="5"/>
      <c r="I1222" s="10">
        <v>3628</v>
      </c>
      <c r="J1222" s="5">
        <v>0</v>
      </c>
      <c r="K1222" s="5"/>
    </row>
    <row r="1223" spans="1:11" x14ac:dyDescent="0.25">
      <c r="A1223" s="10">
        <v>2442</v>
      </c>
      <c r="B1223" s="5">
        <v>372</v>
      </c>
      <c r="C1223" s="5"/>
      <c r="I1223" s="10">
        <v>3629</v>
      </c>
      <c r="J1223" s="5">
        <v>2</v>
      </c>
      <c r="K1223" s="5"/>
    </row>
    <row r="1224" spans="1:11" x14ac:dyDescent="0.25">
      <c r="A1224" s="10">
        <v>2443</v>
      </c>
      <c r="B1224" s="5">
        <v>311</v>
      </c>
      <c r="C1224" s="5"/>
      <c r="I1224" s="10">
        <v>3630</v>
      </c>
      <c r="J1224" s="5">
        <v>1</v>
      </c>
      <c r="K1224" s="5"/>
    </row>
    <row r="1225" spans="1:11" x14ac:dyDescent="0.25">
      <c r="A1225" s="10">
        <v>2444</v>
      </c>
      <c r="B1225" s="5">
        <v>61</v>
      </c>
      <c r="C1225" s="5"/>
      <c r="I1225" s="10">
        <v>3631</v>
      </c>
      <c r="J1225" s="5">
        <v>59</v>
      </c>
      <c r="K1225" s="5"/>
    </row>
    <row r="1226" spans="1:11" x14ac:dyDescent="0.25">
      <c r="A1226" s="10">
        <v>2445</v>
      </c>
      <c r="B1226" s="5">
        <v>115</v>
      </c>
      <c r="C1226" s="5"/>
      <c r="I1226" s="10">
        <v>3632</v>
      </c>
      <c r="J1226" s="5">
        <v>1</v>
      </c>
      <c r="K1226" s="5"/>
    </row>
    <row r="1227" spans="1:11" x14ac:dyDescent="0.25">
      <c r="A1227" s="10">
        <v>2446</v>
      </c>
      <c r="B1227" s="5">
        <v>111</v>
      </c>
      <c r="C1227" s="5"/>
      <c r="I1227" s="10">
        <v>3633</v>
      </c>
      <c r="J1227" s="5">
        <v>31</v>
      </c>
      <c r="K1227" s="5"/>
    </row>
    <row r="1228" spans="1:11" x14ac:dyDescent="0.25">
      <c r="A1228" s="10">
        <v>2447</v>
      </c>
      <c r="B1228" s="5">
        <v>337</v>
      </c>
      <c r="C1228" s="5"/>
      <c r="I1228" s="10">
        <v>3634</v>
      </c>
      <c r="J1228" s="5">
        <v>18</v>
      </c>
      <c r="K1228" s="5"/>
    </row>
    <row r="1229" spans="1:11" x14ac:dyDescent="0.25">
      <c r="A1229" s="10">
        <v>2448</v>
      </c>
      <c r="B1229" s="5">
        <v>9</v>
      </c>
      <c r="C1229" s="5"/>
      <c r="I1229" s="10">
        <v>3635</v>
      </c>
      <c r="J1229" s="5">
        <v>10</v>
      </c>
      <c r="K1229" s="5"/>
    </row>
    <row r="1230" spans="1:11" x14ac:dyDescent="0.25">
      <c r="A1230" s="10">
        <v>2449</v>
      </c>
      <c r="B1230" s="5">
        <v>120</v>
      </c>
      <c r="C1230" s="5"/>
      <c r="I1230" s="10">
        <v>3636</v>
      </c>
      <c r="J1230" s="5">
        <v>0</v>
      </c>
      <c r="K1230" s="5"/>
    </row>
    <row r="1231" spans="1:11" x14ac:dyDescent="0.25">
      <c r="A1231" s="10">
        <v>2450</v>
      </c>
      <c r="B1231" s="5">
        <v>102</v>
      </c>
      <c r="C1231" s="5"/>
      <c r="I1231" s="10">
        <v>3637</v>
      </c>
      <c r="J1231" s="5">
        <v>14</v>
      </c>
      <c r="K1231" s="5"/>
    </row>
    <row r="1232" spans="1:11" x14ac:dyDescent="0.25">
      <c r="A1232" s="10">
        <v>2451</v>
      </c>
      <c r="B1232" s="5">
        <v>186</v>
      </c>
      <c r="C1232" s="5"/>
      <c r="I1232" s="10">
        <v>3638</v>
      </c>
      <c r="J1232" s="5">
        <v>2</v>
      </c>
      <c r="K1232" s="5"/>
    </row>
    <row r="1233" spans="1:11" x14ac:dyDescent="0.25">
      <c r="A1233" s="10">
        <v>2452</v>
      </c>
      <c r="B1233" s="5">
        <v>15</v>
      </c>
      <c r="C1233" s="5"/>
      <c r="I1233" s="10">
        <v>3639</v>
      </c>
      <c r="J1233" s="5">
        <v>1</v>
      </c>
      <c r="K1233" s="5"/>
    </row>
    <row r="1234" spans="1:11" x14ac:dyDescent="0.25">
      <c r="A1234" s="10">
        <v>2453</v>
      </c>
      <c r="B1234" s="5">
        <v>67</v>
      </c>
      <c r="C1234" s="5"/>
      <c r="I1234" s="10">
        <v>3640</v>
      </c>
      <c r="J1234" s="5">
        <v>3</v>
      </c>
      <c r="K1234" s="5"/>
    </row>
    <row r="1235" spans="1:11" x14ac:dyDescent="0.25">
      <c r="A1235" s="10">
        <v>2454</v>
      </c>
      <c r="B1235" s="5">
        <v>130</v>
      </c>
      <c r="C1235" s="5"/>
      <c r="I1235" s="10">
        <v>3641</v>
      </c>
      <c r="J1235" s="5">
        <v>0</v>
      </c>
      <c r="K1235" s="5"/>
    </row>
    <row r="1236" spans="1:11" x14ac:dyDescent="0.25">
      <c r="A1236" s="10">
        <v>2455</v>
      </c>
      <c r="B1236" s="5">
        <v>16</v>
      </c>
      <c r="C1236" s="5"/>
      <c r="I1236" s="10">
        <v>3642</v>
      </c>
      <c r="J1236" s="5">
        <v>2</v>
      </c>
      <c r="K1236" s="5"/>
    </row>
    <row r="1237" spans="1:11" x14ac:dyDescent="0.25">
      <c r="A1237" s="10">
        <v>2456</v>
      </c>
      <c r="B1237" s="5">
        <v>67</v>
      </c>
      <c r="C1237" s="5"/>
      <c r="I1237" s="10">
        <v>3643</v>
      </c>
      <c r="J1237" s="5">
        <v>0</v>
      </c>
      <c r="K1237" s="5"/>
    </row>
    <row r="1238" spans="1:11" x14ac:dyDescent="0.25">
      <c r="A1238" s="10">
        <v>2457</v>
      </c>
      <c r="B1238" s="5">
        <v>124</v>
      </c>
      <c r="C1238" s="5"/>
      <c r="I1238" s="10">
        <v>3644</v>
      </c>
      <c r="J1238" s="5">
        <v>12</v>
      </c>
      <c r="K1238" s="5"/>
    </row>
    <row r="1239" spans="1:11" x14ac:dyDescent="0.25">
      <c r="A1239" s="10">
        <v>2458</v>
      </c>
      <c r="B1239" s="5">
        <v>80</v>
      </c>
      <c r="C1239" s="5"/>
      <c r="I1239" s="10">
        <v>3645</v>
      </c>
      <c r="J1239" s="5">
        <v>1</v>
      </c>
      <c r="K1239" s="5"/>
    </row>
    <row r="1240" spans="1:11" x14ac:dyDescent="0.25">
      <c r="A1240" s="10">
        <v>2459</v>
      </c>
      <c r="B1240" s="5">
        <v>282</v>
      </c>
      <c r="C1240" s="5"/>
      <c r="I1240" s="10">
        <v>3646</v>
      </c>
      <c r="J1240" s="5">
        <v>8</v>
      </c>
      <c r="K1240" s="5"/>
    </row>
    <row r="1241" spans="1:11" x14ac:dyDescent="0.25">
      <c r="A1241" s="10">
        <v>2460</v>
      </c>
      <c r="B1241" s="5">
        <v>68</v>
      </c>
      <c r="C1241" s="5"/>
      <c r="I1241" s="10">
        <v>3647</v>
      </c>
      <c r="J1241" s="5">
        <v>2</v>
      </c>
      <c r="K1241" s="5"/>
    </row>
    <row r="1242" spans="1:11" x14ac:dyDescent="0.25">
      <c r="A1242" s="10">
        <v>2461</v>
      </c>
      <c r="B1242" s="5">
        <v>86</v>
      </c>
      <c r="C1242" s="5"/>
      <c r="I1242" s="10">
        <v>3728</v>
      </c>
      <c r="J1242" s="5">
        <v>31</v>
      </c>
      <c r="K1242" s="5"/>
    </row>
    <row r="1243" spans="1:11" x14ac:dyDescent="0.25">
      <c r="A1243" s="10">
        <v>2462</v>
      </c>
      <c r="B1243" s="5">
        <v>115</v>
      </c>
      <c r="C1243" s="5"/>
      <c r="I1243" s="10">
        <v>3729</v>
      </c>
      <c r="J1243" s="5">
        <v>5</v>
      </c>
      <c r="K1243" s="5"/>
    </row>
    <row r="1244" spans="1:11" x14ac:dyDescent="0.25">
      <c r="A1244" s="10">
        <v>2463</v>
      </c>
      <c r="B1244" s="5">
        <v>75</v>
      </c>
      <c r="C1244" s="5"/>
      <c r="I1244" s="10">
        <v>3730</v>
      </c>
      <c r="J1244" s="5">
        <v>1</v>
      </c>
      <c r="K1244" s="5"/>
    </row>
    <row r="1245" spans="1:11" x14ac:dyDescent="0.25">
      <c r="A1245" s="10">
        <v>2464</v>
      </c>
      <c r="B1245" s="5">
        <v>43</v>
      </c>
      <c r="C1245" s="5"/>
      <c r="I1245" s="10">
        <v>3731</v>
      </c>
      <c r="J1245" s="5">
        <v>12</v>
      </c>
      <c r="K1245" s="5"/>
    </row>
    <row r="1246" spans="1:11" x14ac:dyDescent="0.25">
      <c r="A1246" s="10">
        <v>2465</v>
      </c>
      <c r="B1246" s="5">
        <v>48</v>
      </c>
      <c r="C1246" s="5"/>
      <c r="I1246" s="10">
        <v>3732</v>
      </c>
      <c r="J1246" s="5">
        <v>4</v>
      </c>
      <c r="K1246" s="5"/>
    </row>
    <row r="1247" spans="1:11" x14ac:dyDescent="0.25">
      <c r="A1247" s="10">
        <v>2466</v>
      </c>
      <c r="B1247" s="5">
        <v>52</v>
      </c>
      <c r="C1247" s="5"/>
      <c r="I1247" s="10">
        <v>3733</v>
      </c>
      <c r="J1247" s="5">
        <v>0</v>
      </c>
      <c r="K1247" s="5"/>
    </row>
    <row r="1248" spans="1:11" x14ac:dyDescent="0.25">
      <c r="A1248" s="10">
        <v>2467</v>
      </c>
      <c r="B1248" s="5">
        <v>43</v>
      </c>
      <c r="C1248" s="5"/>
      <c r="I1248" s="10">
        <v>3734</v>
      </c>
      <c r="J1248" s="5">
        <v>7</v>
      </c>
      <c r="K1248" s="5"/>
    </row>
    <row r="1249" spans="1:11" x14ac:dyDescent="0.25">
      <c r="A1249" s="10">
        <v>2468</v>
      </c>
      <c r="B1249" s="5">
        <v>58</v>
      </c>
      <c r="C1249" s="5"/>
      <c r="I1249" s="10">
        <v>3735</v>
      </c>
      <c r="J1249" s="5">
        <v>2</v>
      </c>
      <c r="K1249" s="5"/>
    </row>
    <row r="1250" spans="1:11" x14ac:dyDescent="0.25">
      <c r="A1250" s="10">
        <v>2469</v>
      </c>
      <c r="B1250" s="5">
        <v>47</v>
      </c>
      <c r="C1250" s="5"/>
      <c r="I1250" s="10">
        <v>3736</v>
      </c>
      <c r="J1250" s="5">
        <v>1</v>
      </c>
      <c r="K1250" s="5"/>
    </row>
    <row r="1251" spans="1:11" x14ac:dyDescent="0.25">
      <c r="A1251" s="10">
        <v>2470</v>
      </c>
      <c r="B1251" s="5">
        <v>36</v>
      </c>
      <c r="C1251" s="5"/>
      <c r="I1251" s="10">
        <v>3737</v>
      </c>
      <c r="J1251" s="5">
        <v>4</v>
      </c>
      <c r="K1251" s="5"/>
    </row>
    <row r="1252" spans="1:11" x14ac:dyDescent="0.25">
      <c r="A1252" s="10">
        <v>2471</v>
      </c>
      <c r="B1252" s="5">
        <v>17</v>
      </c>
      <c r="C1252" s="5"/>
      <c r="I1252" s="10">
        <v>3738</v>
      </c>
      <c r="J1252" s="5">
        <v>6</v>
      </c>
      <c r="K1252" s="5"/>
    </row>
    <row r="1253" spans="1:11" x14ac:dyDescent="0.25">
      <c r="A1253" s="10">
        <v>2472</v>
      </c>
      <c r="B1253" s="5">
        <v>104</v>
      </c>
      <c r="C1253" s="5"/>
      <c r="I1253" s="10">
        <v>3739</v>
      </c>
      <c r="J1253" s="5">
        <v>8</v>
      </c>
      <c r="K1253" s="5"/>
    </row>
    <row r="1254" spans="1:11" x14ac:dyDescent="0.25">
      <c r="A1254" s="10">
        <v>2473</v>
      </c>
      <c r="B1254" s="5">
        <v>47</v>
      </c>
      <c r="C1254" s="5"/>
      <c r="I1254" s="10">
        <v>3740</v>
      </c>
      <c r="J1254" s="5">
        <v>14</v>
      </c>
      <c r="K1254" s="5"/>
    </row>
    <row r="1255" spans="1:11" x14ac:dyDescent="0.25">
      <c r="A1255" s="10">
        <v>2474</v>
      </c>
      <c r="B1255" s="5">
        <v>38</v>
      </c>
      <c r="C1255" s="5"/>
      <c r="I1255" s="10">
        <v>3741</v>
      </c>
      <c r="J1255" s="5">
        <v>0</v>
      </c>
      <c r="K1255" s="5"/>
    </row>
    <row r="1256" spans="1:11" x14ac:dyDescent="0.25">
      <c r="A1256" s="10">
        <v>2475</v>
      </c>
      <c r="B1256" s="5">
        <v>81</v>
      </c>
      <c r="C1256" s="5"/>
      <c r="I1256" s="10">
        <v>3742</v>
      </c>
      <c r="J1256" s="5">
        <v>4</v>
      </c>
      <c r="K1256" s="5"/>
    </row>
    <row r="1257" spans="1:11" x14ac:dyDescent="0.25">
      <c r="A1257" s="10">
        <v>2476</v>
      </c>
      <c r="B1257" s="5">
        <v>55</v>
      </c>
      <c r="C1257" s="5"/>
      <c r="I1257" s="10">
        <v>3743</v>
      </c>
      <c r="J1257" s="5">
        <v>0</v>
      </c>
      <c r="K1257" s="5"/>
    </row>
    <row r="1258" spans="1:11" x14ac:dyDescent="0.25">
      <c r="A1258" s="10">
        <v>2477</v>
      </c>
      <c r="B1258" s="5">
        <v>41</v>
      </c>
      <c r="C1258" s="5"/>
      <c r="I1258" s="10">
        <v>3744</v>
      </c>
      <c r="J1258" s="5">
        <v>0</v>
      </c>
      <c r="K1258" s="5"/>
    </row>
    <row r="1259" spans="1:11" x14ac:dyDescent="0.25">
      <c r="A1259" s="10">
        <v>2478</v>
      </c>
      <c r="B1259" s="5">
        <v>79</v>
      </c>
      <c r="C1259" s="5"/>
      <c r="I1259" s="10">
        <v>3745</v>
      </c>
      <c r="J1259" s="5">
        <v>1</v>
      </c>
      <c r="K1259" s="5"/>
    </row>
    <row r="1260" spans="1:11" x14ac:dyDescent="0.25">
      <c r="A1260" s="10">
        <v>2479</v>
      </c>
      <c r="B1260" s="5">
        <v>16</v>
      </c>
      <c r="C1260" s="5"/>
      <c r="I1260" s="10">
        <v>3746</v>
      </c>
      <c r="J1260" s="5">
        <v>1</v>
      </c>
      <c r="K1260" s="5"/>
    </row>
    <row r="1261" spans="1:11" x14ac:dyDescent="0.25">
      <c r="A1261" s="10">
        <v>2480</v>
      </c>
      <c r="B1261" s="5">
        <v>8</v>
      </c>
      <c r="C1261" s="5"/>
      <c r="I1261" s="10">
        <v>3747</v>
      </c>
      <c r="J1261" s="5">
        <v>1</v>
      </c>
      <c r="K1261" s="5"/>
    </row>
    <row r="1262" spans="1:11" x14ac:dyDescent="0.25">
      <c r="A1262" s="10">
        <v>2481</v>
      </c>
      <c r="B1262" s="5">
        <v>95</v>
      </c>
      <c r="C1262" s="5"/>
      <c r="I1262" s="10">
        <v>3788</v>
      </c>
      <c r="J1262" s="5">
        <v>1</v>
      </c>
      <c r="K1262" s="5"/>
    </row>
    <row r="1263" spans="1:11" x14ac:dyDescent="0.25">
      <c r="A1263" s="10">
        <v>2482</v>
      </c>
      <c r="B1263" s="5">
        <v>25</v>
      </c>
      <c r="C1263" s="5"/>
      <c r="I1263" s="10">
        <v>3789</v>
      </c>
      <c r="J1263" s="5">
        <v>4</v>
      </c>
      <c r="K1263" s="5"/>
    </row>
    <row r="1264" spans="1:11" x14ac:dyDescent="0.25">
      <c r="A1264" s="10">
        <v>2483</v>
      </c>
      <c r="B1264" s="5">
        <v>19</v>
      </c>
      <c r="C1264" s="5"/>
      <c r="I1264" s="10">
        <v>3790</v>
      </c>
      <c r="J1264" s="5">
        <v>0</v>
      </c>
      <c r="K1264" s="5"/>
    </row>
    <row r="1265" spans="1:11" x14ac:dyDescent="0.25">
      <c r="A1265" s="10">
        <v>2484</v>
      </c>
      <c r="B1265" s="5">
        <v>90</v>
      </c>
      <c r="C1265" s="5"/>
      <c r="I1265" s="10">
        <v>3791</v>
      </c>
      <c r="J1265" s="5">
        <v>0</v>
      </c>
      <c r="K1265" s="5"/>
    </row>
    <row r="1266" spans="1:11" x14ac:dyDescent="0.25">
      <c r="A1266" s="10">
        <v>2485</v>
      </c>
      <c r="B1266" s="5">
        <v>41</v>
      </c>
      <c r="C1266" s="5"/>
      <c r="I1266" s="10">
        <v>3792</v>
      </c>
      <c r="J1266" s="5">
        <v>2</v>
      </c>
      <c r="K1266" s="5"/>
    </row>
    <row r="1267" spans="1:11" x14ac:dyDescent="0.25">
      <c r="A1267" s="10">
        <v>2486</v>
      </c>
      <c r="B1267" s="5">
        <v>30</v>
      </c>
      <c r="C1267" s="5"/>
      <c r="I1267" s="10">
        <v>3793</v>
      </c>
      <c r="J1267" s="5">
        <v>24</v>
      </c>
      <c r="K1267" s="5"/>
    </row>
    <row r="1268" spans="1:11" x14ac:dyDescent="0.25">
      <c r="A1268" s="10">
        <v>2487</v>
      </c>
      <c r="B1268" s="5">
        <v>38</v>
      </c>
      <c r="C1268" s="5"/>
      <c r="I1268" s="10">
        <v>3794</v>
      </c>
      <c r="J1268" s="5">
        <v>1</v>
      </c>
      <c r="K1268" s="5"/>
    </row>
    <row r="1269" spans="1:11" x14ac:dyDescent="0.25">
      <c r="A1269" s="10">
        <v>2488</v>
      </c>
      <c r="B1269" s="5">
        <v>65</v>
      </c>
      <c r="C1269" s="5"/>
      <c r="I1269" s="10">
        <v>3795</v>
      </c>
      <c r="J1269" s="5">
        <v>2</v>
      </c>
      <c r="K1269" s="5"/>
    </row>
    <row r="1270" spans="1:11" x14ac:dyDescent="0.25">
      <c r="A1270" s="10">
        <v>2489</v>
      </c>
      <c r="B1270" s="5">
        <v>75</v>
      </c>
      <c r="C1270" s="5"/>
      <c r="I1270" s="10">
        <v>3796</v>
      </c>
      <c r="J1270" s="5">
        <v>1</v>
      </c>
      <c r="K1270" s="5"/>
    </row>
    <row r="1271" spans="1:11" x14ac:dyDescent="0.25">
      <c r="A1271" s="10">
        <v>2490</v>
      </c>
      <c r="B1271" s="5">
        <v>16</v>
      </c>
      <c r="C1271" s="5"/>
      <c r="I1271" s="10">
        <v>3797</v>
      </c>
      <c r="J1271" s="5">
        <v>37</v>
      </c>
      <c r="K1271" s="5"/>
    </row>
    <row r="1272" spans="1:11" x14ac:dyDescent="0.25">
      <c r="A1272" s="10">
        <v>2491</v>
      </c>
      <c r="B1272" s="5">
        <v>10</v>
      </c>
      <c r="C1272" s="5"/>
      <c r="I1272" s="10">
        <v>3798</v>
      </c>
      <c r="J1272" s="5">
        <v>5</v>
      </c>
      <c r="K1272" s="5"/>
    </row>
    <row r="1273" spans="1:11" x14ac:dyDescent="0.25">
      <c r="A1273" s="10">
        <v>2492</v>
      </c>
      <c r="B1273" s="5">
        <v>27</v>
      </c>
      <c r="C1273" s="5"/>
      <c r="I1273" s="10">
        <v>3799</v>
      </c>
      <c r="J1273" s="5">
        <v>4</v>
      </c>
      <c r="K1273" s="5"/>
    </row>
    <row r="1274" spans="1:11" x14ac:dyDescent="0.25">
      <c r="A1274" s="10">
        <v>2493</v>
      </c>
      <c r="B1274" s="5">
        <v>259</v>
      </c>
      <c r="C1274" s="5"/>
      <c r="I1274" s="10">
        <v>3800</v>
      </c>
      <c r="J1274" s="5">
        <v>16</v>
      </c>
      <c r="K1274" s="5"/>
    </row>
    <row r="1275" spans="1:11" x14ac:dyDescent="0.25">
      <c r="A1275" s="10">
        <v>2494</v>
      </c>
      <c r="B1275" s="5">
        <v>39</v>
      </c>
      <c r="C1275" s="5"/>
      <c r="I1275" s="10">
        <v>3801</v>
      </c>
      <c r="J1275" s="5">
        <v>9</v>
      </c>
      <c r="K1275" s="5"/>
    </row>
    <row r="1276" spans="1:11" x14ac:dyDescent="0.25">
      <c r="A1276" s="10">
        <v>2495</v>
      </c>
      <c r="B1276" s="5">
        <v>42</v>
      </c>
      <c r="C1276" s="5"/>
      <c r="I1276" s="10">
        <v>3802</v>
      </c>
      <c r="J1276" s="5">
        <v>0</v>
      </c>
      <c r="K1276" s="5"/>
    </row>
    <row r="1277" spans="1:11" x14ac:dyDescent="0.25">
      <c r="A1277" s="10">
        <v>2496</v>
      </c>
      <c r="B1277" s="5">
        <v>10</v>
      </c>
      <c r="C1277" s="5"/>
      <c r="I1277" s="10">
        <v>3803</v>
      </c>
      <c r="J1277" s="5">
        <v>40</v>
      </c>
      <c r="K1277" s="5"/>
    </row>
    <row r="1278" spans="1:11" x14ac:dyDescent="0.25">
      <c r="A1278" s="10">
        <v>2497</v>
      </c>
      <c r="B1278" s="5">
        <v>56</v>
      </c>
      <c r="C1278" s="5"/>
      <c r="I1278" s="10">
        <v>3804</v>
      </c>
      <c r="J1278" s="5">
        <v>0</v>
      </c>
      <c r="K1278" s="5"/>
    </row>
    <row r="1279" spans="1:11" x14ac:dyDescent="0.25">
      <c r="A1279" s="10">
        <v>2498</v>
      </c>
      <c r="B1279" s="5">
        <v>20</v>
      </c>
      <c r="C1279" s="5"/>
      <c r="I1279" s="10">
        <v>3805</v>
      </c>
      <c r="J1279" s="5">
        <v>2</v>
      </c>
      <c r="K1279" s="5"/>
    </row>
    <row r="1280" spans="1:11" x14ac:dyDescent="0.25">
      <c r="A1280" s="10">
        <v>2499</v>
      </c>
      <c r="B1280" s="5">
        <v>170</v>
      </c>
      <c r="C1280" s="5"/>
      <c r="I1280" s="10">
        <v>3806</v>
      </c>
      <c r="J1280" s="5">
        <v>1</v>
      </c>
      <c r="K1280" s="5"/>
    </row>
    <row r="1281" spans="1:11" x14ac:dyDescent="0.25">
      <c r="A1281" s="10">
        <v>2500</v>
      </c>
      <c r="B1281" s="5">
        <v>29</v>
      </c>
      <c r="C1281" s="5"/>
      <c r="I1281" s="10">
        <v>3807</v>
      </c>
      <c r="J1281" s="5">
        <v>9</v>
      </c>
      <c r="K1281" s="5"/>
    </row>
    <row r="1282" spans="1:11" x14ac:dyDescent="0.25">
      <c r="A1282" s="10">
        <v>2521</v>
      </c>
      <c r="B1282" s="5">
        <v>132</v>
      </c>
      <c r="C1282" s="5"/>
      <c r="I1282" s="10">
        <v>3841</v>
      </c>
      <c r="J1282" s="5">
        <v>34</v>
      </c>
      <c r="K1282" s="5"/>
    </row>
    <row r="1283" spans="1:11" x14ac:dyDescent="0.25">
      <c r="A1283" s="10">
        <v>2522</v>
      </c>
      <c r="B1283" s="5">
        <v>27</v>
      </c>
      <c r="C1283" s="5"/>
      <c r="I1283" s="10">
        <v>3842</v>
      </c>
      <c r="J1283" s="5">
        <v>23</v>
      </c>
      <c r="K1283" s="5"/>
    </row>
    <row r="1284" spans="1:11" x14ac:dyDescent="0.25">
      <c r="A1284" s="10">
        <v>2523</v>
      </c>
      <c r="B1284" s="5">
        <v>26</v>
      </c>
      <c r="C1284" s="5"/>
      <c r="I1284" s="10">
        <v>3843</v>
      </c>
      <c r="J1284" s="5">
        <v>19</v>
      </c>
      <c r="K1284" s="5"/>
    </row>
    <row r="1285" spans="1:11" x14ac:dyDescent="0.25">
      <c r="A1285" s="10">
        <v>2524</v>
      </c>
      <c r="B1285" s="5">
        <v>43</v>
      </c>
      <c r="C1285" s="5"/>
      <c r="I1285" s="10">
        <v>3844</v>
      </c>
      <c r="J1285" s="5">
        <v>50</v>
      </c>
      <c r="K1285" s="5"/>
    </row>
    <row r="1286" spans="1:11" x14ac:dyDescent="0.25">
      <c r="A1286" s="10">
        <v>2525</v>
      </c>
      <c r="B1286" s="5">
        <v>80</v>
      </c>
      <c r="C1286" s="5"/>
      <c r="I1286" s="10">
        <v>3845</v>
      </c>
      <c r="J1286" s="5">
        <v>12</v>
      </c>
      <c r="K1286" s="5"/>
    </row>
    <row r="1287" spans="1:11" x14ac:dyDescent="0.25">
      <c r="A1287" s="10">
        <v>2526</v>
      </c>
      <c r="B1287" s="5">
        <v>33</v>
      </c>
      <c r="C1287" s="5"/>
      <c r="I1287" s="10">
        <v>3846</v>
      </c>
      <c r="J1287" s="5">
        <v>8</v>
      </c>
      <c r="K1287" s="5"/>
    </row>
    <row r="1288" spans="1:11" x14ac:dyDescent="0.25">
      <c r="A1288" s="10">
        <v>2527</v>
      </c>
      <c r="B1288" s="5">
        <v>71</v>
      </c>
      <c r="C1288" s="5"/>
      <c r="I1288" s="10">
        <v>3847</v>
      </c>
      <c r="J1288" s="5">
        <v>9</v>
      </c>
      <c r="K1288" s="5"/>
    </row>
    <row r="1289" spans="1:11" x14ac:dyDescent="0.25">
      <c r="A1289" s="10">
        <v>2528</v>
      </c>
      <c r="B1289" s="5">
        <v>81</v>
      </c>
      <c r="C1289" s="5"/>
      <c r="I1289" s="10">
        <v>3848</v>
      </c>
      <c r="J1289" s="5">
        <v>43</v>
      </c>
      <c r="K1289" s="5"/>
    </row>
    <row r="1290" spans="1:11" x14ac:dyDescent="0.25">
      <c r="A1290" s="10">
        <v>2529</v>
      </c>
      <c r="B1290" s="5">
        <v>76</v>
      </c>
      <c r="C1290" s="5"/>
      <c r="I1290" s="10">
        <v>3849</v>
      </c>
      <c r="J1290" s="5">
        <v>28</v>
      </c>
      <c r="K1290" s="5"/>
    </row>
    <row r="1291" spans="1:11" x14ac:dyDescent="0.25">
      <c r="A1291" s="10">
        <v>2530</v>
      </c>
      <c r="B1291" s="5">
        <v>48</v>
      </c>
      <c r="C1291" s="5"/>
      <c r="I1291" s="10">
        <v>3850</v>
      </c>
      <c r="J1291" s="5">
        <v>4</v>
      </c>
      <c r="K1291" s="5"/>
    </row>
    <row r="1292" spans="1:11" x14ac:dyDescent="0.25">
      <c r="A1292" s="10">
        <v>2531</v>
      </c>
      <c r="B1292" s="5">
        <v>61</v>
      </c>
      <c r="C1292" s="5"/>
      <c r="I1292" s="10">
        <v>3851</v>
      </c>
      <c r="J1292" s="5">
        <v>24</v>
      </c>
      <c r="K1292" s="5"/>
    </row>
    <row r="1293" spans="1:11" x14ac:dyDescent="0.25">
      <c r="A1293" s="10">
        <v>2532</v>
      </c>
      <c r="B1293" s="5">
        <v>60</v>
      </c>
      <c r="C1293" s="5"/>
      <c r="I1293" s="10">
        <v>3852</v>
      </c>
      <c r="J1293" s="5">
        <v>2</v>
      </c>
      <c r="K1293" s="5"/>
    </row>
    <row r="1294" spans="1:11" x14ac:dyDescent="0.25">
      <c r="A1294" s="10">
        <v>2533</v>
      </c>
      <c r="B1294" s="5">
        <v>136</v>
      </c>
      <c r="C1294" s="5"/>
      <c r="I1294" s="10">
        <v>3853</v>
      </c>
      <c r="J1294" s="5">
        <v>2</v>
      </c>
      <c r="K1294" s="5"/>
    </row>
    <row r="1295" spans="1:11" x14ac:dyDescent="0.25">
      <c r="A1295" s="10">
        <v>2534</v>
      </c>
      <c r="B1295" s="5">
        <v>14</v>
      </c>
      <c r="C1295" s="5"/>
      <c r="I1295" s="10">
        <v>3854</v>
      </c>
      <c r="J1295" s="5">
        <v>20</v>
      </c>
      <c r="K1295" s="5"/>
    </row>
    <row r="1296" spans="1:11" x14ac:dyDescent="0.25">
      <c r="A1296" s="10">
        <v>2535</v>
      </c>
      <c r="B1296" s="5">
        <v>78</v>
      </c>
      <c r="C1296" s="5"/>
      <c r="I1296" s="10">
        <v>3855</v>
      </c>
      <c r="J1296" s="5">
        <v>1</v>
      </c>
      <c r="K1296" s="5"/>
    </row>
    <row r="1297" spans="1:11" x14ac:dyDescent="0.25">
      <c r="A1297" s="10">
        <v>2536</v>
      </c>
      <c r="B1297" s="5">
        <v>4</v>
      </c>
      <c r="C1297" s="5"/>
      <c r="I1297" s="10">
        <v>3856</v>
      </c>
      <c r="J1297" s="5">
        <v>1</v>
      </c>
      <c r="K1297" s="5"/>
    </row>
    <row r="1298" spans="1:11" x14ac:dyDescent="0.25">
      <c r="A1298" s="10">
        <v>2537</v>
      </c>
      <c r="B1298" s="5">
        <v>11</v>
      </c>
      <c r="C1298" s="5"/>
      <c r="I1298" s="10">
        <v>3857</v>
      </c>
      <c r="J1298" s="5">
        <v>4</v>
      </c>
      <c r="K1298" s="5"/>
    </row>
    <row r="1299" spans="1:11" x14ac:dyDescent="0.25">
      <c r="A1299" s="10">
        <v>2538</v>
      </c>
      <c r="B1299" s="5">
        <v>185</v>
      </c>
      <c r="C1299" s="5"/>
      <c r="I1299" s="10">
        <v>3858</v>
      </c>
      <c r="J1299" s="5">
        <v>1</v>
      </c>
      <c r="K1299" s="5"/>
    </row>
    <row r="1300" spans="1:11" x14ac:dyDescent="0.25">
      <c r="A1300" s="10">
        <v>2539</v>
      </c>
      <c r="B1300" s="5">
        <v>59</v>
      </c>
      <c r="C1300" s="5"/>
      <c r="I1300" s="10">
        <v>3859</v>
      </c>
      <c r="J1300" s="5">
        <v>1</v>
      </c>
      <c r="K1300" s="5"/>
    </row>
    <row r="1301" spans="1:11" x14ac:dyDescent="0.25">
      <c r="A1301" s="10">
        <v>2540</v>
      </c>
      <c r="B1301" s="5">
        <v>27</v>
      </c>
      <c r="C1301" s="5"/>
      <c r="I1301" s="10">
        <v>3860</v>
      </c>
      <c r="J1301" s="5">
        <v>13</v>
      </c>
      <c r="K1301" s="5"/>
    </row>
    <row r="1302" spans="1:11" x14ac:dyDescent="0.25">
      <c r="A1302" s="10">
        <v>2541</v>
      </c>
      <c r="B1302" s="5">
        <v>63</v>
      </c>
      <c r="C1302" s="5"/>
      <c r="I1302" s="10">
        <v>3861</v>
      </c>
      <c r="J1302" s="5">
        <v>1</v>
      </c>
      <c r="K1302" s="5"/>
    </row>
    <row r="1303" spans="1:11" x14ac:dyDescent="0.25">
      <c r="A1303" s="10">
        <v>2542</v>
      </c>
      <c r="B1303" s="5">
        <v>13</v>
      </c>
      <c r="C1303" s="5"/>
      <c r="I1303" s="10">
        <v>3862</v>
      </c>
      <c r="J1303" s="5">
        <v>1</v>
      </c>
      <c r="K1303" s="5"/>
    </row>
    <row r="1304" spans="1:11" x14ac:dyDescent="0.25">
      <c r="A1304" s="10">
        <v>2543</v>
      </c>
      <c r="B1304" s="5">
        <v>13</v>
      </c>
      <c r="C1304" s="5"/>
      <c r="I1304" s="10">
        <v>3863</v>
      </c>
      <c r="J1304" s="5">
        <v>0</v>
      </c>
      <c r="K1304" s="5"/>
    </row>
    <row r="1305" spans="1:11" x14ac:dyDescent="0.25">
      <c r="A1305" s="10">
        <v>2544</v>
      </c>
      <c r="B1305" s="5">
        <v>57</v>
      </c>
      <c r="C1305" s="5"/>
      <c r="I1305" s="10">
        <v>3864</v>
      </c>
      <c r="J1305" s="5">
        <v>3</v>
      </c>
      <c r="K1305" s="5"/>
    </row>
    <row r="1306" spans="1:11" x14ac:dyDescent="0.25">
      <c r="A1306" s="10">
        <v>2545</v>
      </c>
      <c r="B1306" s="5">
        <v>61</v>
      </c>
      <c r="C1306" s="5"/>
      <c r="I1306" s="10">
        <v>3865</v>
      </c>
      <c r="J1306" s="5">
        <v>14</v>
      </c>
      <c r="K1306" s="5"/>
    </row>
    <row r="1307" spans="1:11" x14ac:dyDescent="0.25">
      <c r="A1307" s="10">
        <v>2546</v>
      </c>
      <c r="B1307" s="5">
        <v>65</v>
      </c>
      <c r="C1307" s="5"/>
      <c r="I1307" s="10">
        <v>3866</v>
      </c>
      <c r="J1307" s="5">
        <v>2</v>
      </c>
      <c r="K1307" s="5"/>
    </row>
    <row r="1308" spans="1:11" x14ac:dyDescent="0.25">
      <c r="A1308" s="10">
        <v>2547</v>
      </c>
      <c r="B1308" s="5">
        <v>134</v>
      </c>
      <c r="C1308" s="5"/>
      <c r="I1308" s="10">
        <v>3867</v>
      </c>
      <c r="J1308" s="5">
        <v>5</v>
      </c>
      <c r="K1308" s="5"/>
    </row>
    <row r="1309" spans="1:11" x14ac:dyDescent="0.25">
      <c r="A1309" s="10">
        <v>2548</v>
      </c>
      <c r="B1309" s="5">
        <v>37</v>
      </c>
      <c r="C1309" s="5"/>
      <c r="I1309" s="10">
        <v>3888</v>
      </c>
      <c r="J1309" s="5">
        <v>14</v>
      </c>
      <c r="K1309" s="5"/>
    </row>
    <row r="1310" spans="1:11" x14ac:dyDescent="0.25">
      <c r="A1310" s="10">
        <v>2549</v>
      </c>
      <c r="B1310" s="5">
        <v>37</v>
      </c>
      <c r="C1310" s="5"/>
      <c r="I1310" s="10">
        <v>3889</v>
      </c>
      <c r="J1310" s="5">
        <v>9</v>
      </c>
      <c r="K1310" s="5"/>
    </row>
    <row r="1311" spans="1:11" x14ac:dyDescent="0.25">
      <c r="A1311" s="10">
        <v>2550</v>
      </c>
      <c r="B1311" s="5">
        <v>150</v>
      </c>
      <c r="C1311" s="5"/>
      <c r="I1311" s="10">
        <v>3890</v>
      </c>
      <c r="J1311" s="5">
        <v>8</v>
      </c>
      <c r="K1311" s="5"/>
    </row>
    <row r="1312" spans="1:11" x14ac:dyDescent="0.25">
      <c r="A1312" s="10">
        <v>2551</v>
      </c>
      <c r="B1312" s="5">
        <v>56</v>
      </c>
      <c r="C1312" s="5"/>
      <c r="I1312" s="10">
        <v>3891</v>
      </c>
      <c r="J1312" s="5">
        <v>7</v>
      </c>
      <c r="K1312" s="5"/>
    </row>
    <row r="1313" spans="1:11" x14ac:dyDescent="0.25">
      <c r="A1313" s="10">
        <v>2552</v>
      </c>
      <c r="B1313" s="5">
        <v>18</v>
      </c>
      <c r="C1313" s="5"/>
      <c r="I1313" s="10">
        <v>3892</v>
      </c>
      <c r="J1313" s="5">
        <v>0</v>
      </c>
      <c r="K1313" s="5"/>
    </row>
    <row r="1314" spans="1:11" x14ac:dyDescent="0.25">
      <c r="A1314" s="10">
        <v>2553</v>
      </c>
      <c r="B1314" s="5">
        <v>60</v>
      </c>
      <c r="C1314" s="5"/>
      <c r="I1314" s="10">
        <v>3893</v>
      </c>
      <c r="J1314" s="5">
        <v>84</v>
      </c>
      <c r="K1314" s="5"/>
    </row>
    <row r="1315" spans="1:11" x14ac:dyDescent="0.25">
      <c r="A1315" s="10">
        <v>2554</v>
      </c>
      <c r="B1315" s="5">
        <v>67</v>
      </c>
      <c r="C1315" s="5"/>
      <c r="I1315" s="10">
        <v>3894</v>
      </c>
      <c r="J1315" s="5">
        <v>11</v>
      </c>
      <c r="K1315" s="5"/>
    </row>
    <row r="1316" spans="1:11" x14ac:dyDescent="0.25">
      <c r="A1316" s="10">
        <v>2555</v>
      </c>
      <c r="B1316" s="5">
        <v>35</v>
      </c>
      <c r="C1316" s="5"/>
      <c r="I1316" s="10">
        <v>3895</v>
      </c>
      <c r="J1316" s="5">
        <v>1</v>
      </c>
      <c r="K1316" s="5"/>
    </row>
    <row r="1317" spans="1:11" x14ac:dyDescent="0.25">
      <c r="A1317" s="10">
        <v>2556</v>
      </c>
      <c r="B1317" s="5">
        <v>34</v>
      </c>
      <c r="C1317" s="5"/>
      <c r="I1317" s="10">
        <v>3896</v>
      </c>
      <c r="J1317" s="5">
        <v>4</v>
      </c>
      <c r="K1317" s="5"/>
    </row>
    <row r="1318" spans="1:11" x14ac:dyDescent="0.25">
      <c r="A1318" s="10">
        <v>2557</v>
      </c>
      <c r="B1318" s="5">
        <v>36</v>
      </c>
      <c r="C1318" s="5"/>
      <c r="I1318" s="10">
        <v>3897</v>
      </c>
      <c r="J1318" s="5">
        <v>10</v>
      </c>
      <c r="K1318" s="5"/>
    </row>
    <row r="1319" spans="1:11" x14ac:dyDescent="0.25">
      <c r="A1319" s="10">
        <v>2558</v>
      </c>
      <c r="B1319" s="5">
        <v>18</v>
      </c>
      <c r="C1319" s="5"/>
      <c r="I1319" s="10">
        <v>3898</v>
      </c>
      <c r="J1319" s="5">
        <v>16</v>
      </c>
      <c r="K1319" s="5"/>
    </row>
    <row r="1320" spans="1:11" x14ac:dyDescent="0.25">
      <c r="A1320" s="10">
        <v>2559</v>
      </c>
      <c r="B1320" s="5">
        <v>25</v>
      </c>
      <c r="C1320" s="5"/>
      <c r="I1320" s="10">
        <v>3899</v>
      </c>
      <c r="J1320" s="5">
        <v>2</v>
      </c>
      <c r="K1320" s="5"/>
    </row>
    <row r="1321" spans="1:11" x14ac:dyDescent="0.25">
      <c r="A1321" s="10">
        <v>2560</v>
      </c>
      <c r="B1321" s="5">
        <v>21</v>
      </c>
      <c r="C1321" s="5"/>
      <c r="I1321" s="10">
        <v>3900</v>
      </c>
      <c r="J1321" s="5">
        <v>5</v>
      </c>
      <c r="K1321" s="5"/>
    </row>
    <row r="1322" spans="1:11" x14ac:dyDescent="0.25">
      <c r="A1322" s="10">
        <v>2601</v>
      </c>
      <c r="B1322" s="5">
        <v>151</v>
      </c>
      <c r="C1322" s="5"/>
      <c r="I1322" s="10">
        <v>3901</v>
      </c>
      <c r="J1322" s="5">
        <v>1</v>
      </c>
      <c r="K1322" s="5"/>
    </row>
    <row r="1323" spans="1:11" x14ac:dyDescent="0.25">
      <c r="A1323" s="10">
        <v>2602</v>
      </c>
      <c r="B1323" s="5">
        <v>489</v>
      </c>
      <c r="C1323" s="5"/>
      <c r="I1323" s="10">
        <v>3902</v>
      </c>
      <c r="J1323" s="5">
        <v>31</v>
      </c>
      <c r="K1323" s="5"/>
    </row>
    <row r="1324" spans="1:11" x14ac:dyDescent="0.25">
      <c r="A1324" s="10">
        <v>2603</v>
      </c>
      <c r="B1324" s="5">
        <v>50</v>
      </c>
      <c r="C1324" s="5"/>
      <c r="I1324" s="10">
        <v>3903</v>
      </c>
      <c r="J1324" s="5">
        <v>0</v>
      </c>
      <c r="K1324" s="5"/>
    </row>
    <row r="1325" spans="1:11" x14ac:dyDescent="0.25">
      <c r="A1325" s="10">
        <v>2604</v>
      </c>
      <c r="B1325" s="5">
        <v>321</v>
      </c>
      <c r="C1325" s="5"/>
      <c r="I1325" s="10">
        <v>3904</v>
      </c>
      <c r="J1325" s="5">
        <v>2</v>
      </c>
      <c r="K1325" s="5"/>
    </row>
    <row r="1326" spans="1:11" x14ac:dyDescent="0.25">
      <c r="A1326" s="10">
        <v>2605</v>
      </c>
      <c r="B1326" s="5">
        <v>1762</v>
      </c>
      <c r="C1326" s="5"/>
      <c r="I1326" s="10">
        <v>3905</v>
      </c>
      <c r="J1326" s="5">
        <v>7</v>
      </c>
      <c r="K1326" s="5"/>
    </row>
    <row r="1327" spans="1:11" x14ac:dyDescent="0.25">
      <c r="A1327" s="10">
        <v>2606</v>
      </c>
      <c r="B1327" s="5">
        <v>385</v>
      </c>
      <c r="C1327" s="5"/>
      <c r="I1327" s="10">
        <v>3906</v>
      </c>
      <c r="J1327" s="5">
        <v>16</v>
      </c>
      <c r="K1327" s="5"/>
    </row>
    <row r="1328" spans="1:11" x14ac:dyDescent="0.25">
      <c r="A1328" s="10">
        <v>2607</v>
      </c>
      <c r="B1328" s="5">
        <v>398</v>
      </c>
      <c r="C1328" s="5"/>
      <c r="I1328" s="10">
        <v>3907</v>
      </c>
      <c r="J1328" s="5">
        <v>4</v>
      </c>
      <c r="K1328" s="5"/>
    </row>
    <row r="1329" spans="1:11" x14ac:dyDescent="0.25">
      <c r="A1329" s="10">
        <v>2608</v>
      </c>
      <c r="B1329" s="5">
        <v>304</v>
      </c>
      <c r="C1329" s="5"/>
      <c r="I1329" s="10">
        <v>3908</v>
      </c>
      <c r="J1329" s="5">
        <v>4</v>
      </c>
      <c r="K1329" s="5"/>
    </row>
    <row r="1330" spans="1:11" x14ac:dyDescent="0.25">
      <c r="A1330" s="10">
        <v>2609</v>
      </c>
      <c r="B1330" s="5">
        <v>676</v>
      </c>
      <c r="C1330" s="5"/>
      <c r="I1330" s="10">
        <v>3909</v>
      </c>
      <c r="J1330" s="5">
        <v>4</v>
      </c>
      <c r="K1330" s="5"/>
    </row>
    <row r="1331" spans="1:11" x14ac:dyDescent="0.25">
      <c r="A1331" s="10">
        <v>2610</v>
      </c>
      <c r="B1331" s="5">
        <v>577</v>
      </c>
      <c r="C1331" s="5"/>
      <c r="I1331" s="10">
        <v>3910</v>
      </c>
      <c r="J1331" s="5">
        <v>3</v>
      </c>
      <c r="K1331" s="5"/>
    </row>
    <row r="1332" spans="1:11" x14ac:dyDescent="0.25">
      <c r="A1332" s="10">
        <v>2611</v>
      </c>
      <c r="B1332" s="5">
        <v>3663</v>
      </c>
      <c r="C1332" s="5"/>
      <c r="I1332" s="10">
        <v>3911</v>
      </c>
      <c r="J1332" s="5">
        <v>36</v>
      </c>
      <c r="K1332" s="5"/>
    </row>
    <row r="1333" spans="1:11" x14ac:dyDescent="0.25">
      <c r="A1333" s="10">
        <v>2612</v>
      </c>
      <c r="B1333" s="5">
        <v>294</v>
      </c>
      <c r="C1333" s="5"/>
      <c r="I1333" s="10">
        <v>3912</v>
      </c>
      <c r="J1333" s="5">
        <v>1</v>
      </c>
      <c r="K1333" s="5"/>
    </row>
    <row r="1334" spans="1:11" x14ac:dyDescent="0.25">
      <c r="A1334" s="10">
        <v>2613</v>
      </c>
      <c r="B1334" s="5">
        <v>28</v>
      </c>
      <c r="C1334" s="5"/>
      <c r="I1334" s="10">
        <v>3913</v>
      </c>
      <c r="J1334" s="5">
        <v>7</v>
      </c>
      <c r="K1334" s="5"/>
    </row>
    <row r="1335" spans="1:11" x14ac:dyDescent="0.25">
      <c r="A1335" s="10">
        <v>2614</v>
      </c>
      <c r="B1335" s="5">
        <v>100</v>
      </c>
      <c r="C1335" s="5"/>
      <c r="I1335" s="10">
        <v>3914</v>
      </c>
      <c r="J1335" s="5">
        <v>27</v>
      </c>
      <c r="K1335" s="5"/>
    </row>
    <row r="1336" spans="1:11" x14ac:dyDescent="0.25">
      <c r="A1336" s="10">
        <v>2615</v>
      </c>
      <c r="B1336" s="5">
        <v>72</v>
      </c>
      <c r="C1336" s="5"/>
      <c r="I1336" s="10">
        <v>3915</v>
      </c>
      <c r="J1336" s="5">
        <v>1</v>
      </c>
      <c r="K1336" s="5"/>
    </row>
    <row r="1337" spans="1:11" x14ac:dyDescent="0.25">
      <c r="A1337" s="10">
        <v>2616</v>
      </c>
      <c r="B1337" s="5">
        <v>238</v>
      </c>
      <c r="C1337" s="5"/>
      <c r="I1337" s="10">
        <v>3916</v>
      </c>
      <c r="J1337" s="5">
        <v>0</v>
      </c>
      <c r="K1337" s="5"/>
    </row>
    <row r="1338" spans="1:11" x14ac:dyDescent="0.25">
      <c r="A1338" s="10">
        <v>2617</v>
      </c>
      <c r="B1338" s="5">
        <v>159</v>
      </c>
      <c r="C1338" s="5"/>
      <c r="I1338" s="10">
        <v>3917</v>
      </c>
      <c r="J1338" s="5">
        <v>1</v>
      </c>
      <c r="K1338" s="5"/>
    </row>
    <row r="1339" spans="1:11" x14ac:dyDescent="0.25">
      <c r="A1339" s="10">
        <v>2618</v>
      </c>
      <c r="B1339" s="5">
        <v>77</v>
      </c>
      <c r="C1339" s="5"/>
      <c r="I1339" s="10">
        <v>3918</v>
      </c>
      <c r="J1339" s="5">
        <v>3</v>
      </c>
      <c r="K1339" s="5"/>
    </row>
    <row r="1340" spans="1:11" x14ac:dyDescent="0.25">
      <c r="A1340" s="10">
        <v>2619</v>
      </c>
      <c r="B1340" s="5">
        <v>53</v>
      </c>
      <c r="C1340" s="5"/>
      <c r="I1340" s="10">
        <v>3919</v>
      </c>
      <c r="J1340" s="5">
        <v>3</v>
      </c>
      <c r="K1340" s="5"/>
    </row>
    <row r="1341" spans="1:11" x14ac:dyDescent="0.25">
      <c r="A1341" s="10">
        <v>2620</v>
      </c>
      <c r="B1341" s="5">
        <v>1251</v>
      </c>
      <c r="C1341" s="5"/>
      <c r="I1341" s="10">
        <v>3920</v>
      </c>
      <c r="J1341" s="5">
        <v>3</v>
      </c>
      <c r="K1341" s="5"/>
    </row>
    <row r="1342" spans="1:11" x14ac:dyDescent="0.25">
      <c r="A1342" s="10">
        <v>2621</v>
      </c>
      <c r="B1342" s="5">
        <v>465</v>
      </c>
      <c r="C1342" s="5"/>
      <c r="I1342" s="10">
        <v>3921</v>
      </c>
      <c r="J1342" s="5">
        <v>0</v>
      </c>
      <c r="K1342" s="5"/>
    </row>
    <row r="1343" spans="1:11" x14ac:dyDescent="0.25">
      <c r="A1343" s="10">
        <v>2622</v>
      </c>
      <c r="B1343" s="5">
        <v>74</v>
      </c>
      <c r="C1343" s="5"/>
      <c r="I1343" s="10">
        <v>3922</v>
      </c>
      <c r="J1343" s="5">
        <v>6</v>
      </c>
      <c r="K1343" s="5"/>
    </row>
    <row r="1344" spans="1:11" x14ac:dyDescent="0.25">
      <c r="A1344" s="10">
        <v>2623</v>
      </c>
      <c r="B1344" s="5">
        <v>62</v>
      </c>
      <c r="C1344" s="5"/>
      <c r="I1344" s="10">
        <v>3923</v>
      </c>
      <c r="J1344" s="5">
        <v>17</v>
      </c>
      <c r="K1344" s="5"/>
    </row>
    <row r="1345" spans="1:11" x14ac:dyDescent="0.25">
      <c r="A1345" s="10">
        <v>2624</v>
      </c>
      <c r="B1345" s="5">
        <v>3468</v>
      </c>
      <c r="C1345" s="5"/>
      <c r="I1345" s="10">
        <v>3924</v>
      </c>
      <c r="J1345" s="5">
        <v>40</v>
      </c>
      <c r="K1345" s="5"/>
    </row>
    <row r="1346" spans="1:11" x14ac:dyDescent="0.25">
      <c r="A1346" s="10">
        <v>2625</v>
      </c>
      <c r="B1346" s="5">
        <v>52</v>
      </c>
      <c r="C1346" s="5"/>
      <c r="I1346" s="10">
        <v>3925</v>
      </c>
      <c r="J1346" s="5">
        <v>3</v>
      </c>
      <c r="K1346" s="5"/>
    </row>
    <row r="1347" spans="1:11" x14ac:dyDescent="0.25">
      <c r="A1347" s="10">
        <v>2626</v>
      </c>
      <c r="B1347" s="5">
        <v>50</v>
      </c>
      <c r="C1347" s="5"/>
      <c r="I1347" s="10">
        <v>3926</v>
      </c>
      <c r="J1347" s="5">
        <v>1</v>
      </c>
      <c r="K1347" s="5"/>
    </row>
    <row r="1348" spans="1:11" x14ac:dyDescent="0.25">
      <c r="A1348" s="10">
        <v>2627</v>
      </c>
      <c r="B1348" s="5">
        <v>45</v>
      </c>
      <c r="C1348" s="5"/>
      <c r="I1348" s="10">
        <v>3927</v>
      </c>
      <c r="J1348" s="5">
        <v>2</v>
      </c>
      <c r="K1348" s="5"/>
    </row>
    <row r="1349" spans="1:11" x14ac:dyDescent="0.25">
      <c r="A1349" s="10">
        <v>2628</v>
      </c>
      <c r="B1349" s="5">
        <v>21</v>
      </c>
      <c r="C1349" s="5"/>
      <c r="I1349" s="10">
        <v>3928</v>
      </c>
      <c r="J1349" s="5">
        <v>7</v>
      </c>
      <c r="K1349" s="5"/>
    </row>
    <row r="1350" spans="1:11" x14ac:dyDescent="0.25">
      <c r="A1350" s="10">
        <v>2629</v>
      </c>
      <c r="B1350" s="5">
        <v>100</v>
      </c>
      <c r="C1350" s="5"/>
      <c r="I1350" s="10">
        <v>3929</v>
      </c>
      <c r="J1350" s="5">
        <v>14</v>
      </c>
      <c r="K1350" s="5"/>
    </row>
    <row r="1351" spans="1:11" x14ac:dyDescent="0.25">
      <c r="A1351" s="10">
        <v>2630</v>
      </c>
      <c r="B1351" s="5">
        <v>81</v>
      </c>
      <c r="C1351" s="5"/>
      <c r="I1351" s="10">
        <v>3930</v>
      </c>
      <c r="J1351" s="5">
        <v>0</v>
      </c>
      <c r="K1351" s="5"/>
    </row>
    <row r="1352" spans="1:11" x14ac:dyDescent="0.25">
      <c r="A1352" s="10">
        <v>2631</v>
      </c>
      <c r="B1352" s="5">
        <v>286</v>
      </c>
      <c r="C1352" s="5"/>
      <c r="I1352" s="10">
        <v>3931</v>
      </c>
      <c r="J1352" s="5">
        <v>0</v>
      </c>
      <c r="K1352" s="5"/>
    </row>
    <row r="1353" spans="1:11" x14ac:dyDescent="0.25">
      <c r="A1353" s="10">
        <v>2632</v>
      </c>
      <c r="B1353" s="5">
        <v>42</v>
      </c>
      <c r="C1353" s="5"/>
      <c r="I1353" s="10">
        <v>3932</v>
      </c>
      <c r="J1353" s="5">
        <v>1</v>
      </c>
      <c r="K1353" s="5"/>
    </row>
    <row r="1354" spans="1:11" x14ac:dyDescent="0.25">
      <c r="A1354" s="10">
        <v>2633</v>
      </c>
      <c r="B1354" s="5">
        <v>199</v>
      </c>
      <c r="C1354" s="5"/>
      <c r="I1354" s="10">
        <v>3933</v>
      </c>
      <c r="J1354" s="5">
        <v>12</v>
      </c>
      <c r="K1354" s="5"/>
    </row>
    <row r="1355" spans="1:11" x14ac:dyDescent="0.25">
      <c r="A1355" s="10">
        <v>2634</v>
      </c>
      <c r="B1355" s="5">
        <v>25</v>
      </c>
      <c r="C1355" s="5"/>
      <c r="I1355" s="10">
        <v>3934</v>
      </c>
      <c r="J1355" s="5">
        <v>12</v>
      </c>
      <c r="K1355" s="5"/>
    </row>
    <row r="1356" spans="1:11" x14ac:dyDescent="0.25">
      <c r="A1356" s="10">
        <v>2635</v>
      </c>
      <c r="B1356" s="5">
        <v>84</v>
      </c>
      <c r="C1356" s="5"/>
      <c r="I1356" s="10">
        <v>3935</v>
      </c>
      <c r="J1356" s="5">
        <v>23</v>
      </c>
      <c r="K1356" s="5"/>
    </row>
    <row r="1357" spans="1:11" x14ac:dyDescent="0.25">
      <c r="A1357" s="10">
        <v>2636</v>
      </c>
      <c r="B1357" s="5">
        <v>50</v>
      </c>
      <c r="C1357" s="5"/>
      <c r="I1357" s="10">
        <v>3936</v>
      </c>
      <c r="J1357" s="5">
        <v>0</v>
      </c>
      <c r="K1357" s="5"/>
    </row>
    <row r="1358" spans="1:11" x14ac:dyDescent="0.25">
      <c r="A1358" s="10">
        <v>2637</v>
      </c>
      <c r="B1358" s="5">
        <v>26</v>
      </c>
      <c r="C1358" s="5"/>
      <c r="I1358" s="10">
        <v>3937</v>
      </c>
      <c r="J1358" s="5">
        <v>10</v>
      </c>
      <c r="K1358" s="5"/>
    </row>
    <row r="1359" spans="1:11" x14ac:dyDescent="0.25">
      <c r="A1359" s="10">
        <v>2638</v>
      </c>
      <c r="B1359" s="5">
        <v>14</v>
      </c>
      <c r="C1359" s="5"/>
      <c r="I1359" s="10">
        <v>3938</v>
      </c>
      <c r="J1359" s="5">
        <v>5</v>
      </c>
      <c r="K1359" s="5"/>
    </row>
    <row r="1360" spans="1:11" x14ac:dyDescent="0.25">
      <c r="A1360" s="10">
        <v>2639</v>
      </c>
      <c r="B1360" s="5">
        <v>49</v>
      </c>
      <c r="C1360" s="5"/>
      <c r="I1360" s="10">
        <v>3939</v>
      </c>
      <c r="J1360" s="5">
        <v>1</v>
      </c>
      <c r="K1360" s="5"/>
    </row>
    <row r="1361" spans="1:11" x14ac:dyDescent="0.25">
      <c r="A1361" s="10">
        <v>2640</v>
      </c>
      <c r="B1361" s="5">
        <v>69</v>
      </c>
      <c r="C1361" s="5"/>
      <c r="I1361" s="10">
        <v>3940</v>
      </c>
      <c r="J1361" s="5">
        <v>2</v>
      </c>
      <c r="K1361" s="5"/>
    </row>
    <row r="1362" spans="1:11" x14ac:dyDescent="0.25">
      <c r="A1362" s="10">
        <v>2661</v>
      </c>
      <c r="B1362" s="5">
        <v>60</v>
      </c>
      <c r="C1362" s="5"/>
      <c r="I1362" s="10">
        <v>3941</v>
      </c>
      <c r="J1362" s="5">
        <v>2</v>
      </c>
      <c r="K1362" s="5"/>
    </row>
    <row r="1363" spans="1:11" x14ac:dyDescent="0.25">
      <c r="A1363" s="10">
        <v>2662</v>
      </c>
      <c r="B1363" s="5">
        <v>80</v>
      </c>
      <c r="C1363" s="5"/>
      <c r="I1363" s="10">
        <v>3942</v>
      </c>
      <c r="J1363" s="5">
        <v>0</v>
      </c>
      <c r="K1363" s="5"/>
    </row>
    <row r="1364" spans="1:11" x14ac:dyDescent="0.25">
      <c r="A1364" s="10">
        <v>2663</v>
      </c>
      <c r="B1364" s="5">
        <v>56</v>
      </c>
      <c r="C1364" s="5"/>
      <c r="I1364" s="10">
        <v>3943</v>
      </c>
      <c r="J1364" s="5">
        <v>13</v>
      </c>
      <c r="K1364" s="5"/>
    </row>
    <row r="1365" spans="1:11" x14ac:dyDescent="0.25">
      <c r="A1365" s="10">
        <v>2664</v>
      </c>
      <c r="B1365" s="5">
        <v>104</v>
      </c>
      <c r="C1365" s="5"/>
      <c r="I1365" s="10">
        <v>3944</v>
      </c>
      <c r="J1365" s="5">
        <v>0</v>
      </c>
      <c r="K1365" s="5"/>
    </row>
    <row r="1366" spans="1:11" x14ac:dyDescent="0.25">
      <c r="A1366" s="10">
        <v>2665</v>
      </c>
      <c r="B1366" s="5">
        <v>46</v>
      </c>
      <c r="C1366" s="5"/>
      <c r="I1366" s="10">
        <v>3945</v>
      </c>
      <c r="J1366" s="5">
        <v>1</v>
      </c>
      <c r="K1366" s="5"/>
    </row>
    <row r="1367" spans="1:11" x14ac:dyDescent="0.25">
      <c r="A1367" s="10">
        <v>2666</v>
      </c>
      <c r="B1367" s="5">
        <v>206</v>
      </c>
      <c r="C1367" s="5"/>
      <c r="I1367" s="10">
        <v>3946</v>
      </c>
      <c r="J1367" s="5">
        <v>5</v>
      </c>
      <c r="K1367" s="5"/>
    </row>
    <row r="1368" spans="1:11" x14ac:dyDescent="0.25">
      <c r="A1368" s="10">
        <v>2667</v>
      </c>
      <c r="B1368" s="5">
        <v>18</v>
      </c>
      <c r="C1368" s="5"/>
      <c r="I1368" s="10">
        <v>3947</v>
      </c>
      <c r="J1368" s="5">
        <v>2</v>
      </c>
      <c r="K1368" s="5"/>
    </row>
    <row r="1369" spans="1:11" x14ac:dyDescent="0.25">
      <c r="A1369" s="10">
        <v>2668</v>
      </c>
      <c r="B1369" s="5">
        <v>28</v>
      </c>
      <c r="C1369" s="5"/>
      <c r="I1369" s="10">
        <v>3948</v>
      </c>
      <c r="J1369" s="5">
        <v>0</v>
      </c>
      <c r="K1369" s="5"/>
    </row>
    <row r="1370" spans="1:11" x14ac:dyDescent="0.25">
      <c r="A1370" s="10">
        <v>2669</v>
      </c>
      <c r="B1370" s="5">
        <v>11</v>
      </c>
      <c r="C1370" s="5"/>
      <c r="I1370" s="10">
        <v>3949</v>
      </c>
      <c r="J1370" s="5">
        <v>32</v>
      </c>
      <c r="K1370" s="5"/>
    </row>
    <row r="1371" spans="1:11" x14ac:dyDescent="0.25">
      <c r="A1371" s="10">
        <v>2706</v>
      </c>
      <c r="B1371" s="5">
        <v>263</v>
      </c>
      <c r="C1371" s="5"/>
      <c r="I1371" s="10">
        <v>3950</v>
      </c>
      <c r="J1371" s="5">
        <v>1</v>
      </c>
      <c r="K1371" s="5"/>
    </row>
    <row r="1372" spans="1:11" x14ac:dyDescent="0.25">
      <c r="A1372" s="10">
        <v>2707</v>
      </c>
      <c r="B1372" s="5">
        <v>394</v>
      </c>
      <c r="C1372" s="5"/>
      <c r="I1372" s="10">
        <v>3951</v>
      </c>
      <c r="J1372" s="5">
        <v>1</v>
      </c>
      <c r="K1372" s="5"/>
    </row>
    <row r="1373" spans="1:11" x14ac:dyDescent="0.25">
      <c r="A1373" s="10">
        <v>2708</v>
      </c>
      <c r="B1373" s="5">
        <v>1049</v>
      </c>
      <c r="C1373" s="5"/>
      <c r="I1373" s="10">
        <v>3952</v>
      </c>
      <c r="J1373" s="5">
        <v>1</v>
      </c>
      <c r="K1373" s="5"/>
    </row>
    <row r="1374" spans="1:11" x14ac:dyDescent="0.25">
      <c r="A1374" s="10">
        <v>2709</v>
      </c>
      <c r="B1374" s="5">
        <v>308</v>
      </c>
      <c r="C1374" s="5"/>
      <c r="I1374" s="10">
        <v>3953</v>
      </c>
      <c r="J1374" s="5">
        <v>0</v>
      </c>
      <c r="K1374" s="5"/>
    </row>
    <row r="1375" spans="1:11" x14ac:dyDescent="0.25">
      <c r="A1375" s="10">
        <v>2710</v>
      </c>
      <c r="B1375" s="5">
        <v>1088</v>
      </c>
      <c r="C1375" s="5"/>
      <c r="I1375" s="10">
        <v>3954</v>
      </c>
      <c r="J1375" s="5">
        <v>0</v>
      </c>
      <c r="K1375" s="5"/>
    </row>
    <row r="1376" spans="1:11" x14ac:dyDescent="0.25">
      <c r="A1376" s="10">
        <v>2711</v>
      </c>
      <c r="B1376" s="5">
        <v>73</v>
      </c>
      <c r="C1376" s="5"/>
      <c r="I1376" s="10">
        <v>3955</v>
      </c>
      <c r="J1376" s="5">
        <v>8</v>
      </c>
      <c r="K1376" s="5"/>
    </row>
    <row r="1377" spans="1:11" x14ac:dyDescent="0.25">
      <c r="A1377" s="10">
        <v>2712</v>
      </c>
      <c r="B1377" s="5">
        <v>143</v>
      </c>
      <c r="C1377" s="5"/>
      <c r="I1377" s="10">
        <v>3956</v>
      </c>
      <c r="J1377" s="5">
        <v>0</v>
      </c>
      <c r="K1377" s="5"/>
    </row>
    <row r="1378" spans="1:11" x14ac:dyDescent="0.25">
      <c r="A1378" s="10">
        <v>2713</v>
      </c>
      <c r="B1378" s="5">
        <v>1420</v>
      </c>
      <c r="C1378" s="5"/>
      <c r="I1378" s="10">
        <v>3957</v>
      </c>
      <c r="J1378" s="5">
        <v>1</v>
      </c>
      <c r="K1378" s="5"/>
    </row>
    <row r="1379" spans="1:11" x14ac:dyDescent="0.25">
      <c r="A1379" s="10">
        <v>2714</v>
      </c>
      <c r="B1379" s="5">
        <v>305</v>
      </c>
      <c r="C1379" s="5"/>
      <c r="I1379" s="10">
        <v>3958</v>
      </c>
      <c r="J1379" s="5">
        <v>16</v>
      </c>
      <c r="K1379" s="5"/>
    </row>
    <row r="1380" spans="1:11" x14ac:dyDescent="0.25">
      <c r="A1380" s="10">
        <v>2715</v>
      </c>
      <c r="B1380" s="5">
        <v>551</v>
      </c>
      <c r="C1380" s="5"/>
      <c r="I1380" s="10">
        <v>3959</v>
      </c>
      <c r="J1380" s="5">
        <v>12</v>
      </c>
      <c r="K1380" s="5"/>
    </row>
    <row r="1381" spans="1:11" x14ac:dyDescent="0.25">
      <c r="A1381" s="10">
        <v>2716</v>
      </c>
      <c r="B1381" s="5">
        <v>187</v>
      </c>
      <c r="C1381" s="5"/>
      <c r="I1381" s="10">
        <v>3960</v>
      </c>
      <c r="J1381" s="5">
        <v>4</v>
      </c>
      <c r="K1381" s="5"/>
    </row>
    <row r="1382" spans="1:11" x14ac:dyDescent="0.25">
      <c r="A1382" s="10">
        <v>2717</v>
      </c>
      <c r="B1382" s="5">
        <v>325</v>
      </c>
      <c r="C1382" s="5"/>
      <c r="I1382" s="10">
        <v>3961</v>
      </c>
      <c r="J1382" s="5">
        <v>2</v>
      </c>
      <c r="K1382" s="5"/>
    </row>
    <row r="1383" spans="1:11" x14ac:dyDescent="0.25">
      <c r="A1383" s="10">
        <v>2718</v>
      </c>
      <c r="B1383" s="5">
        <v>148</v>
      </c>
      <c r="C1383" s="5"/>
      <c r="I1383" s="10">
        <v>3962</v>
      </c>
      <c r="J1383" s="5">
        <v>3</v>
      </c>
      <c r="K1383" s="5"/>
    </row>
    <row r="1384" spans="1:11" x14ac:dyDescent="0.25">
      <c r="A1384" s="10">
        <v>2719</v>
      </c>
      <c r="B1384" s="5">
        <v>69</v>
      </c>
      <c r="C1384" s="5"/>
      <c r="I1384" s="10">
        <v>3963</v>
      </c>
      <c r="J1384" s="5">
        <v>0</v>
      </c>
      <c r="K1384" s="5"/>
    </row>
    <row r="1385" spans="1:11" x14ac:dyDescent="0.25">
      <c r="A1385" s="10">
        <v>2720</v>
      </c>
      <c r="B1385" s="5">
        <v>173</v>
      </c>
      <c r="C1385" s="5"/>
      <c r="I1385" s="10">
        <v>3964</v>
      </c>
      <c r="J1385" s="5">
        <v>3</v>
      </c>
      <c r="K1385" s="5"/>
    </row>
    <row r="1386" spans="1:11" x14ac:dyDescent="0.25">
      <c r="A1386" s="10">
        <v>2721</v>
      </c>
      <c r="B1386" s="5">
        <v>269</v>
      </c>
      <c r="C1386" s="5"/>
      <c r="I1386" s="10">
        <v>3965</v>
      </c>
      <c r="J1386" s="5">
        <v>4</v>
      </c>
      <c r="K1386" s="5"/>
    </row>
    <row r="1387" spans="1:11" x14ac:dyDescent="0.25">
      <c r="A1387" s="10">
        <v>2722</v>
      </c>
      <c r="B1387" s="5">
        <v>185</v>
      </c>
      <c r="C1387" s="5"/>
      <c r="I1387" s="10">
        <v>3966</v>
      </c>
      <c r="J1387" s="5">
        <v>2</v>
      </c>
      <c r="K1387" s="5"/>
    </row>
    <row r="1388" spans="1:11" x14ac:dyDescent="0.25">
      <c r="A1388" s="10">
        <v>2723</v>
      </c>
      <c r="B1388" s="5">
        <v>176</v>
      </c>
      <c r="C1388" s="5"/>
      <c r="I1388" s="10">
        <v>3967</v>
      </c>
      <c r="J1388" s="5">
        <v>10</v>
      </c>
      <c r="K1388" s="5"/>
    </row>
    <row r="1389" spans="1:11" x14ac:dyDescent="0.25">
      <c r="A1389" s="10">
        <v>2724</v>
      </c>
      <c r="B1389" s="5">
        <v>1019</v>
      </c>
      <c r="C1389" s="5"/>
      <c r="I1389" s="10">
        <v>3968</v>
      </c>
      <c r="J1389" s="5">
        <v>11</v>
      </c>
      <c r="K1389" s="5"/>
    </row>
    <row r="1390" spans="1:11" x14ac:dyDescent="0.25">
      <c r="A1390" s="10">
        <v>2725</v>
      </c>
      <c r="B1390" s="5">
        <v>113</v>
      </c>
      <c r="C1390" s="5"/>
      <c r="I1390" s="10">
        <v>3969</v>
      </c>
      <c r="J1390" s="5">
        <v>6</v>
      </c>
      <c r="K1390" s="5"/>
    </row>
    <row r="1391" spans="1:11" x14ac:dyDescent="0.25">
      <c r="A1391" s="10">
        <v>2726</v>
      </c>
      <c r="B1391" s="5">
        <v>404</v>
      </c>
      <c r="C1391" s="5"/>
      <c r="I1391" s="10">
        <v>3970</v>
      </c>
      <c r="J1391" s="5">
        <v>2</v>
      </c>
      <c r="K1391" s="5"/>
    </row>
    <row r="1392" spans="1:11" x14ac:dyDescent="0.25">
      <c r="A1392" s="10">
        <v>2727</v>
      </c>
      <c r="B1392" s="5">
        <v>707</v>
      </c>
      <c r="C1392" s="5"/>
      <c r="I1392" s="10">
        <v>3971</v>
      </c>
      <c r="J1392" s="5">
        <v>6</v>
      </c>
      <c r="K1392" s="5"/>
    </row>
    <row r="1393" spans="1:11" x14ac:dyDescent="0.25">
      <c r="A1393" s="10">
        <v>2728</v>
      </c>
      <c r="B1393" s="5">
        <v>392</v>
      </c>
      <c r="C1393" s="5"/>
      <c r="I1393" s="10">
        <v>3972</v>
      </c>
      <c r="J1393" s="5">
        <v>8</v>
      </c>
      <c r="K1393" s="5"/>
    </row>
    <row r="1394" spans="1:11" x14ac:dyDescent="0.25">
      <c r="A1394" s="10">
        <v>2729</v>
      </c>
      <c r="B1394" s="5">
        <v>23</v>
      </c>
      <c r="C1394" s="5"/>
      <c r="I1394" s="10">
        <v>3973</v>
      </c>
      <c r="J1394" s="5">
        <v>37</v>
      </c>
      <c r="K1394" s="5"/>
    </row>
    <row r="1395" spans="1:11" x14ac:dyDescent="0.25">
      <c r="A1395" s="10">
        <v>2730</v>
      </c>
      <c r="B1395" s="5">
        <v>682</v>
      </c>
      <c r="C1395" s="5"/>
      <c r="I1395" s="10">
        <v>3974</v>
      </c>
      <c r="J1395" s="5">
        <v>11</v>
      </c>
      <c r="K1395" s="5"/>
    </row>
    <row r="1396" spans="1:11" x14ac:dyDescent="0.25">
      <c r="A1396" s="10">
        <v>2731</v>
      </c>
      <c r="B1396" s="5">
        <v>37</v>
      </c>
      <c r="C1396" s="5"/>
      <c r="I1396" s="10">
        <v>3975</v>
      </c>
      <c r="J1396" s="5">
        <v>0</v>
      </c>
      <c r="K1396" s="5"/>
    </row>
    <row r="1397" spans="1:11" x14ac:dyDescent="0.25">
      <c r="A1397" s="10">
        <v>2732</v>
      </c>
      <c r="B1397" s="5">
        <v>146</v>
      </c>
      <c r="C1397" s="5"/>
      <c r="I1397" s="10">
        <v>3976</v>
      </c>
      <c r="J1397" s="5">
        <v>10</v>
      </c>
      <c r="K1397" s="5"/>
    </row>
    <row r="1398" spans="1:11" x14ac:dyDescent="0.25">
      <c r="A1398" s="10">
        <v>2733</v>
      </c>
      <c r="B1398" s="5">
        <v>119</v>
      </c>
      <c r="C1398" s="5"/>
      <c r="I1398" s="10">
        <v>3977</v>
      </c>
      <c r="J1398" s="5">
        <v>6</v>
      </c>
      <c r="K1398" s="5"/>
    </row>
    <row r="1399" spans="1:11" x14ac:dyDescent="0.25">
      <c r="A1399" s="10">
        <v>2734</v>
      </c>
      <c r="B1399" s="5">
        <v>163</v>
      </c>
      <c r="C1399" s="5"/>
      <c r="I1399" s="10">
        <v>3978</v>
      </c>
      <c r="J1399" s="5">
        <v>8</v>
      </c>
      <c r="K1399" s="5"/>
    </row>
    <row r="1400" spans="1:11" x14ac:dyDescent="0.25">
      <c r="A1400" s="10">
        <v>2735</v>
      </c>
      <c r="B1400" s="5">
        <v>339</v>
      </c>
      <c r="C1400" s="5"/>
      <c r="I1400" s="10">
        <v>3979</v>
      </c>
      <c r="J1400" s="5">
        <v>6</v>
      </c>
      <c r="K1400" s="5"/>
    </row>
    <row r="1401" spans="1:11" x14ac:dyDescent="0.25">
      <c r="A1401" s="10">
        <v>2736</v>
      </c>
      <c r="B1401" s="5">
        <v>58</v>
      </c>
      <c r="C1401" s="5"/>
      <c r="I1401" s="10">
        <v>3980</v>
      </c>
      <c r="J1401" s="5">
        <v>7</v>
      </c>
      <c r="K1401" s="5"/>
    </row>
    <row r="1402" spans="1:11" x14ac:dyDescent="0.25">
      <c r="A1402" s="10">
        <v>2737</v>
      </c>
      <c r="B1402" s="5">
        <v>456</v>
      </c>
      <c r="C1402" s="5"/>
      <c r="I1402" s="10">
        <v>3981</v>
      </c>
      <c r="J1402" s="5">
        <v>7</v>
      </c>
      <c r="K1402" s="5"/>
    </row>
    <row r="1403" spans="1:11" x14ac:dyDescent="0.25">
      <c r="A1403" s="10">
        <v>2738</v>
      </c>
      <c r="B1403" s="5">
        <v>15</v>
      </c>
      <c r="C1403" s="5"/>
      <c r="I1403" s="10">
        <v>3982</v>
      </c>
      <c r="J1403" s="5">
        <v>5</v>
      </c>
      <c r="K1403" s="5"/>
    </row>
    <row r="1404" spans="1:11" x14ac:dyDescent="0.25">
      <c r="A1404" s="10">
        <v>2739</v>
      </c>
      <c r="B1404" s="5">
        <v>191</v>
      </c>
      <c r="C1404" s="5"/>
      <c r="I1404" s="10">
        <v>3983</v>
      </c>
      <c r="J1404" s="5">
        <v>46</v>
      </c>
      <c r="K1404" s="5"/>
    </row>
    <row r="1405" spans="1:11" x14ac:dyDescent="0.25">
      <c r="A1405" s="10">
        <v>2740</v>
      </c>
      <c r="B1405" s="5">
        <v>17</v>
      </c>
      <c r="C1405" s="5"/>
      <c r="I1405" s="10">
        <v>3984</v>
      </c>
      <c r="J1405" s="5">
        <v>10</v>
      </c>
      <c r="K1405" s="5"/>
    </row>
    <row r="1406" spans="1:11" x14ac:dyDescent="0.25">
      <c r="A1406" s="10">
        <v>2781</v>
      </c>
      <c r="B1406" s="5">
        <v>28</v>
      </c>
      <c r="C1406" s="5"/>
      <c r="I1406" s="10">
        <v>3985</v>
      </c>
      <c r="J1406" s="5">
        <v>19</v>
      </c>
      <c r="K1406" s="5"/>
    </row>
    <row r="1407" spans="1:11" x14ac:dyDescent="0.25">
      <c r="A1407" s="10">
        <v>2782</v>
      </c>
      <c r="B1407" s="5">
        <v>18</v>
      </c>
      <c r="C1407" s="5"/>
      <c r="I1407" s="10">
        <v>3986</v>
      </c>
      <c r="J1407" s="5">
        <v>13</v>
      </c>
      <c r="K1407" s="5"/>
    </row>
    <row r="1408" spans="1:11" x14ac:dyDescent="0.25">
      <c r="A1408" s="10">
        <v>2783</v>
      </c>
      <c r="B1408" s="5">
        <v>61</v>
      </c>
      <c r="C1408" s="5"/>
      <c r="I1408" s="10">
        <v>3987</v>
      </c>
      <c r="J1408" s="5">
        <v>13</v>
      </c>
      <c r="K1408" s="5"/>
    </row>
    <row r="1409" spans="1:11" x14ac:dyDescent="0.25">
      <c r="A1409" s="10">
        <v>2784</v>
      </c>
      <c r="B1409" s="5">
        <v>108</v>
      </c>
      <c r="C1409" s="5"/>
      <c r="I1409" s="10">
        <v>3988</v>
      </c>
      <c r="J1409" s="5">
        <v>4</v>
      </c>
      <c r="K1409" s="5"/>
    </row>
    <row r="1410" spans="1:11" x14ac:dyDescent="0.25">
      <c r="A1410" s="10">
        <v>2785</v>
      </c>
      <c r="B1410" s="5">
        <v>142</v>
      </c>
      <c r="C1410" s="5"/>
      <c r="I1410" s="10">
        <v>3989</v>
      </c>
      <c r="J1410" s="5">
        <v>0</v>
      </c>
      <c r="K1410" s="5"/>
    </row>
    <row r="1411" spans="1:11" x14ac:dyDescent="0.25">
      <c r="A1411" s="10">
        <v>2786</v>
      </c>
      <c r="B1411" s="5">
        <v>74</v>
      </c>
      <c r="C1411" s="5"/>
      <c r="I1411" s="10">
        <v>3990</v>
      </c>
      <c r="J1411" s="5">
        <v>3</v>
      </c>
      <c r="K1411" s="5"/>
    </row>
    <row r="1412" spans="1:11" x14ac:dyDescent="0.25">
      <c r="A1412" s="10">
        <v>2787</v>
      </c>
      <c r="B1412" s="5">
        <v>38</v>
      </c>
      <c r="C1412" s="5"/>
      <c r="I1412" s="10">
        <v>3991</v>
      </c>
      <c r="J1412" s="5">
        <v>1</v>
      </c>
      <c r="K1412" s="5"/>
    </row>
    <row r="1413" spans="1:11" x14ac:dyDescent="0.25">
      <c r="A1413" s="10">
        <v>2788</v>
      </c>
      <c r="B1413" s="5">
        <v>20</v>
      </c>
      <c r="C1413" s="5"/>
      <c r="I1413" s="10">
        <v>3992</v>
      </c>
      <c r="J1413" s="5">
        <v>9</v>
      </c>
      <c r="K1413" s="5"/>
    </row>
    <row r="1414" spans="1:11" x14ac:dyDescent="0.25">
      <c r="A1414" s="10">
        <v>2789</v>
      </c>
      <c r="B1414" s="5">
        <v>24</v>
      </c>
      <c r="C1414" s="5"/>
      <c r="I1414" s="10">
        <v>3993</v>
      </c>
      <c r="J1414" s="5">
        <v>1</v>
      </c>
      <c r="K1414" s="5"/>
    </row>
    <row r="1415" spans="1:11" x14ac:dyDescent="0.25">
      <c r="A1415" s="10">
        <v>2790</v>
      </c>
      <c r="B1415" s="5">
        <v>66</v>
      </c>
      <c r="C1415" s="5"/>
      <c r="I1415" s="10">
        <v>3994</v>
      </c>
      <c r="J1415" s="5">
        <v>1</v>
      </c>
      <c r="K1415" s="5"/>
    </row>
    <row r="1416" spans="1:11" x14ac:dyDescent="0.25">
      <c r="A1416" s="10">
        <v>2791</v>
      </c>
      <c r="B1416" s="5">
        <v>28</v>
      </c>
      <c r="C1416" s="5"/>
      <c r="I1416" s="10">
        <v>3995</v>
      </c>
      <c r="J1416" s="5">
        <v>4</v>
      </c>
      <c r="K1416" s="5"/>
    </row>
    <row r="1417" spans="1:11" x14ac:dyDescent="0.25">
      <c r="A1417" s="10">
        <v>2792</v>
      </c>
      <c r="B1417" s="5">
        <v>24</v>
      </c>
      <c r="C1417" s="5"/>
      <c r="I1417" s="10">
        <v>3996</v>
      </c>
      <c r="J1417" s="5">
        <v>17</v>
      </c>
      <c r="K1417" s="5"/>
    </row>
    <row r="1418" spans="1:11" x14ac:dyDescent="0.25">
      <c r="A1418" s="10">
        <v>2793</v>
      </c>
      <c r="B1418" s="5">
        <v>73</v>
      </c>
      <c r="C1418" s="5"/>
      <c r="I1418" s="10">
        <v>3997</v>
      </c>
      <c r="J1418" s="5">
        <v>0</v>
      </c>
      <c r="K1418" s="5"/>
    </row>
    <row r="1419" spans="1:11" x14ac:dyDescent="0.25">
      <c r="A1419" s="10">
        <v>2794</v>
      </c>
      <c r="B1419" s="5">
        <v>3</v>
      </c>
      <c r="C1419" s="5"/>
      <c r="I1419" s="10">
        <v>3998</v>
      </c>
      <c r="J1419" s="5">
        <v>12</v>
      </c>
      <c r="K1419" s="5"/>
    </row>
    <row r="1420" spans="1:11" x14ac:dyDescent="0.25">
      <c r="A1420" s="10">
        <v>2795</v>
      </c>
      <c r="B1420" s="5">
        <v>20</v>
      </c>
      <c r="C1420" s="5"/>
      <c r="I1420" s="10">
        <v>3999</v>
      </c>
      <c r="J1420" s="5">
        <v>14</v>
      </c>
      <c r="K1420" s="5"/>
    </row>
    <row r="1421" spans="1:11" x14ac:dyDescent="0.25">
      <c r="A1421" s="10">
        <v>2796</v>
      </c>
      <c r="B1421" s="5">
        <v>21</v>
      </c>
      <c r="C1421" s="5"/>
      <c r="I1421" s="10">
        <v>4000</v>
      </c>
      <c r="J1421" s="5">
        <v>1</v>
      </c>
      <c r="K1421" s="5"/>
    </row>
    <row r="1422" spans="1:11" x14ac:dyDescent="0.25">
      <c r="A1422" s="10">
        <v>2797</v>
      </c>
      <c r="B1422" s="5">
        <v>94</v>
      </c>
      <c r="C1422" s="5"/>
      <c r="I1422" s="10">
        <v>4001</v>
      </c>
      <c r="J1422" s="5">
        <v>14</v>
      </c>
      <c r="K1422" s="5"/>
    </row>
    <row r="1423" spans="1:11" x14ac:dyDescent="0.25">
      <c r="A1423" s="10">
        <v>2798</v>
      </c>
      <c r="B1423" s="5">
        <v>139</v>
      </c>
      <c r="C1423" s="5"/>
      <c r="I1423" s="10">
        <v>4002</v>
      </c>
      <c r="J1423" s="5">
        <v>4</v>
      </c>
      <c r="K1423" s="5"/>
    </row>
    <row r="1424" spans="1:11" x14ac:dyDescent="0.25">
      <c r="A1424" s="10">
        <v>2799</v>
      </c>
      <c r="B1424" s="5">
        <v>130</v>
      </c>
      <c r="C1424" s="5"/>
      <c r="I1424" s="10">
        <v>4003</v>
      </c>
      <c r="J1424" s="5">
        <v>2</v>
      </c>
      <c r="K1424" s="5"/>
    </row>
    <row r="1425" spans="1:11" x14ac:dyDescent="0.25">
      <c r="A1425" s="10">
        <v>2800</v>
      </c>
      <c r="B1425" s="5">
        <v>31</v>
      </c>
      <c r="C1425" s="5"/>
      <c r="I1425" s="10">
        <v>4004</v>
      </c>
      <c r="J1425" s="5">
        <v>1</v>
      </c>
      <c r="K1425" s="5"/>
    </row>
    <row r="1426" spans="1:11" x14ac:dyDescent="0.25">
      <c r="A1426" s="10">
        <v>2801</v>
      </c>
      <c r="B1426" s="5">
        <v>13</v>
      </c>
      <c r="C1426" s="5"/>
      <c r="I1426" s="10">
        <v>4005</v>
      </c>
      <c r="J1426" s="5">
        <v>2</v>
      </c>
      <c r="K1426" s="5"/>
    </row>
    <row r="1427" spans="1:11" x14ac:dyDescent="0.25">
      <c r="A1427" s="10">
        <v>2802</v>
      </c>
      <c r="B1427" s="5">
        <v>90</v>
      </c>
      <c r="C1427" s="5"/>
      <c r="I1427" s="10">
        <v>4006</v>
      </c>
      <c r="J1427" s="5">
        <v>1</v>
      </c>
      <c r="K1427" s="5"/>
    </row>
    <row r="1428" spans="1:11" x14ac:dyDescent="0.25">
      <c r="A1428" s="10">
        <v>2803</v>
      </c>
      <c r="B1428" s="5">
        <v>141</v>
      </c>
      <c r="C1428" s="5"/>
      <c r="I1428" s="10">
        <v>4007</v>
      </c>
      <c r="J1428" s="5">
        <v>1</v>
      </c>
      <c r="K1428" s="5"/>
    </row>
    <row r="1429" spans="1:11" x14ac:dyDescent="0.25">
      <c r="A1429" s="10">
        <v>2804</v>
      </c>
      <c r="B1429" s="5">
        <v>23</v>
      </c>
      <c r="C1429" s="5"/>
      <c r="I1429" s="10">
        <v>4008</v>
      </c>
      <c r="J1429" s="5">
        <v>4</v>
      </c>
      <c r="K1429" s="5"/>
    </row>
    <row r="1430" spans="1:11" x14ac:dyDescent="0.25">
      <c r="A1430" s="10">
        <v>2805</v>
      </c>
      <c r="B1430" s="5">
        <v>18</v>
      </c>
      <c r="C1430" s="5"/>
      <c r="I1430" s="10">
        <v>4009</v>
      </c>
      <c r="J1430" s="5">
        <v>3</v>
      </c>
      <c r="K1430" s="5"/>
    </row>
    <row r="1431" spans="1:11" x14ac:dyDescent="0.25">
      <c r="A1431" s="10">
        <v>2806</v>
      </c>
      <c r="B1431" s="5">
        <v>76</v>
      </c>
      <c r="C1431" s="5"/>
      <c r="I1431" s="10">
        <v>4010</v>
      </c>
      <c r="J1431" s="5">
        <v>38</v>
      </c>
      <c r="K1431" s="5"/>
    </row>
    <row r="1432" spans="1:11" x14ac:dyDescent="0.25">
      <c r="A1432" s="10">
        <v>2807</v>
      </c>
      <c r="B1432" s="5">
        <v>93</v>
      </c>
      <c r="C1432" s="5"/>
      <c r="I1432" s="10">
        <v>4011</v>
      </c>
      <c r="J1432" s="5">
        <v>4</v>
      </c>
      <c r="K1432" s="5"/>
    </row>
    <row r="1433" spans="1:11" x14ac:dyDescent="0.25">
      <c r="A1433" s="10">
        <v>2808</v>
      </c>
      <c r="B1433" s="5">
        <v>69</v>
      </c>
      <c r="C1433" s="5"/>
      <c r="I1433" s="10">
        <v>4012</v>
      </c>
      <c r="J1433" s="5">
        <v>0</v>
      </c>
      <c r="K1433" s="5"/>
    </row>
    <row r="1434" spans="1:11" x14ac:dyDescent="0.25">
      <c r="A1434" s="10">
        <v>2809</v>
      </c>
      <c r="B1434" s="5">
        <v>21</v>
      </c>
      <c r="C1434" s="5"/>
      <c r="I1434" s="10">
        <v>4013</v>
      </c>
      <c r="J1434" s="5">
        <v>2</v>
      </c>
      <c r="K1434" s="5"/>
    </row>
    <row r="1435" spans="1:11" x14ac:dyDescent="0.25">
      <c r="A1435" s="10">
        <v>2810</v>
      </c>
      <c r="B1435" s="5">
        <v>57</v>
      </c>
      <c r="C1435" s="5"/>
      <c r="I1435" s="10">
        <v>4014</v>
      </c>
      <c r="J1435" s="5">
        <v>0</v>
      </c>
      <c r="K1435" s="5"/>
    </row>
    <row r="1436" spans="1:11" x14ac:dyDescent="0.25">
      <c r="A1436" s="10">
        <v>2811</v>
      </c>
      <c r="B1436" s="5">
        <v>108</v>
      </c>
      <c r="C1436" s="5"/>
      <c r="I1436" s="10">
        <v>4015</v>
      </c>
      <c r="J1436" s="5">
        <v>1</v>
      </c>
      <c r="K1436" s="5"/>
    </row>
    <row r="1437" spans="1:11" x14ac:dyDescent="0.25">
      <c r="A1437" s="10">
        <v>2812</v>
      </c>
      <c r="B1437" s="5">
        <v>83</v>
      </c>
      <c r="C1437" s="5"/>
      <c r="I1437" s="10">
        <v>4016</v>
      </c>
      <c r="J1437" s="5">
        <v>7</v>
      </c>
      <c r="K1437" s="5"/>
    </row>
    <row r="1438" spans="1:11" x14ac:dyDescent="0.25">
      <c r="A1438" s="10">
        <v>2813</v>
      </c>
      <c r="B1438" s="5">
        <v>96</v>
      </c>
      <c r="C1438" s="5"/>
      <c r="I1438" s="10">
        <v>4017</v>
      </c>
      <c r="J1438" s="5">
        <v>2</v>
      </c>
      <c r="K1438" s="5"/>
    </row>
    <row r="1439" spans="1:11" x14ac:dyDescent="0.25">
      <c r="A1439" s="10">
        <v>2814</v>
      </c>
      <c r="B1439" s="5">
        <v>64</v>
      </c>
      <c r="C1439" s="5"/>
      <c r="I1439" s="10">
        <v>4018</v>
      </c>
      <c r="J1439" s="5">
        <v>4</v>
      </c>
      <c r="K1439" s="5"/>
    </row>
    <row r="1440" spans="1:11" x14ac:dyDescent="0.25">
      <c r="A1440" s="10">
        <v>2815</v>
      </c>
      <c r="B1440" s="5">
        <v>14</v>
      </c>
      <c r="C1440" s="5"/>
      <c r="I1440" s="10">
        <v>4019</v>
      </c>
      <c r="J1440" s="5">
        <v>4</v>
      </c>
      <c r="K1440" s="5"/>
    </row>
    <row r="1441" spans="1:11" x14ac:dyDescent="0.25">
      <c r="A1441" s="10">
        <v>2816</v>
      </c>
      <c r="B1441" s="5">
        <v>169</v>
      </c>
      <c r="C1441" s="5"/>
      <c r="I1441" s="10">
        <v>4020</v>
      </c>
      <c r="J1441" s="5">
        <v>3</v>
      </c>
      <c r="K1441" s="5"/>
    </row>
    <row r="1442" spans="1:11" x14ac:dyDescent="0.25">
      <c r="A1442" s="10">
        <v>2817</v>
      </c>
      <c r="B1442" s="5">
        <v>33</v>
      </c>
      <c r="C1442" s="5"/>
      <c r="I1442" s="10">
        <v>4021</v>
      </c>
      <c r="J1442" s="5">
        <v>2</v>
      </c>
      <c r="K1442" s="5"/>
    </row>
    <row r="1443" spans="1:11" x14ac:dyDescent="0.25">
      <c r="A1443" s="10">
        <v>2818</v>
      </c>
      <c r="B1443" s="5">
        <v>102</v>
      </c>
      <c r="C1443" s="5"/>
      <c r="I1443" s="10">
        <v>4022</v>
      </c>
      <c r="J1443" s="5">
        <v>197</v>
      </c>
      <c r="K1443" s="5"/>
    </row>
    <row r="1444" spans="1:11" x14ac:dyDescent="0.25">
      <c r="A1444" s="10">
        <v>2819</v>
      </c>
      <c r="B1444" s="5">
        <v>104</v>
      </c>
      <c r="C1444" s="5"/>
      <c r="I1444" s="10">
        <v>4023</v>
      </c>
      <c r="J1444" s="5">
        <v>0</v>
      </c>
      <c r="K1444" s="5"/>
    </row>
    <row r="1445" spans="1:11" x14ac:dyDescent="0.25">
      <c r="A1445" s="10">
        <v>2820</v>
      </c>
      <c r="B1445" s="5">
        <v>20</v>
      </c>
      <c r="C1445" s="5"/>
      <c r="I1445" s="10">
        <v>4024</v>
      </c>
      <c r="J1445" s="5">
        <v>1</v>
      </c>
      <c r="K1445" s="5"/>
    </row>
    <row r="1446" spans="1:11" x14ac:dyDescent="0.25">
      <c r="A1446" s="10">
        <v>2821</v>
      </c>
      <c r="B1446" s="5">
        <v>35</v>
      </c>
      <c r="C1446" s="5"/>
      <c r="I1446" s="10">
        <v>4025</v>
      </c>
      <c r="J1446" s="5">
        <v>4</v>
      </c>
      <c r="K1446" s="5"/>
    </row>
    <row r="1447" spans="1:11" x14ac:dyDescent="0.25">
      <c r="A1447" s="10">
        <v>2822</v>
      </c>
      <c r="B1447" s="5">
        <v>94</v>
      </c>
      <c r="C1447" s="5"/>
      <c r="I1447" s="10">
        <v>4026</v>
      </c>
      <c r="J1447" s="5">
        <v>0</v>
      </c>
      <c r="K1447" s="5"/>
    </row>
    <row r="1448" spans="1:11" x14ac:dyDescent="0.25">
      <c r="A1448" s="10">
        <v>2823</v>
      </c>
      <c r="B1448" s="5">
        <v>14</v>
      </c>
      <c r="C1448" s="5"/>
      <c r="I1448" s="10">
        <v>4027</v>
      </c>
      <c r="J1448" s="5">
        <v>7</v>
      </c>
      <c r="K1448" s="5"/>
    </row>
    <row r="1449" spans="1:11" x14ac:dyDescent="0.25">
      <c r="A1449" s="10">
        <v>2824</v>
      </c>
      <c r="B1449" s="5">
        <v>15</v>
      </c>
      <c r="C1449" s="5"/>
      <c r="I1449" s="10">
        <v>4028</v>
      </c>
      <c r="J1449" s="5">
        <v>11</v>
      </c>
      <c r="K1449" s="5"/>
    </row>
    <row r="1450" spans="1:11" x14ac:dyDescent="0.25">
      <c r="A1450" s="10">
        <v>2825</v>
      </c>
      <c r="B1450" s="5">
        <v>51</v>
      </c>
      <c r="C1450" s="5"/>
      <c r="I1450" s="10">
        <v>4029</v>
      </c>
      <c r="J1450" s="5">
        <v>0</v>
      </c>
      <c r="K1450" s="5"/>
    </row>
    <row r="1451" spans="1:11" x14ac:dyDescent="0.25">
      <c r="A1451" s="10">
        <v>2826</v>
      </c>
      <c r="B1451" s="5">
        <v>19</v>
      </c>
      <c r="C1451" s="5"/>
      <c r="I1451" s="10">
        <v>4030</v>
      </c>
      <c r="J1451" s="5">
        <v>6</v>
      </c>
      <c r="K1451" s="5"/>
    </row>
    <row r="1452" spans="1:11" x14ac:dyDescent="0.25">
      <c r="A1452" s="10">
        <v>2827</v>
      </c>
      <c r="B1452" s="5">
        <v>23</v>
      </c>
      <c r="C1452" s="5"/>
      <c r="I1452" s="10">
        <v>4031</v>
      </c>
      <c r="J1452" s="5">
        <v>0</v>
      </c>
      <c r="K1452" s="5"/>
    </row>
    <row r="1453" spans="1:11" x14ac:dyDescent="0.25">
      <c r="A1453" s="10">
        <v>2828</v>
      </c>
      <c r="B1453" s="5">
        <v>97</v>
      </c>
      <c r="C1453" s="5"/>
      <c r="I1453" s="10">
        <v>4032</v>
      </c>
      <c r="J1453" s="5">
        <v>7</v>
      </c>
      <c r="K1453" s="5"/>
    </row>
    <row r="1454" spans="1:11" x14ac:dyDescent="0.25">
      <c r="A1454" s="10">
        <v>2829</v>
      </c>
      <c r="B1454" s="5">
        <v>76</v>
      </c>
      <c r="C1454" s="5"/>
      <c r="I1454" s="10">
        <v>4033</v>
      </c>
      <c r="J1454" s="5">
        <v>94</v>
      </c>
      <c r="K1454" s="5"/>
    </row>
    <row r="1455" spans="1:11" x14ac:dyDescent="0.25">
      <c r="A1455" s="10">
        <v>2830</v>
      </c>
      <c r="B1455" s="5">
        <v>11</v>
      </c>
      <c r="C1455" s="5"/>
      <c r="I1455" s="10">
        <v>4034</v>
      </c>
      <c r="J1455" s="5">
        <v>2</v>
      </c>
      <c r="K1455" s="5"/>
    </row>
    <row r="1456" spans="1:11" x14ac:dyDescent="0.25">
      <c r="A1456" s="10">
        <v>2831</v>
      </c>
      <c r="B1456" s="5">
        <v>52</v>
      </c>
      <c r="C1456" s="5"/>
      <c r="I1456" s="10">
        <v>4035</v>
      </c>
      <c r="J1456" s="5">
        <v>25</v>
      </c>
      <c r="K1456" s="5"/>
    </row>
    <row r="1457" spans="1:11" x14ac:dyDescent="0.25">
      <c r="A1457" s="10">
        <v>2832</v>
      </c>
      <c r="B1457" s="5">
        <v>95</v>
      </c>
      <c r="C1457" s="5"/>
      <c r="I1457" s="10">
        <v>4036</v>
      </c>
      <c r="J1457" s="5">
        <v>17</v>
      </c>
      <c r="K1457" s="5"/>
    </row>
    <row r="1458" spans="1:11" x14ac:dyDescent="0.25">
      <c r="A1458" s="10">
        <v>2833</v>
      </c>
      <c r="B1458" s="5">
        <v>35</v>
      </c>
      <c r="C1458" s="5"/>
      <c r="I1458" s="10">
        <v>4037</v>
      </c>
      <c r="J1458" s="5">
        <v>2</v>
      </c>
      <c r="K1458" s="5"/>
    </row>
    <row r="1459" spans="1:11" x14ac:dyDescent="0.25">
      <c r="A1459" s="10">
        <v>2834</v>
      </c>
      <c r="B1459" s="5">
        <v>21</v>
      </c>
      <c r="C1459" s="5"/>
      <c r="I1459" s="10">
        <v>4038</v>
      </c>
      <c r="J1459" s="5">
        <v>4</v>
      </c>
      <c r="K1459" s="5"/>
    </row>
    <row r="1460" spans="1:11" x14ac:dyDescent="0.25">
      <c r="A1460" s="10">
        <v>2835</v>
      </c>
      <c r="B1460" s="5">
        <v>93</v>
      </c>
      <c r="C1460" s="5"/>
      <c r="I1460" s="10">
        <v>4039</v>
      </c>
      <c r="J1460" s="5">
        <v>5</v>
      </c>
      <c r="K1460" s="5"/>
    </row>
    <row r="1461" spans="1:11" x14ac:dyDescent="0.25">
      <c r="A1461" s="10">
        <v>2836</v>
      </c>
      <c r="B1461" s="5">
        <v>11</v>
      </c>
      <c r="C1461" s="5"/>
      <c r="I1461" s="10">
        <v>4040</v>
      </c>
      <c r="J1461" s="5">
        <v>2</v>
      </c>
      <c r="K1461" s="5"/>
    </row>
    <row r="1462" spans="1:11" x14ac:dyDescent="0.25">
      <c r="A1462" s="10">
        <v>2837</v>
      </c>
      <c r="B1462" s="5">
        <v>21</v>
      </c>
      <c r="C1462" s="5"/>
      <c r="I1462" s="10">
        <v>4041</v>
      </c>
      <c r="J1462" s="5">
        <v>2</v>
      </c>
      <c r="K1462" s="5"/>
    </row>
    <row r="1463" spans="1:11" x14ac:dyDescent="0.25">
      <c r="A1463" s="10">
        <v>2838</v>
      </c>
      <c r="B1463" s="5">
        <v>54</v>
      </c>
      <c r="C1463" s="5"/>
      <c r="I1463" s="10">
        <v>4042</v>
      </c>
      <c r="J1463" s="5">
        <v>3</v>
      </c>
      <c r="K1463" s="5"/>
    </row>
    <row r="1464" spans="1:11" x14ac:dyDescent="0.25">
      <c r="A1464" s="10">
        <v>2839</v>
      </c>
      <c r="B1464" s="5">
        <v>31</v>
      </c>
      <c r="C1464" s="5"/>
      <c r="I1464" s="10">
        <v>4043</v>
      </c>
      <c r="J1464" s="5">
        <v>0</v>
      </c>
      <c r="K1464" s="5"/>
    </row>
    <row r="1465" spans="1:11" x14ac:dyDescent="0.25">
      <c r="A1465" s="10">
        <v>2840</v>
      </c>
      <c r="B1465" s="5">
        <v>132</v>
      </c>
      <c r="C1465" s="5"/>
      <c r="I1465" s="10">
        <v>4044</v>
      </c>
      <c r="J1465" s="5">
        <v>4</v>
      </c>
      <c r="K1465" s="5"/>
    </row>
    <row r="1466" spans="1:11" x14ac:dyDescent="0.25">
      <c r="A1466" s="10">
        <v>2921</v>
      </c>
      <c r="B1466" s="5">
        <v>3</v>
      </c>
      <c r="C1466" s="5"/>
      <c r="I1466" s="10">
        <v>4045</v>
      </c>
      <c r="J1466" s="5">
        <v>1</v>
      </c>
      <c r="K1466" s="5"/>
    </row>
    <row r="1467" spans="1:11" x14ac:dyDescent="0.25">
      <c r="A1467" s="10">
        <v>2922</v>
      </c>
      <c r="B1467" s="5">
        <v>6</v>
      </c>
      <c r="C1467" s="5"/>
      <c r="I1467" s="10">
        <v>4046</v>
      </c>
      <c r="J1467" s="5">
        <v>12</v>
      </c>
      <c r="K1467" s="5"/>
    </row>
    <row r="1468" spans="1:11" x14ac:dyDescent="0.25">
      <c r="A1468" s="10">
        <v>2923</v>
      </c>
      <c r="B1468" s="5">
        <v>10</v>
      </c>
      <c r="C1468" s="5"/>
      <c r="I1468" s="10">
        <v>4047</v>
      </c>
      <c r="J1468" s="5">
        <v>4</v>
      </c>
      <c r="K1468" s="5"/>
    </row>
    <row r="1469" spans="1:11" x14ac:dyDescent="0.25">
      <c r="A1469" s="10">
        <v>2924</v>
      </c>
      <c r="B1469" s="5">
        <v>147</v>
      </c>
      <c r="C1469" s="5"/>
      <c r="I1469" s="10">
        <v>4048</v>
      </c>
      <c r="J1469" s="5">
        <v>91</v>
      </c>
      <c r="K1469" s="5"/>
    </row>
    <row r="1470" spans="1:11" x14ac:dyDescent="0.25">
      <c r="A1470" s="10">
        <v>2925</v>
      </c>
      <c r="B1470" s="5">
        <v>199</v>
      </c>
      <c r="C1470" s="5"/>
      <c r="I1470" s="10">
        <v>4049</v>
      </c>
      <c r="J1470" s="5">
        <v>1</v>
      </c>
      <c r="K1470" s="5"/>
    </row>
    <row r="1471" spans="1:11" x14ac:dyDescent="0.25">
      <c r="A1471" s="10">
        <v>2926</v>
      </c>
      <c r="B1471" s="5">
        <v>50</v>
      </c>
      <c r="C1471" s="5"/>
      <c r="I1471" s="10">
        <v>4050</v>
      </c>
      <c r="J1471" s="5">
        <v>1</v>
      </c>
      <c r="K1471" s="5"/>
    </row>
    <row r="1472" spans="1:11" x14ac:dyDescent="0.25">
      <c r="A1472" s="10">
        <v>2927</v>
      </c>
      <c r="B1472" s="5">
        <v>21</v>
      </c>
      <c r="C1472" s="5"/>
      <c r="I1472" s="10">
        <v>4051</v>
      </c>
      <c r="J1472" s="5">
        <v>0</v>
      </c>
      <c r="K1472" s="5"/>
    </row>
    <row r="1473" spans="1:11" x14ac:dyDescent="0.25">
      <c r="A1473" s="10">
        <v>2928</v>
      </c>
      <c r="B1473" s="5">
        <v>24</v>
      </c>
      <c r="C1473" s="5"/>
      <c r="I1473" s="10">
        <v>4052</v>
      </c>
      <c r="J1473" s="5">
        <v>13</v>
      </c>
      <c r="K1473" s="5"/>
    </row>
    <row r="1474" spans="1:11" x14ac:dyDescent="0.25">
      <c r="A1474" s="10">
        <v>2929</v>
      </c>
      <c r="B1474" s="5">
        <v>32</v>
      </c>
      <c r="C1474" s="5"/>
      <c r="I1474" s="10">
        <v>4053</v>
      </c>
      <c r="J1474" s="5">
        <v>2</v>
      </c>
      <c r="K1474" s="5"/>
    </row>
    <row r="1475" spans="1:11" x14ac:dyDescent="0.25">
      <c r="A1475" s="10">
        <v>2930</v>
      </c>
      <c r="B1475" s="5">
        <v>62</v>
      </c>
      <c r="C1475" s="5"/>
      <c r="I1475" s="10">
        <v>4054</v>
      </c>
      <c r="J1475" s="5">
        <v>0</v>
      </c>
      <c r="K1475" s="5"/>
    </row>
    <row r="1476" spans="1:11" x14ac:dyDescent="0.25">
      <c r="A1476" s="10">
        <v>2931</v>
      </c>
      <c r="B1476" s="5">
        <v>9</v>
      </c>
      <c r="C1476" s="5"/>
      <c r="I1476" s="10">
        <v>4055</v>
      </c>
      <c r="J1476" s="5">
        <v>21</v>
      </c>
      <c r="K1476" s="5"/>
    </row>
    <row r="1477" spans="1:11" x14ac:dyDescent="0.25">
      <c r="A1477" s="10">
        <v>2932</v>
      </c>
      <c r="B1477" s="5">
        <v>38</v>
      </c>
      <c r="C1477" s="5"/>
      <c r="I1477" s="10">
        <v>4056</v>
      </c>
      <c r="J1477" s="5">
        <v>9</v>
      </c>
      <c r="K1477" s="5"/>
    </row>
    <row r="1478" spans="1:11" x14ac:dyDescent="0.25">
      <c r="A1478" s="10">
        <v>2933</v>
      </c>
      <c r="B1478" s="5">
        <v>54</v>
      </c>
      <c r="C1478" s="5"/>
      <c r="I1478" s="10">
        <v>4057</v>
      </c>
      <c r="J1478" s="5">
        <v>6</v>
      </c>
      <c r="K1478" s="5"/>
    </row>
    <row r="1479" spans="1:11" x14ac:dyDescent="0.25">
      <c r="A1479" s="10">
        <v>2934</v>
      </c>
      <c r="B1479" s="5">
        <v>37</v>
      </c>
      <c r="C1479" s="5"/>
      <c r="I1479" s="10">
        <v>4058</v>
      </c>
      <c r="J1479" s="5">
        <v>4</v>
      </c>
      <c r="K1479" s="5"/>
    </row>
    <row r="1480" spans="1:11" x14ac:dyDescent="0.25">
      <c r="A1480" s="10">
        <v>2935</v>
      </c>
      <c r="B1480" s="5">
        <v>39</v>
      </c>
      <c r="C1480" s="5"/>
      <c r="I1480" s="10">
        <v>4059</v>
      </c>
      <c r="J1480" s="5">
        <v>7</v>
      </c>
      <c r="K1480" s="5"/>
    </row>
    <row r="1481" spans="1:11" x14ac:dyDescent="0.25">
      <c r="A1481" s="10">
        <v>2936</v>
      </c>
      <c r="B1481" s="5">
        <v>34</v>
      </c>
      <c r="C1481" s="5"/>
      <c r="I1481" s="10">
        <v>4060</v>
      </c>
      <c r="J1481" s="5">
        <v>5</v>
      </c>
      <c r="K1481" s="5"/>
    </row>
    <row r="1482" spans="1:11" x14ac:dyDescent="0.25">
      <c r="A1482" s="10">
        <v>2937</v>
      </c>
      <c r="B1482" s="5">
        <v>55</v>
      </c>
      <c r="C1482" s="5"/>
      <c r="I1482" s="10">
        <v>4061</v>
      </c>
      <c r="J1482" s="5">
        <v>0</v>
      </c>
      <c r="K1482" s="5"/>
    </row>
    <row r="1483" spans="1:11" x14ac:dyDescent="0.25">
      <c r="A1483" s="10">
        <v>2938</v>
      </c>
      <c r="B1483" s="5">
        <v>32</v>
      </c>
      <c r="C1483" s="5"/>
      <c r="I1483" s="10">
        <v>4062</v>
      </c>
      <c r="J1483" s="5">
        <v>3</v>
      </c>
      <c r="K1483" s="5"/>
    </row>
    <row r="1484" spans="1:11" x14ac:dyDescent="0.25">
      <c r="A1484" s="10">
        <v>2939</v>
      </c>
      <c r="B1484" s="5">
        <v>25</v>
      </c>
      <c r="C1484" s="5"/>
      <c r="I1484" s="10">
        <v>4063</v>
      </c>
      <c r="J1484" s="5">
        <v>9</v>
      </c>
      <c r="K1484" s="5"/>
    </row>
    <row r="1485" spans="1:11" x14ac:dyDescent="0.25">
      <c r="A1485" s="10">
        <v>2940</v>
      </c>
      <c r="B1485" s="5">
        <v>33</v>
      </c>
      <c r="C1485" s="5"/>
      <c r="I1485" s="10">
        <v>4064</v>
      </c>
      <c r="J1485" s="5">
        <v>6</v>
      </c>
      <c r="K1485" s="5"/>
    </row>
    <row r="1486" spans="1:11" x14ac:dyDescent="0.25">
      <c r="A1486" s="10">
        <v>2961</v>
      </c>
      <c r="B1486" s="5">
        <v>108</v>
      </c>
      <c r="C1486" s="5"/>
      <c r="I1486" s="10">
        <v>4065</v>
      </c>
      <c r="J1486" s="5">
        <v>4</v>
      </c>
      <c r="K1486" s="5"/>
    </row>
    <row r="1487" spans="1:11" x14ac:dyDescent="0.25">
      <c r="A1487" s="10">
        <v>2962</v>
      </c>
      <c r="B1487" s="5">
        <v>20</v>
      </c>
      <c r="C1487" s="5"/>
      <c r="I1487" s="10">
        <v>4066</v>
      </c>
      <c r="J1487" s="5">
        <v>1</v>
      </c>
      <c r="K1487" s="5"/>
    </row>
    <row r="1488" spans="1:11" x14ac:dyDescent="0.25">
      <c r="A1488" s="10">
        <v>2963</v>
      </c>
      <c r="B1488" s="5">
        <v>98</v>
      </c>
      <c r="C1488" s="5"/>
      <c r="I1488" s="10">
        <v>4067</v>
      </c>
      <c r="J1488" s="5">
        <v>17</v>
      </c>
      <c r="K1488" s="5"/>
    </row>
    <row r="1489" spans="1:11" x14ac:dyDescent="0.25">
      <c r="A1489" s="10">
        <v>2964</v>
      </c>
      <c r="B1489" s="5">
        <v>196</v>
      </c>
      <c r="C1489" s="5"/>
      <c r="I1489" s="10">
        <v>4068</v>
      </c>
      <c r="J1489" s="5">
        <v>1</v>
      </c>
      <c r="K1489" s="5"/>
    </row>
    <row r="1490" spans="1:11" x14ac:dyDescent="0.25">
      <c r="A1490" s="10">
        <v>2965</v>
      </c>
      <c r="B1490" s="5">
        <v>39</v>
      </c>
      <c r="C1490" s="5"/>
      <c r="I1490" s="10">
        <v>4069</v>
      </c>
      <c r="J1490" s="5">
        <v>13</v>
      </c>
      <c r="K1490" s="5"/>
    </row>
    <row r="1491" spans="1:11" x14ac:dyDescent="0.25">
      <c r="A1491" s="10">
        <v>2966</v>
      </c>
      <c r="B1491" s="5">
        <v>128</v>
      </c>
      <c r="C1491" s="5"/>
      <c r="I1491" s="10">
        <v>4070</v>
      </c>
      <c r="J1491" s="5">
        <v>6</v>
      </c>
      <c r="K1491" s="5"/>
    </row>
    <row r="1492" spans="1:11" x14ac:dyDescent="0.25">
      <c r="A1492" s="10">
        <v>2967</v>
      </c>
      <c r="B1492" s="5">
        <v>71</v>
      </c>
      <c r="C1492" s="5"/>
      <c r="I1492" s="10">
        <v>4071</v>
      </c>
      <c r="J1492" s="5">
        <v>0</v>
      </c>
      <c r="K1492" s="5"/>
    </row>
    <row r="1493" spans="1:11" x14ac:dyDescent="0.25">
      <c r="A1493" s="10">
        <v>2968</v>
      </c>
      <c r="B1493" s="5">
        <v>47</v>
      </c>
      <c r="C1493" s="5"/>
      <c r="I1493" s="10">
        <v>4072</v>
      </c>
      <c r="J1493" s="5">
        <v>2</v>
      </c>
      <c r="K1493" s="5"/>
    </row>
    <row r="1494" spans="1:11" x14ac:dyDescent="0.25">
      <c r="A1494" s="10">
        <v>2969</v>
      </c>
      <c r="B1494" s="5">
        <v>17</v>
      </c>
      <c r="C1494" s="5"/>
      <c r="I1494" s="10">
        <v>4073</v>
      </c>
      <c r="J1494" s="5">
        <v>2</v>
      </c>
      <c r="K1494" s="5"/>
    </row>
    <row r="1495" spans="1:11" x14ac:dyDescent="0.25">
      <c r="A1495" s="10">
        <v>2970</v>
      </c>
      <c r="B1495" s="5">
        <v>91</v>
      </c>
      <c r="C1495" s="5"/>
      <c r="I1495" s="10">
        <v>4074</v>
      </c>
      <c r="J1495" s="5">
        <v>21</v>
      </c>
      <c r="K1495" s="5"/>
    </row>
    <row r="1496" spans="1:11" x14ac:dyDescent="0.25">
      <c r="A1496" s="10">
        <v>2971</v>
      </c>
      <c r="B1496" s="5">
        <v>43</v>
      </c>
      <c r="C1496" s="5"/>
      <c r="I1496" s="10">
        <v>4075</v>
      </c>
      <c r="J1496" s="5">
        <v>13</v>
      </c>
      <c r="K1496" s="5"/>
    </row>
    <row r="1497" spans="1:11" x14ac:dyDescent="0.25">
      <c r="A1497" s="10">
        <v>2972</v>
      </c>
      <c r="B1497" s="5">
        <v>17</v>
      </c>
      <c r="C1497" s="5"/>
      <c r="I1497" s="10">
        <v>4076</v>
      </c>
      <c r="J1497" s="5">
        <v>0</v>
      </c>
      <c r="K1497" s="5"/>
    </row>
    <row r="1498" spans="1:11" x14ac:dyDescent="0.25">
      <c r="A1498" s="10">
        <v>2973</v>
      </c>
      <c r="B1498" s="5">
        <v>33</v>
      </c>
      <c r="C1498" s="5"/>
      <c r="I1498" s="10">
        <v>4077</v>
      </c>
      <c r="J1498" s="5">
        <v>6</v>
      </c>
      <c r="K1498" s="5"/>
    </row>
    <row r="1499" spans="1:11" x14ac:dyDescent="0.25">
      <c r="A1499" s="10">
        <v>2974</v>
      </c>
      <c r="B1499" s="5">
        <v>87</v>
      </c>
      <c r="C1499" s="5"/>
      <c r="I1499" s="10">
        <v>4078</v>
      </c>
      <c r="J1499" s="5">
        <v>0</v>
      </c>
      <c r="K1499" s="5"/>
    </row>
    <row r="1500" spans="1:11" x14ac:dyDescent="0.25">
      <c r="A1500" s="10">
        <v>2975</v>
      </c>
      <c r="B1500" s="5">
        <v>113</v>
      </c>
      <c r="C1500" s="5"/>
      <c r="I1500" s="10">
        <v>4079</v>
      </c>
      <c r="J1500" s="5">
        <v>1</v>
      </c>
      <c r="K1500" s="5"/>
    </row>
    <row r="1501" spans="1:11" x14ac:dyDescent="0.25">
      <c r="A1501" s="10">
        <v>2976</v>
      </c>
      <c r="B1501" s="5">
        <v>14</v>
      </c>
      <c r="C1501" s="5"/>
      <c r="I1501" s="10">
        <v>4080</v>
      </c>
      <c r="J1501" s="5">
        <v>0</v>
      </c>
      <c r="K1501" s="5"/>
    </row>
    <row r="1502" spans="1:11" x14ac:dyDescent="0.25">
      <c r="A1502" s="10">
        <v>2977</v>
      </c>
      <c r="B1502" s="5">
        <v>30</v>
      </c>
      <c r="C1502" s="5"/>
      <c r="I1502" s="10">
        <v>4081</v>
      </c>
      <c r="J1502" s="5">
        <v>12</v>
      </c>
      <c r="K1502" s="5"/>
    </row>
    <row r="1503" spans="1:11" x14ac:dyDescent="0.25">
      <c r="A1503" s="10">
        <v>2978</v>
      </c>
      <c r="B1503" s="5">
        <v>16</v>
      </c>
      <c r="C1503" s="5"/>
      <c r="I1503" s="10">
        <v>4082</v>
      </c>
      <c r="J1503" s="5">
        <v>2</v>
      </c>
      <c r="K1503" s="5"/>
    </row>
    <row r="1504" spans="1:11" x14ac:dyDescent="0.25">
      <c r="A1504" s="10">
        <v>2979</v>
      </c>
      <c r="B1504" s="5">
        <v>46</v>
      </c>
      <c r="C1504" s="5"/>
      <c r="I1504" s="10">
        <v>4083</v>
      </c>
      <c r="J1504" s="5">
        <v>6</v>
      </c>
      <c r="K1504" s="5"/>
    </row>
    <row r="1505" spans="1:11" x14ac:dyDescent="0.25">
      <c r="A1505" s="10">
        <v>2980</v>
      </c>
      <c r="B1505" s="5">
        <v>24</v>
      </c>
      <c r="C1505" s="5"/>
      <c r="I1505" s="10">
        <v>4084</v>
      </c>
      <c r="J1505" s="5">
        <v>1</v>
      </c>
      <c r="K1505" s="5"/>
    </row>
    <row r="1506" spans="1:11" x14ac:dyDescent="0.25">
      <c r="A1506" s="10">
        <v>2981</v>
      </c>
      <c r="B1506" s="5">
        <v>97</v>
      </c>
      <c r="C1506" s="5"/>
      <c r="I1506" s="10">
        <v>4085</v>
      </c>
      <c r="J1506" s="5">
        <v>1</v>
      </c>
      <c r="K1506" s="5"/>
    </row>
    <row r="1507" spans="1:11" x14ac:dyDescent="0.25">
      <c r="A1507" s="10">
        <v>2982</v>
      </c>
      <c r="B1507" s="5">
        <v>59</v>
      </c>
      <c r="C1507" s="5"/>
      <c r="I1507" s="10">
        <v>4086</v>
      </c>
      <c r="J1507" s="5">
        <v>5</v>
      </c>
      <c r="K1507" s="5"/>
    </row>
    <row r="1508" spans="1:11" x14ac:dyDescent="0.25">
      <c r="A1508" s="10">
        <v>2983</v>
      </c>
      <c r="B1508" s="5">
        <v>1095</v>
      </c>
      <c r="C1508" s="5"/>
      <c r="I1508" s="10">
        <v>4087</v>
      </c>
      <c r="J1508" s="5">
        <v>0</v>
      </c>
      <c r="K1508" s="5"/>
    </row>
    <row r="1509" spans="1:11" x14ac:dyDescent="0.25">
      <c r="A1509" s="10">
        <v>2984</v>
      </c>
      <c r="B1509" s="5">
        <v>218</v>
      </c>
      <c r="C1509" s="5"/>
      <c r="I1509" s="10">
        <v>4088</v>
      </c>
      <c r="J1509" s="5">
        <v>3</v>
      </c>
      <c r="K1509" s="5"/>
    </row>
    <row r="1510" spans="1:11" x14ac:dyDescent="0.25">
      <c r="A1510" s="10">
        <v>2985</v>
      </c>
      <c r="B1510" s="5">
        <v>111</v>
      </c>
      <c r="C1510" s="5"/>
      <c r="I1510" s="10">
        <v>4089</v>
      </c>
      <c r="J1510" s="5">
        <v>8</v>
      </c>
      <c r="K1510" s="5"/>
    </row>
    <row r="1511" spans="1:11" x14ac:dyDescent="0.25">
      <c r="A1511" s="10">
        <v>2986</v>
      </c>
      <c r="B1511" s="5">
        <v>56</v>
      </c>
      <c r="C1511" s="5"/>
      <c r="I1511" s="10">
        <v>4090</v>
      </c>
      <c r="J1511" s="5">
        <v>3</v>
      </c>
      <c r="K1511" s="5"/>
    </row>
    <row r="1512" spans="1:11" x14ac:dyDescent="0.25">
      <c r="A1512" s="10">
        <v>2987</v>
      </c>
      <c r="B1512" s="5">
        <v>265</v>
      </c>
      <c r="C1512" s="5"/>
      <c r="I1512" s="10">
        <v>4091</v>
      </c>
      <c r="J1512" s="5">
        <v>8</v>
      </c>
      <c r="K1512" s="5"/>
    </row>
    <row r="1513" spans="1:11" x14ac:dyDescent="0.25">
      <c r="A1513" s="10">
        <v>2988</v>
      </c>
      <c r="B1513" s="5">
        <v>28</v>
      </c>
      <c r="C1513" s="5"/>
      <c r="I1513" s="10">
        <v>4092</v>
      </c>
      <c r="J1513" s="5">
        <v>1</v>
      </c>
      <c r="K1513" s="5"/>
    </row>
    <row r="1514" spans="1:11" x14ac:dyDescent="0.25">
      <c r="A1514" s="10">
        <v>2989</v>
      </c>
      <c r="B1514" s="5">
        <v>364</v>
      </c>
      <c r="C1514" s="5"/>
      <c r="I1514" s="10">
        <v>4093</v>
      </c>
      <c r="J1514" s="5">
        <v>4</v>
      </c>
      <c r="K1514" s="5"/>
    </row>
    <row r="1515" spans="1:11" x14ac:dyDescent="0.25">
      <c r="A1515" s="10">
        <v>2990</v>
      </c>
      <c r="B1515" s="5">
        <v>27</v>
      </c>
      <c r="C1515" s="5"/>
      <c r="I1515" s="10">
        <v>4094</v>
      </c>
      <c r="J1515" s="5">
        <v>8</v>
      </c>
      <c r="K1515" s="5"/>
    </row>
    <row r="1516" spans="1:11" x14ac:dyDescent="0.25">
      <c r="A1516" s="10">
        <v>2991</v>
      </c>
      <c r="B1516" s="5">
        <v>93</v>
      </c>
      <c r="C1516" s="5"/>
      <c r="I1516" s="10">
        <v>4095</v>
      </c>
      <c r="J1516" s="5">
        <v>1</v>
      </c>
      <c r="K1516" s="5"/>
    </row>
    <row r="1517" spans="1:11" x14ac:dyDescent="0.25">
      <c r="A1517" s="10">
        <v>2992</v>
      </c>
      <c r="B1517" s="5">
        <v>64</v>
      </c>
      <c r="C1517" s="5"/>
      <c r="I1517" s="10">
        <v>4096</v>
      </c>
      <c r="J1517" s="5">
        <v>5</v>
      </c>
      <c r="K1517" s="5"/>
    </row>
    <row r="1518" spans="1:11" x14ac:dyDescent="0.25">
      <c r="A1518" s="10">
        <v>2993</v>
      </c>
      <c r="B1518" s="5">
        <v>22</v>
      </c>
      <c r="C1518" s="5"/>
      <c r="I1518" s="10">
        <v>4097</v>
      </c>
      <c r="J1518" s="5">
        <v>0</v>
      </c>
      <c r="K1518" s="5"/>
    </row>
    <row r="1519" spans="1:11" x14ac:dyDescent="0.25">
      <c r="A1519" s="10">
        <v>2994</v>
      </c>
      <c r="B1519" s="5">
        <v>59</v>
      </c>
      <c r="C1519" s="5"/>
      <c r="I1519" s="10">
        <v>4098</v>
      </c>
      <c r="J1519" s="5">
        <v>0</v>
      </c>
      <c r="K1519" s="5"/>
    </row>
    <row r="1520" spans="1:11" x14ac:dyDescent="0.25">
      <c r="A1520" s="10">
        <v>2995</v>
      </c>
      <c r="B1520" s="5">
        <v>249</v>
      </c>
      <c r="C1520" s="5"/>
      <c r="I1520" s="10">
        <v>4099</v>
      </c>
      <c r="J1520" s="5">
        <v>1</v>
      </c>
      <c r="K1520" s="5"/>
    </row>
    <row r="1521" spans="1:11" x14ac:dyDescent="0.25">
      <c r="A1521" s="10">
        <v>2996</v>
      </c>
      <c r="B1521" s="5">
        <v>392</v>
      </c>
      <c r="C1521" s="5"/>
      <c r="I1521" s="10">
        <v>4100</v>
      </c>
      <c r="J1521" s="5">
        <v>0</v>
      </c>
      <c r="K1521" s="5"/>
    </row>
    <row r="1522" spans="1:11" x14ac:dyDescent="0.25">
      <c r="A1522" s="10">
        <v>2997</v>
      </c>
      <c r="B1522" s="5">
        <v>115</v>
      </c>
      <c r="C1522" s="5"/>
      <c r="I1522" s="10">
        <v>4101</v>
      </c>
      <c r="J1522" s="5">
        <v>0</v>
      </c>
      <c r="K1522" s="5"/>
    </row>
    <row r="1523" spans="1:11" x14ac:dyDescent="0.25">
      <c r="A1523" s="10">
        <v>2998</v>
      </c>
      <c r="B1523" s="5">
        <v>433</v>
      </c>
      <c r="C1523" s="5"/>
      <c r="I1523" s="10">
        <v>4102</v>
      </c>
      <c r="J1523" s="5">
        <v>6</v>
      </c>
      <c r="K1523" s="5"/>
    </row>
    <row r="1524" spans="1:11" x14ac:dyDescent="0.25">
      <c r="A1524" s="10">
        <v>2999</v>
      </c>
      <c r="B1524" s="5">
        <v>20</v>
      </c>
      <c r="C1524" s="5"/>
      <c r="I1524" s="10">
        <v>4103</v>
      </c>
      <c r="J1524" s="5">
        <v>6</v>
      </c>
      <c r="K1524" s="5"/>
    </row>
    <row r="1525" spans="1:11" x14ac:dyDescent="0.25">
      <c r="A1525" s="10">
        <v>3000</v>
      </c>
      <c r="B1525" s="5">
        <v>8</v>
      </c>
      <c r="C1525" s="5"/>
      <c r="I1525" s="10">
        <v>4104</v>
      </c>
      <c r="J1525" s="5">
        <v>14</v>
      </c>
      <c r="K1525" s="5"/>
    </row>
    <row r="1526" spans="1:11" x14ac:dyDescent="0.25">
      <c r="A1526" s="10">
        <v>3001</v>
      </c>
      <c r="B1526" s="5">
        <v>175</v>
      </c>
      <c r="C1526" s="5"/>
      <c r="I1526" s="10">
        <v>4105</v>
      </c>
      <c r="J1526" s="5">
        <v>6</v>
      </c>
      <c r="K1526" s="5"/>
    </row>
    <row r="1527" spans="1:11" x14ac:dyDescent="0.25">
      <c r="A1527" s="10">
        <v>3002</v>
      </c>
      <c r="B1527" s="5">
        <v>104</v>
      </c>
      <c r="C1527" s="5"/>
      <c r="I1527" s="10">
        <v>4106</v>
      </c>
      <c r="J1527" s="5">
        <v>33</v>
      </c>
      <c r="K1527" s="5"/>
    </row>
    <row r="1528" spans="1:11" x14ac:dyDescent="0.25">
      <c r="A1528" s="10">
        <v>3003</v>
      </c>
      <c r="B1528" s="5">
        <v>17</v>
      </c>
      <c r="C1528" s="5"/>
      <c r="I1528" s="10">
        <v>4107</v>
      </c>
      <c r="J1528" s="5">
        <v>4</v>
      </c>
      <c r="K1528" s="5"/>
    </row>
    <row r="1529" spans="1:11" x14ac:dyDescent="0.25">
      <c r="A1529" s="10">
        <v>3004</v>
      </c>
      <c r="B1529" s="5">
        <v>277</v>
      </c>
      <c r="C1529" s="5"/>
      <c r="I1529" s="10">
        <v>4108</v>
      </c>
      <c r="J1529" s="5">
        <v>1</v>
      </c>
      <c r="K1529" s="5"/>
    </row>
    <row r="1530" spans="1:11" x14ac:dyDescent="0.25">
      <c r="A1530" s="10">
        <v>3005</v>
      </c>
      <c r="B1530" s="5">
        <v>118</v>
      </c>
      <c r="C1530" s="5"/>
      <c r="I1530" s="10">
        <v>4109</v>
      </c>
      <c r="J1530" s="5">
        <v>0</v>
      </c>
      <c r="K1530" s="5"/>
    </row>
    <row r="1531" spans="1:11" x14ac:dyDescent="0.25">
      <c r="A1531" s="10">
        <v>3006</v>
      </c>
      <c r="B1531" s="5">
        <v>97</v>
      </c>
      <c r="C1531" s="5"/>
      <c r="I1531" s="10">
        <v>4110</v>
      </c>
      <c r="J1531" s="5">
        <v>6</v>
      </c>
      <c r="K1531" s="5"/>
    </row>
    <row r="1532" spans="1:11" x14ac:dyDescent="0.25">
      <c r="A1532" s="10">
        <v>3007</v>
      </c>
      <c r="B1532" s="5">
        <v>20</v>
      </c>
      <c r="C1532" s="5"/>
      <c r="I1532" s="10">
        <v>4111</v>
      </c>
      <c r="J1532" s="5">
        <v>6</v>
      </c>
      <c r="K1532" s="5"/>
    </row>
    <row r="1533" spans="1:11" x14ac:dyDescent="0.25">
      <c r="A1533" s="10">
        <v>3008</v>
      </c>
      <c r="B1533" s="5">
        <v>26</v>
      </c>
      <c r="C1533" s="5"/>
      <c r="I1533" s="10">
        <v>4112</v>
      </c>
      <c r="J1533" s="5">
        <v>1</v>
      </c>
      <c r="K1533" s="5"/>
    </row>
    <row r="1534" spans="1:11" x14ac:dyDescent="0.25">
      <c r="A1534" s="10">
        <v>3009</v>
      </c>
      <c r="B1534" s="5">
        <v>128</v>
      </c>
      <c r="C1534" s="5"/>
      <c r="I1534" s="10">
        <v>4113</v>
      </c>
      <c r="J1534" s="5">
        <v>3</v>
      </c>
      <c r="K1534" s="5"/>
    </row>
    <row r="1535" spans="1:11" x14ac:dyDescent="0.25">
      <c r="A1535" s="10">
        <v>3010</v>
      </c>
      <c r="B1535" s="5">
        <v>15</v>
      </c>
      <c r="C1535" s="5"/>
      <c r="I1535" s="10" t="s">
        <v>8321</v>
      </c>
      <c r="J1535" s="5">
        <v>27096</v>
      </c>
    </row>
    <row r="1536" spans="1:11" x14ac:dyDescent="0.25">
      <c r="A1536" s="10">
        <v>3011</v>
      </c>
      <c r="B1536" s="5">
        <v>25</v>
      </c>
      <c r="C1536" s="5"/>
    </row>
    <row r="1537" spans="1:3" x14ac:dyDescent="0.25">
      <c r="A1537" s="10">
        <v>3012</v>
      </c>
      <c r="B1537" s="5">
        <v>55</v>
      </c>
      <c r="C1537" s="5"/>
    </row>
    <row r="1538" spans="1:3" x14ac:dyDescent="0.25">
      <c r="A1538" s="10">
        <v>3013</v>
      </c>
      <c r="B1538" s="5">
        <v>107</v>
      </c>
      <c r="C1538" s="5"/>
    </row>
    <row r="1539" spans="1:3" x14ac:dyDescent="0.25">
      <c r="A1539" s="10">
        <v>3014</v>
      </c>
      <c r="B1539" s="5">
        <v>557</v>
      </c>
      <c r="C1539" s="5"/>
    </row>
    <row r="1540" spans="1:3" x14ac:dyDescent="0.25">
      <c r="A1540" s="10">
        <v>3015</v>
      </c>
      <c r="B1540" s="5">
        <v>40</v>
      </c>
      <c r="C1540" s="5"/>
    </row>
    <row r="1541" spans="1:3" x14ac:dyDescent="0.25">
      <c r="A1541" s="10">
        <v>3016</v>
      </c>
      <c r="B1541" s="5">
        <v>36</v>
      </c>
      <c r="C1541" s="5"/>
    </row>
    <row r="1542" spans="1:3" x14ac:dyDescent="0.25">
      <c r="A1542" s="10">
        <v>3017</v>
      </c>
      <c r="B1542" s="5">
        <v>159</v>
      </c>
      <c r="C1542" s="5"/>
    </row>
    <row r="1543" spans="1:3" x14ac:dyDescent="0.25">
      <c r="A1543" s="10">
        <v>3018</v>
      </c>
      <c r="B1543" s="5">
        <v>41</v>
      </c>
      <c r="C1543" s="5"/>
    </row>
    <row r="1544" spans="1:3" x14ac:dyDescent="0.25">
      <c r="A1544" s="10">
        <v>3019</v>
      </c>
      <c r="B1544" s="5">
        <v>226</v>
      </c>
      <c r="C1544" s="5"/>
    </row>
    <row r="1545" spans="1:3" x14ac:dyDescent="0.25">
      <c r="A1545" s="10">
        <v>3020</v>
      </c>
      <c r="B1545" s="5">
        <v>30</v>
      </c>
      <c r="C1545" s="5"/>
    </row>
    <row r="1546" spans="1:3" x14ac:dyDescent="0.25">
      <c r="A1546" s="10">
        <v>3021</v>
      </c>
      <c r="B1546" s="5">
        <v>103</v>
      </c>
      <c r="C1546" s="5"/>
    </row>
    <row r="1547" spans="1:3" x14ac:dyDescent="0.25">
      <c r="A1547" s="10">
        <v>3022</v>
      </c>
      <c r="B1547" s="5">
        <v>62</v>
      </c>
      <c r="C1547" s="5"/>
    </row>
    <row r="1548" spans="1:3" x14ac:dyDescent="0.25">
      <c r="A1548" s="10">
        <v>3023</v>
      </c>
      <c r="B1548" s="5">
        <v>6</v>
      </c>
      <c r="C1548" s="5"/>
    </row>
    <row r="1549" spans="1:3" x14ac:dyDescent="0.25">
      <c r="A1549" s="10">
        <v>3024</v>
      </c>
      <c r="B1549" s="5">
        <v>182</v>
      </c>
      <c r="C1549" s="5"/>
    </row>
    <row r="1550" spans="1:3" x14ac:dyDescent="0.25">
      <c r="A1550" s="10">
        <v>3025</v>
      </c>
      <c r="B1550" s="5">
        <v>145</v>
      </c>
      <c r="C1550" s="5"/>
    </row>
    <row r="1551" spans="1:3" x14ac:dyDescent="0.25">
      <c r="A1551" s="10">
        <v>3026</v>
      </c>
      <c r="B1551" s="5">
        <v>25</v>
      </c>
      <c r="C1551" s="5"/>
    </row>
    <row r="1552" spans="1:3" x14ac:dyDescent="0.25">
      <c r="A1552" s="10">
        <v>3027</v>
      </c>
      <c r="B1552" s="5">
        <v>320</v>
      </c>
      <c r="C1552" s="5"/>
    </row>
    <row r="1553" spans="1:3" x14ac:dyDescent="0.25">
      <c r="A1553" s="10">
        <v>3028</v>
      </c>
      <c r="B1553" s="5">
        <v>99</v>
      </c>
      <c r="C1553" s="5"/>
    </row>
    <row r="1554" spans="1:3" x14ac:dyDescent="0.25">
      <c r="A1554" s="10">
        <v>3029</v>
      </c>
      <c r="B1554" s="5">
        <v>348</v>
      </c>
      <c r="C1554" s="5"/>
    </row>
    <row r="1555" spans="1:3" x14ac:dyDescent="0.25">
      <c r="A1555" s="10">
        <v>3030</v>
      </c>
      <c r="B1555" s="5">
        <v>41</v>
      </c>
      <c r="C1555" s="5"/>
    </row>
    <row r="1556" spans="1:3" x14ac:dyDescent="0.25">
      <c r="A1556" s="10">
        <v>3031</v>
      </c>
      <c r="B1556" s="5">
        <v>29</v>
      </c>
      <c r="C1556" s="5"/>
    </row>
    <row r="1557" spans="1:3" x14ac:dyDescent="0.25">
      <c r="A1557" s="10">
        <v>3032</v>
      </c>
      <c r="B1557" s="5">
        <v>25</v>
      </c>
      <c r="C1557" s="5"/>
    </row>
    <row r="1558" spans="1:3" x14ac:dyDescent="0.25">
      <c r="A1558" s="10">
        <v>3033</v>
      </c>
      <c r="B1558" s="5">
        <v>23</v>
      </c>
      <c r="C1558" s="5"/>
    </row>
    <row r="1559" spans="1:3" x14ac:dyDescent="0.25">
      <c r="A1559" s="10">
        <v>3034</v>
      </c>
      <c r="B1559" s="5">
        <v>1260</v>
      </c>
      <c r="C1559" s="5"/>
    </row>
    <row r="1560" spans="1:3" x14ac:dyDescent="0.25">
      <c r="A1560" s="10">
        <v>3035</v>
      </c>
      <c r="B1560" s="5">
        <v>307</v>
      </c>
      <c r="C1560" s="5"/>
    </row>
    <row r="1561" spans="1:3" x14ac:dyDescent="0.25">
      <c r="A1561" s="10">
        <v>3036</v>
      </c>
      <c r="B1561" s="5">
        <v>329</v>
      </c>
      <c r="C1561" s="5"/>
    </row>
    <row r="1562" spans="1:3" x14ac:dyDescent="0.25">
      <c r="A1562" s="10">
        <v>3037</v>
      </c>
      <c r="B1562" s="5">
        <v>32</v>
      </c>
      <c r="C1562" s="5"/>
    </row>
    <row r="1563" spans="1:3" x14ac:dyDescent="0.25">
      <c r="A1563" s="10">
        <v>3038</v>
      </c>
      <c r="B1563" s="5">
        <v>27</v>
      </c>
      <c r="C1563" s="5"/>
    </row>
    <row r="1564" spans="1:3" x14ac:dyDescent="0.25">
      <c r="A1564" s="10">
        <v>3039</v>
      </c>
      <c r="B1564" s="5">
        <v>236</v>
      </c>
      <c r="C1564" s="5"/>
    </row>
    <row r="1565" spans="1:3" x14ac:dyDescent="0.25">
      <c r="A1565" s="10">
        <v>3040</v>
      </c>
      <c r="B1565" s="5">
        <v>42</v>
      </c>
      <c r="C1565" s="5"/>
    </row>
    <row r="1566" spans="1:3" x14ac:dyDescent="0.25">
      <c r="A1566" s="10">
        <v>3041</v>
      </c>
      <c r="B1566" s="5">
        <v>95</v>
      </c>
      <c r="C1566" s="5"/>
    </row>
    <row r="1567" spans="1:3" x14ac:dyDescent="0.25">
      <c r="A1567" s="10">
        <v>3042</v>
      </c>
      <c r="B1567" s="5">
        <v>37</v>
      </c>
      <c r="C1567" s="5"/>
    </row>
    <row r="1568" spans="1:3" x14ac:dyDescent="0.25">
      <c r="A1568" s="10">
        <v>3043</v>
      </c>
      <c r="B1568" s="5">
        <v>128</v>
      </c>
      <c r="C1568" s="5"/>
    </row>
    <row r="1569" spans="1:3" x14ac:dyDescent="0.25">
      <c r="A1569" s="10">
        <v>3044</v>
      </c>
      <c r="B1569" s="5">
        <v>156</v>
      </c>
      <c r="C1569" s="5"/>
    </row>
    <row r="1570" spans="1:3" x14ac:dyDescent="0.25">
      <c r="A1570" s="10">
        <v>3045</v>
      </c>
      <c r="B1570" s="5">
        <v>64</v>
      </c>
      <c r="C1570" s="5"/>
    </row>
    <row r="1571" spans="1:3" x14ac:dyDescent="0.25">
      <c r="A1571" s="10">
        <v>3046</v>
      </c>
      <c r="B1571" s="5">
        <v>58</v>
      </c>
      <c r="C1571" s="5"/>
    </row>
    <row r="1572" spans="1:3" x14ac:dyDescent="0.25">
      <c r="A1572" s="10">
        <v>3047</v>
      </c>
      <c r="B1572" s="5">
        <v>20</v>
      </c>
      <c r="C1572" s="5"/>
    </row>
    <row r="1573" spans="1:3" x14ac:dyDescent="0.25">
      <c r="A1573" s="10">
        <v>3048</v>
      </c>
      <c r="B1573" s="5">
        <v>47</v>
      </c>
      <c r="C1573" s="5"/>
    </row>
    <row r="1574" spans="1:3" x14ac:dyDescent="0.25">
      <c r="A1574" s="10">
        <v>3049</v>
      </c>
      <c r="B1574" s="5">
        <v>54</v>
      </c>
      <c r="C1574" s="5"/>
    </row>
    <row r="1575" spans="1:3" x14ac:dyDescent="0.25">
      <c r="A1575" s="10">
        <v>3050</v>
      </c>
      <c r="B1575" s="5">
        <v>9</v>
      </c>
      <c r="C1575" s="5"/>
    </row>
    <row r="1576" spans="1:3" x14ac:dyDescent="0.25">
      <c r="A1576" s="10">
        <v>3147</v>
      </c>
      <c r="B1576" s="5">
        <v>213</v>
      </c>
      <c r="C1576" s="5"/>
    </row>
    <row r="1577" spans="1:3" x14ac:dyDescent="0.25">
      <c r="A1577" s="10">
        <v>3148</v>
      </c>
      <c r="B1577" s="5">
        <v>57</v>
      </c>
      <c r="C1577" s="5"/>
    </row>
    <row r="1578" spans="1:3" x14ac:dyDescent="0.25">
      <c r="A1578" s="10">
        <v>3149</v>
      </c>
      <c r="B1578" s="5">
        <v>25</v>
      </c>
      <c r="C1578" s="5"/>
    </row>
    <row r="1579" spans="1:3" x14ac:dyDescent="0.25">
      <c r="A1579" s="10">
        <v>3150</v>
      </c>
      <c r="B1579" s="5">
        <v>104</v>
      </c>
      <c r="C1579" s="5"/>
    </row>
    <row r="1580" spans="1:3" x14ac:dyDescent="0.25">
      <c r="A1580" s="10">
        <v>3151</v>
      </c>
      <c r="B1580" s="5">
        <v>34</v>
      </c>
      <c r="C1580" s="5"/>
    </row>
    <row r="1581" spans="1:3" x14ac:dyDescent="0.25">
      <c r="A1581" s="10">
        <v>3152</v>
      </c>
      <c r="B1581" s="5">
        <v>67</v>
      </c>
      <c r="C1581" s="5"/>
    </row>
    <row r="1582" spans="1:3" x14ac:dyDescent="0.25">
      <c r="A1582" s="10">
        <v>3153</v>
      </c>
      <c r="B1582" s="5">
        <v>241</v>
      </c>
      <c r="C1582" s="5"/>
    </row>
    <row r="1583" spans="1:3" x14ac:dyDescent="0.25">
      <c r="A1583" s="10">
        <v>3154</v>
      </c>
      <c r="B1583" s="5">
        <v>123</v>
      </c>
      <c r="C1583" s="5"/>
    </row>
    <row r="1584" spans="1:3" x14ac:dyDescent="0.25">
      <c r="A1584" s="10">
        <v>3155</v>
      </c>
      <c r="B1584" s="5">
        <v>302</v>
      </c>
      <c r="C1584" s="5"/>
    </row>
    <row r="1585" spans="1:3" x14ac:dyDescent="0.25">
      <c r="A1585" s="10">
        <v>3156</v>
      </c>
      <c r="B1585" s="5">
        <v>89</v>
      </c>
      <c r="C1585" s="5"/>
    </row>
    <row r="1586" spans="1:3" x14ac:dyDescent="0.25">
      <c r="A1586" s="10">
        <v>3157</v>
      </c>
      <c r="B1586" s="5">
        <v>41</v>
      </c>
      <c r="C1586" s="5"/>
    </row>
    <row r="1587" spans="1:3" x14ac:dyDescent="0.25">
      <c r="A1587" s="10">
        <v>3158</v>
      </c>
      <c r="B1587" s="5">
        <v>69</v>
      </c>
      <c r="C1587" s="5"/>
    </row>
    <row r="1588" spans="1:3" x14ac:dyDescent="0.25">
      <c r="A1588" s="10">
        <v>3159</v>
      </c>
      <c r="B1588" s="5">
        <v>52</v>
      </c>
      <c r="C1588" s="5"/>
    </row>
    <row r="1589" spans="1:3" x14ac:dyDescent="0.25">
      <c r="A1589" s="10">
        <v>3160</v>
      </c>
      <c r="B1589" s="5">
        <v>57</v>
      </c>
      <c r="C1589" s="5"/>
    </row>
    <row r="1590" spans="1:3" x14ac:dyDescent="0.25">
      <c r="A1590" s="10">
        <v>3161</v>
      </c>
      <c r="B1590" s="5">
        <v>74</v>
      </c>
      <c r="C1590" s="5"/>
    </row>
    <row r="1591" spans="1:3" x14ac:dyDescent="0.25">
      <c r="A1591" s="10">
        <v>3162</v>
      </c>
      <c r="B1591" s="5">
        <v>63</v>
      </c>
      <c r="C1591" s="5"/>
    </row>
    <row r="1592" spans="1:3" x14ac:dyDescent="0.25">
      <c r="A1592" s="10">
        <v>3163</v>
      </c>
      <c r="B1592" s="5">
        <v>72</v>
      </c>
      <c r="C1592" s="5"/>
    </row>
    <row r="1593" spans="1:3" x14ac:dyDescent="0.25">
      <c r="A1593" s="10">
        <v>3164</v>
      </c>
      <c r="B1593" s="5">
        <v>71</v>
      </c>
      <c r="C1593" s="5"/>
    </row>
    <row r="1594" spans="1:3" x14ac:dyDescent="0.25">
      <c r="A1594" s="10">
        <v>3165</v>
      </c>
      <c r="B1594" s="5">
        <v>21</v>
      </c>
      <c r="C1594" s="5"/>
    </row>
    <row r="1595" spans="1:3" x14ac:dyDescent="0.25">
      <c r="A1595" s="10">
        <v>3166</v>
      </c>
      <c r="B1595" s="5">
        <v>930</v>
      </c>
      <c r="C1595" s="5"/>
    </row>
    <row r="1596" spans="1:3" x14ac:dyDescent="0.25">
      <c r="A1596" s="10">
        <v>3167</v>
      </c>
      <c r="B1596" s="5">
        <v>55</v>
      </c>
      <c r="C1596" s="5"/>
    </row>
    <row r="1597" spans="1:3" x14ac:dyDescent="0.25">
      <c r="A1597" s="10">
        <v>3168</v>
      </c>
      <c r="B1597" s="5">
        <v>61</v>
      </c>
      <c r="C1597" s="5"/>
    </row>
    <row r="1598" spans="1:3" x14ac:dyDescent="0.25">
      <c r="A1598" s="10">
        <v>3169</v>
      </c>
      <c r="B1598" s="5">
        <v>82</v>
      </c>
      <c r="C1598" s="5"/>
    </row>
    <row r="1599" spans="1:3" x14ac:dyDescent="0.25">
      <c r="A1599" s="10">
        <v>3170</v>
      </c>
      <c r="B1599" s="5">
        <v>71</v>
      </c>
      <c r="C1599" s="5"/>
    </row>
    <row r="1600" spans="1:3" x14ac:dyDescent="0.25">
      <c r="A1600" s="10">
        <v>3171</v>
      </c>
      <c r="B1600" s="5">
        <v>117</v>
      </c>
      <c r="C1600" s="5"/>
    </row>
    <row r="1601" spans="1:3" x14ac:dyDescent="0.25">
      <c r="A1601" s="10">
        <v>3172</v>
      </c>
      <c r="B1601" s="5">
        <v>29</v>
      </c>
      <c r="C1601" s="5"/>
    </row>
    <row r="1602" spans="1:3" x14ac:dyDescent="0.25">
      <c r="A1602" s="10">
        <v>3173</v>
      </c>
      <c r="B1602" s="5">
        <v>74</v>
      </c>
      <c r="C1602" s="5"/>
    </row>
    <row r="1603" spans="1:3" x14ac:dyDescent="0.25">
      <c r="A1603" s="10">
        <v>3174</v>
      </c>
      <c r="B1603" s="5">
        <v>23</v>
      </c>
      <c r="C1603" s="5"/>
    </row>
    <row r="1604" spans="1:3" x14ac:dyDescent="0.25">
      <c r="A1604" s="10">
        <v>3175</v>
      </c>
      <c r="B1604" s="5">
        <v>60</v>
      </c>
      <c r="C1604" s="5"/>
    </row>
    <row r="1605" spans="1:3" x14ac:dyDescent="0.25">
      <c r="A1605" s="10">
        <v>3176</v>
      </c>
      <c r="B1605" s="5">
        <v>55</v>
      </c>
      <c r="C1605" s="5"/>
    </row>
    <row r="1606" spans="1:3" x14ac:dyDescent="0.25">
      <c r="A1606" s="10">
        <v>3177</v>
      </c>
      <c r="B1606" s="5">
        <v>51</v>
      </c>
      <c r="C1606" s="5"/>
    </row>
    <row r="1607" spans="1:3" x14ac:dyDescent="0.25">
      <c r="A1607" s="10">
        <v>3178</v>
      </c>
      <c r="B1607" s="5">
        <v>78</v>
      </c>
      <c r="C1607" s="5"/>
    </row>
    <row r="1608" spans="1:3" x14ac:dyDescent="0.25">
      <c r="A1608" s="10">
        <v>3179</v>
      </c>
      <c r="B1608" s="5">
        <v>62</v>
      </c>
      <c r="C1608" s="5"/>
    </row>
    <row r="1609" spans="1:3" x14ac:dyDescent="0.25">
      <c r="A1609" s="10">
        <v>3180</v>
      </c>
      <c r="B1609" s="5">
        <v>45</v>
      </c>
      <c r="C1609" s="5"/>
    </row>
    <row r="1610" spans="1:3" x14ac:dyDescent="0.25">
      <c r="A1610" s="10">
        <v>3181</v>
      </c>
      <c r="B1610" s="5">
        <v>15</v>
      </c>
      <c r="C1610" s="5"/>
    </row>
    <row r="1611" spans="1:3" x14ac:dyDescent="0.25">
      <c r="A1611" s="10">
        <v>3182</v>
      </c>
      <c r="B1611" s="5">
        <v>151</v>
      </c>
      <c r="C1611" s="5"/>
    </row>
    <row r="1612" spans="1:3" x14ac:dyDescent="0.25">
      <c r="A1612" s="10">
        <v>3183</v>
      </c>
      <c r="B1612" s="5">
        <v>68</v>
      </c>
      <c r="C1612" s="5"/>
    </row>
    <row r="1613" spans="1:3" x14ac:dyDescent="0.25">
      <c r="A1613" s="10">
        <v>3184</v>
      </c>
      <c r="B1613" s="5">
        <v>46</v>
      </c>
      <c r="C1613" s="5"/>
    </row>
    <row r="1614" spans="1:3" x14ac:dyDescent="0.25">
      <c r="A1614" s="10">
        <v>3185</v>
      </c>
      <c r="B1614" s="5">
        <v>24</v>
      </c>
      <c r="C1614" s="5"/>
    </row>
    <row r="1615" spans="1:3" x14ac:dyDescent="0.25">
      <c r="A1615" s="10">
        <v>3186</v>
      </c>
      <c r="B1615" s="5">
        <v>70</v>
      </c>
      <c r="C1615" s="5"/>
    </row>
    <row r="1616" spans="1:3" x14ac:dyDescent="0.25">
      <c r="A1616" s="10">
        <v>3187</v>
      </c>
      <c r="B1616" s="5">
        <v>244</v>
      </c>
      <c r="C1616" s="5"/>
    </row>
    <row r="1617" spans="1:3" x14ac:dyDescent="0.25">
      <c r="A1617" s="10">
        <v>3208</v>
      </c>
      <c r="B1617" s="5">
        <v>82</v>
      </c>
      <c r="C1617" s="5"/>
    </row>
    <row r="1618" spans="1:3" x14ac:dyDescent="0.25">
      <c r="A1618" s="10">
        <v>3209</v>
      </c>
      <c r="B1618" s="5">
        <v>226</v>
      </c>
      <c r="C1618" s="5"/>
    </row>
    <row r="1619" spans="1:3" x14ac:dyDescent="0.25">
      <c r="A1619" s="10">
        <v>3210</v>
      </c>
      <c r="B1619" s="5">
        <v>60</v>
      </c>
      <c r="C1619" s="5"/>
    </row>
    <row r="1620" spans="1:3" x14ac:dyDescent="0.25">
      <c r="A1620" s="10">
        <v>3211</v>
      </c>
      <c r="B1620" s="5">
        <v>322</v>
      </c>
      <c r="C1620" s="5"/>
    </row>
    <row r="1621" spans="1:3" x14ac:dyDescent="0.25">
      <c r="A1621" s="10">
        <v>3212</v>
      </c>
      <c r="B1621" s="5">
        <v>94</v>
      </c>
      <c r="C1621" s="5"/>
    </row>
    <row r="1622" spans="1:3" x14ac:dyDescent="0.25">
      <c r="A1622" s="10">
        <v>3213</v>
      </c>
      <c r="B1622" s="5">
        <v>47</v>
      </c>
      <c r="C1622" s="5"/>
    </row>
    <row r="1623" spans="1:3" x14ac:dyDescent="0.25">
      <c r="A1623" s="10">
        <v>3214</v>
      </c>
      <c r="B1623" s="5">
        <v>115</v>
      </c>
      <c r="C1623" s="5"/>
    </row>
    <row r="1624" spans="1:3" x14ac:dyDescent="0.25">
      <c r="A1624" s="10">
        <v>3215</v>
      </c>
      <c r="B1624" s="5">
        <v>134</v>
      </c>
      <c r="C1624" s="5"/>
    </row>
    <row r="1625" spans="1:3" x14ac:dyDescent="0.25">
      <c r="A1625" s="10">
        <v>3216</v>
      </c>
      <c r="B1625" s="5">
        <v>35</v>
      </c>
      <c r="C1625" s="5"/>
    </row>
    <row r="1626" spans="1:3" x14ac:dyDescent="0.25">
      <c r="A1626" s="10">
        <v>3217</v>
      </c>
      <c r="B1626" s="5">
        <v>104</v>
      </c>
      <c r="C1626" s="5"/>
    </row>
    <row r="1627" spans="1:3" x14ac:dyDescent="0.25">
      <c r="A1627" s="10">
        <v>3218</v>
      </c>
      <c r="B1627" s="5">
        <v>184</v>
      </c>
      <c r="C1627" s="5"/>
    </row>
    <row r="1628" spans="1:3" x14ac:dyDescent="0.25">
      <c r="A1628" s="10">
        <v>3219</v>
      </c>
      <c r="B1628" s="5">
        <v>119</v>
      </c>
      <c r="C1628" s="5"/>
    </row>
    <row r="1629" spans="1:3" x14ac:dyDescent="0.25">
      <c r="A1629" s="10">
        <v>3220</v>
      </c>
      <c r="B1629" s="5">
        <v>59</v>
      </c>
      <c r="C1629" s="5"/>
    </row>
    <row r="1630" spans="1:3" x14ac:dyDescent="0.25">
      <c r="A1630" s="10">
        <v>3221</v>
      </c>
      <c r="B1630" s="5">
        <v>113</v>
      </c>
      <c r="C1630" s="5"/>
    </row>
    <row r="1631" spans="1:3" x14ac:dyDescent="0.25">
      <c r="A1631" s="10">
        <v>3222</v>
      </c>
      <c r="B1631" s="5">
        <v>84</v>
      </c>
      <c r="C1631" s="5"/>
    </row>
    <row r="1632" spans="1:3" x14ac:dyDescent="0.25">
      <c r="A1632" s="10">
        <v>3223</v>
      </c>
      <c r="B1632" s="5">
        <v>74</v>
      </c>
      <c r="C1632" s="5"/>
    </row>
    <row r="1633" spans="1:3" x14ac:dyDescent="0.25">
      <c r="A1633" s="10">
        <v>3224</v>
      </c>
      <c r="B1633" s="5">
        <v>216</v>
      </c>
      <c r="C1633" s="5"/>
    </row>
    <row r="1634" spans="1:3" x14ac:dyDescent="0.25">
      <c r="A1634" s="10">
        <v>3225</v>
      </c>
      <c r="B1634" s="5">
        <v>39</v>
      </c>
      <c r="C1634" s="5"/>
    </row>
    <row r="1635" spans="1:3" x14ac:dyDescent="0.25">
      <c r="A1635" s="10">
        <v>3226</v>
      </c>
      <c r="B1635" s="5">
        <v>21</v>
      </c>
      <c r="C1635" s="5"/>
    </row>
    <row r="1636" spans="1:3" x14ac:dyDescent="0.25">
      <c r="A1636" s="10">
        <v>3227</v>
      </c>
      <c r="B1636" s="5">
        <v>30</v>
      </c>
      <c r="C1636" s="5"/>
    </row>
    <row r="1637" spans="1:3" x14ac:dyDescent="0.25">
      <c r="A1637" s="10">
        <v>3228</v>
      </c>
      <c r="B1637" s="5">
        <v>37</v>
      </c>
      <c r="C1637" s="5"/>
    </row>
    <row r="1638" spans="1:3" x14ac:dyDescent="0.25">
      <c r="A1638" s="10">
        <v>3229</v>
      </c>
      <c r="B1638" s="5">
        <v>202</v>
      </c>
      <c r="C1638" s="5"/>
    </row>
    <row r="1639" spans="1:3" x14ac:dyDescent="0.25">
      <c r="A1639" s="10">
        <v>3230</v>
      </c>
      <c r="B1639" s="5">
        <v>37</v>
      </c>
      <c r="C1639" s="5"/>
    </row>
    <row r="1640" spans="1:3" x14ac:dyDescent="0.25">
      <c r="A1640" s="10">
        <v>3231</v>
      </c>
      <c r="B1640" s="5">
        <v>28</v>
      </c>
      <c r="C1640" s="5"/>
    </row>
    <row r="1641" spans="1:3" x14ac:dyDescent="0.25">
      <c r="A1641" s="10">
        <v>3232</v>
      </c>
      <c r="B1641" s="5">
        <v>26</v>
      </c>
      <c r="C1641" s="5"/>
    </row>
    <row r="1642" spans="1:3" x14ac:dyDescent="0.25">
      <c r="A1642" s="10">
        <v>3233</v>
      </c>
      <c r="B1642" s="5">
        <v>61</v>
      </c>
      <c r="C1642" s="5"/>
    </row>
    <row r="1643" spans="1:3" x14ac:dyDescent="0.25">
      <c r="A1643" s="10">
        <v>3234</v>
      </c>
      <c r="B1643" s="5">
        <v>115</v>
      </c>
      <c r="C1643" s="5"/>
    </row>
    <row r="1644" spans="1:3" x14ac:dyDescent="0.25">
      <c r="A1644" s="10">
        <v>3235</v>
      </c>
      <c r="B1644" s="5">
        <v>181</v>
      </c>
      <c r="C1644" s="5"/>
    </row>
    <row r="1645" spans="1:3" x14ac:dyDescent="0.25">
      <c r="A1645" s="10">
        <v>3236</v>
      </c>
      <c r="B1645" s="5">
        <v>110</v>
      </c>
      <c r="C1645" s="5"/>
    </row>
    <row r="1646" spans="1:3" x14ac:dyDescent="0.25">
      <c r="A1646" s="10">
        <v>3237</v>
      </c>
      <c r="B1646" s="5">
        <v>269</v>
      </c>
      <c r="C1646" s="5"/>
    </row>
    <row r="1647" spans="1:3" x14ac:dyDescent="0.25">
      <c r="A1647" s="10">
        <v>3238</v>
      </c>
      <c r="B1647" s="5">
        <v>79</v>
      </c>
      <c r="C1647" s="5"/>
    </row>
    <row r="1648" spans="1:3" x14ac:dyDescent="0.25">
      <c r="A1648" s="10">
        <v>3239</v>
      </c>
      <c r="B1648" s="5">
        <v>104</v>
      </c>
      <c r="C1648" s="5"/>
    </row>
    <row r="1649" spans="1:3" x14ac:dyDescent="0.25">
      <c r="A1649" s="10">
        <v>3240</v>
      </c>
      <c r="B1649" s="5">
        <v>34</v>
      </c>
      <c r="C1649" s="5"/>
    </row>
    <row r="1650" spans="1:3" x14ac:dyDescent="0.25">
      <c r="A1650" s="10">
        <v>3241</v>
      </c>
      <c r="B1650" s="5">
        <v>167</v>
      </c>
      <c r="C1650" s="5"/>
    </row>
    <row r="1651" spans="1:3" x14ac:dyDescent="0.25">
      <c r="A1651" s="10">
        <v>3242</v>
      </c>
      <c r="B1651" s="5">
        <v>183</v>
      </c>
      <c r="C1651" s="5"/>
    </row>
    <row r="1652" spans="1:3" x14ac:dyDescent="0.25">
      <c r="A1652" s="10">
        <v>3243</v>
      </c>
      <c r="B1652" s="5">
        <v>71</v>
      </c>
      <c r="C1652" s="5"/>
    </row>
    <row r="1653" spans="1:3" x14ac:dyDescent="0.25">
      <c r="A1653" s="10">
        <v>3244</v>
      </c>
      <c r="B1653" s="5">
        <v>69</v>
      </c>
      <c r="C1653" s="5"/>
    </row>
    <row r="1654" spans="1:3" x14ac:dyDescent="0.25">
      <c r="A1654" s="10">
        <v>3245</v>
      </c>
      <c r="B1654" s="5">
        <v>270</v>
      </c>
      <c r="C1654" s="5"/>
    </row>
    <row r="1655" spans="1:3" x14ac:dyDescent="0.25">
      <c r="A1655" s="10">
        <v>3246</v>
      </c>
      <c r="B1655" s="5">
        <v>193</v>
      </c>
      <c r="C1655" s="5"/>
    </row>
    <row r="1656" spans="1:3" x14ac:dyDescent="0.25">
      <c r="A1656" s="10">
        <v>3247</v>
      </c>
      <c r="B1656" s="5">
        <v>57</v>
      </c>
      <c r="C1656" s="5"/>
    </row>
    <row r="1657" spans="1:3" x14ac:dyDescent="0.25">
      <c r="A1657" s="10">
        <v>3248</v>
      </c>
      <c r="B1657" s="5">
        <v>200</v>
      </c>
      <c r="C1657" s="5"/>
    </row>
    <row r="1658" spans="1:3" x14ac:dyDescent="0.25">
      <c r="A1658" s="10">
        <v>3249</v>
      </c>
      <c r="B1658" s="5">
        <v>88</v>
      </c>
      <c r="C1658" s="5"/>
    </row>
    <row r="1659" spans="1:3" x14ac:dyDescent="0.25">
      <c r="A1659" s="10">
        <v>3250</v>
      </c>
      <c r="B1659" s="5">
        <v>213</v>
      </c>
      <c r="C1659" s="5"/>
    </row>
    <row r="1660" spans="1:3" x14ac:dyDescent="0.25">
      <c r="A1660" s="10">
        <v>3251</v>
      </c>
      <c r="B1660" s="5">
        <v>20</v>
      </c>
      <c r="C1660" s="5"/>
    </row>
    <row r="1661" spans="1:3" x14ac:dyDescent="0.25">
      <c r="A1661" s="10">
        <v>3252</v>
      </c>
      <c r="B1661" s="5">
        <v>50</v>
      </c>
      <c r="C1661" s="5"/>
    </row>
    <row r="1662" spans="1:3" x14ac:dyDescent="0.25">
      <c r="A1662" s="10">
        <v>3253</v>
      </c>
      <c r="B1662" s="5">
        <v>115</v>
      </c>
      <c r="C1662" s="5"/>
    </row>
    <row r="1663" spans="1:3" x14ac:dyDescent="0.25">
      <c r="A1663" s="10">
        <v>3254</v>
      </c>
      <c r="B1663" s="5">
        <v>186</v>
      </c>
      <c r="C1663" s="5"/>
    </row>
    <row r="1664" spans="1:3" x14ac:dyDescent="0.25">
      <c r="A1664" s="10">
        <v>3255</v>
      </c>
      <c r="B1664" s="5">
        <v>18</v>
      </c>
      <c r="C1664" s="5"/>
    </row>
    <row r="1665" spans="1:3" x14ac:dyDescent="0.25">
      <c r="A1665" s="10">
        <v>3256</v>
      </c>
      <c r="B1665" s="5">
        <v>176</v>
      </c>
      <c r="C1665" s="5"/>
    </row>
    <row r="1666" spans="1:3" x14ac:dyDescent="0.25">
      <c r="A1666" s="10">
        <v>3257</v>
      </c>
      <c r="B1666" s="5">
        <v>41</v>
      </c>
      <c r="C1666" s="5"/>
    </row>
    <row r="1667" spans="1:3" x14ac:dyDescent="0.25">
      <c r="A1667" s="10">
        <v>3258</v>
      </c>
      <c r="B1667" s="5">
        <v>75</v>
      </c>
      <c r="C1667" s="5"/>
    </row>
    <row r="1668" spans="1:3" x14ac:dyDescent="0.25">
      <c r="A1668" s="10">
        <v>3259</v>
      </c>
      <c r="B1668" s="5">
        <v>97</v>
      </c>
      <c r="C1668" s="5"/>
    </row>
    <row r="1669" spans="1:3" x14ac:dyDescent="0.25">
      <c r="A1669" s="10">
        <v>3260</v>
      </c>
      <c r="B1669" s="5">
        <v>73</v>
      </c>
      <c r="C1669" s="5"/>
    </row>
    <row r="1670" spans="1:3" x14ac:dyDescent="0.25">
      <c r="A1670" s="10">
        <v>3261</v>
      </c>
      <c r="B1670" s="5">
        <v>49</v>
      </c>
      <c r="C1670" s="5"/>
    </row>
    <row r="1671" spans="1:3" x14ac:dyDescent="0.25">
      <c r="A1671" s="10">
        <v>3262</v>
      </c>
      <c r="B1671" s="5">
        <v>134</v>
      </c>
      <c r="C1671" s="5"/>
    </row>
    <row r="1672" spans="1:3" x14ac:dyDescent="0.25">
      <c r="A1672" s="10">
        <v>3263</v>
      </c>
      <c r="B1672" s="5">
        <v>68</v>
      </c>
      <c r="C1672" s="5"/>
    </row>
    <row r="1673" spans="1:3" x14ac:dyDescent="0.25">
      <c r="A1673" s="10">
        <v>3264</v>
      </c>
      <c r="B1673" s="5">
        <v>49</v>
      </c>
      <c r="C1673" s="5"/>
    </row>
    <row r="1674" spans="1:3" x14ac:dyDescent="0.25">
      <c r="A1674" s="10">
        <v>3265</v>
      </c>
      <c r="B1674" s="5">
        <v>63</v>
      </c>
      <c r="C1674" s="5"/>
    </row>
    <row r="1675" spans="1:3" x14ac:dyDescent="0.25">
      <c r="A1675" s="10">
        <v>3266</v>
      </c>
      <c r="B1675" s="5">
        <v>163</v>
      </c>
      <c r="C1675" s="5"/>
    </row>
    <row r="1676" spans="1:3" x14ac:dyDescent="0.25">
      <c r="A1676" s="10">
        <v>3267</v>
      </c>
      <c r="B1676" s="5">
        <v>288</v>
      </c>
      <c r="C1676" s="5"/>
    </row>
    <row r="1677" spans="1:3" x14ac:dyDescent="0.25">
      <c r="A1677" s="10">
        <v>3268</v>
      </c>
      <c r="B1677" s="5">
        <v>42</v>
      </c>
      <c r="C1677" s="5"/>
    </row>
    <row r="1678" spans="1:3" x14ac:dyDescent="0.25">
      <c r="A1678" s="10">
        <v>3269</v>
      </c>
      <c r="B1678" s="5">
        <v>70</v>
      </c>
      <c r="C1678" s="5"/>
    </row>
    <row r="1679" spans="1:3" x14ac:dyDescent="0.25">
      <c r="A1679" s="10">
        <v>3270</v>
      </c>
      <c r="B1679" s="5">
        <v>30</v>
      </c>
      <c r="C1679" s="5"/>
    </row>
    <row r="1680" spans="1:3" x14ac:dyDescent="0.25">
      <c r="A1680" s="10">
        <v>3271</v>
      </c>
      <c r="B1680" s="5">
        <v>51</v>
      </c>
      <c r="C1680" s="5"/>
    </row>
    <row r="1681" spans="1:3" x14ac:dyDescent="0.25">
      <c r="A1681" s="10">
        <v>3272</v>
      </c>
      <c r="B1681" s="5">
        <v>145</v>
      </c>
      <c r="C1681" s="5"/>
    </row>
    <row r="1682" spans="1:3" x14ac:dyDescent="0.25">
      <c r="A1682" s="10">
        <v>3273</v>
      </c>
      <c r="B1682" s="5">
        <v>21</v>
      </c>
      <c r="C1682" s="5"/>
    </row>
    <row r="1683" spans="1:3" x14ac:dyDescent="0.25">
      <c r="A1683" s="10">
        <v>3274</v>
      </c>
      <c r="B1683" s="5">
        <v>286</v>
      </c>
      <c r="C1683" s="5"/>
    </row>
    <row r="1684" spans="1:3" x14ac:dyDescent="0.25">
      <c r="A1684" s="10">
        <v>3275</v>
      </c>
      <c r="B1684" s="5">
        <v>12</v>
      </c>
      <c r="C1684" s="5"/>
    </row>
    <row r="1685" spans="1:3" x14ac:dyDescent="0.25">
      <c r="A1685" s="10">
        <v>3276</v>
      </c>
      <c r="B1685" s="5">
        <v>100</v>
      </c>
      <c r="C1685" s="5"/>
    </row>
    <row r="1686" spans="1:3" x14ac:dyDescent="0.25">
      <c r="A1686" s="10">
        <v>3277</v>
      </c>
      <c r="B1686" s="5">
        <v>100</v>
      </c>
      <c r="C1686" s="5"/>
    </row>
    <row r="1687" spans="1:3" x14ac:dyDescent="0.25">
      <c r="A1687" s="10">
        <v>3278</v>
      </c>
      <c r="B1687" s="5">
        <v>34</v>
      </c>
      <c r="C1687" s="5"/>
    </row>
    <row r="1688" spans="1:3" x14ac:dyDescent="0.25">
      <c r="A1688" s="10">
        <v>3279</v>
      </c>
      <c r="B1688" s="5">
        <v>63</v>
      </c>
      <c r="C1688" s="5"/>
    </row>
    <row r="1689" spans="1:3" x14ac:dyDescent="0.25">
      <c r="A1689" s="10">
        <v>3280</v>
      </c>
      <c r="B1689" s="5">
        <v>30</v>
      </c>
      <c r="C1689" s="5"/>
    </row>
    <row r="1690" spans="1:3" x14ac:dyDescent="0.25">
      <c r="A1690" s="10">
        <v>3281</v>
      </c>
      <c r="B1690" s="5">
        <v>47</v>
      </c>
      <c r="C1690" s="5"/>
    </row>
    <row r="1691" spans="1:3" x14ac:dyDescent="0.25">
      <c r="A1691" s="10">
        <v>3282</v>
      </c>
      <c r="B1691" s="5">
        <v>237</v>
      </c>
      <c r="C1691" s="5"/>
    </row>
    <row r="1692" spans="1:3" x14ac:dyDescent="0.25">
      <c r="A1692" s="10">
        <v>3283</v>
      </c>
      <c r="B1692" s="5">
        <v>47</v>
      </c>
      <c r="C1692" s="5"/>
    </row>
    <row r="1693" spans="1:3" x14ac:dyDescent="0.25">
      <c r="A1693" s="10">
        <v>3284</v>
      </c>
      <c r="B1693" s="5">
        <v>15</v>
      </c>
      <c r="C1693" s="5"/>
    </row>
    <row r="1694" spans="1:3" x14ac:dyDescent="0.25">
      <c r="A1694" s="10">
        <v>3285</v>
      </c>
      <c r="B1694" s="5">
        <v>81</v>
      </c>
      <c r="C1694" s="5"/>
    </row>
    <row r="1695" spans="1:3" x14ac:dyDescent="0.25">
      <c r="A1695" s="10">
        <v>3286</v>
      </c>
      <c r="B1695" s="5">
        <v>122</v>
      </c>
      <c r="C1695" s="5"/>
    </row>
    <row r="1696" spans="1:3" x14ac:dyDescent="0.25">
      <c r="A1696" s="10">
        <v>3287</v>
      </c>
      <c r="B1696" s="5">
        <v>34</v>
      </c>
      <c r="C1696" s="5"/>
    </row>
    <row r="1697" spans="1:3" x14ac:dyDescent="0.25">
      <c r="A1697" s="10">
        <v>3288</v>
      </c>
      <c r="B1697" s="5">
        <v>207</v>
      </c>
      <c r="C1697" s="5"/>
    </row>
    <row r="1698" spans="1:3" x14ac:dyDescent="0.25">
      <c r="A1698" s="10">
        <v>3289</v>
      </c>
      <c r="B1698" s="5">
        <v>25</v>
      </c>
      <c r="C1698" s="5"/>
    </row>
    <row r="1699" spans="1:3" x14ac:dyDescent="0.25">
      <c r="A1699" s="10">
        <v>3290</v>
      </c>
      <c r="B1699" s="5">
        <v>72</v>
      </c>
      <c r="C1699" s="5"/>
    </row>
    <row r="1700" spans="1:3" x14ac:dyDescent="0.25">
      <c r="A1700" s="10">
        <v>3291</v>
      </c>
      <c r="B1700" s="5">
        <v>14</v>
      </c>
      <c r="C1700" s="5"/>
    </row>
    <row r="1701" spans="1:3" x14ac:dyDescent="0.25">
      <c r="A1701" s="10">
        <v>3292</v>
      </c>
      <c r="B1701" s="5">
        <v>15</v>
      </c>
      <c r="C1701" s="5"/>
    </row>
    <row r="1702" spans="1:3" x14ac:dyDescent="0.25">
      <c r="A1702" s="10">
        <v>3293</v>
      </c>
      <c r="B1702" s="5">
        <v>91</v>
      </c>
      <c r="C1702" s="5"/>
    </row>
    <row r="1703" spans="1:3" x14ac:dyDescent="0.25">
      <c r="A1703" s="10">
        <v>3294</v>
      </c>
      <c r="B1703" s="5">
        <v>24</v>
      </c>
      <c r="C1703" s="5"/>
    </row>
    <row r="1704" spans="1:3" x14ac:dyDescent="0.25">
      <c r="A1704" s="10">
        <v>3295</v>
      </c>
      <c r="B1704" s="5">
        <v>27</v>
      </c>
      <c r="C1704" s="5"/>
    </row>
    <row r="1705" spans="1:3" x14ac:dyDescent="0.25">
      <c r="A1705" s="10">
        <v>3296</v>
      </c>
      <c r="B1705" s="5">
        <v>47</v>
      </c>
      <c r="C1705" s="5"/>
    </row>
    <row r="1706" spans="1:3" x14ac:dyDescent="0.25">
      <c r="A1706" s="10">
        <v>3297</v>
      </c>
      <c r="B1706" s="5">
        <v>44</v>
      </c>
      <c r="C1706" s="5"/>
    </row>
    <row r="1707" spans="1:3" x14ac:dyDescent="0.25">
      <c r="A1707" s="10">
        <v>3298</v>
      </c>
      <c r="B1707" s="5">
        <v>72</v>
      </c>
      <c r="C1707" s="5"/>
    </row>
    <row r="1708" spans="1:3" x14ac:dyDescent="0.25">
      <c r="A1708" s="10">
        <v>3299</v>
      </c>
      <c r="B1708" s="5">
        <v>63</v>
      </c>
      <c r="C1708" s="5"/>
    </row>
    <row r="1709" spans="1:3" x14ac:dyDescent="0.25">
      <c r="A1709" s="10">
        <v>3300</v>
      </c>
      <c r="B1709" s="5">
        <v>88</v>
      </c>
      <c r="C1709" s="5"/>
    </row>
    <row r="1710" spans="1:3" x14ac:dyDescent="0.25">
      <c r="A1710" s="10">
        <v>3301</v>
      </c>
      <c r="B1710" s="5">
        <v>70</v>
      </c>
      <c r="C1710" s="5"/>
    </row>
    <row r="1711" spans="1:3" x14ac:dyDescent="0.25">
      <c r="A1711" s="10">
        <v>3302</v>
      </c>
      <c r="B1711" s="5">
        <v>50</v>
      </c>
      <c r="C1711" s="5"/>
    </row>
    <row r="1712" spans="1:3" x14ac:dyDescent="0.25">
      <c r="A1712" s="10">
        <v>3303</v>
      </c>
      <c r="B1712" s="5">
        <v>35</v>
      </c>
      <c r="C1712" s="5"/>
    </row>
    <row r="1713" spans="1:3" x14ac:dyDescent="0.25">
      <c r="A1713" s="10">
        <v>3304</v>
      </c>
      <c r="B1713" s="5">
        <v>175</v>
      </c>
      <c r="C1713" s="5"/>
    </row>
    <row r="1714" spans="1:3" x14ac:dyDescent="0.25">
      <c r="A1714" s="10">
        <v>3305</v>
      </c>
      <c r="B1714" s="5">
        <v>20</v>
      </c>
      <c r="C1714" s="5"/>
    </row>
    <row r="1715" spans="1:3" x14ac:dyDescent="0.25">
      <c r="A1715" s="10">
        <v>3306</v>
      </c>
      <c r="B1715" s="5">
        <v>54</v>
      </c>
      <c r="C1715" s="5"/>
    </row>
    <row r="1716" spans="1:3" x14ac:dyDescent="0.25">
      <c r="A1716" s="10">
        <v>3307</v>
      </c>
      <c r="B1716" s="5">
        <v>20</v>
      </c>
      <c r="C1716" s="5"/>
    </row>
    <row r="1717" spans="1:3" x14ac:dyDescent="0.25">
      <c r="A1717" s="10">
        <v>3308</v>
      </c>
      <c r="B1717" s="5">
        <v>57</v>
      </c>
      <c r="C1717" s="5"/>
    </row>
    <row r="1718" spans="1:3" x14ac:dyDescent="0.25">
      <c r="A1718" s="10">
        <v>3309</v>
      </c>
      <c r="B1718" s="5">
        <v>31</v>
      </c>
      <c r="C1718" s="5"/>
    </row>
    <row r="1719" spans="1:3" x14ac:dyDescent="0.25">
      <c r="A1719" s="10">
        <v>3310</v>
      </c>
      <c r="B1719" s="5">
        <v>31</v>
      </c>
      <c r="C1719" s="5"/>
    </row>
    <row r="1720" spans="1:3" x14ac:dyDescent="0.25">
      <c r="A1720" s="10">
        <v>3311</v>
      </c>
      <c r="B1720" s="5">
        <v>45</v>
      </c>
      <c r="C1720" s="5"/>
    </row>
    <row r="1721" spans="1:3" x14ac:dyDescent="0.25">
      <c r="A1721" s="10">
        <v>3312</v>
      </c>
      <c r="B1721" s="5">
        <v>41</v>
      </c>
      <c r="C1721" s="5"/>
    </row>
    <row r="1722" spans="1:3" x14ac:dyDescent="0.25">
      <c r="A1722" s="10">
        <v>3313</v>
      </c>
      <c r="B1722" s="5">
        <v>29</v>
      </c>
      <c r="C1722" s="5"/>
    </row>
    <row r="1723" spans="1:3" x14ac:dyDescent="0.25">
      <c r="A1723" s="10">
        <v>3314</v>
      </c>
      <c r="B1723" s="5">
        <v>58</v>
      </c>
      <c r="C1723" s="5"/>
    </row>
    <row r="1724" spans="1:3" x14ac:dyDescent="0.25">
      <c r="A1724" s="10">
        <v>3315</v>
      </c>
      <c r="B1724" s="5">
        <v>89</v>
      </c>
      <c r="C1724" s="5"/>
    </row>
    <row r="1725" spans="1:3" x14ac:dyDescent="0.25">
      <c r="A1725" s="10">
        <v>3316</v>
      </c>
      <c r="B1725" s="5">
        <v>125</v>
      </c>
      <c r="C1725" s="5"/>
    </row>
    <row r="1726" spans="1:3" x14ac:dyDescent="0.25">
      <c r="A1726" s="10">
        <v>3317</v>
      </c>
      <c r="B1726" s="5">
        <v>18</v>
      </c>
      <c r="C1726" s="5"/>
    </row>
    <row r="1727" spans="1:3" x14ac:dyDescent="0.25">
      <c r="A1727" s="10">
        <v>3318</v>
      </c>
      <c r="B1727" s="5">
        <v>32</v>
      </c>
      <c r="C1727" s="5"/>
    </row>
    <row r="1728" spans="1:3" x14ac:dyDescent="0.25">
      <c r="A1728" s="10">
        <v>3319</v>
      </c>
      <c r="B1728" s="5">
        <v>16</v>
      </c>
      <c r="C1728" s="5"/>
    </row>
    <row r="1729" spans="1:3" x14ac:dyDescent="0.25">
      <c r="A1729" s="10">
        <v>3320</v>
      </c>
      <c r="B1729" s="5">
        <v>38</v>
      </c>
      <c r="C1729" s="5"/>
    </row>
    <row r="1730" spans="1:3" x14ac:dyDescent="0.25">
      <c r="A1730" s="10">
        <v>3321</v>
      </c>
      <c r="B1730" s="5">
        <v>15</v>
      </c>
      <c r="C1730" s="5"/>
    </row>
    <row r="1731" spans="1:3" x14ac:dyDescent="0.25">
      <c r="A1731" s="10">
        <v>3322</v>
      </c>
      <c r="B1731" s="5">
        <v>23</v>
      </c>
      <c r="C1731" s="5"/>
    </row>
    <row r="1732" spans="1:3" x14ac:dyDescent="0.25">
      <c r="A1732" s="10">
        <v>3323</v>
      </c>
      <c r="B1732" s="5">
        <v>49</v>
      </c>
      <c r="C1732" s="5"/>
    </row>
    <row r="1733" spans="1:3" x14ac:dyDescent="0.25">
      <c r="A1733" s="10">
        <v>3324</v>
      </c>
      <c r="B1733" s="5">
        <v>10</v>
      </c>
      <c r="C1733" s="5"/>
    </row>
    <row r="1734" spans="1:3" x14ac:dyDescent="0.25">
      <c r="A1734" s="10">
        <v>3325</v>
      </c>
      <c r="B1734" s="5">
        <v>15</v>
      </c>
      <c r="C1734" s="5"/>
    </row>
    <row r="1735" spans="1:3" x14ac:dyDescent="0.25">
      <c r="A1735" s="10">
        <v>3326</v>
      </c>
      <c r="B1735" s="5">
        <v>57</v>
      </c>
      <c r="C1735" s="5"/>
    </row>
    <row r="1736" spans="1:3" x14ac:dyDescent="0.25">
      <c r="A1736" s="10">
        <v>3327</v>
      </c>
      <c r="B1736" s="5">
        <v>33</v>
      </c>
      <c r="C1736" s="5"/>
    </row>
    <row r="1737" spans="1:3" x14ac:dyDescent="0.25">
      <c r="A1737" s="10">
        <v>3328</v>
      </c>
      <c r="B1737" s="5">
        <v>9</v>
      </c>
      <c r="C1737" s="5"/>
    </row>
    <row r="1738" spans="1:3" x14ac:dyDescent="0.25">
      <c r="A1738" s="10">
        <v>3329</v>
      </c>
      <c r="B1738" s="5">
        <v>26</v>
      </c>
      <c r="C1738" s="5"/>
    </row>
    <row r="1739" spans="1:3" x14ac:dyDescent="0.25">
      <c r="A1739" s="10">
        <v>3330</v>
      </c>
      <c r="B1739" s="5">
        <v>69</v>
      </c>
      <c r="C1739" s="5"/>
    </row>
    <row r="1740" spans="1:3" x14ac:dyDescent="0.25">
      <c r="A1740" s="10">
        <v>3331</v>
      </c>
      <c r="B1740" s="5">
        <v>65</v>
      </c>
      <c r="C1740" s="5"/>
    </row>
    <row r="1741" spans="1:3" x14ac:dyDescent="0.25">
      <c r="A1741" s="10">
        <v>3332</v>
      </c>
      <c r="B1741" s="5">
        <v>83</v>
      </c>
      <c r="C1741" s="5"/>
    </row>
    <row r="1742" spans="1:3" x14ac:dyDescent="0.25">
      <c r="A1742" s="10">
        <v>3333</v>
      </c>
      <c r="B1742" s="5">
        <v>111</v>
      </c>
      <c r="C1742" s="5"/>
    </row>
    <row r="1743" spans="1:3" x14ac:dyDescent="0.25">
      <c r="A1743" s="10">
        <v>3334</v>
      </c>
      <c r="B1743" s="5">
        <v>46</v>
      </c>
      <c r="C1743" s="5"/>
    </row>
    <row r="1744" spans="1:3" x14ac:dyDescent="0.25">
      <c r="A1744" s="10">
        <v>3335</v>
      </c>
      <c r="B1744" s="5">
        <v>63</v>
      </c>
      <c r="C1744" s="5"/>
    </row>
    <row r="1745" spans="1:3" x14ac:dyDescent="0.25">
      <c r="A1745" s="10">
        <v>3336</v>
      </c>
      <c r="B1745" s="5">
        <v>9</v>
      </c>
      <c r="C1745" s="5"/>
    </row>
    <row r="1746" spans="1:3" x14ac:dyDescent="0.25">
      <c r="A1746" s="10">
        <v>3337</v>
      </c>
      <c r="B1746" s="5">
        <v>34</v>
      </c>
      <c r="C1746" s="5"/>
    </row>
    <row r="1747" spans="1:3" x14ac:dyDescent="0.25">
      <c r="A1747" s="10">
        <v>3338</v>
      </c>
      <c r="B1747" s="5">
        <v>112</v>
      </c>
      <c r="C1747" s="5"/>
    </row>
    <row r="1748" spans="1:3" x14ac:dyDescent="0.25">
      <c r="A1748" s="10">
        <v>3339</v>
      </c>
      <c r="B1748" s="5">
        <v>47</v>
      </c>
      <c r="C1748" s="5"/>
    </row>
    <row r="1749" spans="1:3" x14ac:dyDescent="0.25">
      <c r="A1749" s="10">
        <v>3340</v>
      </c>
      <c r="B1749" s="5">
        <v>38</v>
      </c>
      <c r="C1749" s="5"/>
    </row>
    <row r="1750" spans="1:3" x14ac:dyDescent="0.25">
      <c r="A1750" s="10">
        <v>3341</v>
      </c>
      <c r="B1750" s="5">
        <v>28</v>
      </c>
      <c r="C1750" s="5"/>
    </row>
    <row r="1751" spans="1:3" x14ac:dyDescent="0.25">
      <c r="A1751" s="10">
        <v>3342</v>
      </c>
      <c r="B1751" s="5">
        <v>78</v>
      </c>
      <c r="C1751" s="5"/>
    </row>
    <row r="1752" spans="1:3" x14ac:dyDescent="0.25">
      <c r="A1752" s="10">
        <v>3343</v>
      </c>
      <c r="B1752" s="5">
        <v>23</v>
      </c>
      <c r="C1752" s="5"/>
    </row>
    <row r="1753" spans="1:3" x14ac:dyDescent="0.25">
      <c r="A1753" s="10">
        <v>3344</v>
      </c>
      <c r="B1753" s="5">
        <v>40</v>
      </c>
      <c r="C1753" s="5"/>
    </row>
    <row r="1754" spans="1:3" x14ac:dyDescent="0.25">
      <c r="A1754" s="10">
        <v>3345</v>
      </c>
      <c r="B1754" s="5">
        <v>13</v>
      </c>
      <c r="C1754" s="5"/>
    </row>
    <row r="1755" spans="1:3" x14ac:dyDescent="0.25">
      <c r="A1755" s="10">
        <v>3346</v>
      </c>
      <c r="B1755" s="5">
        <v>18</v>
      </c>
      <c r="C1755" s="5"/>
    </row>
    <row r="1756" spans="1:3" x14ac:dyDescent="0.25">
      <c r="A1756" s="10">
        <v>3347</v>
      </c>
      <c r="B1756" s="5">
        <v>22</v>
      </c>
      <c r="C1756" s="5"/>
    </row>
    <row r="1757" spans="1:3" x14ac:dyDescent="0.25">
      <c r="A1757" s="10">
        <v>3348</v>
      </c>
      <c r="B1757" s="5">
        <v>79</v>
      </c>
      <c r="C1757" s="5"/>
    </row>
    <row r="1758" spans="1:3" x14ac:dyDescent="0.25">
      <c r="A1758" s="10">
        <v>3349</v>
      </c>
      <c r="B1758" s="5">
        <v>14</v>
      </c>
      <c r="C1758" s="5"/>
    </row>
    <row r="1759" spans="1:3" x14ac:dyDescent="0.25">
      <c r="A1759" s="10">
        <v>3350</v>
      </c>
      <c r="B1759" s="5">
        <v>51</v>
      </c>
      <c r="C1759" s="5"/>
    </row>
    <row r="1760" spans="1:3" x14ac:dyDescent="0.25">
      <c r="A1760" s="10">
        <v>3351</v>
      </c>
      <c r="B1760" s="5">
        <v>54</v>
      </c>
      <c r="C1760" s="5"/>
    </row>
    <row r="1761" spans="1:3" x14ac:dyDescent="0.25">
      <c r="A1761" s="10">
        <v>3352</v>
      </c>
      <c r="B1761" s="5">
        <v>70</v>
      </c>
      <c r="C1761" s="5"/>
    </row>
    <row r="1762" spans="1:3" x14ac:dyDescent="0.25">
      <c r="A1762" s="10">
        <v>3353</v>
      </c>
      <c r="B1762" s="5">
        <v>44</v>
      </c>
      <c r="C1762" s="5"/>
    </row>
    <row r="1763" spans="1:3" x14ac:dyDescent="0.25">
      <c r="A1763" s="10">
        <v>3354</v>
      </c>
      <c r="B1763" s="5">
        <v>55</v>
      </c>
      <c r="C1763" s="5"/>
    </row>
    <row r="1764" spans="1:3" x14ac:dyDescent="0.25">
      <c r="A1764" s="10">
        <v>3355</v>
      </c>
      <c r="B1764" s="5">
        <v>15</v>
      </c>
      <c r="C1764" s="5"/>
    </row>
    <row r="1765" spans="1:3" x14ac:dyDescent="0.25">
      <c r="A1765" s="10">
        <v>3356</v>
      </c>
      <c r="B1765" s="5">
        <v>27</v>
      </c>
      <c r="C1765" s="5"/>
    </row>
    <row r="1766" spans="1:3" x14ac:dyDescent="0.25">
      <c r="A1766" s="10">
        <v>3357</v>
      </c>
      <c r="B1766" s="5">
        <v>21</v>
      </c>
      <c r="C1766" s="5"/>
    </row>
    <row r="1767" spans="1:3" x14ac:dyDescent="0.25">
      <c r="A1767" s="10">
        <v>3358</v>
      </c>
      <c r="B1767" s="5">
        <v>162</v>
      </c>
      <c r="C1767" s="5"/>
    </row>
    <row r="1768" spans="1:3" x14ac:dyDescent="0.25">
      <c r="A1768" s="10">
        <v>3359</v>
      </c>
      <c r="B1768" s="5">
        <v>23</v>
      </c>
      <c r="C1768" s="5"/>
    </row>
    <row r="1769" spans="1:3" x14ac:dyDescent="0.25">
      <c r="A1769" s="10">
        <v>3360</v>
      </c>
      <c r="B1769" s="5">
        <v>72</v>
      </c>
      <c r="C1769" s="5"/>
    </row>
    <row r="1770" spans="1:3" x14ac:dyDescent="0.25">
      <c r="A1770" s="10">
        <v>3361</v>
      </c>
      <c r="B1770" s="5">
        <v>68</v>
      </c>
      <c r="C1770" s="5"/>
    </row>
    <row r="1771" spans="1:3" x14ac:dyDescent="0.25">
      <c r="A1771" s="10">
        <v>3362</v>
      </c>
      <c r="B1771" s="5">
        <v>20</v>
      </c>
      <c r="C1771" s="5"/>
    </row>
    <row r="1772" spans="1:3" x14ac:dyDescent="0.25">
      <c r="A1772" s="10">
        <v>3363</v>
      </c>
      <c r="B1772" s="5">
        <v>26</v>
      </c>
      <c r="C1772" s="5"/>
    </row>
    <row r="1773" spans="1:3" x14ac:dyDescent="0.25">
      <c r="A1773" s="10">
        <v>3364</v>
      </c>
      <c r="B1773" s="5">
        <v>72</v>
      </c>
      <c r="C1773" s="5"/>
    </row>
    <row r="1774" spans="1:3" x14ac:dyDescent="0.25">
      <c r="A1774" s="10">
        <v>3365</v>
      </c>
      <c r="B1774" s="5">
        <v>3</v>
      </c>
      <c r="C1774" s="5"/>
    </row>
    <row r="1775" spans="1:3" x14ac:dyDescent="0.25">
      <c r="A1775" s="10">
        <v>3366</v>
      </c>
      <c r="B1775" s="5">
        <v>18</v>
      </c>
      <c r="C1775" s="5"/>
    </row>
    <row r="1776" spans="1:3" x14ac:dyDescent="0.25">
      <c r="A1776" s="10">
        <v>3367</v>
      </c>
      <c r="B1776" s="5">
        <v>30</v>
      </c>
      <c r="C1776" s="5"/>
    </row>
    <row r="1777" spans="1:3" x14ac:dyDescent="0.25">
      <c r="A1777" s="10">
        <v>3368</v>
      </c>
      <c r="B1777" s="5">
        <v>23</v>
      </c>
      <c r="C1777" s="5"/>
    </row>
    <row r="1778" spans="1:3" x14ac:dyDescent="0.25">
      <c r="A1778" s="10">
        <v>3369</v>
      </c>
      <c r="B1778" s="5">
        <v>54</v>
      </c>
      <c r="C1778" s="5"/>
    </row>
    <row r="1779" spans="1:3" x14ac:dyDescent="0.25">
      <c r="A1779" s="10">
        <v>3370</v>
      </c>
      <c r="B1779" s="5">
        <v>26</v>
      </c>
      <c r="C1779" s="5"/>
    </row>
    <row r="1780" spans="1:3" x14ac:dyDescent="0.25">
      <c r="A1780" s="10">
        <v>3371</v>
      </c>
      <c r="B1780" s="5">
        <v>9</v>
      </c>
      <c r="C1780" s="5"/>
    </row>
    <row r="1781" spans="1:3" x14ac:dyDescent="0.25">
      <c r="A1781" s="10">
        <v>3372</v>
      </c>
      <c r="B1781" s="5">
        <v>27</v>
      </c>
      <c r="C1781" s="5"/>
    </row>
    <row r="1782" spans="1:3" x14ac:dyDescent="0.25">
      <c r="A1782" s="10">
        <v>3373</v>
      </c>
      <c r="B1782" s="5">
        <v>30</v>
      </c>
      <c r="C1782" s="5"/>
    </row>
    <row r="1783" spans="1:3" x14ac:dyDescent="0.25">
      <c r="A1783" s="10">
        <v>3374</v>
      </c>
      <c r="B1783" s="5">
        <v>52</v>
      </c>
      <c r="C1783" s="5"/>
    </row>
    <row r="1784" spans="1:3" x14ac:dyDescent="0.25">
      <c r="A1784" s="10">
        <v>3375</v>
      </c>
      <c r="B1784" s="5">
        <v>17</v>
      </c>
      <c r="C1784" s="5"/>
    </row>
    <row r="1785" spans="1:3" x14ac:dyDescent="0.25">
      <c r="A1785" s="10">
        <v>3376</v>
      </c>
      <c r="B1785" s="5">
        <v>19</v>
      </c>
      <c r="C1785" s="5"/>
    </row>
    <row r="1786" spans="1:3" x14ac:dyDescent="0.25">
      <c r="A1786" s="10">
        <v>3377</v>
      </c>
      <c r="B1786" s="5">
        <v>77</v>
      </c>
      <c r="C1786" s="5"/>
    </row>
    <row r="1787" spans="1:3" x14ac:dyDescent="0.25">
      <c r="A1787" s="10">
        <v>3378</v>
      </c>
      <c r="B1787" s="5">
        <v>21</v>
      </c>
      <c r="C1787" s="5"/>
    </row>
    <row r="1788" spans="1:3" x14ac:dyDescent="0.25">
      <c r="A1788" s="10">
        <v>3379</v>
      </c>
      <c r="B1788" s="5">
        <v>38</v>
      </c>
      <c r="C1788" s="5"/>
    </row>
    <row r="1789" spans="1:3" x14ac:dyDescent="0.25">
      <c r="A1789" s="10">
        <v>3380</v>
      </c>
      <c r="B1789" s="5">
        <v>28</v>
      </c>
      <c r="C1789" s="5"/>
    </row>
    <row r="1790" spans="1:3" x14ac:dyDescent="0.25">
      <c r="A1790" s="10">
        <v>3381</v>
      </c>
      <c r="B1790" s="5">
        <v>48</v>
      </c>
      <c r="C1790" s="5"/>
    </row>
    <row r="1791" spans="1:3" x14ac:dyDescent="0.25">
      <c r="A1791" s="10">
        <v>3382</v>
      </c>
      <c r="B1791" s="5">
        <v>46</v>
      </c>
      <c r="C1791" s="5"/>
    </row>
    <row r="1792" spans="1:3" x14ac:dyDescent="0.25">
      <c r="A1792" s="10">
        <v>3383</v>
      </c>
      <c r="B1792" s="5">
        <v>30</v>
      </c>
      <c r="C1792" s="5"/>
    </row>
    <row r="1793" spans="1:3" x14ac:dyDescent="0.25">
      <c r="A1793" s="10">
        <v>3384</v>
      </c>
      <c r="B1793" s="5">
        <v>64</v>
      </c>
      <c r="C1793" s="5"/>
    </row>
    <row r="1794" spans="1:3" x14ac:dyDescent="0.25">
      <c r="A1794" s="10">
        <v>3385</v>
      </c>
      <c r="B1794" s="5">
        <v>15</v>
      </c>
      <c r="C1794" s="5"/>
    </row>
    <row r="1795" spans="1:3" x14ac:dyDescent="0.25">
      <c r="A1795" s="10">
        <v>3386</v>
      </c>
      <c r="B1795" s="5">
        <v>41</v>
      </c>
      <c r="C1795" s="5"/>
    </row>
    <row r="1796" spans="1:3" x14ac:dyDescent="0.25">
      <c r="A1796" s="10">
        <v>3387</v>
      </c>
      <c r="B1796" s="5">
        <v>35</v>
      </c>
      <c r="C1796" s="5"/>
    </row>
    <row r="1797" spans="1:3" x14ac:dyDescent="0.25">
      <c r="A1797" s="10">
        <v>3388</v>
      </c>
      <c r="B1797" s="5">
        <v>45</v>
      </c>
      <c r="C1797" s="5"/>
    </row>
    <row r="1798" spans="1:3" x14ac:dyDescent="0.25">
      <c r="A1798" s="10">
        <v>3389</v>
      </c>
      <c r="B1798" s="5">
        <v>62</v>
      </c>
      <c r="C1798" s="5"/>
    </row>
    <row r="1799" spans="1:3" x14ac:dyDescent="0.25">
      <c r="A1799" s="10">
        <v>3390</v>
      </c>
      <c r="B1799" s="5">
        <v>22</v>
      </c>
      <c r="C1799" s="5"/>
    </row>
    <row r="1800" spans="1:3" x14ac:dyDescent="0.25">
      <c r="A1800" s="10">
        <v>3391</v>
      </c>
      <c r="B1800" s="5">
        <v>18</v>
      </c>
      <c r="C1800" s="5"/>
    </row>
    <row r="1801" spans="1:3" x14ac:dyDescent="0.25">
      <c r="A1801" s="10">
        <v>3392</v>
      </c>
      <c r="B1801" s="5">
        <v>12</v>
      </c>
      <c r="C1801" s="5"/>
    </row>
    <row r="1802" spans="1:3" x14ac:dyDescent="0.25">
      <c r="A1802" s="10">
        <v>3393</v>
      </c>
      <c r="B1802" s="5">
        <v>44</v>
      </c>
      <c r="C1802" s="5"/>
    </row>
    <row r="1803" spans="1:3" x14ac:dyDescent="0.25">
      <c r="A1803" s="10">
        <v>3394</v>
      </c>
      <c r="B1803" s="5">
        <v>27</v>
      </c>
      <c r="C1803" s="5"/>
    </row>
    <row r="1804" spans="1:3" x14ac:dyDescent="0.25">
      <c r="A1804" s="10">
        <v>3395</v>
      </c>
      <c r="B1804" s="5">
        <v>38</v>
      </c>
      <c r="C1804" s="5"/>
    </row>
    <row r="1805" spans="1:3" x14ac:dyDescent="0.25">
      <c r="A1805" s="10">
        <v>3396</v>
      </c>
      <c r="B1805" s="5">
        <v>28</v>
      </c>
      <c r="C1805" s="5"/>
    </row>
    <row r="1806" spans="1:3" x14ac:dyDescent="0.25">
      <c r="A1806" s="10">
        <v>3397</v>
      </c>
      <c r="B1806" s="5">
        <v>24</v>
      </c>
      <c r="C1806" s="5"/>
    </row>
    <row r="1807" spans="1:3" x14ac:dyDescent="0.25">
      <c r="A1807" s="10">
        <v>3398</v>
      </c>
      <c r="B1807" s="5">
        <v>65</v>
      </c>
      <c r="C1807" s="5"/>
    </row>
    <row r="1808" spans="1:3" x14ac:dyDescent="0.25">
      <c r="A1808" s="10">
        <v>3399</v>
      </c>
      <c r="B1808" s="5">
        <v>46</v>
      </c>
      <c r="C1808" s="5"/>
    </row>
    <row r="1809" spans="1:3" x14ac:dyDescent="0.25">
      <c r="A1809" s="10">
        <v>3400</v>
      </c>
      <c r="B1809" s="5">
        <v>85</v>
      </c>
      <c r="C1809" s="5"/>
    </row>
    <row r="1810" spans="1:3" x14ac:dyDescent="0.25">
      <c r="A1810" s="10">
        <v>3401</v>
      </c>
      <c r="B1810" s="5">
        <v>66</v>
      </c>
      <c r="C1810" s="5"/>
    </row>
    <row r="1811" spans="1:3" x14ac:dyDescent="0.25">
      <c r="A1811" s="10">
        <v>3402</v>
      </c>
      <c r="B1811" s="5">
        <v>165</v>
      </c>
      <c r="C1811" s="5"/>
    </row>
    <row r="1812" spans="1:3" x14ac:dyDescent="0.25">
      <c r="A1812" s="10">
        <v>3403</v>
      </c>
      <c r="B1812" s="5">
        <v>17</v>
      </c>
      <c r="C1812" s="5"/>
    </row>
    <row r="1813" spans="1:3" x14ac:dyDescent="0.25">
      <c r="A1813" s="10">
        <v>3404</v>
      </c>
      <c r="B1813" s="5">
        <v>3</v>
      </c>
      <c r="C1813" s="5"/>
    </row>
    <row r="1814" spans="1:3" x14ac:dyDescent="0.25">
      <c r="A1814" s="10">
        <v>3405</v>
      </c>
      <c r="B1814" s="5">
        <v>17</v>
      </c>
      <c r="C1814" s="5"/>
    </row>
    <row r="1815" spans="1:3" x14ac:dyDescent="0.25">
      <c r="A1815" s="10">
        <v>3406</v>
      </c>
      <c r="B1815" s="5">
        <v>91</v>
      </c>
      <c r="C1815" s="5"/>
    </row>
    <row r="1816" spans="1:3" x14ac:dyDescent="0.25">
      <c r="A1816" s="10">
        <v>3407</v>
      </c>
      <c r="B1816" s="5">
        <v>67</v>
      </c>
      <c r="C1816" s="5"/>
    </row>
    <row r="1817" spans="1:3" x14ac:dyDescent="0.25">
      <c r="A1817" s="10">
        <v>3408</v>
      </c>
      <c r="B1817" s="5">
        <v>18</v>
      </c>
      <c r="C1817" s="5"/>
    </row>
    <row r="1818" spans="1:3" x14ac:dyDescent="0.25">
      <c r="A1818" s="10">
        <v>3409</v>
      </c>
      <c r="B1818" s="5">
        <v>21</v>
      </c>
      <c r="C1818" s="5"/>
    </row>
    <row r="1819" spans="1:3" x14ac:dyDescent="0.25">
      <c r="A1819" s="10">
        <v>3410</v>
      </c>
      <c r="B1819" s="5">
        <v>40</v>
      </c>
      <c r="C1819" s="5"/>
    </row>
    <row r="1820" spans="1:3" x14ac:dyDescent="0.25">
      <c r="A1820" s="10">
        <v>3411</v>
      </c>
      <c r="B1820" s="5">
        <v>78</v>
      </c>
      <c r="C1820" s="5"/>
    </row>
    <row r="1821" spans="1:3" x14ac:dyDescent="0.25">
      <c r="A1821" s="10">
        <v>3412</v>
      </c>
      <c r="B1821" s="5">
        <v>26</v>
      </c>
      <c r="C1821" s="5"/>
    </row>
    <row r="1822" spans="1:3" x14ac:dyDescent="0.25">
      <c r="A1822" s="10">
        <v>3413</v>
      </c>
      <c r="B1822" s="5">
        <v>14</v>
      </c>
      <c r="C1822" s="5"/>
    </row>
    <row r="1823" spans="1:3" x14ac:dyDescent="0.25">
      <c r="A1823" s="10">
        <v>3414</v>
      </c>
      <c r="B1823" s="5">
        <v>44</v>
      </c>
      <c r="C1823" s="5"/>
    </row>
    <row r="1824" spans="1:3" x14ac:dyDescent="0.25">
      <c r="A1824" s="10">
        <v>3415</v>
      </c>
      <c r="B1824" s="5">
        <v>9</v>
      </c>
      <c r="C1824" s="5"/>
    </row>
    <row r="1825" spans="1:3" x14ac:dyDescent="0.25">
      <c r="A1825" s="10">
        <v>3416</v>
      </c>
      <c r="B1825" s="5">
        <v>30</v>
      </c>
      <c r="C1825" s="5"/>
    </row>
    <row r="1826" spans="1:3" x14ac:dyDescent="0.25">
      <c r="A1826" s="10">
        <v>3417</v>
      </c>
      <c r="B1826" s="5">
        <v>45</v>
      </c>
      <c r="C1826" s="5"/>
    </row>
    <row r="1827" spans="1:3" x14ac:dyDescent="0.25">
      <c r="A1827" s="10">
        <v>3418</v>
      </c>
      <c r="B1827" s="5">
        <v>56</v>
      </c>
      <c r="C1827" s="5"/>
    </row>
    <row r="1828" spans="1:3" x14ac:dyDescent="0.25">
      <c r="A1828" s="10">
        <v>3419</v>
      </c>
      <c r="B1828" s="5">
        <v>46</v>
      </c>
      <c r="C1828" s="5"/>
    </row>
    <row r="1829" spans="1:3" x14ac:dyDescent="0.25">
      <c r="A1829" s="10">
        <v>3420</v>
      </c>
      <c r="B1829" s="5">
        <v>34</v>
      </c>
      <c r="C1829" s="5"/>
    </row>
    <row r="1830" spans="1:3" x14ac:dyDescent="0.25">
      <c r="A1830" s="10">
        <v>3421</v>
      </c>
      <c r="B1830" s="5">
        <v>98</v>
      </c>
      <c r="C1830" s="5"/>
    </row>
    <row r="1831" spans="1:3" x14ac:dyDescent="0.25">
      <c r="A1831" s="10">
        <v>3422</v>
      </c>
      <c r="B1831" s="5">
        <v>46</v>
      </c>
      <c r="C1831" s="5"/>
    </row>
    <row r="1832" spans="1:3" x14ac:dyDescent="0.25">
      <c r="A1832" s="10">
        <v>3423</v>
      </c>
      <c r="B1832" s="5">
        <v>10</v>
      </c>
      <c r="C1832" s="5"/>
    </row>
    <row r="1833" spans="1:3" x14ac:dyDescent="0.25">
      <c r="A1833" s="10">
        <v>3424</v>
      </c>
      <c r="B1833" s="5">
        <v>76</v>
      </c>
      <c r="C1833" s="5"/>
    </row>
    <row r="1834" spans="1:3" x14ac:dyDescent="0.25">
      <c r="A1834" s="10">
        <v>3425</v>
      </c>
      <c r="B1834" s="5">
        <v>104</v>
      </c>
      <c r="C1834" s="5"/>
    </row>
    <row r="1835" spans="1:3" x14ac:dyDescent="0.25">
      <c r="A1835" s="10">
        <v>3426</v>
      </c>
      <c r="B1835" s="5">
        <v>87</v>
      </c>
      <c r="C1835" s="5"/>
    </row>
    <row r="1836" spans="1:3" x14ac:dyDescent="0.25">
      <c r="A1836" s="10">
        <v>3427</v>
      </c>
      <c r="B1836" s="5">
        <v>29</v>
      </c>
      <c r="C1836" s="5"/>
    </row>
    <row r="1837" spans="1:3" x14ac:dyDescent="0.25">
      <c r="A1837" s="10">
        <v>3428</v>
      </c>
      <c r="B1837" s="5">
        <v>51</v>
      </c>
      <c r="C1837" s="5"/>
    </row>
    <row r="1838" spans="1:3" x14ac:dyDescent="0.25">
      <c r="A1838" s="10">
        <v>3429</v>
      </c>
      <c r="B1838" s="5">
        <v>12</v>
      </c>
      <c r="C1838" s="5"/>
    </row>
    <row r="1839" spans="1:3" x14ac:dyDescent="0.25">
      <c r="A1839" s="10">
        <v>3430</v>
      </c>
      <c r="B1839" s="5">
        <v>72</v>
      </c>
      <c r="C1839" s="5"/>
    </row>
    <row r="1840" spans="1:3" x14ac:dyDescent="0.25">
      <c r="A1840" s="10">
        <v>3431</v>
      </c>
      <c r="B1840" s="5">
        <v>21</v>
      </c>
      <c r="C1840" s="5"/>
    </row>
    <row r="1841" spans="1:3" x14ac:dyDescent="0.25">
      <c r="A1841" s="10">
        <v>3432</v>
      </c>
      <c r="B1841" s="5">
        <v>42</v>
      </c>
      <c r="C1841" s="5"/>
    </row>
    <row r="1842" spans="1:3" x14ac:dyDescent="0.25">
      <c r="A1842" s="10">
        <v>3433</v>
      </c>
      <c r="B1842" s="5">
        <v>71</v>
      </c>
      <c r="C1842" s="5"/>
    </row>
    <row r="1843" spans="1:3" x14ac:dyDescent="0.25">
      <c r="A1843" s="10">
        <v>3434</v>
      </c>
      <c r="B1843" s="5">
        <v>168</v>
      </c>
      <c r="C1843" s="5"/>
    </row>
    <row r="1844" spans="1:3" x14ac:dyDescent="0.25">
      <c r="A1844" s="10">
        <v>3435</v>
      </c>
      <c r="B1844" s="5">
        <v>19</v>
      </c>
      <c r="C1844" s="5"/>
    </row>
    <row r="1845" spans="1:3" x14ac:dyDescent="0.25">
      <c r="A1845" s="10">
        <v>3436</v>
      </c>
      <c r="B1845" s="5">
        <v>37</v>
      </c>
      <c r="C1845" s="5"/>
    </row>
    <row r="1846" spans="1:3" x14ac:dyDescent="0.25">
      <c r="A1846" s="10">
        <v>3437</v>
      </c>
      <c r="B1846" s="5">
        <v>36</v>
      </c>
      <c r="C1846" s="5"/>
    </row>
    <row r="1847" spans="1:3" x14ac:dyDescent="0.25">
      <c r="A1847" s="10">
        <v>3438</v>
      </c>
      <c r="B1847" s="5">
        <v>14</v>
      </c>
      <c r="C1847" s="5"/>
    </row>
    <row r="1848" spans="1:3" x14ac:dyDescent="0.25">
      <c r="A1848" s="10">
        <v>3439</v>
      </c>
      <c r="B1848" s="5">
        <v>18</v>
      </c>
      <c r="C1848" s="5"/>
    </row>
    <row r="1849" spans="1:3" x14ac:dyDescent="0.25">
      <c r="A1849" s="10">
        <v>3440</v>
      </c>
      <c r="B1849" s="5">
        <v>82</v>
      </c>
      <c r="C1849" s="5"/>
    </row>
    <row r="1850" spans="1:3" x14ac:dyDescent="0.25">
      <c r="A1850" s="10">
        <v>3441</v>
      </c>
      <c r="B1850" s="5">
        <v>43</v>
      </c>
      <c r="C1850" s="5"/>
    </row>
    <row r="1851" spans="1:3" x14ac:dyDescent="0.25">
      <c r="A1851" s="10">
        <v>3442</v>
      </c>
      <c r="B1851" s="5">
        <v>8</v>
      </c>
      <c r="C1851" s="5"/>
    </row>
    <row r="1852" spans="1:3" x14ac:dyDescent="0.25">
      <c r="A1852" s="10">
        <v>3443</v>
      </c>
      <c r="B1852" s="5">
        <v>45</v>
      </c>
      <c r="C1852" s="5"/>
    </row>
    <row r="1853" spans="1:3" x14ac:dyDescent="0.25">
      <c r="A1853" s="10">
        <v>3444</v>
      </c>
      <c r="B1853" s="5">
        <v>20</v>
      </c>
      <c r="C1853" s="5"/>
    </row>
    <row r="1854" spans="1:3" x14ac:dyDescent="0.25">
      <c r="A1854" s="10">
        <v>3445</v>
      </c>
      <c r="B1854" s="5">
        <v>31</v>
      </c>
      <c r="C1854" s="5"/>
    </row>
    <row r="1855" spans="1:3" x14ac:dyDescent="0.25">
      <c r="A1855" s="10">
        <v>3446</v>
      </c>
      <c r="B1855" s="5">
        <v>25</v>
      </c>
      <c r="C1855" s="5"/>
    </row>
    <row r="1856" spans="1:3" x14ac:dyDescent="0.25">
      <c r="A1856" s="10">
        <v>3447</v>
      </c>
      <c r="B1856" s="5">
        <v>14</v>
      </c>
      <c r="C1856" s="5"/>
    </row>
    <row r="1857" spans="1:3" x14ac:dyDescent="0.25">
      <c r="A1857" s="10">
        <v>3448</v>
      </c>
      <c r="B1857" s="5">
        <v>45</v>
      </c>
      <c r="C1857" s="5"/>
    </row>
    <row r="1858" spans="1:3" x14ac:dyDescent="0.25">
      <c r="A1858" s="10">
        <v>3449</v>
      </c>
      <c r="B1858" s="5">
        <v>20</v>
      </c>
      <c r="C1858" s="5"/>
    </row>
    <row r="1859" spans="1:3" x14ac:dyDescent="0.25">
      <c r="A1859" s="10">
        <v>3450</v>
      </c>
      <c r="B1859" s="5">
        <v>39</v>
      </c>
      <c r="C1859" s="5"/>
    </row>
    <row r="1860" spans="1:3" x14ac:dyDescent="0.25">
      <c r="A1860" s="10">
        <v>3451</v>
      </c>
      <c r="B1860" s="5">
        <v>16</v>
      </c>
      <c r="C1860" s="5"/>
    </row>
    <row r="1861" spans="1:3" x14ac:dyDescent="0.25">
      <c r="A1861" s="10">
        <v>3452</v>
      </c>
      <c r="B1861" s="5">
        <v>37</v>
      </c>
      <c r="C1861" s="5"/>
    </row>
    <row r="1862" spans="1:3" x14ac:dyDescent="0.25">
      <c r="A1862" s="10">
        <v>3453</v>
      </c>
      <c r="B1862" s="5">
        <v>14</v>
      </c>
      <c r="C1862" s="5"/>
    </row>
    <row r="1863" spans="1:3" x14ac:dyDescent="0.25">
      <c r="A1863" s="10">
        <v>3454</v>
      </c>
      <c r="B1863" s="5">
        <v>21</v>
      </c>
      <c r="C1863" s="5"/>
    </row>
    <row r="1864" spans="1:3" x14ac:dyDescent="0.25">
      <c r="A1864" s="10">
        <v>3455</v>
      </c>
      <c r="B1864" s="5">
        <v>69</v>
      </c>
      <c r="C1864" s="5"/>
    </row>
    <row r="1865" spans="1:3" x14ac:dyDescent="0.25">
      <c r="A1865" s="10">
        <v>3456</v>
      </c>
      <c r="B1865" s="5">
        <v>16</v>
      </c>
      <c r="C1865" s="5"/>
    </row>
    <row r="1866" spans="1:3" x14ac:dyDescent="0.25">
      <c r="A1866" s="10">
        <v>3457</v>
      </c>
      <c r="B1866" s="5">
        <v>55</v>
      </c>
      <c r="C1866" s="5"/>
    </row>
    <row r="1867" spans="1:3" x14ac:dyDescent="0.25">
      <c r="A1867" s="10">
        <v>3458</v>
      </c>
      <c r="B1867" s="5">
        <v>27</v>
      </c>
      <c r="C1867" s="5"/>
    </row>
    <row r="1868" spans="1:3" x14ac:dyDescent="0.25">
      <c r="A1868" s="10">
        <v>3459</v>
      </c>
      <c r="B1868" s="5">
        <v>36</v>
      </c>
      <c r="C1868" s="5"/>
    </row>
    <row r="1869" spans="1:3" x14ac:dyDescent="0.25">
      <c r="A1869" s="10">
        <v>3460</v>
      </c>
      <c r="B1869" s="5">
        <v>19</v>
      </c>
      <c r="C1869" s="5"/>
    </row>
    <row r="1870" spans="1:3" x14ac:dyDescent="0.25">
      <c r="A1870" s="10">
        <v>3461</v>
      </c>
      <c r="B1870" s="5">
        <v>12</v>
      </c>
      <c r="C1870" s="5"/>
    </row>
    <row r="1871" spans="1:3" x14ac:dyDescent="0.25">
      <c r="A1871" s="10">
        <v>3462</v>
      </c>
      <c r="B1871" s="5">
        <v>17</v>
      </c>
      <c r="C1871" s="5"/>
    </row>
    <row r="1872" spans="1:3" x14ac:dyDescent="0.25">
      <c r="A1872" s="10">
        <v>3463</v>
      </c>
      <c r="B1872" s="5">
        <v>114</v>
      </c>
      <c r="C1872" s="5"/>
    </row>
    <row r="1873" spans="1:3" x14ac:dyDescent="0.25">
      <c r="A1873" s="10">
        <v>3464</v>
      </c>
      <c r="B1873" s="5">
        <v>93</v>
      </c>
      <c r="C1873" s="5"/>
    </row>
    <row r="1874" spans="1:3" x14ac:dyDescent="0.25">
      <c r="A1874" s="10">
        <v>3465</v>
      </c>
      <c r="B1874" s="5">
        <v>36</v>
      </c>
      <c r="C1874" s="5"/>
    </row>
    <row r="1875" spans="1:3" x14ac:dyDescent="0.25">
      <c r="A1875" s="10">
        <v>3466</v>
      </c>
      <c r="B1875" s="5">
        <v>61</v>
      </c>
      <c r="C1875" s="5"/>
    </row>
    <row r="1876" spans="1:3" x14ac:dyDescent="0.25">
      <c r="A1876" s="10">
        <v>3467</v>
      </c>
      <c r="B1876" s="5">
        <v>47</v>
      </c>
      <c r="C1876" s="5"/>
    </row>
    <row r="1877" spans="1:3" x14ac:dyDescent="0.25">
      <c r="A1877" s="10">
        <v>3468</v>
      </c>
      <c r="B1877" s="5">
        <v>17</v>
      </c>
      <c r="C1877" s="5"/>
    </row>
    <row r="1878" spans="1:3" x14ac:dyDescent="0.25">
      <c r="A1878" s="10">
        <v>3469</v>
      </c>
      <c r="B1878" s="5">
        <v>63</v>
      </c>
      <c r="C1878" s="5"/>
    </row>
    <row r="1879" spans="1:3" x14ac:dyDescent="0.25">
      <c r="A1879" s="10">
        <v>3470</v>
      </c>
      <c r="B1879" s="5">
        <v>9</v>
      </c>
      <c r="C1879" s="5"/>
    </row>
    <row r="1880" spans="1:3" x14ac:dyDescent="0.25">
      <c r="A1880" s="10">
        <v>3471</v>
      </c>
      <c r="B1880" s="5">
        <v>30</v>
      </c>
      <c r="C1880" s="5"/>
    </row>
    <row r="1881" spans="1:3" x14ac:dyDescent="0.25">
      <c r="A1881" s="10">
        <v>3472</v>
      </c>
      <c r="B1881" s="5">
        <v>23</v>
      </c>
      <c r="C1881" s="5"/>
    </row>
    <row r="1882" spans="1:3" x14ac:dyDescent="0.25">
      <c r="A1882" s="10">
        <v>3473</v>
      </c>
      <c r="B1882" s="5">
        <v>33</v>
      </c>
      <c r="C1882" s="5"/>
    </row>
    <row r="1883" spans="1:3" x14ac:dyDescent="0.25">
      <c r="A1883" s="10">
        <v>3474</v>
      </c>
      <c r="B1883" s="5">
        <v>39</v>
      </c>
      <c r="C1883" s="5"/>
    </row>
    <row r="1884" spans="1:3" x14ac:dyDescent="0.25">
      <c r="A1884" s="10">
        <v>3475</v>
      </c>
      <c r="B1884" s="5">
        <v>17</v>
      </c>
      <c r="C1884" s="5"/>
    </row>
    <row r="1885" spans="1:3" x14ac:dyDescent="0.25">
      <c r="A1885" s="10">
        <v>3476</v>
      </c>
      <c r="B1885" s="5">
        <v>6</v>
      </c>
      <c r="C1885" s="5"/>
    </row>
    <row r="1886" spans="1:3" x14ac:dyDescent="0.25">
      <c r="A1886" s="10">
        <v>3477</v>
      </c>
      <c r="B1886" s="5">
        <v>39</v>
      </c>
      <c r="C1886" s="5"/>
    </row>
    <row r="1887" spans="1:3" x14ac:dyDescent="0.25">
      <c r="A1887" s="10">
        <v>3478</v>
      </c>
      <c r="B1887" s="5">
        <v>57</v>
      </c>
      <c r="C1887" s="5"/>
    </row>
    <row r="1888" spans="1:3" x14ac:dyDescent="0.25">
      <c r="A1888" s="10">
        <v>3479</v>
      </c>
      <c r="B1888" s="5">
        <v>56</v>
      </c>
      <c r="C1888" s="5"/>
    </row>
    <row r="1889" spans="1:3" x14ac:dyDescent="0.25">
      <c r="A1889" s="10">
        <v>3480</v>
      </c>
      <c r="B1889" s="5">
        <v>13</v>
      </c>
      <c r="C1889" s="5"/>
    </row>
    <row r="1890" spans="1:3" x14ac:dyDescent="0.25">
      <c r="A1890" s="10">
        <v>3481</v>
      </c>
      <c r="B1890" s="5">
        <v>95</v>
      </c>
      <c r="C1890" s="5"/>
    </row>
    <row r="1891" spans="1:3" x14ac:dyDescent="0.25">
      <c r="A1891" s="10">
        <v>3482</v>
      </c>
      <c r="B1891" s="5">
        <v>80</v>
      </c>
      <c r="C1891" s="5"/>
    </row>
    <row r="1892" spans="1:3" x14ac:dyDescent="0.25">
      <c r="A1892" s="10">
        <v>3483</v>
      </c>
      <c r="B1892" s="5">
        <v>133</v>
      </c>
      <c r="C1892" s="5"/>
    </row>
    <row r="1893" spans="1:3" x14ac:dyDescent="0.25">
      <c r="A1893" s="10">
        <v>3484</v>
      </c>
      <c r="B1893" s="5">
        <v>44</v>
      </c>
      <c r="C1893" s="5"/>
    </row>
    <row r="1894" spans="1:3" x14ac:dyDescent="0.25">
      <c r="A1894" s="10">
        <v>3485</v>
      </c>
      <c r="B1894" s="5">
        <v>30</v>
      </c>
      <c r="C1894" s="5"/>
    </row>
    <row r="1895" spans="1:3" x14ac:dyDescent="0.25">
      <c r="A1895" s="10">
        <v>3486</v>
      </c>
      <c r="B1895" s="5">
        <v>56</v>
      </c>
      <c r="C1895" s="5"/>
    </row>
    <row r="1896" spans="1:3" x14ac:dyDescent="0.25">
      <c r="A1896" s="10">
        <v>3487</v>
      </c>
      <c r="B1896" s="5">
        <v>66</v>
      </c>
      <c r="C1896" s="5"/>
    </row>
    <row r="1897" spans="1:3" x14ac:dyDescent="0.25">
      <c r="A1897" s="10">
        <v>3488</v>
      </c>
      <c r="B1897" s="5">
        <v>29</v>
      </c>
      <c r="C1897" s="5"/>
    </row>
    <row r="1898" spans="1:3" x14ac:dyDescent="0.25">
      <c r="A1898" s="10">
        <v>3489</v>
      </c>
      <c r="B1898" s="5">
        <v>72</v>
      </c>
      <c r="C1898" s="5"/>
    </row>
    <row r="1899" spans="1:3" x14ac:dyDescent="0.25">
      <c r="A1899" s="10">
        <v>3490</v>
      </c>
      <c r="B1899" s="5">
        <v>27</v>
      </c>
      <c r="C1899" s="5"/>
    </row>
    <row r="1900" spans="1:3" x14ac:dyDescent="0.25">
      <c r="A1900" s="10">
        <v>3491</v>
      </c>
      <c r="B1900" s="5">
        <v>10</v>
      </c>
      <c r="C1900" s="5"/>
    </row>
    <row r="1901" spans="1:3" x14ac:dyDescent="0.25">
      <c r="A1901" s="10">
        <v>3492</v>
      </c>
      <c r="B1901" s="5">
        <v>35</v>
      </c>
      <c r="C1901" s="5"/>
    </row>
    <row r="1902" spans="1:3" x14ac:dyDescent="0.25">
      <c r="A1902" s="10">
        <v>3493</v>
      </c>
      <c r="B1902" s="5">
        <v>29</v>
      </c>
      <c r="C1902" s="5"/>
    </row>
    <row r="1903" spans="1:3" x14ac:dyDescent="0.25">
      <c r="A1903" s="10">
        <v>3494</v>
      </c>
      <c r="B1903" s="5">
        <v>13</v>
      </c>
      <c r="C1903" s="5"/>
    </row>
    <row r="1904" spans="1:3" x14ac:dyDescent="0.25">
      <c r="A1904" s="10">
        <v>3495</v>
      </c>
      <c r="B1904" s="5">
        <v>72</v>
      </c>
      <c r="C1904" s="5"/>
    </row>
    <row r="1905" spans="1:3" x14ac:dyDescent="0.25">
      <c r="A1905" s="10">
        <v>3496</v>
      </c>
      <c r="B1905" s="5">
        <v>78</v>
      </c>
      <c r="C1905" s="5"/>
    </row>
    <row r="1906" spans="1:3" x14ac:dyDescent="0.25">
      <c r="A1906" s="10">
        <v>3497</v>
      </c>
      <c r="B1906" s="5">
        <v>49</v>
      </c>
      <c r="C1906" s="5"/>
    </row>
    <row r="1907" spans="1:3" x14ac:dyDescent="0.25">
      <c r="A1907" s="10">
        <v>3498</v>
      </c>
      <c r="B1907" s="5">
        <v>42</v>
      </c>
      <c r="C1907" s="5"/>
    </row>
    <row r="1908" spans="1:3" x14ac:dyDescent="0.25">
      <c r="A1908" s="10">
        <v>3499</v>
      </c>
      <c r="B1908" s="5">
        <v>35</v>
      </c>
      <c r="C1908" s="5"/>
    </row>
    <row r="1909" spans="1:3" x14ac:dyDescent="0.25">
      <c r="A1909" s="10">
        <v>3500</v>
      </c>
      <c r="B1909" s="5">
        <v>42</v>
      </c>
      <c r="C1909" s="5"/>
    </row>
    <row r="1910" spans="1:3" x14ac:dyDescent="0.25">
      <c r="A1910" s="10">
        <v>3501</v>
      </c>
      <c r="B1910" s="5">
        <v>42</v>
      </c>
      <c r="C1910" s="5"/>
    </row>
    <row r="1911" spans="1:3" x14ac:dyDescent="0.25">
      <c r="A1911" s="10">
        <v>3502</v>
      </c>
      <c r="B1911" s="5">
        <v>31</v>
      </c>
      <c r="C1911" s="5"/>
    </row>
    <row r="1912" spans="1:3" x14ac:dyDescent="0.25">
      <c r="A1912" s="10">
        <v>3503</v>
      </c>
      <c r="B1912" s="5">
        <v>38</v>
      </c>
      <c r="C1912" s="5"/>
    </row>
    <row r="1913" spans="1:3" x14ac:dyDescent="0.25">
      <c r="A1913" s="10">
        <v>3504</v>
      </c>
      <c r="B1913" s="5">
        <v>8</v>
      </c>
      <c r="C1913" s="5"/>
    </row>
    <row r="1914" spans="1:3" x14ac:dyDescent="0.25">
      <c r="A1914" s="10">
        <v>3505</v>
      </c>
      <c r="B1914" s="5">
        <v>39</v>
      </c>
      <c r="C1914" s="5"/>
    </row>
    <row r="1915" spans="1:3" x14ac:dyDescent="0.25">
      <c r="A1915" s="10">
        <v>3506</v>
      </c>
      <c r="B1915" s="5">
        <v>29</v>
      </c>
      <c r="C1915" s="5"/>
    </row>
    <row r="1916" spans="1:3" x14ac:dyDescent="0.25">
      <c r="A1916" s="10">
        <v>3507</v>
      </c>
      <c r="B1916" s="5">
        <v>72</v>
      </c>
      <c r="C1916" s="5"/>
    </row>
    <row r="1917" spans="1:3" x14ac:dyDescent="0.25">
      <c r="A1917" s="10">
        <v>3508</v>
      </c>
      <c r="B1917" s="5">
        <v>15</v>
      </c>
      <c r="C1917" s="5"/>
    </row>
    <row r="1918" spans="1:3" x14ac:dyDescent="0.25">
      <c r="A1918" s="10">
        <v>3509</v>
      </c>
      <c r="B1918" s="5">
        <v>33</v>
      </c>
      <c r="C1918" s="5"/>
    </row>
    <row r="1919" spans="1:3" x14ac:dyDescent="0.25">
      <c r="A1919" s="10">
        <v>3510</v>
      </c>
      <c r="B1919" s="5">
        <v>15</v>
      </c>
      <c r="C1919" s="5"/>
    </row>
    <row r="1920" spans="1:3" x14ac:dyDescent="0.25">
      <c r="A1920" s="10">
        <v>3511</v>
      </c>
      <c r="B1920" s="5">
        <v>19</v>
      </c>
      <c r="C1920" s="5"/>
    </row>
    <row r="1921" spans="1:3" x14ac:dyDescent="0.25">
      <c r="A1921" s="10">
        <v>3512</v>
      </c>
      <c r="B1921" s="5">
        <v>17</v>
      </c>
      <c r="C1921" s="5"/>
    </row>
    <row r="1922" spans="1:3" x14ac:dyDescent="0.25">
      <c r="A1922" s="10">
        <v>3513</v>
      </c>
      <c r="B1922" s="5">
        <v>44</v>
      </c>
      <c r="C1922" s="5"/>
    </row>
    <row r="1923" spans="1:3" x14ac:dyDescent="0.25">
      <c r="A1923" s="10">
        <v>3514</v>
      </c>
      <c r="B1923" s="5">
        <v>10</v>
      </c>
      <c r="C1923" s="5"/>
    </row>
    <row r="1924" spans="1:3" x14ac:dyDescent="0.25">
      <c r="A1924" s="10">
        <v>3515</v>
      </c>
      <c r="B1924" s="5">
        <v>46</v>
      </c>
      <c r="C1924" s="5"/>
    </row>
    <row r="1925" spans="1:3" x14ac:dyDescent="0.25">
      <c r="A1925" s="10">
        <v>3516</v>
      </c>
      <c r="B1925" s="5">
        <v>11</v>
      </c>
      <c r="C1925" s="5"/>
    </row>
    <row r="1926" spans="1:3" x14ac:dyDescent="0.25">
      <c r="A1926" s="10">
        <v>3517</v>
      </c>
      <c r="B1926" s="5">
        <v>13</v>
      </c>
      <c r="C1926" s="5"/>
    </row>
    <row r="1927" spans="1:3" x14ac:dyDescent="0.25">
      <c r="A1927" s="10">
        <v>3518</v>
      </c>
      <c r="B1927" s="5">
        <v>33</v>
      </c>
      <c r="C1927" s="5"/>
    </row>
    <row r="1928" spans="1:3" x14ac:dyDescent="0.25">
      <c r="A1928" s="10">
        <v>3519</v>
      </c>
      <c r="B1928" s="5">
        <v>28</v>
      </c>
      <c r="C1928" s="5"/>
    </row>
    <row r="1929" spans="1:3" x14ac:dyDescent="0.25">
      <c r="A1929" s="10">
        <v>3520</v>
      </c>
      <c r="B1929" s="5">
        <v>21</v>
      </c>
      <c r="C1929" s="5"/>
    </row>
    <row r="1930" spans="1:3" x14ac:dyDescent="0.25">
      <c r="A1930" s="10">
        <v>3521</v>
      </c>
      <c r="B1930" s="5">
        <v>13</v>
      </c>
      <c r="C1930" s="5"/>
    </row>
    <row r="1931" spans="1:3" x14ac:dyDescent="0.25">
      <c r="A1931" s="10">
        <v>3522</v>
      </c>
      <c r="B1931" s="5">
        <v>34</v>
      </c>
      <c r="C1931" s="5"/>
    </row>
    <row r="1932" spans="1:3" x14ac:dyDescent="0.25">
      <c r="A1932" s="10">
        <v>3523</v>
      </c>
      <c r="B1932" s="5">
        <v>80</v>
      </c>
      <c r="C1932" s="5"/>
    </row>
    <row r="1933" spans="1:3" x14ac:dyDescent="0.25">
      <c r="A1933" s="10">
        <v>3524</v>
      </c>
      <c r="B1933" s="5">
        <v>74</v>
      </c>
      <c r="C1933" s="5"/>
    </row>
    <row r="1934" spans="1:3" x14ac:dyDescent="0.25">
      <c r="A1934" s="10">
        <v>3525</v>
      </c>
      <c r="B1934" s="5">
        <v>7</v>
      </c>
      <c r="C1934" s="5"/>
    </row>
    <row r="1935" spans="1:3" x14ac:dyDescent="0.25">
      <c r="A1935" s="10">
        <v>3526</v>
      </c>
      <c r="B1935" s="5">
        <v>34</v>
      </c>
      <c r="C1935" s="5"/>
    </row>
    <row r="1936" spans="1:3" x14ac:dyDescent="0.25">
      <c r="A1936" s="10">
        <v>3527</v>
      </c>
      <c r="B1936" s="5">
        <v>86</v>
      </c>
      <c r="C1936" s="5"/>
    </row>
    <row r="1937" spans="1:3" x14ac:dyDescent="0.25">
      <c r="A1937" s="10">
        <v>3528</v>
      </c>
      <c r="B1937" s="5">
        <v>37</v>
      </c>
      <c r="C1937" s="5"/>
    </row>
    <row r="1938" spans="1:3" x14ac:dyDescent="0.25">
      <c r="A1938" s="10">
        <v>3529</v>
      </c>
      <c r="B1938" s="5">
        <v>18</v>
      </c>
      <c r="C1938" s="5"/>
    </row>
    <row r="1939" spans="1:3" x14ac:dyDescent="0.25">
      <c r="A1939" s="10">
        <v>3530</v>
      </c>
      <c r="B1939" s="5">
        <v>22</v>
      </c>
      <c r="C1939" s="5"/>
    </row>
    <row r="1940" spans="1:3" x14ac:dyDescent="0.25">
      <c r="A1940" s="10">
        <v>3531</v>
      </c>
      <c r="B1940" s="5">
        <v>26</v>
      </c>
      <c r="C1940" s="5"/>
    </row>
    <row r="1941" spans="1:3" x14ac:dyDescent="0.25">
      <c r="A1941" s="10">
        <v>3532</v>
      </c>
      <c r="B1941" s="5">
        <v>27</v>
      </c>
      <c r="C1941" s="5"/>
    </row>
    <row r="1942" spans="1:3" x14ac:dyDescent="0.25">
      <c r="A1942" s="10">
        <v>3533</v>
      </c>
      <c r="B1942" s="5">
        <v>8</v>
      </c>
      <c r="C1942" s="5"/>
    </row>
    <row r="1943" spans="1:3" x14ac:dyDescent="0.25">
      <c r="A1943" s="10">
        <v>3534</v>
      </c>
      <c r="B1943" s="5">
        <v>204</v>
      </c>
      <c r="C1943" s="5"/>
    </row>
    <row r="1944" spans="1:3" x14ac:dyDescent="0.25">
      <c r="A1944" s="10">
        <v>3535</v>
      </c>
      <c r="B1944" s="5">
        <v>46</v>
      </c>
      <c r="C1944" s="5"/>
    </row>
    <row r="1945" spans="1:3" x14ac:dyDescent="0.25">
      <c r="A1945" s="10">
        <v>3536</v>
      </c>
      <c r="B1945" s="5">
        <v>17</v>
      </c>
      <c r="C1945" s="5"/>
    </row>
    <row r="1946" spans="1:3" x14ac:dyDescent="0.25">
      <c r="A1946" s="10">
        <v>3537</v>
      </c>
      <c r="B1946" s="5">
        <v>28</v>
      </c>
      <c r="C1946" s="5"/>
    </row>
    <row r="1947" spans="1:3" x14ac:dyDescent="0.25">
      <c r="A1947" s="10">
        <v>3538</v>
      </c>
      <c r="B1947" s="5">
        <v>83</v>
      </c>
      <c r="C1947" s="5"/>
    </row>
    <row r="1948" spans="1:3" x14ac:dyDescent="0.25">
      <c r="A1948" s="10">
        <v>3539</v>
      </c>
      <c r="B1948" s="5">
        <v>13</v>
      </c>
      <c r="C1948" s="5"/>
    </row>
    <row r="1949" spans="1:3" x14ac:dyDescent="0.25">
      <c r="A1949" s="10">
        <v>3540</v>
      </c>
      <c r="B1949" s="5">
        <v>8</v>
      </c>
      <c r="C1949" s="5"/>
    </row>
    <row r="1950" spans="1:3" x14ac:dyDescent="0.25">
      <c r="A1950" s="10">
        <v>3541</v>
      </c>
      <c r="B1950" s="5">
        <v>32</v>
      </c>
      <c r="C1950" s="5"/>
    </row>
    <row r="1951" spans="1:3" x14ac:dyDescent="0.25">
      <c r="A1951" s="10">
        <v>3542</v>
      </c>
      <c r="B1951" s="5">
        <v>85</v>
      </c>
      <c r="C1951" s="5"/>
    </row>
    <row r="1952" spans="1:3" x14ac:dyDescent="0.25">
      <c r="A1952" s="10">
        <v>3543</v>
      </c>
      <c r="B1952" s="5">
        <v>29</v>
      </c>
      <c r="C1952" s="5"/>
    </row>
    <row r="1953" spans="1:3" x14ac:dyDescent="0.25">
      <c r="A1953" s="10">
        <v>3544</v>
      </c>
      <c r="B1953" s="5">
        <v>24</v>
      </c>
      <c r="C1953" s="5"/>
    </row>
    <row r="1954" spans="1:3" x14ac:dyDescent="0.25">
      <c r="A1954" s="10">
        <v>3545</v>
      </c>
      <c r="B1954" s="5">
        <v>8</v>
      </c>
      <c r="C1954" s="5"/>
    </row>
    <row r="1955" spans="1:3" x14ac:dyDescent="0.25">
      <c r="A1955" s="10">
        <v>3546</v>
      </c>
      <c r="B1955" s="5">
        <v>19</v>
      </c>
      <c r="C1955" s="5"/>
    </row>
    <row r="1956" spans="1:3" x14ac:dyDescent="0.25">
      <c r="A1956" s="10">
        <v>3547</v>
      </c>
      <c r="B1956" s="5">
        <v>336</v>
      </c>
      <c r="C1956" s="5"/>
    </row>
    <row r="1957" spans="1:3" x14ac:dyDescent="0.25">
      <c r="A1957" s="10">
        <v>3548</v>
      </c>
      <c r="B1957" s="5">
        <v>13</v>
      </c>
      <c r="C1957" s="5"/>
    </row>
    <row r="1958" spans="1:3" x14ac:dyDescent="0.25">
      <c r="A1958" s="10">
        <v>3549</v>
      </c>
      <c r="B1958" s="5">
        <v>42</v>
      </c>
      <c r="C1958" s="5"/>
    </row>
    <row r="1959" spans="1:3" x14ac:dyDescent="0.25">
      <c r="A1959" s="10">
        <v>3550</v>
      </c>
      <c r="B1959" s="5">
        <v>64</v>
      </c>
      <c r="C1959" s="5"/>
    </row>
    <row r="1960" spans="1:3" x14ac:dyDescent="0.25">
      <c r="A1960" s="10">
        <v>3551</v>
      </c>
      <c r="B1960" s="5">
        <v>25</v>
      </c>
      <c r="C1960" s="5"/>
    </row>
    <row r="1961" spans="1:3" x14ac:dyDescent="0.25">
      <c r="A1961" s="10">
        <v>3552</v>
      </c>
      <c r="B1961" s="5">
        <v>20</v>
      </c>
      <c r="C1961" s="5"/>
    </row>
    <row r="1962" spans="1:3" x14ac:dyDescent="0.25">
      <c r="A1962" s="10">
        <v>3553</v>
      </c>
      <c r="B1962" s="5">
        <v>104</v>
      </c>
      <c r="C1962" s="5"/>
    </row>
    <row r="1963" spans="1:3" x14ac:dyDescent="0.25">
      <c r="A1963" s="10">
        <v>3554</v>
      </c>
      <c r="B1963" s="5">
        <v>53</v>
      </c>
      <c r="C1963" s="5"/>
    </row>
    <row r="1964" spans="1:3" x14ac:dyDescent="0.25">
      <c r="A1964" s="10">
        <v>3555</v>
      </c>
      <c r="B1964" s="5">
        <v>14</v>
      </c>
      <c r="C1964" s="5"/>
    </row>
    <row r="1965" spans="1:3" x14ac:dyDescent="0.25">
      <c r="A1965" s="10">
        <v>3556</v>
      </c>
      <c r="B1965" s="5">
        <v>20</v>
      </c>
      <c r="C1965" s="5"/>
    </row>
    <row r="1966" spans="1:3" x14ac:dyDescent="0.25">
      <c r="A1966" s="10">
        <v>3557</v>
      </c>
      <c r="B1966" s="5">
        <v>558</v>
      </c>
      <c r="C1966" s="5"/>
    </row>
    <row r="1967" spans="1:3" x14ac:dyDescent="0.25">
      <c r="A1967" s="10">
        <v>3558</v>
      </c>
      <c r="B1967" s="5">
        <v>22</v>
      </c>
      <c r="C1967" s="5"/>
    </row>
    <row r="1968" spans="1:3" x14ac:dyDescent="0.25">
      <c r="A1968" s="10">
        <v>3559</v>
      </c>
      <c r="B1968" s="5">
        <v>24</v>
      </c>
      <c r="C1968" s="5"/>
    </row>
    <row r="1969" spans="1:3" x14ac:dyDescent="0.25">
      <c r="A1969" s="10">
        <v>3560</v>
      </c>
      <c r="B1969" s="5">
        <v>74</v>
      </c>
      <c r="C1969" s="5"/>
    </row>
    <row r="1970" spans="1:3" x14ac:dyDescent="0.25">
      <c r="A1970" s="10">
        <v>3561</v>
      </c>
      <c r="B1970" s="5">
        <v>54</v>
      </c>
      <c r="C1970" s="5"/>
    </row>
    <row r="1971" spans="1:3" x14ac:dyDescent="0.25">
      <c r="A1971" s="10">
        <v>3562</v>
      </c>
      <c r="B1971" s="5">
        <v>31</v>
      </c>
      <c r="C1971" s="5"/>
    </row>
    <row r="1972" spans="1:3" x14ac:dyDescent="0.25">
      <c r="A1972" s="10">
        <v>3563</v>
      </c>
      <c r="B1972" s="5">
        <v>25</v>
      </c>
      <c r="C1972" s="5"/>
    </row>
    <row r="1973" spans="1:3" x14ac:dyDescent="0.25">
      <c r="A1973" s="10">
        <v>3564</v>
      </c>
      <c r="B1973" s="5">
        <v>17</v>
      </c>
      <c r="C1973" s="5"/>
    </row>
    <row r="1974" spans="1:3" x14ac:dyDescent="0.25">
      <c r="A1974" s="10">
        <v>3565</v>
      </c>
      <c r="B1974" s="5">
        <v>12</v>
      </c>
      <c r="C1974" s="5"/>
    </row>
    <row r="1975" spans="1:3" x14ac:dyDescent="0.25">
      <c r="A1975" s="10">
        <v>3566</v>
      </c>
      <c r="B1975" s="5">
        <v>38</v>
      </c>
      <c r="C1975" s="5"/>
    </row>
    <row r="1976" spans="1:3" x14ac:dyDescent="0.25">
      <c r="A1976" s="10">
        <v>3567</v>
      </c>
      <c r="B1976" s="5">
        <v>41</v>
      </c>
      <c r="C1976" s="5"/>
    </row>
    <row r="1977" spans="1:3" x14ac:dyDescent="0.25">
      <c r="A1977" s="10">
        <v>3568</v>
      </c>
      <c r="B1977" s="5">
        <v>19</v>
      </c>
      <c r="C1977" s="5"/>
    </row>
    <row r="1978" spans="1:3" x14ac:dyDescent="0.25">
      <c r="A1978" s="10">
        <v>3569</v>
      </c>
      <c r="B1978" s="5">
        <v>41</v>
      </c>
      <c r="C1978" s="5"/>
    </row>
    <row r="1979" spans="1:3" x14ac:dyDescent="0.25">
      <c r="A1979" s="10">
        <v>3570</v>
      </c>
      <c r="B1979" s="5">
        <v>26</v>
      </c>
      <c r="C1979" s="5"/>
    </row>
    <row r="1980" spans="1:3" x14ac:dyDescent="0.25">
      <c r="A1980" s="10">
        <v>3571</v>
      </c>
      <c r="B1980" s="5">
        <v>25</v>
      </c>
      <c r="C1980" s="5"/>
    </row>
    <row r="1981" spans="1:3" x14ac:dyDescent="0.25">
      <c r="A1981" s="10">
        <v>3572</v>
      </c>
      <c r="B1981" s="5">
        <v>9</v>
      </c>
      <c r="C1981" s="5"/>
    </row>
    <row r="1982" spans="1:3" x14ac:dyDescent="0.25">
      <c r="A1982" s="10">
        <v>3573</v>
      </c>
      <c r="B1982" s="5">
        <v>78</v>
      </c>
      <c r="C1982" s="5"/>
    </row>
    <row r="1983" spans="1:3" x14ac:dyDescent="0.25">
      <c r="A1983" s="10">
        <v>3574</v>
      </c>
      <c r="B1983" s="5">
        <v>45</v>
      </c>
      <c r="C1983" s="5"/>
    </row>
    <row r="1984" spans="1:3" x14ac:dyDescent="0.25">
      <c r="A1984" s="10">
        <v>3575</v>
      </c>
      <c r="B1984" s="5">
        <v>102</v>
      </c>
      <c r="C1984" s="5"/>
    </row>
    <row r="1985" spans="1:3" x14ac:dyDescent="0.25">
      <c r="A1985" s="10">
        <v>3576</v>
      </c>
      <c r="B1985" s="5">
        <v>5</v>
      </c>
      <c r="C1985" s="5"/>
    </row>
    <row r="1986" spans="1:3" x14ac:dyDescent="0.25">
      <c r="A1986" s="10">
        <v>3577</v>
      </c>
      <c r="B1986" s="5">
        <v>27</v>
      </c>
      <c r="C1986" s="5"/>
    </row>
    <row r="1987" spans="1:3" x14ac:dyDescent="0.25">
      <c r="A1987" s="10">
        <v>3578</v>
      </c>
      <c r="B1987" s="5">
        <v>37</v>
      </c>
      <c r="C1987" s="5"/>
    </row>
    <row r="1988" spans="1:3" x14ac:dyDescent="0.25">
      <c r="A1988" s="10">
        <v>3579</v>
      </c>
      <c r="B1988" s="5">
        <v>14</v>
      </c>
      <c r="C1988" s="5"/>
    </row>
    <row r="1989" spans="1:3" x14ac:dyDescent="0.25">
      <c r="A1989" s="10">
        <v>3580</v>
      </c>
      <c r="B1989" s="5">
        <v>27</v>
      </c>
      <c r="C1989" s="5"/>
    </row>
    <row r="1990" spans="1:3" x14ac:dyDescent="0.25">
      <c r="A1990" s="10">
        <v>3581</v>
      </c>
      <c r="B1990" s="5">
        <v>45</v>
      </c>
      <c r="C1990" s="5"/>
    </row>
    <row r="1991" spans="1:3" x14ac:dyDescent="0.25">
      <c r="A1991" s="10">
        <v>3582</v>
      </c>
      <c r="B1991" s="5">
        <v>49</v>
      </c>
      <c r="C1991" s="5"/>
    </row>
    <row r="1992" spans="1:3" x14ac:dyDescent="0.25">
      <c r="A1992" s="10">
        <v>3583</v>
      </c>
      <c r="B1992" s="5">
        <v>24</v>
      </c>
      <c r="C1992" s="5"/>
    </row>
    <row r="1993" spans="1:3" x14ac:dyDescent="0.25">
      <c r="A1993" s="10">
        <v>3584</v>
      </c>
      <c r="B1993" s="5">
        <v>112</v>
      </c>
      <c r="C1993" s="5"/>
    </row>
    <row r="1994" spans="1:3" x14ac:dyDescent="0.25">
      <c r="A1994" s="10">
        <v>3585</v>
      </c>
      <c r="B1994" s="5">
        <v>23</v>
      </c>
      <c r="C1994" s="5"/>
    </row>
    <row r="1995" spans="1:3" x14ac:dyDescent="0.25">
      <c r="A1995" s="10">
        <v>3586</v>
      </c>
      <c r="B1995" s="5">
        <v>54</v>
      </c>
      <c r="C1995" s="5"/>
    </row>
    <row r="1996" spans="1:3" x14ac:dyDescent="0.25">
      <c r="A1996" s="10">
        <v>3587</v>
      </c>
      <c r="B1996" s="5">
        <v>28</v>
      </c>
      <c r="C1996" s="5"/>
    </row>
    <row r="1997" spans="1:3" x14ac:dyDescent="0.25">
      <c r="A1997" s="10">
        <v>3588</v>
      </c>
      <c r="B1997" s="5">
        <v>11</v>
      </c>
      <c r="C1997" s="5"/>
    </row>
    <row r="1998" spans="1:3" x14ac:dyDescent="0.25">
      <c r="A1998" s="10">
        <v>3589</v>
      </c>
      <c r="B1998" s="5">
        <v>62</v>
      </c>
      <c r="C1998" s="5"/>
    </row>
    <row r="1999" spans="1:3" x14ac:dyDescent="0.25">
      <c r="A1999" s="10">
        <v>3590</v>
      </c>
      <c r="B1999" s="5">
        <v>73</v>
      </c>
      <c r="C1999" s="5"/>
    </row>
    <row r="2000" spans="1:3" x14ac:dyDescent="0.25">
      <c r="A2000" s="10">
        <v>3591</v>
      </c>
      <c r="B2000" s="5">
        <v>18</v>
      </c>
      <c r="C2000" s="5"/>
    </row>
    <row r="2001" spans="1:3" x14ac:dyDescent="0.25">
      <c r="A2001" s="10">
        <v>3592</v>
      </c>
      <c r="B2001" s="5">
        <v>35</v>
      </c>
      <c r="C2001" s="5"/>
    </row>
    <row r="2002" spans="1:3" x14ac:dyDescent="0.25">
      <c r="A2002" s="10">
        <v>3593</v>
      </c>
      <c r="B2002" s="5">
        <v>43</v>
      </c>
      <c r="C2002" s="5"/>
    </row>
    <row r="2003" spans="1:3" x14ac:dyDescent="0.25">
      <c r="A2003" s="10">
        <v>3594</v>
      </c>
      <c r="B2003" s="5">
        <v>36</v>
      </c>
      <c r="C2003" s="5"/>
    </row>
    <row r="2004" spans="1:3" x14ac:dyDescent="0.25">
      <c r="A2004" s="10">
        <v>3595</v>
      </c>
      <c r="B2004" s="5">
        <v>62</v>
      </c>
      <c r="C2004" s="5"/>
    </row>
    <row r="2005" spans="1:3" x14ac:dyDescent="0.25">
      <c r="A2005" s="10">
        <v>3596</v>
      </c>
      <c r="B2005" s="5">
        <v>15</v>
      </c>
      <c r="C2005" s="5"/>
    </row>
    <row r="2006" spans="1:3" x14ac:dyDescent="0.25">
      <c r="A2006" s="10">
        <v>3597</v>
      </c>
      <c r="B2006" s="5">
        <v>33</v>
      </c>
      <c r="C2006" s="5"/>
    </row>
    <row r="2007" spans="1:3" x14ac:dyDescent="0.25">
      <c r="A2007" s="10">
        <v>3598</v>
      </c>
      <c r="B2007" s="5">
        <v>27</v>
      </c>
      <c r="C2007" s="5"/>
    </row>
    <row r="2008" spans="1:3" x14ac:dyDescent="0.25">
      <c r="A2008" s="10">
        <v>3599</v>
      </c>
      <c r="B2008" s="5">
        <v>17</v>
      </c>
      <c r="C2008" s="5"/>
    </row>
    <row r="2009" spans="1:3" x14ac:dyDescent="0.25">
      <c r="A2009" s="10">
        <v>3600</v>
      </c>
      <c r="B2009" s="5">
        <v>4</v>
      </c>
      <c r="C2009" s="5"/>
    </row>
    <row r="2010" spans="1:3" x14ac:dyDescent="0.25">
      <c r="A2010" s="10">
        <v>3601</v>
      </c>
      <c r="B2010" s="5">
        <v>53</v>
      </c>
      <c r="C2010" s="5"/>
    </row>
    <row r="2011" spans="1:3" x14ac:dyDescent="0.25">
      <c r="A2011" s="10">
        <v>3602</v>
      </c>
      <c r="B2011" s="5">
        <v>49</v>
      </c>
      <c r="C2011" s="5"/>
    </row>
    <row r="2012" spans="1:3" x14ac:dyDescent="0.25">
      <c r="A2012" s="10">
        <v>3603</v>
      </c>
      <c r="B2012" s="5">
        <v>57</v>
      </c>
      <c r="C2012" s="5"/>
    </row>
    <row r="2013" spans="1:3" x14ac:dyDescent="0.25">
      <c r="A2013" s="10">
        <v>3604</v>
      </c>
      <c r="B2013" s="5">
        <v>69</v>
      </c>
      <c r="C2013" s="5"/>
    </row>
    <row r="2014" spans="1:3" x14ac:dyDescent="0.25">
      <c r="A2014" s="10">
        <v>3605</v>
      </c>
      <c r="B2014" s="5">
        <v>15</v>
      </c>
      <c r="C2014" s="5"/>
    </row>
    <row r="2015" spans="1:3" x14ac:dyDescent="0.25">
      <c r="A2015" s="10">
        <v>3606</v>
      </c>
      <c r="B2015" s="5">
        <v>64</v>
      </c>
      <c r="C2015" s="5"/>
    </row>
    <row r="2016" spans="1:3" x14ac:dyDescent="0.25">
      <c r="A2016" s="10">
        <v>3607</v>
      </c>
      <c r="B2016" s="5">
        <v>20</v>
      </c>
      <c r="C2016" s="5"/>
    </row>
    <row r="2017" spans="1:3" x14ac:dyDescent="0.25">
      <c r="A2017" s="10">
        <v>3608</v>
      </c>
      <c r="B2017" s="5">
        <v>27</v>
      </c>
      <c r="C2017" s="5"/>
    </row>
    <row r="2018" spans="1:3" x14ac:dyDescent="0.25">
      <c r="A2018" s="10">
        <v>3609</v>
      </c>
      <c r="B2018" s="5">
        <v>21</v>
      </c>
      <c r="C2018" s="5"/>
    </row>
    <row r="2019" spans="1:3" x14ac:dyDescent="0.25">
      <c r="A2019" s="10">
        <v>3610</v>
      </c>
      <c r="B2019" s="5">
        <v>31</v>
      </c>
      <c r="C2019" s="5"/>
    </row>
    <row r="2020" spans="1:3" x14ac:dyDescent="0.25">
      <c r="A2020" s="10">
        <v>3611</v>
      </c>
      <c r="B2020" s="5">
        <v>51</v>
      </c>
      <c r="C2020" s="5"/>
    </row>
    <row r="2021" spans="1:3" x14ac:dyDescent="0.25">
      <c r="A2021" s="10">
        <v>3612</v>
      </c>
      <c r="B2021" s="5">
        <v>57</v>
      </c>
      <c r="C2021" s="5"/>
    </row>
    <row r="2022" spans="1:3" x14ac:dyDescent="0.25">
      <c r="A2022" s="10">
        <v>3613</v>
      </c>
      <c r="B2022" s="5">
        <v>20</v>
      </c>
      <c r="C2022" s="5"/>
    </row>
    <row r="2023" spans="1:3" x14ac:dyDescent="0.25">
      <c r="A2023" s="10">
        <v>3614</v>
      </c>
      <c r="B2023" s="5">
        <v>71</v>
      </c>
      <c r="C2023" s="5"/>
    </row>
    <row r="2024" spans="1:3" x14ac:dyDescent="0.25">
      <c r="A2024" s="10">
        <v>3615</v>
      </c>
      <c r="B2024" s="5">
        <v>72</v>
      </c>
      <c r="C2024" s="5"/>
    </row>
    <row r="2025" spans="1:3" x14ac:dyDescent="0.25">
      <c r="A2025" s="10">
        <v>3616</v>
      </c>
      <c r="B2025" s="5">
        <v>45</v>
      </c>
      <c r="C2025" s="5"/>
    </row>
    <row r="2026" spans="1:3" x14ac:dyDescent="0.25">
      <c r="A2026" s="10">
        <v>3617</v>
      </c>
      <c r="B2026" s="5">
        <v>51</v>
      </c>
      <c r="C2026" s="5"/>
    </row>
    <row r="2027" spans="1:3" x14ac:dyDescent="0.25">
      <c r="A2027" s="10">
        <v>3618</v>
      </c>
      <c r="B2027" s="5">
        <v>56</v>
      </c>
      <c r="C2027" s="5"/>
    </row>
    <row r="2028" spans="1:3" x14ac:dyDescent="0.25">
      <c r="A2028" s="10">
        <v>3619</v>
      </c>
      <c r="B2028" s="5">
        <v>17</v>
      </c>
      <c r="C2028" s="5"/>
    </row>
    <row r="2029" spans="1:3" x14ac:dyDescent="0.25">
      <c r="A2029" s="10">
        <v>3620</v>
      </c>
      <c r="B2029" s="5">
        <v>197</v>
      </c>
      <c r="C2029" s="5"/>
    </row>
    <row r="2030" spans="1:3" x14ac:dyDescent="0.25">
      <c r="A2030" s="10">
        <v>3621</v>
      </c>
      <c r="B2030" s="5">
        <v>70</v>
      </c>
      <c r="C2030" s="5"/>
    </row>
    <row r="2031" spans="1:3" x14ac:dyDescent="0.25">
      <c r="A2031" s="10">
        <v>3622</v>
      </c>
      <c r="B2031" s="5">
        <v>21</v>
      </c>
      <c r="C2031" s="5"/>
    </row>
    <row r="2032" spans="1:3" x14ac:dyDescent="0.25">
      <c r="A2032" s="10">
        <v>3623</v>
      </c>
      <c r="B2032" s="5">
        <v>34</v>
      </c>
      <c r="C2032" s="5"/>
    </row>
    <row r="2033" spans="1:3" x14ac:dyDescent="0.25">
      <c r="A2033" s="10">
        <v>3624</v>
      </c>
      <c r="B2033" s="5">
        <v>39</v>
      </c>
      <c r="C2033" s="5"/>
    </row>
    <row r="2034" spans="1:3" x14ac:dyDescent="0.25">
      <c r="A2034" s="10">
        <v>3625</v>
      </c>
      <c r="B2034" s="5">
        <v>78</v>
      </c>
      <c r="C2034" s="5"/>
    </row>
    <row r="2035" spans="1:3" x14ac:dyDescent="0.25">
      <c r="A2035" s="10">
        <v>3626</v>
      </c>
      <c r="B2035" s="5">
        <v>48</v>
      </c>
      <c r="C2035" s="5"/>
    </row>
    <row r="2036" spans="1:3" x14ac:dyDescent="0.25">
      <c r="A2036" s="10">
        <v>3627</v>
      </c>
      <c r="B2036" s="5">
        <v>29</v>
      </c>
      <c r="C2036" s="5"/>
    </row>
    <row r="2037" spans="1:3" x14ac:dyDescent="0.25">
      <c r="A2037" s="10">
        <v>3648</v>
      </c>
      <c r="B2037" s="5">
        <v>73</v>
      </c>
      <c r="C2037" s="5"/>
    </row>
    <row r="2038" spans="1:3" x14ac:dyDescent="0.25">
      <c r="A2038" s="10">
        <v>3649</v>
      </c>
      <c r="B2038" s="5">
        <v>8</v>
      </c>
      <c r="C2038" s="5"/>
    </row>
    <row r="2039" spans="1:3" x14ac:dyDescent="0.25">
      <c r="A2039" s="10">
        <v>3650</v>
      </c>
      <c r="B2039" s="5">
        <v>17</v>
      </c>
      <c r="C2039" s="5"/>
    </row>
    <row r="2040" spans="1:3" x14ac:dyDescent="0.25">
      <c r="A2040" s="10">
        <v>3651</v>
      </c>
      <c r="B2040" s="5">
        <v>9</v>
      </c>
      <c r="C2040" s="5"/>
    </row>
    <row r="2041" spans="1:3" x14ac:dyDescent="0.25">
      <c r="A2041" s="10">
        <v>3652</v>
      </c>
      <c r="B2041" s="5">
        <v>17</v>
      </c>
      <c r="C2041" s="5"/>
    </row>
    <row r="2042" spans="1:3" x14ac:dyDescent="0.25">
      <c r="A2042" s="10">
        <v>3653</v>
      </c>
      <c r="B2042" s="5">
        <v>33</v>
      </c>
      <c r="C2042" s="5"/>
    </row>
    <row r="2043" spans="1:3" x14ac:dyDescent="0.25">
      <c r="A2043" s="10">
        <v>3654</v>
      </c>
      <c r="B2043" s="5">
        <v>38</v>
      </c>
      <c r="C2043" s="5"/>
    </row>
    <row r="2044" spans="1:3" x14ac:dyDescent="0.25">
      <c r="A2044" s="10">
        <v>3655</v>
      </c>
      <c r="B2044" s="5">
        <v>79</v>
      </c>
      <c r="C2044" s="5"/>
    </row>
    <row r="2045" spans="1:3" x14ac:dyDescent="0.25">
      <c r="A2045" s="10">
        <v>3656</v>
      </c>
      <c r="B2045" s="5">
        <v>46</v>
      </c>
      <c r="C2045" s="5"/>
    </row>
    <row r="2046" spans="1:3" x14ac:dyDescent="0.25">
      <c r="A2046" s="10">
        <v>3657</v>
      </c>
      <c r="B2046" s="5">
        <v>20</v>
      </c>
      <c r="C2046" s="5"/>
    </row>
    <row r="2047" spans="1:3" x14ac:dyDescent="0.25">
      <c r="A2047" s="10">
        <v>3658</v>
      </c>
      <c r="B2047" s="5">
        <v>20</v>
      </c>
      <c r="C2047" s="5"/>
    </row>
    <row r="2048" spans="1:3" x14ac:dyDescent="0.25">
      <c r="A2048" s="10">
        <v>3659</v>
      </c>
      <c r="B2048" s="5">
        <v>13</v>
      </c>
      <c r="C2048" s="5"/>
    </row>
    <row r="2049" spans="1:3" x14ac:dyDescent="0.25">
      <c r="A2049" s="10">
        <v>3660</v>
      </c>
      <c r="B2049" s="5">
        <v>22</v>
      </c>
      <c r="C2049" s="5"/>
    </row>
    <row r="2050" spans="1:3" x14ac:dyDescent="0.25">
      <c r="A2050" s="10">
        <v>3661</v>
      </c>
      <c r="B2050" s="5">
        <v>36</v>
      </c>
      <c r="C2050" s="5"/>
    </row>
    <row r="2051" spans="1:3" x14ac:dyDescent="0.25">
      <c r="A2051" s="10">
        <v>3662</v>
      </c>
      <c r="B2051" s="5">
        <v>40</v>
      </c>
      <c r="C2051" s="5"/>
    </row>
    <row r="2052" spans="1:3" x14ac:dyDescent="0.25">
      <c r="A2052" s="10">
        <v>3663</v>
      </c>
      <c r="B2052" s="5">
        <v>9</v>
      </c>
      <c r="C2052" s="5"/>
    </row>
    <row r="2053" spans="1:3" x14ac:dyDescent="0.25">
      <c r="A2053" s="10">
        <v>3664</v>
      </c>
      <c r="B2053" s="5">
        <v>19</v>
      </c>
      <c r="C2053" s="5"/>
    </row>
    <row r="2054" spans="1:3" x14ac:dyDescent="0.25">
      <c r="A2054" s="10">
        <v>3665</v>
      </c>
      <c r="B2054" s="5">
        <v>14</v>
      </c>
      <c r="C2054" s="5"/>
    </row>
    <row r="2055" spans="1:3" x14ac:dyDescent="0.25">
      <c r="A2055" s="10">
        <v>3666</v>
      </c>
      <c r="B2055" s="5">
        <v>38</v>
      </c>
      <c r="C2055" s="5"/>
    </row>
    <row r="2056" spans="1:3" x14ac:dyDescent="0.25">
      <c r="A2056" s="10">
        <v>3667</v>
      </c>
      <c r="B2056" s="5">
        <v>58</v>
      </c>
      <c r="C2056" s="5"/>
    </row>
    <row r="2057" spans="1:3" x14ac:dyDescent="0.25">
      <c r="A2057" s="10">
        <v>3668</v>
      </c>
      <c r="B2057" s="5">
        <v>28</v>
      </c>
      <c r="C2057" s="5"/>
    </row>
    <row r="2058" spans="1:3" x14ac:dyDescent="0.25">
      <c r="A2058" s="10">
        <v>3669</v>
      </c>
      <c r="B2058" s="5">
        <v>17</v>
      </c>
      <c r="C2058" s="5"/>
    </row>
    <row r="2059" spans="1:3" x14ac:dyDescent="0.25">
      <c r="A2059" s="10">
        <v>3670</v>
      </c>
      <c r="B2059" s="5">
        <v>12</v>
      </c>
      <c r="C2059" s="5"/>
    </row>
    <row r="2060" spans="1:3" x14ac:dyDescent="0.25">
      <c r="A2060" s="10">
        <v>3671</v>
      </c>
      <c r="B2060" s="5">
        <v>40</v>
      </c>
      <c r="C2060" s="5"/>
    </row>
    <row r="2061" spans="1:3" x14ac:dyDescent="0.25">
      <c r="A2061" s="10">
        <v>3672</v>
      </c>
      <c r="B2061" s="5">
        <v>57</v>
      </c>
      <c r="C2061" s="5"/>
    </row>
    <row r="2062" spans="1:3" x14ac:dyDescent="0.25">
      <c r="A2062" s="10">
        <v>3673</v>
      </c>
      <c r="B2062" s="5">
        <v>114</v>
      </c>
      <c r="C2062" s="5"/>
    </row>
    <row r="2063" spans="1:3" x14ac:dyDescent="0.25">
      <c r="A2063" s="10">
        <v>3674</v>
      </c>
      <c r="B2063" s="5">
        <v>31</v>
      </c>
      <c r="C2063" s="5"/>
    </row>
    <row r="2064" spans="1:3" x14ac:dyDescent="0.25">
      <c r="A2064" s="10">
        <v>3675</v>
      </c>
      <c r="B2064" s="5">
        <v>3</v>
      </c>
      <c r="C2064" s="5"/>
    </row>
    <row r="2065" spans="1:3" x14ac:dyDescent="0.25">
      <c r="A2065" s="10">
        <v>3676</v>
      </c>
      <c r="B2065" s="5">
        <v>16</v>
      </c>
      <c r="C2065" s="5"/>
    </row>
    <row r="2066" spans="1:3" x14ac:dyDescent="0.25">
      <c r="A2066" s="10">
        <v>3677</v>
      </c>
      <c r="B2066" s="5">
        <v>199</v>
      </c>
      <c r="C2066" s="5"/>
    </row>
    <row r="2067" spans="1:3" x14ac:dyDescent="0.25">
      <c r="A2067" s="10">
        <v>3678</v>
      </c>
      <c r="B2067" s="5">
        <v>31</v>
      </c>
      <c r="C2067" s="5"/>
    </row>
    <row r="2068" spans="1:3" x14ac:dyDescent="0.25">
      <c r="A2068" s="10">
        <v>3679</v>
      </c>
      <c r="B2068" s="5">
        <v>30</v>
      </c>
      <c r="C2068" s="5"/>
    </row>
    <row r="2069" spans="1:3" x14ac:dyDescent="0.25">
      <c r="A2069" s="10">
        <v>3680</v>
      </c>
      <c r="B2069" s="5">
        <v>34</v>
      </c>
      <c r="C2069" s="5"/>
    </row>
    <row r="2070" spans="1:3" x14ac:dyDescent="0.25">
      <c r="A2070" s="10">
        <v>3681</v>
      </c>
      <c r="B2070" s="5">
        <v>18</v>
      </c>
      <c r="C2070" s="5"/>
    </row>
    <row r="2071" spans="1:3" x14ac:dyDescent="0.25">
      <c r="A2071" s="10">
        <v>3682</v>
      </c>
      <c r="B2071" s="5">
        <v>67</v>
      </c>
      <c r="C2071" s="5"/>
    </row>
    <row r="2072" spans="1:3" x14ac:dyDescent="0.25">
      <c r="A2072" s="10">
        <v>3683</v>
      </c>
      <c r="B2072" s="5">
        <v>66</v>
      </c>
      <c r="C2072" s="5"/>
    </row>
    <row r="2073" spans="1:3" x14ac:dyDescent="0.25">
      <c r="A2073" s="10">
        <v>3684</v>
      </c>
      <c r="B2073" s="5">
        <v>23</v>
      </c>
      <c r="C2073" s="5"/>
    </row>
    <row r="2074" spans="1:3" x14ac:dyDescent="0.25">
      <c r="A2074" s="10">
        <v>3685</v>
      </c>
      <c r="B2074" s="5">
        <v>126</v>
      </c>
      <c r="C2074" s="5"/>
    </row>
    <row r="2075" spans="1:3" x14ac:dyDescent="0.25">
      <c r="A2075" s="10">
        <v>3686</v>
      </c>
      <c r="B2075" s="5">
        <v>6</v>
      </c>
      <c r="C2075" s="5"/>
    </row>
    <row r="2076" spans="1:3" x14ac:dyDescent="0.25">
      <c r="A2076" s="10">
        <v>3687</v>
      </c>
      <c r="B2076" s="5">
        <v>25</v>
      </c>
      <c r="C2076" s="5"/>
    </row>
    <row r="2077" spans="1:3" x14ac:dyDescent="0.25">
      <c r="A2077" s="10">
        <v>3688</v>
      </c>
      <c r="B2077" s="5">
        <v>39</v>
      </c>
      <c r="C2077" s="5"/>
    </row>
    <row r="2078" spans="1:3" x14ac:dyDescent="0.25">
      <c r="A2078" s="10">
        <v>3689</v>
      </c>
      <c r="B2078" s="5">
        <v>62</v>
      </c>
      <c r="C2078" s="5"/>
    </row>
    <row r="2079" spans="1:3" x14ac:dyDescent="0.25">
      <c r="A2079" s="10">
        <v>3690</v>
      </c>
      <c r="B2079" s="5">
        <v>31</v>
      </c>
      <c r="C2079" s="5"/>
    </row>
    <row r="2080" spans="1:3" x14ac:dyDescent="0.25">
      <c r="A2080" s="10">
        <v>3691</v>
      </c>
      <c r="B2080" s="5">
        <v>274</v>
      </c>
      <c r="C2080" s="5"/>
    </row>
    <row r="2081" spans="1:3" x14ac:dyDescent="0.25">
      <c r="A2081" s="10">
        <v>3692</v>
      </c>
      <c r="B2081" s="5">
        <v>17</v>
      </c>
      <c r="C2081" s="5"/>
    </row>
    <row r="2082" spans="1:3" x14ac:dyDescent="0.25">
      <c r="A2082" s="10">
        <v>3693</v>
      </c>
      <c r="B2082" s="5">
        <v>14</v>
      </c>
      <c r="C2082" s="5"/>
    </row>
    <row r="2083" spans="1:3" x14ac:dyDescent="0.25">
      <c r="A2083" s="10">
        <v>3694</v>
      </c>
      <c r="B2083" s="5">
        <v>60</v>
      </c>
      <c r="C2083" s="5"/>
    </row>
    <row r="2084" spans="1:3" x14ac:dyDescent="0.25">
      <c r="A2084" s="10">
        <v>3695</v>
      </c>
      <c r="B2084" s="5">
        <v>33</v>
      </c>
      <c r="C2084" s="5"/>
    </row>
    <row r="2085" spans="1:3" x14ac:dyDescent="0.25">
      <c r="A2085" s="10">
        <v>3696</v>
      </c>
      <c r="B2085" s="5">
        <v>78</v>
      </c>
      <c r="C2085" s="5"/>
    </row>
    <row r="2086" spans="1:3" x14ac:dyDescent="0.25">
      <c r="A2086" s="10">
        <v>3697</v>
      </c>
      <c r="B2086" s="5">
        <v>30</v>
      </c>
      <c r="C2086" s="5"/>
    </row>
    <row r="2087" spans="1:3" x14ac:dyDescent="0.25">
      <c r="A2087" s="10">
        <v>3698</v>
      </c>
      <c r="B2087" s="5">
        <v>136</v>
      </c>
      <c r="C2087" s="5"/>
    </row>
    <row r="2088" spans="1:3" x14ac:dyDescent="0.25">
      <c r="A2088" s="10">
        <v>3699</v>
      </c>
      <c r="B2088" s="5">
        <v>40</v>
      </c>
      <c r="C2088" s="5"/>
    </row>
    <row r="2089" spans="1:3" x14ac:dyDescent="0.25">
      <c r="A2089" s="10">
        <v>3700</v>
      </c>
      <c r="B2089" s="5">
        <v>18</v>
      </c>
      <c r="C2089" s="5"/>
    </row>
    <row r="2090" spans="1:3" x14ac:dyDescent="0.25">
      <c r="A2090" s="10">
        <v>3701</v>
      </c>
      <c r="B2090" s="5">
        <v>39</v>
      </c>
      <c r="C2090" s="5"/>
    </row>
    <row r="2091" spans="1:3" x14ac:dyDescent="0.25">
      <c r="A2091" s="10">
        <v>3702</v>
      </c>
      <c r="B2091" s="5">
        <v>21</v>
      </c>
      <c r="C2091" s="5"/>
    </row>
    <row r="2092" spans="1:3" x14ac:dyDescent="0.25">
      <c r="A2092" s="10">
        <v>3703</v>
      </c>
      <c r="B2092" s="5">
        <v>30</v>
      </c>
      <c r="C2092" s="5"/>
    </row>
    <row r="2093" spans="1:3" x14ac:dyDescent="0.25">
      <c r="A2093" s="10">
        <v>3704</v>
      </c>
      <c r="B2093" s="5">
        <v>27</v>
      </c>
      <c r="C2093" s="5"/>
    </row>
    <row r="2094" spans="1:3" x14ac:dyDescent="0.25">
      <c r="A2094" s="10">
        <v>3705</v>
      </c>
      <c r="B2094" s="5">
        <v>35</v>
      </c>
      <c r="C2094" s="5"/>
    </row>
    <row r="2095" spans="1:3" x14ac:dyDescent="0.25">
      <c r="A2095" s="10">
        <v>3706</v>
      </c>
      <c r="B2095" s="5">
        <v>13</v>
      </c>
      <c r="C2095" s="5"/>
    </row>
    <row r="2096" spans="1:3" x14ac:dyDescent="0.25">
      <c r="A2096" s="10">
        <v>3707</v>
      </c>
      <c r="B2096" s="5">
        <v>23</v>
      </c>
      <c r="C2096" s="5"/>
    </row>
    <row r="2097" spans="1:3" x14ac:dyDescent="0.25">
      <c r="A2097" s="10">
        <v>3708</v>
      </c>
      <c r="B2097" s="5">
        <v>39</v>
      </c>
      <c r="C2097" s="5"/>
    </row>
    <row r="2098" spans="1:3" x14ac:dyDescent="0.25">
      <c r="A2098" s="10">
        <v>3709</v>
      </c>
      <c r="B2098" s="5">
        <v>35</v>
      </c>
      <c r="C2098" s="5"/>
    </row>
    <row r="2099" spans="1:3" x14ac:dyDescent="0.25">
      <c r="A2099" s="10">
        <v>3710</v>
      </c>
      <c r="B2099" s="5">
        <v>27</v>
      </c>
      <c r="C2099" s="5"/>
    </row>
    <row r="2100" spans="1:3" x14ac:dyDescent="0.25">
      <c r="A2100" s="10">
        <v>3711</v>
      </c>
      <c r="B2100" s="5">
        <v>21</v>
      </c>
      <c r="C2100" s="5"/>
    </row>
    <row r="2101" spans="1:3" x14ac:dyDescent="0.25">
      <c r="A2101" s="10">
        <v>3712</v>
      </c>
      <c r="B2101" s="5">
        <v>104</v>
      </c>
      <c r="C2101" s="5"/>
    </row>
    <row r="2102" spans="1:3" x14ac:dyDescent="0.25">
      <c r="A2102" s="10">
        <v>3713</v>
      </c>
      <c r="B2102" s="5">
        <v>19</v>
      </c>
      <c r="C2102" s="5"/>
    </row>
    <row r="2103" spans="1:3" x14ac:dyDescent="0.25">
      <c r="A2103" s="10">
        <v>3714</v>
      </c>
      <c r="B2103" s="5">
        <v>97</v>
      </c>
      <c r="C2103" s="5"/>
    </row>
    <row r="2104" spans="1:3" x14ac:dyDescent="0.25">
      <c r="A2104" s="10">
        <v>3715</v>
      </c>
      <c r="B2104" s="5">
        <v>27</v>
      </c>
      <c r="C2104" s="5"/>
    </row>
    <row r="2105" spans="1:3" x14ac:dyDescent="0.25">
      <c r="A2105" s="10">
        <v>3716</v>
      </c>
      <c r="B2105" s="5">
        <v>24</v>
      </c>
      <c r="C2105" s="5"/>
    </row>
    <row r="2106" spans="1:3" x14ac:dyDescent="0.25">
      <c r="A2106" s="10">
        <v>3717</v>
      </c>
      <c r="B2106" s="5">
        <v>13</v>
      </c>
      <c r="C2106" s="5"/>
    </row>
    <row r="2107" spans="1:3" x14ac:dyDescent="0.25">
      <c r="A2107" s="10">
        <v>3718</v>
      </c>
      <c r="B2107" s="5">
        <v>46</v>
      </c>
      <c r="C2107" s="5"/>
    </row>
    <row r="2108" spans="1:3" x14ac:dyDescent="0.25">
      <c r="A2108" s="10">
        <v>3719</v>
      </c>
      <c r="B2108" s="5">
        <v>4</v>
      </c>
      <c r="C2108" s="5"/>
    </row>
    <row r="2109" spans="1:3" x14ac:dyDescent="0.25">
      <c r="A2109" s="10">
        <v>3720</v>
      </c>
      <c r="B2109" s="5">
        <v>40</v>
      </c>
      <c r="C2109" s="5"/>
    </row>
    <row r="2110" spans="1:3" x14ac:dyDescent="0.25">
      <c r="A2110" s="10">
        <v>3721</v>
      </c>
      <c r="B2110" s="5">
        <v>44</v>
      </c>
      <c r="C2110" s="5"/>
    </row>
    <row r="2111" spans="1:3" x14ac:dyDescent="0.25">
      <c r="A2111" s="10">
        <v>3722</v>
      </c>
      <c r="B2111" s="5">
        <v>35</v>
      </c>
      <c r="C2111" s="5"/>
    </row>
    <row r="2112" spans="1:3" x14ac:dyDescent="0.25">
      <c r="A2112" s="10">
        <v>3723</v>
      </c>
      <c r="B2112" s="5">
        <v>63</v>
      </c>
      <c r="C2112" s="5"/>
    </row>
    <row r="2113" spans="1:3" x14ac:dyDescent="0.25">
      <c r="A2113" s="10">
        <v>3724</v>
      </c>
      <c r="B2113" s="5">
        <v>89</v>
      </c>
      <c r="C2113" s="5"/>
    </row>
    <row r="2114" spans="1:3" x14ac:dyDescent="0.25">
      <c r="A2114" s="10">
        <v>3725</v>
      </c>
      <c r="B2114" s="5">
        <v>15</v>
      </c>
      <c r="C2114" s="5"/>
    </row>
    <row r="2115" spans="1:3" x14ac:dyDescent="0.25">
      <c r="A2115" s="10">
        <v>3726</v>
      </c>
      <c r="B2115" s="5">
        <v>46</v>
      </c>
      <c r="C2115" s="5"/>
    </row>
    <row r="2116" spans="1:3" x14ac:dyDescent="0.25">
      <c r="A2116" s="10">
        <v>3727</v>
      </c>
      <c r="B2116" s="5">
        <v>33</v>
      </c>
      <c r="C2116" s="5"/>
    </row>
    <row r="2117" spans="1:3" x14ac:dyDescent="0.25">
      <c r="A2117" s="10">
        <v>3748</v>
      </c>
      <c r="B2117" s="5">
        <v>52</v>
      </c>
      <c r="C2117" s="5"/>
    </row>
    <row r="2118" spans="1:3" x14ac:dyDescent="0.25">
      <c r="A2118" s="10">
        <v>3749</v>
      </c>
      <c r="B2118" s="5">
        <v>7</v>
      </c>
      <c r="C2118" s="5"/>
    </row>
    <row r="2119" spans="1:3" x14ac:dyDescent="0.25">
      <c r="A2119" s="10">
        <v>3750</v>
      </c>
      <c r="B2119" s="5">
        <v>28</v>
      </c>
      <c r="C2119" s="5"/>
    </row>
    <row r="2120" spans="1:3" x14ac:dyDescent="0.25">
      <c r="A2120" s="10">
        <v>3751</v>
      </c>
      <c r="B2120" s="5">
        <v>11</v>
      </c>
      <c r="C2120" s="5"/>
    </row>
    <row r="2121" spans="1:3" x14ac:dyDescent="0.25">
      <c r="A2121" s="10">
        <v>3752</v>
      </c>
      <c r="B2121" s="5">
        <v>15</v>
      </c>
      <c r="C2121" s="5"/>
    </row>
    <row r="2122" spans="1:3" x14ac:dyDescent="0.25">
      <c r="A2122" s="10">
        <v>3753</v>
      </c>
      <c r="B2122" s="5">
        <v>30</v>
      </c>
      <c r="C2122" s="5"/>
    </row>
    <row r="2123" spans="1:3" x14ac:dyDescent="0.25">
      <c r="A2123" s="10">
        <v>3754</v>
      </c>
      <c r="B2123" s="5">
        <v>27</v>
      </c>
      <c r="C2123" s="5"/>
    </row>
    <row r="2124" spans="1:3" x14ac:dyDescent="0.25">
      <c r="A2124" s="10">
        <v>3755</v>
      </c>
      <c r="B2124" s="5">
        <v>28</v>
      </c>
      <c r="C2124" s="5"/>
    </row>
    <row r="2125" spans="1:3" x14ac:dyDescent="0.25">
      <c r="A2125" s="10">
        <v>3756</v>
      </c>
      <c r="B2125" s="5">
        <v>17</v>
      </c>
      <c r="C2125" s="5"/>
    </row>
    <row r="2126" spans="1:3" x14ac:dyDescent="0.25">
      <c r="A2126" s="10">
        <v>3757</v>
      </c>
      <c r="B2126" s="5">
        <v>50</v>
      </c>
      <c r="C2126" s="5"/>
    </row>
    <row r="2127" spans="1:3" x14ac:dyDescent="0.25">
      <c r="A2127" s="10">
        <v>3758</v>
      </c>
      <c r="B2127" s="5">
        <v>26</v>
      </c>
      <c r="C2127" s="5"/>
    </row>
    <row r="2128" spans="1:3" x14ac:dyDescent="0.25">
      <c r="A2128" s="10">
        <v>3759</v>
      </c>
      <c r="B2128" s="5">
        <v>88</v>
      </c>
      <c r="C2128" s="5"/>
    </row>
    <row r="2129" spans="1:3" x14ac:dyDescent="0.25">
      <c r="A2129" s="10">
        <v>3760</v>
      </c>
      <c r="B2129" s="5">
        <v>91</v>
      </c>
      <c r="C2129" s="5"/>
    </row>
    <row r="2130" spans="1:3" x14ac:dyDescent="0.25">
      <c r="A2130" s="10">
        <v>3761</v>
      </c>
      <c r="B2130" s="5">
        <v>3</v>
      </c>
      <c r="C2130" s="5"/>
    </row>
    <row r="2131" spans="1:3" x14ac:dyDescent="0.25">
      <c r="A2131" s="10">
        <v>3762</v>
      </c>
      <c r="B2131" s="5">
        <v>28</v>
      </c>
      <c r="C2131" s="5"/>
    </row>
    <row r="2132" spans="1:3" x14ac:dyDescent="0.25">
      <c r="A2132" s="10">
        <v>3763</v>
      </c>
      <c r="B2132" s="5">
        <v>77</v>
      </c>
      <c r="C2132" s="5"/>
    </row>
    <row r="2133" spans="1:3" x14ac:dyDescent="0.25">
      <c r="A2133" s="10">
        <v>3764</v>
      </c>
      <c r="B2133" s="5">
        <v>27</v>
      </c>
      <c r="C2133" s="5"/>
    </row>
    <row r="2134" spans="1:3" x14ac:dyDescent="0.25">
      <c r="A2134" s="10">
        <v>3765</v>
      </c>
      <c r="B2134" s="5">
        <v>107</v>
      </c>
      <c r="C2134" s="5"/>
    </row>
    <row r="2135" spans="1:3" x14ac:dyDescent="0.25">
      <c r="A2135" s="10">
        <v>3766</v>
      </c>
      <c r="B2135" s="5">
        <v>96</v>
      </c>
      <c r="C2135" s="5"/>
    </row>
    <row r="2136" spans="1:3" x14ac:dyDescent="0.25">
      <c r="A2136" s="10">
        <v>3767</v>
      </c>
      <c r="B2136" s="5">
        <v>56</v>
      </c>
      <c r="C2136" s="5"/>
    </row>
    <row r="2137" spans="1:3" x14ac:dyDescent="0.25">
      <c r="A2137" s="10">
        <v>3768</v>
      </c>
      <c r="B2137" s="5">
        <v>58</v>
      </c>
      <c r="C2137" s="5"/>
    </row>
    <row r="2138" spans="1:3" x14ac:dyDescent="0.25">
      <c r="A2138" s="10">
        <v>3769</v>
      </c>
      <c r="B2138" s="5">
        <v>15</v>
      </c>
      <c r="C2138" s="5"/>
    </row>
    <row r="2139" spans="1:3" x14ac:dyDescent="0.25">
      <c r="A2139" s="10">
        <v>3770</v>
      </c>
      <c r="B2139" s="5">
        <v>20</v>
      </c>
      <c r="C2139" s="5"/>
    </row>
    <row r="2140" spans="1:3" x14ac:dyDescent="0.25">
      <c r="A2140" s="10">
        <v>3771</v>
      </c>
      <c r="B2140" s="5">
        <v>38</v>
      </c>
      <c r="C2140" s="5"/>
    </row>
    <row r="2141" spans="1:3" x14ac:dyDescent="0.25">
      <c r="A2141" s="10">
        <v>3772</v>
      </c>
      <c r="B2141" s="5">
        <v>33</v>
      </c>
      <c r="C2141" s="5"/>
    </row>
    <row r="2142" spans="1:3" x14ac:dyDescent="0.25">
      <c r="A2142" s="10">
        <v>3773</v>
      </c>
      <c r="B2142" s="5">
        <v>57</v>
      </c>
      <c r="C2142" s="5"/>
    </row>
    <row r="2143" spans="1:3" x14ac:dyDescent="0.25">
      <c r="A2143" s="10">
        <v>3774</v>
      </c>
      <c r="B2143" s="5">
        <v>25</v>
      </c>
      <c r="C2143" s="5"/>
    </row>
    <row r="2144" spans="1:3" x14ac:dyDescent="0.25">
      <c r="A2144" s="10">
        <v>3775</v>
      </c>
      <c r="B2144" s="5">
        <v>14</v>
      </c>
      <c r="C2144" s="5"/>
    </row>
    <row r="2145" spans="1:3" x14ac:dyDescent="0.25">
      <c r="A2145" s="10">
        <v>3776</v>
      </c>
      <c r="B2145" s="5">
        <v>94</v>
      </c>
      <c r="C2145" s="5"/>
    </row>
    <row r="2146" spans="1:3" x14ac:dyDescent="0.25">
      <c r="A2146" s="10">
        <v>3777</v>
      </c>
      <c r="B2146" s="5">
        <v>59</v>
      </c>
      <c r="C2146" s="5"/>
    </row>
    <row r="2147" spans="1:3" x14ac:dyDescent="0.25">
      <c r="A2147" s="10">
        <v>3778</v>
      </c>
      <c r="B2147" s="5">
        <v>36</v>
      </c>
      <c r="C2147" s="5"/>
    </row>
    <row r="2148" spans="1:3" x14ac:dyDescent="0.25">
      <c r="A2148" s="10">
        <v>3779</v>
      </c>
      <c r="B2148" s="5">
        <v>115</v>
      </c>
      <c r="C2148" s="5"/>
    </row>
    <row r="2149" spans="1:3" x14ac:dyDescent="0.25">
      <c r="A2149" s="10">
        <v>3780</v>
      </c>
      <c r="B2149" s="5">
        <v>30</v>
      </c>
      <c r="C2149" s="5"/>
    </row>
    <row r="2150" spans="1:3" x14ac:dyDescent="0.25">
      <c r="A2150" s="10">
        <v>3781</v>
      </c>
      <c r="B2150" s="5">
        <v>52</v>
      </c>
      <c r="C2150" s="5"/>
    </row>
    <row r="2151" spans="1:3" x14ac:dyDescent="0.25">
      <c r="A2151" s="10">
        <v>3782</v>
      </c>
      <c r="B2151" s="5">
        <v>27</v>
      </c>
      <c r="C2151" s="5"/>
    </row>
    <row r="2152" spans="1:3" x14ac:dyDescent="0.25">
      <c r="A2152" s="10">
        <v>3783</v>
      </c>
      <c r="B2152" s="5">
        <v>24</v>
      </c>
      <c r="C2152" s="5"/>
    </row>
    <row r="2153" spans="1:3" x14ac:dyDescent="0.25">
      <c r="A2153" s="10">
        <v>3784</v>
      </c>
      <c r="B2153" s="5">
        <v>10</v>
      </c>
      <c r="C2153" s="5"/>
    </row>
    <row r="2154" spans="1:3" x14ac:dyDescent="0.25">
      <c r="A2154" s="10">
        <v>3785</v>
      </c>
      <c r="B2154" s="5">
        <v>30</v>
      </c>
      <c r="C2154" s="5"/>
    </row>
    <row r="2155" spans="1:3" x14ac:dyDescent="0.25">
      <c r="A2155" s="10">
        <v>3786</v>
      </c>
      <c r="B2155" s="5">
        <v>71</v>
      </c>
      <c r="C2155" s="5"/>
    </row>
    <row r="2156" spans="1:3" x14ac:dyDescent="0.25">
      <c r="A2156" s="10">
        <v>3787</v>
      </c>
      <c r="B2156" s="5">
        <v>10</v>
      </c>
      <c r="C2156" s="5"/>
    </row>
    <row r="2157" spans="1:3" x14ac:dyDescent="0.25">
      <c r="A2157" s="10">
        <v>3808</v>
      </c>
      <c r="B2157" s="5">
        <v>24</v>
      </c>
      <c r="C2157" s="5"/>
    </row>
    <row r="2158" spans="1:3" x14ac:dyDescent="0.25">
      <c r="A2158" s="10">
        <v>3809</v>
      </c>
      <c r="B2158" s="5">
        <v>38</v>
      </c>
      <c r="C2158" s="5"/>
    </row>
    <row r="2159" spans="1:3" x14ac:dyDescent="0.25">
      <c r="A2159" s="10">
        <v>3810</v>
      </c>
      <c r="B2159" s="5">
        <v>26</v>
      </c>
      <c r="C2159" s="5"/>
    </row>
    <row r="2160" spans="1:3" x14ac:dyDescent="0.25">
      <c r="A2160" s="10">
        <v>3811</v>
      </c>
      <c r="B2160" s="5">
        <v>19</v>
      </c>
      <c r="C2160" s="5"/>
    </row>
    <row r="2161" spans="1:3" x14ac:dyDescent="0.25">
      <c r="A2161" s="10">
        <v>3812</v>
      </c>
      <c r="B2161" s="5">
        <v>11</v>
      </c>
      <c r="C2161" s="5"/>
    </row>
    <row r="2162" spans="1:3" x14ac:dyDescent="0.25">
      <c r="A2162" s="10">
        <v>3813</v>
      </c>
      <c r="B2162" s="5">
        <v>27</v>
      </c>
      <c r="C2162" s="5"/>
    </row>
    <row r="2163" spans="1:3" x14ac:dyDescent="0.25">
      <c r="A2163" s="10">
        <v>3814</v>
      </c>
      <c r="B2163" s="5">
        <v>34</v>
      </c>
      <c r="C2163" s="5"/>
    </row>
    <row r="2164" spans="1:3" x14ac:dyDescent="0.25">
      <c r="A2164" s="10">
        <v>3815</v>
      </c>
      <c r="B2164" s="5">
        <v>20</v>
      </c>
      <c r="C2164" s="5"/>
    </row>
    <row r="2165" spans="1:3" x14ac:dyDescent="0.25">
      <c r="A2165" s="10">
        <v>3816</v>
      </c>
      <c r="B2165" s="5">
        <v>37</v>
      </c>
      <c r="C2165" s="5"/>
    </row>
    <row r="2166" spans="1:3" x14ac:dyDescent="0.25">
      <c r="A2166" s="10">
        <v>3817</v>
      </c>
      <c r="B2166" s="5">
        <v>20</v>
      </c>
      <c r="C2166" s="5"/>
    </row>
    <row r="2167" spans="1:3" x14ac:dyDescent="0.25">
      <c r="A2167" s="10">
        <v>3818</v>
      </c>
      <c r="B2167" s="5">
        <v>10</v>
      </c>
      <c r="C2167" s="5"/>
    </row>
    <row r="2168" spans="1:3" x14ac:dyDescent="0.25">
      <c r="A2168" s="10">
        <v>3819</v>
      </c>
      <c r="B2168" s="5">
        <v>26</v>
      </c>
      <c r="C2168" s="5"/>
    </row>
    <row r="2169" spans="1:3" x14ac:dyDescent="0.25">
      <c r="A2169" s="10">
        <v>3820</v>
      </c>
      <c r="B2169" s="5">
        <v>20</v>
      </c>
      <c r="C2169" s="5"/>
    </row>
    <row r="2170" spans="1:3" x14ac:dyDescent="0.25">
      <c r="A2170" s="10">
        <v>3821</v>
      </c>
      <c r="B2170" s="5">
        <v>46</v>
      </c>
      <c r="C2170" s="5"/>
    </row>
    <row r="2171" spans="1:3" x14ac:dyDescent="0.25">
      <c r="A2171" s="10">
        <v>3822</v>
      </c>
      <c r="B2171" s="5">
        <v>76</v>
      </c>
      <c r="C2171" s="5"/>
    </row>
    <row r="2172" spans="1:3" x14ac:dyDescent="0.25">
      <c r="A2172" s="10">
        <v>3823</v>
      </c>
      <c r="B2172" s="5">
        <v>41</v>
      </c>
      <c r="C2172" s="5"/>
    </row>
    <row r="2173" spans="1:3" x14ac:dyDescent="0.25">
      <c r="A2173" s="10">
        <v>3824</v>
      </c>
      <c r="B2173" s="5">
        <v>7</v>
      </c>
      <c r="C2173" s="5"/>
    </row>
    <row r="2174" spans="1:3" x14ac:dyDescent="0.25">
      <c r="A2174" s="10">
        <v>3825</v>
      </c>
      <c r="B2174" s="5">
        <v>49</v>
      </c>
      <c r="C2174" s="5"/>
    </row>
    <row r="2175" spans="1:3" x14ac:dyDescent="0.25">
      <c r="A2175" s="10">
        <v>3826</v>
      </c>
      <c r="B2175" s="5">
        <v>26</v>
      </c>
      <c r="C2175" s="5"/>
    </row>
    <row r="2176" spans="1:3" x14ac:dyDescent="0.25">
      <c r="A2176" s="10">
        <v>3827</v>
      </c>
      <c r="B2176" s="5">
        <v>65</v>
      </c>
      <c r="C2176" s="5"/>
    </row>
    <row r="2177" spans="1:3" x14ac:dyDescent="0.25">
      <c r="A2177" s="10">
        <v>3828</v>
      </c>
      <c r="B2177" s="5">
        <v>28</v>
      </c>
      <c r="C2177" s="5"/>
    </row>
    <row r="2178" spans="1:3" x14ac:dyDescent="0.25">
      <c r="A2178" s="10">
        <v>3829</v>
      </c>
      <c r="B2178" s="5">
        <v>8</v>
      </c>
      <c r="C2178" s="5"/>
    </row>
    <row r="2179" spans="1:3" x14ac:dyDescent="0.25">
      <c r="A2179" s="10">
        <v>3830</v>
      </c>
      <c r="B2179" s="5">
        <v>3</v>
      </c>
      <c r="C2179" s="5"/>
    </row>
    <row r="2180" spans="1:3" x14ac:dyDescent="0.25">
      <c r="A2180" s="10">
        <v>3831</v>
      </c>
      <c r="B2180" s="5">
        <v>9</v>
      </c>
      <c r="C2180" s="5"/>
    </row>
    <row r="2181" spans="1:3" x14ac:dyDescent="0.25">
      <c r="A2181" s="10">
        <v>3832</v>
      </c>
      <c r="B2181" s="5">
        <v>9</v>
      </c>
      <c r="C2181" s="5"/>
    </row>
    <row r="2182" spans="1:3" x14ac:dyDescent="0.25">
      <c r="A2182" s="10">
        <v>3833</v>
      </c>
      <c r="B2182" s="5">
        <v>20</v>
      </c>
      <c r="C2182" s="5"/>
    </row>
    <row r="2183" spans="1:3" x14ac:dyDescent="0.25">
      <c r="A2183" s="10">
        <v>3834</v>
      </c>
      <c r="B2183" s="5">
        <v>57</v>
      </c>
      <c r="C2183" s="5"/>
    </row>
    <row r="2184" spans="1:3" x14ac:dyDescent="0.25">
      <c r="A2184" s="10">
        <v>3835</v>
      </c>
      <c r="B2184" s="5">
        <v>8</v>
      </c>
      <c r="C2184" s="5"/>
    </row>
    <row r="2185" spans="1:3" x14ac:dyDescent="0.25">
      <c r="A2185" s="10">
        <v>3836</v>
      </c>
      <c r="B2185" s="5">
        <v>14</v>
      </c>
      <c r="C2185" s="5"/>
    </row>
    <row r="2186" spans="1:3" x14ac:dyDescent="0.25">
      <c r="A2186" s="10">
        <v>3837</v>
      </c>
      <c r="B2186" s="5">
        <v>17</v>
      </c>
      <c r="C2186" s="5"/>
    </row>
    <row r="2187" spans="1:3" x14ac:dyDescent="0.25">
      <c r="A2187" s="10">
        <v>3838</v>
      </c>
      <c r="B2187" s="5">
        <v>100</v>
      </c>
      <c r="C2187" s="5"/>
    </row>
    <row r="2188" spans="1:3" x14ac:dyDescent="0.25">
      <c r="A2188" s="10">
        <v>3839</v>
      </c>
      <c r="B2188" s="5">
        <v>32</v>
      </c>
      <c r="C2188" s="5"/>
    </row>
    <row r="2189" spans="1:3" x14ac:dyDescent="0.25">
      <c r="A2189" s="10">
        <v>3840</v>
      </c>
      <c r="B2189" s="5">
        <v>3</v>
      </c>
      <c r="C2189" s="5"/>
    </row>
    <row r="2190" spans="1:3" x14ac:dyDescent="0.25">
      <c r="A2190" s="10" t="s">
        <v>8321</v>
      </c>
      <c r="B2190" s="5">
        <v>424819</v>
      </c>
      <c r="C219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BA895-DB0C-4D57-8D16-4A1DD1F9F944}">
  <dimension ref="A3:J2190"/>
  <sheetViews>
    <sheetView zoomScale="85" zoomScaleNormal="85" workbookViewId="0">
      <selection activeCell="J16" sqref="J16"/>
    </sheetView>
  </sheetViews>
  <sheetFormatPr defaultRowHeight="15" x14ac:dyDescent="0.25"/>
  <cols>
    <col min="1" max="1" width="13.28515625" bestFit="1" customWidth="1"/>
    <col min="2" max="2" width="16.28515625" bestFit="1" customWidth="1"/>
    <col min="3" max="3" width="12.28515625" bestFit="1" customWidth="1"/>
    <col min="4" max="4" width="14" bestFit="1" customWidth="1"/>
    <col min="5" max="5" width="13.42578125" bestFit="1" customWidth="1"/>
    <col min="6" max="6" width="2.140625" customWidth="1"/>
    <col min="7" max="7" width="13.42578125" bestFit="1" customWidth="1"/>
    <col min="9" max="9" width="13.28515625" bestFit="1" customWidth="1"/>
    <col min="10" max="10" width="16.28515625" bestFit="1" customWidth="1"/>
    <col min="11" max="11" width="11.28515625" bestFit="1" customWidth="1"/>
    <col min="12" max="19" width="7" bestFit="1" customWidth="1"/>
    <col min="20" max="92" width="8" bestFit="1" customWidth="1"/>
    <col min="93" max="353" width="9" bestFit="1" customWidth="1"/>
    <col min="354" max="617" width="10.5703125" bestFit="1" customWidth="1"/>
    <col min="618" max="668" width="11.5703125" bestFit="1" customWidth="1"/>
    <col min="669" max="672" width="12.5703125" bestFit="1" customWidth="1"/>
    <col min="673" max="673" width="17.7109375" bestFit="1" customWidth="1"/>
  </cols>
  <sheetData>
    <row r="3" spans="1:10" hidden="1" x14ac:dyDescent="0.25">
      <c r="A3" s="9" t="s">
        <v>8415</v>
      </c>
      <c r="B3" s="9" t="s">
        <v>8322</v>
      </c>
      <c r="I3" s="9" t="s">
        <v>8415</v>
      </c>
      <c r="J3" s="9" t="s">
        <v>8322</v>
      </c>
    </row>
    <row r="4" spans="1:10" x14ac:dyDescent="0.25">
      <c r="A4" s="9" t="s">
        <v>8368</v>
      </c>
      <c r="B4" t="s">
        <v>8219</v>
      </c>
      <c r="I4" s="9" t="s">
        <v>8368</v>
      </c>
      <c r="J4" t="s">
        <v>8405</v>
      </c>
    </row>
    <row r="5" spans="1:10" ht="15.75" x14ac:dyDescent="0.25">
      <c r="A5" s="10">
        <v>0</v>
      </c>
      <c r="B5" s="5">
        <v>8500</v>
      </c>
      <c r="E5" s="22" t="s">
        <v>8397</v>
      </c>
      <c r="G5" s="23" t="s">
        <v>8405</v>
      </c>
      <c r="I5" s="10">
        <v>160</v>
      </c>
      <c r="J5" s="5">
        <v>5000</v>
      </c>
    </row>
    <row r="6" spans="1:10" x14ac:dyDescent="0.25">
      <c r="A6" s="10">
        <v>1</v>
      </c>
      <c r="B6" s="5">
        <v>10275</v>
      </c>
      <c r="D6" s="24" t="s">
        <v>8406</v>
      </c>
      <c r="E6" s="25">
        <f>AVERAGE(B5:B2189)</f>
        <v>9866.9857254004583</v>
      </c>
      <c r="F6" s="25"/>
      <c r="G6" s="25">
        <f>AVERAGE(J5:J1534)</f>
        <v>60556.391503267972</v>
      </c>
      <c r="I6" s="10">
        <v>161</v>
      </c>
      <c r="J6" s="5">
        <v>50000</v>
      </c>
    </row>
    <row r="7" spans="1:10" x14ac:dyDescent="0.25">
      <c r="A7" s="10">
        <v>2</v>
      </c>
      <c r="B7" s="5">
        <v>500</v>
      </c>
      <c r="D7" s="24" t="s">
        <v>8407</v>
      </c>
      <c r="E7" s="25">
        <f>MEDIAN(B5:B2189)</f>
        <v>3500</v>
      </c>
      <c r="F7" s="25"/>
      <c r="G7" s="25">
        <f>MEDIAN(J5:J1534)</f>
        <v>8000</v>
      </c>
      <c r="I7" s="10">
        <v>162</v>
      </c>
      <c r="J7" s="5">
        <v>2800</v>
      </c>
    </row>
    <row r="8" spans="1:10" x14ac:dyDescent="0.25">
      <c r="A8" s="10">
        <v>3</v>
      </c>
      <c r="B8" s="5">
        <v>10000</v>
      </c>
      <c r="D8" s="24" t="s">
        <v>8408</v>
      </c>
      <c r="E8" s="25">
        <f>MIN(B5:B2189)</f>
        <v>1</v>
      </c>
      <c r="F8" s="25"/>
      <c r="G8" s="25">
        <f>MIN(J5:J1534)</f>
        <v>2</v>
      </c>
      <c r="I8" s="10">
        <v>163</v>
      </c>
      <c r="J8" s="5">
        <v>2000000</v>
      </c>
    </row>
    <row r="9" spans="1:10" x14ac:dyDescent="0.25">
      <c r="A9" s="10">
        <v>4</v>
      </c>
      <c r="B9" s="5">
        <v>44000</v>
      </c>
      <c r="D9" s="24" t="s">
        <v>8409</v>
      </c>
      <c r="E9" s="25">
        <f>MAX(B5:B2189)</f>
        <v>400000</v>
      </c>
      <c r="F9" s="25"/>
      <c r="G9" s="25">
        <f>MAX(J5:J1534)</f>
        <v>10000000</v>
      </c>
      <c r="I9" s="10">
        <v>164</v>
      </c>
      <c r="J9" s="5">
        <v>120000</v>
      </c>
    </row>
    <row r="10" spans="1:10" x14ac:dyDescent="0.25">
      <c r="A10" s="10">
        <v>5</v>
      </c>
      <c r="B10" s="5">
        <v>3999</v>
      </c>
      <c r="D10" s="24" t="s">
        <v>8410</v>
      </c>
      <c r="E10" s="25">
        <f>_xlfn.VAR.P(B5:B2189)</f>
        <v>471760796.49630308</v>
      </c>
      <c r="F10" s="25"/>
      <c r="G10" s="25">
        <f>_xlfn.VAR.P(J5:J1534)</f>
        <v>174915208432.26306</v>
      </c>
      <c r="I10" s="10">
        <v>165</v>
      </c>
      <c r="J10" s="5">
        <v>17000</v>
      </c>
    </row>
    <row r="11" spans="1:10" x14ac:dyDescent="0.25">
      <c r="A11" s="10">
        <v>6</v>
      </c>
      <c r="B11" s="5">
        <v>8000</v>
      </c>
      <c r="D11" s="24" t="s">
        <v>8411</v>
      </c>
      <c r="E11" s="25">
        <f>SQRT(E10)</f>
        <v>21720.055167892715</v>
      </c>
      <c r="F11" s="25"/>
      <c r="G11" s="25">
        <f>SQRT(G10)</f>
        <v>418228.65568043408</v>
      </c>
      <c r="I11" s="10">
        <v>166</v>
      </c>
      <c r="J11" s="5">
        <v>5000</v>
      </c>
    </row>
    <row r="12" spans="1:10" x14ac:dyDescent="0.25">
      <c r="A12" s="10">
        <v>7</v>
      </c>
      <c r="B12" s="5">
        <v>9000</v>
      </c>
      <c r="D12" s="24" t="s">
        <v>8413</v>
      </c>
      <c r="E12" s="26">
        <f>COUNT(B5:B2189)</f>
        <v>2185</v>
      </c>
      <c r="F12" s="26"/>
      <c r="G12" s="26">
        <f>COUNT(J5:J1534)</f>
        <v>1530</v>
      </c>
      <c r="I12" s="10">
        <v>167</v>
      </c>
      <c r="J12" s="5">
        <v>110000</v>
      </c>
    </row>
    <row r="13" spans="1:10" x14ac:dyDescent="0.25">
      <c r="A13" s="10">
        <v>8</v>
      </c>
      <c r="B13" s="5">
        <v>3500</v>
      </c>
      <c r="E13" s="26"/>
      <c r="F13" s="26"/>
      <c r="G13" s="26"/>
      <c r="I13" s="10">
        <v>168</v>
      </c>
      <c r="J13" s="5">
        <v>8000</v>
      </c>
    </row>
    <row r="14" spans="1:10" x14ac:dyDescent="0.25">
      <c r="A14" s="10">
        <v>9</v>
      </c>
      <c r="B14" s="5">
        <v>500</v>
      </c>
      <c r="E14" s="26"/>
      <c r="F14" s="26"/>
      <c r="G14" s="26"/>
      <c r="I14" s="10">
        <v>169</v>
      </c>
      <c r="J14" s="5">
        <v>2500</v>
      </c>
    </row>
    <row r="15" spans="1:10" x14ac:dyDescent="0.25">
      <c r="A15" s="10">
        <v>10</v>
      </c>
      <c r="B15" s="5">
        <v>3000</v>
      </c>
      <c r="D15" s="24"/>
      <c r="E15" s="26"/>
      <c r="F15" s="26"/>
      <c r="G15" s="26"/>
      <c r="I15" s="10">
        <v>170</v>
      </c>
      <c r="J15" s="5">
        <v>10000</v>
      </c>
    </row>
    <row r="16" spans="1:10" x14ac:dyDescent="0.25">
      <c r="A16" s="10">
        <v>11</v>
      </c>
      <c r="B16" s="5">
        <v>5000</v>
      </c>
      <c r="D16" s="24"/>
      <c r="E16" s="26"/>
      <c r="F16" s="26"/>
      <c r="G16" s="26"/>
      <c r="I16" s="10">
        <v>171</v>
      </c>
      <c r="J16" s="5">
        <v>50000</v>
      </c>
    </row>
    <row r="17" spans="1:10" x14ac:dyDescent="0.25">
      <c r="A17" s="10">
        <v>12</v>
      </c>
      <c r="B17" s="5">
        <v>30000</v>
      </c>
      <c r="D17" s="24"/>
      <c r="E17" s="26"/>
      <c r="F17" s="26"/>
      <c r="G17" s="26"/>
      <c r="I17" s="10">
        <v>172</v>
      </c>
      <c r="J17" s="5">
        <v>95000</v>
      </c>
    </row>
    <row r="18" spans="1:10" x14ac:dyDescent="0.25">
      <c r="A18" s="10">
        <v>13</v>
      </c>
      <c r="B18" s="5">
        <v>3500</v>
      </c>
      <c r="D18" s="24"/>
      <c r="E18" s="26"/>
      <c r="F18" s="26"/>
      <c r="G18" s="26"/>
      <c r="I18" s="10">
        <v>173</v>
      </c>
      <c r="J18" s="5">
        <v>1110</v>
      </c>
    </row>
    <row r="19" spans="1:10" x14ac:dyDescent="0.25">
      <c r="A19" s="10">
        <v>14</v>
      </c>
      <c r="B19" s="5">
        <v>6000</v>
      </c>
      <c r="D19" s="24"/>
      <c r="E19" s="26"/>
      <c r="F19" s="26"/>
      <c r="G19" s="26"/>
      <c r="I19" s="10">
        <v>174</v>
      </c>
      <c r="J19" s="5">
        <v>6000</v>
      </c>
    </row>
    <row r="20" spans="1:10" x14ac:dyDescent="0.25">
      <c r="A20" s="10">
        <v>15</v>
      </c>
      <c r="B20" s="5">
        <v>2000</v>
      </c>
      <c r="D20" s="24"/>
      <c r="E20" s="26"/>
      <c r="G20" s="26"/>
      <c r="I20" s="10">
        <v>175</v>
      </c>
      <c r="J20" s="5">
        <v>20000</v>
      </c>
    </row>
    <row r="21" spans="1:10" x14ac:dyDescent="0.25">
      <c r="A21" s="10">
        <v>16</v>
      </c>
      <c r="B21" s="5">
        <v>12000</v>
      </c>
      <c r="D21" s="24"/>
      <c r="E21" s="26"/>
      <c r="G21" s="26"/>
      <c r="I21" s="10">
        <v>176</v>
      </c>
      <c r="J21" s="5">
        <v>1500</v>
      </c>
    </row>
    <row r="22" spans="1:10" x14ac:dyDescent="0.25">
      <c r="A22" s="10">
        <v>17</v>
      </c>
      <c r="B22" s="5">
        <v>1500</v>
      </c>
      <c r="I22" s="10">
        <v>177</v>
      </c>
      <c r="J22" s="5">
        <v>450</v>
      </c>
    </row>
    <row r="23" spans="1:10" x14ac:dyDescent="0.25">
      <c r="A23" s="10">
        <v>18</v>
      </c>
      <c r="B23" s="5">
        <v>30000</v>
      </c>
      <c r="D23" s="24"/>
      <c r="I23" s="10">
        <v>178</v>
      </c>
      <c r="J23" s="5">
        <v>500000</v>
      </c>
    </row>
    <row r="24" spans="1:10" x14ac:dyDescent="0.25">
      <c r="A24" s="10">
        <v>19</v>
      </c>
      <c r="B24" s="5">
        <v>850</v>
      </c>
      <c r="D24" s="24"/>
      <c r="I24" s="10">
        <v>179</v>
      </c>
      <c r="J24" s="5">
        <v>1000</v>
      </c>
    </row>
    <row r="25" spans="1:10" x14ac:dyDescent="0.25">
      <c r="A25" s="10">
        <v>20</v>
      </c>
      <c r="B25" s="5">
        <v>2000</v>
      </c>
      <c r="I25" s="10">
        <v>180</v>
      </c>
      <c r="J25" s="5">
        <v>1200</v>
      </c>
    </row>
    <row r="26" spans="1:10" x14ac:dyDescent="0.25">
      <c r="A26" s="10">
        <v>21</v>
      </c>
      <c r="B26" s="5">
        <v>18500</v>
      </c>
      <c r="I26" s="10">
        <v>181</v>
      </c>
      <c r="J26" s="5">
        <v>3423</v>
      </c>
    </row>
    <row r="27" spans="1:10" x14ac:dyDescent="0.25">
      <c r="A27" s="10">
        <v>22</v>
      </c>
      <c r="B27" s="5">
        <v>350</v>
      </c>
      <c r="I27" s="10">
        <v>182</v>
      </c>
      <c r="J27" s="5">
        <v>1000</v>
      </c>
    </row>
    <row r="28" spans="1:10" x14ac:dyDescent="0.25">
      <c r="A28" s="10">
        <v>23</v>
      </c>
      <c r="B28" s="5">
        <v>2000</v>
      </c>
      <c r="I28" s="10">
        <v>183</v>
      </c>
      <c r="J28" s="5">
        <v>12500</v>
      </c>
    </row>
    <row r="29" spans="1:10" x14ac:dyDescent="0.25">
      <c r="A29" s="10">
        <v>24</v>
      </c>
      <c r="B29" s="5">
        <v>35000</v>
      </c>
      <c r="I29" s="10">
        <v>184</v>
      </c>
      <c r="J29" s="5">
        <v>1500</v>
      </c>
    </row>
    <row r="30" spans="1:10" x14ac:dyDescent="0.25">
      <c r="A30" s="10">
        <v>25</v>
      </c>
      <c r="B30" s="5">
        <v>600</v>
      </c>
      <c r="I30" s="10">
        <v>185</v>
      </c>
      <c r="J30" s="5">
        <v>40000</v>
      </c>
    </row>
    <row r="31" spans="1:10" x14ac:dyDescent="0.25">
      <c r="A31" s="10">
        <v>26</v>
      </c>
      <c r="B31" s="5">
        <v>1250</v>
      </c>
      <c r="I31" s="10">
        <v>186</v>
      </c>
      <c r="J31" s="5">
        <v>5000</v>
      </c>
    </row>
    <row r="32" spans="1:10" x14ac:dyDescent="0.25">
      <c r="A32" s="10">
        <v>27</v>
      </c>
      <c r="B32" s="5">
        <v>20000</v>
      </c>
      <c r="I32" s="10">
        <v>187</v>
      </c>
      <c r="J32" s="5">
        <v>5000</v>
      </c>
    </row>
    <row r="33" spans="1:10" x14ac:dyDescent="0.25">
      <c r="A33" s="10">
        <v>28</v>
      </c>
      <c r="B33" s="5">
        <v>12000</v>
      </c>
      <c r="I33" s="10">
        <v>188</v>
      </c>
      <c r="J33" s="5">
        <v>1500</v>
      </c>
    </row>
    <row r="34" spans="1:10" x14ac:dyDescent="0.25">
      <c r="A34" s="10">
        <v>29</v>
      </c>
      <c r="B34" s="5">
        <v>3000</v>
      </c>
      <c r="I34" s="10">
        <v>189</v>
      </c>
      <c r="J34" s="5">
        <v>500000</v>
      </c>
    </row>
    <row r="35" spans="1:10" x14ac:dyDescent="0.25">
      <c r="A35" s="10">
        <v>30</v>
      </c>
      <c r="B35" s="5">
        <v>4000</v>
      </c>
      <c r="I35" s="10">
        <v>190</v>
      </c>
      <c r="J35" s="5">
        <v>12000</v>
      </c>
    </row>
    <row r="36" spans="1:10" x14ac:dyDescent="0.25">
      <c r="A36" s="10">
        <v>31</v>
      </c>
      <c r="B36" s="5">
        <v>13</v>
      </c>
      <c r="I36" s="10">
        <v>191</v>
      </c>
      <c r="J36" s="5">
        <v>5000</v>
      </c>
    </row>
    <row r="37" spans="1:10" x14ac:dyDescent="0.25">
      <c r="A37" s="10">
        <v>32</v>
      </c>
      <c r="B37" s="5">
        <v>28450</v>
      </c>
      <c r="I37" s="10">
        <v>192</v>
      </c>
      <c r="J37" s="5">
        <v>1000000</v>
      </c>
    </row>
    <row r="38" spans="1:10" x14ac:dyDescent="0.25">
      <c r="A38" s="10">
        <v>33</v>
      </c>
      <c r="B38" s="5">
        <v>5250</v>
      </c>
      <c r="I38" s="10">
        <v>193</v>
      </c>
      <c r="J38" s="5">
        <v>1000</v>
      </c>
    </row>
    <row r="39" spans="1:10" x14ac:dyDescent="0.25">
      <c r="A39" s="10">
        <v>34</v>
      </c>
      <c r="B39" s="5">
        <v>2600</v>
      </c>
      <c r="I39" s="10">
        <v>194</v>
      </c>
      <c r="J39" s="5">
        <v>2500</v>
      </c>
    </row>
    <row r="40" spans="1:10" x14ac:dyDescent="0.25">
      <c r="A40" s="10">
        <v>35</v>
      </c>
      <c r="B40" s="5">
        <v>1000</v>
      </c>
      <c r="I40" s="10">
        <v>195</v>
      </c>
      <c r="J40" s="5">
        <v>2000000</v>
      </c>
    </row>
    <row r="41" spans="1:10" x14ac:dyDescent="0.25">
      <c r="A41" s="10">
        <v>36</v>
      </c>
      <c r="B41" s="5">
        <v>6000</v>
      </c>
      <c r="I41" s="10">
        <v>196</v>
      </c>
      <c r="J41" s="5">
        <v>3500</v>
      </c>
    </row>
    <row r="42" spans="1:10" x14ac:dyDescent="0.25">
      <c r="A42" s="10">
        <v>37</v>
      </c>
      <c r="B42" s="5">
        <v>22000</v>
      </c>
      <c r="I42" s="10">
        <v>197</v>
      </c>
      <c r="J42" s="5">
        <v>2500</v>
      </c>
    </row>
    <row r="43" spans="1:10" x14ac:dyDescent="0.25">
      <c r="A43" s="10">
        <v>38</v>
      </c>
      <c r="B43" s="5">
        <v>2500</v>
      </c>
      <c r="I43" s="10">
        <v>198</v>
      </c>
      <c r="J43" s="5">
        <v>25000</v>
      </c>
    </row>
    <row r="44" spans="1:10" x14ac:dyDescent="0.25">
      <c r="A44" s="10">
        <v>39</v>
      </c>
      <c r="B44" s="5">
        <v>25000</v>
      </c>
      <c r="I44" s="10">
        <v>199</v>
      </c>
      <c r="J44" s="5">
        <v>10000</v>
      </c>
    </row>
    <row r="45" spans="1:10" x14ac:dyDescent="0.25">
      <c r="A45" s="10">
        <v>40</v>
      </c>
      <c r="B45" s="5">
        <v>2000</v>
      </c>
      <c r="I45" s="10">
        <v>200</v>
      </c>
      <c r="J45" s="5">
        <v>6000</v>
      </c>
    </row>
    <row r="46" spans="1:10" x14ac:dyDescent="0.25">
      <c r="A46" s="10">
        <v>41</v>
      </c>
      <c r="B46" s="5">
        <v>2000</v>
      </c>
      <c r="I46" s="10">
        <v>201</v>
      </c>
      <c r="J46" s="5">
        <v>650</v>
      </c>
    </row>
    <row r="47" spans="1:10" x14ac:dyDescent="0.25">
      <c r="A47" s="10">
        <v>42</v>
      </c>
      <c r="B47" s="5">
        <v>14000</v>
      </c>
      <c r="I47" s="10">
        <v>202</v>
      </c>
      <c r="J47" s="5">
        <v>6000</v>
      </c>
    </row>
    <row r="48" spans="1:10" x14ac:dyDescent="0.25">
      <c r="A48" s="10">
        <v>43</v>
      </c>
      <c r="B48" s="5">
        <v>10000</v>
      </c>
      <c r="I48" s="10">
        <v>203</v>
      </c>
      <c r="J48" s="5">
        <v>2500</v>
      </c>
    </row>
    <row r="49" spans="1:10" x14ac:dyDescent="0.25">
      <c r="A49" s="10">
        <v>44</v>
      </c>
      <c r="B49" s="5">
        <v>2000</v>
      </c>
      <c r="I49" s="10">
        <v>204</v>
      </c>
      <c r="J49" s="5">
        <v>300000</v>
      </c>
    </row>
    <row r="50" spans="1:10" x14ac:dyDescent="0.25">
      <c r="A50" s="10">
        <v>45</v>
      </c>
      <c r="B50" s="5">
        <v>5000</v>
      </c>
      <c r="I50" s="10">
        <v>205</v>
      </c>
      <c r="J50" s="5">
        <v>8000</v>
      </c>
    </row>
    <row r="51" spans="1:10" x14ac:dyDescent="0.25">
      <c r="A51" s="10">
        <v>46</v>
      </c>
      <c r="B51" s="5">
        <v>8400</v>
      </c>
      <c r="I51" s="10">
        <v>206</v>
      </c>
      <c r="J51" s="5">
        <v>12700</v>
      </c>
    </row>
    <row r="52" spans="1:10" x14ac:dyDescent="0.25">
      <c r="A52" s="10">
        <v>47</v>
      </c>
      <c r="B52" s="5">
        <v>5000</v>
      </c>
      <c r="I52" s="10">
        <v>207</v>
      </c>
      <c r="J52" s="5">
        <v>14000</v>
      </c>
    </row>
    <row r="53" spans="1:10" x14ac:dyDescent="0.25">
      <c r="A53" s="10">
        <v>48</v>
      </c>
      <c r="B53" s="5">
        <v>2000</v>
      </c>
      <c r="I53" s="10">
        <v>208</v>
      </c>
      <c r="J53" s="5">
        <v>50000</v>
      </c>
    </row>
    <row r="54" spans="1:10" x14ac:dyDescent="0.25">
      <c r="A54" s="10">
        <v>49</v>
      </c>
      <c r="B54" s="5">
        <v>12000</v>
      </c>
      <c r="I54" s="10">
        <v>209</v>
      </c>
      <c r="J54" s="5">
        <v>25000</v>
      </c>
    </row>
    <row r="55" spans="1:10" x14ac:dyDescent="0.25">
      <c r="A55" s="10">
        <v>50</v>
      </c>
      <c r="B55" s="5">
        <v>600</v>
      </c>
      <c r="I55" s="10">
        <v>210</v>
      </c>
      <c r="J55" s="5">
        <v>12000</v>
      </c>
    </row>
    <row r="56" spans="1:10" x14ac:dyDescent="0.25">
      <c r="A56" s="10">
        <v>51</v>
      </c>
      <c r="B56" s="5">
        <v>11000</v>
      </c>
      <c r="I56" s="10">
        <v>211</v>
      </c>
      <c r="J56" s="5">
        <v>5000</v>
      </c>
    </row>
    <row r="57" spans="1:10" x14ac:dyDescent="0.25">
      <c r="A57" s="10">
        <v>52</v>
      </c>
      <c r="B57" s="5">
        <v>10000</v>
      </c>
      <c r="I57" s="10">
        <v>212</v>
      </c>
      <c r="J57" s="5">
        <v>6300</v>
      </c>
    </row>
    <row r="58" spans="1:10" x14ac:dyDescent="0.25">
      <c r="A58" s="10">
        <v>53</v>
      </c>
      <c r="B58" s="5">
        <v>3000</v>
      </c>
      <c r="I58" s="10">
        <v>213</v>
      </c>
      <c r="J58" s="5">
        <v>50000</v>
      </c>
    </row>
    <row r="59" spans="1:10" x14ac:dyDescent="0.25">
      <c r="A59" s="10">
        <v>54</v>
      </c>
      <c r="B59" s="5">
        <v>10000</v>
      </c>
      <c r="I59" s="10">
        <v>214</v>
      </c>
      <c r="J59" s="5">
        <v>12500</v>
      </c>
    </row>
    <row r="60" spans="1:10" x14ac:dyDescent="0.25">
      <c r="A60" s="10">
        <v>55</v>
      </c>
      <c r="B60" s="5">
        <v>8600</v>
      </c>
      <c r="I60" s="10">
        <v>215</v>
      </c>
      <c r="J60" s="5">
        <v>4400</v>
      </c>
    </row>
    <row r="61" spans="1:10" x14ac:dyDescent="0.25">
      <c r="A61" s="10">
        <v>56</v>
      </c>
      <c r="B61" s="5">
        <v>8000</v>
      </c>
      <c r="I61" s="10">
        <v>216</v>
      </c>
      <c r="J61" s="5">
        <v>50000</v>
      </c>
    </row>
    <row r="62" spans="1:10" x14ac:dyDescent="0.25">
      <c r="A62" s="10">
        <v>57</v>
      </c>
      <c r="B62" s="5">
        <v>15000</v>
      </c>
      <c r="I62" s="10">
        <v>217</v>
      </c>
      <c r="J62" s="5">
        <v>100000</v>
      </c>
    </row>
    <row r="63" spans="1:10" x14ac:dyDescent="0.25">
      <c r="A63" s="10">
        <v>58</v>
      </c>
      <c r="B63" s="5">
        <v>10000</v>
      </c>
      <c r="I63" s="10">
        <v>218</v>
      </c>
      <c r="J63" s="5">
        <v>5000</v>
      </c>
    </row>
    <row r="64" spans="1:10" x14ac:dyDescent="0.25">
      <c r="A64" s="10">
        <v>59</v>
      </c>
      <c r="B64" s="5">
        <v>20000</v>
      </c>
      <c r="I64" s="10">
        <v>219</v>
      </c>
      <c r="J64" s="5">
        <v>50000</v>
      </c>
    </row>
    <row r="65" spans="1:10" x14ac:dyDescent="0.25">
      <c r="A65" s="10">
        <v>60</v>
      </c>
      <c r="B65" s="5">
        <v>4500</v>
      </c>
      <c r="I65" s="10">
        <v>220</v>
      </c>
      <c r="J65" s="5">
        <v>50000</v>
      </c>
    </row>
    <row r="66" spans="1:10" x14ac:dyDescent="0.25">
      <c r="A66" s="10">
        <v>61</v>
      </c>
      <c r="B66" s="5">
        <v>5000</v>
      </c>
      <c r="I66" s="10">
        <v>221</v>
      </c>
      <c r="J66" s="5">
        <v>50000</v>
      </c>
    </row>
    <row r="67" spans="1:10" x14ac:dyDescent="0.25">
      <c r="A67" s="10">
        <v>62</v>
      </c>
      <c r="B67" s="5">
        <v>3000</v>
      </c>
      <c r="I67" s="10">
        <v>222</v>
      </c>
      <c r="J67" s="5">
        <v>1000</v>
      </c>
    </row>
    <row r="68" spans="1:10" x14ac:dyDescent="0.25">
      <c r="A68" s="10">
        <v>63</v>
      </c>
      <c r="B68" s="5">
        <v>2000</v>
      </c>
      <c r="I68" s="10">
        <v>223</v>
      </c>
      <c r="J68" s="5">
        <v>1500000</v>
      </c>
    </row>
    <row r="69" spans="1:10" x14ac:dyDescent="0.25">
      <c r="A69" s="10">
        <v>64</v>
      </c>
      <c r="B69" s="5">
        <v>1200</v>
      </c>
      <c r="I69" s="10">
        <v>224</v>
      </c>
      <c r="J69" s="5">
        <v>6000000</v>
      </c>
    </row>
    <row r="70" spans="1:10" x14ac:dyDescent="0.25">
      <c r="A70" s="10">
        <v>65</v>
      </c>
      <c r="B70" s="5">
        <v>7000</v>
      </c>
      <c r="I70" s="10">
        <v>225</v>
      </c>
      <c r="J70" s="5">
        <v>200</v>
      </c>
    </row>
    <row r="71" spans="1:10" x14ac:dyDescent="0.25">
      <c r="A71" s="10">
        <v>66</v>
      </c>
      <c r="B71" s="5">
        <v>2000</v>
      </c>
      <c r="I71" s="10">
        <v>226</v>
      </c>
      <c r="J71" s="5">
        <v>29000</v>
      </c>
    </row>
    <row r="72" spans="1:10" x14ac:dyDescent="0.25">
      <c r="A72" s="10">
        <v>67</v>
      </c>
      <c r="B72" s="5">
        <v>2000</v>
      </c>
      <c r="I72" s="10">
        <v>227</v>
      </c>
      <c r="J72" s="5">
        <v>28000</v>
      </c>
    </row>
    <row r="73" spans="1:10" x14ac:dyDescent="0.25">
      <c r="A73" s="10">
        <v>68</v>
      </c>
      <c r="B73" s="5">
        <v>600</v>
      </c>
      <c r="I73" s="10">
        <v>228</v>
      </c>
      <c r="J73" s="5">
        <v>8000</v>
      </c>
    </row>
    <row r="74" spans="1:10" x14ac:dyDescent="0.25">
      <c r="A74" s="10">
        <v>69</v>
      </c>
      <c r="B74" s="5">
        <v>10000</v>
      </c>
      <c r="I74" s="10">
        <v>229</v>
      </c>
      <c r="J74" s="5">
        <v>3000</v>
      </c>
    </row>
    <row r="75" spans="1:10" x14ac:dyDescent="0.25">
      <c r="A75" s="10">
        <v>70</v>
      </c>
      <c r="B75" s="5">
        <v>500</v>
      </c>
      <c r="I75" s="10">
        <v>230</v>
      </c>
      <c r="J75" s="5">
        <v>15000</v>
      </c>
    </row>
    <row r="76" spans="1:10" x14ac:dyDescent="0.25">
      <c r="A76" s="10">
        <v>71</v>
      </c>
      <c r="B76" s="5">
        <v>1800</v>
      </c>
      <c r="I76" s="10">
        <v>231</v>
      </c>
      <c r="J76" s="5">
        <v>1500000</v>
      </c>
    </row>
    <row r="77" spans="1:10" x14ac:dyDescent="0.25">
      <c r="A77" s="10">
        <v>72</v>
      </c>
      <c r="B77" s="5">
        <v>2200</v>
      </c>
      <c r="I77" s="10">
        <v>232</v>
      </c>
      <c r="J77" s="5">
        <v>4000</v>
      </c>
    </row>
    <row r="78" spans="1:10" x14ac:dyDescent="0.25">
      <c r="A78" s="10">
        <v>73</v>
      </c>
      <c r="B78" s="5">
        <v>900</v>
      </c>
      <c r="I78" s="10">
        <v>233</v>
      </c>
      <c r="J78" s="5">
        <v>350000</v>
      </c>
    </row>
    <row r="79" spans="1:10" x14ac:dyDescent="0.25">
      <c r="A79" s="10">
        <v>74</v>
      </c>
      <c r="B79" s="5">
        <v>500</v>
      </c>
      <c r="I79" s="10">
        <v>234</v>
      </c>
      <c r="J79" s="5">
        <v>1000</v>
      </c>
    </row>
    <row r="80" spans="1:10" x14ac:dyDescent="0.25">
      <c r="A80" s="10">
        <v>75</v>
      </c>
      <c r="B80" s="5">
        <v>3500</v>
      </c>
      <c r="I80" s="10">
        <v>235</v>
      </c>
      <c r="J80" s="5">
        <v>10000</v>
      </c>
    </row>
    <row r="81" spans="1:10" x14ac:dyDescent="0.25">
      <c r="A81" s="10">
        <v>76</v>
      </c>
      <c r="B81" s="5">
        <v>300</v>
      </c>
      <c r="I81" s="10">
        <v>236</v>
      </c>
      <c r="J81" s="5">
        <v>150000</v>
      </c>
    </row>
    <row r="82" spans="1:10" x14ac:dyDescent="0.25">
      <c r="A82" s="10">
        <v>77</v>
      </c>
      <c r="B82" s="5">
        <v>400</v>
      </c>
      <c r="I82" s="10">
        <v>237</v>
      </c>
      <c r="J82" s="5">
        <v>15000</v>
      </c>
    </row>
    <row r="83" spans="1:10" x14ac:dyDescent="0.25">
      <c r="A83" s="10">
        <v>78</v>
      </c>
      <c r="B83" s="5">
        <v>50</v>
      </c>
      <c r="I83" s="10">
        <v>238</v>
      </c>
      <c r="J83" s="5">
        <v>26000</v>
      </c>
    </row>
    <row r="84" spans="1:10" x14ac:dyDescent="0.25">
      <c r="A84" s="10">
        <v>79</v>
      </c>
      <c r="B84" s="5">
        <v>1300</v>
      </c>
      <c r="I84" s="10">
        <v>239</v>
      </c>
      <c r="J84" s="5">
        <v>1000</v>
      </c>
    </row>
    <row r="85" spans="1:10" x14ac:dyDescent="0.25">
      <c r="A85" s="10">
        <v>80</v>
      </c>
      <c r="B85" s="5">
        <v>12000</v>
      </c>
      <c r="I85" s="10">
        <v>420</v>
      </c>
      <c r="J85" s="5">
        <v>3300</v>
      </c>
    </row>
    <row r="86" spans="1:10" x14ac:dyDescent="0.25">
      <c r="A86" s="10">
        <v>81</v>
      </c>
      <c r="B86" s="5">
        <v>750</v>
      </c>
      <c r="I86" s="10">
        <v>421</v>
      </c>
      <c r="J86" s="5">
        <v>15000</v>
      </c>
    </row>
    <row r="87" spans="1:10" x14ac:dyDescent="0.25">
      <c r="A87" s="10">
        <v>82</v>
      </c>
      <c r="B87" s="5">
        <v>4000</v>
      </c>
      <c r="I87" s="10">
        <v>422</v>
      </c>
      <c r="J87" s="5">
        <v>40000</v>
      </c>
    </row>
    <row r="88" spans="1:10" x14ac:dyDescent="0.25">
      <c r="A88" s="10">
        <v>83</v>
      </c>
      <c r="B88" s="5">
        <v>200</v>
      </c>
      <c r="I88" s="10">
        <v>423</v>
      </c>
      <c r="J88" s="5">
        <v>20000</v>
      </c>
    </row>
    <row r="89" spans="1:10" x14ac:dyDescent="0.25">
      <c r="A89" s="10">
        <v>84</v>
      </c>
      <c r="B89" s="5">
        <v>500</v>
      </c>
      <c r="I89" s="10">
        <v>424</v>
      </c>
      <c r="J89" s="5">
        <v>3000</v>
      </c>
    </row>
    <row r="90" spans="1:10" x14ac:dyDescent="0.25">
      <c r="A90" s="10">
        <v>85</v>
      </c>
      <c r="B90" s="5">
        <v>1200</v>
      </c>
      <c r="I90" s="10">
        <v>425</v>
      </c>
      <c r="J90" s="5">
        <v>50000</v>
      </c>
    </row>
    <row r="91" spans="1:10" x14ac:dyDescent="0.25">
      <c r="A91" s="10">
        <v>86</v>
      </c>
      <c r="B91" s="5">
        <v>6000</v>
      </c>
      <c r="I91" s="10">
        <v>426</v>
      </c>
      <c r="J91" s="5">
        <v>10000</v>
      </c>
    </row>
    <row r="92" spans="1:10" x14ac:dyDescent="0.25">
      <c r="A92" s="10">
        <v>87</v>
      </c>
      <c r="B92" s="5">
        <v>2500</v>
      </c>
      <c r="I92" s="10">
        <v>427</v>
      </c>
      <c r="J92" s="5">
        <v>6500</v>
      </c>
    </row>
    <row r="93" spans="1:10" x14ac:dyDescent="0.25">
      <c r="A93" s="10">
        <v>88</v>
      </c>
      <c r="B93" s="5">
        <v>3500</v>
      </c>
      <c r="I93" s="10">
        <v>428</v>
      </c>
      <c r="J93" s="5">
        <v>12000</v>
      </c>
    </row>
    <row r="94" spans="1:10" x14ac:dyDescent="0.25">
      <c r="A94" s="10">
        <v>89</v>
      </c>
      <c r="B94" s="5">
        <v>6000</v>
      </c>
      <c r="I94" s="10">
        <v>429</v>
      </c>
      <c r="J94" s="5">
        <v>5000</v>
      </c>
    </row>
    <row r="95" spans="1:10" x14ac:dyDescent="0.25">
      <c r="A95" s="10">
        <v>90</v>
      </c>
      <c r="B95" s="5">
        <v>500</v>
      </c>
      <c r="I95" s="10">
        <v>430</v>
      </c>
      <c r="J95" s="5">
        <v>1000</v>
      </c>
    </row>
    <row r="96" spans="1:10" x14ac:dyDescent="0.25">
      <c r="A96" s="10">
        <v>91</v>
      </c>
      <c r="B96" s="5">
        <v>3000</v>
      </c>
      <c r="I96" s="10">
        <v>431</v>
      </c>
      <c r="J96" s="5">
        <v>3000</v>
      </c>
    </row>
    <row r="97" spans="1:10" x14ac:dyDescent="0.25">
      <c r="A97" s="10">
        <v>92</v>
      </c>
      <c r="B97" s="5">
        <v>5000</v>
      </c>
      <c r="I97" s="10">
        <v>432</v>
      </c>
      <c r="J97" s="5">
        <v>6000</v>
      </c>
    </row>
    <row r="98" spans="1:10" x14ac:dyDescent="0.25">
      <c r="A98" s="10">
        <v>93</v>
      </c>
      <c r="B98" s="5">
        <v>1000</v>
      </c>
      <c r="I98" s="10">
        <v>433</v>
      </c>
      <c r="J98" s="5">
        <v>3000</v>
      </c>
    </row>
    <row r="99" spans="1:10" x14ac:dyDescent="0.25">
      <c r="A99" s="10">
        <v>94</v>
      </c>
      <c r="B99" s="5">
        <v>250</v>
      </c>
      <c r="I99" s="10">
        <v>434</v>
      </c>
      <c r="J99" s="5">
        <v>2500</v>
      </c>
    </row>
    <row r="100" spans="1:10" x14ac:dyDescent="0.25">
      <c r="A100" s="10">
        <v>95</v>
      </c>
      <c r="B100" s="5">
        <v>350</v>
      </c>
      <c r="I100" s="10">
        <v>435</v>
      </c>
      <c r="J100" s="5">
        <v>110000</v>
      </c>
    </row>
    <row r="101" spans="1:10" x14ac:dyDescent="0.25">
      <c r="A101" s="10">
        <v>96</v>
      </c>
      <c r="B101" s="5">
        <v>1500</v>
      </c>
      <c r="I101" s="10">
        <v>436</v>
      </c>
      <c r="J101" s="5">
        <v>1000</v>
      </c>
    </row>
    <row r="102" spans="1:10" x14ac:dyDescent="0.25">
      <c r="A102" s="10">
        <v>97</v>
      </c>
      <c r="B102" s="5">
        <v>400</v>
      </c>
      <c r="I102" s="10">
        <v>437</v>
      </c>
      <c r="J102" s="5">
        <v>7000</v>
      </c>
    </row>
    <row r="103" spans="1:10" x14ac:dyDescent="0.25">
      <c r="A103" s="10">
        <v>98</v>
      </c>
      <c r="B103" s="5">
        <v>3200</v>
      </c>
      <c r="I103" s="10">
        <v>438</v>
      </c>
      <c r="J103" s="5">
        <v>20000</v>
      </c>
    </row>
    <row r="104" spans="1:10" x14ac:dyDescent="0.25">
      <c r="A104" s="10">
        <v>99</v>
      </c>
      <c r="B104" s="5">
        <v>1500</v>
      </c>
      <c r="I104" s="10">
        <v>439</v>
      </c>
      <c r="J104" s="5">
        <v>450</v>
      </c>
    </row>
    <row r="105" spans="1:10" x14ac:dyDescent="0.25">
      <c r="A105" s="10">
        <v>100</v>
      </c>
      <c r="B105" s="5">
        <v>5000</v>
      </c>
      <c r="I105" s="10">
        <v>440</v>
      </c>
      <c r="J105" s="5">
        <v>5000</v>
      </c>
    </row>
    <row r="106" spans="1:10" x14ac:dyDescent="0.25">
      <c r="A106" s="10">
        <v>101</v>
      </c>
      <c r="B106" s="5">
        <v>3500</v>
      </c>
      <c r="I106" s="10">
        <v>441</v>
      </c>
      <c r="J106" s="5">
        <v>400</v>
      </c>
    </row>
    <row r="107" spans="1:10" x14ac:dyDescent="0.25">
      <c r="A107" s="10">
        <v>102</v>
      </c>
      <c r="B107" s="5">
        <v>6000</v>
      </c>
      <c r="I107" s="10">
        <v>442</v>
      </c>
      <c r="J107" s="5">
        <v>17000</v>
      </c>
    </row>
    <row r="108" spans="1:10" x14ac:dyDescent="0.25">
      <c r="A108" s="10">
        <v>103</v>
      </c>
      <c r="B108" s="5">
        <v>1300</v>
      </c>
      <c r="I108" s="10">
        <v>443</v>
      </c>
      <c r="J108" s="5">
        <v>10000</v>
      </c>
    </row>
    <row r="109" spans="1:10" x14ac:dyDescent="0.25">
      <c r="A109" s="10">
        <v>104</v>
      </c>
      <c r="B109" s="5">
        <v>500</v>
      </c>
      <c r="I109" s="10">
        <v>444</v>
      </c>
      <c r="J109" s="5">
        <v>1000</v>
      </c>
    </row>
    <row r="110" spans="1:10" x14ac:dyDescent="0.25">
      <c r="A110" s="10">
        <v>105</v>
      </c>
      <c r="B110" s="5">
        <v>2200</v>
      </c>
      <c r="I110" s="10">
        <v>445</v>
      </c>
      <c r="J110" s="5">
        <v>60000</v>
      </c>
    </row>
    <row r="111" spans="1:10" x14ac:dyDescent="0.25">
      <c r="A111" s="10">
        <v>106</v>
      </c>
      <c r="B111" s="5">
        <v>5000</v>
      </c>
      <c r="I111" s="10">
        <v>446</v>
      </c>
      <c r="J111" s="5">
        <v>10500</v>
      </c>
    </row>
    <row r="112" spans="1:10" x14ac:dyDescent="0.25">
      <c r="A112" s="10">
        <v>107</v>
      </c>
      <c r="B112" s="5">
        <v>7500</v>
      </c>
      <c r="I112" s="10">
        <v>447</v>
      </c>
      <c r="J112" s="5">
        <v>30000</v>
      </c>
    </row>
    <row r="113" spans="1:10" x14ac:dyDescent="0.25">
      <c r="A113" s="10">
        <v>108</v>
      </c>
      <c r="B113" s="5">
        <v>1500</v>
      </c>
      <c r="I113" s="10">
        <v>448</v>
      </c>
      <c r="J113" s="5">
        <v>2500</v>
      </c>
    </row>
    <row r="114" spans="1:10" x14ac:dyDescent="0.25">
      <c r="A114" s="10">
        <v>109</v>
      </c>
      <c r="B114" s="5">
        <v>1000</v>
      </c>
      <c r="I114" s="10">
        <v>449</v>
      </c>
      <c r="J114" s="5">
        <v>2000</v>
      </c>
    </row>
    <row r="115" spans="1:10" x14ac:dyDescent="0.25">
      <c r="A115" s="10">
        <v>110</v>
      </c>
      <c r="B115" s="5">
        <v>1300</v>
      </c>
      <c r="I115" s="10">
        <v>450</v>
      </c>
      <c r="J115" s="5">
        <v>50000</v>
      </c>
    </row>
    <row r="116" spans="1:10" x14ac:dyDescent="0.25">
      <c r="A116" s="10">
        <v>111</v>
      </c>
      <c r="B116" s="5">
        <v>3500</v>
      </c>
      <c r="I116" s="10">
        <v>451</v>
      </c>
      <c r="J116" s="5">
        <v>20000</v>
      </c>
    </row>
    <row r="117" spans="1:10" x14ac:dyDescent="0.25">
      <c r="A117" s="10">
        <v>112</v>
      </c>
      <c r="B117" s="5">
        <v>5000</v>
      </c>
      <c r="I117" s="10">
        <v>452</v>
      </c>
      <c r="J117" s="5">
        <v>750</v>
      </c>
    </row>
    <row r="118" spans="1:10" x14ac:dyDescent="0.25">
      <c r="A118" s="10">
        <v>113</v>
      </c>
      <c r="B118" s="5">
        <v>5000</v>
      </c>
      <c r="I118" s="10">
        <v>453</v>
      </c>
      <c r="J118" s="5">
        <v>94875</v>
      </c>
    </row>
    <row r="119" spans="1:10" x14ac:dyDescent="0.25">
      <c r="A119" s="10">
        <v>114</v>
      </c>
      <c r="B119" s="5">
        <v>3000</v>
      </c>
      <c r="I119" s="10">
        <v>454</v>
      </c>
      <c r="J119" s="5">
        <v>10000</v>
      </c>
    </row>
    <row r="120" spans="1:10" x14ac:dyDescent="0.25">
      <c r="A120" s="10">
        <v>115</v>
      </c>
      <c r="B120" s="5">
        <v>450</v>
      </c>
      <c r="I120" s="10">
        <v>455</v>
      </c>
      <c r="J120" s="5">
        <v>65000</v>
      </c>
    </row>
    <row r="121" spans="1:10" x14ac:dyDescent="0.25">
      <c r="A121" s="10">
        <v>116</v>
      </c>
      <c r="B121" s="5">
        <v>3500</v>
      </c>
      <c r="I121" s="10">
        <v>456</v>
      </c>
      <c r="J121" s="5">
        <v>8888</v>
      </c>
    </row>
    <row r="122" spans="1:10" x14ac:dyDescent="0.25">
      <c r="A122" s="10">
        <v>117</v>
      </c>
      <c r="B122" s="5">
        <v>4500</v>
      </c>
      <c r="I122" s="10">
        <v>457</v>
      </c>
      <c r="J122" s="5">
        <v>20000</v>
      </c>
    </row>
    <row r="123" spans="1:10" x14ac:dyDescent="0.25">
      <c r="A123" s="10">
        <v>118</v>
      </c>
      <c r="B123" s="5">
        <v>5000</v>
      </c>
      <c r="I123" s="10">
        <v>458</v>
      </c>
      <c r="J123" s="5">
        <v>10000</v>
      </c>
    </row>
    <row r="124" spans="1:10" x14ac:dyDescent="0.25">
      <c r="A124" s="10">
        <v>119</v>
      </c>
      <c r="B124" s="5">
        <v>3250</v>
      </c>
      <c r="I124" s="10">
        <v>459</v>
      </c>
      <c r="J124" s="5">
        <v>39000</v>
      </c>
    </row>
    <row r="125" spans="1:10" x14ac:dyDescent="0.25">
      <c r="A125" s="10">
        <v>240</v>
      </c>
      <c r="B125" s="5">
        <v>15000</v>
      </c>
      <c r="I125" s="10">
        <v>460</v>
      </c>
      <c r="J125" s="5">
        <v>8500</v>
      </c>
    </row>
    <row r="126" spans="1:10" x14ac:dyDescent="0.25">
      <c r="A126" s="10">
        <v>241</v>
      </c>
      <c r="B126" s="5">
        <v>36400</v>
      </c>
      <c r="I126" s="10">
        <v>461</v>
      </c>
      <c r="J126" s="5">
        <v>550</v>
      </c>
    </row>
    <row r="127" spans="1:10" x14ac:dyDescent="0.25">
      <c r="A127" s="10">
        <v>242</v>
      </c>
      <c r="B127" s="5">
        <v>13000</v>
      </c>
      <c r="I127" s="10">
        <v>462</v>
      </c>
      <c r="J127" s="5">
        <v>100000</v>
      </c>
    </row>
    <row r="128" spans="1:10" x14ac:dyDescent="0.25">
      <c r="A128" s="10">
        <v>243</v>
      </c>
      <c r="B128" s="5">
        <v>25000</v>
      </c>
      <c r="I128" s="10">
        <v>463</v>
      </c>
      <c r="J128" s="5">
        <v>55000</v>
      </c>
    </row>
    <row r="129" spans="1:10" x14ac:dyDescent="0.25">
      <c r="A129" s="10">
        <v>244</v>
      </c>
      <c r="B129" s="5">
        <v>3500</v>
      </c>
      <c r="I129" s="10">
        <v>464</v>
      </c>
      <c r="J129" s="5">
        <v>1010</v>
      </c>
    </row>
    <row r="130" spans="1:10" x14ac:dyDescent="0.25">
      <c r="A130" s="10">
        <v>245</v>
      </c>
      <c r="B130" s="5">
        <v>5000</v>
      </c>
      <c r="I130" s="10">
        <v>465</v>
      </c>
      <c r="J130" s="5">
        <v>512</v>
      </c>
    </row>
    <row r="131" spans="1:10" x14ac:dyDescent="0.25">
      <c r="A131" s="10">
        <v>246</v>
      </c>
      <c r="B131" s="5">
        <v>5000</v>
      </c>
      <c r="I131" s="10">
        <v>466</v>
      </c>
      <c r="J131" s="5">
        <v>10000</v>
      </c>
    </row>
    <row r="132" spans="1:10" x14ac:dyDescent="0.25">
      <c r="A132" s="10">
        <v>247</v>
      </c>
      <c r="B132" s="5">
        <v>5000</v>
      </c>
      <c r="I132" s="10">
        <v>467</v>
      </c>
      <c r="J132" s="5">
        <v>20000</v>
      </c>
    </row>
    <row r="133" spans="1:10" x14ac:dyDescent="0.25">
      <c r="A133" s="10">
        <v>248</v>
      </c>
      <c r="B133" s="5">
        <v>85000</v>
      </c>
      <c r="I133" s="10">
        <v>468</v>
      </c>
      <c r="J133" s="5">
        <v>7500</v>
      </c>
    </row>
    <row r="134" spans="1:10" x14ac:dyDescent="0.25">
      <c r="A134" s="10">
        <v>249</v>
      </c>
      <c r="B134" s="5">
        <v>10000</v>
      </c>
      <c r="I134" s="10">
        <v>469</v>
      </c>
      <c r="J134" s="5">
        <v>6000</v>
      </c>
    </row>
    <row r="135" spans="1:10" x14ac:dyDescent="0.25">
      <c r="A135" s="10">
        <v>250</v>
      </c>
      <c r="B135" s="5">
        <v>30000</v>
      </c>
      <c r="I135" s="10">
        <v>470</v>
      </c>
      <c r="J135" s="5">
        <v>5000</v>
      </c>
    </row>
    <row r="136" spans="1:10" x14ac:dyDescent="0.25">
      <c r="A136" s="10">
        <v>251</v>
      </c>
      <c r="B136" s="5">
        <v>3500</v>
      </c>
      <c r="I136" s="10">
        <v>471</v>
      </c>
      <c r="J136" s="5">
        <v>55000</v>
      </c>
    </row>
    <row r="137" spans="1:10" x14ac:dyDescent="0.25">
      <c r="A137" s="10">
        <v>252</v>
      </c>
      <c r="B137" s="5">
        <v>5000</v>
      </c>
      <c r="I137" s="10">
        <v>472</v>
      </c>
      <c r="J137" s="5">
        <v>800</v>
      </c>
    </row>
    <row r="138" spans="1:10" x14ac:dyDescent="0.25">
      <c r="A138" s="10">
        <v>253</v>
      </c>
      <c r="B138" s="5">
        <v>1500</v>
      </c>
      <c r="I138" s="10">
        <v>473</v>
      </c>
      <c r="J138" s="5">
        <v>30000</v>
      </c>
    </row>
    <row r="139" spans="1:10" x14ac:dyDescent="0.25">
      <c r="A139" s="10">
        <v>254</v>
      </c>
      <c r="B139" s="5">
        <v>24000</v>
      </c>
      <c r="I139" s="10">
        <v>474</v>
      </c>
      <c r="J139" s="5">
        <v>3300</v>
      </c>
    </row>
    <row r="140" spans="1:10" x14ac:dyDescent="0.25">
      <c r="A140" s="10">
        <v>255</v>
      </c>
      <c r="B140" s="5">
        <v>8000</v>
      </c>
      <c r="I140" s="10">
        <v>475</v>
      </c>
      <c r="J140" s="5">
        <v>2000</v>
      </c>
    </row>
    <row r="141" spans="1:10" x14ac:dyDescent="0.25">
      <c r="A141" s="10">
        <v>256</v>
      </c>
      <c r="B141" s="5">
        <v>13000</v>
      </c>
      <c r="I141" s="10">
        <v>476</v>
      </c>
      <c r="J141" s="5">
        <v>220000</v>
      </c>
    </row>
    <row r="142" spans="1:10" x14ac:dyDescent="0.25">
      <c r="A142" s="10">
        <v>257</v>
      </c>
      <c r="B142" s="5">
        <v>35000</v>
      </c>
      <c r="I142" s="10">
        <v>477</v>
      </c>
      <c r="J142" s="5">
        <v>1500</v>
      </c>
    </row>
    <row r="143" spans="1:10" x14ac:dyDescent="0.25">
      <c r="A143" s="10">
        <v>258</v>
      </c>
      <c r="B143" s="5">
        <v>30000</v>
      </c>
      <c r="I143" s="10">
        <v>478</v>
      </c>
      <c r="J143" s="5">
        <v>10000</v>
      </c>
    </row>
    <row r="144" spans="1:10" x14ac:dyDescent="0.25">
      <c r="A144" s="10">
        <v>259</v>
      </c>
      <c r="B144" s="5">
        <v>75000</v>
      </c>
      <c r="I144" s="10">
        <v>479</v>
      </c>
      <c r="J144" s="5">
        <v>15000</v>
      </c>
    </row>
    <row r="145" spans="1:10" x14ac:dyDescent="0.25">
      <c r="A145" s="10">
        <v>260</v>
      </c>
      <c r="B145" s="5">
        <v>10000</v>
      </c>
      <c r="I145" s="10">
        <v>480</v>
      </c>
      <c r="J145" s="5">
        <v>40000</v>
      </c>
    </row>
    <row r="146" spans="1:10" x14ac:dyDescent="0.25">
      <c r="A146" s="10">
        <v>261</v>
      </c>
      <c r="B146" s="5">
        <v>20000</v>
      </c>
      <c r="I146" s="10">
        <v>481</v>
      </c>
      <c r="J146" s="5">
        <v>30000</v>
      </c>
    </row>
    <row r="147" spans="1:10" x14ac:dyDescent="0.25">
      <c r="A147" s="10">
        <v>262</v>
      </c>
      <c r="B147" s="5">
        <v>2500</v>
      </c>
      <c r="I147" s="10">
        <v>482</v>
      </c>
      <c r="J147" s="5">
        <v>10000</v>
      </c>
    </row>
    <row r="148" spans="1:10" x14ac:dyDescent="0.25">
      <c r="A148" s="10">
        <v>263</v>
      </c>
      <c r="B148" s="5">
        <v>25000</v>
      </c>
      <c r="I148" s="10">
        <v>483</v>
      </c>
      <c r="J148" s="5">
        <v>15000</v>
      </c>
    </row>
    <row r="149" spans="1:10" x14ac:dyDescent="0.25">
      <c r="A149" s="10">
        <v>264</v>
      </c>
      <c r="B149" s="5">
        <v>5000</v>
      </c>
      <c r="I149" s="10">
        <v>484</v>
      </c>
      <c r="J149" s="5">
        <v>80000</v>
      </c>
    </row>
    <row r="150" spans="1:10" x14ac:dyDescent="0.25">
      <c r="A150" s="10">
        <v>265</v>
      </c>
      <c r="B150" s="5">
        <v>5000</v>
      </c>
      <c r="I150" s="10">
        <v>485</v>
      </c>
      <c r="J150" s="5">
        <v>37956</v>
      </c>
    </row>
    <row r="151" spans="1:10" x14ac:dyDescent="0.25">
      <c r="A151" s="10">
        <v>266</v>
      </c>
      <c r="B151" s="5">
        <v>1000</v>
      </c>
      <c r="I151" s="10">
        <v>486</v>
      </c>
      <c r="J151" s="5">
        <v>550000</v>
      </c>
    </row>
    <row r="152" spans="1:10" x14ac:dyDescent="0.25">
      <c r="A152" s="10">
        <v>267</v>
      </c>
      <c r="B152" s="5">
        <v>9850</v>
      </c>
      <c r="I152" s="10">
        <v>487</v>
      </c>
      <c r="J152" s="5">
        <v>50000</v>
      </c>
    </row>
    <row r="153" spans="1:10" x14ac:dyDescent="0.25">
      <c r="A153" s="10">
        <v>268</v>
      </c>
      <c r="B153" s="5">
        <v>5000</v>
      </c>
      <c r="I153" s="10">
        <v>488</v>
      </c>
      <c r="J153" s="5">
        <v>12000</v>
      </c>
    </row>
    <row r="154" spans="1:10" x14ac:dyDescent="0.25">
      <c r="A154" s="10">
        <v>269</v>
      </c>
      <c r="B154" s="5">
        <v>100000</v>
      </c>
      <c r="I154" s="10">
        <v>489</v>
      </c>
      <c r="J154" s="5">
        <v>74997</v>
      </c>
    </row>
    <row r="155" spans="1:10" x14ac:dyDescent="0.25">
      <c r="A155" s="10">
        <v>270</v>
      </c>
      <c r="B155" s="5">
        <v>2300</v>
      </c>
      <c r="I155" s="10">
        <v>490</v>
      </c>
      <c r="J155" s="5">
        <v>1000</v>
      </c>
    </row>
    <row r="156" spans="1:10" x14ac:dyDescent="0.25">
      <c r="A156" s="10">
        <v>271</v>
      </c>
      <c r="B156" s="5">
        <v>30000</v>
      </c>
      <c r="I156" s="10">
        <v>491</v>
      </c>
      <c r="J156" s="5">
        <v>10000</v>
      </c>
    </row>
    <row r="157" spans="1:10" x14ac:dyDescent="0.25">
      <c r="A157" s="10">
        <v>272</v>
      </c>
      <c r="B157" s="5">
        <v>3000</v>
      </c>
      <c r="I157" s="10">
        <v>492</v>
      </c>
      <c r="J157" s="5">
        <v>10000000</v>
      </c>
    </row>
    <row r="158" spans="1:10" x14ac:dyDescent="0.25">
      <c r="A158" s="10">
        <v>273</v>
      </c>
      <c r="B158" s="5">
        <v>5000</v>
      </c>
      <c r="I158" s="10">
        <v>493</v>
      </c>
      <c r="J158" s="5">
        <v>30000</v>
      </c>
    </row>
    <row r="159" spans="1:10" x14ac:dyDescent="0.25">
      <c r="A159" s="10">
        <v>274</v>
      </c>
      <c r="B159" s="5">
        <v>4000</v>
      </c>
      <c r="I159" s="10">
        <v>494</v>
      </c>
      <c r="J159" s="5">
        <v>20000</v>
      </c>
    </row>
    <row r="160" spans="1:10" x14ac:dyDescent="0.25">
      <c r="A160" s="10">
        <v>275</v>
      </c>
      <c r="B160" s="5">
        <v>20000</v>
      </c>
      <c r="I160" s="10">
        <v>495</v>
      </c>
      <c r="J160" s="5">
        <v>7000</v>
      </c>
    </row>
    <row r="161" spans="1:10" x14ac:dyDescent="0.25">
      <c r="A161" s="10">
        <v>276</v>
      </c>
      <c r="B161" s="5">
        <v>4000</v>
      </c>
      <c r="I161" s="10">
        <v>496</v>
      </c>
      <c r="J161" s="5">
        <v>60000</v>
      </c>
    </row>
    <row r="162" spans="1:10" x14ac:dyDescent="0.25">
      <c r="A162" s="10">
        <v>277</v>
      </c>
      <c r="B162" s="5">
        <v>65000</v>
      </c>
      <c r="I162" s="10">
        <v>497</v>
      </c>
      <c r="J162" s="5">
        <v>4480</v>
      </c>
    </row>
    <row r="163" spans="1:10" x14ac:dyDescent="0.25">
      <c r="A163" s="10">
        <v>278</v>
      </c>
      <c r="B163" s="5">
        <v>27000</v>
      </c>
      <c r="I163" s="10">
        <v>498</v>
      </c>
      <c r="J163" s="5">
        <v>65108</v>
      </c>
    </row>
    <row r="164" spans="1:10" x14ac:dyDescent="0.25">
      <c r="A164" s="10">
        <v>279</v>
      </c>
      <c r="B164" s="5">
        <v>17000</v>
      </c>
      <c r="I164" s="10">
        <v>499</v>
      </c>
      <c r="J164" s="5">
        <v>20000</v>
      </c>
    </row>
    <row r="165" spans="1:10" x14ac:dyDescent="0.25">
      <c r="A165" s="10">
        <v>280</v>
      </c>
      <c r="B165" s="5">
        <v>75000</v>
      </c>
      <c r="I165" s="10">
        <v>500</v>
      </c>
      <c r="J165" s="5">
        <v>6500</v>
      </c>
    </row>
    <row r="166" spans="1:10" x14ac:dyDescent="0.25">
      <c r="A166" s="10">
        <v>281</v>
      </c>
      <c r="B166" s="5">
        <v>5500</v>
      </c>
      <c r="I166" s="10">
        <v>501</v>
      </c>
      <c r="J166" s="5">
        <v>10000</v>
      </c>
    </row>
    <row r="167" spans="1:10" x14ac:dyDescent="0.25">
      <c r="A167" s="10">
        <v>282</v>
      </c>
      <c r="B167" s="5">
        <v>45000</v>
      </c>
      <c r="I167" s="10">
        <v>502</v>
      </c>
      <c r="J167" s="5">
        <v>20000</v>
      </c>
    </row>
    <row r="168" spans="1:10" x14ac:dyDescent="0.25">
      <c r="A168" s="10">
        <v>283</v>
      </c>
      <c r="B168" s="5">
        <v>18000</v>
      </c>
      <c r="I168" s="10">
        <v>503</v>
      </c>
      <c r="J168" s="5">
        <v>6500</v>
      </c>
    </row>
    <row r="169" spans="1:10" x14ac:dyDescent="0.25">
      <c r="A169" s="10">
        <v>284</v>
      </c>
      <c r="B169" s="5">
        <v>40000</v>
      </c>
      <c r="I169" s="10">
        <v>504</v>
      </c>
      <c r="J169" s="5">
        <v>24500</v>
      </c>
    </row>
    <row r="170" spans="1:10" x14ac:dyDescent="0.25">
      <c r="A170" s="10">
        <v>285</v>
      </c>
      <c r="B170" s="5">
        <v>14000</v>
      </c>
      <c r="I170" s="10">
        <v>505</v>
      </c>
      <c r="J170" s="5">
        <v>12000</v>
      </c>
    </row>
    <row r="171" spans="1:10" x14ac:dyDescent="0.25">
      <c r="A171" s="10">
        <v>286</v>
      </c>
      <c r="B171" s="5">
        <v>15000</v>
      </c>
      <c r="I171" s="10">
        <v>506</v>
      </c>
      <c r="J171" s="5">
        <v>200000</v>
      </c>
    </row>
    <row r="172" spans="1:10" x14ac:dyDescent="0.25">
      <c r="A172" s="10">
        <v>287</v>
      </c>
      <c r="B172" s="5">
        <v>15000</v>
      </c>
      <c r="I172" s="10">
        <v>507</v>
      </c>
      <c r="J172" s="5">
        <v>20000</v>
      </c>
    </row>
    <row r="173" spans="1:10" x14ac:dyDescent="0.25">
      <c r="A173" s="10">
        <v>288</v>
      </c>
      <c r="B173" s="5">
        <v>50000</v>
      </c>
      <c r="I173" s="10">
        <v>508</v>
      </c>
      <c r="J173" s="5">
        <v>50000</v>
      </c>
    </row>
    <row r="174" spans="1:10" x14ac:dyDescent="0.25">
      <c r="A174" s="10">
        <v>289</v>
      </c>
      <c r="B174" s="5">
        <v>15000</v>
      </c>
      <c r="I174" s="10">
        <v>509</v>
      </c>
      <c r="J174" s="5">
        <v>5000</v>
      </c>
    </row>
    <row r="175" spans="1:10" x14ac:dyDescent="0.25">
      <c r="A175" s="10">
        <v>290</v>
      </c>
      <c r="B175" s="5">
        <v>4500</v>
      </c>
      <c r="I175" s="10">
        <v>510</v>
      </c>
      <c r="J175" s="5">
        <v>14000</v>
      </c>
    </row>
    <row r="176" spans="1:10" x14ac:dyDescent="0.25">
      <c r="A176" s="10">
        <v>291</v>
      </c>
      <c r="B176" s="5">
        <v>5000</v>
      </c>
      <c r="I176" s="10">
        <v>511</v>
      </c>
      <c r="J176" s="5">
        <v>5000</v>
      </c>
    </row>
    <row r="177" spans="1:10" x14ac:dyDescent="0.25">
      <c r="A177" s="10">
        <v>292</v>
      </c>
      <c r="B177" s="5">
        <v>75000</v>
      </c>
      <c r="I177" s="10">
        <v>512</v>
      </c>
      <c r="J177" s="5">
        <v>8000</v>
      </c>
    </row>
    <row r="178" spans="1:10" x14ac:dyDescent="0.25">
      <c r="A178" s="10">
        <v>293</v>
      </c>
      <c r="B178" s="5">
        <v>26000</v>
      </c>
      <c r="I178" s="10">
        <v>513</v>
      </c>
      <c r="J178" s="5">
        <v>50000</v>
      </c>
    </row>
    <row r="179" spans="1:10" x14ac:dyDescent="0.25">
      <c r="A179" s="10">
        <v>294</v>
      </c>
      <c r="B179" s="5">
        <v>5000</v>
      </c>
      <c r="I179" s="10">
        <v>514</v>
      </c>
      <c r="J179" s="5">
        <v>1500</v>
      </c>
    </row>
    <row r="180" spans="1:10" x14ac:dyDescent="0.25">
      <c r="A180" s="10">
        <v>295</v>
      </c>
      <c r="B180" s="5">
        <v>50000</v>
      </c>
      <c r="I180" s="10">
        <v>515</v>
      </c>
      <c r="J180" s="5">
        <v>97000</v>
      </c>
    </row>
    <row r="181" spans="1:10" x14ac:dyDescent="0.25">
      <c r="A181" s="10">
        <v>296</v>
      </c>
      <c r="B181" s="5">
        <v>25000</v>
      </c>
      <c r="I181" s="10">
        <v>516</v>
      </c>
      <c r="J181" s="5">
        <v>5000</v>
      </c>
    </row>
    <row r="182" spans="1:10" x14ac:dyDescent="0.25">
      <c r="A182" s="10">
        <v>297</v>
      </c>
      <c r="B182" s="5">
        <v>20000</v>
      </c>
      <c r="I182" s="10">
        <v>517</v>
      </c>
      <c r="J182" s="5">
        <v>15000</v>
      </c>
    </row>
    <row r="183" spans="1:10" x14ac:dyDescent="0.25">
      <c r="A183" s="10">
        <v>298</v>
      </c>
      <c r="B183" s="5">
        <v>126000</v>
      </c>
      <c r="I183" s="10">
        <v>518</v>
      </c>
      <c r="J183" s="5">
        <v>7175</v>
      </c>
    </row>
    <row r="184" spans="1:10" x14ac:dyDescent="0.25">
      <c r="A184" s="10">
        <v>299</v>
      </c>
      <c r="B184" s="5">
        <v>10000</v>
      </c>
      <c r="I184" s="10">
        <v>519</v>
      </c>
      <c r="J184" s="5">
        <v>12001</v>
      </c>
    </row>
    <row r="185" spans="1:10" x14ac:dyDescent="0.25">
      <c r="A185" s="10">
        <v>300</v>
      </c>
      <c r="B185" s="5">
        <v>25000</v>
      </c>
      <c r="I185" s="10">
        <v>540</v>
      </c>
      <c r="J185" s="5">
        <v>15000</v>
      </c>
    </row>
    <row r="186" spans="1:10" x14ac:dyDescent="0.25">
      <c r="A186" s="10">
        <v>301</v>
      </c>
      <c r="B186" s="5">
        <v>13000</v>
      </c>
      <c r="I186" s="10">
        <v>541</v>
      </c>
      <c r="J186" s="5">
        <v>4500</v>
      </c>
    </row>
    <row r="187" spans="1:10" x14ac:dyDescent="0.25">
      <c r="A187" s="10">
        <v>302</v>
      </c>
      <c r="B187" s="5">
        <v>10000</v>
      </c>
      <c r="I187" s="10">
        <v>542</v>
      </c>
      <c r="J187" s="5">
        <v>250000</v>
      </c>
    </row>
    <row r="188" spans="1:10" x14ac:dyDescent="0.25">
      <c r="A188" s="10">
        <v>303</v>
      </c>
      <c r="B188" s="5">
        <v>3000</v>
      </c>
      <c r="I188" s="10">
        <v>543</v>
      </c>
      <c r="J188" s="5">
        <v>22000</v>
      </c>
    </row>
    <row r="189" spans="1:10" x14ac:dyDescent="0.25">
      <c r="A189" s="10">
        <v>304</v>
      </c>
      <c r="B189" s="5">
        <v>3400</v>
      </c>
      <c r="I189" s="10">
        <v>544</v>
      </c>
      <c r="J189" s="5">
        <v>500</v>
      </c>
    </row>
    <row r="190" spans="1:10" x14ac:dyDescent="0.25">
      <c r="A190" s="10">
        <v>305</v>
      </c>
      <c r="B190" s="5">
        <v>7500</v>
      </c>
      <c r="I190" s="10">
        <v>545</v>
      </c>
      <c r="J190" s="5">
        <v>50000</v>
      </c>
    </row>
    <row r="191" spans="1:10" x14ac:dyDescent="0.25">
      <c r="A191" s="10">
        <v>306</v>
      </c>
      <c r="B191" s="5">
        <v>1000</v>
      </c>
      <c r="I191" s="10">
        <v>546</v>
      </c>
      <c r="J191" s="5">
        <v>60000</v>
      </c>
    </row>
    <row r="192" spans="1:10" x14ac:dyDescent="0.25">
      <c r="A192" s="10">
        <v>307</v>
      </c>
      <c r="B192" s="5">
        <v>22000</v>
      </c>
      <c r="I192" s="10">
        <v>547</v>
      </c>
      <c r="J192" s="5">
        <v>7500</v>
      </c>
    </row>
    <row r="193" spans="1:10" x14ac:dyDescent="0.25">
      <c r="A193" s="10">
        <v>308</v>
      </c>
      <c r="B193" s="5">
        <v>12000</v>
      </c>
      <c r="I193" s="10">
        <v>548</v>
      </c>
      <c r="J193" s="5">
        <v>10000</v>
      </c>
    </row>
    <row r="194" spans="1:10" x14ac:dyDescent="0.25">
      <c r="A194" s="10">
        <v>309</v>
      </c>
      <c r="B194" s="5">
        <v>18000</v>
      </c>
      <c r="I194" s="10">
        <v>549</v>
      </c>
      <c r="J194" s="5">
        <v>2500</v>
      </c>
    </row>
    <row r="195" spans="1:10" x14ac:dyDescent="0.25">
      <c r="A195" s="10">
        <v>310</v>
      </c>
      <c r="B195" s="5">
        <v>1000</v>
      </c>
      <c r="I195" s="10">
        <v>550</v>
      </c>
      <c r="J195" s="5">
        <v>5000</v>
      </c>
    </row>
    <row r="196" spans="1:10" x14ac:dyDescent="0.25">
      <c r="A196" s="10">
        <v>311</v>
      </c>
      <c r="B196" s="5">
        <v>20000</v>
      </c>
      <c r="I196" s="10">
        <v>551</v>
      </c>
      <c r="J196" s="5">
        <v>75000</v>
      </c>
    </row>
    <row r="197" spans="1:10" x14ac:dyDescent="0.25">
      <c r="A197" s="10">
        <v>312</v>
      </c>
      <c r="B197" s="5">
        <v>8000</v>
      </c>
      <c r="I197" s="10">
        <v>552</v>
      </c>
      <c r="J197" s="5">
        <v>45000</v>
      </c>
    </row>
    <row r="198" spans="1:10" x14ac:dyDescent="0.25">
      <c r="A198" s="10">
        <v>313</v>
      </c>
      <c r="B198" s="5">
        <v>17000</v>
      </c>
      <c r="I198" s="10">
        <v>553</v>
      </c>
      <c r="J198" s="5">
        <v>25000</v>
      </c>
    </row>
    <row r="199" spans="1:10" x14ac:dyDescent="0.25">
      <c r="A199" s="10">
        <v>314</v>
      </c>
      <c r="B199" s="5">
        <v>1000</v>
      </c>
      <c r="I199" s="10">
        <v>554</v>
      </c>
      <c r="J199" s="5">
        <v>3870</v>
      </c>
    </row>
    <row r="200" spans="1:10" x14ac:dyDescent="0.25">
      <c r="A200" s="10">
        <v>315</v>
      </c>
      <c r="B200" s="5">
        <v>25000</v>
      </c>
      <c r="I200" s="10">
        <v>555</v>
      </c>
      <c r="J200" s="5">
        <v>7500</v>
      </c>
    </row>
    <row r="201" spans="1:10" x14ac:dyDescent="0.25">
      <c r="A201" s="10">
        <v>316</v>
      </c>
      <c r="B201" s="5">
        <v>15000</v>
      </c>
      <c r="I201" s="10">
        <v>556</v>
      </c>
      <c r="J201" s="5">
        <v>8000</v>
      </c>
    </row>
    <row r="202" spans="1:10" x14ac:dyDescent="0.25">
      <c r="A202" s="10">
        <v>317</v>
      </c>
      <c r="B202" s="5">
        <v>30000</v>
      </c>
      <c r="I202" s="10">
        <v>557</v>
      </c>
      <c r="J202" s="5">
        <v>150000</v>
      </c>
    </row>
    <row r="203" spans="1:10" x14ac:dyDescent="0.25">
      <c r="A203" s="10">
        <v>318</v>
      </c>
      <c r="B203" s="5">
        <v>5000</v>
      </c>
      <c r="I203" s="10">
        <v>558</v>
      </c>
      <c r="J203" s="5">
        <v>750</v>
      </c>
    </row>
    <row r="204" spans="1:10" x14ac:dyDescent="0.25">
      <c r="A204" s="10">
        <v>319</v>
      </c>
      <c r="B204" s="5">
        <v>5000</v>
      </c>
      <c r="I204" s="10">
        <v>559</v>
      </c>
      <c r="J204" s="5">
        <v>240000</v>
      </c>
    </row>
    <row r="205" spans="1:10" x14ac:dyDescent="0.25">
      <c r="A205" s="10">
        <v>320</v>
      </c>
      <c r="B205" s="5">
        <v>20000</v>
      </c>
      <c r="I205" s="10">
        <v>560</v>
      </c>
      <c r="J205" s="5">
        <v>100000</v>
      </c>
    </row>
    <row r="206" spans="1:10" x14ac:dyDescent="0.25">
      <c r="A206" s="10">
        <v>321</v>
      </c>
      <c r="B206" s="5">
        <v>35000</v>
      </c>
      <c r="I206" s="10">
        <v>561</v>
      </c>
      <c r="J206" s="5">
        <v>15000</v>
      </c>
    </row>
    <row r="207" spans="1:10" x14ac:dyDescent="0.25">
      <c r="A207" s="10">
        <v>322</v>
      </c>
      <c r="B207" s="5">
        <v>25000</v>
      </c>
      <c r="I207" s="10">
        <v>562</v>
      </c>
      <c r="J207" s="5">
        <v>50000</v>
      </c>
    </row>
    <row r="208" spans="1:10" x14ac:dyDescent="0.25">
      <c r="A208" s="10">
        <v>323</v>
      </c>
      <c r="B208" s="5">
        <v>5400</v>
      </c>
      <c r="I208" s="10">
        <v>563</v>
      </c>
      <c r="J208" s="5">
        <v>75000</v>
      </c>
    </row>
    <row r="209" spans="1:10" x14ac:dyDescent="0.25">
      <c r="A209" s="10">
        <v>324</v>
      </c>
      <c r="B209" s="5">
        <v>8500</v>
      </c>
      <c r="I209" s="10">
        <v>564</v>
      </c>
      <c r="J209" s="5">
        <v>18000</v>
      </c>
    </row>
    <row r="210" spans="1:10" x14ac:dyDescent="0.25">
      <c r="A210" s="10">
        <v>325</v>
      </c>
      <c r="B210" s="5">
        <v>50000</v>
      </c>
      <c r="I210" s="10">
        <v>565</v>
      </c>
      <c r="J210" s="5">
        <v>25000</v>
      </c>
    </row>
    <row r="211" spans="1:10" x14ac:dyDescent="0.25">
      <c r="A211" s="10">
        <v>326</v>
      </c>
      <c r="B211" s="5">
        <v>150000</v>
      </c>
      <c r="I211" s="10">
        <v>566</v>
      </c>
      <c r="J211" s="5">
        <v>5000</v>
      </c>
    </row>
    <row r="212" spans="1:10" x14ac:dyDescent="0.25">
      <c r="A212" s="10">
        <v>327</v>
      </c>
      <c r="B212" s="5">
        <v>4000</v>
      </c>
      <c r="I212" s="10">
        <v>567</v>
      </c>
      <c r="J212" s="5">
        <v>10000</v>
      </c>
    </row>
    <row r="213" spans="1:10" x14ac:dyDescent="0.25">
      <c r="A213" s="10">
        <v>328</v>
      </c>
      <c r="B213" s="5">
        <v>75000</v>
      </c>
      <c r="I213" s="10">
        <v>568</v>
      </c>
      <c r="J213" s="5">
        <v>24500</v>
      </c>
    </row>
    <row r="214" spans="1:10" x14ac:dyDescent="0.25">
      <c r="A214" s="10">
        <v>329</v>
      </c>
      <c r="B214" s="5">
        <v>10000</v>
      </c>
      <c r="I214" s="10">
        <v>569</v>
      </c>
      <c r="J214" s="5">
        <v>2500</v>
      </c>
    </row>
    <row r="215" spans="1:10" x14ac:dyDescent="0.25">
      <c r="A215" s="10">
        <v>330</v>
      </c>
      <c r="B215" s="5">
        <v>35000</v>
      </c>
      <c r="I215" s="10">
        <v>570</v>
      </c>
      <c r="J215" s="5">
        <v>85000</v>
      </c>
    </row>
    <row r="216" spans="1:10" x14ac:dyDescent="0.25">
      <c r="A216" s="10">
        <v>331</v>
      </c>
      <c r="B216" s="5">
        <v>40000</v>
      </c>
      <c r="I216" s="10">
        <v>571</v>
      </c>
      <c r="J216" s="5">
        <v>25000</v>
      </c>
    </row>
    <row r="217" spans="1:10" x14ac:dyDescent="0.25">
      <c r="A217" s="10">
        <v>332</v>
      </c>
      <c r="B217" s="5">
        <v>100000</v>
      </c>
      <c r="I217" s="10">
        <v>572</v>
      </c>
      <c r="J217" s="5">
        <v>2500</v>
      </c>
    </row>
    <row r="218" spans="1:10" x14ac:dyDescent="0.25">
      <c r="A218" s="10">
        <v>333</v>
      </c>
      <c r="B218" s="5">
        <v>40000</v>
      </c>
      <c r="I218" s="10">
        <v>573</v>
      </c>
      <c r="J218" s="5">
        <v>88888</v>
      </c>
    </row>
    <row r="219" spans="1:10" x14ac:dyDescent="0.25">
      <c r="A219" s="10">
        <v>334</v>
      </c>
      <c r="B219" s="5">
        <v>10000</v>
      </c>
      <c r="I219" s="10">
        <v>574</v>
      </c>
      <c r="J219" s="5">
        <v>11180</v>
      </c>
    </row>
    <row r="220" spans="1:10" x14ac:dyDescent="0.25">
      <c r="A220" s="10">
        <v>335</v>
      </c>
      <c r="B220" s="5">
        <v>8500</v>
      </c>
      <c r="I220" s="10">
        <v>575</v>
      </c>
      <c r="J220" s="5">
        <v>60000</v>
      </c>
    </row>
    <row r="221" spans="1:10" x14ac:dyDescent="0.25">
      <c r="A221" s="10">
        <v>336</v>
      </c>
      <c r="B221" s="5">
        <v>25000</v>
      </c>
      <c r="I221" s="10">
        <v>576</v>
      </c>
      <c r="J221" s="5">
        <v>80000</v>
      </c>
    </row>
    <row r="222" spans="1:10" x14ac:dyDescent="0.25">
      <c r="A222" s="10">
        <v>337</v>
      </c>
      <c r="B222" s="5">
        <v>3000</v>
      </c>
      <c r="I222" s="10">
        <v>577</v>
      </c>
      <c r="J222" s="5">
        <v>5000</v>
      </c>
    </row>
    <row r="223" spans="1:10" x14ac:dyDescent="0.25">
      <c r="A223" s="10">
        <v>338</v>
      </c>
      <c r="B223" s="5">
        <v>15000</v>
      </c>
      <c r="I223" s="10">
        <v>578</v>
      </c>
      <c r="J223" s="5">
        <v>125000</v>
      </c>
    </row>
    <row r="224" spans="1:10" x14ac:dyDescent="0.25">
      <c r="A224" s="10">
        <v>339</v>
      </c>
      <c r="B224" s="5">
        <v>6000</v>
      </c>
      <c r="I224" s="10">
        <v>579</v>
      </c>
      <c r="J224" s="5">
        <v>12000</v>
      </c>
    </row>
    <row r="225" spans="1:10" x14ac:dyDescent="0.25">
      <c r="A225" s="10">
        <v>340</v>
      </c>
      <c r="B225" s="5">
        <v>35000</v>
      </c>
      <c r="I225" s="10">
        <v>580</v>
      </c>
      <c r="J225" s="5">
        <v>3000</v>
      </c>
    </row>
    <row r="226" spans="1:10" x14ac:dyDescent="0.25">
      <c r="A226" s="10">
        <v>341</v>
      </c>
      <c r="B226" s="5">
        <v>3500</v>
      </c>
      <c r="I226" s="10">
        <v>581</v>
      </c>
      <c r="J226" s="5">
        <v>400</v>
      </c>
    </row>
    <row r="227" spans="1:10" x14ac:dyDescent="0.25">
      <c r="A227" s="10">
        <v>342</v>
      </c>
      <c r="B227" s="5">
        <v>55000</v>
      </c>
      <c r="I227" s="10">
        <v>582</v>
      </c>
      <c r="J227" s="5">
        <v>100000</v>
      </c>
    </row>
    <row r="228" spans="1:10" x14ac:dyDescent="0.25">
      <c r="A228" s="10">
        <v>343</v>
      </c>
      <c r="B228" s="5">
        <v>30000</v>
      </c>
      <c r="I228" s="10">
        <v>583</v>
      </c>
      <c r="J228" s="5">
        <v>9000</v>
      </c>
    </row>
    <row r="229" spans="1:10" x14ac:dyDescent="0.25">
      <c r="A229" s="10">
        <v>344</v>
      </c>
      <c r="B229" s="5">
        <v>33500</v>
      </c>
      <c r="I229" s="10">
        <v>584</v>
      </c>
      <c r="J229" s="5">
        <v>1000</v>
      </c>
    </row>
    <row r="230" spans="1:10" x14ac:dyDescent="0.25">
      <c r="A230" s="10">
        <v>345</v>
      </c>
      <c r="B230" s="5">
        <v>14500</v>
      </c>
      <c r="I230" s="10">
        <v>585</v>
      </c>
      <c r="J230" s="5">
        <v>9000</v>
      </c>
    </row>
    <row r="231" spans="1:10" x14ac:dyDescent="0.25">
      <c r="A231" s="10">
        <v>346</v>
      </c>
      <c r="B231" s="5">
        <v>10000</v>
      </c>
      <c r="I231" s="10">
        <v>586</v>
      </c>
      <c r="J231" s="5">
        <v>10000</v>
      </c>
    </row>
    <row r="232" spans="1:10" x14ac:dyDescent="0.25">
      <c r="A232" s="10">
        <v>347</v>
      </c>
      <c r="B232" s="5">
        <v>40000</v>
      </c>
      <c r="I232" s="10">
        <v>587</v>
      </c>
      <c r="J232" s="5">
        <v>30000</v>
      </c>
    </row>
    <row r="233" spans="1:10" x14ac:dyDescent="0.25">
      <c r="A233" s="10">
        <v>348</v>
      </c>
      <c r="B233" s="5">
        <v>10000</v>
      </c>
      <c r="I233" s="10">
        <v>588</v>
      </c>
      <c r="J233" s="5">
        <v>9000</v>
      </c>
    </row>
    <row r="234" spans="1:10" x14ac:dyDescent="0.25">
      <c r="A234" s="10">
        <v>349</v>
      </c>
      <c r="B234" s="5">
        <v>11260</v>
      </c>
      <c r="I234" s="10">
        <v>589</v>
      </c>
      <c r="J234" s="5">
        <v>7500</v>
      </c>
    </row>
    <row r="235" spans="1:10" x14ac:dyDescent="0.25">
      <c r="A235" s="10">
        <v>350</v>
      </c>
      <c r="B235" s="5">
        <v>25000</v>
      </c>
      <c r="I235" s="10">
        <v>590</v>
      </c>
      <c r="J235" s="5">
        <v>5000</v>
      </c>
    </row>
    <row r="236" spans="1:10" x14ac:dyDescent="0.25">
      <c r="A236" s="10">
        <v>351</v>
      </c>
      <c r="B236" s="5">
        <v>34000</v>
      </c>
      <c r="I236" s="10">
        <v>591</v>
      </c>
      <c r="J236" s="5">
        <v>100000</v>
      </c>
    </row>
    <row r="237" spans="1:10" x14ac:dyDescent="0.25">
      <c r="A237" s="10">
        <v>352</v>
      </c>
      <c r="B237" s="5">
        <v>10000</v>
      </c>
      <c r="I237" s="10">
        <v>592</v>
      </c>
      <c r="J237" s="5">
        <v>7500</v>
      </c>
    </row>
    <row r="238" spans="1:10" x14ac:dyDescent="0.25">
      <c r="A238" s="10">
        <v>353</v>
      </c>
      <c r="B238" s="5">
        <v>58425</v>
      </c>
      <c r="I238" s="10">
        <v>593</v>
      </c>
      <c r="J238" s="5">
        <v>500</v>
      </c>
    </row>
    <row r="239" spans="1:10" x14ac:dyDescent="0.25">
      <c r="A239" s="10">
        <v>354</v>
      </c>
      <c r="B239" s="5">
        <v>3500</v>
      </c>
      <c r="I239" s="10">
        <v>594</v>
      </c>
      <c r="J239" s="5">
        <v>25000</v>
      </c>
    </row>
    <row r="240" spans="1:10" x14ac:dyDescent="0.25">
      <c r="A240" s="10">
        <v>355</v>
      </c>
      <c r="B240" s="5">
        <v>35000</v>
      </c>
      <c r="I240" s="10">
        <v>595</v>
      </c>
      <c r="J240" s="5">
        <v>100000</v>
      </c>
    </row>
    <row r="241" spans="1:10" x14ac:dyDescent="0.25">
      <c r="A241" s="10">
        <v>356</v>
      </c>
      <c r="B241" s="5">
        <v>7500</v>
      </c>
      <c r="I241" s="10">
        <v>596</v>
      </c>
      <c r="J241" s="5">
        <v>20000</v>
      </c>
    </row>
    <row r="242" spans="1:10" x14ac:dyDescent="0.25">
      <c r="A242" s="10">
        <v>357</v>
      </c>
      <c r="B242" s="5">
        <v>15000</v>
      </c>
      <c r="I242" s="10">
        <v>597</v>
      </c>
      <c r="J242" s="5">
        <v>7500</v>
      </c>
    </row>
    <row r="243" spans="1:10" x14ac:dyDescent="0.25">
      <c r="A243" s="10">
        <v>358</v>
      </c>
      <c r="B243" s="5">
        <v>50000</v>
      </c>
      <c r="I243" s="10">
        <v>598</v>
      </c>
      <c r="J243" s="5">
        <v>2500</v>
      </c>
    </row>
    <row r="244" spans="1:10" x14ac:dyDescent="0.25">
      <c r="A244" s="10">
        <v>359</v>
      </c>
      <c r="B244" s="5">
        <v>24200</v>
      </c>
      <c r="I244" s="10">
        <v>599</v>
      </c>
      <c r="J244" s="5">
        <v>50000</v>
      </c>
    </row>
    <row r="245" spans="1:10" x14ac:dyDescent="0.25">
      <c r="A245" s="10">
        <v>360</v>
      </c>
      <c r="B245" s="5">
        <v>12000</v>
      </c>
      <c r="I245" s="10">
        <v>660</v>
      </c>
      <c r="J245" s="5">
        <v>50000</v>
      </c>
    </row>
    <row r="246" spans="1:10" x14ac:dyDescent="0.25">
      <c r="A246" s="10">
        <v>361</v>
      </c>
      <c r="B246" s="5">
        <v>35000</v>
      </c>
      <c r="I246" s="10">
        <v>661</v>
      </c>
      <c r="J246" s="5">
        <v>10000</v>
      </c>
    </row>
    <row r="247" spans="1:10" x14ac:dyDescent="0.25">
      <c r="A247" s="10">
        <v>362</v>
      </c>
      <c r="B247" s="5">
        <v>9665</v>
      </c>
      <c r="I247" s="10">
        <v>662</v>
      </c>
      <c r="J247" s="5">
        <v>39000</v>
      </c>
    </row>
    <row r="248" spans="1:10" x14ac:dyDescent="0.25">
      <c r="A248" s="10">
        <v>363</v>
      </c>
      <c r="B248" s="5">
        <v>8925</v>
      </c>
      <c r="I248" s="10">
        <v>663</v>
      </c>
      <c r="J248" s="5">
        <v>200000</v>
      </c>
    </row>
    <row r="249" spans="1:10" x14ac:dyDescent="0.25">
      <c r="A249" s="10">
        <v>364</v>
      </c>
      <c r="B249" s="5">
        <v>7000</v>
      </c>
      <c r="I249" s="10">
        <v>664</v>
      </c>
      <c r="J249" s="5">
        <v>12000</v>
      </c>
    </row>
    <row r="250" spans="1:10" x14ac:dyDescent="0.25">
      <c r="A250" s="10">
        <v>365</v>
      </c>
      <c r="B250" s="5">
        <v>15000</v>
      </c>
      <c r="I250" s="10">
        <v>665</v>
      </c>
      <c r="J250" s="5">
        <v>10000</v>
      </c>
    </row>
    <row r="251" spans="1:10" x14ac:dyDescent="0.25">
      <c r="A251" s="10">
        <v>366</v>
      </c>
      <c r="B251" s="5">
        <v>38000</v>
      </c>
      <c r="I251" s="10">
        <v>666</v>
      </c>
      <c r="J251" s="5">
        <v>200000</v>
      </c>
    </row>
    <row r="252" spans="1:10" x14ac:dyDescent="0.25">
      <c r="A252" s="10">
        <v>367</v>
      </c>
      <c r="B252" s="5">
        <v>10000</v>
      </c>
      <c r="I252" s="10">
        <v>667</v>
      </c>
      <c r="J252" s="5">
        <v>50000</v>
      </c>
    </row>
    <row r="253" spans="1:10" x14ac:dyDescent="0.25">
      <c r="A253" s="10">
        <v>368</v>
      </c>
      <c r="B253" s="5">
        <v>12500</v>
      </c>
      <c r="I253" s="10">
        <v>668</v>
      </c>
      <c r="J253" s="5">
        <v>15000</v>
      </c>
    </row>
    <row r="254" spans="1:10" x14ac:dyDescent="0.25">
      <c r="A254" s="10">
        <v>369</v>
      </c>
      <c r="B254" s="5">
        <v>6500</v>
      </c>
      <c r="I254" s="10">
        <v>669</v>
      </c>
      <c r="J254" s="5">
        <v>200000</v>
      </c>
    </row>
    <row r="255" spans="1:10" x14ac:dyDescent="0.25">
      <c r="A255" s="10">
        <v>370</v>
      </c>
      <c r="B255" s="5">
        <v>25000</v>
      </c>
      <c r="I255" s="10">
        <v>670</v>
      </c>
      <c r="J255" s="5">
        <v>90000</v>
      </c>
    </row>
    <row r="256" spans="1:10" x14ac:dyDescent="0.25">
      <c r="A256" s="10">
        <v>371</v>
      </c>
      <c r="B256" s="5">
        <v>150000</v>
      </c>
      <c r="I256" s="10">
        <v>671</v>
      </c>
      <c r="J256" s="5">
        <v>30000</v>
      </c>
    </row>
    <row r="257" spans="1:10" x14ac:dyDescent="0.25">
      <c r="A257" s="10">
        <v>372</v>
      </c>
      <c r="B257" s="5">
        <v>300</v>
      </c>
      <c r="I257" s="10">
        <v>672</v>
      </c>
      <c r="J257" s="5">
        <v>50000</v>
      </c>
    </row>
    <row r="258" spans="1:10" x14ac:dyDescent="0.25">
      <c r="A258" s="10">
        <v>373</v>
      </c>
      <c r="B258" s="5">
        <v>7500</v>
      </c>
      <c r="I258" s="10">
        <v>673</v>
      </c>
      <c r="J258" s="5">
        <v>100000</v>
      </c>
    </row>
    <row r="259" spans="1:10" x14ac:dyDescent="0.25">
      <c r="A259" s="10">
        <v>374</v>
      </c>
      <c r="B259" s="5">
        <v>6000</v>
      </c>
      <c r="I259" s="10">
        <v>674</v>
      </c>
      <c r="J259" s="5">
        <v>50000</v>
      </c>
    </row>
    <row r="260" spans="1:10" x14ac:dyDescent="0.25">
      <c r="A260" s="10">
        <v>375</v>
      </c>
      <c r="B260" s="5">
        <v>500</v>
      </c>
      <c r="I260" s="10">
        <v>675</v>
      </c>
      <c r="J260" s="5">
        <v>6000</v>
      </c>
    </row>
    <row r="261" spans="1:10" x14ac:dyDescent="0.25">
      <c r="A261" s="10">
        <v>376</v>
      </c>
      <c r="B261" s="5">
        <v>2450</v>
      </c>
      <c r="I261" s="10">
        <v>676</v>
      </c>
      <c r="J261" s="5">
        <v>100000</v>
      </c>
    </row>
    <row r="262" spans="1:10" x14ac:dyDescent="0.25">
      <c r="A262" s="10">
        <v>377</v>
      </c>
      <c r="B262" s="5">
        <v>12000</v>
      </c>
      <c r="I262" s="10">
        <v>677</v>
      </c>
      <c r="J262" s="5">
        <v>50000</v>
      </c>
    </row>
    <row r="263" spans="1:10" x14ac:dyDescent="0.25">
      <c r="A263" s="10">
        <v>378</v>
      </c>
      <c r="B263" s="5">
        <v>3000</v>
      </c>
      <c r="I263" s="10">
        <v>678</v>
      </c>
      <c r="J263" s="5">
        <v>29000</v>
      </c>
    </row>
    <row r="264" spans="1:10" x14ac:dyDescent="0.25">
      <c r="A264" s="10">
        <v>379</v>
      </c>
      <c r="B264" s="5">
        <v>15000</v>
      </c>
      <c r="I264" s="10">
        <v>679</v>
      </c>
      <c r="J264" s="5">
        <v>57000</v>
      </c>
    </row>
    <row r="265" spans="1:10" x14ac:dyDescent="0.25">
      <c r="A265" s="10">
        <v>380</v>
      </c>
      <c r="B265" s="5">
        <v>4000</v>
      </c>
      <c r="I265" s="10">
        <v>680</v>
      </c>
      <c r="J265" s="5">
        <v>75000</v>
      </c>
    </row>
    <row r="266" spans="1:10" x14ac:dyDescent="0.25">
      <c r="A266" s="10">
        <v>381</v>
      </c>
      <c r="B266" s="5">
        <v>25000</v>
      </c>
      <c r="I266" s="10">
        <v>681</v>
      </c>
      <c r="J266" s="5">
        <v>2500</v>
      </c>
    </row>
    <row r="267" spans="1:10" x14ac:dyDescent="0.25">
      <c r="A267" s="10">
        <v>382</v>
      </c>
      <c r="B267" s="5">
        <v>600</v>
      </c>
      <c r="I267" s="10">
        <v>682</v>
      </c>
      <c r="J267" s="5">
        <v>50000</v>
      </c>
    </row>
    <row r="268" spans="1:10" x14ac:dyDescent="0.25">
      <c r="A268" s="10">
        <v>383</v>
      </c>
      <c r="B268" s="5">
        <v>999</v>
      </c>
      <c r="I268" s="10">
        <v>683</v>
      </c>
      <c r="J268" s="5">
        <v>35000</v>
      </c>
    </row>
    <row r="269" spans="1:10" x14ac:dyDescent="0.25">
      <c r="A269" s="10">
        <v>384</v>
      </c>
      <c r="B269" s="5">
        <v>20000</v>
      </c>
      <c r="I269" s="10">
        <v>684</v>
      </c>
      <c r="J269" s="5">
        <v>320000</v>
      </c>
    </row>
    <row r="270" spans="1:10" x14ac:dyDescent="0.25">
      <c r="A270" s="10">
        <v>385</v>
      </c>
      <c r="B270" s="5">
        <v>25000</v>
      </c>
      <c r="I270" s="10">
        <v>685</v>
      </c>
      <c r="J270" s="5">
        <v>2000</v>
      </c>
    </row>
    <row r="271" spans="1:10" x14ac:dyDescent="0.25">
      <c r="A271" s="10">
        <v>386</v>
      </c>
      <c r="B271" s="5">
        <v>600</v>
      </c>
      <c r="I271" s="10">
        <v>686</v>
      </c>
      <c r="J271" s="5">
        <v>500000</v>
      </c>
    </row>
    <row r="272" spans="1:10" x14ac:dyDescent="0.25">
      <c r="A272" s="10">
        <v>387</v>
      </c>
      <c r="B272" s="5">
        <v>38000</v>
      </c>
      <c r="I272" s="10">
        <v>687</v>
      </c>
      <c r="J272" s="5">
        <v>100000</v>
      </c>
    </row>
    <row r="273" spans="1:10" x14ac:dyDescent="0.25">
      <c r="A273" s="10">
        <v>388</v>
      </c>
      <c r="B273" s="5">
        <v>5000</v>
      </c>
      <c r="I273" s="10">
        <v>688</v>
      </c>
      <c r="J273" s="5">
        <v>20000</v>
      </c>
    </row>
    <row r="274" spans="1:10" x14ac:dyDescent="0.25">
      <c r="A274" s="10">
        <v>389</v>
      </c>
      <c r="B274" s="5">
        <v>68000</v>
      </c>
      <c r="I274" s="10">
        <v>689</v>
      </c>
      <c r="J274" s="5">
        <v>200000</v>
      </c>
    </row>
    <row r="275" spans="1:10" x14ac:dyDescent="0.25">
      <c r="A275" s="10">
        <v>390</v>
      </c>
      <c r="B275" s="5">
        <v>1000</v>
      </c>
      <c r="I275" s="10">
        <v>690</v>
      </c>
      <c r="J275" s="5">
        <v>20000</v>
      </c>
    </row>
    <row r="276" spans="1:10" x14ac:dyDescent="0.25">
      <c r="A276" s="10">
        <v>391</v>
      </c>
      <c r="B276" s="5">
        <v>20000</v>
      </c>
      <c r="I276" s="10">
        <v>691</v>
      </c>
      <c r="J276" s="5">
        <v>50000</v>
      </c>
    </row>
    <row r="277" spans="1:10" x14ac:dyDescent="0.25">
      <c r="A277" s="10">
        <v>392</v>
      </c>
      <c r="B277" s="5">
        <v>18500</v>
      </c>
      <c r="I277" s="10">
        <v>692</v>
      </c>
      <c r="J277" s="5">
        <v>20000</v>
      </c>
    </row>
    <row r="278" spans="1:10" x14ac:dyDescent="0.25">
      <c r="A278" s="10">
        <v>393</v>
      </c>
      <c r="B278" s="5">
        <v>50000</v>
      </c>
      <c r="I278" s="10">
        <v>693</v>
      </c>
      <c r="J278" s="5">
        <v>100000</v>
      </c>
    </row>
    <row r="279" spans="1:10" x14ac:dyDescent="0.25">
      <c r="A279" s="10">
        <v>394</v>
      </c>
      <c r="B279" s="5">
        <v>4700</v>
      </c>
      <c r="I279" s="10">
        <v>694</v>
      </c>
      <c r="J279" s="5">
        <v>150000</v>
      </c>
    </row>
    <row r="280" spans="1:10" x14ac:dyDescent="0.25">
      <c r="A280" s="10">
        <v>395</v>
      </c>
      <c r="B280" s="5">
        <v>10000</v>
      </c>
      <c r="I280" s="10">
        <v>695</v>
      </c>
      <c r="J280" s="5">
        <v>60000</v>
      </c>
    </row>
    <row r="281" spans="1:10" x14ac:dyDescent="0.25">
      <c r="A281" s="10">
        <v>396</v>
      </c>
      <c r="B281" s="5">
        <v>15000</v>
      </c>
      <c r="I281" s="10">
        <v>696</v>
      </c>
      <c r="J281" s="5">
        <v>175000</v>
      </c>
    </row>
    <row r="282" spans="1:10" x14ac:dyDescent="0.25">
      <c r="A282" s="10">
        <v>397</v>
      </c>
      <c r="B282" s="5">
        <v>12444</v>
      </c>
      <c r="I282" s="10">
        <v>697</v>
      </c>
      <c r="J282" s="5">
        <v>5000</v>
      </c>
    </row>
    <row r="283" spans="1:10" x14ac:dyDescent="0.25">
      <c r="A283" s="10">
        <v>398</v>
      </c>
      <c r="B283" s="5">
        <v>7500</v>
      </c>
      <c r="I283" s="10">
        <v>698</v>
      </c>
      <c r="J283" s="5">
        <v>100000</v>
      </c>
    </row>
    <row r="284" spans="1:10" x14ac:dyDescent="0.25">
      <c r="A284" s="10">
        <v>399</v>
      </c>
      <c r="B284" s="5">
        <v>20000</v>
      </c>
      <c r="I284" s="10">
        <v>699</v>
      </c>
      <c r="J284" s="5">
        <v>130000</v>
      </c>
    </row>
    <row r="285" spans="1:10" x14ac:dyDescent="0.25">
      <c r="A285" s="10">
        <v>400</v>
      </c>
      <c r="B285" s="5">
        <v>10000</v>
      </c>
      <c r="I285" s="10">
        <v>700</v>
      </c>
      <c r="J285" s="5">
        <v>15000</v>
      </c>
    </row>
    <row r="286" spans="1:10" x14ac:dyDescent="0.25">
      <c r="A286" s="10">
        <v>401</v>
      </c>
      <c r="B286" s="5">
        <v>50000</v>
      </c>
      <c r="I286" s="10">
        <v>701</v>
      </c>
      <c r="J286" s="5">
        <v>23000</v>
      </c>
    </row>
    <row r="287" spans="1:10" x14ac:dyDescent="0.25">
      <c r="A287" s="10">
        <v>402</v>
      </c>
      <c r="B287" s="5">
        <v>2000</v>
      </c>
      <c r="I287" s="10">
        <v>702</v>
      </c>
      <c r="J287" s="5">
        <v>15000</v>
      </c>
    </row>
    <row r="288" spans="1:10" x14ac:dyDescent="0.25">
      <c r="A288" s="10">
        <v>403</v>
      </c>
      <c r="B288" s="5">
        <v>5000</v>
      </c>
      <c r="I288" s="10">
        <v>703</v>
      </c>
      <c r="J288" s="5">
        <v>15000</v>
      </c>
    </row>
    <row r="289" spans="1:10" x14ac:dyDescent="0.25">
      <c r="A289" s="10">
        <v>404</v>
      </c>
      <c r="B289" s="5">
        <v>35000</v>
      </c>
      <c r="I289" s="10">
        <v>704</v>
      </c>
      <c r="J289" s="5">
        <v>55000</v>
      </c>
    </row>
    <row r="290" spans="1:10" x14ac:dyDescent="0.25">
      <c r="A290" s="10">
        <v>405</v>
      </c>
      <c r="B290" s="5">
        <v>2820</v>
      </c>
      <c r="I290" s="10">
        <v>705</v>
      </c>
      <c r="J290" s="5">
        <v>100000</v>
      </c>
    </row>
    <row r="291" spans="1:10" x14ac:dyDescent="0.25">
      <c r="A291" s="10">
        <v>406</v>
      </c>
      <c r="B291" s="5">
        <v>2800</v>
      </c>
      <c r="I291" s="10">
        <v>706</v>
      </c>
      <c r="J291" s="5">
        <v>100000</v>
      </c>
    </row>
    <row r="292" spans="1:10" x14ac:dyDescent="0.25">
      <c r="A292" s="10">
        <v>407</v>
      </c>
      <c r="B292" s="5">
        <v>2000</v>
      </c>
      <c r="I292" s="10">
        <v>707</v>
      </c>
      <c r="J292" s="5">
        <v>68000</v>
      </c>
    </row>
    <row r="293" spans="1:10" x14ac:dyDescent="0.25">
      <c r="A293" s="10">
        <v>408</v>
      </c>
      <c r="B293" s="5">
        <v>6000</v>
      </c>
      <c r="I293" s="10">
        <v>708</v>
      </c>
      <c r="J293" s="5">
        <v>40000</v>
      </c>
    </row>
    <row r="294" spans="1:10" x14ac:dyDescent="0.25">
      <c r="A294" s="10">
        <v>409</v>
      </c>
      <c r="B294" s="5">
        <v>500</v>
      </c>
      <c r="I294" s="10">
        <v>709</v>
      </c>
      <c r="J294" s="5">
        <v>15000</v>
      </c>
    </row>
    <row r="295" spans="1:10" x14ac:dyDescent="0.25">
      <c r="A295" s="10">
        <v>410</v>
      </c>
      <c r="B295" s="5">
        <v>1000</v>
      </c>
      <c r="I295" s="10">
        <v>710</v>
      </c>
      <c r="J295" s="5">
        <v>1200</v>
      </c>
    </row>
    <row r="296" spans="1:10" x14ac:dyDescent="0.25">
      <c r="A296" s="10">
        <v>411</v>
      </c>
      <c r="B296" s="5">
        <v>30000</v>
      </c>
      <c r="I296" s="10">
        <v>711</v>
      </c>
      <c r="J296" s="5">
        <v>100000</v>
      </c>
    </row>
    <row r="297" spans="1:10" x14ac:dyDescent="0.25">
      <c r="A297" s="10">
        <v>412</v>
      </c>
      <c r="B297" s="5">
        <v>2500</v>
      </c>
      <c r="I297" s="10">
        <v>712</v>
      </c>
      <c r="J297" s="5">
        <v>48500</v>
      </c>
    </row>
    <row r="298" spans="1:10" x14ac:dyDescent="0.25">
      <c r="A298" s="10">
        <v>413</v>
      </c>
      <c r="B298" s="5">
        <v>12800</v>
      </c>
      <c r="I298" s="10">
        <v>713</v>
      </c>
      <c r="J298" s="5">
        <v>25000</v>
      </c>
    </row>
    <row r="299" spans="1:10" x14ac:dyDescent="0.25">
      <c r="A299" s="10">
        <v>414</v>
      </c>
      <c r="B299" s="5">
        <v>18500</v>
      </c>
      <c r="I299" s="10">
        <v>714</v>
      </c>
      <c r="J299" s="5">
        <v>15000</v>
      </c>
    </row>
    <row r="300" spans="1:10" x14ac:dyDescent="0.25">
      <c r="A300" s="10">
        <v>415</v>
      </c>
      <c r="B300" s="5">
        <v>1400</v>
      </c>
      <c r="I300" s="10">
        <v>715</v>
      </c>
      <c r="J300" s="5">
        <v>27500</v>
      </c>
    </row>
    <row r="301" spans="1:10" x14ac:dyDescent="0.25">
      <c r="A301" s="10">
        <v>416</v>
      </c>
      <c r="B301" s="5">
        <v>1000</v>
      </c>
      <c r="I301" s="10">
        <v>716</v>
      </c>
      <c r="J301" s="5">
        <v>7000</v>
      </c>
    </row>
    <row r="302" spans="1:10" x14ac:dyDescent="0.25">
      <c r="A302" s="10">
        <v>417</v>
      </c>
      <c r="B302" s="5">
        <v>10500</v>
      </c>
      <c r="I302" s="10">
        <v>717</v>
      </c>
      <c r="J302" s="5">
        <v>100000</v>
      </c>
    </row>
    <row r="303" spans="1:10" x14ac:dyDescent="0.25">
      <c r="A303" s="10">
        <v>418</v>
      </c>
      <c r="B303" s="5">
        <v>22400</v>
      </c>
      <c r="I303" s="10">
        <v>718</v>
      </c>
      <c r="J303" s="5">
        <v>12000</v>
      </c>
    </row>
    <row r="304" spans="1:10" x14ac:dyDescent="0.25">
      <c r="A304" s="10">
        <v>419</v>
      </c>
      <c r="B304" s="5">
        <v>8000</v>
      </c>
      <c r="I304" s="10">
        <v>719</v>
      </c>
      <c r="J304" s="5">
        <v>15000</v>
      </c>
    </row>
    <row r="305" spans="1:10" x14ac:dyDescent="0.25">
      <c r="A305" s="10">
        <v>520</v>
      </c>
      <c r="B305" s="5">
        <v>5000</v>
      </c>
      <c r="I305" s="10">
        <v>760</v>
      </c>
      <c r="J305" s="5">
        <v>2200</v>
      </c>
    </row>
    <row r="306" spans="1:10" x14ac:dyDescent="0.25">
      <c r="A306" s="10">
        <v>521</v>
      </c>
      <c r="B306" s="5">
        <v>5000</v>
      </c>
      <c r="I306" s="10">
        <v>761</v>
      </c>
      <c r="J306" s="5">
        <v>5000</v>
      </c>
    </row>
    <row r="307" spans="1:10" x14ac:dyDescent="0.25">
      <c r="A307" s="10">
        <v>522</v>
      </c>
      <c r="B307" s="5">
        <v>3000</v>
      </c>
      <c r="I307" s="10">
        <v>762</v>
      </c>
      <c r="J307" s="5">
        <v>3500</v>
      </c>
    </row>
    <row r="308" spans="1:10" x14ac:dyDescent="0.25">
      <c r="A308" s="10">
        <v>523</v>
      </c>
      <c r="B308" s="5">
        <v>5000</v>
      </c>
      <c r="I308" s="10">
        <v>763</v>
      </c>
      <c r="J308" s="5">
        <v>4290</v>
      </c>
    </row>
    <row r="309" spans="1:10" x14ac:dyDescent="0.25">
      <c r="A309" s="10">
        <v>524</v>
      </c>
      <c r="B309" s="5">
        <v>3500</v>
      </c>
      <c r="I309" s="10">
        <v>764</v>
      </c>
      <c r="J309" s="5">
        <v>5000</v>
      </c>
    </row>
    <row r="310" spans="1:10" x14ac:dyDescent="0.25">
      <c r="A310" s="10">
        <v>525</v>
      </c>
      <c r="B310" s="5">
        <v>12000</v>
      </c>
      <c r="I310" s="10">
        <v>765</v>
      </c>
      <c r="J310" s="5">
        <v>7000</v>
      </c>
    </row>
    <row r="311" spans="1:10" x14ac:dyDescent="0.25">
      <c r="A311" s="10">
        <v>526</v>
      </c>
      <c r="B311" s="5">
        <v>1500</v>
      </c>
      <c r="I311" s="10">
        <v>766</v>
      </c>
      <c r="J311" s="5">
        <v>4000</v>
      </c>
    </row>
    <row r="312" spans="1:10" x14ac:dyDescent="0.25">
      <c r="A312" s="10">
        <v>527</v>
      </c>
      <c r="B312" s="5">
        <v>10000</v>
      </c>
      <c r="I312" s="10">
        <v>767</v>
      </c>
      <c r="J312" s="5">
        <v>5000</v>
      </c>
    </row>
    <row r="313" spans="1:10" x14ac:dyDescent="0.25">
      <c r="A313" s="10">
        <v>528</v>
      </c>
      <c r="B313" s="5">
        <v>1150</v>
      </c>
      <c r="I313" s="10">
        <v>768</v>
      </c>
      <c r="J313" s="5">
        <v>2500</v>
      </c>
    </row>
    <row r="314" spans="1:10" x14ac:dyDescent="0.25">
      <c r="A314" s="10">
        <v>529</v>
      </c>
      <c r="B314" s="5">
        <v>1200</v>
      </c>
      <c r="I314" s="10">
        <v>769</v>
      </c>
      <c r="J314" s="5">
        <v>4000</v>
      </c>
    </row>
    <row r="315" spans="1:10" x14ac:dyDescent="0.25">
      <c r="A315" s="10">
        <v>530</v>
      </c>
      <c r="B315" s="5">
        <v>3405</v>
      </c>
      <c r="I315" s="10">
        <v>770</v>
      </c>
      <c r="J315" s="5">
        <v>17500</v>
      </c>
    </row>
    <row r="316" spans="1:10" x14ac:dyDescent="0.25">
      <c r="A316" s="10">
        <v>531</v>
      </c>
      <c r="B316" s="5">
        <v>4000</v>
      </c>
      <c r="I316" s="10">
        <v>771</v>
      </c>
      <c r="J316" s="5">
        <v>38000</v>
      </c>
    </row>
    <row r="317" spans="1:10" x14ac:dyDescent="0.25">
      <c r="A317" s="10">
        <v>532</v>
      </c>
      <c r="B317" s="5">
        <v>10000</v>
      </c>
      <c r="I317" s="10">
        <v>772</v>
      </c>
      <c r="J317" s="5">
        <v>1500</v>
      </c>
    </row>
    <row r="318" spans="1:10" x14ac:dyDescent="0.25">
      <c r="A318" s="10">
        <v>533</v>
      </c>
      <c r="B318" s="5">
        <v>2000</v>
      </c>
      <c r="I318" s="10">
        <v>773</v>
      </c>
      <c r="J318" s="5">
        <v>3759</v>
      </c>
    </row>
    <row r="319" spans="1:10" x14ac:dyDescent="0.25">
      <c r="A319" s="10">
        <v>534</v>
      </c>
      <c r="B319" s="5">
        <v>15000</v>
      </c>
      <c r="I319" s="10">
        <v>774</v>
      </c>
      <c r="J319" s="5">
        <v>500</v>
      </c>
    </row>
    <row r="320" spans="1:10" x14ac:dyDescent="0.25">
      <c r="A320" s="10">
        <v>535</v>
      </c>
      <c r="B320" s="5">
        <v>2000</v>
      </c>
      <c r="I320" s="10">
        <v>775</v>
      </c>
      <c r="J320" s="5">
        <v>10000</v>
      </c>
    </row>
    <row r="321" spans="1:10" x14ac:dyDescent="0.25">
      <c r="A321" s="10">
        <v>536</v>
      </c>
      <c r="B321" s="5">
        <v>3300</v>
      </c>
      <c r="I321" s="10">
        <v>776</v>
      </c>
      <c r="J321" s="5">
        <v>7000</v>
      </c>
    </row>
    <row r="322" spans="1:10" x14ac:dyDescent="0.25">
      <c r="A322" s="10">
        <v>537</v>
      </c>
      <c r="B322" s="5">
        <v>2000</v>
      </c>
      <c r="I322" s="10">
        <v>777</v>
      </c>
      <c r="J322" s="5">
        <v>3000</v>
      </c>
    </row>
    <row r="323" spans="1:10" x14ac:dyDescent="0.25">
      <c r="A323" s="10">
        <v>538</v>
      </c>
      <c r="B323" s="5">
        <v>5000</v>
      </c>
      <c r="I323" s="10">
        <v>778</v>
      </c>
      <c r="J323" s="5">
        <v>500</v>
      </c>
    </row>
    <row r="324" spans="1:10" x14ac:dyDescent="0.25">
      <c r="A324" s="10">
        <v>539</v>
      </c>
      <c r="B324" s="5">
        <v>500</v>
      </c>
      <c r="I324" s="10">
        <v>779</v>
      </c>
      <c r="J324" s="5">
        <v>15000</v>
      </c>
    </row>
    <row r="325" spans="1:10" x14ac:dyDescent="0.25">
      <c r="A325" s="10">
        <v>640</v>
      </c>
      <c r="B325" s="5">
        <v>70</v>
      </c>
      <c r="I325" s="10">
        <v>860</v>
      </c>
      <c r="J325" s="5">
        <v>14000</v>
      </c>
    </row>
    <row r="326" spans="1:10" x14ac:dyDescent="0.25">
      <c r="A326" s="10">
        <v>641</v>
      </c>
      <c r="B326" s="5">
        <v>40000</v>
      </c>
      <c r="I326" s="10">
        <v>861</v>
      </c>
      <c r="J326" s="5">
        <v>4500</v>
      </c>
    </row>
    <row r="327" spans="1:10" x14ac:dyDescent="0.25">
      <c r="A327" s="10">
        <v>642</v>
      </c>
      <c r="B327" s="5">
        <v>20000</v>
      </c>
      <c r="I327" s="10">
        <v>862</v>
      </c>
      <c r="J327" s="5">
        <v>50000</v>
      </c>
    </row>
    <row r="328" spans="1:10" x14ac:dyDescent="0.25">
      <c r="A328" s="10">
        <v>643</v>
      </c>
      <c r="B328" s="5">
        <v>25000</v>
      </c>
      <c r="I328" s="10">
        <v>863</v>
      </c>
      <c r="J328" s="5">
        <v>2000</v>
      </c>
    </row>
    <row r="329" spans="1:10" x14ac:dyDescent="0.25">
      <c r="A329" s="10">
        <v>644</v>
      </c>
      <c r="B329" s="5">
        <v>25000</v>
      </c>
      <c r="I329" s="10">
        <v>864</v>
      </c>
      <c r="J329" s="5">
        <v>6500</v>
      </c>
    </row>
    <row r="330" spans="1:10" x14ac:dyDescent="0.25">
      <c r="A330" s="10">
        <v>645</v>
      </c>
      <c r="B330" s="5">
        <v>2000</v>
      </c>
      <c r="I330" s="10">
        <v>865</v>
      </c>
      <c r="J330" s="5">
        <v>2200</v>
      </c>
    </row>
    <row r="331" spans="1:10" x14ac:dyDescent="0.25">
      <c r="A331" s="10">
        <v>646</v>
      </c>
      <c r="B331" s="5">
        <v>800</v>
      </c>
      <c r="I331" s="10">
        <v>866</v>
      </c>
      <c r="J331" s="5">
        <v>3500</v>
      </c>
    </row>
    <row r="332" spans="1:10" x14ac:dyDescent="0.25">
      <c r="A332" s="10">
        <v>647</v>
      </c>
      <c r="B332" s="5">
        <v>2000</v>
      </c>
      <c r="I332" s="10">
        <v>867</v>
      </c>
      <c r="J332" s="5">
        <v>5000</v>
      </c>
    </row>
    <row r="333" spans="1:10" x14ac:dyDescent="0.25">
      <c r="A333" s="10">
        <v>648</v>
      </c>
      <c r="B333" s="5">
        <v>35000</v>
      </c>
      <c r="I333" s="10">
        <v>868</v>
      </c>
      <c r="J333" s="5">
        <v>45000</v>
      </c>
    </row>
    <row r="334" spans="1:10" x14ac:dyDescent="0.25">
      <c r="A334" s="10">
        <v>649</v>
      </c>
      <c r="B334" s="5">
        <v>2500</v>
      </c>
      <c r="I334" s="10">
        <v>869</v>
      </c>
      <c r="J334" s="5">
        <v>8800</v>
      </c>
    </row>
    <row r="335" spans="1:10" x14ac:dyDescent="0.25">
      <c r="A335" s="10">
        <v>650</v>
      </c>
      <c r="B335" s="5">
        <v>1500</v>
      </c>
      <c r="I335" s="10">
        <v>870</v>
      </c>
      <c r="J335" s="5">
        <v>20000</v>
      </c>
    </row>
    <row r="336" spans="1:10" x14ac:dyDescent="0.25">
      <c r="A336" s="10">
        <v>651</v>
      </c>
      <c r="B336" s="5">
        <v>25000</v>
      </c>
      <c r="I336" s="10">
        <v>871</v>
      </c>
      <c r="J336" s="5">
        <v>6000</v>
      </c>
    </row>
    <row r="337" spans="1:10" x14ac:dyDescent="0.25">
      <c r="A337" s="10">
        <v>652</v>
      </c>
      <c r="B337" s="5">
        <v>3000</v>
      </c>
      <c r="I337" s="10">
        <v>872</v>
      </c>
      <c r="J337" s="5">
        <v>8000</v>
      </c>
    </row>
    <row r="338" spans="1:10" x14ac:dyDescent="0.25">
      <c r="A338" s="10">
        <v>653</v>
      </c>
      <c r="B338" s="5">
        <v>75000</v>
      </c>
      <c r="I338" s="10">
        <v>873</v>
      </c>
      <c r="J338" s="5">
        <v>3500</v>
      </c>
    </row>
    <row r="339" spans="1:10" x14ac:dyDescent="0.25">
      <c r="A339" s="10">
        <v>654</v>
      </c>
      <c r="B339" s="5">
        <v>12000</v>
      </c>
      <c r="I339" s="10">
        <v>874</v>
      </c>
      <c r="J339" s="5">
        <v>3000</v>
      </c>
    </row>
    <row r="340" spans="1:10" x14ac:dyDescent="0.25">
      <c r="A340" s="10">
        <v>655</v>
      </c>
      <c r="B340" s="5">
        <v>8000</v>
      </c>
      <c r="I340" s="10">
        <v>875</v>
      </c>
      <c r="J340" s="5">
        <v>5000</v>
      </c>
    </row>
    <row r="341" spans="1:10" x14ac:dyDescent="0.25">
      <c r="A341" s="10">
        <v>656</v>
      </c>
      <c r="B341" s="5">
        <v>5000</v>
      </c>
      <c r="I341" s="10">
        <v>876</v>
      </c>
      <c r="J341" s="5">
        <v>3152</v>
      </c>
    </row>
    <row r="342" spans="1:10" x14ac:dyDescent="0.25">
      <c r="A342" s="10">
        <v>657</v>
      </c>
      <c r="B342" s="5">
        <v>15000</v>
      </c>
      <c r="I342" s="10">
        <v>877</v>
      </c>
      <c r="J342" s="5">
        <v>2000</v>
      </c>
    </row>
    <row r="343" spans="1:10" x14ac:dyDescent="0.25">
      <c r="A343" s="10">
        <v>658</v>
      </c>
      <c r="B343" s="5">
        <v>28888</v>
      </c>
      <c r="I343" s="10">
        <v>878</v>
      </c>
      <c r="J343" s="5">
        <v>5000</v>
      </c>
    </row>
    <row r="344" spans="1:10" x14ac:dyDescent="0.25">
      <c r="A344" s="10">
        <v>659</v>
      </c>
      <c r="B344" s="5">
        <v>3000</v>
      </c>
      <c r="I344" s="10">
        <v>879</v>
      </c>
      <c r="J344" s="5">
        <v>2100</v>
      </c>
    </row>
    <row r="345" spans="1:10" x14ac:dyDescent="0.25">
      <c r="A345" s="10">
        <v>720</v>
      </c>
      <c r="B345" s="5">
        <v>1900</v>
      </c>
      <c r="I345" s="10">
        <v>880</v>
      </c>
      <c r="J345" s="5">
        <v>3780</v>
      </c>
    </row>
    <row r="346" spans="1:10" x14ac:dyDescent="0.25">
      <c r="A346" s="10">
        <v>721</v>
      </c>
      <c r="B346" s="5">
        <v>8200</v>
      </c>
      <c r="I346" s="10">
        <v>881</v>
      </c>
      <c r="J346" s="5">
        <v>3750</v>
      </c>
    </row>
    <row r="347" spans="1:10" x14ac:dyDescent="0.25">
      <c r="A347" s="10">
        <v>722</v>
      </c>
      <c r="B347" s="5">
        <v>25000</v>
      </c>
      <c r="I347" s="10">
        <v>882</v>
      </c>
      <c r="J347" s="5">
        <v>1500</v>
      </c>
    </row>
    <row r="348" spans="1:10" x14ac:dyDescent="0.25">
      <c r="A348" s="10">
        <v>723</v>
      </c>
      <c r="B348" s="5">
        <v>5000</v>
      </c>
      <c r="I348" s="10">
        <v>883</v>
      </c>
      <c r="J348" s="5">
        <v>5000</v>
      </c>
    </row>
    <row r="349" spans="1:10" x14ac:dyDescent="0.25">
      <c r="A349" s="10">
        <v>724</v>
      </c>
      <c r="B349" s="5">
        <v>7000</v>
      </c>
      <c r="I349" s="10">
        <v>884</v>
      </c>
      <c r="J349" s="5">
        <v>2000</v>
      </c>
    </row>
    <row r="350" spans="1:10" x14ac:dyDescent="0.25">
      <c r="A350" s="10">
        <v>725</v>
      </c>
      <c r="B350" s="5">
        <v>20000</v>
      </c>
      <c r="I350" s="10">
        <v>885</v>
      </c>
      <c r="J350" s="5">
        <v>1000</v>
      </c>
    </row>
    <row r="351" spans="1:10" x14ac:dyDescent="0.25">
      <c r="A351" s="10">
        <v>726</v>
      </c>
      <c r="B351" s="5">
        <v>2500</v>
      </c>
      <c r="I351" s="10">
        <v>886</v>
      </c>
      <c r="J351" s="5">
        <v>500</v>
      </c>
    </row>
    <row r="352" spans="1:10" x14ac:dyDescent="0.25">
      <c r="A352" s="10">
        <v>727</v>
      </c>
      <c r="B352" s="5">
        <v>3500</v>
      </c>
      <c r="I352" s="10">
        <v>887</v>
      </c>
      <c r="J352" s="5">
        <v>1000</v>
      </c>
    </row>
    <row r="353" spans="1:10" x14ac:dyDescent="0.25">
      <c r="A353" s="10">
        <v>728</v>
      </c>
      <c r="B353" s="5">
        <v>7500</v>
      </c>
      <c r="I353" s="10">
        <v>888</v>
      </c>
      <c r="J353" s="5">
        <v>1000</v>
      </c>
    </row>
    <row r="354" spans="1:10" x14ac:dyDescent="0.25">
      <c r="A354" s="10">
        <v>729</v>
      </c>
      <c r="B354" s="5">
        <v>4000</v>
      </c>
      <c r="I354" s="10">
        <v>889</v>
      </c>
      <c r="J354" s="5">
        <v>25000</v>
      </c>
    </row>
    <row r="355" spans="1:10" x14ac:dyDescent="0.25">
      <c r="A355" s="10">
        <v>730</v>
      </c>
      <c r="B355" s="5">
        <v>20000</v>
      </c>
      <c r="I355" s="10">
        <v>890</v>
      </c>
      <c r="J355" s="5">
        <v>3000</v>
      </c>
    </row>
    <row r="356" spans="1:10" x14ac:dyDescent="0.25">
      <c r="A356" s="10">
        <v>731</v>
      </c>
      <c r="B356" s="5">
        <v>5000</v>
      </c>
      <c r="I356" s="10">
        <v>891</v>
      </c>
      <c r="J356" s="5">
        <v>8000</v>
      </c>
    </row>
    <row r="357" spans="1:10" x14ac:dyDescent="0.25">
      <c r="A357" s="10">
        <v>732</v>
      </c>
      <c r="B357" s="5">
        <v>40</v>
      </c>
      <c r="I357" s="10">
        <v>892</v>
      </c>
      <c r="J357" s="5">
        <v>6000</v>
      </c>
    </row>
    <row r="358" spans="1:10" x14ac:dyDescent="0.25">
      <c r="A358" s="10">
        <v>733</v>
      </c>
      <c r="B358" s="5">
        <v>2500</v>
      </c>
      <c r="I358" s="10">
        <v>893</v>
      </c>
      <c r="J358" s="5">
        <v>2000</v>
      </c>
    </row>
    <row r="359" spans="1:10" x14ac:dyDescent="0.25">
      <c r="A359" s="10">
        <v>734</v>
      </c>
      <c r="B359" s="5">
        <v>8500</v>
      </c>
      <c r="I359" s="10">
        <v>894</v>
      </c>
      <c r="J359" s="5">
        <v>20000</v>
      </c>
    </row>
    <row r="360" spans="1:10" x14ac:dyDescent="0.25">
      <c r="A360" s="10">
        <v>735</v>
      </c>
      <c r="B360" s="5">
        <v>47000</v>
      </c>
      <c r="I360" s="10">
        <v>895</v>
      </c>
      <c r="J360" s="5">
        <v>8000</v>
      </c>
    </row>
    <row r="361" spans="1:10" x14ac:dyDescent="0.25">
      <c r="A361" s="10">
        <v>736</v>
      </c>
      <c r="B361" s="5">
        <v>3600</v>
      </c>
      <c r="I361" s="10">
        <v>896</v>
      </c>
      <c r="J361" s="5">
        <v>8000</v>
      </c>
    </row>
    <row r="362" spans="1:10" x14ac:dyDescent="0.25">
      <c r="A362" s="10">
        <v>737</v>
      </c>
      <c r="B362" s="5">
        <v>5000</v>
      </c>
      <c r="I362" s="10">
        <v>897</v>
      </c>
      <c r="J362" s="5">
        <v>3000</v>
      </c>
    </row>
    <row r="363" spans="1:10" x14ac:dyDescent="0.25">
      <c r="A363" s="10">
        <v>738</v>
      </c>
      <c r="B363" s="5">
        <v>1500</v>
      </c>
      <c r="I363" s="10">
        <v>898</v>
      </c>
      <c r="J363" s="5">
        <v>2500</v>
      </c>
    </row>
    <row r="364" spans="1:10" x14ac:dyDescent="0.25">
      <c r="A364" s="10">
        <v>739</v>
      </c>
      <c r="B364" s="5">
        <v>6000</v>
      </c>
      <c r="I364" s="10">
        <v>899</v>
      </c>
      <c r="J364" s="5">
        <v>750</v>
      </c>
    </row>
    <row r="365" spans="1:10" x14ac:dyDescent="0.25">
      <c r="A365" s="10">
        <v>740</v>
      </c>
      <c r="B365" s="5">
        <v>3000</v>
      </c>
      <c r="I365" s="10">
        <v>900</v>
      </c>
      <c r="J365" s="5">
        <v>5000</v>
      </c>
    </row>
    <row r="366" spans="1:10" x14ac:dyDescent="0.25">
      <c r="A366" s="10">
        <v>741</v>
      </c>
      <c r="B366" s="5">
        <v>13000</v>
      </c>
      <c r="I366" s="10">
        <v>901</v>
      </c>
      <c r="J366" s="5">
        <v>6500</v>
      </c>
    </row>
    <row r="367" spans="1:10" x14ac:dyDescent="0.25">
      <c r="A367" s="10">
        <v>742</v>
      </c>
      <c r="B367" s="5">
        <v>1400</v>
      </c>
      <c r="I367" s="10">
        <v>902</v>
      </c>
      <c r="J367" s="5">
        <v>30000</v>
      </c>
    </row>
    <row r="368" spans="1:10" x14ac:dyDescent="0.25">
      <c r="A368" s="10">
        <v>743</v>
      </c>
      <c r="B368" s="5">
        <v>550</v>
      </c>
      <c r="I368" s="10">
        <v>903</v>
      </c>
      <c r="J368" s="5">
        <v>5000</v>
      </c>
    </row>
    <row r="369" spans="1:10" x14ac:dyDescent="0.25">
      <c r="A369" s="10">
        <v>744</v>
      </c>
      <c r="B369" s="5">
        <v>5000</v>
      </c>
      <c r="I369" s="10">
        <v>904</v>
      </c>
      <c r="J369" s="5">
        <v>50000</v>
      </c>
    </row>
    <row r="370" spans="1:10" x14ac:dyDescent="0.25">
      <c r="A370" s="10">
        <v>745</v>
      </c>
      <c r="B370" s="5">
        <v>2220</v>
      </c>
      <c r="I370" s="10">
        <v>905</v>
      </c>
      <c r="J370" s="5">
        <v>6500</v>
      </c>
    </row>
    <row r="371" spans="1:10" x14ac:dyDescent="0.25">
      <c r="A371" s="10">
        <v>746</v>
      </c>
      <c r="B371" s="5">
        <v>2987</v>
      </c>
      <c r="I371" s="10">
        <v>906</v>
      </c>
      <c r="J371" s="5">
        <v>15000</v>
      </c>
    </row>
    <row r="372" spans="1:10" x14ac:dyDescent="0.25">
      <c r="A372" s="10">
        <v>747</v>
      </c>
      <c r="B372" s="5">
        <v>7000</v>
      </c>
      <c r="I372" s="10">
        <v>907</v>
      </c>
      <c r="J372" s="5">
        <v>2900</v>
      </c>
    </row>
    <row r="373" spans="1:10" x14ac:dyDescent="0.25">
      <c r="A373" s="10">
        <v>748</v>
      </c>
      <c r="B373" s="5">
        <v>2000</v>
      </c>
      <c r="I373" s="10">
        <v>908</v>
      </c>
      <c r="J373" s="5">
        <v>2500</v>
      </c>
    </row>
    <row r="374" spans="1:10" x14ac:dyDescent="0.25">
      <c r="A374" s="10">
        <v>749</v>
      </c>
      <c r="B374" s="5">
        <v>10000</v>
      </c>
      <c r="I374" s="10">
        <v>909</v>
      </c>
      <c r="J374" s="5">
        <v>16000</v>
      </c>
    </row>
    <row r="375" spans="1:10" x14ac:dyDescent="0.25">
      <c r="A375" s="10">
        <v>750</v>
      </c>
      <c r="B375" s="5">
        <v>4444</v>
      </c>
      <c r="I375" s="10">
        <v>910</v>
      </c>
      <c r="J375" s="5">
        <v>550</v>
      </c>
    </row>
    <row r="376" spans="1:10" x14ac:dyDescent="0.25">
      <c r="A376" s="10">
        <v>751</v>
      </c>
      <c r="B376" s="5">
        <v>3000</v>
      </c>
      <c r="I376" s="10">
        <v>911</v>
      </c>
      <c r="J376" s="5">
        <v>100000</v>
      </c>
    </row>
    <row r="377" spans="1:10" x14ac:dyDescent="0.25">
      <c r="A377" s="10">
        <v>752</v>
      </c>
      <c r="B377" s="5">
        <v>5000</v>
      </c>
      <c r="I377" s="10">
        <v>912</v>
      </c>
      <c r="J377" s="5">
        <v>3500</v>
      </c>
    </row>
    <row r="378" spans="1:10" x14ac:dyDescent="0.25">
      <c r="A378" s="10">
        <v>753</v>
      </c>
      <c r="B378" s="5">
        <v>10000</v>
      </c>
      <c r="I378" s="10">
        <v>913</v>
      </c>
      <c r="J378" s="5">
        <v>30000</v>
      </c>
    </row>
    <row r="379" spans="1:10" x14ac:dyDescent="0.25">
      <c r="A379" s="10">
        <v>754</v>
      </c>
      <c r="B379" s="5">
        <v>2000</v>
      </c>
      <c r="I379" s="10">
        <v>914</v>
      </c>
      <c r="J379" s="5">
        <v>1500</v>
      </c>
    </row>
    <row r="380" spans="1:10" x14ac:dyDescent="0.25">
      <c r="A380" s="10">
        <v>755</v>
      </c>
      <c r="B380" s="5">
        <v>2500</v>
      </c>
      <c r="I380" s="10">
        <v>915</v>
      </c>
      <c r="J380" s="5">
        <v>6500</v>
      </c>
    </row>
    <row r="381" spans="1:10" x14ac:dyDescent="0.25">
      <c r="A381" s="10">
        <v>756</v>
      </c>
      <c r="B381" s="5">
        <v>700</v>
      </c>
      <c r="I381" s="10">
        <v>916</v>
      </c>
      <c r="J381" s="5">
        <v>3300</v>
      </c>
    </row>
    <row r="382" spans="1:10" x14ac:dyDescent="0.25">
      <c r="A382" s="10">
        <v>757</v>
      </c>
      <c r="B382" s="5">
        <v>250</v>
      </c>
      <c r="I382" s="10">
        <v>917</v>
      </c>
      <c r="J382" s="5">
        <v>5000</v>
      </c>
    </row>
    <row r="383" spans="1:10" x14ac:dyDescent="0.25">
      <c r="A383" s="10">
        <v>758</v>
      </c>
      <c r="B383" s="5">
        <v>2500</v>
      </c>
      <c r="I383" s="10">
        <v>918</v>
      </c>
      <c r="J383" s="5">
        <v>3900</v>
      </c>
    </row>
    <row r="384" spans="1:10" x14ac:dyDescent="0.25">
      <c r="A384" s="10">
        <v>759</v>
      </c>
      <c r="B384" s="5">
        <v>5000</v>
      </c>
      <c r="I384" s="10">
        <v>919</v>
      </c>
      <c r="J384" s="5">
        <v>20000</v>
      </c>
    </row>
    <row r="385" spans="1:10" x14ac:dyDescent="0.25">
      <c r="A385" s="10">
        <v>780</v>
      </c>
      <c r="B385" s="5">
        <v>1000</v>
      </c>
      <c r="I385" s="10">
        <v>920</v>
      </c>
      <c r="J385" s="5">
        <v>5500</v>
      </c>
    </row>
    <row r="386" spans="1:10" x14ac:dyDescent="0.25">
      <c r="A386" s="10">
        <v>781</v>
      </c>
      <c r="B386" s="5">
        <v>800</v>
      </c>
      <c r="I386" s="10">
        <v>921</v>
      </c>
      <c r="J386" s="5">
        <v>15000</v>
      </c>
    </row>
    <row r="387" spans="1:10" x14ac:dyDescent="0.25">
      <c r="A387" s="10">
        <v>782</v>
      </c>
      <c r="B387" s="5">
        <v>700</v>
      </c>
      <c r="I387" s="10">
        <v>922</v>
      </c>
      <c r="J387" s="5">
        <v>27000</v>
      </c>
    </row>
    <row r="388" spans="1:10" x14ac:dyDescent="0.25">
      <c r="A388" s="10">
        <v>783</v>
      </c>
      <c r="B388" s="5">
        <v>1500</v>
      </c>
      <c r="I388" s="10">
        <v>923</v>
      </c>
      <c r="J388" s="5">
        <v>15000</v>
      </c>
    </row>
    <row r="389" spans="1:10" x14ac:dyDescent="0.25">
      <c r="A389" s="10">
        <v>784</v>
      </c>
      <c r="B389" s="5">
        <v>1000</v>
      </c>
      <c r="I389" s="10">
        <v>924</v>
      </c>
      <c r="J389" s="5">
        <v>3000</v>
      </c>
    </row>
    <row r="390" spans="1:10" x14ac:dyDescent="0.25">
      <c r="A390" s="10">
        <v>785</v>
      </c>
      <c r="B390" s="5">
        <v>500</v>
      </c>
      <c r="I390" s="10">
        <v>925</v>
      </c>
      <c r="J390" s="5">
        <v>6000</v>
      </c>
    </row>
    <row r="391" spans="1:10" x14ac:dyDescent="0.25">
      <c r="A391" s="10">
        <v>786</v>
      </c>
      <c r="B391" s="5">
        <v>5000</v>
      </c>
      <c r="I391" s="10">
        <v>926</v>
      </c>
      <c r="J391" s="5">
        <v>7000</v>
      </c>
    </row>
    <row r="392" spans="1:10" x14ac:dyDescent="0.25">
      <c r="A392" s="10">
        <v>787</v>
      </c>
      <c r="B392" s="5">
        <v>1200</v>
      </c>
      <c r="I392" s="10">
        <v>927</v>
      </c>
      <c r="J392" s="5">
        <v>20000</v>
      </c>
    </row>
    <row r="393" spans="1:10" x14ac:dyDescent="0.25">
      <c r="A393" s="10">
        <v>788</v>
      </c>
      <c r="B393" s="5">
        <v>1000</v>
      </c>
      <c r="I393" s="10">
        <v>928</v>
      </c>
      <c r="J393" s="5">
        <v>14500</v>
      </c>
    </row>
    <row r="394" spans="1:10" x14ac:dyDescent="0.25">
      <c r="A394" s="10">
        <v>789</v>
      </c>
      <c r="B394" s="5">
        <v>1700</v>
      </c>
      <c r="I394" s="10">
        <v>929</v>
      </c>
      <c r="J394" s="5">
        <v>500</v>
      </c>
    </row>
    <row r="395" spans="1:10" x14ac:dyDescent="0.25">
      <c r="A395" s="10">
        <v>790</v>
      </c>
      <c r="B395" s="5">
        <v>10000</v>
      </c>
      <c r="I395" s="10">
        <v>930</v>
      </c>
      <c r="J395" s="5">
        <v>900</v>
      </c>
    </row>
    <row r="396" spans="1:10" x14ac:dyDescent="0.25">
      <c r="A396" s="10">
        <v>791</v>
      </c>
      <c r="B396" s="5">
        <v>7500</v>
      </c>
      <c r="I396" s="10">
        <v>931</v>
      </c>
      <c r="J396" s="5">
        <v>2000</v>
      </c>
    </row>
    <row r="397" spans="1:10" x14ac:dyDescent="0.25">
      <c r="A397" s="10">
        <v>792</v>
      </c>
      <c r="B397" s="5">
        <v>2500</v>
      </c>
      <c r="I397" s="10">
        <v>932</v>
      </c>
      <c r="J397" s="5">
        <v>9500</v>
      </c>
    </row>
    <row r="398" spans="1:10" x14ac:dyDescent="0.25">
      <c r="A398" s="10">
        <v>793</v>
      </c>
      <c r="B398" s="5">
        <v>2750</v>
      </c>
      <c r="I398" s="10">
        <v>933</v>
      </c>
      <c r="J398" s="5">
        <v>2000</v>
      </c>
    </row>
    <row r="399" spans="1:10" x14ac:dyDescent="0.25">
      <c r="A399" s="10">
        <v>794</v>
      </c>
      <c r="B399" s="5">
        <v>8000</v>
      </c>
      <c r="I399" s="10">
        <v>934</v>
      </c>
      <c r="J399" s="5">
        <v>5000</v>
      </c>
    </row>
    <row r="400" spans="1:10" x14ac:dyDescent="0.25">
      <c r="A400" s="10">
        <v>795</v>
      </c>
      <c r="B400" s="5">
        <v>14000</v>
      </c>
      <c r="I400" s="10">
        <v>935</v>
      </c>
      <c r="J400" s="5">
        <v>3500</v>
      </c>
    </row>
    <row r="401" spans="1:10" x14ac:dyDescent="0.25">
      <c r="A401" s="10">
        <v>796</v>
      </c>
      <c r="B401" s="5">
        <v>10000</v>
      </c>
      <c r="I401" s="10">
        <v>936</v>
      </c>
      <c r="J401" s="5">
        <v>1400</v>
      </c>
    </row>
    <row r="402" spans="1:10" x14ac:dyDescent="0.25">
      <c r="A402" s="10">
        <v>797</v>
      </c>
      <c r="B402" s="5">
        <v>3000</v>
      </c>
      <c r="I402" s="10">
        <v>937</v>
      </c>
      <c r="J402" s="5">
        <v>3500</v>
      </c>
    </row>
    <row r="403" spans="1:10" x14ac:dyDescent="0.25">
      <c r="A403" s="10">
        <v>798</v>
      </c>
      <c r="B403" s="5">
        <v>3500</v>
      </c>
      <c r="I403" s="10">
        <v>938</v>
      </c>
      <c r="J403" s="5">
        <v>7000</v>
      </c>
    </row>
    <row r="404" spans="1:10" x14ac:dyDescent="0.25">
      <c r="A404" s="10">
        <v>799</v>
      </c>
      <c r="B404" s="5">
        <v>5000</v>
      </c>
      <c r="I404" s="10">
        <v>939</v>
      </c>
      <c r="J404" s="5">
        <v>2750</v>
      </c>
    </row>
    <row r="405" spans="1:10" x14ac:dyDescent="0.25">
      <c r="A405" s="10">
        <v>800</v>
      </c>
      <c r="B405" s="5">
        <v>1500</v>
      </c>
      <c r="I405" s="10">
        <v>940</v>
      </c>
      <c r="J405" s="5">
        <v>9000</v>
      </c>
    </row>
    <row r="406" spans="1:10" x14ac:dyDescent="0.25">
      <c r="A406" s="10">
        <v>801</v>
      </c>
      <c r="B406" s="5">
        <v>2000</v>
      </c>
      <c r="I406" s="10">
        <v>941</v>
      </c>
      <c r="J406" s="5">
        <v>50000</v>
      </c>
    </row>
    <row r="407" spans="1:10" x14ac:dyDescent="0.25">
      <c r="A407" s="10">
        <v>802</v>
      </c>
      <c r="B407" s="5">
        <v>6000</v>
      </c>
      <c r="I407" s="10">
        <v>942</v>
      </c>
      <c r="J407" s="5">
        <v>7500</v>
      </c>
    </row>
    <row r="408" spans="1:10" x14ac:dyDescent="0.25">
      <c r="A408" s="10">
        <v>803</v>
      </c>
      <c r="B408" s="5">
        <v>2300</v>
      </c>
      <c r="I408" s="10">
        <v>943</v>
      </c>
      <c r="J408" s="5">
        <v>3000</v>
      </c>
    </row>
    <row r="409" spans="1:10" x14ac:dyDescent="0.25">
      <c r="A409" s="10">
        <v>804</v>
      </c>
      <c r="B409" s="5">
        <v>5500</v>
      </c>
      <c r="I409" s="10">
        <v>944</v>
      </c>
      <c r="J409" s="5">
        <v>50000</v>
      </c>
    </row>
    <row r="410" spans="1:10" x14ac:dyDescent="0.25">
      <c r="A410" s="10">
        <v>805</v>
      </c>
      <c r="B410" s="5">
        <v>3000</v>
      </c>
      <c r="I410" s="10">
        <v>945</v>
      </c>
      <c r="J410" s="5">
        <v>100000</v>
      </c>
    </row>
    <row r="411" spans="1:10" x14ac:dyDescent="0.25">
      <c r="A411" s="10">
        <v>806</v>
      </c>
      <c r="B411" s="5">
        <v>8000</v>
      </c>
      <c r="I411" s="10">
        <v>946</v>
      </c>
      <c r="J411" s="5">
        <v>15000</v>
      </c>
    </row>
    <row r="412" spans="1:10" x14ac:dyDescent="0.25">
      <c r="A412" s="10">
        <v>807</v>
      </c>
      <c r="B412" s="5">
        <v>4000</v>
      </c>
      <c r="I412" s="10">
        <v>947</v>
      </c>
      <c r="J412" s="5">
        <v>850</v>
      </c>
    </row>
    <row r="413" spans="1:10" x14ac:dyDescent="0.25">
      <c r="A413" s="10">
        <v>808</v>
      </c>
      <c r="B413" s="5">
        <v>4500</v>
      </c>
      <c r="I413" s="10">
        <v>948</v>
      </c>
      <c r="J413" s="5">
        <v>4000</v>
      </c>
    </row>
    <row r="414" spans="1:10" x14ac:dyDescent="0.25">
      <c r="A414" s="10">
        <v>809</v>
      </c>
      <c r="B414" s="5">
        <v>4000</v>
      </c>
      <c r="I414" s="10">
        <v>949</v>
      </c>
      <c r="J414" s="5">
        <v>20000</v>
      </c>
    </row>
    <row r="415" spans="1:10" x14ac:dyDescent="0.25">
      <c r="A415" s="10">
        <v>810</v>
      </c>
      <c r="B415" s="5">
        <v>1500</v>
      </c>
      <c r="I415" s="10">
        <v>950</v>
      </c>
      <c r="J415" s="5">
        <v>5000</v>
      </c>
    </row>
    <row r="416" spans="1:10" x14ac:dyDescent="0.25">
      <c r="A416" s="10">
        <v>811</v>
      </c>
      <c r="B416" s="5">
        <v>1000</v>
      </c>
      <c r="I416" s="10">
        <v>951</v>
      </c>
      <c r="J416" s="5">
        <v>50000</v>
      </c>
    </row>
    <row r="417" spans="1:10" x14ac:dyDescent="0.25">
      <c r="A417" s="10">
        <v>812</v>
      </c>
      <c r="B417" s="5">
        <v>600</v>
      </c>
      <c r="I417" s="10">
        <v>952</v>
      </c>
      <c r="J417" s="5">
        <v>49000</v>
      </c>
    </row>
    <row r="418" spans="1:10" x14ac:dyDescent="0.25">
      <c r="A418" s="10">
        <v>813</v>
      </c>
      <c r="B418" s="5">
        <v>1500</v>
      </c>
      <c r="I418" s="10">
        <v>953</v>
      </c>
      <c r="J418" s="5">
        <v>15000</v>
      </c>
    </row>
    <row r="419" spans="1:10" x14ac:dyDescent="0.25">
      <c r="A419" s="10">
        <v>814</v>
      </c>
      <c r="B419" s="5">
        <v>1000</v>
      </c>
      <c r="I419" s="10">
        <v>954</v>
      </c>
      <c r="J419" s="5">
        <v>15000</v>
      </c>
    </row>
    <row r="420" spans="1:10" x14ac:dyDescent="0.25">
      <c r="A420" s="10">
        <v>815</v>
      </c>
      <c r="B420" s="5">
        <v>4000</v>
      </c>
      <c r="I420" s="10">
        <v>955</v>
      </c>
      <c r="J420" s="5">
        <v>300000</v>
      </c>
    </row>
    <row r="421" spans="1:10" x14ac:dyDescent="0.25">
      <c r="A421" s="10">
        <v>816</v>
      </c>
      <c r="B421" s="5">
        <v>7000</v>
      </c>
      <c r="I421" s="10">
        <v>956</v>
      </c>
      <c r="J421" s="5">
        <v>50000</v>
      </c>
    </row>
    <row r="422" spans="1:10" x14ac:dyDescent="0.25">
      <c r="A422" s="10">
        <v>817</v>
      </c>
      <c r="B422" s="5">
        <v>1500</v>
      </c>
      <c r="I422" s="10">
        <v>957</v>
      </c>
      <c r="J422" s="5">
        <v>12000</v>
      </c>
    </row>
    <row r="423" spans="1:10" x14ac:dyDescent="0.25">
      <c r="A423" s="10">
        <v>818</v>
      </c>
      <c r="B423" s="5">
        <v>350</v>
      </c>
      <c r="I423" s="10">
        <v>958</v>
      </c>
      <c r="J423" s="5">
        <v>7777</v>
      </c>
    </row>
    <row r="424" spans="1:10" x14ac:dyDescent="0.25">
      <c r="A424" s="10">
        <v>819</v>
      </c>
      <c r="B424" s="5">
        <v>400</v>
      </c>
      <c r="I424" s="10">
        <v>959</v>
      </c>
      <c r="J424" s="5">
        <v>50000</v>
      </c>
    </row>
    <row r="425" spans="1:10" x14ac:dyDescent="0.25">
      <c r="A425" s="10">
        <v>820</v>
      </c>
      <c r="B425" s="5">
        <v>2000</v>
      </c>
      <c r="I425" s="10">
        <v>960</v>
      </c>
      <c r="J425" s="5">
        <v>55650</v>
      </c>
    </row>
    <row r="426" spans="1:10" x14ac:dyDescent="0.25">
      <c r="A426" s="10">
        <v>821</v>
      </c>
      <c r="B426" s="5">
        <v>17482</v>
      </c>
      <c r="I426" s="10">
        <v>961</v>
      </c>
      <c r="J426" s="5">
        <v>95000</v>
      </c>
    </row>
    <row r="427" spans="1:10" x14ac:dyDescent="0.25">
      <c r="A427" s="10">
        <v>822</v>
      </c>
      <c r="B427" s="5">
        <v>3000</v>
      </c>
      <c r="I427" s="10">
        <v>962</v>
      </c>
      <c r="J427" s="5">
        <v>2500</v>
      </c>
    </row>
    <row r="428" spans="1:10" x14ac:dyDescent="0.25">
      <c r="A428" s="10">
        <v>823</v>
      </c>
      <c r="B428" s="5">
        <v>800</v>
      </c>
      <c r="I428" s="10">
        <v>963</v>
      </c>
      <c r="J428" s="5">
        <v>35000</v>
      </c>
    </row>
    <row r="429" spans="1:10" x14ac:dyDescent="0.25">
      <c r="A429" s="10">
        <v>824</v>
      </c>
      <c r="B429" s="5">
        <v>1600</v>
      </c>
      <c r="I429" s="10">
        <v>964</v>
      </c>
      <c r="J429" s="5">
        <v>110000</v>
      </c>
    </row>
    <row r="430" spans="1:10" x14ac:dyDescent="0.25">
      <c r="A430" s="10">
        <v>825</v>
      </c>
      <c r="B430" s="5">
        <v>12500</v>
      </c>
      <c r="I430" s="10">
        <v>965</v>
      </c>
      <c r="J430" s="5">
        <v>25000</v>
      </c>
    </row>
    <row r="431" spans="1:10" x14ac:dyDescent="0.25">
      <c r="A431" s="10">
        <v>826</v>
      </c>
      <c r="B431" s="5">
        <v>5500</v>
      </c>
      <c r="I431" s="10">
        <v>966</v>
      </c>
      <c r="J431" s="5">
        <v>12000</v>
      </c>
    </row>
    <row r="432" spans="1:10" x14ac:dyDescent="0.25">
      <c r="A432" s="10">
        <v>827</v>
      </c>
      <c r="B432" s="5">
        <v>300</v>
      </c>
      <c r="I432" s="10">
        <v>967</v>
      </c>
      <c r="J432" s="5">
        <v>20000</v>
      </c>
    </row>
    <row r="433" spans="1:10" x14ac:dyDescent="0.25">
      <c r="A433" s="10">
        <v>828</v>
      </c>
      <c r="B433" s="5">
        <v>1300</v>
      </c>
      <c r="I433" s="10">
        <v>968</v>
      </c>
      <c r="J433" s="5">
        <v>8000</v>
      </c>
    </row>
    <row r="434" spans="1:10" x14ac:dyDescent="0.25">
      <c r="A434" s="10">
        <v>829</v>
      </c>
      <c r="B434" s="5">
        <v>500</v>
      </c>
      <c r="I434" s="10">
        <v>969</v>
      </c>
      <c r="J434" s="5">
        <v>30000</v>
      </c>
    </row>
    <row r="435" spans="1:10" x14ac:dyDescent="0.25">
      <c r="A435" s="10">
        <v>830</v>
      </c>
      <c r="B435" s="5">
        <v>1800</v>
      </c>
      <c r="I435" s="10">
        <v>970</v>
      </c>
      <c r="J435" s="5">
        <v>5000</v>
      </c>
    </row>
    <row r="436" spans="1:10" x14ac:dyDescent="0.25">
      <c r="A436" s="10">
        <v>831</v>
      </c>
      <c r="B436" s="5">
        <v>1500</v>
      </c>
      <c r="I436" s="10">
        <v>971</v>
      </c>
      <c r="J436" s="5">
        <v>100000</v>
      </c>
    </row>
    <row r="437" spans="1:10" x14ac:dyDescent="0.25">
      <c r="A437" s="10">
        <v>832</v>
      </c>
      <c r="B437" s="5">
        <v>15000</v>
      </c>
      <c r="I437" s="10">
        <v>972</v>
      </c>
      <c r="J437" s="5">
        <v>20000</v>
      </c>
    </row>
    <row r="438" spans="1:10" x14ac:dyDescent="0.25">
      <c r="A438" s="10">
        <v>833</v>
      </c>
      <c r="B438" s="5">
        <v>6000</v>
      </c>
      <c r="I438" s="10">
        <v>973</v>
      </c>
      <c r="J438" s="5">
        <v>20000</v>
      </c>
    </row>
    <row r="439" spans="1:10" x14ac:dyDescent="0.25">
      <c r="A439" s="10">
        <v>834</v>
      </c>
      <c r="B439" s="5">
        <v>5500</v>
      </c>
      <c r="I439" s="10">
        <v>974</v>
      </c>
      <c r="J439" s="5">
        <v>50000</v>
      </c>
    </row>
    <row r="440" spans="1:10" x14ac:dyDescent="0.25">
      <c r="A440" s="10">
        <v>835</v>
      </c>
      <c r="B440" s="5">
        <v>2000</v>
      </c>
      <c r="I440" s="10">
        <v>975</v>
      </c>
      <c r="J440" s="5">
        <v>100000</v>
      </c>
    </row>
    <row r="441" spans="1:10" x14ac:dyDescent="0.25">
      <c r="A441" s="10">
        <v>836</v>
      </c>
      <c r="B441" s="5">
        <v>5000</v>
      </c>
      <c r="I441" s="10">
        <v>976</v>
      </c>
      <c r="J441" s="5">
        <v>150000</v>
      </c>
    </row>
    <row r="442" spans="1:10" x14ac:dyDescent="0.25">
      <c r="A442" s="10">
        <v>837</v>
      </c>
      <c r="B442" s="5">
        <v>2500</v>
      </c>
      <c r="I442" s="10">
        <v>977</v>
      </c>
      <c r="J442" s="5">
        <v>2700</v>
      </c>
    </row>
    <row r="443" spans="1:10" x14ac:dyDescent="0.25">
      <c r="A443" s="10">
        <v>838</v>
      </c>
      <c r="B443" s="5">
        <v>2000</v>
      </c>
      <c r="I443" s="10">
        <v>978</v>
      </c>
      <c r="J443" s="5">
        <v>172889</v>
      </c>
    </row>
    <row r="444" spans="1:10" x14ac:dyDescent="0.25">
      <c r="A444" s="10">
        <v>839</v>
      </c>
      <c r="B444" s="5">
        <v>5000</v>
      </c>
      <c r="I444" s="10">
        <v>979</v>
      </c>
      <c r="J444" s="5">
        <v>35000</v>
      </c>
    </row>
    <row r="445" spans="1:10" x14ac:dyDescent="0.25">
      <c r="A445" s="10">
        <v>840</v>
      </c>
      <c r="B445" s="5">
        <v>10000</v>
      </c>
      <c r="I445" s="10">
        <v>980</v>
      </c>
      <c r="J445" s="5">
        <v>10000</v>
      </c>
    </row>
    <row r="446" spans="1:10" x14ac:dyDescent="0.25">
      <c r="A446" s="10">
        <v>841</v>
      </c>
      <c r="B446" s="5">
        <v>5000</v>
      </c>
      <c r="I446" s="10">
        <v>981</v>
      </c>
      <c r="J446" s="5">
        <v>88888</v>
      </c>
    </row>
    <row r="447" spans="1:10" x14ac:dyDescent="0.25">
      <c r="A447" s="10">
        <v>842</v>
      </c>
      <c r="B447" s="5">
        <v>2500</v>
      </c>
      <c r="I447" s="10">
        <v>982</v>
      </c>
      <c r="J447" s="5">
        <v>17500</v>
      </c>
    </row>
    <row r="448" spans="1:10" x14ac:dyDescent="0.25">
      <c r="A448" s="10">
        <v>843</v>
      </c>
      <c r="B448" s="5">
        <v>3000</v>
      </c>
      <c r="I448" s="10">
        <v>983</v>
      </c>
      <c r="J448" s="5">
        <v>104219</v>
      </c>
    </row>
    <row r="449" spans="1:10" x14ac:dyDescent="0.25">
      <c r="A449" s="10">
        <v>844</v>
      </c>
      <c r="B449" s="5">
        <v>3000</v>
      </c>
      <c r="I449" s="10">
        <v>984</v>
      </c>
      <c r="J449" s="5">
        <v>10000</v>
      </c>
    </row>
    <row r="450" spans="1:10" x14ac:dyDescent="0.25">
      <c r="A450" s="10">
        <v>845</v>
      </c>
      <c r="B450" s="5">
        <v>5000</v>
      </c>
      <c r="I450" s="10">
        <v>985</v>
      </c>
      <c r="J450" s="5">
        <v>30000</v>
      </c>
    </row>
    <row r="451" spans="1:10" x14ac:dyDescent="0.25">
      <c r="A451" s="10">
        <v>846</v>
      </c>
      <c r="B451" s="5">
        <v>1100</v>
      </c>
      <c r="I451" s="10">
        <v>986</v>
      </c>
      <c r="J451" s="5">
        <v>20000</v>
      </c>
    </row>
    <row r="452" spans="1:10" x14ac:dyDescent="0.25">
      <c r="A452" s="10">
        <v>847</v>
      </c>
      <c r="B452" s="5">
        <v>10</v>
      </c>
      <c r="I452" s="10">
        <v>987</v>
      </c>
      <c r="J452" s="5">
        <v>50000</v>
      </c>
    </row>
    <row r="453" spans="1:10" x14ac:dyDescent="0.25">
      <c r="A453" s="10">
        <v>848</v>
      </c>
      <c r="B453" s="5">
        <v>300</v>
      </c>
      <c r="I453" s="10">
        <v>988</v>
      </c>
      <c r="J453" s="5">
        <v>5000</v>
      </c>
    </row>
    <row r="454" spans="1:10" x14ac:dyDescent="0.25">
      <c r="A454" s="10">
        <v>849</v>
      </c>
      <c r="B454" s="5">
        <v>4000</v>
      </c>
      <c r="I454" s="10">
        <v>989</v>
      </c>
      <c r="J454" s="5">
        <v>10000</v>
      </c>
    </row>
    <row r="455" spans="1:10" x14ac:dyDescent="0.25">
      <c r="A455" s="10">
        <v>850</v>
      </c>
      <c r="B455" s="5">
        <v>4000</v>
      </c>
      <c r="I455" s="10">
        <v>990</v>
      </c>
      <c r="J455" s="5">
        <v>25000</v>
      </c>
    </row>
    <row r="456" spans="1:10" x14ac:dyDescent="0.25">
      <c r="A456" s="10">
        <v>851</v>
      </c>
      <c r="B456" s="5">
        <v>2000</v>
      </c>
      <c r="I456" s="10">
        <v>991</v>
      </c>
      <c r="J456" s="5">
        <v>5000</v>
      </c>
    </row>
    <row r="457" spans="1:10" x14ac:dyDescent="0.25">
      <c r="A457" s="10">
        <v>852</v>
      </c>
      <c r="B457" s="5">
        <v>3500</v>
      </c>
      <c r="I457" s="10">
        <v>992</v>
      </c>
      <c r="J457" s="5">
        <v>100000</v>
      </c>
    </row>
    <row r="458" spans="1:10" x14ac:dyDescent="0.25">
      <c r="A458" s="10">
        <v>853</v>
      </c>
      <c r="B458" s="5">
        <v>300</v>
      </c>
      <c r="I458" s="10">
        <v>993</v>
      </c>
      <c r="J458" s="5">
        <v>70000</v>
      </c>
    </row>
    <row r="459" spans="1:10" x14ac:dyDescent="0.25">
      <c r="A459" s="10">
        <v>854</v>
      </c>
      <c r="B459" s="5">
        <v>27800</v>
      </c>
      <c r="I459" s="10">
        <v>994</v>
      </c>
      <c r="J459" s="5">
        <v>200000</v>
      </c>
    </row>
    <row r="460" spans="1:10" x14ac:dyDescent="0.25">
      <c r="A460" s="10">
        <v>855</v>
      </c>
      <c r="B460" s="5">
        <v>1450</v>
      </c>
      <c r="I460" s="10">
        <v>995</v>
      </c>
      <c r="J460" s="5">
        <v>10000</v>
      </c>
    </row>
    <row r="461" spans="1:10" x14ac:dyDescent="0.25">
      <c r="A461" s="10">
        <v>856</v>
      </c>
      <c r="B461" s="5">
        <v>250</v>
      </c>
      <c r="I461" s="10">
        <v>996</v>
      </c>
      <c r="J461" s="5">
        <v>4000</v>
      </c>
    </row>
    <row r="462" spans="1:10" x14ac:dyDescent="0.25">
      <c r="A462" s="10">
        <v>857</v>
      </c>
      <c r="B462" s="5">
        <v>1200</v>
      </c>
      <c r="I462" s="10">
        <v>997</v>
      </c>
      <c r="J462" s="5">
        <v>5000</v>
      </c>
    </row>
    <row r="463" spans="1:10" x14ac:dyDescent="0.25">
      <c r="A463" s="10">
        <v>858</v>
      </c>
      <c r="B463" s="5">
        <v>1200</v>
      </c>
      <c r="I463" s="10">
        <v>998</v>
      </c>
      <c r="J463" s="5">
        <v>60000</v>
      </c>
    </row>
    <row r="464" spans="1:10" x14ac:dyDescent="0.25">
      <c r="A464" s="10">
        <v>859</v>
      </c>
      <c r="B464" s="5">
        <v>4000</v>
      </c>
      <c r="I464" s="10">
        <v>999</v>
      </c>
      <c r="J464" s="5">
        <v>150000</v>
      </c>
    </row>
    <row r="465" spans="1:10" x14ac:dyDescent="0.25">
      <c r="A465" s="10">
        <v>1020</v>
      </c>
      <c r="B465" s="5">
        <v>1550</v>
      </c>
      <c r="I465" s="10">
        <v>1064</v>
      </c>
      <c r="J465" s="5">
        <v>90000</v>
      </c>
    </row>
    <row r="466" spans="1:10" x14ac:dyDescent="0.25">
      <c r="A466" s="10">
        <v>1021</v>
      </c>
      <c r="B466" s="5">
        <v>3000</v>
      </c>
      <c r="I466" s="10">
        <v>1065</v>
      </c>
      <c r="J466" s="5">
        <v>3000</v>
      </c>
    </row>
    <row r="467" spans="1:10" x14ac:dyDescent="0.25">
      <c r="A467" s="10">
        <v>1022</v>
      </c>
      <c r="B467" s="5">
        <v>2000</v>
      </c>
      <c r="I467" s="10">
        <v>1066</v>
      </c>
      <c r="J467" s="5">
        <v>150000</v>
      </c>
    </row>
    <row r="468" spans="1:10" x14ac:dyDescent="0.25">
      <c r="A468" s="10">
        <v>1023</v>
      </c>
      <c r="B468" s="5">
        <v>2000</v>
      </c>
      <c r="I468" s="10">
        <v>1067</v>
      </c>
      <c r="J468" s="5">
        <v>500</v>
      </c>
    </row>
    <row r="469" spans="1:10" x14ac:dyDescent="0.25">
      <c r="A469" s="10">
        <v>1024</v>
      </c>
      <c r="B469" s="5">
        <v>20000</v>
      </c>
      <c r="I469" s="10">
        <v>1068</v>
      </c>
      <c r="J469" s="5">
        <v>30000</v>
      </c>
    </row>
    <row r="470" spans="1:10" x14ac:dyDescent="0.25">
      <c r="A470" s="10">
        <v>1025</v>
      </c>
      <c r="B470" s="5">
        <v>70000</v>
      </c>
      <c r="I470" s="10">
        <v>1069</v>
      </c>
      <c r="J470" s="5">
        <v>2200</v>
      </c>
    </row>
    <row r="471" spans="1:10" x14ac:dyDescent="0.25">
      <c r="A471" s="10">
        <v>1026</v>
      </c>
      <c r="B471" s="5">
        <v>7000</v>
      </c>
      <c r="I471" s="10">
        <v>1070</v>
      </c>
      <c r="J471" s="5">
        <v>10000</v>
      </c>
    </row>
    <row r="472" spans="1:10" x14ac:dyDescent="0.25">
      <c r="A472" s="10">
        <v>1027</v>
      </c>
      <c r="B472" s="5">
        <v>7501</v>
      </c>
      <c r="I472" s="10">
        <v>1071</v>
      </c>
      <c r="J472" s="5">
        <v>100</v>
      </c>
    </row>
    <row r="473" spans="1:10" x14ac:dyDescent="0.25">
      <c r="A473" s="10">
        <v>1028</v>
      </c>
      <c r="B473" s="5">
        <v>10000</v>
      </c>
      <c r="I473" s="10">
        <v>1072</v>
      </c>
      <c r="J473" s="5">
        <v>75000</v>
      </c>
    </row>
    <row r="474" spans="1:10" x14ac:dyDescent="0.25">
      <c r="A474" s="10">
        <v>1029</v>
      </c>
      <c r="B474" s="5">
        <v>10000</v>
      </c>
      <c r="I474" s="10">
        <v>1073</v>
      </c>
      <c r="J474" s="5">
        <v>750</v>
      </c>
    </row>
    <row r="475" spans="1:10" x14ac:dyDescent="0.25">
      <c r="A475" s="10">
        <v>1030</v>
      </c>
      <c r="B475" s="5">
        <v>2000</v>
      </c>
      <c r="I475" s="10">
        <v>1074</v>
      </c>
      <c r="J475" s="5">
        <v>54000</v>
      </c>
    </row>
    <row r="476" spans="1:10" x14ac:dyDescent="0.25">
      <c r="A476" s="10">
        <v>1031</v>
      </c>
      <c r="B476" s="5">
        <v>10000</v>
      </c>
      <c r="I476" s="10">
        <v>1075</v>
      </c>
      <c r="J476" s="5">
        <v>1000</v>
      </c>
    </row>
    <row r="477" spans="1:10" x14ac:dyDescent="0.25">
      <c r="A477" s="10">
        <v>1032</v>
      </c>
      <c r="B477" s="5">
        <v>5400</v>
      </c>
      <c r="I477" s="10">
        <v>1076</v>
      </c>
      <c r="J477" s="5">
        <v>75000</v>
      </c>
    </row>
    <row r="478" spans="1:10" x14ac:dyDescent="0.25">
      <c r="A478" s="10">
        <v>1033</v>
      </c>
      <c r="B478" s="5">
        <v>1328</v>
      </c>
      <c r="I478" s="10">
        <v>1077</v>
      </c>
      <c r="J478" s="5">
        <v>25000</v>
      </c>
    </row>
    <row r="479" spans="1:10" x14ac:dyDescent="0.25">
      <c r="A479" s="10">
        <v>1034</v>
      </c>
      <c r="B479" s="5">
        <v>5000</v>
      </c>
      <c r="I479" s="10">
        <v>1078</v>
      </c>
      <c r="J479" s="5">
        <v>600</v>
      </c>
    </row>
    <row r="480" spans="1:10" x14ac:dyDescent="0.25">
      <c r="A480" s="10">
        <v>1035</v>
      </c>
      <c r="B480" s="5">
        <v>4600</v>
      </c>
      <c r="I480" s="10">
        <v>1079</v>
      </c>
      <c r="J480" s="5">
        <v>26000</v>
      </c>
    </row>
    <row r="481" spans="1:10" x14ac:dyDescent="0.25">
      <c r="A481" s="10">
        <v>1036</v>
      </c>
      <c r="B481" s="5">
        <v>4500</v>
      </c>
      <c r="I481" s="10">
        <v>1080</v>
      </c>
      <c r="J481" s="5">
        <v>20000</v>
      </c>
    </row>
    <row r="482" spans="1:10" x14ac:dyDescent="0.25">
      <c r="A482" s="10">
        <v>1037</v>
      </c>
      <c r="B482" s="5">
        <v>1000</v>
      </c>
      <c r="I482" s="10">
        <v>1081</v>
      </c>
      <c r="J482" s="5">
        <v>68000</v>
      </c>
    </row>
    <row r="483" spans="1:10" x14ac:dyDescent="0.25">
      <c r="A483" s="10">
        <v>1038</v>
      </c>
      <c r="B483" s="5">
        <v>1500</v>
      </c>
      <c r="I483" s="10">
        <v>1082</v>
      </c>
      <c r="J483" s="5">
        <v>10000</v>
      </c>
    </row>
    <row r="484" spans="1:10" x14ac:dyDescent="0.25">
      <c r="A484" s="10">
        <v>1039</v>
      </c>
      <c r="B484" s="5">
        <v>500</v>
      </c>
      <c r="I484" s="10">
        <v>1083</v>
      </c>
      <c r="J484" s="5">
        <v>50000</v>
      </c>
    </row>
    <row r="485" spans="1:10" x14ac:dyDescent="0.25">
      <c r="A485" s="10">
        <v>1184</v>
      </c>
      <c r="B485" s="5">
        <v>22000</v>
      </c>
      <c r="I485" s="10">
        <v>1084</v>
      </c>
      <c r="J485" s="5">
        <v>550</v>
      </c>
    </row>
    <row r="486" spans="1:10" x14ac:dyDescent="0.25">
      <c r="A486" s="10">
        <v>1185</v>
      </c>
      <c r="B486" s="5">
        <v>12500</v>
      </c>
      <c r="I486" s="10">
        <v>1085</v>
      </c>
      <c r="J486" s="5">
        <v>30000</v>
      </c>
    </row>
    <row r="487" spans="1:10" x14ac:dyDescent="0.25">
      <c r="A487" s="10">
        <v>1186</v>
      </c>
      <c r="B487" s="5">
        <v>7500</v>
      </c>
      <c r="I487" s="10">
        <v>1086</v>
      </c>
      <c r="J487" s="5">
        <v>18000</v>
      </c>
    </row>
    <row r="488" spans="1:10" x14ac:dyDescent="0.25">
      <c r="A488" s="10">
        <v>1187</v>
      </c>
      <c r="B488" s="5">
        <v>8750</v>
      </c>
      <c r="I488" s="10">
        <v>1087</v>
      </c>
      <c r="J488" s="5">
        <v>1100</v>
      </c>
    </row>
    <row r="489" spans="1:10" x14ac:dyDescent="0.25">
      <c r="A489" s="10">
        <v>1188</v>
      </c>
      <c r="B489" s="5">
        <v>2000</v>
      </c>
      <c r="I489" s="10">
        <v>1088</v>
      </c>
      <c r="J489" s="5">
        <v>45000</v>
      </c>
    </row>
    <row r="490" spans="1:10" x14ac:dyDescent="0.25">
      <c r="A490" s="10">
        <v>1189</v>
      </c>
      <c r="B490" s="5">
        <v>9000</v>
      </c>
      <c r="I490" s="10">
        <v>1089</v>
      </c>
      <c r="J490" s="5">
        <v>15000</v>
      </c>
    </row>
    <row r="491" spans="1:10" x14ac:dyDescent="0.25">
      <c r="A491" s="10">
        <v>1190</v>
      </c>
      <c r="B491" s="5">
        <v>500</v>
      </c>
      <c r="I491" s="10">
        <v>1090</v>
      </c>
      <c r="J491" s="5">
        <v>12999</v>
      </c>
    </row>
    <row r="492" spans="1:10" x14ac:dyDescent="0.25">
      <c r="A492" s="10">
        <v>1191</v>
      </c>
      <c r="B492" s="5">
        <v>2700</v>
      </c>
      <c r="I492" s="10">
        <v>1091</v>
      </c>
      <c r="J492" s="5">
        <v>200</v>
      </c>
    </row>
    <row r="493" spans="1:10" x14ac:dyDescent="0.25">
      <c r="A493" s="10">
        <v>1192</v>
      </c>
      <c r="B493" s="5">
        <v>100</v>
      </c>
      <c r="I493" s="10">
        <v>1092</v>
      </c>
      <c r="J493" s="5">
        <v>2000</v>
      </c>
    </row>
    <row r="494" spans="1:10" x14ac:dyDescent="0.25">
      <c r="A494" s="10">
        <v>1193</v>
      </c>
      <c r="B494" s="5">
        <v>21000</v>
      </c>
      <c r="I494" s="10">
        <v>1093</v>
      </c>
      <c r="J494" s="5">
        <v>300</v>
      </c>
    </row>
    <row r="495" spans="1:10" x14ac:dyDescent="0.25">
      <c r="A495" s="10">
        <v>1194</v>
      </c>
      <c r="B495" s="5">
        <v>12500</v>
      </c>
      <c r="I495" s="10">
        <v>1094</v>
      </c>
      <c r="J495" s="5">
        <v>18000</v>
      </c>
    </row>
    <row r="496" spans="1:10" x14ac:dyDescent="0.25">
      <c r="A496" s="10">
        <v>1195</v>
      </c>
      <c r="B496" s="5">
        <v>10000</v>
      </c>
      <c r="I496" s="10">
        <v>1095</v>
      </c>
      <c r="J496" s="5">
        <v>500000</v>
      </c>
    </row>
    <row r="497" spans="1:10" x14ac:dyDescent="0.25">
      <c r="A497" s="10">
        <v>1196</v>
      </c>
      <c r="B497" s="5">
        <v>14500</v>
      </c>
      <c r="I497" s="10">
        <v>1096</v>
      </c>
      <c r="J497" s="5">
        <v>12000</v>
      </c>
    </row>
    <row r="498" spans="1:10" x14ac:dyDescent="0.25">
      <c r="A498" s="10">
        <v>1197</v>
      </c>
      <c r="B498" s="5">
        <v>15000</v>
      </c>
      <c r="I498" s="10">
        <v>1097</v>
      </c>
      <c r="J498" s="5">
        <v>100000</v>
      </c>
    </row>
    <row r="499" spans="1:10" x14ac:dyDescent="0.25">
      <c r="A499" s="10">
        <v>1198</v>
      </c>
      <c r="B499" s="5">
        <v>3500</v>
      </c>
      <c r="I499" s="10">
        <v>1098</v>
      </c>
      <c r="J499" s="5">
        <v>25000</v>
      </c>
    </row>
    <row r="500" spans="1:10" x14ac:dyDescent="0.25">
      <c r="A500" s="10">
        <v>1199</v>
      </c>
      <c r="B500" s="5">
        <v>2658</v>
      </c>
      <c r="I500" s="10">
        <v>1099</v>
      </c>
      <c r="J500" s="5">
        <v>5000</v>
      </c>
    </row>
    <row r="501" spans="1:10" x14ac:dyDescent="0.25">
      <c r="A501" s="10">
        <v>1200</v>
      </c>
      <c r="B501" s="5">
        <v>4800</v>
      </c>
      <c r="I501" s="10">
        <v>1100</v>
      </c>
      <c r="J501" s="5">
        <v>4000</v>
      </c>
    </row>
    <row r="502" spans="1:10" x14ac:dyDescent="0.25">
      <c r="A502" s="10">
        <v>1201</v>
      </c>
      <c r="B502" s="5">
        <v>6000</v>
      </c>
      <c r="I502" s="10">
        <v>1101</v>
      </c>
      <c r="J502" s="5">
        <v>100000</v>
      </c>
    </row>
    <row r="503" spans="1:10" x14ac:dyDescent="0.25">
      <c r="A503" s="10">
        <v>1202</v>
      </c>
      <c r="B503" s="5">
        <v>25000</v>
      </c>
      <c r="I503" s="10">
        <v>1102</v>
      </c>
      <c r="J503" s="5">
        <v>8000</v>
      </c>
    </row>
    <row r="504" spans="1:10" x14ac:dyDescent="0.25">
      <c r="A504" s="10">
        <v>1203</v>
      </c>
      <c r="B504" s="5">
        <v>16300</v>
      </c>
      <c r="I504" s="10">
        <v>1103</v>
      </c>
      <c r="J504" s="5">
        <v>15000</v>
      </c>
    </row>
    <row r="505" spans="1:10" x14ac:dyDescent="0.25">
      <c r="A505" s="10">
        <v>1204</v>
      </c>
      <c r="B505" s="5">
        <v>13000</v>
      </c>
      <c r="I505" s="10">
        <v>1104</v>
      </c>
      <c r="J505" s="5">
        <v>60000</v>
      </c>
    </row>
    <row r="506" spans="1:10" x14ac:dyDescent="0.25">
      <c r="A506" s="10">
        <v>1205</v>
      </c>
      <c r="B506" s="5">
        <v>13000</v>
      </c>
      <c r="I506" s="10">
        <v>1105</v>
      </c>
      <c r="J506" s="5">
        <v>900000</v>
      </c>
    </row>
    <row r="507" spans="1:10" x14ac:dyDescent="0.25">
      <c r="A507" s="10">
        <v>1206</v>
      </c>
      <c r="B507" s="5">
        <v>900</v>
      </c>
      <c r="I507" s="10">
        <v>1106</v>
      </c>
      <c r="J507" s="5">
        <v>400</v>
      </c>
    </row>
    <row r="508" spans="1:10" x14ac:dyDescent="0.25">
      <c r="A508" s="10">
        <v>1207</v>
      </c>
      <c r="B508" s="5">
        <v>16700</v>
      </c>
      <c r="I508" s="10">
        <v>1107</v>
      </c>
      <c r="J508" s="5">
        <v>10000</v>
      </c>
    </row>
    <row r="509" spans="1:10" x14ac:dyDescent="0.25">
      <c r="A509" s="10">
        <v>1208</v>
      </c>
      <c r="B509" s="5">
        <v>10000</v>
      </c>
      <c r="I509" s="10">
        <v>1108</v>
      </c>
      <c r="J509" s="5">
        <v>25000</v>
      </c>
    </row>
    <row r="510" spans="1:10" x14ac:dyDescent="0.25">
      <c r="A510" s="10">
        <v>1209</v>
      </c>
      <c r="B510" s="5">
        <v>6000</v>
      </c>
      <c r="I510" s="10">
        <v>1109</v>
      </c>
      <c r="J510" s="5">
        <v>10000</v>
      </c>
    </row>
    <row r="511" spans="1:10" x14ac:dyDescent="0.25">
      <c r="A511" s="10">
        <v>1210</v>
      </c>
      <c r="B511" s="5">
        <v>20000</v>
      </c>
      <c r="I511" s="10">
        <v>1110</v>
      </c>
      <c r="J511" s="5">
        <v>50000</v>
      </c>
    </row>
    <row r="512" spans="1:10" x14ac:dyDescent="0.25">
      <c r="A512" s="10">
        <v>1211</v>
      </c>
      <c r="B512" s="5">
        <v>1000</v>
      </c>
      <c r="I512" s="10">
        <v>1111</v>
      </c>
      <c r="J512" s="5">
        <v>2500</v>
      </c>
    </row>
    <row r="513" spans="1:10" x14ac:dyDescent="0.25">
      <c r="A513" s="10">
        <v>1212</v>
      </c>
      <c r="B513" s="5">
        <v>2500</v>
      </c>
      <c r="I513" s="10">
        <v>1112</v>
      </c>
      <c r="J513" s="5">
        <v>88000</v>
      </c>
    </row>
    <row r="514" spans="1:10" x14ac:dyDescent="0.25">
      <c r="A514" s="10">
        <v>1213</v>
      </c>
      <c r="B514" s="5">
        <v>6500</v>
      </c>
      <c r="I514" s="10">
        <v>1113</v>
      </c>
      <c r="J514" s="5">
        <v>1000</v>
      </c>
    </row>
    <row r="515" spans="1:10" x14ac:dyDescent="0.25">
      <c r="A515" s="10">
        <v>1214</v>
      </c>
      <c r="B515" s="5">
        <v>2000</v>
      </c>
      <c r="I515" s="10">
        <v>1114</v>
      </c>
      <c r="J515" s="5">
        <v>6000</v>
      </c>
    </row>
    <row r="516" spans="1:10" x14ac:dyDescent="0.25">
      <c r="A516" s="10">
        <v>1215</v>
      </c>
      <c r="B516" s="5">
        <v>5000</v>
      </c>
      <c r="I516" s="10">
        <v>1115</v>
      </c>
      <c r="J516" s="5">
        <v>40000</v>
      </c>
    </row>
    <row r="517" spans="1:10" x14ac:dyDescent="0.25">
      <c r="A517" s="10">
        <v>1216</v>
      </c>
      <c r="B517" s="5">
        <v>14000</v>
      </c>
      <c r="I517" s="10">
        <v>1116</v>
      </c>
      <c r="J517" s="5">
        <v>500000</v>
      </c>
    </row>
    <row r="518" spans="1:10" x14ac:dyDescent="0.25">
      <c r="A518" s="10">
        <v>1217</v>
      </c>
      <c r="B518" s="5">
        <v>26500</v>
      </c>
      <c r="I518" s="10">
        <v>1117</v>
      </c>
      <c r="J518" s="5">
        <v>1000</v>
      </c>
    </row>
    <row r="519" spans="1:10" x14ac:dyDescent="0.25">
      <c r="A519" s="10">
        <v>1218</v>
      </c>
      <c r="B519" s="5">
        <v>9000</v>
      </c>
      <c r="I519" s="10">
        <v>1118</v>
      </c>
      <c r="J519" s="5">
        <v>4500</v>
      </c>
    </row>
    <row r="520" spans="1:10" x14ac:dyDescent="0.25">
      <c r="A520" s="10">
        <v>1219</v>
      </c>
      <c r="B520" s="5">
        <v>16350</v>
      </c>
      <c r="I520" s="10">
        <v>1119</v>
      </c>
      <c r="J520" s="5">
        <v>2100</v>
      </c>
    </row>
    <row r="521" spans="1:10" x14ac:dyDescent="0.25">
      <c r="A521" s="10">
        <v>1220</v>
      </c>
      <c r="B521" s="5">
        <v>15000</v>
      </c>
      <c r="I521" s="10">
        <v>1120</v>
      </c>
      <c r="J521" s="5">
        <v>25000</v>
      </c>
    </row>
    <row r="522" spans="1:10" x14ac:dyDescent="0.25">
      <c r="A522" s="10">
        <v>1221</v>
      </c>
      <c r="B522" s="5">
        <v>2200</v>
      </c>
      <c r="I522" s="10">
        <v>1121</v>
      </c>
      <c r="J522" s="5">
        <v>250000</v>
      </c>
    </row>
    <row r="523" spans="1:10" x14ac:dyDescent="0.25">
      <c r="A523" s="10">
        <v>1222</v>
      </c>
      <c r="B523" s="5">
        <v>4000</v>
      </c>
      <c r="I523" s="10">
        <v>1122</v>
      </c>
      <c r="J523" s="5">
        <v>3200</v>
      </c>
    </row>
    <row r="524" spans="1:10" x14ac:dyDescent="0.25">
      <c r="A524" s="10">
        <v>1223</v>
      </c>
      <c r="B524" s="5">
        <v>19800</v>
      </c>
      <c r="I524" s="10">
        <v>1123</v>
      </c>
      <c r="J524" s="5">
        <v>5000</v>
      </c>
    </row>
    <row r="525" spans="1:10" x14ac:dyDescent="0.25">
      <c r="A525" s="10">
        <v>1244</v>
      </c>
      <c r="B525" s="5">
        <v>2000</v>
      </c>
      <c r="I525" s="10">
        <v>1124</v>
      </c>
      <c r="J525" s="5">
        <v>90000</v>
      </c>
    </row>
    <row r="526" spans="1:10" x14ac:dyDescent="0.25">
      <c r="A526" s="10">
        <v>1245</v>
      </c>
      <c r="B526" s="5">
        <v>2000</v>
      </c>
      <c r="I526" s="10">
        <v>1125</v>
      </c>
      <c r="J526" s="5">
        <v>3000</v>
      </c>
    </row>
    <row r="527" spans="1:10" x14ac:dyDescent="0.25">
      <c r="A527" s="10">
        <v>1246</v>
      </c>
      <c r="B527" s="5">
        <v>2000</v>
      </c>
      <c r="I527" s="10">
        <v>1126</v>
      </c>
      <c r="J527" s="5">
        <v>2000</v>
      </c>
    </row>
    <row r="528" spans="1:10" x14ac:dyDescent="0.25">
      <c r="A528" s="10">
        <v>1247</v>
      </c>
      <c r="B528" s="5">
        <v>3500</v>
      </c>
      <c r="I528" s="10">
        <v>1127</v>
      </c>
      <c r="J528" s="5">
        <v>35000</v>
      </c>
    </row>
    <row r="529" spans="1:10" x14ac:dyDescent="0.25">
      <c r="A529" s="10">
        <v>1248</v>
      </c>
      <c r="B529" s="5">
        <v>2500</v>
      </c>
      <c r="I529" s="10">
        <v>1128</v>
      </c>
      <c r="J529" s="5">
        <v>1000</v>
      </c>
    </row>
    <row r="530" spans="1:10" x14ac:dyDescent="0.25">
      <c r="A530" s="10">
        <v>1249</v>
      </c>
      <c r="B530" s="5">
        <v>5000</v>
      </c>
      <c r="I530" s="10">
        <v>1129</v>
      </c>
      <c r="J530" s="5">
        <v>20000</v>
      </c>
    </row>
    <row r="531" spans="1:10" x14ac:dyDescent="0.25">
      <c r="A531" s="10">
        <v>1250</v>
      </c>
      <c r="B531" s="5">
        <v>30000</v>
      </c>
      <c r="I531" s="10">
        <v>1130</v>
      </c>
      <c r="J531" s="5">
        <v>5000</v>
      </c>
    </row>
    <row r="532" spans="1:10" x14ac:dyDescent="0.25">
      <c r="A532" s="10">
        <v>1251</v>
      </c>
      <c r="B532" s="5">
        <v>6000</v>
      </c>
      <c r="I532" s="10">
        <v>1131</v>
      </c>
      <c r="J532" s="5">
        <v>40000</v>
      </c>
    </row>
    <row r="533" spans="1:10" x14ac:dyDescent="0.25">
      <c r="A533" s="10">
        <v>1252</v>
      </c>
      <c r="B533" s="5">
        <v>3500</v>
      </c>
      <c r="I533" s="10">
        <v>1132</v>
      </c>
      <c r="J533" s="5">
        <v>10000</v>
      </c>
    </row>
    <row r="534" spans="1:10" x14ac:dyDescent="0.25">
      <c r="A534" s="10">
        <v>1253</v>
      </c>
      <c r="B534" s="5">
        <v>10</v>
      </c>
      <c r="I534" s="10">
        <v>1133</v>
      </c>
      <c r="J534" s="5">
        <v>3000</v>
      </c>
    </row>
    <row r="535" spans="1:10" x14ac:dyDescent="0.25">
      <c r="A535" s="10">
        <v>1254</v>
      </c>
      <c r="B535" s="5">
        <v>6700</v>
      </c>
      <c r="I535" s="10">
        <v>1134</v>
      </c>
      <c r="J535" s="5">
        <v>25000</v>
      </c>
    </row>
    <row r="536" spans="1:10" x14ac:dyDescent="0.25">
      <c r="A536" s="10">
        <v>1255</v>
      </c>
      <c r="B536" s="5">
        <v>3000</v>
      </c>
      <c r="I536" s="10">
        <v>1135</v>
      </c>
      <c r="J536" s="5">
        <v>1000</v>
      </c>
    </row>
    <row r="537" spans="1:10" x14ac:dyDescent="0.25">
      <c r="A537" s="10">
        <v>1256</v>
      </c>
      <c r="B537" s="5">
        <v>30000</v>
      </c>
      <c r="I537" s="10">
        <v>1136</v>
      </c>
      <c r="J537" s="5">
        <v>4190</v>
      </c>
    </row>
    <row r="538" spans="1:10" x14ac:dyDescent="0.25">
      <c r="A538" s="10">
        <v>1257</v>
      </c>
      <c r="B538" s="5">
        <v>5500</v>
      </c>
      <c r="I538" s="10">
        <v>1137</v>
      </c>
      <c r="J538" s="5">
        <v>25000</v>
      </c>
    </row>
    <row r="539" spans="1:10" x14ac:dyDescent="0.25">
      <c r="A539" s="10">
        <v>1258</v>
      </c>
      <c r="B539" s="5">
        <v>12000</v>
      </c>
      <c r="I539" s="10">
        <v>1138</v>
      </c>
      <c r="J539" s="5">
        <v>35000</v>
      </c>
    </row>
    <row r="540" spans="1:10" x14ac:dyDescent="0.25">
      <c r="A540" s="10">
        <v>1259</v>
      </c>
      <c r="B540" s="5">
        <v>2500</v>
      </c>
      <c r="I540" s="10">
        <v>1139</v>
      </c>
      <c r="J540" s="5">
        <v>8000</v>
      </c>
    </row>
    <row r="541" spans="1:10" x14ac:dyDescent="0.25">
      <c r="A541" s="10">
        <v>1260</v>
      </c>
      <c r="B541" s="5">
        <v>3300</v>
      </c>
      <c r="I541" s="10">
        <v>1140</v>
      </c>
      <c r="J541" s="5">
        <v>5000</v>
      </c>
    </row>
    <row r="542" spans="1:10" x14ac:dyDescent="0.25">
      <c r="A542" s="10">
        <v>1261</v>
      </c>
      <c r="B542" s="5">
        <v>2000</v>
      </c>
      <c r="I542" s="10">
        <v>1141</v>
      </c>
      <c r="J542" s="5">
        <v>500</v>
      </c>
    </row>
    <row r="543" spans="1:10" x14ac:dyDescent="0.25">
      <c r="A543" s="10">
        <v>1262</v>
      </c>
      <c r="B543" s="5">
        <v>6500</v>
      </c>
      <c r="I543" s="10">
        <v>1142</v>
      </c>
      <c r="J543" s="5">
        <v>4000</v>
      </c>
    </row>
    <row r="544" spans="1:10" x14ac:dyDescent="0.25">
      <c r="A544" s="10">
        <v>1263</v>
      </c>
      <c r="B544" s="5">
        <v>1500</v>
      </c>
      <c r="I544" s="10">
        <v>1143</v>
      </c>
      <c r="J544" s="5">
        <v>45000</v>
      </c>
    </row>
    <row r="545" spans="1:10" x14ac:dyDescent="0.25">
      <c r="A545" s="10">
        <v>1264</v>
      </c>
      <c r="B545" s="5">
        <v>650</v>
      </c>
      <c r="I545" s="10">
        <v>1144</v>
      </c>
      <c r="J545" s="5">
        <v>9300</v>
      </c>
    </row>
    <row r="546" spans="1:10" x14ac:dyDescent="0.25">
      <c r="A546" s="10">
        <v>1265</v>
      </c>
      <c r="B546" s="5">
        <v>3500</v>
      </c>
      <c r="I546" s="10">
        <v>1145</v>
      </c>
      <c r="J546" s="5">
        <v>80000</v>
      </c>
    </row>
    <row r="547" spans="1:10" x14ac:dyDescent="0.25">
      <c r="A547" s="10">
        <v>1266</v>
      </c>
      <c r="B547" s="5">
        <v>9500</v>
      </c>
      <c r="I547" s="10">
        <v>1146</v>
      </c>
      <c r="J547" s="5">
        <v>6000</v>
      </c>
    </row>
    <row r="548" spans="1:10" x14ac:dyDescent="0.25">
      <c r="A548" s="10">
        <v>1267</v>
      </c>
      <c r="B548" s="5">
        <v>22000</v>
      </c>
      <c r="I548" s="10">
        <v>1147</v>
      </c>
      <c r="J548" s="5">
        <v>25000</v>
      </c>
    </row>
    <row r="549" spans="1:10" x14ac:dyDescent="0.25">
      <c r="A549" s="10">
        <v>1268</v>
      </c>
      <c r="B549" s="5">
        <v>12000</v>
      </c>
      <c r="I549" s="10">
        <v>1148</v>
      </c>
      <c r="J549" s="5">
        <v>15000</v>
      </c>
    </row>
    <row r="550" spans="1:10" x14ac:dyDescent="0.25">
      <c r="A550" s="10">
        <v>1269</v>
      </c>
      <c r="B550" s="5">
        <v>18800</v>
      </c>
      <c r="I550" s="10">
        <v>1149</v>
      </c>
      <c r="J550" s="5">
        <v>50000</v>
      </c>
    </row>
    <row r="551" spans="1:10" x14ac:dyDescent="0.25">
      <c r="A551" s="10">
        <v>1270</v>
      </c>
      <c r="B551" s="5">
        <v>10000</v>
      </c>
      <c r="I551" s="10">
        <v>1150</v>
      </c>
      <c r="J551" s="5">
        <v>2500</v>
      </c>
    </row>
    <row r="552" spans="1:10" x14ac:dyDescent="0.25">
      <c r="A552" s="10">
        <v>1271</v>
      </c>
      <c r="B552" s="5">
        <v>7500</v>
      </c>
      <c r="I552" s="10">
        <v>1151</v>
      </c>
      <c r="J552" s="5">
        <v>25000</v>
      </c>
    </row>
    <row r="553" spans="1:10" x14ac:dyDescent="0.25">
      <c r="A553" s="10">
        <v>1272</v>
      </c>
      <c r="B553" s="5">
        <v>5000</v>
      </c>
      <c r="I553" s="10">
        <v>1152</v>
      </c>
      <c r="J553" s="5">
        <v>16000</v>
      </c>
    </row>
    <row r="554" spans="1:10" x14ac:dyDescent="0.25">
      <c r="A554" s="10">
        <v>1273</v>
      </c>
      <c r="B554" s="5">
        <v>4000</v>
      </c>
      <c r="I554" s="10">
        <v>1153</v>
      </c>
      <c r="J554" s="5">
        <v>8000</v>
      </c>
    </row>
    <row r="555" spans="1:10" x14ac:dyDescent="0.25">
      <c r="A555" s="10">
        <v>1274</v>
      </c>
      <c r="B555" s="5">
        <v>25000</v>
      </c>
      <c r="I555" s="10">
        <v>1154</v>
      </c>
      <c r="J555" s="5">
        <v>5000</v>
      </c>
    </row>
    <row r="556" spans="1:10" x14ac:dyDescent="0.25">
      <c r="A556" s="10">
        <v>1275</v>
      </c>
      <c r="B556" s="5">
        <v>15000</v>
      </c>
      <c r="I556" s="10">
        <v>1155</v>
      </c>
      <c r="J556" s="5">
        <v>25000</v>
      </c>
    </row>
    <row r="557" spans="1:10" x14ac:dyDescent="0.25">
      <c r="A557" s="10">
        <v>1276</v>
      </c>
      <c r="B557" s="5">
        <v>3000</v>
      </c>
      <c r="I557" s="10">
        <v>1156</v>
      </c>
      <c r="J557" s="5">
        <v>6500</v>
      </c>
    </row>
    <row r="558" spans="1:10" x14ac:dyDescent="0.25">
      <c r="A558" s="10">
        <v>1277</v>
      </c>
      <c r="B558" s="5">
        <v>15000</v>
      </c>
      <c r="I558" s="10">
        <v>1157</v>
      </c>
      <c r="J558" s="5">
        <v>10000</v>
      </c>
    </row>
    <row r="559" spans="1:10" x14ac:dyDescent="0.25">
      <c r="A559" s="10">
        <v>1278</v>
      </c>
      <c r="B559" s="5">
        <v>6500</v>
      </c>
      <c r="I559" s="10">
        <v>1158</v>
      </c>
      <c r="J559" s="5">
        <v>7500</v>
      </c>
    </row>
    <row r="560" spans="1:10" x14ac:dyDescent="0.25">
      <c r="A560" s="10">
        <v>1279</v>
      </c>
      <c r="B560" s="5">
        <v>12516</v>
      </c>
      <c r="I560" s="10">
        <v>1159</v>
      </c>
      <c r="J560" s="5">
        <v>6750</v>
      </c>
    </row>
    <row r="561" spans="1:10" x14ac:dyDescent="0.25">
      <c r="A561" s="10">
        <v>1280</v>
      </c>
      <c r="B561" s="5">
        <v>15000</v>
      </c>
      <c r="I561" s="10">
        <v>1160</v>
      </c>
      <c r="J561" s="5">
        <v>30000</v>
      </c>
    </row>
    <row r="562" spans="1:10" x14ac:dyDescent="0.25">
      <c r="A562" s="10">
        <v>1281</v>
      </c>
      <c r="B562" s="5">
        <v>7000</v>
      </c>
      <c r="I562" s="10">
        <v>1161</v>
      </c>
      <c r="J562" s="5">
        <v>18000</v>
      </c>
    </row>
    <row r="563" spans="1:10" x14ac:dyDescent="0.25">
      <c r="A563" s="10">
        <v>1282</v>
      </c>
      <c r="B563" s="5">
        <v>15000</v>
      </c>
      <c r="I563" s="10">
        <v>1162</v>
      </c>
      <c r="J563" s="5">
        <v>60000</v>
      </c>
    </row>
    <row r="564" spans="1:10" x14ac:dyDescent="0.25">
      <c r="A564" s="10">
        <v>1283</v>
      </c>
      <c r="B564" s="5">
        <v>1000</v>
      </c>
      <c r="I564" s="10">
        <v>1163</v>
      </c>
      <c r="J564" s="5">
        <v>5200</v>
      </c>
    </row>
    <row r="565" spans="1:10" x14ac:dyDescent="0.25">
      <c r="A565" s="10">
        <v>1284</v>
      </c>
      <c r="B565" s="5">
        <v>2000</v>
      </c>
      <c r="I565" s="10">
        <v>1164</v>
      </c>
      <c r="J565" s="5">
        <v>10000</v>
      </c>
    </row>
    <row r="566" spans="1:10" x14ac:dyDescent="0.25">
      <c r="A566" s="10">
        <v>1285</v>
      </c>
      <c r="B566" s="5">
        <v>2000</v>
      </c>
      <c r="I566" s="10">
        <v>1165</v>
      </c>
      <c r="J566" s="5">
        <v>10000</v>
      </c>
    </row>
    <row r="567" spans="1:10" x14ac:dyDescent="0.25">
      <c r="A567" s="10">
        <v>1286</v>
      </c>
      <c r="B567" s="5">
        <v>1500</v>
      </c>
      <c r="I567" s="10">
        <v>1166</v>
      </c>
      <c r="J567" s="5">
        <v>15000</v>
      </c>
    </row>
    <row r="568" spans="1:10" x14ac:dyDescent="0.25">
      <c r="A568" s="10">
        <v>1287</v>
      </c>
      <c r="B568" s="5">
        <v>250</v>
      </c>
      <c r="I568" s="10">
        <v>1167</v>
      </c>
      <c r="J568" s="5">
        <v>60000</v>
      </c>
    </row>
    <row r="569" spans="1:10" x14ac:dyDescent="0.25">
      <c r="A569" s="10">
        <v>1288</v>
      </c>
      <c r="B569" s="5">
        <v>4000</v>
      </c>
      <c r="I569" s="10">
        <v>1168</v>
      </c>
      <c r="J569" s="5">
        <v>18000</v>
      </c>
    </row>
    <row r="570" spans="1:10" x14ac:dyDescent="0.25">
      <c r="A570" s="10">
        <v>1289</v>
      </c>
      <c r="B570" s="5">
        <v>1500</v>
      </c>
      <c r="I570" s="10">
        <v>1169</v>
      </c>
      <c r="J570" s="5">
        <v>10000</v>
      </c>
    </row>
    <row r="571" spans="1:10" x14ac:dyDescent="0.25">
      <c r="A571" s="10">
        <v>1290</v>
      </c>
      <c r="B571" s="5">
        <v>3500</v>
      </c>
      <c r="I571" s="10">
        <v>1170</v>
      </c>
      <c r="J571" s="5">
        <v>25000</v>
      </c>
    </row>
    <row r="572" spans="1:10" x14ac:dyDescent="0.25">
      <c r="A572" s="10">
        <v>1291</v>
      </c>
      <c r="B572" s="5">
        <v>3000</v>
      </c>
      <c r="I572" s="10">
        <v>1171</v>
      </c>
      <c r="J572" s="5">
        <v>25000</v>
      </c>
    </row>
    <row r="573" spans="1:10" x14ac:dyDescent="0.25">
      <c r="A573" s="10">
        <v>1292</v>
      </c>
      <c r="B573" s="5">
        <v>1700</v>
      </c>
      <c r="I573" s="10">
        <v>1172</v>
      </c>
      <c r="J573" s="5">
        <v>9000</v>
      </c>
    </row>
    <row r="574" spans="1:10" x14ac:dyDescent="0.25">
      <c r="A574" s="10">
        <v>1293</v>
      </c>
      <c r="B574" s="5">
        <v>15000</v>
      </c>
      <c r="I574" s="10">
        <v>1173</v>
      </c>
      <c r="J574" s="5">
        <v>125000</v>
      </c>
    </row>
    <row r="575" spans="1:10" x14ac:dyDescent="0.25">
      <c r="A575" s="10">
        <v>1294</v>
      </c>
      <c r="B575" s="5">
        <v>500</v>
      </c>
      <c r="I575" s="10">
        <v>1174</v>
      </c>
      <c r="J575" s="5">
        <v>15000</v>
      </c>
    </row>
    <row r="576" spans="1:10" x14ac:dyDescent="0.25">
      <c r="A576" s="10">
        <v>1295</v>
      </c>
      <c r="B576" s="5">
        <v>2500</v>
      </c>
      <c r="I576" s="10">
        <v>1175</v>
      </c>
      <c r="J576" s="5">
        <v>20000</v>
      </c>
    </row>
    <row r="577" spans="1:10" x14ac:dyDescent="0.25">
      <c r="A577" s="10">
        <v>1296</v>
      </c>
      <c r="B577" s="5">
        <v>850</v>
      </c>
      <c r="I577" s="10">
        <v>1176</v>
      </c>
      <c r="J577" s="5">
        <v>175000</v>
      </c>
    </row>
    <row r="578" spans="1:10" x14ac:dyDescent="0.25">
      <c r="A578" s="10">
        <v>1297</v>
      </c>
      <c r="B578" s="5">
        <v>20000</v>
      </c>
      <c r="I578" s="10">
        <v>1177</v>
      </c>
      <c r="J578" s="5">
        <v>6000</v>
      </c>
    </row>
    <row r="579" spans="1:10" x14ac:dyDescent="0.25">
      <c r="A579" s="10">
        <v>1298</v>
      </c>
      <c r="B579" s="5">
        <v>2000</v>
      </c>
      <c r="I579" s="10">
        <v>1178</v>
      </c>
      <c r="J579" s="5">
        <v>75000</v>
      </c>
    </row>
    <row r="580" spans="1:10" x14ac:dyDescent="0.25">
      <c r="A580" s="10">
        <v>1299</v>
      </c>
      <c r="B580" s="5">
        <v>3500</v>
      </c>
      <c r="I580" s="10">
        <v>1179</v>
      </c>
      <c r="J580" s="5">
        <v>60000</v>
      </c>
    </row>
    <row r="581" spans="1:10" x14ac:dyDescent="0.25">
      <c r="A581" s="10">
        <v>1300</v>
      </c>
      <c r="B581" s="5">
        <v>3000</v>
      </c>
      <c r="I581" s="10">
        <v>1180</v>
      </c>
      <c r="J581" s="5">
        <v>50000</v>
      </c>
    </row>
    <row r="582" spans="1:10" x14ac:dyDescent="0.25">
      <c r="A582" s="10">
        <v>1301</v>
      </c>
      <c r="B582" s="5">
        <v>2000</v>
      </c>
      <c r="I582" s="10">
        <v>1181</v>
      </c>
      <c r="J582" s="5">
        <v>50000</v>
      </c>
    </row>
    <row r="583" spans="1:10" x14ac:dyDescent="0.25">
      <c r="A583" s="10">
        <v>1302</v>
      </c>
      <c r="B583" s="5">
        <v>2500</v>
      </c>
      <c r="I583" s="10">
        <v>1182</v>
      </c>
      <c r="J583" s="5">
        <v>1000</v>
      </c>
    </row>
    <row r="584" spans="1:10" x14ac:dyDescent="0.25">
      <c r="A584" s="10">
        <v>1303</v>
      </c>
      <c r="B584" s="5">
        <v>3500</v>
      </c>
      <c r="I584" s="10">
        <v>1183</v>
      </c>
      <c r="J584" s="5">
        <v>2500</v>
      </c>
    </row>
    <row r="585" spans="1:10" x14ac:dyDescent="0.25">
      <c r="A585" s="10">
        <v>1344</v>
      </c>
      <c r="B585" s="5">
        <v>1500</v>
      </c>
      <c r="I585" s="10">
        <v>1404</v>
      </c>
      <c r="J585" s="5">
        <v>14500</v>
      </c>
    </row>
    <row r="586" spans="1:10" x14ac:dyDescent="0.25">
      <c r="A586" s="10">
        <v>1345</v>
      </c>
      <c r="B586" s="5">
        <v>300</v>
      </c>
      <c r="I586" s="10">
        <v>1405</v>
      </c>
      <c r="J586" s="5">
        <v>25000</v>
      </c>
    </row>
    <row r="587" spans="1:10" x14ac:dyDescent="0.25">
      <c r="A587" s="10">
        <v>1346</v>
      </c>
      <c r="B587" s="5">
        <v>4900</v>
      </c>
      <c r="I587" s="10">
        <v>1406</v>
      </c>
      <c r="J587" s="5">
        <v>12000</v>
      </c>
    </row>
    <row r="588" spans="1:10" x14ac:dyDescent="0.25">
      <c r="A588" s="10">
        <v>1347</v>
      </c>
      <c r="B588" s="5">
        <v>2500</v>
      </c>
      <c r="I588" s="10">
        <v>1407</v>
      </c>
      <c r="J588" s="5">
        <v>3000</v>
      </c>
    </row>
    <row r="589" spans="1:10" x14ac:dyDescent="0.25">
      <c r="A589" s="10">
        <v>1348</v>
      </c>
      <c r="B589" s="5">
        <v>5875</v>
      </c>
      <c r="I589" s="10">
        <v>1408</v>
      </c>
      <c r="J589" s="5">
        <v>1000</v>
      </c>
    </row>
    <row r="590" spans="1:10" x14ac:dyDescent="0.25">
      <c r="A590" s="10">
        <v>1349</v>
      </c>
      <c r="B590" s="5">
        <v>5000</v>
      </c>
      <c r="I590" s="10">
        <v>1409</v>
      </c>
      <c r="J590" s="5">
        <v>4000</v>
      </c>
    </row>
    <row r="591" spans="1:10" x14ac:dyDescent="0.25">
      <c r="A591" s="10">
        <v>1350</v>
      </c>
      <c r="B591" s="5">
        <v>5000</v>
      </c>
      <c r="I591" s="10">
        <v>1410</v>
      </c>
      <c r="J591" s="5">
        <v>6000</v>
      </c>
    </row>
    <row r="592" spans="1:10" x14ac:dyDescent="0.25">
      <c r="A592" s="10">
        <v>1351</v>
      </c>
      <c r="B592" s="5">
        <v>20000</v>
      </c>
      <c r="I592" s="10">
        <v>1411</v>
      </c>
      <c r="J592" s="5">
        <v>3000</v>
      </c>
    </row>
    <row r="593" spans="1:10" x14ac:dyDescent="0.25">
      <c r="A593" s="10">
        <v>1352</v>
      </c>
      <c r="B593" s="5">
        <v>10000</v>
      </c>
      <c r="I593" s="10">
        <v>1412</v>
      </c>
      <c r="J593" s="5">
        <v>7000</v>
      </c>
    </row>
    <row r="594" spans="1:10" x14ac:dyDescent="0.25">
      <c r="A594" s="10">
        <v>1353</v>
      </c>
      <c r="B594" s="5">
        <v>1000</v>
      </c>
      <c r="I594" s="10">
        <v>1413</v>
      </c>
      <c r="J594" s="5">
        <v>2000</v>
      </c>
    </row>
    <row r="595" spans="1:10" x14ac:dyDescent="0.25">
      <c r="A595" s="10">
        <v>1354</v>
      </c>
      <c r="B595" s="5">
        <v>1200</v>
      </c>
      <c r="I595" s="10">
        <v>1414</v>
      </c>
      <c r="J595" s="5">
        <v>500</v>
      </c>
    </row>
    <row r="596" spans="1:10" x14ac:dyDescent="0.25">
      <c r="A596" s="10">
        <v>1355</v>
      </c>
      <c r="B596" s="5">
        <v>2500</v>
      </c>
      <c r="I596" s="10">
        <v>1415</v>
      </c>
      <c r="J596" s="5">
        <v>4400</v>
      </c>
    </row>
    <row r="597" spans="1:10" x14ac:dyDescent="0.25">
      <c r="A597" s="10">
        <v>1356</v>
      </c>
      <c r="B597" s="5">
        <v>3400</v>
      </c>
      <c r="I597" s="10">
        <v>1416</v>
      </c>
      <c r="J597" s="5">
        <v>50000</v>
      </c>
    </row>
    <row r="598" spans="1:10" x14ac:dyDescent="0.25">
      <c r="A598" s="10">
        <v>1357</v>
      </c>
      <c r="B598" s="5">
        <v>2000</v>
      </c>
      <c r="I598" s="10">
        <v>1417</v>
      </c>
      <c r="J598" s="5">
        <v>4500</v>
      </c>
    </row>
    <row r="599" spans="1:10" x14ac:dyDescent="0.25">
      <c r="A599" s="10">
        <v>1358</v>
      </c>
      <c r="B599" s="5">
        <v>3000</v>
      </c>
      <c r="I599" s="10">
        <v>1418</v>
      </c>
      <c r="J599" s="5">
        <v>3000</v>
      </c>
    </row>
    <row r="600" spans="1:10" x14ac:dyDescent="0.25">
      <c r="A600" s="10">
        <v>1359</v>
      </c>
      <c r="B600" s="5">
        <v>660</v>
      </c>
      <c r="I600" s="10">
        <v>1419</v>
      </c>
      <c r="J600" s="5">
        <v>6300</v>
      </c>
    </row>
    <row r="601" spans="1:10" x14ac:dyDescent="0.25">
      <c r="A601" s="10">
        <v>1360</v>
      </c>
      <c r="B601" s="5">
        <v>1500</v>
      </c>
      <c r="I601" s="10">
        <v>1420</v>
      </c>
      <c r="J601" s="5">
        <v>110</v>
      </c>
    </row>
    <row r="602" spans="1:10" x14ac:dyDescent="0.25">
      <c r="A602" s="10">
        <v>1361</v>
      </c>
      <c r="B602" s="5">
        <v>6000</v>
      </c>
      <c r="I602" s="10">
        <v>1421</v>
      </c>
      <c r="J602" s="5">
        <v>200000</v>
      </c>
    </row>
    <row r="603" spans="1:10" x14ac:dyDescent="0.25">
      <c r="A603" s="10">
        <v>1362</v>
      </c>
      <c r="B603" s="5">
        <v>1000</v>
      </c>
      <c r="I603" s="10">
        <v>1422</v>
      </c>
      <c r="J603" s="5">
        <v>25000</v>
      </c>
    </row>
    <row r="604" spans="1:10" x14ac:dyDescent="0.25">
      <c r="A604" s="10">
        <v>1363</v>
      </c>
      <c r="B604" s="5">
        <v>200</v>
      </c>
      <c r="I604" s="10">
        <v>1423</v>
      </c>
      <c r="J604" s="5">
        <v>30000</v>
      </c>
    </row>
    <row r="605" spans="1:10" x14ac:dyDescent="0.25">
      <c r="A605" s="10">
        <v>1364</v>
      </c>
      <c r="B605" s="5">
        <v>42000</v>
      </c>
      <c r="I605" s="10">
        <v>1424</v>
      </c>
      <c r="J605" s="5">
        <v>7500</v>
      </c>
    </row>
    <row r="606" spans="1:10" x14ac:dyDescent="0.25">
      <c r="A606" s="10">
        <v>1365</v>
      </c>
      <c r="B606" s="5">
        <v>7500</v>
      </c>
      <c r="I606" s="10">
        <v>1425</v>
      </c>
      <c r="J606" s="5">
        <v>13000</v>
      </c>
    </row>
    <row r="607" spans="1:10" x14ac:dyDescent="0.25">
      <c r="A607" s="10">
        <v>1366</v>
      </c>
      <c r="B607" s="5">
        <v>7500</v>
      </c>
      <c r="I607" s="10">
        <v>1426</v>
      </c>
      <c r="J607" s="5">
        <v>1000</v>
      </c>
    </row>
    <row r="608" spans="1:10" x14ac:dyDescent="0.25">
      <c r="A608" s="10">
        <v>1367</v>
      </c>
      <c r="B608" s="5">
        <v>5000</v>
      </c>
      <c r="I608" s="10">
        <v>1427</v>
      </c>
      <c r="J608" s="5">
        <v>5000</v>
      </c>
    </row>
    <row r="609" spans="1:10" x14ac:dyDescent="0.25">
      <c r="A609" s="10">
        <v>1368</v>
      </c>
      <c r="B609" s="5">
        <v>5000</v>
      </c>
      <c r="I609" s="10">
        <v>1428</v>
      </c>
      <c r="J609" s="5">
        <v>1000</v>
      </c>
    </row>
    <row r="610" spans="1:10" x14ac:dyDescent="0.25">
      <c r="A610" s="10">
        <v>1369</v>
      </c>
      <c r="B610" s="5">
        <v>32360</v>
      </c>
      <c r="I610" s="10">
        <v>1429</v>
      </c>
      <c r="J610" s="5">
        <v>10000</v>
      </c>
    </row>
    <row r="611" spans="1:10" x14ac:dyDescent="0.25">
      <c r="A611" s="10">
        <v>1370</v>
      </c>
      <c r="B611" s="5">
        <v>1500</v>
      </c>
      <c r="I611" s="10">
        <v>1430</v>
      </c>
      <c r="J611" s="5">
        <v>5000</v>
      </c>
    </row>
    <row r="612" spans="1:10" x14ac:dyDescent="0.25">
      <c r="A612" s="10">
        <v>1371</v>
      </c>
      <c r="B612" s="5">
        <v>6999</v>
      </c>
      <c r="I612" s="10">
        <v>1431</v>
      </c>
      <c r="J612" s="5">
        <v>17000</v>
      </c>
    </row>
    <row r="613" spans="1:10" x14ac:dyDescent="0.25">
      <c r="A613" s="10">
        <v>1372</v>
      </c>
      <c r="B613" s="5">
        <v>500</v>
      </c>
      <c r="I613" s="10">
        <v>1432</v>
      </c>
      <c r="J613" s="5">
        <v>40000</v>
      </c>
    </row>
    <row r="614" spans="1:10" x14ac:dyDescent="0.25">
      <c r="A614" s="10">
        <v>1373</v>
      </c>
      <c r="B614" s="5">
        <v>10000</v>
      </c>
      <c r="I614" s="10">
        <v>1433</v>
      </c>
      <c r="J614" s="5">
        <v>12000</v>
      </c>
    </row>
    <row r="615" spans="1:10" x14ac:dyDescent="0.25">
      <c r="A615" s="10">
        <v>1374</v>
      </c>
      <c r="B615" s="5">
        <v>1500</v>
      </c>
      <c r="I615" s="10">
        <v>1434</v>
      </c>
      <c r="J615" s="5">
        <v>82000</v>
      </c>
    </row>
    <row r="616" spans="1:10" x14ac:dyDescent="0.25">
      <c r="A616" s="10">
        <v>1375</v>
      </c>
      <c r="B616" s="5">
        <v>4000</v>
      </c>
      <c r="I616" s="10">
        <v>1435</v>
      </c>
      <c r="J616" s="5">
        <v>15000</v>
      </c>
    </row>
    <row r="617" spans="1:10" x14ac:dyDescent="0.25">
      <c r="A617" s="10">
        <v>1376</v>
      </c>
      <c r="B617" s="5">
        <v>3700</v>
      </c>
      <c r="I617" s="10">
        <v>1436</v>
      </c>
      <c r="J617" s="5">
        <v>10000</v>
      </c>
    </row>
    <row r="618" spans="1:10" x14ac:dyDescent="0.25">
      <c r="A618" s="10">
        <v>1377</v>
      </c>
      <c r="B618" s="5">
        <v>1300</v>
      </c>
      <c r="I618" s="10">
        <v>1437</v>
      </c>
      <c r="J618" s="5">
        <v>3000</v>
      </c>
    </row>
    <row r="619" spans="1:10" x14ac:dyDescent="0.25">
      <c r="A619" s="10">
        <v>1378</v>
      </c>
      <c r="B619" s="5">
        <v>2000</v>
      </c>
      <c r="I619" s="10">
        <v>1438</v>
      </c>
      <c r="J619" s="5">
        <v>20000</v>
      </c>
    </row>
    <row r="620" spans="1:10" x14ac:dyDescent="0.25">
      <c r="A620" s="10">
        <v>1379</v>
      </c>
      <c r="B620" s="5">
        <v>10000</v>
      </c>
      <c r="I620" s="10">
        <v>1439</v>
      </c>
      <c r="J620" s="5">
        <v>2725</v>
      </c>
    </row>
    <row r="621" spans="1:10" x14ac:dyDescent="0.25">
      <c r="A621" s="10">
        <v>1380</v>
      </c>
      <c r="B621" s="5">
        <v>25</v>
      </c>
      <c r="I621" s="10">
        <v>1440</v>
      </c>
      <c r="J621" s="5">
        <v>13000</v>
      </c>
    </row>
    <row r="622" spans="1:10" x14ac:dyDescent="0.25">
      <c r="A622" s="10">
        <v>1381</v>
      </c>
      <c r="B622" s="5">
        <v>5000</v>
      </c>
      <c r="I622" s="10">
        <v>1441</v>
      </c>
      <c r="J622" s="5">
        <v>180000</v>
      </c>
    </row>
    <row r="623" spans="1:10" x14ac:dyDescent="0.25">
      <c r="A623" s="10">
        <v>1382</v>
      </c>
      <c r="B623" s="5">
        <v>8000</v>
      </c>
      <c r="I623" s="10">
        <v>1442</v>
      </c>
      <c r="J623" s="5">
        <v>1500</v>
      </c>
    </row>
    <row r="624" spans="1:10" x14ac:dyDescent="0.25">
      <c r="A624" s="10">
        <v>1383</v>
      </c>
      <c r="B624" s="5">
        <v>2200</v>
      </c>
      <c r="I624" s="10">
        <v>1443</v>
      </c>
      <c r="J624" s="5">
        <v>13000</v>
      </c>
    </row>
    <row r="625" spans="1:10" x14ac:dyDescent="0.25">
      <c r="A625" s="10">
        <v>1384</v>
      </c>
      <c r="B625" s="5">
        <v>3500</v>
      </c>
      <c r="I625" s="10">
        <v>1444</v>
      </c>
      <c r="J625" s="5">
        <v>4950</v>
      </c>
    </row>
    <row r="626" spans="1:10" x14ac:dyDescent="0.25">
      <c r="A626" s="10">
        <v>1385</v>
      </c>
      <c r="B626" s="5">
        <v>8000</v>
      </c>
      <c r="I626" s="10">
        <v>1445</v>
      </c>
      <c r="J626" s="5">
        <v>130000</v>
      </c>
    </row>
    <row r="627" spans="1:10" x14ac:dyDescent="0.25">
      <c r="A627" s="10">
        <v>1386</v>
      </c>
      <c r="B627" s="5">
        <v>400</v>
      </c>
      <c r="I627" s="10">
        <v>1446</v>
      </c>
      <c r="J627" s="5">
        <v>900</v>
      </c>
    </row>
    <row r="628" spans="1:10" x14ac:dyDescent="0.25">
      <c r="A628" s="10">
        <v>1387</v>
      </c>
      <c r="B628" s="5">
        <v>4000</v>
      </c>
      <c r="I628" s="10">
        <v>1447</v>
      </c>
      <c r="J628" s="5">
        <v>500000</v>
      </c>
    </row>
    <row r="629" spans="1:10" x14ac:dyDescent="0.25">
      <c r="A629" s="10">
        <v>1388</v>
      </c>
      <c r="B629" s="5">
        <v>5000</v>
      </c>
      <c r="I629" s="10">
        <v>1448</v>
      </c>
      <c r="J629" s="5">
        <v>200000</v>
      </c>
    </row>
    <row r="630" spans="1:10" x14ac:dyDescent="0.25">
      <c r="A630" s="10">
        <v>1389</v>
      </c>
      <c r="B630" s="5">
        <v>500</v>
      </c>
      <c r="I630" s="10">
        <v>1449</v>
      </c>
      <c r="J630" s="5">
        <v>8888</v>
      </c>
    </row>
    <row r="631" spans="1:10" x14ac:dyDescent="0.25">
      <c r="A631" s="10">
        <v>1390</v>
      </c>
      <c r="B631" s="5">
        <v>2800</v>
      </c>
      <c r="I631" s="10">
        <v>1450</v>
      </c>
      <c r="J631" s="5">
        <v>100000</v>
      </c>
    </row>
    <row r="632" spans="1:10" x14ac:dyDescent="0.25">
      <c r="A632" s="10">
        <v>1391</v>
      </c>
      <c r="B632" s="5">
        <v>500</v>
      </c>
      <c r="I632" s="10">
        <v>1481</v>
      </c>
      <c r="J632" s="5">
        <v>5000</v>
      </c>
    </row>
    <row r="633" spans="1:10" x14ac:dyDescent="0.25">
      <c r="A633" s="10">
        <v>1392</v>
      </c>
      <c r="B633" s="5">
        <v>2500</v>
      </c>
      <c r="I633" s="10">
        <v>1482</v>
      </c>
      <c r="J633" s="5">
        <v>5000</v>
      </c>
    </row>
    <row r="634" spans="1:10" x14ac:dyDescent="0.25">
      <c r="A634" s="10">
        <v>1393</v>
      </c>
      <c r="B634" s="5">
        <v>10000</v>
      </c>
      <c r="I634" s="10">
        <v>1483</v>
      </c>
      <c r="J634" s="5">
        <v>7000</v>
      </c>
    </row>
    <row r="635" spans="1:10" x14ac:dyDescent="0.25">
      <c r="A635" s="10">
        <v>1394</v>
      </c>
      <c r="B635" s="5">
        <v>750</v>
      </c>
      <c r="I635" s="10">
        <v>1484</v>
      </c>
      <c r="J635" s="5">
        <v>2000</v>
      </c>
    </row>
    <row r="636" spans="1:10" x14ac:dyDescent="0.25">
      <c r="A636" s="10">
        <v>1395</v>
      </c>
      <c r="B636" s="5">
        <v>3500</v>
      </c>
      <c r="I636" s="10">
        <v>1485</v>
      </c>
      <c r="J636" s="5">
        <v>6700</v>
      </c>
    </row>
    <row r="637" spans="1:10" x14ac:dyDescent="0.25">
      <c r="A637" s="10">
        <v>1396</v>
      </c>
      <c r="B637" s="5">
        <v>6000</v>
      </c>
      <c r="I637" s="10">
        <v>1486</v>
      </c>
      <c r="J637" s="5">
        <v>20000</v>
      </c>
    </row>
    <row r="638" spans="1:10" x14ac:dyDescent="0.25">
      <c r="A638" s="10">
        <v>1397</v>
      </c>
      <c r="B638" s="5">
        <v>10000</v>
      </c>
      <c r="I638" s="10">
        <v>1487</v>
      </c>
      <c r="J638" s="5">
        <v>10000</v>
      </c>
    </row>
    <row r="639" spans="1:10" x14ac:dyDescent="0.25">
      <c r="A639" s="10">
        <v>1398</v>
      </c>
      <c r="B639" s="5">
        <v>4400</v>
      </c>
      <c r="I639" s="10">
        <v>1488</v>
      </c>
      <c r="J639" s="5">
        <v>15000</v>
      </c>
    </row>
    <row r="640" spans="1:10" x14ac:dyDescent="0.25">
      <c r="A640" s="10">
        <v>1399</v>
      </c>
      <c r="B640" s="5">
        <v>9000</v>
      </c>
      <c r="I640" s="10">
        <v>1489</v>
      </c>
      <c r="J640" s="5">
        <v>5000</v>
      </c>
    </row>
    <row r="641" spans="1:10" x14ac:dyDescent="0.25">
      <c r="A641" s="10">
        <v>1400</v>
      </c>
      <c r="B641" s="5">
        <v>350</v>
      </c>
      <c r="I641" s="10">
        <v>1490</v>
      </c>
      <c r="J641" s="5">
        <v>2900</v>
      </c>
    </row>
    <row r="642" spans="1:10" x14ac:dyDescent="0.25">
      <c r="A642" s="10">
        <v>1401</v>
      </c>
      <c r="B642" s="5">
        <v>2500</v>
      </c>
      <c r="I642" s="10">
        <v>1491</v>
      </c>
      <c r="J642" s="5">
        <v>1200</v>
      </c>
    </row>
    <row r="643" spans="1:10" x14ac:dyDescent="0.25">
      <c r="A643" s="10">
        <v>1402</v>
      </c>
      <c r="B643" s="5">
        <v>2500</v>
      </c>
      <c r="I643" s="10">
        <v>1492</v>
      </c>
      <c r="J643" s="5">
        <v>4000</v>
      </c>
    </row>
    <row r="644" spans="1:10" x14ac:dyDescent="0.25">
      <c r="A644" s="10">
        <v>1403</v>
      </c>
      <c r="B644" s="5">
        <v>4000</v>
      </c>
      <c r="I644" s="10">
        <v>1493</v>
      </c>
      <c r="J644" s="5">
        <v>2400</v>
      </c>
    </row>
    <row r="645" spans="1:10" x14ac:dyDescent="0.25">
      <c r="A645" s="10">
        <v>1461</v>
      </c>
      <c r="B645" s="5">
        <v>15000</v>
      </c>
      <c r="I645" s="10">
        <v>1494</v>
      </c>
      <c r="J645" s="5">
        <v>5000</v>
      </c>
    </row>
    <row r="646" spans="1:10" x14ac:dyDescent="0.25">
      <c r="A646" s="10">
        <v>1462</v>
      </c>
      <c r="B646" s="5">
        <v>4000</v>
      </c>
      <c r="I646" s="10">
        <v>1495</v>
      </c>
      <c r="J646" s="5">
        <v>2000</v>
      </c>
    </row>
    <row r="647" spans="1:10" x14ac:dyDescent="0.25">
      <c r="A647" s="10">
        <v>1463</v>
      </c>
      <c r="B647" s="5">
        <v>600</v>
      </c>
      <c r="I647" s="10">
        <v>1496</v>
      </c>
      <c r="J647" s="5">
        <v>1500</v>
      </c>
    </row>
    <row r="648" spans="1:10" x14ac:dyDescent="0.25">
      <c r="A648" s="10">
        <v>1464</v>
      </c>
      <c r="B648" s="5">
        <v>5000</v>
      </c>
      <c r="I648" s="10">
        <v>1497</v>
      </c>
      <c r="J648" s="5">
        <v>15000</v>
      </c>
    </row>
    <row r="649" spans="1:10" x14ac:dyDescent="0.25">
      <c r="A649" s="10">
        <v>1465</v>
      </c>
      <c r="B649" s="5">
        <v>30000</v>
      </c>
      <c r="I649" s="10">
        <v>1498</v>
      </c>
      <c r="J649" s="5">
        <v>3000</v>
      </c>
    </row>
    <row r="650" spans="1:10" x14ac:dyDescent="0.25">
      <c r="A650" s="10">
        <v>1466</v>
      </c>
      <c r="B650" s="5">
        <v>16000</v>
      </c>
      <c r="I650" s="10">
        <v>1499</v>
      </c>
      <c r="J650" s="5">
        <v>2000</v>
      </c>
    </row>
    <row r="651" spans="1:10" x14ac:dyDescent="0.25">
      <c r="A651" s="10">
        <v>1467</v>
      </c>
      <c r="B651" s="5">
        <v>40000</v>
      </c>
      <c r="I651" s="10">
        <v>1500</v>
      </c>
      <c r="J651" s="5">
        <v>2800</v>
      </c>
    </row>
    <row r="652" spans="1:10" x14ac:dyDescent="0.25">
      <c r="A652" s="10">
        <v>1468</v>
      </c>
      <c r="B652" s="5">
        <v>9500</v>
      </c>
      <c r="I652" s="10">
        <v>1541</v>
      </c>
      <c r="J652" s="5">
        <v>18000</v>
      </c>
    </row>
    <row r="653" spans="1:10" x14ac:dyDescent="0.25">
      <c r="A653" s="10">
        <v>1469</v>
      </c>
      <c r="B653" s="5">
        <v>44250</v>
      </c>
      <c r="I653" s="10">
        <v>1542</v>
      </c>
      <c r="J653" s="5">
        <v>500</v>
      </c>
    </row>
    <row r="654" spans="1:10" x14ac:dyDescent="0.25">
      <c r="A654" s="10">
        <v>1470</v>
      </c>
      <c r="B654" s="5">
        <v>1500</v>
      </c>
      <c r="I654" s="10">
        <v>1543</v>
      </c>
      <c r="J654" s="5">
        <v>2250</v>
      </c>
    </row>
    <row r="655" spans="1:10" x14ac:dyDescent="0.25">
      <c r="A655" s="10">
        <v>1471</v>
      </c>
      <c r="B655" s="5">
        <v>32000</v>
      </c>
      <c r="I655" s="10">
        <v>1544</v>
      </c>
      <c r="J655" s="5">
        <v>1000</v>
      </c>
    </row>
    <row r="656" spans="1:10" x14ac:dyDescent="0.25">
      <c r="A656" s="10">
        <v>1472</v>
      </c>
      <c r="B656" s="5">
        <v>25000</v>
      </c>
      <c r="I656" s="10">
        <v>1545</v>
      </c>
      <c r="J656" s="5">
        <v>3000</v>
      </c>
    </row>
    <row r="657" spans="1:10" x14ac:dyDescent="0.25">
      <c r="A657" s="10">
        <v>1473</v>
      </c>
      <c r="B657" s="5">
        <v>1500</v>
      </c>
      <c r="I657" s="10">
        <v>1546</v>
      </c>
      <c r="J657" s="5">
        <v>1000</v>
      </c>
    </row>
    <row r="658" spans="1:10" x14ac:dyDescent="0.25">
      <c r="A658" s="10">
        <v>1474</v>
      </c>
      <c r="B658" s="5">
        <v>3000</v>
      </c>
      <c r="I658" s="10">
        <v>1547</v>
      </c>
      <c r="J658" s="5">
        <v>20</v>
      </c>
    </row>
    <row r="659" spans="1:10" x14ac:dyDescent="0.25">
      <c r="A659" s="10">
        <v>1475</v>
      </c>
      <c r="B659" s="5">
        <v>15000</v>
      </c>
      <c r="I659" s="10">
        <v>1548</v>
      </c>
      <c r="J659" s="5">
        <v>700</v>
      </c>
    </row>
    <row r="660" spans="1:10" x14ac:dyDescent="0.25">
      <c r="A660" s="10">
        <v>1476</v>
      </c>
      <c r="B660" s="5">
        <v>6000</v>
      </c>
      <c r="I660" s="10">
        <v>1549</v>
      </c>
      <c r="J660" s="5">
        <v>500</v>
      </c>
    </row>
    <row r="661" spans="1:10" x14ac:dyDescent="0.25">
      <c r="A661" s="10">
        <v>1477</v>
      </c>
      <c r="B661" s="5">
        <v>30000</v>
      </c>
      <c r="I661" s="10">
        <v>1550</v>
      </c>
      <c r="J661" s="5">
        <v>750</v>
      </c>
    </row>
    <row r="662" spans="1:10" x14ac:dyDescent="0.25">
      <c r="A662" s="10">
        <v>1478</v>
      </c>
      <c r="B662" s="5">
        <v>50000</v>
      </c>
      <c r="I662" s="10">
        <v>1551</v>
      </c>
      <c r="J662" s="5">
        <v>3500</v>
      </c>
    </row>
    <row r="663" spans="1:10" x14ac:dyDescent="0.25">
      <c r="A663" s="10">
        <v>1479</v>
      </c>
      <c r="B663" s="5">
        <v>1600</v>
      </c>
      <c r="I663" s="10">
        <v>1552</v>
      </c>
      <c r="J663" s="5">
        <v>4300</v>
      </c>
    </row>
    <row r="664" spans="1:10" x14ac:dyDescent="0.25">
      <c r="A664" s="10">
        <v>1480</v>
      </c>
      <c r="B664" s="5">
        <v>50000</v>
      </c>
      <c r="I664" s="10">
        <v>1553</v>
      </c>
      <c r="J664" s="5">
        <v>6000</v>
      </c>
    </row>
    <row r="665" spans="1:10" x14ac:dyDescent="0.25">
      <c r="A665" s="10">
        <v>1501</v>
      </c>
      <c r="B665" s="5">
        <v>52000</v>
      </c>
      <c r="I665" s="10">
        <v>1554</v>
      </c>
      <c r="J665" s="5">
        <v>20000</v>
      </c>
    </row>
    <row r="666" spans="1:10" x14ac:dyDescent="0.25">
      <c r="A666" s="10">
        <v>1502</v>
      </c>
      <c r="B666" s="5">
        <v>22000</v>
      </c>
      <c r="I666" s="10">
        <v>1555</v>
      </c>
      <c r="J666" s="5">
        <v>750</v>
      </c>
    </row>
    <row r="667" spans="1:10" x14ac:dyDescent="0.25">
      <c r="A667" s="10">
        <v>1503</v>
      </c>
      <c r="B667" s="5">
        <v>3750</v>
      </c>
      <c r="I667" s="10">
        <v>1556</v>
      </c>
      <c r="J667" s="5">
        <v>1500</v>
      </c>
    </row>
    <row r="668" spans="1:10" x14ac:dyDescent="0.25">
      <c r="A668" s="10">
        <v>1504</v>
      </c>
      <c r="B668" s="5">
        <v>6500</v>
      </c>
      <c r="I668" s="10">
        <v>1557</v>
      </c>
      <c r="J668" s="5">
        <v>2500</v>
      </c>
    </row>
    <row r="669" spans="1:10" x14ac:dyDescent="0.25">
      <c r="A669" s="10">
        <v>1505</v>
      </c>
      <c r="B669" s="5">
        <v>16000</v>
      </c>
      <c r="I669" s="10">
        <v>1558</v>
      </c>
      <c r="J669" s="5">
        <v>750</v>
      </c>
    </row>
    <row r="670" spans="1:10" x14ac:dyDescent="0.25">
      <c r="A670" s="10">
        <v>1506</v>
      </c>
      <c r="B670" s="5">
        <v>1500</v>
      </c>
      <c r="I670" s="10">
        <v>1559</v>
      </c>
      <c r="J670" s="5">
        <v>15000</v>
      </c>
    </row>
    <row r="671" spans="1:10" x14ac:dyDescent="0.25">
      <c r="A671" s="10">
        <v>1507</v>
      </c>
      <c r="B671" s="5">
        <v>1200</v>
      </c>
      <c r="I671" s="10">
        <v>1560</v>
      </c>
      <c r="J671" s="5">
        <v>2500</v>
      </c>
    </row>
    <row r="672" spans="1:10" x14ac:dyDescent="0.25">
      <c r="A672" s="10">
        <v>1508</v>
      </c>
      <c r="B672" s="5">
        <v>18500</v>
      </c>
      <c r="I672" s="10">
        <v>1581</v>
      </c>
      <c r="J672" s="5">
        <v>1000</v>
      </c>
    </row>
    <row r="673" spans="1:10" x14ac:dyDescent="0.25">
      <c r="A673" s="10">
        <v>1509</v>
      </c>
      <c r="B673" s="5">
        <v>17500</v>
      </c>
      <c r="I673" s="10">
        <v>1582</v>
      </c>
      <c r="J673" s="5">
        <v>1000</v>
      </c>
    </row>
    <row r="674" spans="1:10" x14ac:dyDescent="0.25">
      <c r="A674" s="10">
        <v>1510</v>
      </c>
      <c r="B674" s="5">
        <v>16000</v>
      </c>
      <c r="I674" s="10">
        <v>1583</v>
      </c>
      <c r="J674" s="5">
        <v>20000</v>
      </c>
    </row>
    <row r="675" spans="1:10" x14ac:dyDescent="0.25">
      <c r="A675" s="10">
        <v>1511</v>
      </c>
      <c r="B675" s="5">
        <v>14000</v>
      </c>
      <c r="I675" s="10">
        <v>1584</v>
      </c>
      <c r="J675" s="5">
        <v>1200</v>
      </c>
    </row>
    <row r="676" spans="1:10" x14ac:dyDescent="0.25">
      <c r="A676" s="10">
        <v>1512</v>
      </c>
      <c r="B676" s="5">
        <v>3500</v>
      </c>
      <c r="I676" s="10">
        <v>1585</v>
      </c>
      <c r="J676" s="5">
        <v>2000</v>
      </c>
    </row>
    <row r="677" spans="1:10" x14ac:dyDescent="0.25">
      <c r="A677" s="10">
        <v>1513</v>
      </c>
      <c r="B677" s="5">
        <v>8000</v>
      </c>
      <c r="I677" s="10">
        <v>1586</v>
      </c>
      <c r="J677" s="5">
        <v>1500</v>
      </c>
    </row>
    <row r="678" spans="1:10" x14ac:dyDescent="0.25">
      <c r="A678" s="10">
        <v>1514</v>
      </c>
      <c r="B678" s="5">
        <v>25000</v>
      </c>
      <c r="I678" s="10">
        <v>1587</v>
      </c>
      <c r="J678" s="5">
        <v>7500</v>
      </c>
    </row>
    <row r="679" spans="1:10" x14ac:dyDescent="0.25">
      <c r="A679" s="10">
        <v>1515</v>
      </c>
      <c r="B679" s="5">
        <v>300000</v>
      </c>
      <c r="I679" s="10">
        <v>1588</v>
      </c>
      <c r="J679" s="5">
        <v>516</v>
      </c>
    </row>
    <row r="680" spans="1:10" x14ac:dyDescent="0.25">
      <c r="A680" s="10">
        <v>1516</v>
      </c>
      <c r="B680" s="5">
        <v>17000</v>
      </c>
      <c r="I680" s="10">
        <v>1589</v>
      </c>
      <c r="J680" s="5">
        <v>1200</v>
      </c>
    </row>
    <row r="681" spans="1:10" x14ac:dyDescent="0.25">
      <c r="A681" s="10">
        <v>1517</v>
      </c>
      <c r="B681" s="5">
        <v>15000</v>
      </c>
      <c r="I681" s="10">
        <v>1590</v>
      </c>
      <c r="J681" s="5">
        <v>60000</v>
      </c>
    </row>
    <row r="682" spans="1:10" x14ac:dyDescent="0.25">
      <c r="A682" s="10">
        <v>1518</v>
      </c>
      <c r="B682" s="5">
        <v>15000</v>
      </c>
      <c r="I682" s="10">
        <v>1591</v>
      </c>
      <c r="J682" s="5">
        <v>14000</v>
      </c>
    </row>
    <row r="683" spans="1:10" x14ac:dyDescent="0.25">
      <c r="A683" s="10">
        <v>1519</v>
      </c>
      <c r="B683" s="5">
        <v>9000</v>
      </c>
      <c r="I683" s="10">
        <v>1592</v>
      </c>
      <c r="J683" s="5">
        <v>25</v>
      </c>
    </row>
    <row r="684" spans="1:10" x14ac:dyDescent="0.25">
      <c r="A684" s="10">
        <v>1520</v>
      </c>
      <c r="B684" s="5">
        <v>18000</v>
      </c>
      <c r="I684" s="10">
        <v>1593</v>
      </c>
      <c r="J684" s="5">
        <v>22000</v>
      </c>
    </row>
    <row r="685" spans="1:10" x14ac:dyDescent="0.25">
      <c r="A685" s="10">
        <v>1521</v>
      </c>
      <c r="B685" s="5">
        <v>37500</v>
      </c>
      <c r="I685" s="10">
        <v>1594</v>
      </c>
      <c r="J685" s="5">
        <v>1000</v>
      </c>
    </row>
    <row r="686" spans="1:10" x14ac:dyDescent="0.25">
      <c r="A686" s="10">
        <v>1522</v>
      </c>
      <c r="B686" s="5">
        <v>43500</v>
      </c>
      <c r="I686" s="10">
        <v>1595</v>
      </c>
      <c r="J686" s="5">
        <v>100000</v>
      </c>
    </row>
    <row r="687" spans="1:10" x14ac:dyDescent="0.25">
      <c r="A687" s="10">
        <v>1523</v>
      </c>
      <c r="B687" s="5">
        <v>18500</v>
      </c>
      <c r="I687" s="10">
        <v>1596</v>
      </c>
      <c r="J687" s="5">
        <v>3250</v>
      </c>
    </row>
    <row r="688" spans="1:10" x14ac:dyDescent="0.25">
      <c r="A688" s="10">
        <v>1524</v>
      </c>
      <c r="B688" s="5">
        <v>3000</v>
      </c>
      <c r="I688" s="10">
        <v>1597</v>
      </c>
      <c r="J688" s="5">
        <v>15000</v>
      </c>
    </row>
    <row r="689" spans="1:10" x14ac:dyDescent="0.25">
      <c r="A689" s="10">
        <v>1525</v>
      </c>
      <c r="B689" s="5">
        <v>2600</v>
      </c>
      <c r="I689" s="10">
        <v>1598</v>
      </c>
      <c r="J689" s="5">
        <v>800</v>
      </c>
    </row>
    <row r="690" spans="1:10" x14ac:dyDescent="0.25">
      <c r="A690" s="10">
        <v>1526</v>
      </c>
      <c r="B690" s="5">
        <v>23000</v>
      </c>
      <c r="I690" s="10">
        <v>1599</v>
      </c>
      <c r="J690" s="5">
        <v>500</v>
      </c>
    </row>
    <row r="691" spans="1:10" x14ac:dyDescent="0.25">
      <c r="A691" s="10">
        <v>1527</v>
      </c>
      <c r="B691" s="5">
        <v>3500</v>
      </c>
      <c r="I691" s="10">
        <v>1600</v>
      </c>
      <c r="J691" s="5">
        <v>5000</v>
      </c>
    </row>
    <row r="692" spans="1:10" x14ac:dyDescent="0.25">
      <c r="A692" s="10">
        <v>1528</v>
      </c>
      <c r="B692" s="5">
        <v>3000</v>
      </c>
      <c r="I692" s="10">
        <v>1701</v>
      </c>
      <c r="J692" s="5">
        <v>5050</v>
      </c>
    </row>
    <row r="693" spans="1:10" x14ac:dyDescent="0.25">
      <c r="A693" s="10">
        <v>1529</v>
      </c>
      <c r="B693" s="5">
        <v>19000</v>
      </c>
      <c r="I693" s="10">
        <v>1702</v>
      </c>
      <c r="J693" s="5">
        <v>16500</v>
      </c>
    </row>
    <row r="694" spans="1:10" x14ac:dyDescent="0.25">
      <c r="A694" s="10">
        <v>1530</v>
      </c>
      <c r="B694" s="5">
        <v>35000</v>
      </c>
      <c r="I694" s="10">
        <v>1703</v>
      </c>
      <c r="J694" s="5">
        <v>5000</v>
      </c>
    </row>
    <row r="695" spans="1:10" x14ac:dyDescent="0.25">
      <c r="A695" s="10">
        <v>1531</v>
      </c>
      <c r="B695" s="5">
        <v>2350</v>
      </c>
      <c r="I695" s="10">
        <v>1704</v>
      </c>
      <c r="J695" s="5">
        <v>2000</v>
      </c>
    </row>
    <row r="696" spans="1:10" x14ac:dyDescent="0.25">
      <c r="A696" s="10">
        <v>1532</v>
      </c>
      <c r="B696" s="5">
        <v>5000</v>
      </c>
      <c r="I696" s="10">
        <v>1705</v>
      </c>
      <c r="J696" s="5">
        <v>2000</v>
      </c>
    </row>
    <row r="697" spans="1:10" x14ac:dyDescent="0.25">
      <c r="A697" s="10">
        <v>1533</v>
      </c>
      <c r="B697" s="5">
        <v>45000</v>
      </c>
      <c r="I697" s="10">
        <v>1706</v>
      </c>
      <c r="J697" s="5">
        <v>5500</v>
      </c>
    </row>
    <row r="698" spans="1:10" x14ac:dyDescent="0.25">
      <c r="A698" s="10">
        <v>1534</v>
      </c>
      <c r="B698" s="5">
        <v>7500</v>
      </c>
      <c r="I698" s="10">
        <v>1707</v>
      </c>
      <c r="J698" s="5">
        <v>5000</v>
      </c>
    </row>
    <row r="699" spans="1:10" x14ac:dyDescent="0.25">
      <c r="A699" s="10">
        <v>1535</v>
      </c>
      <c r="B699" s="5">
        <v>4000</v>
      </c>
      <c r="I699" s="10">
        <v>1708</v>
      </c>
      <c r="J699" s="5">
        <v>7000</v>
      </c>
    </row>
    <row r="700" spans="1:10" x14ac:dyDescent="0.25">
      <c r="A700" s="10">
        <v>1536</v>
      </c>
      <c r="B700" s="5">
        <v>12000</v>
      </c>
      <c r="I700" s="10">
        <v>1709</v>
      </c>
      <c r="J700" s="5">
        <v>1750</v>
      </c>
    </row>
    <row r="701" spans="1:10" x14ac:dyDescent="0.25">
      <c r="A701" s="10">
        <v>1537</v>
      </c>
      <c r="B701" s="5">
        <v>12000</v>
      </c>
      <c r="I701" s="10">
        <v>1710</v>
      </c>
      <c r="J701" s="5">
        <v>5000</v>
      </c>
    </row>
    <row r="702" spans="1:10" x14ac:dyDescent="0.25">
      <c r="A702" s="10">
        <v>1538</v>
      </c>
      <c r="B702" s="5">
        <v>7000</v>
      </c>
      <c r="I702" s="10">
        <v>1711</v>
      </c>
      <c r="J702" s="5">
        <v>10000</v>
      </c>
    </row>
    <row r="703" spans="1:10" x14ac:dyDescent="0.25">
      <c r="A703" s="10">
        <v>1539</v>
      </c>
      <c r="B703" s="5">
        <v>20000</v>
      </c>
      <c r="I703" s="10">
        <v>1712</v>
      </c>
      <c r="J703" s="5">
        <v>5000</v>
      </c>
    </row>
    <row r="704" spans="1:10" x14ac:dyDescent="0.25">
      <c r="A704" s="10">
        <v>1540</v>
      </c>
      <c r="B704" s="5">
        <v>15000</v>
      </c>
      <c r="I704" s="10">
        <v>1713</v>
      </c>
      <c r="J704" s="5">
        <v>3000</v>
      </c>
    </row>
    <row r="705" spans="1:10" x14ac:dyDescent="0.25">
      <c r="A705" s="10">
        <v>1601</v>
      </c>
      <c r="B705" s="5">
        <v>2500</v>
      </c>
      <c r="I705" s="10">
        <v>1714</v>
      </c>
      <c r="J705" s="5">
        <v>25000</v>
      </c>
    </row>
    <row r="706" spans="1:10" x14ac:dyDescent="0.25">
      <c r="A706" s="10">
        <v>1602</v>
      </c>
      <c r="B706" s="5">
        <v>1500</v>
      </c>
      <c r="I706" s="10">
        <v>1715</v>
      </c>
      <c r="J706" s="5">
        <v>5000</v>
      </c>
    </row>
    <row r="707" spans="1:10" x14ac:dyDescent="0.25">
      <c r="A707" s="10">
        <v>1603</v>
      </c>
      <c r="B707" s="5">
        <v>2000</v>
      </c>
      <c r="I707" s="10">
        <v>1716</v>
      </c>
      <c r="J707" s="5">
        <v>2000</v>
      </c>
    </row>
    <row r="708" spans="1:10" x14ac:dyDescent="0.25">
      <c r="A708" s="10">
        <v>1604</v>
      </c>
      <c r="B708" s="5">
        <v>2800</v>
      </c>
      <c r="I708" s="10">
        <v>1717</v>
      </c>
      <c r="J708" s="5">
        <v>3265</v>
      </c>
    </row>
    <row r="709" spans="1:10" x14ac:dyDescent="0.25">
      <c r="A709" s="10">
        <v>1605</v>
      </c>
      <c r="B709" s="5">
        <v>6000</v>
      </c>
      <c r="I709" s="10">
        <v>1718</v>
      </c>
      <c r="J709" s="5">
        <v>35000</v>
      </c>
    </row>
    <row r="710" spans="1:10" x14ac:dyDescent="0.25">
      <c r="A710" s="10">
        <v>1606</v>
      </c>
      <c r="B710" s="5">
        <v>8000</v>
      </c>
      <c r="I710" s="10">
        <v>1719</v>
      </c>
      <c r="J710" s="5">
        <v>4000</v>
      </c>
    </row>
    <row r="711" spans="1:10" x14ac:dyDescent="0.25">
      <c r="A711" s="10">
        <v>1607</v>
      </c>
      <c r="B711" s="5">
        <v>10000</v>
      </c>
      <c r="I711" s="10">
        <v>1720</v>
      </c>
      <c r="J711" s="5">
        <v>4000</v>
      </c>
    </row>
    <row r="712" spans="1:10" x14ac:dyDescent="0.25">
      <c r="A712" s="10">
        <v>1608</v>
      </c>
      <c r="B712" s="5">
        <v>1200</v>
      </c>
      <c r="I712" s="10">
        <v>1721</v>
      </c>
      <c r="J712" s="5">
        <v>5000</v>
      </c>
    </row>
    <row r="713" spans="1:10" x14ac:dyDescent="0.25">
      <c r="A713" s="10">
        <v>1609</v>
      </c>
      <c r="B713" s="5">
        <v>1500</v>
      </c>
      <c r="I713" s="10">
        <v>1722</v>
      </c>
      <c r="J713" s="5">
        <v>2880</v>
      </c>
    </row>
    <row r="714" spans="1:10" x14ac:dyDescent="0.25">
      <c r="A714" s="10">
        <v>1610</v>
      </c>
      <c r="B714" s="5">
        <v>2000</v>
      </c>
      <c r="I714" s="10">
        <v>1723</v>
      </c>
      <c r="J714" s="5">
        <v>10000</v>
      </c>
    </row>
    <row r="715" spans="1:10" x14ac:dyDescent="0.25">
      <c r="A715" s="10">
        <v>1611</v>
      </c>
      <c r="B715" s="5">
        <v>800</v>
      </c>
      <c r="I715" s="10">
        <v>1724</v>
      </c>
      <c r="J715" s="5">
        <v>6000</v>
      </c>
    </row>
    <row r="716" spans="1:10" x14ac:dyDescent="0.25">
      <c r="A716" s="10">
        <v>1612</v>
      </c>
      <c r="B716" s="5">
        <v>500</v>
      </c>
      <c r="I716" s="10">
        <v>1725</v>
      </c>
      <c r="J716" s="5">
        <v>5500</v>
      </c>
    </row>
    <row r="717" spans="1:10" x14ac:dyDescent="0.25">
      <c r="A717" s="10">
        <v>1613</v>
      </c>
      <c r="B717" s="5">
        <v>1000</v>
      </c>
      <c r="I717" s="10">
        <v>1726</v>
      </c>
      <c r="J717" s="5">
        <v>6500</v>
      </c>
    </row>
    <row r="718" spans="1:10" x14ac:dyDescent="0.25">
      <c r="A718" s="10">
        <v>1614</v>
      </c>
      <c r="B718" s="5">
        <v>5000</v>
      </c>
      <c r="I718" s="10">
        <v>1727</v>
      </c>
      <c r="J718" s="5">
        <v>3000</v>
      </c>
    </row>
    <row r="719" spans="1:10" x14ac:dyDescent="0.25">
      <c r="A719" s="10">
        <v>1615</v>
      </c>
      <c r="B719" s="5">
        <v>8000</v>
      </c>
      <c r="I719" s="10">
        <v>1728</v>
      </c>
      <c r="J719" s="5">
        <v>1250</v>
      </c>
    </row>
    <row r="720" spans="1:10" x14ac:dyDescent="0.25">
      <c r="A720" s="10">
        <v>1616</v>
      </c>
      <c r="B720" s="5">
        <v>10000</v>
      </c>
      <c r="I720" s="10">
        <v>1729</v>
      </c>
      <c r="J720" s="5">
        <v>10000</v>
      </c>
    </row>
    <row r="721" spans="1:10" x14ac:dyDescent="0.25">
      <c r="A721" s="10">
        <v>1617</v>
      </c>
      <c r="B721" s="5">
        <v>7000</v>
      </c>
      <c r="I721" s="10">
        <v>1730</v>
      </c>
      <c r="J721" s="5">
        <v>3000</v>
      </c>
    </row>
    <row r="722" spans="1:10" x14ac:dyDescent="0.25">
      <c r="A722" s="10">
        <v>1618</v>
      </c>
      <c r="B722" s="5">
        <v>1500</v>
      </c>
      <c r="I722" s="10">
        <v>1731</v>
      </c>
      <c r="J722" s="5">
        <v>1000</v>
      </c>
    </row>
    <row r="723" spans="1:10" x14ac:dyDescent="0.25">
      <c r="A723" s="10">
        <v>1619</v>
      </c>
      <c r="B723" s="5">
        <v>1500</v>
      </c>
      <c r="I723" s="10">
        <v>1732</v>
      </c>
      <c r="J723" s="5">
        <v>4000</v>
      </c>
    </row>
    <row r="724" spans="1:10" x14ac:dyDescent="0.25">
      <c r="A724" s="10">
        <v>1620</v>
      </c>
      <c r="B724" s="5">
        <v>1000</v>
      </c>
      <c r="I724" s="10">
        <v>1733</v>
      </c>
      <c r="J724" s="5">
        <v>10000</v>
      </c>
    </row>
    <row r="725" spans="1:10" x14ac:dyDescent="0.25">
      <c r="A725" s="10">
        <v>1621</v>
      </c>
      <c r="B725" s="5">
        <v>5000</v>
      </c>
      <c r="I725" s="10">
        <v>1734</v>
      </c>
      <c r="J725" s="5">
        <v>4500</v>
      </c>
    </row>
    <row r="726" spans="1:10" x14ac:dyDescent="0.25">
      <c r="A726" s="10">
        <v>1622</v>
      </c>
      <c r="B726" s="5">
        <v>6900</v>
      </c>
      <c r="I726" s="10">
        <v>1735</v>
      </c>
      <c r="J726" s="5">
        <v>1000</v>
      </c>
    </row>
    <row r="727" spans="1:10" x14ac:dyDescent="0.25">
      <c r="A727" s="10">
        <v>1623</v>
      </c>
      <c r="B727" s="5">
        <v>750</v>
      </c>
      <c r="I727" s="10">
        <v>1736</v>
      </c>
      <c r="J727" s="5">
        <v>3000</v>
      </c>
    </row>
    <row r="728" spans="1:10" x14ac:dyDescent="0.25">
      <c r="A728" s="10">
        <v>1624</v>
      </c>
      <c r="B728" s="5">
        <v>1000</v>
      </c>
      <c r="I728" s="10">
        <v>1737</v>
      </c>
      <c r="J728" s="5">
        <v>4000</v>
      </c>
    </row>
    <row r="729" spans="1:10" x14ac:dyDescent="0.25">
      <c r="A729" s="10">
        <v>1625</v>
      </c>
      <c r="B729" s="5">
        <v>7500</v>
      </c>
      <c r="I729" s="10">
        <v>1738</v>
      </c>
      <c r="J729" s="5">
        <v>5000</v>
      </c>
    </row>
    <row r="730" spans="1:10" x14ac:dyDescent="0.25">
      <c r="A730" s="10">
        <v>1626</v>
      </c>
      <c r="B730" s="5">
        <v>8000</v>
      </c>
      <c r="I730" s="10">
        <v>1739</v>
      </c>
      <c r="J730" s="5">
        <v>1000</v>
      </c>
    </row>
    <row r="731" spans="1:10" x14ac:dyDescent="0.25">
      <c r="A731" s="10">
        <v>1627</v>
      </c>
      <c r="B731" s="5">
        <v>2000</v>
      </c>
      <c r="I731" s="10">
        <v>1740</v>
      </c>
      <c r="J731" s="5">
        <v>3000</v>
      </c>
    </row>
    <row r="732" spans="1:10" x14ac:dyDescent="0.25">
      <c r="A732" s="10">
        <v>1628</v>
      </c>
      <c r="B732" s="5">
        <v>4000</v>
      </c>
      <c r="I732" s="10">
        <v>1764</v>
      </c>
      <c r="J732" s="5">
        <v>11000</v>
      </c>
    </row>
    <row r="733" spans="1:10" x14ac:dyDescent="0.25">
      <c r="A733" s="10">
        <v>1629</v>
      </c>
      <c r="B733" s="5">
        <v>6000</v>
      </c>
      <c r="I733" s="10">
        <v>1765</v>
      </c>
      <c r="J733" s="5">
        <v>12500</v>
      </c>
    </row>
    <row r="734" spans="1:10" x14ac:dyDescent="0.25">
      <c r="A734" s="10">
        <v>1630</v>
      </c>
      <c r="B734" s="5">
        <v>4000</v>
      </c>
      <c r="I734" s="10">
        <v>1766</v>
      </c>
      <c r="J734" s="5">
        <v>1500</v>
      </c>
    </row>
    <row r="735" spans="1:10" x14ac:dyDescent="0.25">
      <c r="A735" s="10">
        <v>1631</v>
      </c>
      <c r="B735" s="5">
        <v>10000</v>
      </c>
      <c r="I735" s="10">
        <v>1767</v>
      </c>
      <c r="J735" s="5">
        <v>5000</v>
      </c>
    </row>
    <row r="736" spans="1:10" x14ac:dyDescent="0.25">
      <c r="A736" s="10">
        <v>1632</v>
      </c>
      <c r="B736" s="5">
        <v>4000</v>
      </c>
      <c r="I736" s="10">
        <v>1768</v>
      </c>
      <c r="J736" s="5">
        <v>5000</v>
      </c>
    </row>
    <row r="737" spans="1:10" x14ac:dyDescent="0.25">
      <c r="A737" s="10">
        <v>1633</v>
      </c>
      <c r="B737" s="5">
        <v>10000</v>
      </c>
      <c r="I737" s="10">
        <v>1769</v>
      </c>
      <c r="J737" s="5">
        <v>40000</v>
      </c>
    </row>
    <row r="738" spans="1:10" x14ac:dyDescent="0.25">
      <c r="A738" s="10">
        <v>1634</v>
      </c>
      <c r="B738" s="5">
        <v>2000</v>
      </c>
      <c r="I738" s="10">
        <v>1770</v>
      </c>
      <c r="J738" s="5">
        <v>24500</v>
      </c>
    </row>
    <row r="739" spans="1:10" x14ac:dyDescent="0.25">
      <c r="A739" s="10">
        <v>1635</v>
      </c>
      <c r="B739" s="5">
        <v>2000</v>
      </c>
      <c r="I739" s="10">
        <v>1771</v>
      </c>
      <c r="J739" s="5">
        <v>4200</v>
      </c>
    </row>
    <row r="740" spans="1:10" x14ac:dyDescent="0.25">
      <c r="A740" s="10">
        <v>1636</v>
      </c>
      <c r="B740" s="5">
        <v>4500</v>
      </c>
      <c r="I740" s="10">
        <v>1772</v>
      </c>
      <c r="J740" s="5">
        <v>5500</v>
      </c>
    </row>
    <row r="741" spans="1:10" x14ac:dyDescent="0.25">
      <c r="A741" s="10">
        <v>1637</v>
      </c>
      <c r="B741" s="5">
        <v>500</v>
      </c>
      <c r="I741" s="10">
        <v>1773</v>
      </c>
      <c r="J741" s="5">
        <v>30000</v>
      </c>
    </row>
    <row r="742" spans="1:10" x14ac:dyDescent="0.25">
      <c r="A742" s="10">
        <v>1638</v>
      </c>
      <c r="B742" s="5">
        <v>1000</v>
      </c>
      <c r="I742" s="10">
        <v>1774</v>
      </c>
      <c r="J742" s="5">
        <v>2500</v>
      </c>
    </row>
    <row r="743" spans="1:10" x14ac:dyDescent="0.25">
      <c r="A743" s="10">
        <v>1639</v>
      </c>
      <c r="B743" s="5">
        <v>1800</v>
      </c>
      <c r="I743" s="10">
        <v>1775</v>
      </c>
      <c r="J743" s="5">
        <v>32500</v>
      </c>
    </row>
    <row r="744" spans="1:10" x14ac:dyDescent="0.25">
      <c r="A744" s="10">
        <v>1640</v>
      </c>
      <c r="B744" s="5">
        <v>400</v>
      </c>
      <c r="I744" s="10">
        <v>1776</v>
      </c>
      <c r="J744" s="5">
        <v>5000</v>
      </c>
    </row>
    <row r="745" spans="1:10" x14ac:dyDescent="0.25">
      <c r="A745" s="10">
        <v>1641</v>
      </c>
      <c r="B745" s="5">
        <v>2500</v>
      </c>
      <c r="I745" s="10">
        <v>1777</v>
      </c>
      <c r="J745" s="5">
        <v>4800</v>
      </c>
    </row>
    <row r="746" spans="1:10" x14ac:dyDescent="0.25">
      <c r="A746" s="10">
        <v>1642</v>
      </c>
      <c r="B746" s="5">
        <v>1200</v>
      </c>
      <c r="I746" s="10">
        <v>1778</v>
      </c>
      <c r="J746" s="5">
        <v>50000</v>
      </c>
    </row>
    <row r="747" spans="1:10" x14ac:dyDescent="0.25">
      <c r="A747" s="10">
        <v>1643</v>
      </c>
      <c r="B747" s="5">
        <v>5000</v>
      </c>
      <c r="I747" s="10">
        <v>1779</v>
      </c>
      <c r="J747" s="5">
        <v>11000</v>
      </c>
    </row>
    <row r="748" spans="1:10" x14ac:dyDescent="0.25">
      <c r="A748" s="10">
        <v>1644</v>
      </c>
      <c r="B748" s="5">
        <v>10000</v>
      </c>
      <c r="I748" s="10">
        <v>1780</v>
      </c>
      <c r="J748" s="5">
        <v>30000</v>
      </c>
    </row>
    <row r="749" spans="1:10" x14ac:dyDescent="0.25">
      <c r="A749" s="10">
        <v>1645</v>
      </c>
      <c r="B749" s="5">
        <v>5000</v>
      </c>
      <c r="I749" s="10">
        <v>1781</v>
      </c>
      <c r="J749" s="5">
        <v>5500</v>
      </c>
    </row>
    <row r="750" spans="1:10" x14ac:dyDescent="0.25">
      <c r="A750" s="10">
        <v>1646</v>
      </c>
      <c r="B750" s="5">
        <v>2000</v>
      </c>
      <c r="I750" s="10">
        <v>1782</v>
      </c>
      <c r="J750" s="5">
        <v>35000</v>
      </c>
    </row>
    <row r="751" spans="1:10" x14ac:dyDescent="0.25">
      <c r="A751" s="10">
        <v>1647</v>
      </c>
      <c r="B751" s="5">
        <v>5000</v>
      </c>
      <c r="I751" s="10">
        <v>1783</v>
      </c>
      <c r="J751" s="5">
        <v>40000</v>
      </c>
    </row>
    <row r="752" spans="1:10" x14ac:dyDescent="0.25">
      <c r="A752" s="10">
        <v>1648</v>
      </c>
      <c r="B752" s="5">
        <v>2300</v>
      </c>
      <c r="I752" s="10">
        <v>1784</v>
      </c>
      <c r="J752" s="5">
        <v>5000</v>
      </c>
    </row>
    <row r="753" spans="1:10" x14ac:dyDescent="0.25">
      <c r="A753" s="10">
        <v>1649</v>
      </c>
      <c r="B753" s="5">
        <v>3800</v>
      </c>
      <c r="I753" s="10">
        <v>1785</v>
      </c>
      <c r="J753" s="5">
        <v>24000</v>
      </c>
    </row>
    <row r="754" spans="1:10" x14ac:dyDescent="0.25">
      <c r="A754" s="10">
        <v>1650</v>
      </c>
      <c r="B754" s="5">
        <v>2000</v>
      </c>
      <c r="I754" s="10">
        <v>1786</v>
      </c>
      <c r="J754" s="5">
        <v>1900</v>
      </c>
    </row>
    <row r="755" spans="1:10" x14ac:dyDescent="0.25">
      <c r="A755" s="10">
        <v>1651</v>
      </c>
      <c r="B755" s="5">
        <v>2000</v>
      </c>
      <c r="I755" s="10">
        <v>1787</v>
      </c>
      <c r="J755" s="5">
        <v>10000</v>
      </c>
    </row>
    <row r="756" spans="1:10" x14ac:dyDescent="0.25">
      <c r="A756" s="10">
        <v>1652</v>
      </c>
      <c r="B756" s="5">
        <v>4500</v>
      </c>
      <c r="I756" s="10">
        <v>1788</v>
      </c>
      <c r="J756" s="5">
        <v>5500</v>
      </c>
    </row>
    <row r="757" spans="1:10" x14ac:dyDescent="0.25">
      <c r="A757" s="10">
        <v>1653</v>
      </c>
      <c r="B757" s="5">
        <v>5000</v>
      </c>
      <c r="I757" s="10">
        <v>1789</v>
      </c>
      <c r="J757" s="5">
        <v>8000</v>
      </c>
    </row>
    <row r="758" spans="1:10" x14ac:dyDescent="0.25">
      <c r="A758" s="10">
        <v>1654</v>
      </c>
      <c r="B758" s="5">
        <v>1100</v>
      </c>
      <c r="I758" s="10">
        <v>1790</v>
      </c>
      <c r="J758" s="5">
        <v>33000</v>
      </c>
    </row>
    <row r="759" spans="1:10" x14ac:dyDescent="0.25">
      <c r="A759" s="10">
        <v>1655</v>
      </c>
      <c r="B759" s="5">
        <v>1500</v>
      </c>
      <c r="I759" s="10">
        <v>1791</v>
      </c>
      <c r="J759" s="5">
        <v>3000</v>
      </c>
    </row>
    <row r="760" spans="1:10" x14ac:dyDescent="0.25">
      <c r="A760" s="10">
        <v>1656</v>
      </c>
      <c r="B760" s="5">
        <v>7500</v>
      </c>
      <c r="I760" s="10">
        <v>1792</v>
      </c>
      <c r="J760" s="5">
        <v>25000</v>
      </c>
    </row>
    <row r="761" spans="1:10" x14ac:dyDescent="0.25">
      <c r="A761" s="10">
        <v>1657</v>
      </c>
      <c r="B761" s="5">
        <v>25000</v>
      </c>
      <c r="I761" s="10">
        <v>1793</v>
      </c>
      <c r="J761" s="5">
        <v>3000</v>
      </c>
    </row>
    <row r="762" spans="1:10" x14ac:dyDescent="0.25">
      <c r="A762" s="10">
        <v>1658</v>
      </c>
      <c r="B762" s="5">
        <v>6000</v>
      </c>
      <c r="I762" s="10">
        <v>1794</v>
      </c>
      <c r="J762" s="5">
        <v>9000</v>
      </c>
    </row>
    <row r="763" spans="1:10" x14ac:dyDescent="0.25">
      <c r="A763" s="10">
        <v>1659</v>
      </c>
      <c r="B763" s="5">
        <v>500</v>
      </c>
      <c r="I763" s="10">
        <v>1795</v>
      </c>
      <c r="J763" s="5">
        <v>28000</v>
      </c>
    </row>
    <row r="764" spans="1:10" x14ac:dyDescent="0.25">
      <c r="A764" s="10">
        <v>1660</v>
      </c>
      <c r="B764" s="5">
        <v>80</v>
      </c>
      <c r="I764" s="10">
        <v>1796</v>
      </c>
      <c r="J764" s="5">
        <v>19000</v>
      </c>
    </row>
    <row r="765" spans="1:10" x14ac:dyDescent="0.25">
      <c r="A765" s="10">
        <v>1661</v>
      </c>
      <c r="B765" s="5">
        <v>7900</v>
      </c>
      <c r="I765" s="10">
        <v>1797</v>
      </c>
      <c r="J765" s="5">
        <v>10000</v>
      </c>
    </row>
    <row r="766" spans="1:10" x14ac:dyDescent="0.25">
      <c r="A766" s="10">
        <v>1662</v>
      </c>
      <c r="B766" s="5">
        <v>8000</v>
      </c>
      <c r="I766" s="10">
        <v>1798</v>
      </c>
      <c r="J766" s="5">
        <v>16000</v>
      </c>
    </row>
    <row r="767" spans="1:10" x14ac:dyDescent="0.25">
      <c r="A767" s="10">
        <v>1663</v>
      </c>
      <c r="B767" s="5">
        <v>1000</v>
      </c>
      <c r="I767" s="10">
        <v>1799</v>
      </c>
      <c r="J767" s="5">
        <v>4000</v>
      </c>
    </row>
    <row r="768" spans="1:10" x14ac:dyDescent="0.25">
      <c r="A768" s="10">
        <v>1664</v>
      </c>
      <c r="B768" s="5">
        <v>2500</v>
      </c>
      <c r="I768" s="10">
        <v>1800</v>
      </c>
      <c r="J768" s="5">
        <v>46260</v>
      </c>
    </row>
    <row r="769" spans="1:10" x14ac:dyDescent="0.25">
      <c r="A769" s="10">
        <v>1665</v>
      </c>
      <c r="B769" s="5">
        <v>3500</v>
      </c>
      <c r="I769" s="10">
        <v>1801</v>
      </c>
      <c r="J769" s="5">
        <v>17000</v>
      </c>
    </row>
    <row r="770" spans="1:10" x14ac:dyDescent="0.25">
      <c r="A770" s="10">
        <v>1666</v>
      </c>
      <c r="B770" s="5">
        <v>2500</v>
      </c>
      <c r="I770" s="10">
        <v>1802</v>
      </c>
      <c r="J770" s="5">
        <v>3500</v>
      </c>
    </row>
    <row r="771" spans="1:10" x14ac:dyDescent="0.25">
      <c r="A771" s="10">
        <v>1667</v>
      </c>
      <c r="B771" s="5">
        <v>3400</v>
      </c>
      <c r="I771" s="10">
        <v>1803</v>
      </c>
      <c r="J771" s="5">
        <v>17500</v>
      </c>
    </row>
    <row r="772" spans="1:10" x14ac:dyDescent="0.25">
      <c r="A772" s="10">
        <v>1668</v>
      </c>
      <c r="B772" s="5">
        <v>8000</v>
      </c>
      <c r="I772" s="10">
        <v>1804</v>
      </c>
      <c r="J772" s="5">
        <v>15500</v>
      </c>
    </row>
    <row r="773" spans="1:10" x14ac:dyDescent="0.25">
      <c r="A773" s="10">
        <v>1669</v>
      </c>
      <c r="B773" s="5">
        <v>2000</v>
      </c>
      <c r="I773" s="10">
        <v>1805</v>
      </c>
      <c r="J773" s="5">
        <v>22500</v>
      </c>
    </row>
    <row r="774" spans="1:10" x14ac:dyDescent="0.25">
      <c r="A774" s="10">
        <v>1670</v>
      </c>
      <c r="B774" s="5">
        <v>1000</v>
      </c>
      <c r="I774" s="10">
        <v>1806</v>
      </c>
      <c r="J774" s="5">
        <v>20000</v>
      </c>
    </row>
    <row r="775" spans="1:10" x14ac:dyDescent="0.25">
      <c r="A775" s="10">
        <v>1671</v>
      </c>
      <c r="B775" s="5">
        <v>2000</v>
      </c>
      <c r="I775" s="10">
        <v>1807</v>
      </c>
      <c r="J775" s="5">
        <v>5000</v>
      </c>
    </row>
    <row r="776" spans="1:10" x14ac:dyDescent="0.25">
      <c r="A776" s="10">
        <v>1672</v>
      </c>
      <c r="B776" s="5">
        <v>1700</v>
      </c>
      <c r="I776" s="10">
        <v>1808</v>
      </c>
      <c r="J776" s="5">
        <v>28000</v>
      </c>
    </row>
    <row r="777" spans="1:10" x14ac:dyDescent="0.25">
      <c r="A777" s="10">
        <v>1673</v>
      </c>
      <c r="B777" s="5">
        <v>2100</v>
      </c>
      <c r="I777" s="10">
        <v>1809</v>
      </c>
      <c r="J777" s="5">
        <v>3500</v>
      </c>
    </row>
    <row r="778" spans="1:10" x14ac:dyDescent="0.25">
      <c r="A778" s="10">
        <v>1674</v>
      </c>
      <c r="B778" s="5">
        <v>5000</v>
      </c>
      <c r="I778" s="10">
        <v>1810</v>
      </c>
      <c r="J778" s="5">
        <v>450</v>
      </c>
    </row>
    <row r="779" spans="1:10" x14ac:dyDescent="0.25">
      <c r="A779" s="10">
        <v>1675</v>
      </c>
      <c r="B779" s="5">
        <v>1000</v>
      </c>
      <c r="I779" s="10">
        <v>1811</v>
      </c>
      <c r="J779" s="5">
        <v>54000</v>
      </c>
    </row>
    <row r="780" spans="1:10" x14ac:dyDescent="0.25">
      <c r="A780" s="10">
        <v>1676</v>
      </c>
      <c r="B780" s="5">
        <v>3000</v>
      </c>
      <c r="I780" s="10">
        <v>1812</v>
      </c>
      <c r="J780" s="5">
        <v>6500</v>
      </c>
    </row>
    <row r="781" spans="1:10" x14ac:dyDescent="0.25">
      <c r="A781" s="10">
        <v>1677</v>
      </c>
      <c r="B781" s="5">
        <v>6000</v>
      </c>
      <c r="I781" s="10">
        <v>1813</v>
      </c>
      <c r="J781" s="5">
        <v>8750</v>
      </c>
    </row>
    <row r="782" spans="1:10" x14ac:dyDescent="0.25">
      <c r="A782" s="10">
        <v>1678</v>
      </c>
      <c r="B782" s="5">
        <v>1500</v>
      </c>
      <c r="I782" s="10">
        <v>1814</v>
      </c>
      <c r="J782" s="5">
        <v>12000</v>
      </c>
    </row>
    <row r="783" spans="1:10" x14ac:dyDescent="0.25">
      <c r="A783" s="10">
        <v>1679</v>
      </c>
      <c r="B783" s="5">
        <v>2000</v>
      </c>
      <c r="I783" s="10">
        <v>1815</v>
      </c>
      <c r="J783" s="5">
        <v>3000</v>
      </c>
    </row>
    <row r="784" spans="1:10" x14ac:dyDescent="0.25">
      <c r="A784" s="10">
        <v>1680</v>
      </c>
      <c r="B784" s="5">
        <v>1000</v>
      </c>
      <c r="I784" s="10">
        <v>1816</v>
      </c>
      <c r="J784" s="5">
        <v>25000</v>
      </c>
    </row>
    <row r="785" spans="1:10" x14ac:dyDescent="0.25">
      <c r="A785" s="10">
        <v>1741</v>
      </c>
      <c r="B785" s="5">
        <v>1200</v>
      </c>
      <c r="I785" s="10">
        <v>1817</v>
      </c>
      <c r="J785" s="5">
        <v>18000</v>
      </c>
    </row>
    <row r="786" spans="1:10" x14ac:dyDescent="0.25">
      <c r="A786" s="10">
        <v>1742</v>
      </c>
      <c r="B786" s="5">
        <v>2000</v>
      </c>
      <c r="I786" s="10">
        <v>1818</v>
      </c>
      <c r="J786" s="5">
        <v>15000</v>
      </c>
    </row>
    <row r="787" spans="1:10" x14ac:dyDescent="0.25">
      <c r="A787" s="10">
        <v>1743</v>
      </c>
      <c r="B787" s="5">
        <v>6000</v>
      </c>
      <c r="I787" s="10">
        <v>1819</v>
      </c>
      <c r="J787" s="5">
        <v>1200</v>
      </c>
    </row>
    <row r="788" spans="1:10" x14ac:dyDescent="0.25">
      <c r="A788" s="10">
        <v>1744</v>
      </c>
      <c r="B788" s="5">
        <v>5500</v>
      </c>
      <c r="I788" s="10">
        <v>1820</v>
      </c>
      <c r="J788" s="5">
        <v>26000</v>
      </c>
    </row>
    <row r="789" spans="1:10" x14ac:dyDescent="0.25">
      <c r="A789" s="10">
        <v>1745</v>
      </c>
      <c r="B789" s="5">
        <v>7000</v>
      </c>
      <c r="I789" s="10">
        <v>1861</v>
      </c>
      <c r="J789" s="5">
        <v>250000</v>
      </c>
    </row>
    <row r="790" spans="1:10" x14ac:dyDescent="0.25">
      <c r="A790" s="10">
        <v>1746</v>
      </c>
      <c r="B790" s="5">
        <v>15000</v>
      </c>
      <c r="I790" s="10">
        <v>1862</v>
      </c>
      <c r="J790" s="5">
        <v>18000</v>
      </c>
    </row>
    <row r="791" spans="1:10" x14ac:dyDescent="0.25">
      <c r="A791" s="10">
        <v>1747</v>
      </c>
      <c r="B791" s="5">
        <v>9000</v>
      </c>
      <c r="I791" s="10">
        <v>1863</v>
      </c>
      <c r="J791" s="5">
        <v>2500</v>
      </c>
    </row>
    <row r="792" spans="1:10" x14ac:dyDescent="0.25">
      <c r="A792" s="10">
        <v>1748</v>
      </c>
      <c r="B792" s="5">
        <v>50000</v>
      </c>
      <c r="I792" s="10">
        <v>1864</v>
      </c>
      <c r="J792" s="5">
        <v>6500</v>
      </c>
    </row>
    <row r="793" spans="1:10" x14ac:dyDescent="0.25">
      <c r="A793" s="10">
        <v>1749</v>
      </c>
      <c r="B793" s="5">
        <v>10050</v>
      </c>
      <c r="I793" s="10">
        <v>1865</v>
      </c>
      <c r="J793" s="5">
        <v>110000</v>
      </c>
    </row>
    <row r="794" spans="1:10" x14ac:dyDescent="0.25">
      <c r="A794" s="10">
        <v>1750</v>
      </c>
      <c r="B794" s="5">
        <v>5000</v>
      </c>
      <c r="I794" s="10">
        <v>1866</v>
      </c>
      <c r="J794" s="5">
        <v>25000</v>
      </c>
    </row>
    <row r="795" spans="1:10" x14ac:dyDescent="0.25">
      <c r="A795" s="10">
        <v>1751</v>
      </c>
      <c r="B795" s="5">
        <v>10000</v>
      </c>
      <c r="I795" s="10">
        <v>1867</v>
      </c>
      <c r="J795" s="5">
        <v>20000</v>
      </c>
    </row>
    <row r="796" spans="1:10" x14ac:dyDescent="0.25">
      <c r="A796" s="10">
        <v>1752</v>
      </c>
      <c r="B796" s="5">
        <v>1200</v>
      </c>
      <c r="I796" s="10">
        <v>1868</v>
      </c>
      <c r="J796" s="5">
        <v>25000</v>
      </c>
    </row>
    <row r="797" spans="1:10" x14ac:dyDescent="0.25">
      <c r="A797" s="10">
        <v>1753</v>
      </c>
      <c r="B797" s="5">
        <v>15000</v>
      </c>
      <c r="I797" s="10">
        <v>1869</v>
      </c>
      <c r="J797" s="5">
        <v>10000</v>
      </c>
    </row>
    <row r="798" spans="1:10" x14ac:dyDescent="0.25">
      <c r="A798" s="10">
        <v>1754</v>
      </c>
      <c r="B798" s="5">
        <v>8500</v>
      </c>
      <c r="I798" s="10">
        <v>1870</v>
      </c>
      <c r="J798" s="5">
        <v>3500</v>
      </c>
    </row>
    <row r="799" spans="1:10" x14ac:dyDescent="0.25">
      <c r="A799" s="10">
        <v>1755</v>
      </c>
      <c r="B799" s="5">
        <v>25</v>
      </c>
      <c r="I799" s="10">
        <v>1871</v>
      </c>
      <c r="J799" s="5">
        <v>6500</v>
      </c>
    </row>
    <row r="800" spans="1:10" x14ac:dyDescent="0.25">
      <c r="A800" s="10">
        <v>1756</v>
      </c>
      <c r="B800" s="5">
        <v>5500</v>
      </c>
      <c r="I800" s="10">
        <v>1872</v>
      </c>
      <c r="J800" s="5">
        <v>20000</v>
      </c>
    </row>
    <row r="801" spans="1:10" x14ac:dyDescent="0.25">
      <c r="A801" s="10">
        <v>1757</v>
      </c>
      <c r="B801" s="5">
        <v>5000</v>
      </c>
      <c r="I801" s="10">
        <v>1873</v>
      </c>
      <c r="J801" s="5">
        <v>8000</v>
      </c>
    </row>
    <row r="802" spans="1:10" x14ac:dyDescent="0.25">
      <c r="A802" s="10">
        <v>1758</v>
      </c>
      <c r="B802" s="5">
        <v>1000</v>
      </c>
      <c r="I802" s="10">
        <v>1874</v>
      </c>
      <c r="J802" s="5">
        <v>160000</v>
      </c>
    </row>
    <row r="803" spans="1:10" x14ac:dyDescent="0.25">
      <c r="A803" s="10">
        <v>1759</v>
      </c>
      <c r="B803" s="5">
        <v>5000</v>
      </c>
      <c r="I803" s="10">
        <v>1875</v>
      </c>
      <c r="J803" s="5">
        <v>10000</v>
      </c>
    </row>
    <row r="804" spans="1:10" x14ac:dyDescent="0.25">
      <c r="A804" s="10">
        <v>1760</v>
      </c>
      <c r="B804" s="5">
        <v>5000</v>
      </c>
      <c r="I804" s="10">
        <v>1876</v>
      </c>
      <c r="J804" s="5">
        <v>280</v>
      </c>
    </row>
    <row r="805" spans="1:10" x14ac:dyDescent="0.25">
      <c r="A805" s="10">
        <v>1761</v>
      </c>
      <c r="B805" s="5">
        <v>100</v>
      </c>
      <c r="I805" s="10">
        <v>1877</v>
      </c>
      <c r="J805" s="5">
        <v>60</v>
      </c>
    </row>
    <row r="806" spans="1:10" x14ac:dyDescent="0.25">
      <c r="A806" s="10">
        <v>1762</v>
      </c>
      <c r="B806" s="5">
        <v>100</v>
      </c>
      <c r="I806" s="10">
        <v>1878</v>
      </c>
      <c r="J806" s="5">
        <v>8000</v>
      </c>
    </row>
    <row r="807" spans="1:10" x14ac:dyDescent="0.25">
      <c r="A807" s="10">
        <v>1763</v>
      </c>
      <c r="B807" s="5">
        <v>12000</v>
      </c>
      <c r="I807" s="10">
        <v>1879</v>
      </c>
      <c r="J807" s="5">
        <v>5000</v>
      </c>
    </row>
    <row r="808" spans="1:10" x14ac:dyDescent="0.25">
      <c r="A808" s="10">
        <v>1821</v>
      </c>
      <c r="B808" s="5">
        <v>2500</v>
      </c>
      <c r="I808" s="10">
        <v>1880</v>
      </c>
      <c r="J808" s="5">
        <v>5000</v>
      </c>
    </row>
    <row r="809" spans="1:10" x14ac:dyDescent="0.25">
      <c r="A809" s="10">
        <v>1822</v>
      </c>
      <c r="B809" s="5">
        <v>300</v>
      </c>
      <c r="I809" s="10">
        <v>1901</v>
      </c>
      <c r="J809" s="5">
        <v>99000</v>
      </c>
    </row>
    <row r="810" spans="1:10" x14ac:dyDescent="0.25">
      <c r="A810" s="10">
        <v>1823</v>
      </c>
      <c r="B810" s="5">
        <v>700</v>
      </c>
      <c r="I810" s="10">
        <v>1902</v>
      </c>
      <c r="J810" s="5">
        <v>1000</v>
      </c>
    </row>
    <row r="811" spans="1:10" x14ac:dyDescent="0.25">
      <c r="A811" s="10">
        <v>1824</v>
      </c>
      <c r="B811" s="5">
        <v>3000</v>
      </c>
      <c r="I811" s="10">
        <v>1903</v>
      </c>
      <c r="J811" s="5">
        <v>3000</v>
      </c>
    </row>
    <row r="812" spans="1:10" x14ac:dyDescent="0.25">
      <c r="A812" s="10">
        <v>1825</v>
      </c>
      <c r="B812" s="5">
        <v>2000</v>
      </c>
      <c r="I812" s="10">
        <v>1904</v>
      </c>
      <c r="J812" s="5">
        <v>50000</v>
      </c>
    </row>
    <row r="813" spans="1:10" x14ac:dyDescent="0.25">
      <c r="A813" s="10">
        <v>1826</v>
      </c>
      <c r="B813" s="5">
        <v>2000</v>
      </c>
      <c r="I813" s="10">
        <v>1905</v>
      </c>
      <c r="J813" s="5">
        <v>25000</v>
      </c>
    </row>
    <row r="814" spans="1:10" x14ac:dyDescent="0.25">
      <c r="A814" s="10">
        <v>1827</v>
      </c>
      <c r="B814" s="5">
        <v>8000</v>
      </c>
      <c r="I814" s="10">
        <v>1906</v>
      </c>
      <c r="J814" s="5">
        <v>50000</v>
      </c>
    </row>
    <row r="815" spans="1:10" x14ac:dyDescent="0.25">
      <c r="A815" s="10">
        <v>1828</v>
      </c>
      <c r="B815" s="5">
        <v>20000</v>
      </c>
      <c r="I815" s="10">
        <v>1907</v>
      </c>
      <c r="J815" s="5">
        <v>30000</v>
      </c>
    </row>
    <row r="816" spans="1:10" x14ac:dyDescent="0.25">
      <c r="A816" s="10">
        <v>1829</v>
      </c>
      <c r="B816" s="5">
        <v>1500</v>
      </c>
      <c r="I816" s="10">
        <v>1908</v>
      </c>
      <c r="J816" s="5">
        <v>25000</v>
      </c>
    </row>
    <row r="817" spans="1:10" x14ac:dyDescent="0.25">
      <c r="A817" s="10">
        <v>1830</v>
      </c>
      <c r="B817" s="5">
        <v>15000</v>
      </c>
      <c r="I817" s="10">
        <v>1909</v>
      </c>
      <c r="J817" s="5">
        <v>35000</v>
      </c>
    </row>
    <row r="818" spans="1:10" x14ac:dyDescent="0.25">
      <c r="A818" s="10">
        <v>1831</v>
      </c>
      <c r="B818" s="5">
        <v>1000</v>
      </c>
      <c r="I818" s="10">
        <v>1910</v>
      </c>
      <c r="J818" s="5">
        <v>85000</v>
      </c>
    </row>
    <row r="819" spans="1:10" x14ac:dyDescent="0.25">
      <c r="A819" s="10">
        <v>1832</v>
      </c>
      <c r="B819" s="5">
        <v>350</v>
      </c>
      <c r="I819" s="10">
        <v>1911</v>
      </c>
      <c r="J819" s="5">
        <v>42500</v>
      </c>
    </row>
    <row r="820" spans="1:10" x14ac:dyDescent="0.25">
      <c r="A820" s="10">
        <v>1833</v>
      </c>
      <c r="B820" s="5">
        <v>400</v>
      </c>
      <c r="I820" s="10">
        <v>1912</v>
      </c>
      <c r="J820" s="5">
        <v>5000</v>
      </c>
    </row>
    <row r="821" spans="1:10" x14ac:dyDescent="0.25">
      <c r="A821" s="10">
        <v>1834</v>
      </c>
      <c r="B821" s="5">
        <v>10000</v>
      </c>
      <c r="I821" s="10">
        <v>1913</v>
      </c>
      <c r="J821" s="5">
        <v>48000</v>
      </c>
    </row>
    <row r="822" spans="1:10" x14ac:dyDescent="0.25">
      <c r="A822" s="10">
        <v>1835</v>
      </c>
      <c r="B822" s="5">
        <v>500</v>
      </c>
      <c r="I822" s="10">
        <v>1914</v>
      </c>
      <c r="J822" s="5">
        <v>666</v>
      </c>
    </row>
    <row r="823" spans="1:10" x14ac:dyDescent="0.25">
      <c r="A823" s="10">
        <v>1836</v>
      </c>
      <c r="B823" s="5">
        <v>5000</v>
      </c>
      <c r="I823" s="10">
        <v>1915</v>
      </c>
      <c r="J823" s="5">
        <v>500</v>
      </c>
    </row>
    <row r="824" spans="1:10" x14ac:dyDescent="0.25">
      <c r="A824" s="10">
        <v>1837</v>
      </c>
      <c r="B824" s="5">
        <v>600</v>
      </c>
      <c r="I824" s="10">
        <v>1916</v>
      </c>
      <c r="J824" s="5">
        <v>20000</v>
      </c>
    </row>
    <row r="825" spans="1:10" x14ac:dyDescent="0.25">
      <c r="A825" s="10">
        <v>1838</v>
      </c>
      <c r="B825" s="5">
        <v>1000</v>
      </c>
      <c r="I825" s="10">
        <v>1917</v>
      </c>
      <c r="J825" s="5">
        <v>390000</v>
      </c>
    </row>
    <row r="826" spans="1:10" x14ac:dyDescent="0.25">
      <c r="A826" s="10">
        <v>1839</v>
      </c>
      <c r="B826" s="5">
        <v>1000</v>
      </c>
      <c r="I826" s="10">
        <v>1918</v>
      </c>
      <c r="J826" s="5">
        <v>25000</v>
      </c>
    </row>
    <row r="827" spans="1:10" x14ac:dyDescent="0.25">
      <c r="A827" s="10">
        <v>1840</v>
      </c>
      <c r="B827" s="5">
        <v>900</v>
      </c>
      <c r="I827" s="10">
        <v>1919</v>
      </c>
      <c r="J827" s="5">
        <v>500</v>
      </c>
    </row>
    <row r="828" spans="1:10" x14ac:dyDescent="0.25">
      <c r="A828" s="10">
        <v>1841</v>
      </c>
      <c r="B828" s="5">
        <v>2000</v>
      </c>
      <c r="I828" s="10">
        <v>1920</v>
      </c>
      <c r="J828" s="5">
        <v>10000</v>
      </c>
    </row>
    <row r="829" spans="1:10" x14ac:dyDescent="0.25">
      <c r="A829" s="10">
        <v>1842</v>
      </c>
      <c r="B829" s="5">
        <v>2000</v>
      </c>
      <c r="I829" s="10">
        <v>1981</v>
      </c>
      <c r="J829" s="5">
        <v>7500</v>
      </c>
    </row>
    <row r="830" spans="1:10" x14ac:dyDescent="0.25">
      <c r="A830" s="10">
        <v>1843</v>
      </c>
      <c r="B830" s="5">
        <v>10000</v>
      </c>
      <c r="I830" s="10">
        <v>1982</v>
      </c>
      <c r="J830" s="5">
        <v>180000</v>
      </c>
    </row>
    <row r="831" spans="1:10" x14ac:dyDescent="0.25">
      <c r="A831" s="10">
        <v>1844</v>
      </c>
      <c r="B831" s="5">
        <v>1500</v>
      </c>
      <c r="I831" s="10">
        <v>1983</v>
      </c>
      <c r="J831" s="5">
        <v>33000</v>
      </c>
    </row>
    <row r="832" spans="1:10" x14ac:dyDescent="0.25">
      <c r="A832" s="10">
        <v>1845</v>
      </c>
      <c r="B832" s="5">
        <v>1000</v>
      </c>
      <c r="I832" s="10">
        <v>1984</v>
      </c>
      <c r="J832" s="5">
        <v>15000</v>
      </c>
    </row>
    <row r="833" spans="1:10" x14ac:dyDescent="0.25">
      <c r="A833" s="10">
        <v>1846</v>
      </c>
      <c r="B833" s="5">
        <v>15000</v>
      </c>
      <c r="I833" s="10">
        <v>1985</v>
      </c>
      <c r="J833" s="5">
        <v>1600</v>
      </c>
    </row>
    <row r="834" spans="1:10" x14ac:dyDescent="0.25">
      <c r="A834" s="10">
        <v>1847</v>
      </c>
      <c r="B834" s="5">
        <v>2500</v>
      </c>
      <c r="I834" s="10">
        <v>1986</v>
      </c>
      <c r="J834" s="5">
        <v>2000</v>
      </c>
    </row>
    <row r="835" spans="1:10" x14ac:dyDescent="0.25">
      <c r="A835" s="10">
        <v>1848</v>
      </c>
      <c r="B835" s="5">
        <v>3000</v>
      </c>
      <c r="I835" s="10">
        <v>1987</v>
      </c>
      <c r="J835" s="5">
        <v>5500</v>
      </c>
    </row>
    <row r="836" spans="1:10" x14ac:dyDescent="0.25">
      <c r="A836" s="10">
        <v>1849</v>
      </c>
      <c r="B836" s="5">
        <v>300</v>
      </c>
      <c r="I836" s="10">
        <v>1988</v>
      </c>
      <c r="J836" s="5">
        <v>6000</v>
      </c>
    </row>
    <row r="837" spans="1:10" x14ac:dyDescent="0.25">
      <c r="A837" s="10">
        <v>1850</v>
      </c>
      <c r="B837" s="5">
        <v>9000</v>
      </c>
      <c r="I837" s="10">
        <v>1989</v>
      </c>
      <c r="J837" s="5">
        <v>5000</v>
      </c>
    </row>
    <row r="838" spans="1:10" x14ac:dyDescent="0.25">
      <c r="A838" s="10">
        <v>1851</v>
      </c>
      <c r="B838" s="5">
        <v>1300</v>
      </c>
      <c r="I838" s="10">
        <v>1990</v>
      </c>
      <c r="J838" s="5">
        <v>3000</v>
      </c>
    </row>
    <row r="839" spans="1:10" x14ac:dyDescent="0.25">
      <c r="A839" s="10">
        <v>1852</v>
      </c>
      <c r="B839" s="5">
        <v>15000</v>
      </c>
      <c r="I839" s="10">
        <v>1991</v>
      </c>
      <c r="J839" s="5">
        <v>2000</v>
      </c>
    </row>
    <row r="840" spans="1:10" x14ac:dyDescent="0.25">
      <c r="A840" s="10">
        <v>1853</v>
      </c>
      <c r="B840" s="5">
        <v>800</v>
      </c>
      <c r="I840" s="10">
        <v>1992</v>
      </c>
      <c r="J840" s="5">
        <v>1500</v>
      </c>
    </row>
    <row r="841" spans="1:10" x14ac:dyDescent="0.25">
      <c r="A841" s="10">
        <v>1854</v>
      </c>
      <c r="B841" s="5">
        <v>15000</v>
      </c>
      <c r="I841" s="10">
        <v>1993</v>
      </c>
      <c r="J841" s="5">
        <v>2000</v>
      </c>
    </row>
    <row r="842" spans="1:10" x14ac:dyDescent="0.25">
      <c r="A842" s="10">
        <v>1855</v>
      </c>
      <c r="B842" s="5">
        <v>8750</v>
      </c>
      <c r="I842" s="10">
        <v>1994</v>
      </c>
      <c r="J842" s="5">
        <v>3200</v>
      </c>
    </row>
    <row r="843" spans="1:10" x14ac:dyDescent="0.25">
      <c r="A843" s="10">
        <v>1856</v>
      </c>
      <c r="B843" s="5">
        <v>2000</v>
      </c>
      <c r="I843" s="10">
        <v>1995</v>
      </c>
      <c r="J843" s="5">
        <v>1000</v>
      </c>
    </row>
    <row r="844" spans="1:10" x14ac:dyDescent="0.25">
      <c r="A844" s="10">
        <v>1857</v>
      </c>
      <c r="B844" s="5">
        <v>3000</v>
      </c>
      <c r="I844" s="10">
        <v>1996</v>
      </c>
      <c r="J844" s="5">
        <v>133800</v>
      </c>
    </row>
    <row r="845" spans="1:10" x14ac:dyDescent="0.25">
      <c r="A845" s="10">
        <v>1858</v>
      </c>
      <c r="B845" s="5">
        <v>5555.55</v>
      </c>
      <c r="I845" s="10">
        <v>1997</v>
      </c>
      <c r="J845" s="5">
        <v>6500</v>
      </c>
    </row>
    <row r="846" spans="1:10" x14ac:dyDescent="0.25">
      <c r="A846" s="10">
        <v>1859</v>
      </c>
      <c r="B846" s="5">
        <v>3000</v>
      </c>
      <c r="I846" s="10">
        <v>1998</v>
      </c>
      <c r="J846" s="5">
        <v>2500</v>
      </c>
    </row>
    <row r="847" spans="1:10" x14ac:dyDescent="0.25">
      <c r="A847" s="10">
        <v>1860</v>
      </c>
      <c r="B847" s="5">
        <v>750</v>
      </c>
      <c r="I847" s="10">
        <v>1999</v>
      </c>
      <c r="J847" s="5">
        <v>31000</v>
      </c>
    </row>
    <row r="848" spans="1:10" x14ac:dyDescent="0.25">
      <c r="A848" s="10">
        <v>1881</v>
      </c>
      <c r="B848" s="5">
        <v>2000</v>
      </c>
      <c r="I848" s="10">
        <v>2000</v>
      </c>
      <c r="J848" s="5">
        <v>5000</v>
      </c>
    </row>
    <row r="849" spans="1:10" x14ac:dyDescent="0.25">
      <c r="A849" s="10">
        <v>1882</v>
      </c>
      <c r="B849" s="5">
        <v>3350</v>
      </c>
      <c r="I849" s="10">
        <v>2121</v>
      </c>
      <c r="J849" s="5">
        <v>50000</v>
      </c>
    </row>
    <row r="850" spans="1:10" x14ac:dyDescent="0.25">
      <c r="A850" s="10">
        <v>1883</v>
      </c>
      <c r="B850" s="5">
        <v>999</v>
      </c>
      <c r="I850" s="10">
        <v>2122</v>
      </c>
      <c r="J850" s="5">
        <v>80000</v>
      </c>
    </row>
    <row r="851" spans="1:10" x14ac:dyDescent="0.25">
      <c r="A851" s="10">
        <v>1884</v>
      </c>
      <c r="B851" s="5">
        <v>1000</v>
      </c>
      <c r="I851" s="10">
        <v>2123</v>
      </c>
      <c r="J851" s="5">
        <v>500</v>
      </c>
    </row>
    <row r="852" spans="1:10" x14ac:dyDescent="0.25">
      <c r="A852" s="10">
        <v>1885</v>
      </c>
      <c r="B852" s="5">
        <v>4575</v>
      </c>
      <c r="I852" s="10">
        <v>2124</v>
      </c>
      <c r="J852" s="5">
        <v>1100</v>
      </c>
    </row>
    <row r="853" spans="1:10" x14ac:dyDescent="0.25">
      <c r="A853" s="10">
        <v>1886</v>
      </c>
      <c r="B853" s="5">
        <v>1200</v>
      </c>
      <c r="I853" s="10">
        <v>2125</v>
      </c>
      <c r="J853" s="5">
        <v>60000</v>
      </c>
    </row>
    <row r="854" spans="1:10" x14ac:dyDescent="0.25">
      <c r="A854" s="10">
        <v>1887</v>
      </c>
      <c r="B854" s="5">
        <v>3000</v>
      </c>
      <c r="I854" s="10">
        <v>2126</v>
      </c>
      <c r="J854" s="5">
        <v>20000</v>
      </c>
    </row>
    <row r="855" spans="1:10" x14ac:dyDescent="0.25">
      <c r="A855" s="10">
        <v>1888</v>
      </c>
      <c r="B855" s="5">
        <v>2500</v>
      </c>
      <c r="I855" s="10">
        <v>2127</v>
      </c>
      <c r="J855" s="5">
        <v>28000</v>
      </c>
    </row>
    <row r="856" spans="1:10" x14ac:dyDescent="0.25">
      <c r="A856" s="10">
        <v>1889</v>
      </c>
      <c r="B856" s="5">
        <v>2000</v>
      </c>
      <c r="I856" s="10">
        <v>2128</v>
      </c>
      <c r="J856" s="5">
        <v>15000</v>
      </c>
    </row>
    <row r="857" spans="1:10" x14ac:dyDescent="0.25">
      <c r="A857" s="10">
        <v>1890</v>
      </c>
      <c r="B857" s="5">
        <v>12000</v>
      </c>
      <c r="I857" s="10">
        <v>2129</v>
      </c>
      <c r="J857" s="5">
        <v>2000</v>
      </c>
    </row>
    <row r="858" spans="1:10" x14ac:dyDescent="0.25">
      <c r="A858" s="10">
        <v>1891</v>
      </c>
      <c r="B858" s="5">
        <v>10000</v>
      </c>
      <c r="I858" s="10">
        <v>2130</v>
      </c>
      <c r="J858" s="5">
        <v>42000</v>
      </c>
    </row>
    <row r="859" spans="1:10" x14ac:dyDescent="0.25">
      <c r="A859" s="10">
        <v>1892</v>
      </c>
      <c r="B859" s="5">
        <v>500</v>
      </c>
      <c r="I859" s="10">
        <v>2131</v>
      </c>
      <c r="J859" s="5">
        <v>500</v>
      </c>
    </row>
    <row r="860" spans="1:10" x14ac:dyDescent="0.25">
      <c r="A860" s="10">
        <v>1893</v>
      </c>
      <c r="B860" s="5">
        <v>2500</v>
      </c>
      <c r="I860" s="10">
        <v>2132</v>
      </c>
      <c r="J860" s="5">
        <v>100000</v>
      </c>
    </row>
    <row r="861" spans="1:10" x14ac:dyDescent="0.25">
      <c r="A861" s="10">
        <v>1894</v>
      </c>
      <c r="B861" s="5">
        <v>1000</v>
      </c>
      <c r="I861" s="10">
        <v>2133</v>
      </c>
      <c r="J861" s="5">
        <v>1000</v>
      </c>
    </row>
    <row r="862" spans="1:10" x14ac:dyDescent="0.25">
      <c r="A862" s="10">
        <v>1895</v>
      </c>
      <c r="B862" s="5">
        <v>9072</v>
      </c>
      <c r="I862" s="10">
        <v>2134</v>
      </c>
      <c r="J862" s="5">
        <v>6000</v>
      </c>
    </row>
    <row r="863" spans="1:10" x14ac:dyDescent="0.25">
      <c r="A863" s="10">
        <v>1896</v>
      </c>
      <c r="B863" s="5">
        <v>451</v>
      </c>
      <c r="I863" s="10">
        <v>2135</v>
      </c>
      <c r="J863" s="5">
        <v>5000</v>
      </c>
    </row>
    <row r="864" spans="1:10" x14ac:dyDescent="0.25">
      <c r="A864" s="10">
        <v>1897</v>
      </c>
      <c r="B864" s="5">
        <v>6350</v>
      </c>
      <c r="I864" s="10">
        <v>2136</v>
      </c>
      <c r="J864" s="5">
        <v>80000</v>
      </c>
    </row>
    <row r="865" spans="1:10" x14ac:dyDescent="0.25">
      <c r="A865" s="10">
        <v>1898</v>
      </c>
      <c r="B865" s="5">
        <v>1000</v>
      </c>
      <c r="I865" s="10">
        <v>2137</v>
      </c>
      <c r="J865" s="5">
        <v>50000</v>
      </c>
    </row>
    <row r="866" spans="1:10" x14ac:dyDescent="0.25">
      <c r="A866" s="10">
        <v>1899</v>
      </c>
      <c r="B866" s="5">
        <v>900</v>
      </c>
      <c r="I866" s="10">
        <v>2138</v>
      </c>
      <c r="J866" s="5">
        <v>1000</v>
      </c>
    </row>
    <row r="867" spans="1:10" x14ac:dyDescent="0.25">
      <c r="A867" s="10">
        <v>1900</v>
      </c>
      <c r="B867" s="5">
        <v>2500</v>
      </c>
      <c r="I867" s="10">
        <v>2139</v>
      </c>
      <c r="J867" s="5">
        <v>30000</v>
      </c>
    </row>
    <row r="868" spans="1:10" x14ac:dyDescent="0.25">
      <c r="A868" s="10">
        <v>1921</v>
      </c>
      <c r="B868" s="5">
        <v>1500</v>
      </c>
      <c r="I868" s="10">
        <v>2140</v>
      </c>
      <c r="J868" s="5">
        <v>500000</v>
      </c>
    </row>
    <row r="869" spans="1:10" x14ac:dyDescent="0.25">
      <c r="A869" s="10">
        <v>1922</v>
      </c>
      <c r="B869" s="5">
        <v>2000</v>
      </c>
      <c r="I869" s="10">
        <v>2141</v>
      </c>
      <c r="J869" s="5">
        <v>15000</v>
      </c>
    </row>
    <row r="870" spans="1:10" x14ac:dyDescent="0.25">
      <c r="A870" s="10">
        <v>1923</v>
      </c>
      <c r="B870" s="5">
        <v>125</v>
      </c>
      <c r="I870" s="10">
        <v>2142</v>
      </c>
      <c r="J870" s="5">
        <v>10500</v>
      </c>
    </row>
    <row r="871" spans="1:10" x14ac:dyDescent="0.25">
      <c r="A871" s="10">
        <v>1924</v>
      </c>
      <c r="B871" s="5">
        <v>3000</v>
      </c>
      <c r="I871" s="10">
        <v>2143</v>
      </c>
      <c r="J871" s="5">
        <v>2000</v>
      </c>
    </row>
    <row r="872" spans="1:10" x14ac:dyDescent="0.25">
      <c r="A872" s="10">
        <v>1925</v>
      </c>
      <c r="B872" s="5">
        <v>1500</v>
      </c>
      <c r="I872" s="10">
        <v>2144</v>
      </c>
      <c r="J872" s="5">
        <v>35500</v>
      </c>
    </row>
    <row r="873" spans="1:10" x14ac:dyDescent="0.25">
      <c r="A873" s="10">
        <v>1926</v>
      </c>
      <c r="B873" s="5">
        <v>1500</v>
      </c>
      <c r="I873" s="10">
        <v>2145</v>
      </c>
      <c r="J873" s="5">
        <v>15000</v>
      </c>
    </row>
    <row r="874" spans="1:10" x14ac:dyDescent="0.25">
      <c r="A874" s="10">
        <v>1927</v>
      </c>
      <c r="B874" s="5">
        <v>600</v>
      </c>
      <c r="I874" s="10">
        <v>2146</v>
      </c>
      <c r="J874" s="5">
        <v>5000</v>
      </c>
    </row>
    <row r="875" spans="1:10" x14ac:dyDescent="0.25">
      <c r="A875" s="10">
        <v>1928</v>
      </c>
      <c r="B875" s="5">
        <v>2550</v>
      </c>
      <c r="I875" s="10">
        <v>2147</v>
      </c>
      <c r="J875" s="5">
        <v>390000</v>
      </c>
    </row>
    <row r="876" spans="1:10" x14ac:dyDescent="0.25">
      <c r="A876" s="10">
        <v>1929</v>
      </c>
      <c r="B876" s="5">
        <v>3200</v>
      </c>
      <c r="I876" s="10">
        <v>2148</v>
      </c>
      <c r="J876" s="5">
        <v>100</v>
      </c>
    </row>
    <row r="877" spans="1:10" x14ac:dyDescent="0.25">
      <c r="A877" s="10">
        <v>1930</v>
      </c>
      <c r="B877" s="5">
        <v>1000</v>
      </c>
      <c r="I877" s="10">
        <v>2149</v>
      </c>
      <c r="J877" s="5">
        <v>2000</v>
      </c>
    </row>
    <row r="878" spans="1:10" x14ac:dyDescent="0.25">
      <c r="A878" s="10">
        <v>1931</v>
      </c>
      <c r="B878" s="5">
        <v>2000</v>
      </c>
      <c r="I878" s="10">
        <v>2150</v>
      </c>
      <c r="J878" s="5">
        <v>50000</v>
      </c>
    </row>
    <row r="879" spans="1:10" x14ac:dyDescent="0.25">
      <c r="A879" s="10">
        <v>1932</v>
      </c>
      <c r="B879" s="5">
        <v>5250</v>
      </c>
      <c r="I879" s="10">
        <v>2151</v>
      </c>
      <c r="J879" s="5">
        <v>45000</v>
      </c>
    </row>
    <row r="880" spans="1:10" x14ac:dyDescent="0.25">
      <c r="A880" s="10">
        <v>1933</v>
      </c>
      <c r="B880" s="5">
        <v>6000</v>
      </c>
      <c r="I880" s="10">
        <v>2152</v>
      </c>
      <c r="J880" s="5">
        <v>30000</v>
      </c>
    </row>
    <row r="881" spans="1:10" x14ac:dyDescent="0.25">
      <c r="A881" s="10">
        <v>1934</v>
      </c>
      <c r="B881" s="5">
        <v>5000</v>
      </c>
      <c r="I881" s="10">
        <v>2153</v>
      </c>
      <c r="J881" s="5">
        <v>372625</v>
      </c>
    </row>
    <row r="882" spans="1:10" x14ac:dyDescent="0.25">
      <c r="A882" s="10">
        <v>1935</v>
      </c>
      <c r="B882" s="5">
        <v>2500</v>
      </c>
      <c r="I882" s="10">
        <v>2154</v>
      </c>
      <c r="J882" s="5">
        <v>250</v>
      </c>
    </row>
    <row r="883" spans="1:10" x14ac:dyDescent="0.25">
      <c r="A883" s="10">
        <v>1936</v>
      </c>
      <c r="B883" s="5">
        <v>7500</v>
      </c>
      <c r="I883" s="10">
        <v>2155</v>
      </c>
      <c r="J883" s="5">
        <v>5000</v>
      </c>
    </row>
    <row r="884" spans="1:10" x14ac:dyDescent="0.25">
      <c r="A884" s="10">
        <v>1937</v>
      </c>
      <c r="B884" s="5">
        <v>600</v>
      </c>
      <c r="I884" s="10">
        <v>2156</v>
      </c>
      <c r="J884" s="5">
        <v>56000</v>
      </c>
    </row>
    <row r="885" spans="1:10" x14ac:dyDescent="0.25">
      <c r="A885" s="10">
        <v>1938</v>
      </c>
      <c r="B885" s="5">
        <v>15000</v>
      </c>
      <c r="I885" s="10">
        <v>2157</v>
      </c>
      <c r="J885" s="5">
        <v>75000</v>
      </c>
    </row>
    <row r="886" spans="1:10" x14ac:dyDescent="0.25">
      <c r="A886" s="10">
        <v>1939</v>
      </c>
      <c r="B886" s="5">
        <v>10000</v>
      </c>
      <c r="I886" s="10">
        <v>2158</v>
      </c>
      <c r="J886" s="5">
        <v>300000</v>
      </c>
    </row>
    <row r="887" spans="1:10" x14ac:dyDescent="0.25">
      <c r="A887" s="10">
        <v>1940</v>
      </c>
      <c r="B887" s="5">
        <v>650</v>
      </c>
      <c r="I887" s="10">
        <v>2159</v>
      </c>
      <c r="J887" s="5">
        <v>3600</v>
      </c>
    </row>
    <row r="888" spans="1:10" x14ac:dyDescent="0.25">
      <c r="A888" s="10">
        <v>1941</v>
      </c>
      <c r="B888" s="5">
        <v>250000</v>
      </c>
      <c r="I888" s="10">
        <v>2160</v>
      </c>
      <c r="J888" s="5">
        <v>10000</v>
      </c>
    </row>
    <row r="889" spans="1:10" x14ac:dyDescent="0.25">
      <c r="A889" s="10">
        <v>1942</v>
      </c>
      <c r="B889" s="5">
        <v>6000</v>
      </c>
      <c r="I889" s="10">
        <v>2401</v>
      </c>
      <c r="J889" s="5">
        <v>28000</v>
      </c>
    </row>
    <row r="890" spans="1:10" x14ac:dyDescent="0.25">
      <c r="A890" s="10">
        <v>1943</v>
      </c>
      <c r="B890" s="5">
        <v>10000</v>
      </c>
      <c r="I890" s="10">
        <v>2402</v>
      </c>
      <c r="J890" s="5">
        <v>12000</v>
      </c>
    </row>
    <row r="891" spans="1:10" x14ac:dyDescent="0.25">
      <c r="A891" s="10">
        <v>1944</v>
      </c>
      <c r="B891" s="5">
        <v>40000</v>
      </c>
      <c r="I891" s="10">
        <v>2403</v>
      </c>
      <c r="J891" s="5">
        <v>1200</v>
      </c>
    </row>
    <row r="892" spans="1:10" x14ac:dyDescent="0.25">
      <c r="A892" s="10">
        <v>1945</v>
      </c>
      <c r="B892" s="5">
        <v>100000</v>
      </c>
      <c r="I892" s="10">
        <v>2404</v>
      </c>
      <c r="J892" s="5">
        <v>15000</v>
      </c>
    </row>
    <row r="893" spans="1:10" x14ac:dyDescent="0.25">
      <c r="A893" s="10">
        <v>1946</v>
      </c>
      <c r="B893" s="5">
        <v>7500</v>
      </c>
      <c r="I893" s="10">
        <v>2405</v>
      </c>
      <c r="J893" s="5">
        <v>5000</v>
      </c>
    </row>
    <row r="894" spans="1:10" x14ac:dyDescent="0.25">
      <c r="A894" s="10">
        <v>1947</v>
      </c>
      <c r="B894" s="5">
        <v>800</v>
      </c>
      <c r="I894" s="10">
        <v>2406</v>
      </c>
      <c r="J894" s="5">
        <v>3250</v>
      </c>
    </row>
    <row r="895" spans="1:10" x14ac:dyDescent="0.25">
      <c r="A895" s="10">
        <v>1948</v>
      </c>
      <c r="B895" s="5">
        <v>100000</v>
      </c>
      <c r="I895" s="10">
        <v>2407</v>
      </c>
      <c r="J895" s="5">
        <v>22000</v>
      </c>
    </row>
    <row r="896" spans="1:10" x14ac:dyDescent="0.25">
      <c r="A896" s="10">
        <v>1949</v>
      </c>
      <c r="B896" s="5">
        <v>50000</v>
      </c>
      <c r="I896" s="10">
        <v>2408</v>
      </c>
      <c r="J896" s="5">
        <v>15000</v>
      </c>
    </row>
    <row r="897" spans="1:10" x14ac:dyDescent="0.25">
      <c r="A897" s="10">
        <v>1950</v>
      </c>
      <c r="B897" s="5">
        <v>48000</v>
      </c>
      <c r="I897" s="10">
        <v>2409</v>
      </c>
      <c r="J897" s="5">
        <v>25000</v>
      </c>
    </row>
    <row r="898" spans="1:10" x14ac:dyDescent="0.25">
      <c r="A898" s="10">
        <v>1951</v>
      </c>
      <c r="B898" s="5">
        <v>50000</v>
      </c>
      <c r="I898" s="10">
        <v>2410</v>
      </c>
      <c r="J898" s="5">
        <v>15000</v>
      </c>
    </row>
    <row r="899" spans="1:10" x14ac:dyDescent="0.25">
      <c r="A899" s="10">
        <v>1952</v>
      </c>
      <c r="B899" s="5">
        <v>35000</v>
      </c>
      <c r="I899" s="10">
        <v>2411</v>
      </c>
      <c r="J899" s="5">
        <v>25000</v>
      </c>
    </row>
    <row r="900" spans="1:10" x14ac:dyDescent="0.25">
      <c r="A900" s="10">
        <v>1953</v>
      </c>
      <c r="B900" s="5">
        <v>15000</v>
      </c>
      <c r="I900" s="10">
        <v>2412</v>
      </c>
      <c r="J900" s="5">
        <v>8000</v>
      </c>
    </row>
    <row r="901" spans="1:10" x14ac:dyDescent="0.25">
      <c r="A901" s="10">
        <v>1954</v>
      </c>
      <c r="B901" s="5">
        <v>50000</v>
      </c>
      <c r="I901" s="10">
        <v>2413</v>
      </c>
      <c r="J901" s="5">
        <v>3000</v>
      </c>
    </row>
    <row r="902" spans="1:10" x14ac:dyDescent="0.25">
      <c r="A902" s="10">
        <v>1955</v>
      </c>
      <c r="B902" s="5">
        <v>42000</v>
      </c>
      <c r="I902" s="10">
        <v>2414</v>
      </c>
      <c r="J902" s="5">
        <v>15000</v>
      </c>
    </row>
    <row r="903" spans="1:10" x14ac:dyDescent="0.25">
      <c r="A903" s="10">
        <v>1956</v>
      </c>
      <c r="B903" s="5">
        <v>60000</v>
      </c>
      <c r="I903" s="10">
        <v>2415</v>
      </c>
      <c r="J903" s="5">
        <v>60000</v>
      </c>
    </row>
    <row r="904" spans="1:10" x14ac:dyDescent="0.25">
      <c r="A904" s="10">
        <v>1957</v>
      </c>
      <c r="B904" s="5">
        <v>30000</v>
      </c>
      <c r="I904" s="10">
        <v>2416</v>
      </c>
      <c r="J904" s="5">
        <v>20000</v>
      </c>
    </row>
    <row r="905" spans="1:10" x14ac:dyDescent="0.25">
      <c r="A905" s="10">
        <v>1958</v>
      </c>
      <c r="B905" s="5">
        <v>7000</v>
      </c>
      <c r="I905" s="10">
        <v>2417</v>
      </c>
      <c r="J905" s="5">
        <v>1000</v>
      </c>
    </row>
    <row r="906" spans="1:10" x14ac:dyDescent="0.25">
      <c r="A906" s="10">
        <v>1959</v>
      </c>
      <c r="B906" s="5">
        <v>10000</v>
      </c>
      <c r="I906" s="10">
        <v>2418</v>
      </c>
      <c r="J906" s="5">
        <v>25000</v>
      </c>
    </row>
    <row r="907" spans="1:10" x14ac:dyDescent="0.25">
      <c r="A907" s="10">
        <v>1960</v>
      </c>
      <c r="B907" s="5">
        <v>70000</v>
      </c>
      <c r="I907" s="10">
        <v>2419</v>
      </c>
      <c r="J907" s="5">
        <v>3000</v>
      </c>
    </row>
    <row r="908" spans="1:10" x14ac:dyDescent="0.25">
      <c r="A908" s="10">
        <v>1961</v>
      </c>
      <c r="B908" s="5">
        <v>10000</v>
      </c>
      <c r="I908" s="10">
        <v>2420</v>
      </c>
      <c r="J908" s="5">
        <v>16870</v>
      </c>
    </row>
    <row r="909" spans="1:10" x14ac:dyDescent="0.25">
      <c r="A909" s="10">
        <v>1962</v>
      </c>
      <c r="B909" s="5">
        <v>10000</v>
      </c>
      <c r="I909" s="10">
        <v>2421</v>
      </c>
      <c r="J909" s="5">
        <v>6000</v>
      </c>
    </row>
    <row r="910" spans="1:10" x14ac:dyDescent="0.25">
      <c r="A910" s="10">
        <v>1963</v>
      </c>
      <c r="B910" s="5">
        <v>19000</v>
      </c>
      <c r="I910" s="10">
        <v>2422</v>
      </c>
      <c r="J910" s="5">
        <v>500</v>
      </c>
    </row>
    <row r="911" spans="1:10" x14ac:dyDescent="0.25">
      <c r="A911" s="10">
        <v>1964</v>
      </c>
      <c r="B911" s="5">
        <v>89200</v>
      </c>
      <c r="I911" s="10">
        <v>2423</v>
      </c>
      <c r="J911" s="5">
        <v>60000</v>
      </c>
    </row>
    <row r="912" spans="1:10" x14ac:dyDescent="0.25">
      <c r="A912" s="10">
        <v>1965</v>
      </c>
      <c r="B912" s="5">
        <v>5000</v>
      </c>
      <c r="I912" s="10">
        <v>2424</v>
      </c>
      <c r="J912" s="5">
        <v>25000</v>
      </c>
    </row>
    <row r="913" spans="1:10" x14ac:dyDescent="0.25">
      <c r="A913" s="10">
        <v>1966</v>
      </c>
      <c r="B913" s="5">
        <v>100000</v>
      </c>
      <c r="I913" s="10">
        <v>2425</v>
      </c>
      <c r="J913" s="5">
        <v>3500</v>
      </c>
    </row>
    <row r="914" spans="1:10" x14ac:dyDescent="0.25">
      <c r="A914" s="10">
        <v>1967</v>
      </c>
      <c r="B914" s="5">
        <v>20000</v>
      </c>
      <c r="I914" s="10">
        <v>2426</v>
      </c>
      <c r="J914" s="5">
        <v>20000</v>
      </c>
    </row>
    <row r="915" spans="1:10" x14ac:dyDescent="0.25">
      <c r="A915" s="10">
        <v>1968</v>
      </c>
      <c r="B915" s="5">
        <v>50000</v>
      </c>
      <c r="I915" s="10">
        <v>2427</v>
      </c>
      <c r="J915" s="5">
        <v>50000</v>
      </c>
    </row>
    <row r="916" spans="1:10" x14ac:dyDescent="0.25">
      <c r="A916" s="10">
        <v>1969</v>
      </c>
      <c r="B916" s="5">
        <v>20000</v>
      </c>
      <c r="I916" s="10">
        <v>2428</v>
      </c>
      <c r="J916" s="5">
        <v>35000</v>
      </c>
    </row>
    <row r="917" spans="1:10" x14ac:dyDescent="0.25">
      <c r="A917" s="10">
        <v>1970</v>
      </c>
      <c r="B917" s="5">
        <v>5000</v>
      </c>
      <c r="I917" s="10">
        <v>2429</v>
      </c>
      <c r="J917" s="5">
        <v>140000</v>
      </c>
    </row>
    <row r="918" spans="1:10" x14ac:dyDescent="0.25">
      <c r="A918" s="10">
        <v>1971</v>
      </c>
      <c r="B918" s="5">
        <v>400000</v>
      </c>
      <c r="I918" s="10">
        <v>2430</v>
      </c>
      <c r="J918" s="5">
        <v>3000</v>
      </c>
    </row>
    <row r="919" spans="1:10" x14ac:dyDescent="0.25">
      <c r="A919" s="10">
        <v>1972</v>
      </c>
      <c r="B919" s="5">
        <v>2500</v>
      </c>
      <c r="I919" s="10">
        <v>2431</v>
      </c>
      <c r="J919" s="5">
        <v>100000</v>
      </c>
    </row>
    <row r="920" spans="1:10" x14ac:dyDescent="0.25">
      <c r="A920" s="10">
        <v>1973</v>
      </c>
      <c r="B920" s="5">
        <v>198000</v>
      </c>
      <c r="I920" s="10">
        <v>2432</v>
      </c>
      <c r="J920" s="5">
        <v>14000</v>
      </c>
    </row>
    <row r="921" spans="1:10" x14ac:dyDescent="0.25">
      <c r="A921" s="10">
        <v>1974</v>
      </c>
      <c r="B921" s="5">
        <v>20000</v>
      </c>
      <c r="I921" s="10">
        <v>2433</v>
      </c>
      <c r="J921" s="5">
        <v>10000</v>
      </c>
    </row>
    <row r="922" spans="1:10" x14ac:dyDescent="0.25">
      <c r="A922" s="10">
        <v>1975</v>
      </c>
      <c r="B922" s="5">
        <v>16000</v>
      </c>
      <c r="I922" s="10">
        <v>2434</v>
      </c>
      <c r="J922" s="5">
        <v>20000</v>
      </c>
    </row>
    <row r="923" spans="1:10" x14ac:dyDescent="0.25">
      <c r="A923" s="10">
        <v>1976</v>
      </c>
      <c r="B923" s="5">
        <v>4000</v>
      </c>
      <c r="I923" s="10">
        <v>2435</v>
      </c>
      <c r="J923" s="5">
        <v>250000</v>
      </c>
    </row>
    <row r="924" spans="1:10" x14ac:dyDescent="0.25">
      <c r="A924" s="10">
        <v>1977</v>
      </c>
      <c r="B924" s="5">
        <v>50000</v>
      </c>
      <c r="I924" s="10">
        <v>2436</v>
      </c>
      <c r="J924" s="5">
        <v>117000</v>
      </c>
    </row>
    <row r="925" spans="1:10" x14ac:dyDescent="0.25">
      <c r="A925" s="10">
        <v>1978</v>
      </c>
      <c r="B925" s="5">
        <v>50000</v>
      </c>
      <c r="I925" s="10">
        <v>2437</v>
      </c>
      <c r="J925" s="5">
        <v>8000</v>
      </c>
    </row>
    <row r="926" spans="1:10" x14ac:dyDescent="0.25">
      <c r="A926" s="10">
        <v>1979</v>
      </c>
      <c r="B926" s="5">
        <v>200000</v>
      </c>
      <c r="I926" s="10">
        <v>2438</v>
      </c>
      <c r="J926" s="5">
        <v>15000</v>
      </c>
    </row>
    <row r="927" spans="1:10" x14ac:dyDescent="0.25">
      <c r="A927" s="10">
        <v>1980</v>
      </c>
      <c r="B927" s="5">
        <v>50000</v>
      </c>
      <c r="I927" s="10">
        <v>2439</v>
      </c>
      <c r="J927" s="5">
        <v>10000</v>
      </c>
    </row>
    <row r="928" spans="1:10" x14ac:dyDescent="0.25">
      <c r="A928" s="10">
        <v>2001</v>
      </c>
      <c r="B928" s="5">
        <v>55000</v>
      </c>
      <c r="I928" s="10">
        <v>2440</v>
      </c>
      <c r="J928" s="5">
        <v>5000</v>
      </c>
    </row>
    <row r="929" spans="1:10" x14ac:dyDescent="0.25">
      <c r="A929" s="10">
        <v>2002</v>
      </c>
      <c r="B929" s="5">
        <v>50000</v>
      </c>
      <c r="I929" s="10">
        <v>2501</v>
      </c>
      <c r="J929" s="5">
        <v>11000</v>
      </c>
    </row>
    <row r="930" spans="1:10" x14ac:dyDescent="0.25">
      <c r="A930" s="10">
        <v>2003</v>
      </c>
      <c r="B930" s="5">
        <v>500</v>
      </c>
      <c r="I930" s="10">
        <v>2502</v>
      </c>
      <c r="J930" s="5">
        <v>110000</v>
      </c>
    </row>
    <row r="931" spans="1:10" x14ac:dyDescent="0.25">
      <c r="A931" s="10">
        <v>2004</v>
      </c>
      <c r="B931" s="5">
        <v>50000</v>
      </c>
      <c r="I931" s="10">
        <v>2503</v>
      </c>
      <c r="J931" s="5">
        <v>10000</v>
      </c>
    </row>
    <row r="932" spans="1:10" x14ac:dyDescent="0.25">
      <c r="A932" s="10">
        <v>2005</v>
      </c>
      <c r="B932" s="5">
        <v>30000</v>
      </c>
      <c r="I932" s="10">
        <v>2504</v>
      </c>
      <c r="J932" s="5">
        <v>35000</v>
      </c>
    </row>
    <row r="933" spans="1:10" x14ac:dyDescent="0.25">
      <c r="A933" s="10">
        <v>2006</v>
      </c>
      <c r="B933" s="5">
        <v>50000</v>
      </c>
      <c r="I933" s="10">
        <v>2505</v>
      </c>
      <c r="J933" s="5">
        <v>7000</v>
      </c>
    </row>
    <row r="934" spans="1:10" x14ac:dyDescent="0.25">
      <c r="A934" s="10">
        <v>2007</v>
      </c>
      <c r="B934" s="5">
        <v>10000</v>
      </c>
      <c r="I934" s="10">
        <v>2506</v>
      </c>
      <c r="J934" s="5">
        <v>5000</v>
      </c>
    </row>
    <row r="935" spans="1:10" x14ac:dyDescent="0.25">
      <c r="A935" s="10">
        <v>2008</v>
      </c>
      <c r="B935" s="5">
        <v>1570.79</v>
      </c>
      <c r="I935" s="10">
        <v>2507</v>
      </c>
      <c r="J935" s="5">
        <v>42850</v>
      </c>
    </row>
    <row r="936" spans="1:10" x14ac:dyDescent="0.25">
      <c r="A936" s="10">
        <v>2009</v>
      </c>
      <c r="B936" s="5">
        <v>50000</v>
      </c>
      <c r="I936" s="10">
        <v>2508</v>
      </c>
      <c r="J936" s="5">
        <v>20000</v>
      </c>
    </row>
    <row r="937" spans="1:10" x14ac:dyDescent="0.25">
      <c r="A937" s="10">
        <v>2010</v>
      </c>
      <c r="B937" s="5">
        <v>30000</v>
      </c>
      <c r="I937" s="10">
        <v>2509</v>
      </c>
      <c r="J937" s="5">
        <v>95000</v>
      </c>
    </row>
    <row r="938" spans="1:10" x14ac:dyDescent="0.25">
      <c r="A938" s="10">
        <v>2011</v>
      </c>
      <c r="B938" s="5">
        <v>50000</v>
      </c>
      <c r="I938" s="10">
        <v>2510</v>
      </c>
      <c r="J938" s="5">
        <v>50000</v>
      </c>
    </row>
    <row r="939" spans="1:10" x14ac:dyDescent="0.25">
      <c r="A939" s="10">
        <v>2012</v>
      </c>
      <c r="B939" s="5">
        <v>5000</v>
      </c>
      <c r="I939" s="10">
        <v>2511</v>
      </c>
      <c r="J939" s="5">
        <v>100000</v>
      </c>
    </row>
    <row r="940" spans="1:10" x14ac:dyDescent="0.25">
      <c r="A940" s="10">
        <v>2013</v>
      </c>
      <c r="B940" s="5">
        <v>160000</v>
      </c>
      <c r="I940" s="10">
        <v>2512</v>
      </c>
      <c r="J940" s="5">
        <v>1150</v>
      </c>
    </row>
    <row r="941" spans="1:10" x14ac:dyDescent="0.25">
      <c r="A941" s="10">
        <v>2014</v>
      </c>
      <c r="B941" s="5">
        <v>30000</v>
      </c>
      <c r="I941" s="10">
        <v>2513</v>
      </c>
      <c r="J941" s="5">
        <v>180000</v>
      </c>
    </row>
    <row r="942" spans="1:10" x14ac:dyDescent="0.25">
      <c r="A942" s="10">
        <v>2015</v>
      </c>
      <c r="B942" s="5">
        <v>7200</v>
      </c>
      <c r="I942" s="10">
        <v>2514</v>
      </c>
      <c r="J942" s="5">
        <v>12000</v>
      </c>
    </row>
    <row r="943" spans="1:10" x14ac:dyDescent="0.25">
      <c r="A943" s="10">
        <v>2016</v>
      </c>
      <c r="B943" s="5">
        <v>10000</v>
      </c>
      <c r="I943" s="10">
        <v>2515</v>
      </c>
      <c r="J943" s="5">
        <v>5000</v>
      </c>
    </row>
    <row r="944" spans="1:10" x14ac:dyDescent="0.25">
      <c r="A944" s="10">
        <v>2017</v>
      </c>
      <c r="B944" s="5">
        <v>25000</v>
      </c>
      <c r="I944" s="10">
        <v>2516</v>
      </c>
      <c r="J944" s="5">
        <v>22000</v>
      </c>
    </row>
    <row r="945" spans="1:10" x14ac:dyDescent="0.25">
      <c r="A945" s="10">
        <v>2018</v>
      </c>
      <c r="B945" s="5">
        <v>65000</v>
      </c>
      <c r="I945" s="10">
        <v>2517</v>
      </c>
      <c r="J945" s="5">
        <v>18000</v>
      </c>
    </row>
    <row r="946" spans="1:10" x14ac:dyDescent="0.25">
      <c r="A946" s="10">
        <v>2019</v>
      </c>
      <c r="B946" s="5">
        <v>40000</v>
      </c>
      <c r="I946" s="10">
        <v>2518</v>
      </c>
      <c r="J946" s="5">
        <v>5000</v>
      </c>
    </row>
    <row r="947" spans="1:10" x14ac:dyDescent="0.25">
      <c r="A947" s="10">
        <v>2020</v>
      </c>
      <c r="B947" s="5">
        <v>1500</v>
      </c>
      <c r="I947" s="10">
        <v>2519</v>
      </c>
      <c r="J947" s="5">
        <v>150000</v>
      </c>
    </row>
    <row r="948" spans="1:10" x14ac:dyDescent="0.25">
      <c r="A948" s="10">
        <v>2021</v>
      </c>
      <c r="B948" s="5">
        <v>5000</v>
      </c>
      <c r="I948" s="10">
        <v>2520</v>
      </c>
      <c r="J948" s="5">
        <v>100000</v>
      </c>
    </row>
    <row r="949" spans="1:10" x14ac:dyDescent="0.25">
      <c r="A949" s="10">
        <v>2022</v>
      </c>
      <c r="B949" s="5">
        <v>100000</v>
      </c>
      <c r="I949" s="10">
        <v>2581</v>
      </c>
      <c r="J949" s="5">
        <v>5000</v>
      </c>
    </row>
    <row r="950" spans="1:10" x14ac:dyDescent="0.25">
      <c r="A950" s="10">
        <v>2023</v>
      </c>
      <c r="B950" s="5">
        <v>100000</v>
      </c>
      <c r="I950" s="10">
        <v>2582</v>
      </c>
      <c r="J950" s="5">
        <v>90000</v>
      </c>
    </row>
    <row r="951" spans="1:10" x14ac:dyDescent="0.25">
      <c r="A951" s="10">
        <v>2024</v>
      </c>
      <c r="B951" s="5">
        <v>4000</v>
      </c>
      <c r="I951" s="10">
        <v>2583</v>
      </c>
      <c r="J951" s="5">
        <v>1000</v>
      </c>
    </row>
    <row r="952" spans="1:10" x14ac:dyDescent="0.25">
      <c r="A952" s="10">
        <v>2025</v>
      </c>
      <c r="B952" s="5">
        <v>80000</v>
      </c>
      <c r="I952" s="10">
        <v>2584</v>
      </c>
      <c r="J952" s="5">
        <v>10000</v>
      </c>
    </row>
    <row r="953" spans="1:10" x14ac:dyDescent="0.25">
      <c r="A953" s="10">
        <v>2026</v>
      </c>
      <c r="B953" s="5">
        <v>25000</v>
      </c>
      <c r="I953" s="10">
        <v>2585</v>
      </c>
      <c r="J953" s="5">
        <v>30000</v>
      </c>
    </row>
    <row r="954" spans="1:10" x14ac:dyDescent="0.25">
      <c r="A954" s="10">
        <v>2027</v>
      </c>
      <c r="B954" s="5">
        <v>100000</v>
      </c>
      <c r="I954" s="10">
        <v>2586</v>
      </c>
      <c r="J954" s="5">
        <v>3000</v>
      </c>
    </row>
    <row r="955" spans="1:10" x14ac:dyDescent="0.25">
      <c r="A955" s="10">
        <v>2028</v>
      </c>
      <c r="B955" s="5">
        <v>3000</v>
      </c>
      <c r="I955" s="10">
        <v>2587</v>
      </c>
      <c r="J955" s="5">
        <v>50000</v>
      </c>
    </row>
    <row r="956" spans="1:10" x14ac:dyDescent="0.25">
      <c r="A956" s="10">
        <v>2029</v>
      </c>
      <c r="B956" s="5">
        <v>2500</v>
      </c>
      <c r="I956" s="10">
        <v>2588</v>
      </c>
      <c r="J956" s="5">
        <v>6000</v>
      </c>
    </row>
    <row r="957" spans="1:10" x14ac:dyDescent="0.25">
      <c r="A957" s="10">
        <v>2030</v>
      </c>
      <c r="B957" s="5">
        <v>32768</v>
      </c>
      <c r="I957" s="10">
        <v>2589</v>
      </c>
      <c r="J957" s="5">
        <v>50000</v>
      </c>
    </row>
    <row r="958" spans="1:10" x14ac:dyDescent="0.25">
      <c r="A958" s="10">
        <v>2031</v>
      </c>
      <c r="B958" s="5">
        <v>50000</v>
      </c>
      <c r="I958" s="10">
        <v>2590</v>
      </c>
      <c r="J958" s="5">
        <v>3000</v>
      </c>
    </row>
    <row r="959" spans="1:10" x14ac:dyDescent="0.25">
      <c r="A959" s="10">
        <v>2032</v>
      </c>
      <c r="B959" s="5">
        <v>25000</v>
      </c>
      <c r="I959" s="10">
        <v>2591</v>
      </c>
      <c r="J959" s="5">
        <v>1500</v>
      </c>
    </row>
    <row r="960" spans="1:10" x14ac:dyDescent="0.25">
      <c r="A960" s="10">
        <v>2033</v>
      </c>
      <c r="B960" s="5">
        <v>25000</v>
      </c>
      <c r="I960" s="10">
        <v>2592</v>
      </c>
      <c r="J960" s="5">
        <v>30000</v>
      </c>
    </row>
    <row r="961" spans="1:10" x14ac:dyDescent="0.25">
      <c r="A961" s="10">
        <v>2034</v>
      </c>
      <c r="B961" s="5">
        <v>78000</v>
      </c>
      <c r="I961" s="10">
        <v>2593</v>
      </c>
      <c r="J961" s="5">
        <v>10000</v>
      </c>
    </row>
    <row r="962" spans="1:10" x14ac:dyDescent="0.25">
      <c r="A962" s="10">
        <v>2035</v>
      </c>
      <c r="B962" s="5">
        <v>80000</v>
      </c>
      <c r="I962" s="10">
        <v>2594</v>
      </c>
      <c r="J962" s="5">
        <v>80000</v>
      </c>
    </row>
    <row r="963" spans="1:10" x14ac:dyDescent="0.25">
      <c r="A963" s="10">
        <v>2036</v>
      </c>
      <c r="B963" s="5">
        <v>30000</v>
      </c>
      <c r="I963" s="10">
        <v>2595</v>
      </c>
      <c r="J963" s="5">
        <v>15000</v>
      </c>
    </row>
    <row r="964" spans="1:10" x14ac:dyDescent="0.25">
      <c r="A964" s="10">
        <v>2037</v>
      </c>
      <c r="B964" s="5">
        <v>10000</v>
      </c>
      <c r="I964" s="10">
        <v>2596</v>
      </c>
      <c r="J964" s="5">
        <v>35000</v>
      </c>
    </row>
    <row r="965" spans="1:10" x14ac:dyDescent="0.25">
      <c r="A965" s="10">
        <v>2038</v>
      </c>
      <c r="B965" s="5">
        <v>8000</v>
      </c>
      <c r="I965" s="10">
        <v>2597</v>
      </c>
      <c r="J965" s="5">
        <v>1500</v>
      </c>
    </row>
    <row r="966" spans="1:10" x14ac:dyDescent="0.25">
      <c r="A966" s="10">
        <v>2039</v>
      </c>
      <c r="B966" s="5">
        <v>125000</v>
      </c>
      <c r="I966" s="10">
        <v>2598</v>
      </c>
      <c r="J966" s="5">
        <v>3000</v>
      </c>
    </row>
    <row r="967" spans="1:10" x14ac:dyDescent="0.25">
      <c r="A967" s="10">
        <v>2040</v>
      </c>
      <c r="B967" s="5">
        <v>3000</v>
      </c>
      <c r="I967" s="10">
        <v>2599</v>
      </c>
      <c r="J967" s="5">
        <v>9041</v>
      </c>
    </row>
    <row r="968" spans="1:10" x14ac:dyDescent="0.25">
      <c r="A968" s="10">
        <v>2041</v>
      </c>
      <c r="B968" s="5">
        <v>9500</v>
      </c>
      <c r="I968" s="10">
        <v>2600</v>
      </c>
      <c r="J968" s="5">
        <v>50000</v>
      </c>
    </row>
    <row r="969" spans="1:10" x14ac:dyDescent="0.25">
      <c r="A969" s="10">
        <v>2042</v>
      </c>
      <c r="B969" s="5">
        <v>10000</v>
      </c>
      <c r="I969" s="10">
        <v>2641</v>
      </c>
      <c r="J969" s="5">
        <v>1500</v>
      </c>
    </row>
    <row r="970" spans="1:10" x14ac:dyDescent="0.25">
      <c r="A970" s="10">
        <v>2043</v>
      </c>
      <c r="B970" s="5">
        <v>1385</v>
      </c>
      <c r="I970" s="10">
        <v>2642</v>
      </c>
      <c r="J970" s="5">
        <v>500000</v>
      </c>
    </row>
    <row r="971" spans="1:10" x14ac:dyDescent="0.25">
      <c r="A971" s="10">
        <v>2044</v>
      </c>
      <c r="B971" s="5">
        <v>15000</v>
      </c>
      <c r="I971" s="10">
        <v>2670</v>
      </c>
      <c r="J971" s="5">
        <v>38888</v>
      </c>
    </row>
    <row r="972" spans="1:10" x14ac:dyDescent="0.25">
      <c r="A972" s="10">
        <v>2045</v>
      </c>
      <c r="B972" s="5">
        <v>4900</v>
      </c>
      <c r="I972" s="10">
        <v>2671</v>
      </c>
      <c r="J972" s="5">
        <v>25000</v>
      </c>
    </row>
    <row r="973" spans="1:10" x14ac:dyDescent="0.25">
      <c r="A973" s="10">
        <v>2046</v>
      </c>
      <c r="B973" s="5">
        <v>10000</v>
      </c>
      <c r="I973" s="10">
        <v>2672</v>
      </c>
      <c r="J973" s="5">
        <v>10000</v>
      </c>
    </row>
    <row r="974" spans="1:10" x14ac:dyDescent="0.25">
      <c r="A974" s="10">
        <v>2047</v>
      </c>
      <c r="B974" s="5">
        <v>98000</v>
      </c>
      <c r="I974" s="10">
        <v>2673</v>
      </c>
      <c r="J974" s="5">
        <v>40000</v>
      </c>
    </row>
    <row r="975" spans="1:10" x14ac:dyDescent="0.25">
      <c r="A975" s="10">
        <v>2048</v>
      </c>
      <c r="B975" s="5">
        <v>85000</v>
      </c>
      <c r="I975" s="10">
        <v>2674</v>
      </c>
      <c r="J975" s="5">
        <v>35000</v>
      </c>
    </row>
    <row r="976" spans="1:10" x14ac:dyDescent="0.25">
      <c r="A976" s="10">
        <v>2049</v>
      </c>
      <c r="B976" s="5">
        <v>50000</v>
      </c>
      <c r="I976" s="10">
        <v>2675</v>
      </c>
      <c r="J976" s="5">
        <v>25000</v>
      </c>
    </row>
    <row r="977" spans="1:10" x14ac:dyDescent="0.25">
      <c r="A977" s="10">
        <v>2050</v>
      </c>
      <c r="B977" s="5">
        <v>10000</v>
      </c>
      <c r="I977" s="10">
        <v>2676</v>
      </c>
      <c r="J977" s="5">
        <v>2100</v>
      </c>
    </row>
    <row r="978" spans="1:10" x14ac:dyDescent="0.25">
      <c r="A978" s="10">
        <v>2051</v>
      </c>
      <c r="B978" s="5">
        <v>8000</v>
      </c>
      <c r="I978" s="10">
        <v>2677</v>
      </c>
      <c r="J978" s="5">
        <v>19500</v>
      </c>
    </row>
    <row r="979" spans="1:10" x14ac:dyDescent="0.25">
      <c r="A979" s="10">
        <v>2052</v>
      </c>
      <c r="B979" s="5">
        <v>50000</v>
      </c>
      <c r="I979" s="10">
        <v>2678</v>
      </c>
      <c r="J979" s="5">
        <v>8000000</v>
      </c>
    </row>
    <row r="980" spans="1:10" x14ac:dyDescent="0.25">
      <c r="A980" s="10">
        <v>2053</v>
      </c>
      <c r="B980" s="5">
        <v>5000</v>
      </c>
      <c r="I980" s="10">
        <v>2679</v>
      </c>
      <c r="J980" s="5">
        <v>40000</v>
      </c>
    </row>
    <row r="981" spans="1:10" x14ac:dyDescent="0.25">
      <c r="A981" s="10">
        <v>2054</v>
      </c>
      <c r="B981" s="5">
        <v>35000</v>
      </c>
      <c r="I981" s="10">
        <v>2680</v>
      </c>
      <c r="J981" s="5">
        <v>32000</v>
      </c>
    </row>
    <row r="982" spans="1:10" x14ac:dyDescent="0.25">
      <c r="A982" s="10">
        <v>2055</v>
      </c>
      <c r="B982" s="5">
        <v>6000</v>
      </c>
      <c r="I982" s="10">
        <v>2681</v>
      </c>
      <c r="J982" s="5">
        <v>8000</v>
      </c>
    </row>
    <row r="983" spans="1:10" x14ac:dyDescent="0.25">
      <c r="A983" s="10">
        <v>2056</v>
      </c>
      <c r="B983" s="5">
        <v>50000</v>
      </c>
      <c r="I983" s="10">
        <v>2682</v>
      </c>
      <c r="J983" s="5">
        <v>6000</v>
      </c>
    </row>
    <row r="984" spans="1:10" x14ac:dyDescent="0.25">
      <c r="A984" s="10">
        <v>2057</v>
      </c>
      <c r="B984" s="5">
        <v>15000</v>
      </c>
      <c r="I984" s="10">
        <v>2683</v>
      </c>
      <c r="J984" s="5">
        <v>15000</v>
      </c>
    </row>
    <row r="985" spans="1:10" x14ac:dyDescent="0.25">
      <c r="A985" s="10">
        <v>2058</v>
      </c>
      <c r="B985" s="5">
        <v>2560</v>
      </c>
      <c r="I985" s="10">
        <v>2684</v>
      </c>
      <c r="J985" s="5">
        <v>70000</v>
      </c>
    </row>
    <row r="986" spans="1:10" x14ac:dyDescent="0.25">
      <c r="A986" s="10">
        <v>2059</v>
      </c>
      <c r="B986" s="5">
        <v>30000</v>
      </c>
      <c r="I986" s="10">
        <v>2685</v>
      </c>
      <c r="J986" s="5">
        <v>50000</v>
      </c>
    </row>
    <row r="987" spans="1:10" x14ac:dyDescent="0.25">
      <c r="A987" s="10">
        <v>2060</v>
      </c>
      <c r="B987" s="5">
        <v>25000</v>
      </c>
      <c r="I987" s="10">
        <v>2686</v>
      </c>
      <c r="J987" s="5">
        <v>30000</v>
      </c>
    </row>
    <row r="988" spans="1:10" x14ac:dyDescent="0.25">
      <c r="A988" s="10">
        <v>2061</v>
      </c>
      <c r="B988" s="5">
        <v>5000</v>
      </c>
      <c r="I988" s="10">
        <v>2687</v>
      </c>
      <c r="J988" s="5">
        <v>15000</v>
      </c>
    </row>
    <row r="989" spans="1:10" x14ac:dyDescent="0.25">
      <c r="A989" s="10">
        <v>2062</v>
      </c>
      <c r="B989" s="5">
        <v>100000</v>
      </c>
      <c r="I989" s="10">
        <v>2688</v>
      </c>
      <c r="J989" s="5">
        <v>50000</v>
      </c>
    </row>
    <row r="990" spans="1:10" x14ac:dyDescent="0.25">
      <c r="A990" s="10">
        <v>2063</v>
      </c>
      <c r="B990" s="5">
        <v>4000</v>
      </c>
      <c r="I990" s="10">
        <v>2689</v>
      </c>
      <c r="J990" s="5">
        <v>35000</v>
      </c>
    </row>
    <row r="991" spans="1:10" x14ac:dyDescent="0.25">
      <c r="A991" s="10">
        <v>2064</v>
      </c>
      <c r="B991" s="5">
        <v>261962</v>
      </c>
      <c r="I991" s="10">
        <v>2690</v>
      </c>
      <c r="J991" s="5">
        <v>80000</v>
      </c>
    </row>
    <row r="992" spans="1:10" x14ac:dyDescent="0.25">
      <c r="A992" s="10">
        <v>2065</v>
      </c>
      <c r="B992" s="5">
        <v>40000</v>
      </c>
      <c r="I992" s="10">
        <v>2691</v>
      </c>
      <c r="J992" s="5">
        <v>65000</v>
      </c>
    </row>
    <row r="993" spans="1:10" x14ac:dyDescent="0.25">
      <c r="A993" s="10">
        <v>2066</v>
      </c>
      <c r="B993" s="5">
        <v>2000</v>
      </c>
      <c r="I993" s="10">
        <v>2692</v>
      </c>
      <c r="J993" s="5">
        <v>3500</v>
      </c>
    </row>
    <row r="994" spans="1:10" x14ac:dyDescent="0.25">
      <c r="A994" s="10">
        <v>2067</v>
      </c>
      <c r="B994" s="5">
        <v>495</v>
      </c>
      <c r="I994" s="10">
        <v>2693</v>
      </c>
      <c r="J994" s="5">
        <v>5000</v>
      </c>
    </row>
    <row r="995" spans="1:10" x14ac:dyDescent="0.25">
      <c r="A995" s="10">
        <v>2068</v>
      </c>
      <c r="B995" s="5">
        <v>25000</v>
      </c>
      <c r="I995" s="10">
        <v>2694</v>
      </c>
      <c r="J995" s="5">
        <v>30000</v>
      </c>
    </row>
    <row r="996" spans="1:10" x14ac:dyDescent="0.25">
      <c r="A996" s="10">
        <v>2069</v>
      </c>
      <c r="B996" s="5">
        <v>50000</v>
      </c>
      <c r="I996" s="10">
        <v>2695</v>
      </c>
      <c r="J996" s="5">
        <v>15000</v>
      </c>
    </row>
    <row r="997" spans="1:10" x14ac:dyDescent="0.25">
      <c r="A997" s="10">
        <v>2070</v>
      </c>
      <c r="B997" s="5">
        <v>125000</v>
      </c>
      <c r="I997" s="10">
        <v>2696</v>
      </c>
      <c r="J997" s="5">
        <v>60000</v>
      </c>
    </row>
    <row r="998" spans="1:10" x14ac:dyDescent="0.25">
      <c r="A998" s="10">
        <v>2071</v>
      </c>
      <c r="B998" s="5">
        <v>20000</v>
      </c>
      <c r="I998" s="10">
        <v>2697</v>
      </c>
      <c r="J998" s="5">
        <v>23000</v>
      </c>
    </row>
    <row r="999" spans="1:10" x14ac:dyDescent="0.25">
      <c r="A999" s="10">
        <v>2072</v>
      </c>
      <c r="B999" s="5">
        <v>71500</v>
      </c>
      <c r="I999" s="10">
        <v>2698</v>
      </c>
      <c r="J999" s="5">
        <v>8000</v>
      </c>
    </row>
    <row r="1000" spans="1:10" x14ac:dyDescent="0.25">
      <c r="A1000" s="10">
        <v>2073</v>
      </c>
      <c r="B1000" s="5">
        <v>100000</v>
      </c>
      <c r="I1000" s="10">
        <v>2699</v>
      </c>
      <c r="J1000" s="5">
        <v>2</v>
      </c>
    </row>
    <row r="1001" spans="1:10" x14ac:dyDescent="0.25">
      <c r="A1001" s="10">
        <v>2074</v>
      </c>
      <c r="B1001" s="5">
        <v>600</v>
      </c>
      <c r="I1001" s="10">
        <v>2700</v>
      </c>
      <c r="J1001" s="5">
        <v>9999</v>
      </c>
    </row>
    <row r="1002" spans="1:10" x14ac:dyDescent="0.25">
      <c r="A1002" s="10">
        <v>2075</v>
      </c>
      <c r="B1002" s="5">
        <v>9999</v>
      </c>
      <c r="I1002" s="10">
        <v>2741</v>
      </c>
      <c r="J1002" s="5">
        <v>8000</v>
      </c>
    </row>
    <row r="1003" spans="1:10" x14ac:dyDescent="0.25">
      <c r="A1003" s="10">
        <v>2076</v>
      </c>
      <c r="B1003" s="5">
        <v>179000</v>
      </c>
      <c r="I1003" s="10">
        <v>2742</v>
      </c>
      <c r="J1003" s="5">
        <v>2500</v>
      </c>
    </row>
    <row r="1004" spans="1:10" x14ac:dyDescent="0.25">
      <c r="A1004" s="10">
        <v>2077</v>
      </c>
      <c r="B1004" s="5">
        <v>50000</v>
      </c>
      <c r="I1004" s="10">
        <v>2743</v>
      </c>
      <c r="J1004" s="5">
        <v>5999</v>
      </c>
    </row>
    <row r="1005" spans="1:10" x14ac:dyDescent="0.25">
      <c r="A1005" s="10">
        <v>2078</v>
      </c>
      <c r="B1005" s="5">
        <v>20000</v>
      </c>
      <c r="I1005" s="10">
        <v>2744</v>
      </c>
      <c r="J1005" s="5">
        <v>16000</v>
      </c>
    </row>
    <row r="1006" spans="1:10" x14ac:dyDescent="0.25">
      <c r="A1006" s="10">
        <v>2079</v>
      </c>
      <c r="B1006" s="5">
        <v>10000</v>
      </c>
      <c r="I1006" s="10">
        <v>2745</v>
      </c>
      <c r="J1006" s="5">
        <v>8000</v>
      </c>
    </row>
    <row r="1007" spans="1:10" x14ac:dyDescent="0.25">
      <c r="A1007" s="10">
        <v>2080</v>
      </c>
      <c r="B1007" s="5">
        <v>1000</v>
      </c>
      <c r="I1007" s="10">
        <v>2746</v>
      </c>
      <c r="J1007" s="5">
        <v>3000</v>
      </c>
    </row>
    <row r="1008" spans="1:10" x14ac:dyDescent="0.25">
      <c r="A1008" s="10">
        <v>2081</v>
      </c>
      <c r="B1008" s="5">
        <v>3500</v>
      </c>
      <c r="I1008" s="10">
        <v>2747</v>
      </c>
      <c r="J1008" s="5">
        <v>500</v>
      </c>
    </row>
    <row r="1009" spans="1:10" x14ac:dyDescent="0.25">
      <c r="A1009" s="10">
        <v>2082</v>
      </c>
      <c r="B1009" s="5">
        <v>1500</v>
      </c>
      <c r="I1009" s="10">
        <v>2748</v>
      </c>
      <c r="J1009" s="5">
        <v>5000</v>
      </c>
    </row>
    <row r="1010" spans="1:10" x14ac:dyDescent="0.25">
      <c r="A1010" s="10">
        <v>2083</v>
      </c>
      <c r="B1010" s="5">
        <v>750</v>
      </c>
      <c r="I1010" s="10">
        <v>2749</v>
      </c>
      <c r="J1010" s="5">
        <v>10000</v>
      </c>
    </row>
    <row r="1011" spans="1:10" x14ac:dyDescent="0.25">
      <c r="A1011" s="10">
        <v>2084</v>
      </c>
      <c r="B1011" s="5">
        <v>3000</v>
      </c>
      <c r="I1011" s="10">
        <v>2750</v>
      </c>
      <c r="J1011" s="5">
        <v>1999</v>
      </c>
    </row>
    <row r="1012" spans="1:10" x14ac:dyDescent="0.25">
      <c r="A1012" s="10">
        <v>2085</v>
      </c>
      <c r="B1012" s="5">
        <v>6000</v>
      </c>
      <c r="I1012" s="10">
        <v>2751</v>
      </c>
      <c r="J1012" s="5">
        <v>3274</v>
      </c>
    </row>
    <row r="1013" spans="1:10" x14ac:dyDescent="0.25">
      <c r="A1013" s="10">
        <v>2086</v>
      </c>
      <c r="B1013" s="5">
        <v>4000</v>
      </c>
      <c r="I1013" s="10">
        <v>2752</v>
      </c>
      <c r="J1013" s="5">
        <v>4800</v>
      </c>
    </row>
    <row r="1014" spans="1:10" x14ac:dyDescent="0.25">
      <c r="A1014" s="10">
        <v>2087</v>
      </c>
      <c r="B1014" s="5">
        <v>1500</v>
      </c>
      <c r="I1014" s="10">
        <v>2753</v>
      </c>
      <c r="J1014" s="5">
        <v>2000</v>
      </c>
    </row>
    <row r="1015" spans="1:10" x14ac:dyDescent="0.25">
      <c r="A1015" s="10">
        <v>2088</v>
      </c>
      <c r="B1015" s="5">
        <v>3000</v>
      </c>
      <c r="I1015" s="10">
        <v>2754</v>
      </c>
      <c r="J1015" s="5">
        <v>10000</v>
      </c>
    </row>
    <row r="1016" spans="1:10" x14ac:dyDescent="0.25">
      <c r="A1016" s="10">
        <v>2089</v>
      </c>
      <c r="B1016" s="5">
        <v>2500</v>
      </c>
      <c r="I1016" s="10">
        <v>2755</v>
      </c>
      <c r="J1016" s="5">
        <v>500</v>
      </c>
    </row>
    <row r="1017" spans="1:10" x14ac:dyDescent="0.25">
      <c r="A1017" s="10">
        <v>2090</v>
      </c>
      <c r="B1017" s="5">
        <v>8000</v>
      </c>
      <c r="I1017" s="10">
        <v>2756</v>
      </c>
      <c r="J1017" s="5">
        <v>10000</v>
      </c>
    </row>
    <row r="1018" spans="1:10" x14ac:dyDescent="0.25">
      <c r="A1018" s="10">
        <v>2091</v>
      </c>
      <c r="B1018" s="5">
        <v>18000</v>
      </c>
      <c r="I1018" s="10">
        <v>2757</v>
      </c>
      <c r="J1018" s="5">
        <v>1500</v>
      </c>
    </row>
    <row r="1019" spans="1:10" x14ac:dyDescent="0.25">
      <c r="A1019" s="10">
        <v>2092</v>
      </c>
      <c r="B1019" s="5">
        <v>6000</v>
      </c>
      <c r="I1019" s="10">
        <v>2758</v>
      </c>
      <c r="J1019" s="5">
        <v>2000</v>
      </c>
    </row>
    <row r="1020" spans="1:10" x14ac:dyDescent="0.25">
      <c r="A1020" s="10">
        <v>2093</v>
      </c>
      <c r="B1020" s="5">
        <v>1500</v>
      </c>
      <c r="I1020" s="10">
        <v>2759</v>
      </c>
      <c r="J1020" s="5">
        <v>1000</v>
      </c>
    </row>
    <row r="1021" spans="1:10" x14ac:dyDescent="0.25">
      <c r="A1021" s="10">
        <v>2094</v>
      </c>
      <c r="B1021" s="5">
        <v>3500</v>
      </c>
      <c r="I1021" s="10">
        <v>2760</v>
      </c>
      <c r="J1021" s="5">
        <v>5000</v>
      </c>
    </row>
    <row r="1022" spans="1:10" x14ac:dyDescent="0.25">
      <c r="A1022" s="10">
        <v>2095</v>
      </c>
      <c r="B1022" s="5">
        <v>2500</v>
      </c>
      <c r="I1022" s="10">
        <v>2761</v>
      </c>
      <c r="J1022" s="5">
        <v>5000</v>
      </c>
    </row>
    <row r="1023" spans="1:10" x14ac:dyDescent="0.25">
      <c r="A1023" s="10">
        <v>2096</v>
      </c>
      <c r="B1023" s="5">
        <v>600</v>
      </c>
      <c r="I1023" s="10">
        <v>2762</v>
      </c>
      <c r="J1023" s="5">
        <v>3250</v>
      </c>
    </row>
    <row r="1024" spans="1:10" x14ac:dyDescent="0.25">
      <c r="A1024" s="10">
        <v>2097</v>
      </c>
      <c r="B1024" s="5">
        <v>3000</v>
      </c>
      <c r="I1024" s="10">
        <v>2763</v>
      </c>
      <c r="J1024" s="5">
        <v>39400</v>
      </c>
    </row>
    <row r="1025" spans="1:10" x14ac:dyDescent="0.25">
      <c r="A1025" s="10">
        <v>2098</v>
      </c>
      <c r="B1025" s="5">
        <v>6000</v>
      </c>
      <c r="I1025" s="10">
        <v>2764</v>
      </c>
      <c r="J1025" s="5">
        <v>4000</v>
      </c>
    </row>
    <row r="1026" spans="1:10" x14ac:dyDescent="0.25">
      <c r="A1026" s="10">
        <v>2099</v>
      </c>
      <c r="B1026" s="5">
        <v>3000</v>
      </c>
      <c r="I1026" s="10">
        <v>2765</v>
      </c>
      <c r="J1026" s="5">
        <v>4000</v>
      </c>
    </row>
    <row r="1027" spans="1:10" x14ac:dyDescent="0.25">
      <c r="A1027" s="10">
        <v>2100</v>
      </c>
      <c r="B1027" s="5">
        <v>600</v>
      </c>
      <c r="I1027" s="10">
        <v>2766</v>
      </c>
      <c r="J1027" s="5">
        <v>5000</v>
      </c>
    </row>
    <row r="1028" spans="1:10" x14ac:dyDescent="0.25">
      <c r="A1028" s="10">
        <v>2101</v>
      </c>
      <c r="B1028" s="5">
        <v>2000</v>
      </c>
      <c r="I1028" s="10">
        <v>2767</v>
      </c>
      <c r="J1028" s="5">
        <v>4000</v>
      </c>
    </row>
    <row r="1029" spans="1:10" x14ac:dyDescent="0.25">
      <c r="A1029" s="10">
        <v>2102</v>
      </c>
      <c r="B1029" s="5">
        <v>1000</v>
      </c>
      <c r="I1029" s="10">
        <v>2768</v>
      </c>
      <c r="J1029" s="5">
        <v>7000</v>
      </c>
    </row>
    <row r="1030" spans="1:10" x14ac:dyDescent="0.25">
      <c r="A1030" s="10">
        <v>2103</v>
      </c>
      <c r="B1030" s="5">
        <v>7777</v>
      </c>
      <c r="I1030" s="10">
        <v>2769</v>
      </c>
      <c r="J1030" s="5">
        <v>800</v>
      </c>
    </row>
    <row r="1031" spans="1:10" x14ac:dyDescent="0.25">
      <c r="A1031" s="10">
        <v>2104</v>
      </c>
      <c r="B1031" s="5">
        <v>800</v>
      </c>
      <c r="I1031" s="10">
        <v>2770</v>
      </c>
      <c r="J1031" s="5">
        <v>20000</v>
      </c>
    </row>
    <row r="1032" spans="1:10" x14ac:dyDescent="0.25">
      <c r="A1032" s="10">
        <v>2105</v>
      </c>
      <c r="B1032" s="5">
        <v>2000</v>
      </c>
      <c r="I1032" s="10">
        <v>2771</v>
      </c>
      <c r="J1032" s="5">
        <v>19980</v>
      </c>
    </row>
    <row r="1033" spans="1:10" x14ac:dyDescent="0.25">
      <c r="A1033" s="10">
        <v>2106</v>
      </c>
      <c r="B1033" s="5">
        <v>2200</v>
      </c>
      <c r="I1033" s="10">
        <v>2772</v>
      </c>
      <c r="J1033" s="5">
        <v>8000</v>
      </c>
    </row>
    <row r="1034" spans="1:10" x14ac:dyDescent="0.25">
      <c r="A1034" s="10">
        <v>2107</v>
      </c>
      <c r="B1034" s="5">
        <v>2000</v>
      </c>
      <c r="I1034" s="10">
        <v>2773</v>
      </c>
      <c r="J1034" s="5">
        <v>530</v>
      </c>
    </row>
    <row r="1035" spans="1:10" x14ac:dyDescent="0.25">
      <c r="A1035" s="10">
        <v>2108</v>
      </c>
      <c r="B1035" s="5">
        <v>16000</v>
      </c>
      <c r="I1035" s="10">
        <v>2774</v>
      </c>
      <c r="J1035" s="5">
        <v>4000</v>
      </c>
    </row>
    <row r="1036" spans="1:10" x14ac:dyDescent="0.25">
      <c r="A1036" s="10">
        <v>2109</v>
      </c>
      <c r="B1036" s="5">
        <v>4000</v>
      </c>
      <c r="I1036" s="10">
        <v>2775</v>
      </c>
      <c r="J1036" s="5">
        <v>5000</v>
      </c>
    </row>
    <row r="1037" spans="1:10" x14ac:dyDescent="0.25">
      <c r="A1037" s="10">
        <v>2110</v>
      </c>
      <c r="B1037" s="5">
        <v>2000</v>
      </c>
      <c r="I1037" s="10">
        <v>2776</v>
      </c>
      <c r="J1037" s="5">
        <v>21000</v>
      </c>
    </row>
    <row r="1038" spans="1:10" x14ac:dyDescent="0.25">
      <c r="A1038" s="10">
        <v>2111</v>
      </c>
      <c r="B1038" s="5">
        <v>2000</v>
      </c>
      <c r="I1038" s="10">
        <v>2777</v>
      </c>
      <c r="J1038" s="5">
        <v>3000</v>
      </c>
    </row>
    <row r="1039" spans="1:10" x14ac:dyDescent="0.25">
      <c r="A1039" s="10">
        <v>2112</v>
      </c>
      <c r="B1039" s="5">
        <v>300</v>
      </c>
      <c r="I1039" s="10">
        <v>2778</v>
      </c>
      <c r="J1039" s="5">
        <v>5500</v>
      </c>
    </row>
    <row r="1040" spans="1:10" x14ac:dyDescent="0.25">
      <c r="A1040" s="10">
        <v>2113</v>
      </c>
      <c r="B1040" s="5">
        <v>7000</v>
      </c>
      <c r="I1040" s="10">
        <v>2779</v>
      </c>
      <c r="J1040" s="5">
        <v>2500</v>
      </c>
    </row>
    <row r="1041" spans="1:10" x14ac:dyDescent="0.25">
      <c r="A1041" s="10">
        <v>2114</v>
      </c>
      <c r="B1041" s="5">
        <v>5000</v>
      </c>
      <c r="I1041" s="10">
        <v>2780</v>
      </c>
      <c r="J1041" s="5">
        <v>100000</v>
      </c>
    </row>
    <row r="1042" spans="1:10" x14ac:dyDescent="0.25">
      <c r="A1042" s="10">
        <v>2115</v>
      </c>
      <c r="B1042" s="5">
        <v>1500</v>
      </c>
      <c r="I1042" s="10">
        <v>2841</v>
      </c>
      <c r="J1042" s="5">
        <v>1000</v>
      </c>
    </row>
    <row r="1043" spans="1:10" x14ac:dyDescent="0.25">
      <c r="A1043" s="10">
        <v>2116</v>
      </c>
      <c r="B1043" s="5">
        <v>48000</v>
      </c>
      <c r="I1043" s="10">
        <v>2842</v>
      </c>
      <c r="J1043" s="5">
        <v>1500</v>
      </c>
    </row>
    <row r="1044" spans="1:10" x14ac:dyDescent="0.25">
      <c r="A1044" s="10">
        <v>2117</v>
      </c>
      <c r="B1044" s="5">
        <v>1200</v>
      </c>
      <c r="I1044" s="10">
        <v>2843</v>
      </c>
      <c r="J1044" s="5">
        <v>1200</v>
      </c>
    </row>
    <row r="1045" spans="1:10" x14ac:dyDescent="0.25">
      <c r="A1045" s="10">
        <v>2118</v>
      </c>
      <c r="B1045" s="5">
        <v>1000</v>
      </c>
      <c r="I1045" s="10">
        <v>2844</v>
      </c>
      <c r="J1045" s="5">
        <v>550</v>
      </c>
    </row>
    <row r="1046" spans="1:10" x14ac:dyDescent="0.25">
      <c r="A1046" s="10">
        <v>2119</v>
      </c>
      <c r="B1046" s="5">
        <v>2000</v>
      </c>
      <c r="I1046" s="10">
        <v>2845</v>
      </c>
      <c r="J1046" s="5">
        <v>7500</v>
      </c>
    </row>
    <row r="1047" spans="1:10" x14ac:dyDescent="0.25">
      <c r="A1047" s="10">
        <v>2120</v>
      </c>
      <c r="B1047" s="5">
        <v>8000</v>
      </c>
      <c r="I1047" s="10">
        <v>2846</v>
      </c>
      <c r="J1047" s="5">
        <v>8000</v>
      </c>
    </row>
    <row r="1048" spans="1:10" x14ac:dyDescent="0.25">
      <c r="A1048" s="10">
        <v>2161</v>
      </c>
      <c r="B1048" s="5">
        <v>400</v>
      </c>
      <c r="I1048" s="10">
        <v>2847</v>
      </c>
      <c r="J1048" s="5">
        <v>2000</v>
      </c>
    </row>
    <row r="1049" spans="1:10" x14ac:dyDescent="0.25">
      <c r="A1049" s="10">
        <v>2162</v>
      </c>
      <c r="B1049" s="5">
        <v>4500</v>
      </c>
      <c r="I1049" s="10">
        <v>2848</v>
      </c>
      <c r="J1049" s="5">
        <v>35000</v>
      </c>
    </row>
    <row r="1050" spans="1:10" x14ac:dyDescent="0.25">
      <c r="A1050" s="10">
        <v>2163</v>
      </c>
      <c r="B1050" s="5">
        <v>2500</v>
      </c>
      <c r="I1050" s="10">
        <v>2849</v>
      </c>
      <c r="J1050" s="5">
        <v>500</v>
      </c>
    </row>
    <row r="1051" spans="1:10" x14ac:dyDescent="0.25">
      <c r="A1051" s="10">
        <v>2164</v>
      </c>
      <c r="B1051" s="5">
        <v>5500</v>
      </c>
      <c r="I1051" s="10">
        <v>2850</v>
      </c>
      <c r="J1051" s="5">
        <v>8000</v>
      </c>
    </row>
    <row r="1052" spans="1:10" x14ac:dyDescent="0.25">
      <c r="A1052" s="10">
        <v>2165</v>
      </c>
      <c r="B1052" s="5">
        <v>2500</v>
      </c>
      <c r="I1052" s="10">
        <v>2851</v>
      </c>
      <c r="J1052" s="5">
        <v>4500</v>
      </c>
    </row>
    <row r="1053" spans="1:10" x14ac:dyDescent="0.25">
      <c r="A1053" s="10">
        <v>2166</v>
      </c>
      <c r="B1053" s="5">
        <v>2000</v>
      </c>
      <c r="I1053" s="10">
        <v>2852</v>
      </c>
      <c r="J1053" s="5">
        <v>5000</v>
      </c>
    </row>
    <row r="1054" spans="1:10" x14ac:dyDescent="0.25">
      <c r="A1054" s="10">
        <v>2167</v>
      </c>
      <c r="B1054" s="5">
        <v>150</v>
      </c>
      <c r="I1054" s="10">
        <v>2853</v>
      </c>
      <c r="J1054" s="5">
        <v>9500</v>
      </c>
    </row>
    <row r="1055" spans="1:10" x14ac:dyDescent="0.25">
      <c r="A1055" s="10">
        <v>2168</v>
      </c>
      <c r="B1055" s="5">
        <v>18000</v>
      </c>
      <c r="I1055" s="10">
        <v>2854</v>
      </c>
      <c r="J1055" s="5">
        <v>1000</v>
      </c>
    </row>
    <row r="1056" spans="1:10" x14ac:dyDescent="0.25">
      <c r="A1056" s="10">
        <v>2169</v>
      </c>
      <c r="B1056" s="5">
        <v>153</v>
      </c>
      <c r="I1056" s="10">
        <v>2855</v>
      </c>
      <c r="J1056" s="5">
        <v>600</v>
      </c>
    </row>
    <row r="1057" spans="1:10" x14ac:dyDescent="0.25">
      <c r="A1057" s="10">
        <v>2170</v>
      </c>
      <c r="B1057" s="5">
        <v>350</v>
      </c>
      <c r="I1057" s="10">
        <v>2856</v>
      </c>
      <c r="J1057" s="5">
        <v>3000</v>
      </c>
    </row>
    <row r="1058" spans="1:10" x14ac:dyDescent="0.25">
      <c r="A1058" s="10">
        <v>2171</v>
      </c>
      <c r="B1058" s="5">
        <v>4000</v>
      </c>
      <c r="I1058" s="10">
        <v>2857</v>
      </c>
      <c r="J1058" s="5">
        <v>38000</v>
      </c>
    </row>
    <row r="1059" spans="1:10" x14ac:dyDescent="0.25">
      <c r="A1059" s="10">
        <v>2172</v>
      </c>
      <c r="B1059" s="5">
        <v>1000</v>
      </c>
      <c r="I1059" s="10">
        <v>2858</v>
      </c>
      <c r="J1059" s="5">
        <v>1000</v>
      </c>
    </row>
    <row r="1060" spans="1:10" x14ac:dyDescent="0.25">
      <c r="A1060" s="10">
        <v>2173</v>
      </c>
      <c r="B1060" s="5">
        <v>4200</v>
      </c>
      <c r="I1060" s="10">
        <v>2859</v>
      </c>
      <c r="J1060" s="5">
        <v>2000</v>
      </c>
    </row>
    <row r="1061" spans="1:10" x14ac:dyDescent="0.25">
      <c r="A1061" s="10">
        <v>2174</v>
      </c>
      <c r="B1061" s="5">
        <v>4000</v>
      </c>
      <c r="I1061" s="10">
        <v>2860</v>
      </c>
      <c r="J1061" s="5">
        <v>4000</v>
      </c>
    </row>
    <row r="1062" spans="1:10" x14ac:dyDescent="0.25">
      <c r="A1062" s="10">
        <v>2175</v>
      </c>
      <c r="B1062" s="5">
        <v>700</v>
      </c>
      <c r="I1062" s="10">
        <v>2861</v>
      </c>
      <c r="J1062" s="5">
        <v>250</v>
      </c>
    </row>
    <row r="1063" spans="1:10" x14ac:dyDescent="0.25">
      <c r="A1063" s="10">
        <v>2176</v>
      </c>
      <c r="B1063" s="5">
        <v>5000</v>
      </c>
      <c r="I1063" s="10">
        <v>2862</v>
      </c>
      <c r="J1063" s="5">
        <v>12700</v>
      </c>
    </row>
    <row r="1064" spans="1:10" x14ac:dyDescent="0.25">
      <c r="A1064" s="10">
        <v>2177</v>
      </c>
      <c r="B1064" s="5">
        <v>2500</v>
      </c>
      <c r="I1064" s="10">
        <v>2863</v>
      </c>
      <c r="J1064" s="5">
        <v>50000</v>
      </c>
    </row>
    <row r="1065" spans="1:10" x14ac:dyDescent="0.25">
      <c r="A1065" s="10">
        <v>2178</v>
      </c>
      <c r="B1065" s="5">
        <v>25000</v>
      </c>
      <c r="I1065" s="10">
        <v>2864</v>
      </c>
      <c r="J1065" s="5">
        <v>2500</v>
      </c>
    </row>
    <row r="1066" spans="1:10" x14ac:dyDescent="0.25">
      <c r="A1066" s="10">
        <v>2179</v>
      </c>
      <c r="B1066" s="5">
        <v>1000</v>
      </c>
      <c r="I1066" s="10">
        <v>2865</v>
      </c>
      <c r="J1066" s="5">
        <v>2888</v>
      </c>
    </row>
    <row r="1067" spans="1:10" x14ac:dyDescent="0.25">
      <c r="A1067" s="10">
        <v>2180</v>
      </c>
      <c r="B1067" s="5">
        <v>5000</v>
      </c>
      <c r="I1067" s="10">
        <v>2866</v>
      </c>
      <c r="J1067" s="5">
        <v>5000</v>
      </c>
    </row>
    <row r="1068" spans="1:10" x14ac:dyDescent="0.25">
      <c r="A1068" s="10">
        <v>2181</v>
      </c>
      <c r="B1068" s="5">
        <v>2000</v>
      </c>
      <c r="I1068" s="10">
        <v>2867</v>
      </c>
      <c r="J1068" s="5">
        <v>2500</v>
      </c>
    </row>
    <row r="1069" spans="1:10" x14ac:dyDescent="0.25">
      <c r="A1069" s="10">
        <v>2182</v>
      </c>
      <c r="B1069" s="5">
        <v>3000</v>
      </c>
      <c r="I1069" s="10">
        <v>2868</v>
      </c>
      <c r="J1069" s="5">
        <v>15000</v>
      </c>
    </row>
    <row r="1070" spans="1:10" x14ac:dyDescent="0.25">
      <c r="A1070" s="10">
        <v>2183</v>
      </c>
      <c r="B1070" s="5">
        <v>1800</v>
      </c>
      <c r="I1070" s="10">
        <v>2869</v>
      </c>
      <c r="J1070" s="5">
        <v>20000</v>
      </c>
    </row>
    <row r="1071" spans="1:10" x14ac:dyDescent="0.25">
      <c r="A1071" s="10">
        <v>2184</v>
      </c>
      <c r="B1071" s="5">
        <v>10000</v>
      </c>
      <c r="I1071" s="10">
        <v>2870</v>
      </c>
      <c r="J1071" s="5">
        <v>5000</v>
      </c>
    </row>
    <row r="1072" spans="1:10" x14ac:dyDescent="0.25">
      <c r="A1072" s="10">
        <v>2185</v>
      </c>
      <c r="B1072" s="5">
        <v>5000</v>
      </c>
      <c r="I1072" s="10">
        <v>2871</v>
      </c>
      <c r="J1072" s="5">
        <v>10000</v>
      </c>
    </row>
    <row r="1073" spans="1:10" x14ac:dyDescent="0.25">
      <c r="A1073" s="10">
        <v>2186</v>
      </c>
      <c r="B1073" s="5">
        <v>20000</v>
      </c>
      <c r="I1073" s="10">
        <v>2872</v>
      </c>
      <c r="J1073" s="5">
        <v>3000</v>
      </c>
    </row>
    <row r="1074" spans="1:10" x14ac:dyDescent="0.25">
      <c r="A1074" s="10">
        <v>2187</v>
      </c>
      <c r="B1074" s="5">
        <v>20000</v>
      </c>
      <c r="I1074" s="10">
        <v>2873</v>
      </c>
      <c r="J1074" s="5">
        <v>2500</v>
      </c>
    </row>
    <row r="1075" spans="1:10" x14ac:dyDescent="0.25">
      <c r="A1075" s="10">
        <v>2188</v>
      </c>
      <c r="B1075" s="5">
        <v>5494</v>
      </c>
      <c r="I1075" s="10">
        <v>2874</v>
      </c>
      <c r="J1075" s="5">
        <v>5000</v>
      </c>
    </row>
    <row r="1076" spans="1:10" x14ac:dyDescent="0.25">
      <c r="A1076" s="10">
        <v>2189</v>
      </c>
      <c r="B1076" s="5">
        <v>1200</v>
      </c>
      <c r="I1076" s="10">
        <v>2875</v>
      </c>
      <c r="J1076" s="5">
        <v>20000</v>
      </c>
    </row>
    <row r="1077" spans="1:10" x14ac:dyDescent="0.25">
      <c r="A1077" s="10">
        <v>2190</v>
      </c>
      <c r="B1077" s="5">
        <v>19000</v>
      </c>
      <c r="I1077" s="10">
        <v>2876</v>
      </c>
      <c r="J1077" s="5">
        <v>150000</v>
      </c>
    </row>
    <row r="1078" spans="1:10" x14ac:dyDescent="0.25">
      <c r="A1078" s="10">
        <v>2191</v>
      </c>
      <c r="B1078" s="5">
        <v>750</v>
      </c>
      <c r="I1078" s="10">
        <v>2877</v>
      </c>
      <c r="J1078" s="5">
        <v>6000</v>
      </c>
    </row>
    <row r="1079" spans="1:10" x14ac:dyDescent="0.25">
      <c r="A1079" s="10">
        <v>2192</v>
      </c>
      <c r="B1079" s="5">
        <v>12000</v>
      </c>
      <c r="I1079" s="10">
        <v>2878</v>
      </c>
      <c r="J1079" s="5">
        <v>3000</v>
      </c>
    </row>
    <row r="1080" spans="1:10" x14ac:dyDescent="0.25">
      <c r="A1080" s="10">
        <v>2193</v>
      </c>
      <c r="B1080" s="5">
        <v>15000</v>
      </c>
      <c r="I1080" s="10">
        <v>2879</v>
      </c>
      <c r="J1080" s="5">
        <v>11200</v>
      </c>
    </row>
    <row r="1081" spans="1:10" x14ac:dyDescent="0.25">
      <c r="A1081" s="10">
        <v>2194</v>
      </c>
      <c r="B1081" s="5">
        <v>10000</v>
      </c>
      <c r="I1081" s="10">
        <v>2880</v>
      </c>
      <c r="J1081" s="5">
        <v>12000</v>
      </c>
    </row>
    <row r="1082" spans="1:10" x14ac:dyDescent="0.25">
      <c r="A1082" s="10">
        <v>2195</v>
      </c>
      <c r="B1082" s="5">
        <v>4600</v>
      </c>
      <c r="I1082" s="10">
        <v>2881</v>
      </c>
      <c r="J1082" s="5">
        <v>5500</v>
      </c>
    </row>
    <row r="1083" spans="1:10" x14ac:dyDescent="0.25">
      <c r="A1083" s="10">
        <v>2196</v>
      </c>
      <c r="B1083" s="5">
        <v>14000</v>
      </c>
      <c r="I1083" s="10">
        <v>2882</v>
      </c>
      <c r="J1083" s="5">
        <v>750</v>
      </c>
    </row>
    <row r="1084" spans="1:10" x14ac:dyDescent="0.25">
      <c r="A1084" s="10">
        <v>2197</v>
      </c>
      <c r="B1084" s="5">
        <v>30000</v>
      </c>
      <c r="I1084" s="10">
        <v>2883</v>
      </c>
      <c r="J1084" s="5">
        <v>10000</v>
      </c>
    </row>
    <row r="1085" spans="1:10" x14ac:dyDescent="0.25">
      <c r="A1085" s="10">
        <v>2198</v>
      </c>
      <c r="B1085" s="5">
        <v>40000</v>
      </c>
      <c r="I1085" s="10">
        <v>2884</v>
      </c>
      <c r="J1085" s="5">
        <v>45000</v>
      </c>
    </row>
    <row r="1086" spans="1:10" x14ac:dyDescent="0.25">
      <c r="A1086" s="10">
        <v>2199</v>
      </c>
      <c r="B1086" s="5">
        <v>9000</v>
      </c>
      <c r="I1086" s="10">
        <v>2885</v>
      </c>
      <c r="J1086" s="5">
        <v>400</v>
      </c>
    </row>
    <row r="1087" spans="1:10" x14ac:dyDescent="0.25">
      <c r="A1087" s="10">
        <v>2200</v>
      </c>
      <c r="B1087" s="5">
        <v>2000</v>
      </c>
      <c r="I1087" s="10">
        <v>2886</v>
      </c>
      <c r="J1087" s="5">
        <v>200</v>
      </c>
    </row>
    <row r="1088" spans="1:10" x14ac:dyDescent="0.25">
      <c r="A1088" s="10">
        <v>2201</v>
      </c>
      <c r="B1088" s="5">
        <v>110</v>
      </c>
      <c r="I1088" s="10">
        <v>2887</v>
      </c>
      <c r="J1088" s="5">
        <v>3000</v>
      </c>
    </row>
    <row r="1089" spans="1:10" x14ac:dyDescent="0.25">
      <c r="A1089" s="10">
        <v>2202</v>
      </c>
      <c r="B1089" s="5">
        <v>4000</v>
      </c>
      <c r="I1089" s="10">
        <v>2888</v>
      </c>
      <c r="J1089" s="5">
        <v>30000</v>
      </c>
    </row>
    <row r="1090" spans="1:10" x14ac:dyDescent="0.25">
      <c r="A1090" s="10">
        <v>2203</v>
      </c>
      <c r="B1090" s="5">
        <v>2000</v>
      </c>
      <c r="I1090" s="10">
        <v>2889</v>
      </c>
      <c r="J1090" s="5">
        <v>3000</v>
      </c>
    </row>
    <row r="1091" spans="1:10" x14ac:dyDescent="0.25">
      <c r="A1091" s="10">
        <v>2204</v>
      </c>
      <c r="B1091" s="5">
        <v>1500</v>
      </c>
      <c r="I1091" s="10">
        <v>2890</v>
      </c>
      <c r="J1091" s="5">
        <v>2000</v>
      </c>
    </row>
    <row r="1092" spans="1:10" x14ac:dyDescent="0.25">
      <c r="A1092" s="10">
        <v>2205</v>
      </c>
      <c r="B1092" s="5">
        <v>750</v>
      </c>
      <c r="I1092" s="10">
        <v>2891</v>
      </c>
      <c r="J1092" s="5">
        <v>10000</v>
      </c>
    </row>
    <row r="1093" spans="1:10" x14ac:dyDescent="0.25">
      <c r="A1093" s="10">
        <v>2206</v>
      </c>
      <c r="B1093" s="5">
        <v>1100</v>
      </c>
      <c r="I1093" s="10">
        <v>2892</v>
      </c>
      <c r="J1093" s="5">
        <v>5500</v>
      </c>
    </row>
    <row r="1094" spans="1:10" x14ac:dyDescent="0.25">
      <c r="A1094" s="10">
        <v>2207</v>
      </c>
      <c r="B1094" s="5">
        <v>2000</v>
      </c>
      <c r="I1094" s="10">
        <v>2893</v>
      </c>
      <c r="J1094" s="5">
        <v>5000</v>
      </c>
    </row>
    <row r="1095" spans="1:10" x14ac:dyDescent="0.25">
      <c r="A1095" s="10">
        <v>2208</v>
      </c>
      <c r="B1095" s="5">
        <v>1000</v>
      </c>
      <c r="I1095" s="10">
        <v>2894</v>
      </c>
      <c r="J1095" s="5">
        <v>50000</v>
      </c>
    </row>
    <row r="1096" spans="1:10" x14ac:dyDescent="0.25">
      <c r="A1096" s="10">
        <v>2209</v>
      </c>
      <c r="B1096" s="5">
        <v>500</v>
      </c>
      <c r="I1096" s="10">
        <v>2895</v>
      </c>
      <c r="J1096" s="5">
        <v>500</v>
      </c>
    </row>
    <row r="1097" spans="1:10" x14ac:dyDescent="0.25">
      <c r="A1097" s="10">
        <v>2210</v>
      </c>
      <c r="B1097" s="5">
        <v>4000</v>
      </c>
      <c r="I1097" s="10">
        <v>2896</v>
      </c>
      <c r="J1097" s="5">
        <v>3000</v>
      </c>
    </row>
    <row r="1098" spans="1:10" x14ac:dyDescent="0.25">
      <c r="A1098" s="10">
        <v>2211</v>
      </c>
      <c r="B1098" s="5">
        <v>2500</v>
      </c>
      <c r="I1098" s="10">
        <v>2897</v>
      </c>
      <c r="J1098" s="5">
        <v>12000</v>
      </c>
    </row>
    <row r="1099" spans="1:10" x14ac:dyDescent="0.25">
      <c r="A1099" s="10">
        <v>2212</v>
      </c>
      <c r="B1099" s="5">
        <v>6000</v>
      </c>
      <c r="I1099" s="10">
        <v>2898</v>
      </c>
      <c r="J1099" s="5">
        <v>7500</v>
      </c>
    </row>
    <row r="1100" spans="1:10" x14ac:dyDescent="0.25">
      <c r="A1100" s="10">
        <v>2213</v>
      </c>
      <c r="B1100" s="5">
        <v>5</v>
      </c>
      <c r="I1100" s="10">
        <v>2899</v>
      </c>
      <c r="J1100" s="5">
        <v>10000</v>
      </c>
    </row>
    <row r="1101" spans="1:10" x14ac:dyDescent="0.25">
      <c r="A1101" s="10">
        <v>2214</v>
      </c>
      <c r="B1101" s="5">
        <v>600</v>
      </c>
      <c r="I1101" s="10">
        <v>2900</v>
      </c>
      <c r="J1101" s="5">
        <v>5500</v>
      </c>
    </row>
    <row r="1102" spans="1:10" x14ac:dyDescent="0.25">
      <c r="A1102" s="10">
        <v>2215</v>
      </c>
      <c r="B1102" s="5">
        <v>550</v>
      </c>
      <c r="I1102" s="10">
        <v>2901</v>
      </c>
      <c r="J1102" s="5">
        <v>750</v>
      </c>
    </row>
    <row r="1103" spans="1:10" x14ac:dyDescent="0.25">
      <c r="A1103" s="10">
        <v>2216</v>
      </c>
      <c r="B1103" s="5">
        <v>300</v>
      </c>
      <c r="I1103" s="10">
        <v>2902</v>
      </c>
      <c r="J1103" s="5">
        <v>150000</v>
      </c>
    </row>
    <row r="1104" spans="1:10" x14ac:dyDescent="0.25">
      <c r="A1104" s="10">
        <v>2217</v>
      </c>
      <c r="B1104" s="5">
        <v>420</v>
      </c>
      <c r="I1104" s="10">
        <v>2903</v>
      </c>
      <c r="J1104" s="5">
        <v>5000</v>
      </c>
    </row>
    <row r="1105" spans="1:10" x14ac:dyDescent="0.25">
      <c r="A1105" s="10">
        <v>2218</v>
      </c>
      <c r="B1105" s="5">
        <v>2000</v>
      </c>
      <c r="I1105" s="10">
        <v>2904</v>
      </c>
      <c r="J1105" s="5">
        <v>1500</v>
      </c>
    </row>
    <row r="1106" spans="1:10" x14ac:dyDescent="0.25">
      <c r="A1106" s="10">
        <v>2219</v>
      </c>
      <c r="B1106" s="5">
        <v>1000</v>
      </c>
      <c r="I1106" s="10">
        <v>2905</v>
      </c>
      <c r="J1106" s="5">
        <v>3500</v>
      </c>
    </row>
    <row r="1107" spans="1:10" x14ac:dyDescent="0.25">
      <c r="A1107" s="10">
        <v>2220</v>
      </c>
      <c r="B1107" s="5">
        <v>3500</v>
      </c>
      <c r="I1107" s="10">
        <v>2906</v>
      </c>
      <c r="J1107" s="5">
        <v>6000</v>
      </c>
    </row>
    <row r="1108" spans="1:10" x14ac:dyDescent="0.25">
      <c r="A1108" s="10">
        <v>2221</v>
      </c>
      <c r="B1108" s="5">
        <v>7500</v>
      </c>
      <c r="I1108" s="10">
        <v>2907</v>
      </c>
      <c r="J1108" s="5">
        <v>2500</v>
      </c>
    </row>
    <row r="1109" spans="1:10" x14ac:dyDescent="0.25">
      <c r="A1109" s="10">
        <v>2222</v>
      </c>
      <c r="B1109" s="5">
        <v>500</v>
      </c>
      <c r="I1109" s="10">
        <v>2908</v>
      </c>
      <c r="J1109" s="5">
        <v>9600</v>
      </c>
    </row>
    <row r="1110" spans="1:10" x14ac:dyDescent="0.25">
      <c r="A1110" s="10">
        <v>2223</v>
      </c>
      <c r="B1110" s="5">
        <v>19500</v>
      </c>
      <c r="I1110" s="10">
        <v>2909</v>
      </c>
      <c r="J1110" s="5">
        <v>180000</v>
      </c>
    </row>
    <row r="1111" spans="1:10" x14ac:dyDescent="0.25">
      <c r="A1111" s="10">
        <v>2224</v>
      </c>
      <c r="B1111" s="5">
        <v>10000</v>
      </c>
      <c r="I1111" s="10">
        <v>2910</v>
      </c>
      <c r="J1111" s="5">
        <v>30000</v>
      </c>
    </row>
    <row r="1112" spans="1:10" x14ac:dyDescent="0.25">
      <c r="A1112" s="10">
        <v>2225</v>
      </c>
      <c r="B1112" s="5">
        <v>21000</v>
      </c>
      <c r="I1112" s="10">
        <v>2911</v>
      </c>
      <c r="J1112" s="5">
        <v>1800</v>
      </c>
    </row>
    <row r="1113" spans="1:10" x14ac:dyDescent="0.25">
      <c r="A1113" s="10">
        <v>2226</v>
      </c>
      <c r="B1113" s="5">
        <v>18000</v>
      </c>
      <c r="I1113" s="10">
        <v>2912</v>
      </c>
      <c r="J1113" s="5">
        <v>14440</v>
      </c>
    </row>
    <row r="1114" spans="1:10" x14ac:dyDescent="0.25">
      <c r="A1114" s="10">
        <v>2227</v>
      </c>
      <c r="B1114" s="5">
        <v>13000</v>
      </c>
      <c r="I1114" s="10">
        <v>2913</v>
      </c>
      <c r="J1114" s="5">
        <v>10000</v>
      </c>
    </row>
    <row r="1115" spans="1:10" x14ac:dyDescent="0.25">
      <c r="A1115" s="10">
        <v>2228</v>
      </c>
      <c r="B1115" s="5">
        <v>1000</v>
      </c>
      <c r="I1115" s="10">
        <v>2914</v>
      </c>
      <c r="J1115" s="5">
        <v>25000</v>
      </c>
    </row>
    <row r="1116" spans="1:10" x14ac:dyDescent="0.25">
      <c r="A1116" s="10">
        <v>2229</v>
      </c>
      <c r="B1116" s="5">
        <v>8012</v>
      </c>
      <c r="I1116" s="10">
        <v>2915</v>
      </c>
      <c r="J1116" s="5">
        <v>1000</v>
      </c>
    </row>
    <row r="1117" spans="1:10" x14ac:dyDescent="0.25">
      <c r="A1117" s="10">
        <v>2230</v>
      </c>
      <c r="B1117" s="5">
        <v>8500</v>
      </c>
      <c r="I1117" s="10">
        <v>2916</v>
      </c>
      <c r="J1117" s="5">
        <v>1850</v>
      </c>
    </row>
    <row r="1118" spans="1:10" x14ac:dyDescent="0.25">
      <c r="A1118" s="10">
        <v>2231</v>
      </c>
      <c r="B1118" s="5">
        <v>2500</v>
      </c>
      <c r="I1118" s="10">
        <v>2917</v>
      </c>
      <c r="J1118" s="5">
        <v>2000</v>
      </c>
    </row>
    <row r="1119" spans="1:10" x14ac:dyDescent="0.25">
      <c r="A1119" s="10">
        <v>2232</v>
      </c>
      <c r="B1119" s="5">
        <v>5000</v>
      </c>
      <c r="I1119" s="10">
        <v>2918</v>
      </c>
      <c r="J1119" s="5">
        <v>5000</v>
      </c>
    </row>
    <row r="1120" spans="1:10" x14ac:dyDescent="0.25">
      <c r="A1120" s="10">
        <v>2233</v>
      </c>
      <c r="B1120" s="5">
        <v>2500</v>
      </c>
      <c r="I1120" s="10">
        <v>2919</v>
      </c>
      <c r="J1120" s="5">
        <v>600</v>
      </c>
    </row>
    <row r="1121" spans="1:10" x14ac:dyDescent="0.25">
      <c r="A1121" s="10">
        <v>2234</v>
      </c>
      <c r="B1121" s="5">
        <v>100</v>
      </c>
      <c r="I1121" s="10">
        <v>2920</v>
      </c>
      <c r="J1121" s="5">
        <v>2500</v>
      </c>
    </row>
    <row r="1122" spans="1:10" x14ac:dyDescent="0.25">
      <c r="A1122" s="10">
        <v>2235</v>
      </c>
      <c r="B1122" s="5">
        <v>13000</v>
      </c>
      <c r="I1122" s="10">
        <v>2941</v>
      </c>
      <c r="J1122" s="5">
        <v>25000</v>
      </c>
    </row>
    <row r="1123" spans="1:10" x14ac:dyDescent="0.25">
      <c r="A1123" s="10">
        <v>2236</v>
      </c>
      <c r="B1123" s="5">
        <v>2800</v>
      </c>
      <c r="I1123" s="10">
        <v>2942</v>
      </c>
      <c r="J1123" s="5">
        <v>200000</v>
      </c>
    </row>
    <row r="1124" spans="1:10" x14ac:dyDescent="0.25">
      <c r="A1124" s="10">
        <v>2237</v>
      </c>
      <c r="B1124" s="5">
        <v>18000</v>
      </c>
      <c r="I1124" s="10">
        <v>2943</v>
      </c>
      <c r="J1124" s="5">
        <v>3000</v>
      </c>
    </row>
    <row r="1125" spans="1:10" x14ac:dyDescent="0.25">
      <c r="A1125" s="10">
        <v>2238</v>
      </c>
      <c r="B1125" s="5">
        <v>4000</v>
      </c>
      <c r="I1125" s="10">
        <v>2944</v>
      </c>
      <c r="J1125" s="5">
        <v>10000</v>
      </c>
    </row>
    <row r="1126" spans="1:10" x14ac:dyDescent="0.25">
      <c r="A1126" s="10">
        <v>2239</v>
      </c>
      <c r="B1126" s="5">
        <v>25000</v>
      </c>
      <c r="I1126" s="10">
        <v>2945</v>
      </c>
      <c r="J1126" s="5">
        <v>50000</v>
      </c>
    </row>
    <row r="1127" spans="1:10" x14ac:dyDescent="0.25">
      <c r="A1127" s="10">
        <v>2240</v>
      </c>
      <c r="B1127" s="5">
        <v>5000</v>
      </c>
      <c r="I1127" s="10">
        <v>2946</v>
      </c>
      <c r="J1127" s="5">
        <v>2000</v>
      </c>
    </row>
    <row r="1128" spans="1:10" x14ac:dyDescent="0.25">
      <c r="A1128" s="10">
        <v>2241</v>
      </c>
      <c r="B1128" s="5">
        <v>1000</v>
      </c>
      <c r="I1128" s="10">
        <v>2947</v>
      </c>
      <c r="J1128" s="5">
        <v>25000</v>
      </c>
    </row>
    <row r="1129" spans="1:10" x14ac:dyDescent="0.25">
      <c r="A1129" s="10">
        <v>2242</v>
      </c>
      <c r="B1129" s="5">
        <v>10000</v>
      </c>
      <c r="I1129" s="10">
        <v>2948</v>
      </c>
      <c r="J1129" s="5">
        <v>500000</v>
      </c>
    </row>
    <row r="1130" spans="1:10" x14ac:dyDescent="0.25">
      <c r="A1130" s="10">
        <v>2243</v>
      </c>
      <c r="B1130" s="5">
        <v>1</v>
      </c>
      <c r="I1130" s="10">
        <v>2949</v>
      </c>
      <c r="J1130" s="5">
        <v>1000</v>
      </c>
    </row>
    <row r="1131" spans="1:10" x14ac:dyDescent="0.25">
      <c r="A1131" s="10">
        <v>2244</v>
      </c>
      <c r="B1131" s="5">
        <v>5000</v>
      </c>
      <c r="I1131" s="10">
        <v>2950</v>
      </c>
      <c r="J1131" s="5">
        <v>5000000</v>
      </c>
    </row>
    <row r="1132" spans="1:10" x14ac:dyDescent="0.25">
      <c r="A1132" s="10">
        <v>2245</v>
      </c>
      <c r="B1132" s="5">
        <v>4000</v>
      </c>
      <c r="I1132" s="10">
        <v>3051</v>
      </c>
      <c r="J1132" s="5">
        <v>3500</v>
      </c>
    </row>
    <row r="1133" spans="1:10" x14ac:dyDescent="0.25">
      <c r="A1133" s="10">
        <v>2246</v>
      </c>
      <c r="B1133" s="5">
        <v>2500</v>
      </c>
      <c r="I1133" s="10">
        <v>3052</v>
      </c>
      <c r="J1133" s="5">
        <v>50000</v>
      </c>
    </row>
    <row r="1134" spans="1:10" x14ac:dyDescent="0.25">
      <c r="A1134" s="10">
        <v>2247</v>
      </c>
      <c r="B1134" s="5">
        <v>18500</v>
      </c>
      <c r="I1134" s="10">
        <v>3053</v>
      </c>
      <c r="J1134" s="5">
        <v>10000</v>
      </c>
    </row>
    <row r="1135" spans="1:10" x14ac:dyDescent="0.25">
      <c r="A1135" s="10">
        <v>2248</v>
      </c>
      <c r="B1135" s="5">
        <v>7000</v>
      </c>
      <c r="I1135" s="10">
        <v>3054</v>
      </c>
      <c r="J1135" s="5">
        <v>300</v>
      </c>
    </row>
    <row r="1136" spans="1:10" x14ac:dyDescent="0.25">
      <c r="A1136" s="10">
        <v>2249</v>
      </c>
      <c r="B1136" s="5">
        <v>3500</v>
      </c>
      <c r="I1136" s="10">
        <v>3055</v>
      </c>
      <c r="J1136" s="5">
        <v>20000</v>
      </c>
    </row>
    <row r="1137" spans="1:10" x14ac:dyDescent="0.25">
      <c r="A1137" s="10">
        <v>2250</v>
      </c>
      <c r="B1137" s="5">
        <v>25000</v>
      </c>
      <c r="I1137" s="10">
        <v>3056</v>
      </c>
      <c r="J1137" s="5">
        <v>25000</v>
      </c>
    </row>
    <row r="1138" spans="1:10" x14ac:dyDescent="0.25">
      <c r="A1138" s="10">
        <v>2251</v>
      </c>
      <c r="B1138" s="5">
        <v>8500</v>
      </c>
      <c r="I1138" s="10">
        <v>3057</v>
      </c>
      <c r="J1138" s="5">
        <v>50000</v>
      </c>
    </row>
    <row r="1139" spans="1:10" x14ac:dyDescent="0.25">
      <c r="A1139" s="10">
        <v>2252</v>
      </c>
      <c r="B1139" s="5">
        <v>9000</v>
      </c>
      <c r="I1139" s="10">
        <v>3058</v>
      </c>
      <c r="J1139" s="5">
        <v>18000</v>
      </c>
    </row>
    <row r="1140" spans="1:10" x14ac:dyDescent="0.25">
      <c r="A1140" s="10">
        <v>2253</v>
      </c>
      <c r="B1140" s="5">
        <v>8000</v>
      </c>
      <c r="I1140" s="10">
        <v>3059</v>
      </c>
      <c r="J1140" s="5">
        <v>15000</v>
      </c>
    </row>
    <row r="1141" spans="1:10" x14ac:dyDescent="0.25">
      <c r="A1141" s="10">
        <v>2254</v>
      </c>
      <c r="B1141" s="5">
        <v>500</v>
      </c>
      <c r="I1141" s="10">
        <v>3060</v>
      </c>
      <c r="J1141" s="5">
        <v>220000</v>
      </c>
    </row>
    <row r="1142" spans="1:10" x14ac:dyDescent="0.25">
      <c r="A1142" s="10">
        <v>2255</v>
      </c>
      <c r="B1142" s="5">
        <v>3950</v>
      </c>
      <c r="I1142" s="10">
        <v>3061</v>
      </c>
      <c r="J1142" s="5">
        <v>1000000</v>
      </c>
    </row>
    <row r="1143" spans="1:10" x14ac:dyDescent="0.25">
      <c r="A1143" s="10">
        <v>2256</v>
      </c>
      <c r="B1143" s="5">
        <v>480</v>
      </c>
      <c r="I1143" s="10">
        <v>3062</v>
      </c>
      <c r="J1143" s="5">
        <v>10000</v>
      </c>
    </row>
    <row r="1144" spans="1:10" x14ac:dyDescent="0.25">
      <c r="A1144" s="10">
        <v>2257</v>
      </c>
      <c r="B1144" s="5">
        <v>2500</v>
      </c>
      <c r="I1144" s="10">
        <v>3063</v>
      </c>
      <c r="J1144" s="5">
        <v>3000</v>
      </c>
    </row>
    <row r="1145" spans="1:10" x14ac:dyDescent="0.25">
      <c r="A1145" s="10">
        <v>2258</v>
      </c>
      <c r="B1145" s="5">
        <v>2200</v>
      </c>
      <c r="I1145" s="10">
        <v>3064</v>
      </c>
      <c r="J1145" s="5">
        <v>75000</v>
      </c>
    </row>
    <row r="1146" spans="1:10" x14ac:dyDescent="0.25">
      <c r="A1146" s="10">
        <v>2259</v>
      </c>
      <c r="B1146" s="5">
        <v>1000</v>
      </c>
      <c r="I1146" s="10">
        <v>3065</v>
      </c>
      <c r="J1146" s="5">
        <v>25000</v>
      </c>
    </row>
    <row r="1147" spans="1:10" x14ac:dyDescent="0.25">
      <c r="A1147" s="10">
        <v>2260</v>
      </c>
      <c r="B1147" s="5">
        <v>2500</v>
      </c>
      <c r="I1147" s="10">
        <v>3066</v>
      </c>
      <c r="J1147" s="5">
        <v>350000</v>
      </c>
    </row>
    <row r="1148" spans="1:10" x14ac:dyDescent="0.25">
      <c r="A1148" s="10">
        <v>2261</v>
      </c>
      <c r="B1148" s="5">
        <v>1000</v>
      </c>
      <c r="I1148" s="10">
        <v>3067</v>
      </c>
      <c r="J1148" s="5">
        <v>8000</v>
      </c>
    </row>
    <row r="1149" spans="1:10" x14ac:dyDescent="0.25">
      <c r="A1149" s="10">
        <v>2262</v>
      </c>
      <c r="B1149" s="5">
        <v>3300</v>
      </c>
      <c r="I1149" s="10">
        <v>3068</v>
      </c>
      <c r="J1149" s="5">
        <v>250000</v>
      </c>
    </row>
    <row r="1150" spans="1:10" x14ac:dyDescent="0.25">
      <c r="A1150" s="10">
        <v>2263</v>
      </c>
      <c r="B1150" s="5">
        <v>7500</v>
      </c>
      <c r="I1150" s="10">
        <v>3069</v>
      </c>
      <c r="J1150" s="5">
        <v>1000</v>
      </c>
    </row>
    <row r="1151" spans="1:10" x14ac:dyDescent="0.25">
      <c r="A1151" s="10">
        <v>2264</v>
      </c>
      <c r="B1151" s="5">
        <v>6000</v>
      </c>
      <c r="I1151" s="10">
        <v>3070</v>
      </c>
      <c r="J1151" s="5">
        <v>10000</v>
      </c>
    </row>
    <row r="1152" spans="1:10" x14ac:dyDescent="0.25">
      <c r="A1152" s="10">
        <v>2265</v>
      </c>
      <c r="B1152" s="5">
        <v>200</v>
      </c>
      <c r="I1152" s="10">
        <v>3071</v>
      </c>
      <c r="J1152" s="5">
        <v>12000</v>
      </c>
    </row>
    <row r="1153" spans="1:10" x14ac:dyDescent="0.25">
      <c r="A1153" s="10">
        <v>2266</v>
      </c>
      <c r="B1153" s="5">
        <v>1500</v>
      </c>
      <c r="I1153" s="10">
        <v>3072</v>
      </c>
      <c r="J1153" s="5">
        <v>12000</v>
      </c>
    </row>
    <row r="1154" spans="1:10" x14ac:dyDescent="0.25">
      <c r="A1154" s="10">
        <v>2267</v>
      </c>
      <c r="B1154" s="5">
        <v>20000</v>
      </c>
      <c r="I1154" s="10">
        <v>3073</v>
      </c>
      <c r="J1154" s="5">
        <v>2800000</v>
      </c>
    </row>
    <row r="1155" spans="1:10" x14ac:dyDescent="0.25">
      <c r="A1155" s="10">
        <v>2268</v>
      </c>
      <c r="B1155" s="5">
        <v>28000</v>
      </c>
      <c r="I1155" s="10">
        <v>3074</v>
      </c>
      <c r="J1155" s="5">
        <v>25000</v>
      </c>
    </row>
    <row r="1156" spans="1:10" x14ac:dyDescent="0.25">
      <c r="A1156" s="10">
        <v>2269</v>
      </c>
      <c r="B1156" s="5">
        <v>2500</v>
      </c>
      <c r="I1156" s="10">
        <v>3075</v>
      </c>
      <c r="J1156" s="5">
        <v>15000</v>
      </c>
    </row>
    <row r="1157" spans="1:10" x14ac:dyDescent="0.25">
      <c r="A1157" s="10">
        <v>2270</v>
      </c>
      <c r="B1157" s="5">
        <v>25000</v>
      </c>
      <c r="I1157" s="10">
        <v>3076</v>
      </c>
      <c r="J1157" s="5">
        <v>10000</v>
      </c>
    </row>
    <row r="1158" spans="1:10" x14ac:dyDescent="0.25">
      <c r="A1158" s="10">
        <v>2271</v>
      </c>
      <c r="B1158" s="5">
        <v>20000</v>
      </c>
      <c r="I1158" s="10">
        <v>3077</v>
      </c>
      <c r="J1158" s="5">
        <v>22000</v>
      </c>
    </row>
    <row r="1159" spans="1:10" x14ac:dyDescent="0.25">
      <c r="A1159" s="10">
        <v>2272</v>
      </c>
      <c r="B1159" s="5">
        <v>1000</v>
      </c>
      <c r="I1159" s="10">
        <v>3078</v>
      </c>
      <c r="J1159" s="5">
        <v>60000</v>
      </c>
    </row>
    <row r="1160" spans="1:10" x14ac:dyDescent="0.25">
      <c r="A1160" s="10">
        <v>2273</v>
      </c>
      <c r="B1160" s="5">
        <v>2500</v>
      </c>
      <c r="I1160" s="10">
        <v>3079</v>
      </c>
      <c r="J1160" s="5">
        <v>1333666</v>
      </c>
    </row>
    <row r="1161" spans="1:10" x14ac:dyDescent="0.25">
      <c r="A1161" s="10">
        <v>2274</v>
      </c>
      <c r="B1161" s="5">
        <v>2500</v>
      </c>
      <c r="I1161" s="10">
        <v>3080</v>
      </c>
      <c r="J1161" s="5">
        <v>2000000</v>
      </c>
    </row>
    <row r="1162" spans="1:10" x14ac:dyDescent="0.25">
      <c r="A1162" s="10">
        <v>2275</v>
      </c>
      <c r="B1162" s="5">
        <v>650</v>
      </c>
      <c r="I1162" s="10">
        <v>3081</v>
      </c>
      <c r="J1162" s="5">
        <v>1000000</v>
      </c>
    </row>
    <row r="1163" spans="1:10" x14ac:dyDescent="0.25">
      <c r="A1163" s="10">
        <v>2276</v>
      </c>
      <c r="B1163" s="5">
        <v>4589</v>
      </c>
      <c r="I1163" s="10">
        <v>3082</v>
      </c>
      <c r="J1163" s="5">
        <v>9000</v>
      </c>
    </row>
    <row r="1164" spans="1:10" x14ac:dyDescent="0.25">
      <c r="A1164" s="10">
        <v>2277</v>
      </c>
      <c r="B1164" s="5">
        <v>8500</v>
      </c>
      <c r="I1164" s="10">
        <v>3083</v>
      </c>
      <c r="J1164" s="5">
        <v>20000</v>
      </c>
    </row>
    <row r="1165" spans="1:10" x14ac:dyDescent="0.25">
      <c r="A1165" s="10">
        <v>2278</v>
      </c>
      <c r="B1165" s="5">
        <v>2000</v>
      </c>
      <c r="I1165" s="10">
        <v>3084</v>
      </c>
      <c r="J1165" s="5">
        <v>4059</v>
      </c>
    </row>
    <row r="1166" spans="1:10" x14ac:dyDescent="0.25">
      <c r="A1166" s="10">
        <v>2279</v>
      </c>
      <c r="B1166" s="5">
        <v>1000</v>
      </c>
      <c r="I1166" s="10">
        <v>3085</v>
      </c>
      <c r="J1166" s="5">
        <v>25000</v>
      </c>
    </row>
    <row r="1167" spans="1:10" x14ac:dyDescent="0.25">
      <c r="A1167" s="10">
        <v>2280</v>
      </c>
      <c r="B1167" s="5">
        <v>9800</v>
      </c>
      <c r="I1167" s="10">
        <v>3086</v>
      </c>
      <c r="J1167" s="5">
        <v>20000</v>
      </c>
    </row>
    <row r="1168" spans="1:10" x14ac:dyDescent="0.25">
      <c r="A1168" s="10">
        <v>2281</v>
      </c>
      <c r="B1168" s="5">
        <v>300</v>
      </c>
      <c r="I1168" s="10">
        <v>3087</v>
      </c>
      <c r="J1168" s="5">
        <v>20000</v>
      </c>
    </row>
    <row r="1169" spans="1:10" x14ac:dyDescent="0.25">
      <c r="A1169" s="10">
        <v>2282</v>
      </c>
      <c r="B1169" s="5">
        <v>750</v>
      </c>
      <c r="I1169" s="10">
        <v>3088</v>
      </c>
      <c r="J1169" s="5">
        <v>65000</v>
      </c>
    </row>
    <row r="1170" spans="1:10" x14ac:dyDescent="0.25">
      <c r="A1170" s="10">
        <v>2283</v>
      </c>
      <c r="B1170" s="5">
        <v>3000</v>
      </c>
      <c r="I1170" s="10">
        <v>3089</v>
      </c>
      <c r="J1170" s="5">
        <v>25000</v>
      </c>
    </row>
    <row r="1171" spans="1:10" x14ac:dyDescent="0.25">
      <c r="A1171" s="10">
        <v>2284</v>
      </c>
      <c r="B1171" s="5">
        <v>6000</v>
      </c>
      <c r="I1171" s="10">
        <v>3090</v>
      </c>
      <c r="J1171" s="5">
        <v>225000</v>
      </c>
    </row>
    <row r="1172" spans="1:10" x14ac:dyDescent="0.25">
      <c r="A1172" s="10">
        <v>2285</v>
      </c>
      <c r="B1172" s="5">
        <v>3000</v>
      </c>
      <c r="I1172" s="10">
        <v>3091</v>
      </c>
      <c r="J1172" s="5">
        <v>5000</v>
      </c>
    </row>
    <row r="1173" spans="1:10" x14ac:dyDescent="0.25">
      <c r="A1173" s="10">
        <v>2286</v>
      </c>
      <c r="B1173" s="5">
        <v>1500</v>
      </c>
      <c r="I1173" s="10">
        <v>3092</v>
      </c>
      <c r="J1173" s="5">
        <v>100000</v>
      </c>
    </row>
    <row r="1174" spans="1:10" x14ac:dyDescent="0.25">
      <c r="A1174" s="10">
        <v>2287</v>
      </c>
      <c r="B1174" s="5">
        <v>4500</v>
      </c>
      <c r="I1174" s="10">
        <v>3093</v>
      </c>
      <c r="J1174" s="5">
        <v>4000</v>
      </c>
    </row>
    <row r="1175" spans="1:10" x14ac:dyDescent="0.25">
      <c r="A1175" s="10">
        <v>2288</v>
      </c>
      <c r="B1175" s="5">
        <v>1000</v>
      </c>
      <c r="I1175" s="10">
        <v>3094</v>
      </c>
      <c r="J1175" s="5">
        <v>100000</v>
      </c>
    </row>
    <row r="1176" spans="1:10" x14ac:dyDescent="0.25">
      <c r="A1176" s="10">
        <v>2289</v>
      </c>
      <c r="B1176" s="5">
        <v>1500</v>
      </c>
      <c r="I1176" s="10">
        <v>3095</v>
      </c>
      <c r="J1176" s="5">
        <v>14920</v>
      </c>
    </row>
    <row r="1177" spans="1:10" x14ac:dyDescent="0.25">
      <c r="A1177" s="10">
        <v>2290</v>
      </c>
      <c r="B1177" s="5">
        <v>1500</v>
      </c>
      <c r="I1177" s="10">
        <v>3096</v>
      </c>
      <c r="J1177" s="5">
        <v>20000</v>
      </c>
    </row>
    <row r="1178" spans="1:10" x14ac:dyDescent="0.25">
      <c r="A1178" s="10">
        <v>2291</v>
      </c>
      <c r="B1178" s="5">
        <v>2500</v>
      </c>
      <c r="I1178" s="10">
        <v>3097</v>
      </c>
      <c r="J1178" s="5">
        <v>10000</v>
      </c>
    </row>
    <row r="1179" spans="1:10" x14ac:dyDescent="0.25">
      <c r="A1179" s="10">
        <v>2292</v>
      </c>
      <c r="B1179" s="5">
        <v>2000</v>
      </c>
      <c r="I1179" s="10">
        <v>3098</v>
      </c>
      <c r="J1179" s="5">
        <v>48725</v>
      </c>
    </row>
    <row r="1180" spans="1:10" x14ac:dyDescent="0.25">
      <c r="A1180" s="10">
        <v>2293</v>
      </c>
      <c r="B1180" s="5">
        <v>850</v>
      </c>
      <c r="I1180" s="10">
        <v>3099</v>
      </c>
      <c r="J1180" s="5">
        <v>2000</v>
      </c>
    </row>
    <row r="1181" spans="1:10" x14ac:dyDescent="0.25">
      <c r="A1181" s="10">
        <v>2294</v>
      </c>
      <c r="B1181" s="5">
        <v>5000</v>
      </c>
      <c r="I1181" s="10">
        <v>3100</v>
      </c>
      <c r="J1181" s="5">
        <v>12000</v>
      </c>
    </row>
    <row r="1182" spans="1:10" x14ac:dyDescent="0.25">
      <c r="A1182" s="10">
        <v>2295</v>
      </c>
      <c r="B1182" s="5">
        <v>1200</v>
      </c>
      <c r="I1182" s="10">
        <v>3101</v>
      </c>
      <c r="J1182" s="5">
        <v>2500</v>
      </c>
    </row>
    <row r="1183" spans="1:10" x14ac:dyDescent="0.25">
      <c r="A1183" s="10">
        <v>2296</v>
      </c>
      <c r="B1183" s="5">
        <v>7000</v>
      </c>
      <c r="I1183" s="10">
        <v>3102</v>
      </c>
      <c r="J1183" s="5">
        <v>16000</v>
      </c>
    </row>
    <row r="1184" spans="1:10" x14ac:dyDescent="0.25">
      <c r="A1184" s="10">
        <v>2297</v>
      </c>
      <c r="B1184" s="5">
        <v>1000</v>
      </c>
      <c r="I1184" s="10">
        <v>3103</v>
      </c>
      <c r="J1184" s="5">
        <v>4100</v>
      </c>
    </row>
    <row r="1185" spans="1:10" x14ac:dyDescent="0.25">
      <c r="A1185" s="10">
        <v>2298</v>
      </c>
      <c r="B1185" s="5">
        <v>30000</v>
      </c>
      <c r="I1185" s="10">
        <v>3104</v>
      </c>
      <c r="J1185" s="5">
        <v>4000</v>
      </c>
    </row>
    <row r="1186" spans="1:10" x14ac:dyDescent="0.25">
      <c r="A1186" s="10">
        <v>2299</v>
      </c>
      <c r="B1186" s="5">
        <v>300</v>
      </c>
      <c r="I1186" s="10">
        <v>3105</v>
      </c>
      <c r="J1186" s="5">
        <v>5845</v>
      </c>
    </row>
    <row r="1187" spans="1:10" x14ac:dyDescent="0.25">
      <c r="A1187" s="10">
        <v>2300</v>
      </c>
      <c r="B1187" s="5">
        <v>800</v>
      </c>
      <c r="I1187" s="10">
        <v>3106</v>
      </c>
      <c r="J1187" s="5">
        <v>1000</v>
      </c>
    </row>
    <row r="1188" spans="1:10" x14ac:dyDescent="0.25">
      <c r="A1188" s="10">
        <v>2301</v>
      </c>
      <c r="B1188" s="5">
        <v>5000</v>
      </c>
      <c r="I1188" s="10">
        <v>3107</v>
      </c>
      <c r="J1188" s="5">
        <v>40000</v>
      </c>
    </row>
    <row r="1189" spans="1:10" x14ac:dyDescent="0.25">
      <c r="A1189" s="10">
        <v>2302</v>
      </c>
      <c r="B1189" s="5">
        <v>2300</v>
      </c>
      <c r="I1189" s="10">
        <v>3108</v>
      </c>
      <c r="J1189" s="5">
        <v>50000</v>
      </c>
    </row>
    <row r="1190" spans="1:10" x14ac:dyDescent="0.25">
      <c r="A1190" s="10">
        <v>2303</v>
      </c>
      <c r="B1190" s="5">
        <v>6450</v>
      </c>
      <c r="I1190" s="10">
        <v>3109</v>
      </c>
      <c r="J1190" s="5">
        <v>26500</v>
      </c>
    </row>
    <row r="1191" spans="1:10" x14ac:dyDescent="0.25">
      <c r="A1191" s="10">
        <v>2304</v>
      </c>
      <c r="B1191" s="5">
        <v>6000</v>
      </c>
      <c r="I1191" s="10">
        <v>3110</v>
      </c>
      <c r="J1191" s="5">
        <v>25000</v>
      </c>
    </row>
    <row r="1192" spans="1:10" x14ac:dyDescent="0.25">
      <c r="A1192" s="10">
        <v>2305</v>
      </c>
      <c r="B1192" s="5">
        <v>18000</v>
      </c>
      <c r="I1192" s="10">
        <v>3111</v>
      </c>
      <c r="J1192" s="5">
        <v>20000</v>
      </c>
    </row>
    <row r="1193" spans="1:10" x14ac:dyDescent="0.25">
      <c r="A1193" s="10">
        <v>2306</v>
      </c>
      <c r="B1193" s="5">
        <v>3500</v>
      </c>
      <c r="I1193" s="10">
        <v>3112</v>
      </c>
      <c r="J1193" s="5">
        <v>11000</v>
      </c>
    </row>
    <row r="1194" spans="1:10" x14ac:dyDescent="0.25">
      <c r="A1194" s="10">
        <v>2307</v>
      </c>
      <c r="B1194" s="5">
        <v>1964.47</v>
      </c>
      <c r="I1194" s="10">
        <v>3113</v>
      </c>
      <c r="J1194" s="5">
        <v>109225</v>
      </c>
    </row>
    <row r="1195" spans="1:10" x14ac:dyDescent="0.25">
      <c r="A1195" s="10">
        <v>2308</v>
      </c>
      <c r="B1195" s="5">
        <v>50000</v>
      </c>
      <c r="I1195" s="10">
        <v>3114</v>
      </c>
      <c r="J1195" s="5">
        <v>75000</v>
      </c>
    </row>
    <row r="1196" spans="1:10" x14ac:dyDescent="0.25">
      <c r="A1196" s="10">
        <v>2309</v>
      </c>
      <c r="B1196" s="5">
        <v>6000</v>
      </c>
      <c r="I1196" s="10">
        <v>3115</v>
      </c>
      <c r="J1196" s="5">
        <v>10000</v>
      </c>
    </row>
    <row r="1197" spans="1:10" x14ac:dyDescent="0.25">
      <c r="A1197" s="10">
        <v>2310</v>
      </c>
      <c r="B1197" s="5">
        <v>18500</v>
      </c>
      <c r="I1197" s="10">
        <v>3116</v>
      </c>
      <c r="J1197" s="5">
        <v>750</v>
      </c>
    </row>
    <row r="1198" spans="1:10" x14ac:dyDescent="0.25">
      <c r="A1198" s="10">
        <v>2311</v>
      </c>
      <c r="B1198" s="5">
        <v>9000</v>
      </c>
      <c r="I1198" s="10">
        <v>3117</v>
      </c>
      <c r="J1198" s="5">
        <v>1000</v>
      </c>
    </row>
    <row r="1199" spans="1:10" x14ac:dyDescent="0.25">
      <c r="A1199" s="10">
        <v>2312</v>
      </c>
      <c r="B1199" s="5">
        <v>3000</v>
      </c>
      <c r="I1199" s="10">
        <v>3118</v>
      </c>
      <c r="J1199" s="5">
        <v>500000</v>
      </c>
    </row>
    <row r="1200" spans="1:10" x14ac:dyDescent="0.25">
      <c r="A1200" s="10">
        <v>2313</v>
      </c>
      <c r="B1200" s="5">
        <v>5000</v>
      </c>
      <c r="I1200" s="10">
        <v>3119</v>
      </c>
      <c r="J1200" s="5">
        <v>10000</v>
      </c>
    </row>
    <row r="1201" spans="1:10" x14ac:dyDescent="0.25">
      <c r="A1201" s="10">
        <v>2314</v>
      </c>
      <c r="B1201" s="5">
        <v>1200</v>
      </c>
      <c r="I1201" s="10">
        <v>3120</v>
      </c>
      <c r="J1201" s="5">
        <v>1300000</v>
      </c>
    </row>
    <row r="1202" spans="1:10" x14ac:dyDescent="0.25">
      <c r="A1202" s="10">
        <v>2315</v>
      </c>
      <c r="B1202" s="5">
        <v>2500</v>
      </c>
      <c r="I1202" s="10">
        <v>3188</v>
      </c>
      <c r="J1202" s="5">
        <v>200</v>
      </c>
    </row>
    <row r="1203" spans="1:10" x14ac:dyDescent="0.25">
      <c r="A1203" s="10">
        <v>2316</v>
      </c>
      <c r="B1203" s="5">
        <v>15000</v>
      </c>
      <c r="I1203" s="10">
        <v>3189</v>
      </c>
      <c r="J1203" s="5">
        <v>55000</v>
      </c>
    </row>
    <row r="1204" spans="1:10" x14ac:dyDescent="0.25">
      <c r="A1204" s="10">
        <v>2317</v>
      </c>
      <c r="B1204" s="5">
        <v>400</v>
      </c>
      <c r="I1204" s="10">
        <v>3190</v>
      </c>
      <c r="J1204" s="5">
        <v>4000</v>
      </c>
    </row>
    <row r="1205" spans="1:10" x14ac:dyDescent="0.25">
      <c r="A1205" s="10">
        <v>2318</v>
      </c>
      <c r="B1205" s="5">
        <v>5000</v>
      </c>
      <c r="I1205" s="10">
        <v>3191</v>
      </c>
      <c r="J1205" s="5">
        <v>3750</v>
      </c>
    </row>
    <row r="1206" spans="1:10" x14ac:dyDescent="0.25">
      <c r="A1206" s="10">
        <v>2319</v>
      </c>
      <c r="B1206" s="5">
        <v>3000</v>
      </c>
      <c r="I1206" s="10">
        <v>3192</v>
      </c>
      <c r="J1206" s="5">
        <v>10000</v>
      </c>
    </row>
    <row r="1207" spans="1:10" x14ac:dyDescent="0.25">
      <c r="A1207" s="10">
        <v>2320</v>
      </c>
      <c r="B1207" s="5">
        <v>5000</v>
      </c>
      <c r="I1207" s="10">
        <v>3193</v>
      </c>
      <c r="J1207" s="5">
        <v>5000</v>
      </c>
    </row>
    <row r="1208" spans="1:10" x14ac:dyDescent="0.25">
      <c r="A1208" s="10">
        <v>2327</v>
      </c>
      <c r="B1208" s="5">
        <v>35000</v>
      </c>
      <c r="I1208" s="10">
        <v>3194</v>
      </c>
      <c r="J1208" s="5">
        <v>11000</v>
      </c>
    </row>
    <row r="1209" spans="1:10" x14ac:dyDescent="0.25">
      <c r="A1209" s="10">
        <v>2328</v>
      </c>
      <c r="B1209" s="5">
        <v>10000</v>
      </c>
      <c r="I1209" s="10">
        <v>3195</v>
      </c>
      <c r="J1209" s="5">
        <v>3500</v>
      </c>
    </row>
    <row r="1210" spans="1:10" x14ac:dyDescent="0.25">
      <c r="A1210" s="10">
        <v>2329</v>
      </c>
      <c r="B1210" s="5">
        <v>25000</v>
      </c>
      <c r="I1210" s="10">
        <v>3196</v>
      </c>
      <c r="J1210" s="5">
        <v>3000000</v>
      </c>
    </row>
    <row r="1211" spans="1:10" x14ac:dyDescent="0.25">
      <c r="A1211" s="10">
        <v>2330</v>
      </c>
      <c r="B1211" s="5">
        <v>35000</v>
      </c>
      <c r="I1211" s="10">
        <v>3197</v>
      </c>
      <c r="J1211" s="5">
        <v>10000</v>
      </c>
    </row>
    <row r="1212" spans="1:10" x14ac:dyDescent="0.25">
      <c r="A1212" s="10">
        <v>2331</v>
      </c>
      <c r="B1212" s="5">
        <v>8000</v>
      </c>
      <c r="I1212" s="10">
        <v>3198</v>
      </c>
      <c r="J1212" s="5">
        <v>30000</v>
      </c>
    </row>
    <row r="1213" spans="1:10" x14ac:dyDescent="0.25">
      <c r="A1213" s="10">
        <v>2332</v>
      </c>
      <c r="B1213" s="5">
        <v>25000</v>
      </c>
      <c r="I1213" s="10">
        <v>3199</v>
      </c>
      <c r="J1213" s="5">
        <v>5000</v>
      </c>
    </row>
    <row r="1214" spans="1:10" x14ac:dyDescent="0.25">
      <c r="A1214" s="10">
        <v>2333</v>
      </c>
      <c r="B1214" s="5">
        <v>600</v>
      </c>
      <c r="I1214" s="10">
        <v>3200</v>
      </c>
      <c r="J1214" s="5">
        <v>50000</v>
      </c>
    </row>
    <row r="1215" spans="1:10" x14ac:dyDescent="0.25">
      <c r="A1215" s="10">
        <v>2334</v>
      </c>
      <c r="B1215" s="5">
        <v>4000</v>
      </c>
      <c r="I1215" s="10">
        <v>3201</v>
      </c>
      <c r="J1215" s="5">
        <v>2000</v>
      </c>
    </row>
    <row r="1216" spans="1:10" x14ac:dyDescent="0.25">
      <c r="A1216" s="10">
        <v>2335</v>
      </c>
      <c r="B1216" s="5">
        <v>25000</v>
      </c>
      <c r="I1216" s="10">
        <v>3202</v>
      </c>
      <c r="J1216" s="5">
        <v>5000</v>
      </c>
    </row>
    <row r="1217" spans="1:10" x14ac:dyDescent="0.25">
      <c r="A1217" s="10">
        <v>2336</v>
      </c>
      <c r="B1217" s="5">
        <v>20000</v>
      </c>
      <c r="I1217" s="10">
        <v>3203</v>
      </c>
      <c r="J1217" s="5">
        <v>1000</v>
      </c>
    </row>
    <row r="1218" spans="1:10" x14ac:dyDescent="0.25">
      <c r="A1218" s="10">
        <v>2337</v>
      </c>
      <c r="B1218" s="5">
        <v>12000</v>
      </c>
      <c r="I1218" s="10">
        <v>3204</v>
      </c>
      <c r="J1218" s="5">
        <v>500</v>
      </c>
    </row>
    <row r="1219" spans="1:10" x14ac:dyDescent="0.25">
      <c r="A1219" s="10">
        <v>2338</v>
      </c>
      <c r="B1219" s="5">
        <v>15000</v>
      </c>
      <c r="I1219" s="10">
        <v>3205</v>
      </c>
      <c r="J1219" s="5">
        <v>8000</v>
      </c>
    </row>
    <row r="1220" spans="1:10" x14ac:dyDescent="0.25">
      <c r="A1220" s="10">
        <v>2339</v>
      </c>
      <c r="B1220" s="5">
        <v>25000</v>
      </c>
      <c r="I1220" s="10">
        <v>3206</v>
      </c>
      <c r="J1220" s="5">
        <v>5000</v>
      </c>
    </row>
    <row r="1221" spans="1:10" x14ac:dyDescent="0.25">
      <c r="A1221" s="10">
        <v>2340</v>
      </c>
      <c r="B1221" s="5">
        <v>40000</v>
      </c>
      <c r="I1221" s="10">
        <v>3207</v>
      </c>
      <c r="J1221" s="5">
        <v>5500</v>
      </c>
    </row>
    <row r="1222" spans="1:10" x14ac:dyDescent="0.25">
      <c r="A1222" s="10">
        <v>2441</v>
      </c>
      <c r="B1222" s="5">
        <v>7500</v>
      </c>
      <c r="I1222" s="10">
        <v>3628</v>
      </c>
      <c r="J1222" s="5">
        <v>100000</v>
      </c>
    </row>
    <row r="1223" spans="1:10" x14ac:dyDescent="0.25">
      <c r="A1223" s="10">
        <v>2442</v>
      </c>
      <c r="B1223" s="5">
        <v>24000</v>
      </c>
      <c r="I1223" s="10">
        <v>3629</v>
      </c>
      <c r="J1223" s="5">
        <v>1000000</v>
      </c>
    </row>
    <row r="1224" spans="1:10" x14ac:dyDescent="0.25">
      <c r="A1224" s="10">
        <v>2443</v>
      </c>
      <c r="B1224" s="5">
        <v>20000</v>
      </c>
      <c r="I1224" s="10">
        <v>3630</v>
      </c>
      <c r="J1224" s="5">
        <v>3000</v>
      </c>
    </row>
    <row r="1225" spans="1:10" x14ac:dyDescent="0.25">
      <c r="A1225" s="10">
        <v>2444</v>
      </c>
      <c r="B1225" s="5">
        <v>3000</v>
      </c>
      <c r="I1225" s="10">
        <v>3631</v>
      </c>
      <c r="J1225" s="5">
        <v>17100</v>
      </c>
    </row>
    <row r="1226" spans="1:10" x14ac:dyDescent="0.25">
      <c r="A1226" s="10">
        <v>2445</v>
      </c>
      <c r="B1226" s="5">
        <v>5000</v>
      </c>
      <c r="I1226" s="10">
        <v>3632</v>
      </c>
      <c r="J1226" s="5">
        <v>500</v>
      </c>
    </row>
    <row r="1227" spans="1:10" x14ac:dyDescent="0.25">
      <c r="A1227" s="10">
        <v>2446</v>
      </c>
      <c r="B1227" s="5">
        <v>5000</v>
      </c>
      <c r="I1227" s="10">
        <v>3633</v>
      </c>
      <c r="J1227" s="5">
        <v>5000</v>
      </c>
    </row>
    <row r="1228" spans="1:10" x14ac:dyDescent="0.25">
      <c r="A1228" s="10">
        <v>2447</v>
      </c>
      <c r="B1228" s="5">
        <v>2500</v>
      </c>
      <c r="I1228" s="10">
        <v>3634</v>
      </c>
      <c r="J1228" s="5">
        <v>75000</v>
      </c>
    </row>
    <row r="1229" spans="1:10" x14ac:dyDescent="0.25">
      <c r="A1229" s="10">
        <v>2448</v>
      </c>
      <c r="B1229" s="5">
        <v>400</v>
      </c>
      <c r="I1229" s="10">
        <v>3635</v>
      </c>
      <c r="J1229" s="5">
        <v>3500</v>
      </c>
    </row>
    <row r="1230" spans="1:10" x14ac:dyDescent="0.25">
      <c r="A1230" s="10">
        <v>2449</v>
      </c>
      <c r="B1230" s="5">
        <v>10000</v>
      </c>
      <c r="I1230" s="10">
        <v>3636</v>
      </c>
      <c r="J1230" s="5">
        <v>150000</v>
      </c>
    </row>
    <row r="1231" spans="1:10" x14ac:dyDescent="0.25">
      <c r="A1231" s="10">
        <v>2450</v>
      </c>
      <c r="B1231" s="5">
        <v>15000</v>
      </c>
      <c r="I1231" s="10">
        <v>3637</v>
      </c>
      <c r="J1231" s="5">
        <v>3000</v>
      </c>
    </row>
    <row r="1232" spans="1:10" x14ac:dyDescent="0.25">
      <c r="A1232" s="10">
        <v>2451</v>
      </c>
      <c r="B1232" s="5">
        <v>10000</v>
      </c>
      <c r="I1232" s="10">
        <v>3638</v>
      </c>
      <c r="J1232" s="5">
        <v>3300</v>
      </c>
    </row>
    <row r="1233" spans="1:10" x14ac:dyDescent="0.25">
      <c r="A1233" s="10">
        <v>2452</v>
      </c>
      <c r="B1233" s="5">
        <v>600</v>
      </c>
      <c r="I1233" s="10">
        <v>3639</v>
      </c>
      <c r="J1233" s="5">
        <v>25000</v>
      </c>
    </row>
    <row r="1234" spans="1:10" x14ac:dyDescent="0.25">
      <c r="A1234" s="10">
        <v>2453</v>
      </c>
      <c r="B1234" s="5">
        <v>3000</v>
      </c>
      <c r="I1234" s="10">
        <v>3640</v>
      </c>
      <c r="J1234" s="5">
        <v>1000</v>
      </c>
    </row>
    <row r="1235" spans="1:10" x14ac:dyDescent="0.25">
      <c r="A1235" s="10">
        <v>2454</v>
      </c>
      <c r="B1235" s="5">
        <v>35000</v>
      </c>
      <c r="I1235" s="10">
        <v>3641</v>
      </c>
      <c r="J1235" s="5">
        <v>3000</v>
      </c>
    </row>
    <row r="1236" spans="1:10" x14ac:dyDescent="0.25">
      <c r="A1236" s="10">
        <v>2455</v>
      </c>
      <c r="B1236" s="5">
        <v>300</v>
      </c>
      <c r="I1236" s="10">
        <v>3642</v>
      </c>
      <c r="J1236" s="5">
        <v>700</v>
      </c>
    </row>
    <row r="1237" spans="1:10" x14ac:dyDescent="0.25">
      <c r="A1237" s="10">
        <v>2456</v>
      </c>
      <c r="B1237" s="5">
        <v>1500</v>
      </c>
      <c r="I1237" s="10">
        <v>3643</v>
      </c>
      <c r="J1237" s="5">
        <v>25000</v>
      </c>
    </row>
    <row r="1238" spans="1:10" x14ac:dyDescent="0.25">
      <c r="A1238" s="10">
        <v>2457</v>
      </c>
      <c r="B1238" s="5">
        <v>23000</v>
      </c>
      <c r="I1238" s="10">
        <v>3644</v>
      </c>
      <c r="J1238" s="5">
        <v>5000</v>
      </c>
    </row>
    <row r="1239" spans="1:10" x14ac:dyDescent="0.25">
      <c r="A1239" s="10">
        <v>2458</v>
      </c>
      <c r="B1239" s="5">
        <v>5000</v>
      </c>
      <c r="I1239" s="10">
        <v>3645</v>
      </c>
      <c r="J1239" s="5">
        <v>1000</v>
      </c>
    </row>
    <row r="1240" spans="1:10" x14ac:dyDescent="0.25">
      <c r="A1240" s="10">
        <v>2459</v>
      </c>
      <c r="B1240" s="5">
        <v>30000</v>
      </c>
      <c r="I1240" s="10">
        <v>3646</v>
      </c>
      <c r="J1240" s="5">
        <v>10000</v>
      </c>
    </row>
    <row r="1241" spans="1:10" x14ac:dyDescent="0.25">
      <c r="A1241" s="10">
        <v>2460</v>
      </c>
      <c r="B1241" s="5">
        <v>8500</v>
      </c>
      <c r="I1241" s="10">
        <v>3647</v>
      </c>
      <c r="J1241" s="5">
        <v>500</v>
      </c>
    </row>
    <row r="1242" spans="1:10" x14ac:dyDescent="0.25">
      <c r="A1242" s="10">
        <v>2461</v>
      </c>
      <c r="B1242" s="5">
        <v>7500</v>
      </c>
      <c r="I1242" s="10">
        <v>3728</v>
      </c>
      <c r="J1242" s="5">
        <v>20000</v>
      </c>
    </row>
    <row r="1243" spans="1:10" x14ac:dyDescent="0.25">
      <c r="A1243" s="10">
        <v>2462</v>
      </c>
      <c r="B1243" s="5">
        <v>3000</v>
      </c>
      <c r="I1243" s="10">
        <v>3729</v>
      </c>
      <c r="J1243" s="5">
        <v>5000</v>
      </c>
    </row>
    <row r="1244" spans="1:10" x14ac:dyDescent="0.25">
      <c r="A1244" s="10">
        <v>2463</v>
      </c>
      <c r="B1244" s="5">
        <v>2000</v>
      </c>
      <c r="I1244" s="10">
        <v>3730</v>
      </c>
      <c r="J1244" s="5">
        <v>1000</v>
      </c>
    </row>
    <row r="1245" spans="1:10" x14ac:dyDescent="0.25">
      <c r="A1245" s="10">
        <v>2464</v>
      </c>
      <c r="B1245" s="5">
        <v>2000</v>
      </c>
      <c r="I1245" s="10">
        <v>3731</v>
      </c>
      <c r="J1245" s="5">
        <v>5500</v>
      </c>
    </row>
    <row r="1246" spans="1:10" x14ac:dyDescent="0.25">
      <c r="A1246" s="10">
        <v>2465</v>
      </c>
      <c r="B1246" s="5">
        <v>700</v>
      </c>
      <c r="I1246" s="10">
        <v>3732</v>
      </c>
      <c r="J1246" s="5">
        <v>850</v>
      </c>
    </row>
    <row r="1247" spans="1:10" x14ac:dyDescent="0.25">
      <c r="A1247" s="10">
        <v>2466</v>
      </c>
      <c r="B1247" s="5">
        <v>2500</v>
      </c>
      <c r="I1247" s="10">
        <v>3733</v>
      </c>
      <c r="J1247" s="5">
        <v>1500</v>
      </c>
    </row>
    <row r="1248" spans="1:10" x14ac:dyDescent="0.25">
      <c r="A1248" s="10">
        <v>2467</v>
      </c>
      <c r="B1248" s="5">
        <v>1000</v>
      </c>
      <c r="I1248" s="10">
        <v>3734</v>
      </c>
      <c r="J1248" s="5">
        <v>1500</v>
      </c>
    </row>
    <row r="1249" spans="1:10" x14ac:dyDescent="0.25">
      <c r="A1249" s="10">
        <v>2468</v>
      </c>
      <c r="B1249" s="5">
        <v>2000</v>
      </c>
      <c r="I1249" s="10">
        <v>3735</v>
      </c>
      <c r="J1249" s="5">
        <v>150</v>
      </c>
    </row>
    <row r="1250" spans="1:10" x14ac:dyDescent="0.25">
      <c r="A1250" s="10">
        <v>2469</v>
      </c>
      <c r="B1250" s="5">
        <v>1200</v>
      </c>
      <c r="I1250" s="10">
        <v>3736</v>
      </c>
      <c r="J1250" s="5">
        <v>1500</v>
      </c>
    </row>
    <row r="1251" spans="1:10" x14ac:dyDescent="0.25">
      <c r="A1251" s="10">
        <v>2470</v>
      </c>
      <c r="B1251" s="5">
        <v>1000</v>
      </c>
      <c r="I1251" s="10">
        <v>3737</v>
      </c>
      <c r="J1251" s="5">
        <v>700</v>
      </c>
    </row>
    <row r="1252" spans="1:10" x14ac:dyDescent="0.25">
      <c r="A1252" s="10">
        <v>2471</v>
      </c>
      <c r="B1252" s="5">
        <v>500</v>
      </c>
      <c r="I1252" s="10">
        <v>3738</v>
      </c>
      <c r="J1252" s="5">
        <v>1500</v>
      </c>
    </row>
    <row r="1253" spans="1:10" x14ac:dyDescent="0.25">
      <c r="A1253" s="10">
        <v>2472</v>
      </c>
      <c r="B1253" s="5">
        <v>7500</v>
      </c>
      <c r="I1253" s="10">
        <v>3739</v>
      </c>
      <c r="J1253" s="5">
        <v>4000</v>
      </c>
    </row>
    <row r="1254" spans="1:10" x14ac:dyDescent="0.25">
      <c r="A1254" s="10">
        <v>2473</v>
      </c>
      <c r="B1254" s="5">
        <v>2000</v>
      </c>
      <c r="I1254" s="10">
        <v>3740</v>
      </c>
      <c r="J1254" s="5">
        <v>2000</v>
      </c>
    </row>
    <row r="1255" spans="1:10" x14ac:dyDescent="0.25">
      <c r="A1255" s="10">
        <v>2474</v>
      </c>
      <c r="B1255" s="5">
        <v>5000</v>
      </c>
      <c r="I1255" s="10">
        <v>3741</v>
      </c>
      <c r="J1255" s="5">
        <v>20000</v>
      </c>
    </row>
    <row r="1256" spans="1:10" x14ac:dyDescent="0.25">
      <c r="A1256" s="10">
        <v>2475</v>
      </c>
      <c r="B1256" s="5">
        <v>2500</v>
      </c>
      <c r="I1256" s="10">
        <v>3742</v>
      </c>
      <c r="J1256" s="5">
        <v>5000</v>
      </c>
    </row>
    <row r="1257" spans="1:10" x14ac:dyDescent="0.25">
      <c r="A1257" s="10">
        <v>2476</v>
      </c>
      <c r="B1257" s="5">
        <v>3200</v>
      </c>
      <c r="I1257" s="10">
        <v>3743</v>
      </c>
      <c r="J1257" s="5">
        <v>2200</v>
      </c>
    </row>
    <row r="1258" spans="1:10" x14ac:dyDescent="0.25">
      <c r="A1258" s="10">
        <v>2477</v>
      </c>
      <c r="B1258" s="5">
        <v>750</v>
      </c>
      <c r="I1258" s="10">
        <v>3744</v>
      </c>
      <c r="J1258" s="5">
        <v>1200</v>
      </c>
    </row>
    <row r="1259" spans="1:10" x14ac:dyDescent="0.25">
      <c r="A1259" s="10">
        <v>2478</v>
      </c>
      <c r="B1259" s="5">
        <v>8000</v>
      </c>
      <c r="I1259" s="10">
        <v>3745</v>
      </c>
      <c r="J1259" s="5">
        <v>100</v>
      </c>
    </row>
    <row r="1260" spans="1:10" x14ac:dyDescent="0.25">
      <c r="A1260" s="10">
        <v>2479</v>
      </c>
      <c r="B1260" s="5">
        <v>300</v>
      </c>
      <c r="I1260" s="10">
        <v>3746</v>
      </c>
      <c r="J1260" s="5">
        <v>8500</v>
      </c>
    </row>
    <row r="1261" spans="1:10" x14ac:dyDescent="0.25">
      <c r="A1261" s="10">
        <v>2480</v>
      </c>
      <c r="B1261" s="5">
        <v>2000</v>
      </c>
      <c r="I1261" s="10">
        <v>3747</v>
      </c>
      <c r="J1261" s="5">
        <v>2500</v>
      </c>
    </row>
    <row r="1262" spans="1:10" x14ac:dyDescent="0.25">
      <c r="A1262" s="10">
        <v>2481</v>
      </c>
      <c r="B1262" s="5">
        <v>4000</v>
      </c>
      <c r="I1262" s="10">
        <v>3788</v>
      </c>
      <c r="J1262" s="5">
        <v>75000</v>
      </c>
    </row>
    <row r="1263" spans="1:10" x14ac:dyDescent="0.25">
      <c r="A1263" s="10">
        <v>2482</v>
      </c>
      <c r="B1263" s="5">
        <v>1000</v>
      </c>
      <c r="I1263" s="10">
        <v>3789</v>
      </c>
      <c r="J1263" s="5">
        <v>3550</v>
      </c>
    </row>
    <row r="1264" spans="1:10" x14ac:dyDescent="0.25">
      <c r="A1264" s="10">
        <v>2483</v>
      </c>
      <c r="B1264" s="5">
        <v>1100</v>
      </c>
      <c r="I1264" s="10">
        <v>3790</v>
      </c>
      <c r="J1264" s="5">
        <v>15000</v>
      </c>
    </row>
    <row r="1265" spans="1:10" x14ac:dyDescent="0.25">
      <c r="A1265" s="10">
        <v>2484</v>
      </c>
      <c r="B1265" s="5">
        <v>3500</v>
      </c>
      <c r="I1265" s="10">
        <v>3791</v>
      </c>
      <c r="J1265" s="5">
        <v>1500</v>
      </c>
    </row>
    <row r="1266" spans="1:10" x14ac:dyDescent="0.25">
      <c r="A1266" s="10">
        <v>2485</v>
      </c>
      <c r="B1266" s="5">
        <v>2000</v>
      </c>
      <c r="I1266" s="10">
        <v>3792</v>
      </c>
      <c r="J1266" s="5">
        <v>12500</v>
      </c>
    </row>
    <row r="1267" spans="1:10" x14ac:dyDescent="0.25">
      <c r="A1267" s="10">
        <v>2486</v>
      </c>
      <c r="B1267" s="5">
        <v>300</v>
      </c>
      <c r="I1267" s="10">
        <v>3793</v>
      </c>
      <c r="J1267" s="5">
        <v>7000</v>
      </c>
    </row>
    <row r="1268" spans="1:10" x14ac:dyDescent="0.25">
      <c r="A1268" s="10">
        <v>2487</v>
      </c>
      <c r="B1268" s="5">
        <v>1500</v>
      </c>
      <c r="I1268" s="10">
        <v>3794</v>
      </c>
      <c r="J1268" s="5">
        <v>5000</v>
      </c>
    </row>
    <row r="1269" spans="1:10" x14ac:dyDescent="0.25">
      <c r="A1269" s="10">
        <v>2488</v>
      </c>
      <c r="B1269" s="5">
        <v>3000</v>
      </c>
      <c r="I1269" s="10">
        <v>3795</v>
      </c>
      <c r="J1269" s="5">
        <v>600</v>
      </c>
    </row>
    <row r="1270" spans="1:10" x14ac:dyDescent="0.25">
      <c r="A1270" s="10">
        <v>2489</v>
      </c>
      <c r="B1270" s="5">
        <v>3500</v>
      </c>
      <c r="I1270" s="10">
        <v>3796</v>
      </c>
      <c r="J1270" s="5">
        <v>22500</v>
      </c>
    </row>
    <row r="1271" spans="1:10" x14ac:dyDescent="0.25">
      <c r="A1271" s="10">
        <v>2490</v>
      </c>
      <c r="B1271" s="5">
        <v>500</v>
      </c>
      <c r="I1271" s="10">
        <v>3797</v>
      </c>
      <c r="J1271" s="5">
        <v>6000</v>
      </c>
    </row>
    <row r="1272" spans="1:10" x14ac:dyDescent="0.25">
      <c r="A1272" s="10">
        <v>2491</v>
      </c>
      <c r="B1272" s="5">
        <v>500</v>
      </c>
      <c r="I1272" s="10">
        <v>3798</v>
      </c>
      <c r="J1272" s="5">
        <v>70000</v>
      </c>
    </row>
    <row r="1273" spans="1:10" x14ac:dyDescent="0.25">
      <c r="A1273" s="10">
        <v>2492</v>
      </c>
      <c r="B1273" s="5">
        <v>600</v>
      </c>
      <c r="I1273" s="10">
        <v>3799</v>
      </c>
      <c r="J1273" s="5">
        <v>10000</v>
      </c>
    </row>
    <row r="1274" spans="1:10" x14ac:dyDescent="0.25">
      <c r="A1274" s="10">
        <v>2493</v>
      </c>
      <c r="B1274" s="5">
        <v>20000</v>
      </c>
      <c r="I1274" s="10">
        <v>3800</v>
      </c>
      <c r="J1274" s="5">
        <v>22000</v>
      </c>
    </row>
    <row r="1275" spans="1:10" x14ac:dyDescent="0.25">
      <c r="A1275" s="10">
        <v>2494</v>
      </c>
      <c r="B1275" s="5">
        <v>1500</v>
      </c>
      <c r="I1275" s="10">
        <v>3801</v>
      </c>
      <c r="J1275" s="5">
        <v>5000</v>
      </c>
    </row>
    <row r="1276" spans="1:10" x14ac:dyDescent="0.25">
      <c r="A1276" s="10">
        <v>2495</v>
      </c>
      <c r="B1276" s="5">
        <v>1500</v>
      </c>
      <c r="I1276" s="10">
        <v>3802</v>
      </c>
      <c r="J1276" s="5">
        <v>3000</v>
      </c>
    </row>
    <row r="1277" spans="1:10" x14ac:dyDescent="0.25">
      <c r="A1277" s="10">
        <v>2496</v>
      </c>
      <c r="B1277" s="5">
        <v>6000</v>
      </c>
      <c r="I1277" s="10">
        <v>3803</v>
      </c>
      <c r="J1277" s="5">
        <v>12000</v>
      </c>
    </row>
    <row r="1278" spans="1:10" x14ac:dyDescent="0.25">
      <c r="A1278" s="10">
        <v>2497</v>
      </c>
      <c r="B1278" s="5">
        <v>4000</v>
      </c>
      <c r="I1278" s="10">
        <v>3804</v>
      </c>
      <c r="J1278" s="5">
        <v>8000</v>
      </c>
    </row>
    <row r="1279" spans="1:10" x14ac:dyDescent="0.25">
      <c r="A1279" s="10">
        <v>2498</v>
      </c>
      <c r="B1279" s="5">
        <v>1000</v>
      </c>
      <c r="I1279" s="10">
        <v>3805</v>
      </c>
      <c r="J1279" s="5">
        <v>150000</v>
      </c>
    </row>
    <row r="1280" spans="1:10" x14ac:dyDescent="0.25">
      <c r="A1280" s="10">
        <v>2499</v>
      </c>
      <c r="B1280" s="5">
        <v>4000</v>
      </c>
      <c r="I1280" s="10">
        <v>3806</v>
      </c>
      <c r="J1280" s="5">
        <v>7500</v>
      </c>
    </row>
    <row r="1281" spans="1:10" x14ac:dyDescent="0.25">
      <c r="A1281" s="10">
        <v>2500</v>
      </c>
      <c r="B1281" s="5">
        <v>600</v>
      </c>
      <c r="I1281" s="10">
        <v>3807</v>
      </c>
      <c r="J1281" s="5">
        <v>1500</v>
      </c>
    </row>
    <row r="1282" spans="1:10" x14ac:dyDescent="0.25">
      <c r="A1282" s="10">
        <v>2521</v>
      </c>
      <c r="B1282" s="5">
        <v>12500</v>
      </c>
      <c r="I1282" s="10">
        <v>3841</v>
      </c>
      <c r="J1282" s="5">
        <v>10000</v>
      </c>
    </row>
    <row r="1283" spans="1:10" x14ac:dyDescent="0.25">
      <c r="A1283" s="10">
        <v>2522</v>
      </c>
      <c r="B1283" s="5">
        <v>5000</v>
      </c>
      <c r="I1283" s="10">
        <v>3842</v>
      </c>
      <c r="J1283" s="5">
        <v>5000</v>
      </c>
    </row>
    <row r="1284" spans="1:10" x14ac:dyDescent="0.25">
      <c r="A1284" s="10">
        <v>2523</v>
      </c>
      <c r="B1284" s="5">
        <v>900</v>
      </c>
      <c r="I1284" s="10">
        <v>3843</v>
      </c>
      <c r="J1284" s="5">
        <v>5000</v>
      </c>
    </row>
    <row r="1285" spans="1:10" x14ac:dyDescent="0.25">
      <c r="A1285" s="10">
        <v>2524</v>
      </c>
      <c r="B1285" s="5">
        <v>7500</v>
      </c>
      <c r="I1285" s="10">
        <v>3844</v>
      </c>
      <c r="J1285" s="5">
        <v>9800</v>
      </c>
    </row>
    <row r="1286" spans="1:10" x14ac:dyDescent="0.25">
      <c r="A1286" s="10">
        <v>2525</v>
      </c>
      <c r="B1286" s="5">
        <v>8000</v>
      </c>
      <c r="I1286" s="10">
        <v>3845</v>
      </c>
      <c r="J1286" s="5">
        <v>40000</v>
      </c>
    </row>
    <row r="1287" spans="1:10" x14ac:dyDescent="0.25">
      <c r="A1287" s="10">
        <v>2526</v>
      </c>
      <c r="B1287" s="5">
        <v>4000</v>
      </c>
      <c r="I1287" s="10">
        <v>3846</v>
      </c>
      <c r="J1287" s="5">
        <v>7000</v>
      </c>
    </row>
    <row r="1288" spans="1:10" x14ac:dyDescent="0.25">
      <c r="A1288" s="10">
        <v>2527</v>
      </c>
      <c r="B1288" s="5">
        <v>4000</v>
      </c>
      <c r="I1288" s="10">
        <v>3847</v>
      </c>
      <c r="J1288" s="5">
        <v>10500</v>
      </c>
    </row>
    <row r="1289" spans="1:10" x14ac:dyDescent="0.25">
      <c r="A1289" s="10">
        <v>2528</v>
      </c>
      <c r="B1289" s="5">
        <v>4000</v>
      </c>
      <c r="I1289" s="10">
        <v>3848</v>
      </c>
      <c r="J1289" s="5">
        <v>13000</v>
      </c>
    </row>
    <row r="1290" spans="1:10" x14ac:dyDescent="0.25">
      <c r="A1290" s="10">
        <v>2529</v>
      </c>
      <c r="B1290" s="5">
        <v>6000</v>
      </c>
      <c r="I1290" s="10">
        <v>3849</v>
      </c>
      <c r="J1290" s="5">
        <v>30000</v>
      </c>
    </row>
    <row r="1291" spans="1:10" x14ac:dyDescent="0.25">
      <c r="A1291" s="10">
        <v>2530</v>
      </c>
      <c r="B1291" s="5">
        <v>6500</v>
      </c>
      <c r="I1291" s="10">
        <v>3850</v>
      </c>
      <c r="J1291" s="5">
        <v>1000</v>
      </c>
    </row>
    <row r="1292" spans="1:10" x14ac:dyDescent="0.25">
      <c r="A1292" s="10">
        <v>2531</v>
      </c>
      <c r="B1292" s="5">
        <v>4500</v>
      </c>
      <c r="I1292" s="10">
        <v>3851</v>
      </c>
      <c r="J1292" s="5">
        <v>2500</v>
      </c>
    </row>
    <row r="1293" spans="1:10" x14ac:dyDescent="0.25">
      <c r="A1293" s="10">
        <v>2532</v>
      </c>
      <c r="B1293" s="5">
        <v>4000</v>
      </c>
      <c r="I1293" s="10">
        <v>3852</v>
      </c>
      <c r="J1293" s="5">
        <v>10000</v>
      </c>
    </row>
    <row r="1294" spans="1:10" x14ac:dyDescent="0.25">
      <c r="A1294" s="10">
        <v>2533</v>
      </c>
      <c r="B1294" s="5">
        <v>7500</v>
      </c>
      <c r="I1294" s="10">
        <v>3853</v>
      </c>
      <c r="J1294" s="5">
        <v>100000</v>
      </c>
    </row>
    <row r="1295" spans="1:10" x14ac:dyDescent="0.25">
      <c r="A1295" s="10">
        <v>2534</v>
      </c>
      <c r="B1295" s="5">
        <v>2000</v>
      </c>
      <c r="I1295" s="10">
        <v>3854</v>
      </c>
      <c r="J1295" s="5">
        <v>11000</v>
      </c>
    </row>
    <row r="1296" spans="1:10" x14ac:dyDescent="0.25">
      <c r="A1296" s="10">
        <v>2535</v>
      </c>
      <c r="B1296" s="5">
        <v>20000</v>
      </c>
      <c r="I1296" s="10">
        <v>3855</v>
      </c>
      <c r="J1296" s="5">
        <v>1000</v>
      </c>
    </row>
    <row r="1297" spans="1:10" x14ac:dyDescent="0.25">
      <c r="A1297" s="10">
        <v>2536</v>
      </c>
      <c r="B1297" s="5">
        <v>25</v>
      </c>
      <c r="I1297" s="10">
        <v>3856</v>
      </c>
      <c r="J1297" s="5">
        <v>5000</v>
      </c>
    </row>
    <row r="1298" spans="1:10" x14ac:dyDescent="0.25">
      <c r="A1298" s="10">
        <v>2537</v>
      </c>
      <c r="B1298" s="5">
        <v>1000</v>
      </c>
      <c r="I1298" s="10">
        <v>3857</v>
      </c>
      <c r="J1298" s="5">
        <v>5000</v>
      </c>
    </row>
    <row r="1299" spans="1:10" x14ac:dyDescent="0.25">
      <c r="A1299" s="10">
        <v>2538</v>
      </c>
      <c r="B1299" s="5">
        <v>18000</v>
      </c>
      <c r="I1299" s="10">
        <v>3858</v>
      </c>
      <c r="J1299" s="5">
        <v>500</v>
      </c>
    </row>
    <row r="1300" spans="1:10" x14ac:dyDescent="0.25">
      <c r="A1300" s="10">
        <v>2539</v>
      </c>
      <c r="B1300" s="5">
        <v>10000</v>
      </c>
      <c r="I1300" s="10">
        <v>3859</v>
      </c>
      <c r="J1300" s="5">
        <v>2500</v>
      </c>
    </row>
    <row r="1301" spans="1:10" x14ac:dyDescent="0.25">
      <c r="A1301" s="10">
        <v>2540</v>
      </c>
      <c r="B1301" s="5">
        <v>2500</v>
      </c>
      <c r="I1301" s="10">
        <v>3860</v>
      </c>
      <c r="J1301" s="5">
        <v>6000</v>
      </c>
    </row>
    <row r="1302" spans="1:10" x14ac:dyDescent="0.25">
      <c r="A1302" s="10">
        <v>2541</v>
      </c>
      <c r="B1302" s="5">
        <v>3500</v>
      </c>
      <c r="I1302" s="10">
        <v>3861</v>
      </c>
      <c r="J1302" s="5">
        <v>2000</v>
      </c>
    </row>
    <row r="1303" spans="1:10" x14ac:dyDescent="0.25">
      <c r="A1303" s="10">
        <v>2542</v>
      </c>
      <c r="B1303" s="5">
        <v>700</v>
      </c>
      <c r="I1303" s="10">
        <v>3862</v>
      </c>
      <c r="J1303" s="5">
        <v>7500</v>
      </c>
    </row>
    <row r="1304" spans="1:10" x14ac:dyDescent="0.25">
      <c r="A1304" s="10">
        <v>2543</v>
      </c>
      <c r="B1304" s="5">
        <v>250</v>
      </c>
      <c r="I1304" s="10">
        <v>3863</v>
      </c>
      <c r="J1304" s="5">
        <v>6000</v>
      </c>
    </row>
    <row r="1305" spans="1:10" x14ac:dyDescent="0.25">
      <c r="A1305" s="10">
        <v>2544</v>
      </c>
      <c r="B1305" s="5">
        <v>5000</v>
      </c>
      <c r="I1305" s="10">
        <v>3864</v>
      </c>
      <c r="J1305" s="5">
        <v>5000</v>
      </c>
    </row>
    <row r="1306" spans="1:10" x14ac:dyDescent="0.25">
      <c r="A1306" s="10">
        <v>2545</v>
      </c>
      <c r="B1306" s="5">
        <v>2000</v>
      </c>
      <c r="I1306" s="10">
        <v>3865</v>
      </c>
      <c r="J1306" s="5">
        <v>2413</v>
      </c>
    </row>
    <row r="1307" spans="1:10" x14ac:dyDescent="0.25">
      <c r="A1307" s="10">
        <v>2546</v>
      </c>
      <c r="B1307" s="5">
        <v>3500</v>
      </c>
      <c r="I1307" s="10">
        <v>3866</v>
      </c>
      <c r="J1307" s="5">
        <v>2000</v>
      </c>
    </row>
    <row r="1308" spans="1:10" x14ac:dyDescent="0.25">
      <c r="A1308" s="10">
        <v>2547</v>
      </c>
      <c r="B1308" s="5">
        <v>5500</v>
      </c>
      <c r="I1308" s="10">
        <v>3867</v>
      </c>
      <c r="J1308" s="5">
        <v>2000</v>
      </c>
    </row>
    <row r="1309" spans="1:10" x14ac:dyDescent="0.25">
      <c r="A1309" s="10">
        <v>2548</v>
      </c>
      <c r="B1309" s="5">
        <v>6000</v>
      </c>
      <c r="I1309" s="10">
        <v>3888</v>
      </c>
      <c r="J1309" s="5">
        <v>2000</v>
      </c>
    </row>
    <row r="1310" spans="1:10" x14ac:dyDescent="0.25">
      <c r="A1310" s="10">
        <v>2549</v>
      </c>
      <c r="B1310" s="5">
        <v>1570</v>
      </c>
      <c r="I1310" s="10">
        <v>3889</v>
      </c>
      <c r="J1310" s="5">
        <v>8000</v>
      </c>
    </row>
    <row r="1311" spans="1:10" x14ac:dyDescent="0.25">
      <c r="A1311" s="10">
        <v>2550</v>
      </c>
      <c r="B1311" s="5">
        <v>6500</v>
      </c>
      <c r="I1311" s="10">
        <v>3890</v>
      </c>
      <c r="J1311" s="5">
        <v>15000</v>
      </c>
    </row>
    <row r="1312" spans="1:10" x14ac:dyDescent="0.25">
      <c r="A1312" s="10">
        <v>2551</v>
      </c>
      <c r="B1312" s="5">
        <v>3675</v>
      </c>
      <c r="I1312" s="10">
        <v>3891</v>
      </c>
      <c r="J1312" s="5">
        <v>800</v>
      </c>
    </row>
    <row r="1313" spans="1:10" x14ac:dyDescent="0.25">
      <c r="A1313" s="10">
        <v>2552</v>
      </c>
      <c r="B1313" s="5">
        <v>3000</v>
      </c>
      <c r="I1313" s="10">
        <v>3892</v>
      </c>
      <c r="J1313" s="5">
        <v>1000</v>
      </c>
    </row>
    <row r="1314" spans="1:10" x14ac:dyDescent="0.25">
      <c r="A1314" s="10">
        <v>2553</v>
      </c>
      <c r="B1314" s="5">
        <v>1500</v>
      </c>
      <c r="I1314" s="10">
        <v>3893</v>
      </c>
      <c r="J1314" s="5">
        <v>50000</v>
      </c>
    </row>
    <row r="1315" spans="1:10" x14ac:dyDescent="0.25">
      <c r="A1315" s="10">
        <v>2554</v>
      </c>
      <c r="B1315" s="5">
        <v>3000</v>
      </c>
      <c r="I1315" s="10">
        <v>3894</v>
      </c>
      <c r="J1315" s="5">
        <v>15000</v>
      </c>
    </row>
    <row r="1316" spans="1:10" x14ac:dyDescent="0.25">
      <c r="A1316" s="10">
        <v>2555</v>
      </c>
      <c r="B1316" s="5">
        <v>2000</v>
      </c>
      <c r="I1316" s="10">
        <v>3895</v>
      </c>
      <c r="J1316" s="5">
        <v>1000</v>
      </c>
    </row>
    <row r="1317" spans="1:10" x14ac:dyDescent="0.25">
      <c r="A1317" s="10">
        <v>2556</v>
      </c>
      <c r="B1317" s="5">
        <v>745</v>
      </c>
      <c r="I1317" s="10">
        <v>3896</v>
      </c>
      <c r="J1317" s="5">
        <v>1600</v>
      </c>
    </row>
    <row r="1318" spans="1:10" x14ac:dyDescent="0.25">
      <c r="A1318" s="10">
        <v>2557</v>
      </c>
      <c r="B1318" s="5">
        <v>900</v>
      </c>
      <c r="I1318" s="10">
        <v>3897</v>
      </c>
      <c r="J1318" s="5">
        <v>2500</v>
      </c>
    </row>
    <row r="1319" spans="1:10" x14ac:dyDescent="0.25">
      <c r="A1319" s="10">
        <v>2558</v>
      </c>
      <c r="B1319" s="5">
        <v>1250</v>
      </c>
      <c r="I1319" s="10">
        <v>3898</v>
      </c>
      <c r="J1319" s="5">
        <v>2500</v>
      </c>
    </row>
    <row r="1320" spans="1:10" x14ac:dyDescent="0.25">
      <c r="A1320" s="10">
        <v>2559</v>
      </c>
      <c r="B1320" s="5">
        <v>800</v>
      </c>
      <c r="I1320" s="10">
        <v>3899</v>
      </c>
      <c r="J1320" s="5">
        <v>10000</v>
      </c>
    </row>
    <row r="1321" spans="1:10" x14ac:dyDescent="0.25">
      <c r="A1321" s="10">
        <v>2560</v>
      </c>
      <c r="B1321" s="5">
        <v>3000</v>
      </c>
      <c r="I1321" s="10">
        <v>3900</v>
      </c>
      <c r="J1321" s="5">
        <v>2500</v>
      </c>
    </row>
    <row r="1322" spans="1:10" x14ac:dyDescent="0.25">
      <c r="A1322" s="10">
        <v>2601</v>
      </c>
      <c r="B1322" s="5">
        <v>500</v>
      </c>
      <c r="I1322" s="10">
        <v>3901</v>
      </c>
      <c r="J1322" s="5">
        <v>3000</v>
      </c>
    </row>
    <row r="1323" spans="1:10" x14ac:dyDescent="0.25">
      <c r="A1323" s="10">
        <v>2602</v>
      </c>
      <c r="B1323" s="5">
        <v>12000</v>
      </c>
      <c r="I1323" s="10">
        <v>3902</v>
      </c>
      <c r="J1323" s="5">
        <v>3000</v>
      </c>
    </row>
    <row r="1324" spans="1:10" x14ac:dyDescent="0.25">
      <c r="A1324" s="10">
        <v>2603</v>
      </c>
      <c r="B1324" s="5">
        <v>1750</v>
      </c>
      <c r="I1324" s="10">
        <v>3903</v>
      </c>
      <c r="J1324" s="5">
        <v>1500</v>
      </c>
    </row>
    <row r="1325" spans="1:10" x14ac:dyDescent="0.25">
      <c r="A1325" s="10">
        <v>2604</v>
      </c>
      <c r="B1325" s="5">
        <v>20000</v>
      </c>
      <c r="I1325" s="10">
        <v>3904</v>
      </c>
      <c r="J1325" s="5">
        <v>10000</v>
      </c>
    </row>
    <row r="1326" spans="1:10" x14ac:dyDescent="0.25">
      <c r="A1326" s="10">
        <v>2605</v>
      </c>
      <c r="B1326" s="5">
        <v>100000</v>
      </c>
      <c r="I1326" s="10">
        <v>3905</v>
      </c>
      <c r="J1326" s="5">
        <v>1500</v>
      </c>
    </row>
    <row r="1327" spans="1:10" x14ac:dyDescent="0.25">
      <c r="A1327" s="10">
        <v>2606</v>
      </c>
      <c r="B1327" s="5">
        <v>11000</v>
      </c>
      <c r="I1327" s="10">
        <v>3906</v>
      </c>
      <c r="J1327" s="5">
        <v>1500</v>
      </c>
    </row>
    <row r="1328" spans="1:10" x14ac:dyDescent="0.25">
      <c r="A1328" s="10">
        <v>2607</v>
      </c>
      <c r="B1328" s="5">
        <v>8000</v>
      </c>
      <c r="I1328" s="10">
        <v>3907</v>
      </c>
      <c r="J1328" s="5">
        <v>1000</v>
      </c>
    </row>
    <row r="1329" spans="1:10" x14ac:dyDescent="0.25">
      <c r="A1329" s="10">
        <v>2608</v>
      </c>
      <c r="B1329" s="5">
        <v>8000</v>
      </c>
      <c r="I1329" s="10">
        <v>3908</v>
      </c>
      <c r="J1329" s="5">
        <v>750</v>
      </c>
    </row>
    <row r="1330" spans="1:10" x14ac:dyDescent="0.25">
      <c r="A1330" s="10">
        <v>2609</v>
      </c>
      <c r="B1330" s="5">
        <v>35000</v>
      </c>
      <c r="I1330" s="10">
        <v>3909</v>
      </c>
      <c r="J1330" s="5">
        <v>60000</v>
      </c>
    </row>
    <row r="1331" spans="1:10" x14ac:dyDescent="0.25">
      <c r="A1331" s="10">
        <v>2610</v>
      </c>
      <c r="B1331" s="5">
        <v>22765</v>
      </c>
      <c r="I1331" s="10">
        <v>3910</v>
      </c>
      <c r="J1331" s="5">
        <v>6000</v>
      </c>
    </row>
    <row r="1332" spans="1:10" x14ac:dyDescent="0.25">
      <c r="A1332" s="10">
        <v>2611</v>
      </c>
      <c r="B1332" s="5">
        <v>11000</v>
      </c>
      <c r="I1332" s="10">
        <v>3911</v>
      </c>
      <c r="J1332" s="5">
        <v>8000</v>
      </c>
    </row>
    <row r="1333" spans="1:10" x14ac:dyDescent="0.25">
      <c r="A1333" s="10">
        <v>2612</v>
      </c>
      <c r="B1333" s="5">
        <v>10000</v>
      </c>
      <c r="I1333" s="10">
        <v>3912</v>
      </c>
      <c r="J1333" s="5">
        <v>15000</v>
      </c>
    </row>
    <row r="1334" spans="1:10" x14ac:dyDescent="0.25">
      <c r="A1334" s="10">
        <v>2613</v>
      </c>
      <c r="B1334" s="5">
        <v>7500</v>
      </c>
      <c r="I1334" s="10">
        <v>3913</v>
      </c>
      <c r="J1334" s="5">
        <v>10000</v>
      </c>
    </row>
    <row r="1335" spans="1:10" x14ac:dyDescent="0.25">
      <c r="A1335" s="10">
        <v>2614</v>
      </c>
      <c r="B1335" s="5">
        <v>10500</v>
      </c>
      <c r="I1335" s="10">
        <v>3914</v>
      </c>
      <c r="J1335" s="5">
        <v>2500</v>
      </c>
    </row>
    <row r="1336" spans="1:10" x14ac:dyDescent="0.25">
      <c r="A1336" s="10">
        <v>2615</v>
      </c>
      <c r="B1336" s="5">
        <v>2001</v>
      </c>
      <c r="I1336" s="10">
        <v>3915</v>
      </c>
      <c r="J1336" s="5">
        <v>1500</v>
      </c>
    </row>
    <row r="1337" spans="1:10" x14ac:dyDescent="0.25">
      <c r="A1337" s="10">
        <v>2616</v>
      </c>
      <c r="B1337" s="5">
        <v>25000</v>
      </c>
      <c r="I1337" s="10">
        <v>3916</v>
      </c>
      <c r="J1337" s="5">
        <v>2000</v>
      </c>
    </row>
    <row r="1338" spans="1:10" x14ac:dyDescent="0.25">
      <c r="A1338" s="10">
        <v>2617</v>
      </c>
      <c r="B1338" s="5">
        <v>500</v>
      </c>
      <c r="I1338" s="10">
        <v>3917</v>
      </c>
      <c r="J1338" s="5">
        <v>3500</v>
      </c>
    </row>
    <row r="1339" spans="1:10" x14ac:dyDescent="0.25">
      <c r="A1339" s="10">
        <v>2618</v>
      </c>
      <c r="B1339" s="5">
        <v>15000</v>
      </c>
      <c r="I1339" s="10">
        <v>3918</v>
      </c>
      <c r="J1339" s="5">
        <v>60000</v>
      </c>
    </row>
    <row r="1340" spans="1:10" x14ac:dyDescent="0.25">
      <c r="A1340" s="10">
        <v>2619</v>
      </c>
      <c r="B1340" s="5">
        <v>1000</v>
      </c>
      <c r="I1340" s="10">
        <v>3919</v>
      </c>
      <c r="J1340" s="5">
        <v>5000</v>
      </c>
    </row>
    <row r="1341" spans="1:10" x14ac:dyDescent="0.25">
      <c r="A1341" s="10">
        <v>2620</v>
      </c>
      <c r="B1341" s="5">
        <v>65000</v>
      </c>
      <c r="I1341" s="10">
        <v>3920</v>
      </c>
      <c r="J1341" s="5">
        <v>2500</v>
      </c>
    </row>
    <row r="1342" spans="1:10" x14ac:dyDescent="0.25">
      <c r="A1342" s="10">
        <v>2621</v>
      </c>
      <c r="B1342" s="5">
        <v>15000</v>
      </c>
      <c r="I1342" s="10">
        <v>3921</v>
      </c>
      <c r="J1342" s="5">
        <v>3000</v>
      </c>
    </row>
    <row r="1343" spans="1:10" x14ac:dyDescent="0.25">
      <c r="A1343" s="10">
        <v>2622</v>
      </c>
      <c r="B1343" s="5">
        <v>1500</v>
      </c>
      <c r="I1343" s="10">
        <v>3922</v>
      </c>
      <c r="J1343" s="5">
        <v>750</v>
      </c>
    </row>
    <row r="1344" spans="1:10" x14ac:dyDescent="0.25">
      <c r="A1344" s="10">
        <v>2623</v>
      </c>
      <c r="B1344" s="5">
        <v>2000</v>
      </c>
      <c r="I1344" s="10">
        <v>3923</v>
      </c>
      <c r="J1344" s="5">
        <v>11500</v>
      </c>
    </row>
    <row r="1345" spans="1:10" x14ac:dyDescent="0.25">
      <c r="A1345" s="10">
        <v>2624</v>
      </c>
      <c r="B1345" s="5">
        <v>8000</v>
      </c>
      <c r="I1345" s="10">
        <v>3924</v>
      </c>
      <c r="J1345" s="5">
        <v>15000</v>
      </c>
    </row>
    <row r="1346" spans="1:10" x14ac:dyDescent="0.25">
      <c r="A1346" s="10">
        <v>2625</v>
      </c>
      <c r="B1346" s="5">
        <v>150</v>
      </c>
      <c r="I1346" s="10">
        <v>3925</v>
      </c>
      <c r="J1346" s="5">
        <v>150</v>
      </c>
    </row>
    <row r="1347" spans="1:10" x14ac:dyDescent="0.25">
      <c r="A1347" s="10">
        <v>2626</v>
      </c>
      <c r="B1347" s="5">
        <v>2500</v>
      </c>
      <c r="I1347" s="10">
        <v>3926</v>
      </c>
      <c r="J1347" s="5">
        <v>5000</v>
      </c>
    </row>
    <row r="1348" spans="1:10" x14ac:dyDescent="0.25">
      <c r="A1348" s="10">
        <v>2627</v>
      </c>
      <c r="B1348" s="5">
        <v>150</v>
      </c>
      <c r="I1348" s="10">
        <v>3927</v>
      </c>
      <c r="J1348" s="5">
        <v>2500</v>
      </c>
    </row>
    <row r="1349" spans="1:10" x14ac:dyDescent="0.25">
      <c r="A1349" s="10">
        <v>2628</v>
      </c>
      <c r="B1349" s="5">
        <v>839</v>
      </c>
      <c r="I1349" s="10">
        <v>3928</v>
      </c>
      <c r="J1349" s="5">
        <v>5000</v>
      </c>
    </row>
    <row r="1350" spans="1:10" x14ac:dyDescent="0.25">
      <c r="A1350" s="10">
        <v>2629</v>
      </c>
      <c r="B1350" s="5">
        <v>5000</v>
      </c>
      <c r="I1350" s="10">
        <v>3929</v>
      </c>
      <c r="J1350" s="5">
        <v>20000</v>
      </c>
    </row>
    <row r="1351" spans="1:10" x14ac:dyDescent="0.25">
      <c r="A1351" s="10">
        <v>2630</v>
      </c>
      <c r="B1351" s="5">
        <v>2000</v>
      </c>
      <c r="I1351" s="10">
        <v>3930</v>
      </c>
      <c r="J1351" s="5">
        <v>10000</v>
      </c>
    </row>
    <row r="1352" spans="1:10" x14ac:dyDescent="0.25">
      <c r="A1352" s="10">
        <v>2631</v>
      </c>
      <c r="B1352" s="5">
        <v>20000</v>
      </c>
      <c r="I1352" s="10">
        <v>3931</v>
      </c>
      <c r="J1352" s="5">
        <v>8000</v>
      </c>
    </row>
    <row r="1353" spans="1:10" x14ac:dyDescent="0.25">
      <c r="A1353" s="10">
        <v>2632</v>
      </c>
      <c r="B1353" s="5">
        <v>1070</v>
      </c>
      <c r="I1353" s="10">
        <v>3932</v>
      </c>
      <c r="J1353" s="5">
        <v>12000</v>
      </c>
    </row>
    <row r="1354" spans="1:10" x14ac:dyDescent="0.25">
      <c r="A1354" s="10">
        <v>2633</v>
      </c>
      <c r="B1354" s="5">
        <v>5000</v>
      </c>
      <c r="I1354" s="10">
        <v>3933</v>
      </c>
      <c r="J1354" s="5">
        <v>7000</v>
      </c>
    </row>
    <row r="1355" spans="1:10" x14ac:dyDescent="0.25">
      <c r="A1355" s="10">
        <v>2634</v>
      </c>
      <c r="B1355" s="5">
        <v>930</v>
      </c>
      <c r="I1355" s="10">
        <v>3934</v>
      </c>
      <c r="J1355" s="5">
        <v>5000</v>
      </c>
    </row>
    <row r="1356" spans="1:10" x14ac:dyDescent="0.25">
      <c r="A1356" s="10">
        <v>2635</v>
      </c>
      <c r="B1356" s="5">
        <v>11500</v>
      </c>
      <c r="I1356" s="10">
        <v>3935</v>
      </c>
      <c r="J1356" s="5">
        <v>3000</v>
      </c>
    </row>
    <row r="1357" spans="1:10" x14ac:dyDescent="0.25">
      <c r="A1357" s="10">
        <v>2636</v>
      </c>
      <c r="B1357" s="5">
        <v>1000</v>
      </c>
      <c r="I1357" s="10">
        <v>3936</v>
      </c>
      <c r="J1357" s="5">
        <v>20000</v>
      </c>
    </row>
    <row r="1358" spans="1:10" x14ac:dyDescent="0.25">
      <c r="A1358" s="10">
        <v>2637</v>
      </c>
      <c r="B1358" s="5">
        <v>500</v>
      </c>
      <c r="I1358" s="10">
        <v>3937</v>
      </c>
      <c r="J1358" s="5">
        <v>2885</v>
      </c>
    </row>
    <row r="1359" spans="1:10" x14ac:dyDescent="0.25">
      <c r="A1359" s="10">
        <v>2638</v>
      </c>
      <c r="B1359" s="5">
        <v>347</v>
      </c>
      <c r="I1359" s="10">
        <v>3938</v>
      </c>
      <c r="J1359" s="5">
        <v>3255</v>
      </c>
    </row>
    <row r="1360" spans="1:10" x14ac:dyDescent="0.25">
      <c r="A1360" s="10">
        <v>2639</v>
      </c>
      <c r="B1360" s="5">
        <v>300</v>
      </c>
      <c r="I1360" s="10">
        <v>3939</v>
      </c>
      <c r="J1360" s="5">
        <v>5000</v>
      </c>
    </row>
    <row r="1361" spans="1:10" x14ac:dyDescent="0.25">
      <c r="A1361" s="10">
        <v>2640</v>
      </c>
      <c r="B1361" s="5">
        <v>3000</v>
      </c>
      <c r="I1361" s="10">
        <v>3940</v>
      </c>
      <c r="J1361" s="5">
        <v>5000</v>
      </c>
    </row>
    <row r="1362" spans="1:10" x14ac:dyDescent="0.25">
      <c r="A1362" s="10">
        <v>2661</v>
      </c>
      <c r="B1362" s="5">
        <v>5000</v>
      </c>
      <c r="I1362" s="10">
        <v>3941</v>
      </c>
      <c r="J1362" s="5">
        <v>5500</v>
      </c>
    </row>
    <row r="1363" spans="1:10" x14ac:dyDescent="0.25">
      <c r="A1363" s="10">
        <v>2662</v>
      </c>
      <c r="B1363" s="5">
        <v>20000</v>
      </c>
      <c r="I1363" s="10">
        <v>3942</v>
      </c>
      <c r="J1363" s="5">
        <v>1200</v>
      </c>
    </row>
    <row r="1364" spans="1:10" x14ac:dyDescent="0.25">
      <c r="A1364" s="10">
        <v>2663</v>
      </c>
      <c r="B1364" s="5">
        <v>20000</v>
      </c>
      <c r="I1364" s="10">
        <v>3943</v>
      </c>
      <c r="J1364" s="5">
        <v>5000</v>
      </c>
    </row>
    <row r="1365" spans="1:10" x14ac:dyDescent="0.25">
      <c r="A1365" s="10">
        <v>2664</v>
      </c>
      <c r="B1365" s="5">
        <v>17500</v>
      </c>
      <c r="I1365" s="10">
        <v>3944</v>
      </c>
      <c r="J1365" s="5">
        <v>5000</v>
      </c>
    </row>
    <row r="1366" spans="1:10" x14ac:dyDescent="0.25">
      <c r="A1366" s="10">
        <v>2665</v>
      </c>
      <c r="B1366" s="5">
        <v>3500</v>
      </c>
      <c r="I1366" s="10">
        <v>3945</v>
      </c>
      <c r="J1366" s="5">
        <v>2000</v>
      </c>
    </row>
    <row r="1367" spans="1:10" x14ac:dyDescent="0.25">
      <c r="A1367" s="10">
        <v>2666</v>
      </c>
      <c r="B1367" s="5">
        <v>10000</v>
      </c>
      <c r="I1367" s="10">
        <v>3946</v>
      </c>
      <c r="J1367" s="5">
        <v>6000</v>
      </c>
    </row>
    <row r="1368" spans="1:10" x14ac:dyDescent="0.25">
      <c r="A1368" s="10">
        <v>2667</v>
      </c>
      <c r="B1368" s="5">
        <v>1500</v>
      </c>
      <c r="I1368" s="10">
        <v>3947</v>
      </c>
      <c r="J1368" s="5">
        <v>3000</v>
      </c>
    </row>
    <row r="1369" spans="1:10" x14ac:dyDescent="0.25">
      <c r="A1369" s="10">
        <v>2668</v>
      </c>
      <c r="B1369" s="5">
        <v>1000</v>
      </c>
      <c r="I1369" s="10">
        <v>3948</v>
      </c>
      <c r="J1369" s="5">
        <v>30000</v>
      </c>
    </row>
    <row r="1370" spans="1:10" x14ac:dyDescent="0.25">
      <c r="A1370" s="10">
        <v>2669</v>
      </c>
      <c r="B1370" s="5">
        <v>800</v>
      </c>
      <c r="I1370" s="10">
        <v>3949</v>
      </c>
      <c r="J1370" s="5">
        <v>10000</v>
      </c>
    </row>
    <row r="1371" spans="1:10" x14ac:dyDescent="0.25">
      <c r="A1371" s="10">
        <v>2706</v>
      </c>
      <c r="B1371" s="5">
        <v>35000</v>
      </c>
      <c r="I1371" s="10">
        <v>3950</v>
      </c>
      <c r="J1371" s="5">
        <v>4000</v>
      </c>
    </row>
    <row r="1372" spans="1:10" x14ac:dyDescent="0.25">
      <c r="A1372" s="10">
        <v>2707</v>
      </c>
      <c r="B1372" s="5">
        <v>8000</v>
      </c>
      <c r="I1372" s="10">
        <v>3951</v>
      </c>
      <c r="J1372" s="5">
        <v>200000</v>
      </c>
    </row>
    <row r="1373" spans="1:10" x14ac:dyDescent="0.25">
      <c r="A1373" s="10">
        <v>2708</v>
      </c>
      <c r="B1373" s="5">
        <v>20000</v>
      </c>
      <c r="I1373" s="10">
        <v>3952</v>
      </c>
      <c r="J1373" s="5">
        <v>26000</v>
      </c>
    </row>
    <row r="1374" spans="1:10" x14ac:dyDescent="0.25">
      <c r="A1374" s="10">
        <v>2709</v>
      </c>
      <c r="B1374" s="5">
        <v>50000</v>
      </c>
      <c r="I1374" s="10">
        <v>3953</v>
      </c>
      <c r="J1374" s="5">
        <v>17600</v>
      </c>
    </row>
    <row r="1375" spans="1:10" x14ac:dyDescent="0.25">
      <c r="A1375" s="10">
        <v>2710</v>
      </c>
      <c r="B1375" s="5">
        <v>60000</v>
      </c>
      <c r="I1375" s="10">
        <v>3954</v>
      </c>
      <c r="J1375" s="5">
        <v>25000</v>
      </c>
    </row>
    <row r="1376" spans="1:10" x14ac:dyDescent="0.25">
      <c r="A1376" s="10">
        <v>2711</v>
      </c>
      <c r="B1376" s="5">
        <v>3910</v>
      </c>
      <c r="I1376" s="10">
        <v>3955</v>
      </c>
      <c r="J1376" s="5">
        <v>1750</v>
      </c>
    </row>
    <row r="1377" spans="1:10" x14ac:dyDescent="0.25">
      <c r="A1377" s="10">
        <v>2712</v>
      </c>
      <c r="B1377" s="5">
        <v>5500</v>
      </c>
      <c r="I1377" s="10">
        <v>3956</v>
      </c>
      <c r="J1377" s="5">
        <v>5500</v>
      </c>
    </row>
    <row r="1378" spans="1:10" x14ac:dyDescent="0.25">
      <c r="A1378" s="10">
        <v>2713</v>
      </c>
      <c r="B1378" s="5">
        <v>150000</v>
      </c>
      <c r="I1378" s="10">
        <v>3957</v>
      </c>
      <c r="J1378" s="5">
        <v>28000</v>
      </c>
    </row>
    <row r="1379" spans="1:10" x14ac:dyDescent="0.25">
      <c r="A1379" s="10">
        <v>2714</v>
      </c>
      <c r="B1379" s="5">
        <v>25000</v>
      </c>
      <c r="I1379" s="10">
        <v>3958</v>
      </c>
      <c r="J1379" s="5">
        <v>2000</v>
      </c>
    </row>
    <row r="1380" spans="1:10" x14ac:dyDescent="0.25">
      <c r="A1380" s="10">
        <v>2715</v>
      </c>
      <c r="B1380" s="5">
        <v>12000</v>
      </c>
      <c r="I1380" s="10">
        <v>3959</v>
      </c>
      <c r="J1380" s="5">
        <v>1200</v>
      </c>
    </row>
    <row r="1381" spans="1:10" x14ac:dyDescent="0.25">
      <c r="A1381" s="10">
        <v>2716</v>
      </c>
      <c r="B1381" s="5">
        <v>10000</v>
      </c>
      <c r="I1381" s="10">
        <v>3960</v>
      </c>
      <c r="J1381" s="5">
        <v>3000</v>
      </c>
    </row>
    <row r="1382" spans="1:10" x14ac:dyDescent="0.25">
      <c r="A1382" s="10">
        <v>2717</v>
      </c>
      <c r="B1382" s="5">
        <v>25000</v>
      </c>
      <c r="I1382" s="10">
        <v>3961</v>
      </c>
      <c r="J1382" s="5">
        <v>5000</v>
      </c>
    </row>
    <row r="1383" spans="1:10" x14ac:dyDescent="0.25">
      <c r="A1383" s="10">
        <v>2718</v>
      </c>
      <c r="B1383" s="5">
        <v>18000</v>
      </c>
      <c r="I1383" s="10">
        <v>3962</v>
      </c>
      <c r="J1383" s="5">
        <v>1400</v>
      </c>
    </row>
    <row r="1384" spans="1:10" x14ac:dyDescent="0.25">
      <c r="A1384" s="10">
        <v>2719</v>
      </c>
      <c r="B1384" s="5">
        <v>6000</v>
      </c>
      <c r="I1384" s="10">
        <v>3963</v>
      </c>
      <c r="J1384" s="5">
        <v>10000</v>
      </c>
    </row>
    <row r="1385" spans="1:10" x14ac:dyDescent="0.25">
      <c r="A1385" s="10">
        <v>2720</v>
      </c>
      <c r="B1385" s="5">
        <v>25000</v>
      </c>
      <c r="I1385" s="10">
        <v>3964</v>
      </c>
      <c r="J1385" s="5">
        <v>2000</v>
      </c>
    </row>
    <row r="1386" spans="1:10" x14ac:dyDescent="0.25">
      <c r="A1386" s="10">
        <v>2721</v>
      </c>
      <c r="B1386" s="5">
        <v>750</v>
      </c>
      <c r="I1386" s="10">
        <v>3965</v>
      </c>
      <c r="J1386" s="5">
        <v>2000</v>
      </c>
    </row>
    <row r="1387" spans="1:10" x14ac:dyDescent="0.25">
      <c r="A1387" s="10">
        <v>2722</v>
      </c>
      <c r="B1387" s="5">
        <v>5000</v>
      </c>
      <c r="I1387" s="10">
        <v>3966</v>
      </c>
      <c r="J1387" s="5">
        <v>7500</v>
      </c>
    </row>
    <row r="1388" spans="1:10" x14ac:dyDescent="0.25">
      <c r="A1388" s="10">
        <v>2723</v>
      </c>
      <c r="B1388" s="5">
        <v>12000</v>
      </c>
      <c r="I1388" s="10">
        <v>3967</v>
      </c>
      <c r="J1388" s="5">
        <v>1700</v>
      </c>
    </row>
    <row r="1389" spans="1:10" x14ac:dyDescent="0.25">
      <c r="A1389" s="10">
        <v>2724</v>
      </c>
      <c r="B1389" s="5">
        <v>2468</v>
      </c>
      <c r="I1389" s="10">
        <v>3968</v>
      </c>
      <c r="J1389" s="5">
        <v>5000</v>
      </c>
    </row>
    <row r="1390" spans="1:10" x14ac:dyDescent="0.25">
      <c r="A1390" s="10">
        <v>2725</v>
      </c>
      <c r="B1390" s="5">
        <v>40000</v>
      </c>
      <c r="I1390" s="10">
        <v>3969</v>
      </c>
      <c r="J1390" s="5">
        <v>2825</v>
      </c>
    </row>
    <row r="1391" spans="1:10" x14ac:dyDescent="0.25">
      <c r="A1391" s="10">
        <v>2726</v>
      </c>
      <c r="B1391" s="5">
        <v>100000</v>
      </c>
      <c r="I1391" s="10">
        <v>3970</v>
      </c>
      <c r="J1391" s="5">
        <v>15000</v>
      </c>
    </row>
    <row r="1392" spans="1:10" x14ac:dyDescent="0.25">
      <c r="A1392" s="10">
        <v>2727</v>
      </c>
      <c r="B1392" s="5">
        <v>10000</v>
      </c>
      <c r="I1392" s="10">
        <v>3971</v>
      </c>
      <c r="J1392" s="5">
        <v>14000</v>
      </c>
    </row>
    <row r="1393" spans="1:10" x14ac:dyDescent="0.25">
      <c r="A1393" s="10">
        <v>2728</v>
      </c>
      <c r="B1393" s="5">
        <v>15000</v>
      </c>
      <c r="I1393" s="10">
        <v>3972</v>
      </c>
      <c r="J1393" s="5">
        <v>1000</v>
      </c>
    </row>
    <row r="1394" spans="1:10" x14ac:dyDescent="0.25">
      <c r="A1394" s="10">
        <v>2729</v>
      </c>
      <c r="B1394" s="5">
        <v>7500</v>
      </c>
      <c r="I1394" s="10">
        <v>3973</v>
      </c>
      <c r="J1394" s="5">
        <v>5000</v>
      </c>
    </row>
    <row r="1395" spans="1:10" x14ac:dyDescent="0.25">
      <c r="A1395" s="10">
        <v>2730</v>
      </c>
      <c r="B1395" s="5">
        <v>27000</v>
      </c>
      <c r="I1395" s="10">
        <v>3974</v>
      </c>
      <c r="J1395" s="5">
        <v>1000</v>
      </c>
    </row>
    <row r="1396" spans="1:10" x14ac:dyDescent="0.25">
      <c r="A1396" s="10">
        <v>2731</v>
      </c>
      <c r="B1396" s="5">
        <v>30000</v>
      </c>
      <c r="I1396" s="10">
        <v>3975</v>
      </c>
      <c r="J1396" s="5">
        <v>678</v>
      </c>
    </row>
    <row r="1397" spans="1:10" x14ac:dyDescent="0.25">
      <c r="A1397" s="10">
        <v>2732</v>
      </c>
      <c r="B1397" s="5">
        <v>12000</v>
      </c>
      <c r="I1397" s="10">
        <v>3976</v>
      </c>
      <c r="J1397" s="5">
        <v>1300</v>
      </c>
    </row>
    <row r="1398" spans="1:10" x14ac:dyDescent="0.25">
      <c r="A1398" s="10">
        <v>2733</v>
      </c>
      <c r="B1398" s="5">
        <v>50000</v>
      </c>
      <c r="I1398" s="10">
        <v>3977</v>
      </c>
      <c r="J1398" s="5">
        <v>90000</v>
      </c>
    </row>
    <row r="1399" spans="1:10" x14ac:dyDescent="0.25">
      <c r="A1399" s="10">
        <v>2734</v>
      </c>
      <c r="B1399" s="5">
        <v>1</v>
      </c>
      <c r="I1399" s="10">
        <v>3978</v>
      </c>
      <c r="J1399" s="5">
        <v>2000</v>
      </c>
    </row>
    <row r="1400" spans="1:10" x14ac:dyDescent="0.25">
      <c r="A1400" s="10">
        <v>2735</v>
      </c>
      <c r="B1400" s="5">
        <v>750</v>
      </c>
      <c r="I1400" s="10">
        <v>3979</v>
      </c>
      <c r="J1400" s="5">
        <v>6000</v>
      </c>
    </row>
    <row r="1401" spans="1:10" x14ac:dyDescent="0.25">
      <c r="A1401" s="10">
        <v>2736</v>
      </c>
      <c r="B1401" s="5">
        <v>8000</v>
      </c>
      <c r="I1401" s="10">
        <v>3980</v>
      </c>
      <c r="J1401" s="5">
        <v>2500</v>
      </c>
    </row>
    <row r="1402" spans="1:10" x14ac:dyDescent="0.25">
      <c r="A1402" s="10">
        <v>2737</v>
      </c>
      <c r="B1402" s="5">
        <v>30000</v>
      </c>
      <c r="I1402" s="10">
        <v>3981</v>
      </c>
      <c r="J1402" s="5">
        <v>30000</v>
      </c>
    </row>
    <row r="1403" spans="1:10" x14ac:dyDescent="0.25">
      <c r="A1403" s="10">
        <v>2738</v>
      </c>
      <c r="B1403" s="5">
        <v>5000</v>
      </c>
      <c r="I1403" s="10">
        <v>3982</v>
      </c>
      <c r="J1403" s="5">
        <v>850</v>
      </c>
    </row>
    <row r="1404" spans="1:10" x14ac:dyDescent="0.25">
      <c r="A1404" s="10">
        <v>2739</v>
      </c>
      <c r="B1404" s="5">
        <v>1100</v>
      </c>
      <c r="I1404" s="10">
        <v>3983</v>
      </c>
      <c r="J1404" s="5">
        <v>11140</v>
      </c>
    </row>
    <row r="1405" spans="1:10" x14ac:dyDescent="0.25">
      <c r="A1405" s="10">
        <v>2740</v>
      </c>
      <c r="B1405" s="5">
        <v>300</v>
      </c>
      <c r="I1405" s="10">
        <v>3984</v>
      </c>
      <c r="J1405" s="5">
        <v>1500</v>
      </c>
    </row>
    <row r="1406" spans="1:10" x14ac:dyDescent="0.25">
      <c r="A1406" s="10">
        <v>2781</v>
      </c>
      <c r="B1406" s="5">
        <v>1250</v>
      </c>
      <c r="I1406" s="10">
        <v>3985</v>
      </c>
      <c r="J1406" s="5">
        <v>2000</v>
      </c>
    </row>
    <row r="1407" spans="1:10" x14ac:dyDescent="0.25">
      <c r="A1407" s="10">
        <v>2782</v>
      </c>
      <c r="B1407" s="5">
        <v>1000</v>
      </c>
      <c r="I1407" s="10">
        <v>3986</v>
      </c>
      <c r="J1407" s="5">
        <v>5000</v>
      </c>
    </row>
    <row r="1408" spans="1:10" x14ac:dyDescent="0.25">
      <c r="A1408" s="10">
        <v>2783</v>
      </c>
      <c r="B1408" s="5">
        <v>1000</v>
      </c>
      <c r="I1408" s="10">
        <v>3987</v>
      </c>
      <c r="J1408" s="5">
        <v>400</v>
      </c>
    </row>
    <row r="1409" spans="1:10" x14ac:dyDescent="0.25">
      <c r="A1409" s="10">
        <v>2784</v>
      </c>
      <c r="B1409" s="5">
        <v>6000</v>
      </c>
      <c r="I1409" s="10">
        <v>3988</v>
      </c>
      <c r="J1409" s="5">
        <v>1500</v>
      </c>
    </row>
    <row r="1410" spans="1:10" x14ac:dyDescent="0.25">
      <c r="A1410" s="10">
        <v>2785</v>
      </c>
      <c r="B1410" s="5">
        <v>5000</v>
      </c>
      <c r="I1410" s="10">
        <v>3989</v>
      </c>
      <c r="J1410" s="5">
        <v>3000</v>
      </c>
    </row>
    <row r="1411" spans="1:10" x14ac:dyDescent="0.25">
      <c r="A1411" s="10">
        <v>2786</v>
      </c>
      <c r="B1411" s="5">
        <v>2500</v>
      </c>
      <c r="I1411" s="10">
        <v>3990</v>
      </c>
      <c r="J1411" s="5">
        <v>1650</v>
      </c>
    </row>
    <row r="1412" spans="1:10" x14ac:dyDescent="0.25">
      <c r="A1412" s="10">
        <v>2787</v>
      </c>
      <c r="B1412" s="5">
        <v>1000</v>
      </c>
      <c r="I1412" s="10">
        <v>3991</v>
      </c>
      <c r="J1412" s="5">
        <v>500</v>
      </c>
    </row>
    <row r="1413" spans="1:10" x14ac:dyDescent="0.25">
      <c r="A1413" s="10">
        <v>2788</v>
      </c>
      <c r="B1413" s="5">
        <v>2000</v>
      </c>
      <c r="I1413" s="10">
        <v>3992</v>
      </c>
      <c r="J1413" s="5">
        <v>10000</v>
      </c>
    </row>
    <row r="1414" spans="1:10" x14ac:dyDescent="0.25">
      <c r="A1414" s="10">
        <v>2789</v>
      </c>
      <c r="B1414" s="5">
        <v>3000</v>
      </c>
      <c r="I1414" s="10">
        <v>3993</v>
      </c>
      <c r="J1414" s="5">
        <v>50000</v>
      </c>
    </row>
    <row r="1415" spans="1:10" x14ac:dyDescent="0.25">
      <c r="A1415" s="10">
        <v>2790</v>
      </c>
      <c r="B1415" s="5">
        <v>3000</v>
      </c>
      <c r="I1415" s="10">
        <v>3994</v>
      </c>
      <c r="J1415" s="5">
        <v>2000</v>
      </c>
    </row>
    <row r="1416" spans="1:10" x14ac:dyDescent="0.25">
      <c r="A1416" s="10">
        <v>2791</v>
      </c>
      <c r="B1416" s="5">
        <v>2000</v>
      </c>
      <c r="I1416" s="10">
        <v>3995</v>
      </c>
      <c r="J1416" s="5">
        <v>200</v>
      </c>
    </row>
    <row r="1417" spans="1:10" x14ac:dyDescent="0.25">
      <c r="A1417" s="10">
        <v>2792</v>
      </c>
      <c r="B1417" s="5">
        <v>2000</v>
      </c>
      <c r="I1417" s="10">
        <v>3996</v>
      </c>
      <c r="J1417" s="5">
        <v>3000</v>
      </c>
    </row>
    <row r="1418" spans="1:10" x14ac:dyDescent="0.25">
      <c r="A1418" s="10">
        <v>2793</v>
      </c>
      <c r="B1418" s="5">
        <v>10000</v>
      </c>
      <c r="I1418" s="10">
        <v>3997</v>
      </c>
      <c r="J1418" s="5">
        <v>3000</v>
      </c>
    </row>
    <row r="1419" spans="1:10" x14ac:dyDescent="0.25">
      <c r="A1419" s="10">
        <v>2794</v>
      </c>
      <c r="B1419" s="5">
        <v>50</v>
      </c>
      <c r="I1419" s="10">
        <v>3998</v>
      </c>
      <c r="J1419" s="5">
        <v>1250</v>
      </c>
    </row>
    <row r="1420" spans="1:10" x14ac:dyDescent="0.25">
      <c r="A1420" s="10">
        <v>2795</v>
      </c>
      <c r="B1420" s="5">
        <v>700</v>
      </c>
      <c r="I1420" s="10">
        <v>3999</v>
      </c>
      <c r="J1420" s="5">
        <v>7000</v>
      </c>
    </row>
    <row r="1421" spans="1:10" x14ac:dyDescent="0.25">
      <c r="A1421" s="10">
        <v>2796</v>
      </c>
      <c r="B1421" s="5">
        <v>800</v>
      </c>
      <c r="I1421" s="10">
        <v>4000</v>
      </c>
      <c r="J1421" s="5">
        <v>8000</v>
      </c>
    </row>
    <row r="1422" spans="1:10" x14ac:dyDescent="0.25">
      <c r="A1422" s="10">
        <v>2797</v>
      </c>
      <c r="B1422" s="5">
        <v>8000</v>
      </c>
      <c r="I1422" s="10">
        <v>4001</v>
      </c>
      <c r="J1422" s="5">
        <v>1200</v>
      </c>
    </row>
    <row r="1423" spans="1:10" x14ac:dyDescent="0.25">
      <c r="A1423" s="10">
        <v>2798</v>
      </c>
      <c r="B1423" s="5">
        <v>5000</v>
      </c>
      <c r="I1423" s="10">
        <v>4002</v>
      </c>
      <c r="J1423" s="5">
        <v>1250</v>
      </c>
    </row>
    <row r="1424" spans="1:10" x14ac:dyDescent="0.25">
      <c r="A1424" s="10">
        <v>2799</v>
      </c>
      <c r="B1424" s="5">
        <v>5000</v>
      </c>
      <c r="I1424" s="10">
        <v>4003</v>
      </c>
      <c r="J1424" s="5">
        <v>2000</v>
      </c>
    </row>
    <row r="1425" spans="1:10" x14ac:dyDescent="0.25">
      <c r="A1425" s="10">
        <v>2800</v>
      </c>
      <c r="B1425" s="5">
        <v>1000</v>
      </c>
      <c r="I1425" s="10">
        <v>4004</v>
      </c>
      <c r="J1425" s="5">
        <v>500</v>
      </c>
    </row>
    <row r="1426" spans="1:10" x14ac:dyDescent="0.25">
      <c r="A1426" s="10">
        <v>2801</v>
      </c>
      <c r="B1426" s="5">
        <v>500</v>
      </c>
      <c r="I1426" s="10">
        <v>4005</v>
      </c>
      <c r="J1426" s="5">
        <v>3000</v>
      </c>
    </row>
    <row r="1427" spans="1:10" x14ac:dyDescent="0.25">
      <c r="A1427" s="10">
        <v>2802</v>
      </c>
      <c r="B1427" s="5">
        <v>3000</v>
      </c>
      <c r="I1427" s="10">
        <v>4006</v>
      </c>
      <c r="J1427" s="5">
        <v>30000</v>
      </c>
    </row>
    <row r="1428" spans="1:10" x14ac:dyDescent="0.25">
      <c r="A1428" s="10">
        <v>2803</v>
      </c>
      <c r="B1428" s="5">
        <v>10000</v>
      </c>
      <c r="I1428" s="10">
        <v>4007</v>
      </c>
      <c r="J1428" s="5">
        <v>2000</v>
      </c>
    </row>
    <row r="1429" spans="1:10" x14ac:dyDescent="0.25">
      <c r="A1429" s="10">
        <v>2804</v>
      </c>
      <c r="B1429" s="5">
        <v>1000</v>
      </c>
      <c r="I1429" s="10">
        <v>4008</v>
      </c>
      <c r="J1429" s="5">
        <v>1000</v>
      </c>
    </row>
    <row r="1430" spans="1:10" x14ac:dyDescent="0.25">
      <c r="A1430" s="10">
        <v>2805</v>
      </c>
      <c r="B1430" s="5">
        <v>400</v>
      </c>
      <c r="I1430" s="10">
        <v>4009</v>
      </c>
      <c r="J1430" s="5">
        <v>1930</v>
      </c>
    </row>
    <row r="1431" spans="1:10" x14ac:dyDescent="0.25">
      <c r="A1431" s="10">
        <v>2806</v>
      </c>
      <c r="B1431" s="5">
        <v>3000</v>
      </c>
      <c r="I1431" s="10">
        <v>4010</v>
      </c>
      <c r="J1431" s="5">
        <v>7200</v>
      </c>
    </row>
    <row r="1432" spans="1:10" x14ac:dyDescent="0.25">
      <c r="A1432" s="10">
        <v>2807</v>
      </c>
      <c r="B1432" s="5">
        <v>5000</v>
      </c>
      <c r="I1432" s="10">
        <v>4011</v>
      </c>
      <c r="J1432" s="5">
        <v>250</v>
      </c>
    </row>
    <row r="1433" spans="1:10" x14ac:dyDescent="0.25">
      <c r="A1433" s="10">
        <v>2808</v>
      </c>
      <c r="B1433" s="5">
        <v>4500</v>
      </c>
      <c r="I1433" s="10">
        <v>4012</v>
      </c>
      <c r="J1433" s="5">
        <v>575</v>
      </c>
    </row>
    <row r="1434" spans="1:10" x14ac:dyDescent="0.25">
      <c r="A1434" s="10">
        <v>2809</v>
      </c>
      <c r="B1434" s="5">
        <v>2500</v>
      </c>
      <c r="I1434" s="10">
        <v>4013</v>
      </c>
      <c r="J1434" s="5">
        <v>2000</v>
      </c>
    </row>
    <row r="1435" spans="1:10" x14ac:dyDescent="0.25">
      <c r="A1435" s="10">
        <v>2810</v>
      </c>
      <c r="B1435" s="5">
        <v>2500</v>
      </c>
      <c r="I1435" s="10">
        <v>4014</v>
      </c>
      <c r="J1435" s="5">
        <v>9000</v>
      </c>
    </row>
    <row r="1436" spans="1:10" x14ac:dyDescent="0.25">
      <c r="A1436" s="10">
        <v>2811</v>
      </c>
      <c r="B1436" s="5">
        <v>10000</v>
      </c>
      <c r="I1436" s="10">
        <v>4015</v>
      </c>
      <c r="J1436" s="5">
        <v>7000</v>
      </c>
    </row>
    <row r="1437" spans="1:10" x14ac:dyDescent="0.25">
      <c r="A1437" s="10">
        <v>2812</v>
      </c>
      <c r="B1437" s="5">
        <v>5000</v>
      </c>
      <c r="I1437" s="10">
        <v>4016</v>
      </c>
      <c r="J1437" s="5">
        <v>500</v>
      </c>
    </row>
    <row r="1438" spans="1:10" x14ac:dyDescent="0.25">
      <c r="A1438" s="10">
        <v>2813</v>
      </c>
      <c r="B1438" s="5">
        <v>2800</v>
      </c>
      <c r="I1438" s="10">
        <v>4017</v>
      </c>
      <c r="J1438" s="5">
        <v>10000</v>
      </c>
    </row>
    <row r="1439" spans="1:10" x14ac:dyDescent="0.25">
      <c r="A1439" s="10">
        <v>2814</v>
      </c>
      <c r="B1439" s="5">
        <v>1500</v>
      </c>
      <c r="I1439" s="10">
        <v>4018</v>
      </c>
      <c r="J1439" s="5">
        <v>1500</v>
      </c>
    </row>
    <row r="1440" spans="1:10" x14ac:dyDescent="0.25">
      <c r="A1440" s="10">
        <v>2815</v>
      </c>
      <c r="B1440" s="5">
        <v>250</v>
      </c>
      <c r="I1440" s="10">
        <v>4019</v>
      </c>
      <c r="J1440" s="5">
        <v>3500</v>
      </c>
    </row>
    <row r="1441" spans="1:10" x14ac:dyDescent="0.25">
      <c r="A1441" s="10">
        <v>2816</v>
      </c>
      <c r="B1441" s="5">
        <v>3000</v>
      </c>
      <c r="I1441" s="10">
        <v>4020</v>
      </c>
      <c r="J1441" s="5">
        <v>600</v>
      </c>
    </row>
    <row r="1442" spans="1:10" x14ac:dyDescent="0.25">
      <c r="A1442" s="10">
        <v>2817</v>
      </c>
      <c r="B1442" s="5">
        <v>600</v>
      </c>
      <c r="I1442" s="10">
        <v>4021</v>
      </c>
      <c r="J1442" s="5">
        <v>15000</v>
      </c>
    </row>
    <row r="1443" spans="1:10" x14ac:dyDescent="0.25">
      <c r="A1443" s="10">
        <v>2818</v>
      </c>
      <c r="B1443" s="5">
        <v>10000</v>
      </c>
      <c r="I1443" s="10">
        <v>4022</v>
      </c>
      <c r="J1443" s="5">
        <v>18000</v>
      </c>
    </row>
    <row r="1444" spans="1:10" x14ac:dyDescent="0.25">
      <c r="A1444" s="10">
        <v>2819</v>
      </c>
      <c r="B1444" s="5">
        <v>5000</v>
      </c>
      <c r="I1444" s="10">
        <v>4023</v>
      </c>
      <c r="J1444" s="5">
        <v>7000</v>
      </c>
    </row>
    <row r="1445" spans="1:10" x14ac:dyDescent="0.25">
      <c r="A1445" s="10">
        <v>2820</v>
      </c>
      <c r="B1445" s="5">
        <v>200</v>
      </c>
      <c r="I1445" s="10">
        <v>4024</v>
      </c>
      <c r="J1445" s="5">
        <v>800</v>
      </c>
    </row>
    <row r="1446" spans="1:10" x14ac:dyDescent="0.25">
      <c r="A1446" s="10">
        <v>2821</v>
      </c>
      <c r="B1446" s="5">
        <v>1000</v>
      </c>
      <c r="I1446" s="10">
        <v>4025</v>
      </c>
      <c r="J1446" s="5">
        <v>5000</v>
      </c>
    </row>
    <row r="1447" spans="1:10" x14ac:dyDescent="0.25">
      <c r="A1447" s="10">
        <v>2822</v>
      </c>
      <c r="B1447" s="5">
        <v>6000</v>
      </c>
      <c r="I1447" s="10">
        <v>4026</v>
      </c>
      <c r="J1447" s="5">
        <v>4000</v>
      </c>
    </row>
    <row r="1448" spans="1:10" x14ac:dyDescent="0.25">
      <c r="A1448" s="10">
        <v>2823</v>
      </c>
      <c r="B1448" s="5">
        <v>100</v>
      </c>
      <c r="I1448" s="10">
        <v>4027</v>
      </c>
      <c r="J1448" s="5">
        <v>3000</v>
      </c>
    </row>
    <row r="1449" spans="1:10" x14ac:dyDescent="0.25">
      <c r="A1449" s="10">
        <v>2824</v>
      </c>
      <c r="B1449" s="5">
        <v>650</v>
      </c>
      <c r="I1449" s="10">
        <v>4028</v>
      </c>
      <c r="J1449" s="5">
        <v>2000</v>
      </c>
    </row>
    <row r="1450" spans="1:10" x14ac:dyDescent="0.25">
      <c r="A1450" s="10">
        <v>2825</v>
      </c>
      <c r="B1450" s="5">
        <v>3000</v>
      </c>
      <c r="I1450" s="10">
        <v>4029</v>
      </c>
      <c r="J1450" s="5">
        <v>20000</v>
      </c>
    </row>
    <row r="1451" spans="1:10" x14ac:dyDescent="0.25">
      <c r="A1451" s="10">
        <v>2826</v>
      </c>
      <c r="B1451" s="5">
        <v>2000</v>
      </c>
      <c r="I1451" s="10">
        <v>4030</v>
      </c>
      <c r="J1451" s="5">
        <v>2500</v>
      </c>
    </row>
    <row r="1452" spans="1:10" x14ac:dyDescent="0.25">
      <c r="A1452" s="10">
        <v>2827</v>
      </c>
      <c r="B1452" s="5">
        <v>2000</v>
      </c>
      <c r="I1452" s="10">
        <v>4031</v>
      </c>
      <c r="J1452" s="5">
        <v>5000</v>
      </c>
    </row>
    <row r="1453" spans="1:10" x14ac:dyDescent="0.25">
      <c r="A1453" s="10">
        <v>2828</v>
      </c>
      <c r="B1453" s="5">
        <v>9500</v>
      </c>
      <c r="I1453" s="10">
        <v>4032</v>
      </c>
      <c r="J1453" s="5">
        <v>6048</v>
      </c>
    </row>
    <row r="1454" spans="1:10" x14ac:dyDescent="0.25">
      <c r="A1454" s="10">
        <v>2829</v>
      </c>
      <c r="B1454" s="5">
        <v>2500</v>
      </c>
      <c r="I1454" s="10">
        <v>4033</v>
      </c>
      <c r="J1454" s="5">
        <v>23900</v>
      </c>
    </row>
    <row r="1455" spans="1:10" x14ac:dyDescent="0.25">
      <c r="A1455" s="10">
        <v>2830</v>
      </c>
      <c r="B1455" s="5">
        <v>3000</v>
      </c>
      <c r="I1455" s="10">
        <v>4034</v>
      </c>
      <c r="J1455" s="5">
        <v>13500</v>
      </c>
    </row>
    <row r="1456" spans="1:10" x14ac:dyDescent="0.25">
      <c r="A1456" s="10">
        <v>2831</v>
      </c>
      <c r="B1456" s="5">
        <v>3000</v>
      </c>
      <c r="I1456" s="10">
        <v>4035</v>
      </c>
      <c r="J1456" s="5">
        <v>10000</v>
      </c>
    </row>
    <row r="1457" spans="1:10" x14ac:dyDescent="0.25">
      <c r="A1457" s="10">
        <v>2832</v>
      </c>
      <c r="B1457" s="5">
        <v>2500</v>
      </c>
      <c r="I1457" s="10">
        <v>4036</v>
      </c>
      <c r="J1457" s="5">
        <v>6000</v>
      </c>
    </row>
    <row r="1458" spans="1:10" x14ac:dyDescent="0.25">
      <c r="A1458" s="10">
        <v>2833</v>
      </c>
      <c r="B1458" s="5">
        <v>2700</v>
      </c>
      <c r="I1458" s="10">
        <v>4037</v>
      </c>
      <c r="J1458" s="5">
        <v>700</v>
      </c>
    </row>
    <row r="1459" spans="1:10" x14ac:dyDescent="0.25">
      <c r="A1459" s="10">
        <v>2834</v>
      </c>
      <c r="B1459" s="5">
        <v>800</v>
      </c>
      <c r="I1459" s="10">
        <v>4038</v>
      </c>
      <c r="J1459" s="5">
        <v>2500</v>
      </c>
    </row>
    <row r="1460" spans="1:10" x14ac:dyDescent="0.25">
      <c r="A1460" s="10">
        <v>2835</v>
      </c>
      <c r="B1460" s="5">
        <v>1000</v>
      </c>
      <c r="I1460" s="10">
        <v>4039</v>
      </c>
      <c r="J1460" s="5">
        <v>500</v>
      </c>
    </row>
    <row r="1461" spans="1:10" x14ac:dyDescent="0.25">
      <c r="A1461" s="10">
        <v>2836</v>
      </c>
      <c r="B1461" s="5">
        <v>450</v>
      </c>
      <c r="I1461" s="10">
        <v>4040</v>
      </c>
      <c r="J1461" s="5">
        <v>8000</v>
      </c>
    </row>
    <row r="1462" spans="1:10" x14ac:dyDescent="0.25">
      <c r="A1462" s="10">
        <v>2837</v>
      </c>
      <c r="B1462" s="5">
        <v>850</v>
      </c>
      <c r="I1462" s="10">
        <v>4041</v>
      </c>
      <c r="J1462" s="5">
        <v>5000</v>
      </c>
    </row>
    <row r="1463" spans="1:10" x14ac:dyDescent="0.25">
      <c r="A1463" s="10">
        <v>2838</v>
      </c>
      <c r="B1463" s="5">
        <v>2000</v>
      </c>
      <c r="I1463" s="10">
        <v>4042</v>
      </c>
      <c r="J1463" s="5">
        <v>10000</v>
      </c>
    </row>
    <row r="1464" spans="1:10" x14ac:dyDescent="0.25">
      <c r="A1464" s="10">
        <v>2839</v>
      </c>
      <c r="B1464" s="5">
        <v>3500</v>
      </c>
      <c r="I1464" s="10">
        <v>4043</v>
      </c>
      <c r="J1464" s="5">
        <v>300</v>
      </c>
    </row>
    <row r="1465" spans="1:10" x14ac:dyDescent="0.25">
      <c r="A1465" s="10">
        <v>2840</v>
      </c>
      <c r="B1465" s="5">
        <v>2500</v>
      </c>
      <c r="I1465" s="10">
        <v>4044</v>
      </c>
      <c r="J1465" s="5">
        <v>600</v>
      </c>
    </row>
    <row r="1466" spans="1:10" x14ac:dyDescent="0.25">
      <c r="A1466" s="10">
        <v>2921</v>
      </c>
      <c r="B1466" s="5">
        <v>100</v>
      </c>
      <c r="I1466" s="10">
        <v>4045</v>
      </c>
      <c r="J1466" s="5">
        <v>5000</v>
      </c>
    </row>
    <row r="1467" spans="1:10" x14ac:dyDescent="0.25">
      <c r="A1467" s="10">
        <v>2922</v>
      </c>
      <c r="B1467" s="5">
        <v>500</v>
      </c>
      <c r="I1467" s="10">
        <v>4046</v>
      </c>
      <c r="J1467" s="5">
        <v>5600</v>
      </c>
    </row>
    <row r="1468" spans="1:10" x14ac:dyDescent="0.25">
      <c r="A1468" s="10">
        <v>2923</v>
      </c>
      <c r="B1468" s="5">
        <v>300</v>
      </c>
      <c r="I1468" s="10">
        <v>4047</v>
      </c>
      <c r="J1468" s="5">
        <v>5000</v>
      </c>
    </row>
    <row r="1469" spans="1:10" x14ac:dyDescent="0.25">
      <c r="A1469" s="10">
        <v>2924</v>
      </c>
      <c r="B1469" s="5">
        <v>25000</v>
      </c>
      <c r="I1469" s="10">
        <v>4048</v>
      </c>
      <c r="J1469" s="5">
        <v>17000</v>
      </c>
    </row>
    <row r="1470" spans="1:10" x14ac:dyDescent="0.25">
      <c r="A1470" s="10">
        <v>2925</v>
      </c>
      <c r="B1470" s="5">
        <v>45000</v>
      </c>
      <c r="I1470" s="10">
        <v>4049</v>
      </c>
      <c r="J1470" s="5">
        <v>20000</v>
      </c>
    </row>
    <row r="1471" spans="1:10" x14ac:dyDescent="0.25">
      <c r="A1471" s="10">
        <v>2926</v>
      </c>
      <c r="B1471" s="5">
        <v>3000</v>
      </c>
      <c r="I1471" s="10">
        <v>4050</v>
      </c>
      <c r="J1471" s="5">
        <v>1500</v>
      </c>
    </row>
    <row r="1472" spans="1:10" x14ac:dyDescent="0.25">
      <c r="A1472" s="10">
        <v>2927</v>
      </c>
      <c r="B1472" s="5">
        <v>1800</v>
      </c>
      <c r="I1472" s="10">
        <v>4051</v>
      </c>
      <c r="J1472" s="5">
        <v>500</v>
      </c>
    </row>
    <row r="1473" spans="1:10" x14ac:dyDescent="0.25">
      <c r="A1473" s="10">
        <v>2928</v>
      </c>
      <c r="B1473" s="5">
        <v>1000</v>
      </c>
      <c r="I1473" s="10">
        <v>4052</v>
      </c>
      <c r="J1473" s="5">
        <v>3000</v>
      </c>
    </row>
    <row r="1474" spans="1:10" x14ac:dyDescent="0.25">
      <c r="A1474" s="10">
        <v>2929</v>
      </c>
      <c r="B1474" s="5">
        <v>8000</v>
      </c>
      <c r="I1474" s="10">
        <v>4053</v>
      </c>
      <c r="J1474" s="5">
        <v>500</v>
      </c>
    </row>
    <row r="1475" spans="1:10" x14ac:dyDescent="0.25">
      <c r="A1475" s="10">
        <v>2930</v>
      </c>
      <c r="B1475" s="5">
        <v>10000</v>
      </c>
      <c r="I1475" s="10">
        <v>4054</v>
      </c>
      <c r="J1475" s="5">
        <v>8880</v>
      </c>
    </row>
    <row r="1476" spans="1:10" x14ac:dyDescent="0.25">
      <c r="A1476" s="10">
        <v>2931</v>
      </c>
      <c r="B1476" s="5">
        <v>750</v>
      </c>
      <c r="I1476" s="10">
        <v>4055</v>
      </c>
      <c r="J1476" s="5">
        <v>5000</v>
      </c>
    </row>
    <row r="1477" spans="1:10" x14ac:dyDescent="0.25">
      <c r="A1477" s="10">
        <v>2932</v>
      </c>
      <c r="B1477" s="5">
        <v>3100</v>
      </c>
      <c r="I1477" s="10">
        <v>4056</v>
      </c>
      <c r="J1477" s="5">
        <v>1500</v>
      </c>
    </row>
    <row r="1478" spans="1:10" x14ac:dyDescent="0.25">
      <c r="A1478" s="10">
        <v>2933</v>
      </c>
      <c r="B1478" s="5">
        <v>2500</v>
      </c>
      <c r="I1478" s="10">
        <v>4057</v>
      </c>
      <c r="J1478" s="5">
        <v>3500</v>
      </c>
    </row>
    <row r="1479" spans="1:10" x14ac:dyDescent="0.25">
      <c r="A1479" s="10">
        <v>2934</v>
      </c>
      <c r="B1479" s="5">
        <v>2500</v>
      </c>
      <c r="I1479" s="10">
        <v>4058</v>
      </c>
      <c r="J1479" s="5">
        <v>3750</v>
      </c>
    </row>
    <row r="1480" spans="1:10" x14ac:dyDescent="0.25">
      <c r="A1480" s="10">
        <v>2935</v>
      </c>
      <c r="B1480" s="5">
        <v>3500</v>
      </c>
      <c r="I1480" s="10">
        <v>4059</v>
      </c>
      <c r="J1480" s="5">
        <v>10000</v>
      </c>
    </row>
    <row r="1481" spans="1:10" x14ac:dyDescent="0.25">
      <c r="A1481" s="10">
        <v>2936</v>
      </c>
      <c r="B1481" s="5">
        <v>1000</v>
      </c>
      <c r="I1481" s="10">
        <v>4060</v>
      </c>
      <c r="J1481" s="5">
        <v>10000</v>
      </c>
    </row>
    <row r="1482" spans="1:10" x14ac:dyDescent="0.25">
      <c r="A1482" s="10">
        <v>2937</v>
      </c>
      <c r="B1482" s="5">
        <v>1500</v>
      </c>
      <c r="I1482" s="10">
        <v>4061</v>
      </c>
      <c r="J1482" s="5">
        <v>525</v>
      </c>
    </row>
    <row r="1483" spans="1:10" x14ac:dyDescent="0.25">
      <c r="A1483" s="10">
        <v>2938</v>
      </c>
      <c r="B1483" s="5">
        <v>4000</v>
      </c>
      <c r="I1483" s="10">
        <v>4062</v>
      </c>
      <c r="J1483" s="5">
        <v>20000</v>
      </c>
    </row>
    <row r="1484" spans="1:10" x14ac:dyDescent="0.25">
      <c r="A1484" s="10">
        <v>2939</v>
      </c>
      <c r="B1484" s="5">
        <v>8000</v>
      </c>
      <c r="I1484" s="10">
        <v>4063</v>
      </c>
      <c r="J1484" s="5">
        <v>9500</v>
      </c>
    </row>
    <row r="1485" spans="1:10" x14ac:dyDescent="0.25">
      <c r="A1485" s="10">
        <v>2940</v>
      </c>
      <c r="B1485" s="5">
        <v>2500</v>
      </c>
      <c r="I1485" s="10">
        <v>4064</v>
      </c>
      <c r="J1485" s="5">
        <v>2000</v>
      </c>
    </row>
    <row r="1486" spans="1:10" x14ac:dyDescent="0.25">
      <c r="A1486" s="10">
        <v>2961</v>
      </c>
      <c r="B1486" s="5">
        <v>5000</v>
      </c>
      <c r="I1486" s="10">
        <v>4065</v>
      </c>
      <c r="J1486" s="5">
        <v>4000</v>
      </c>
    </row>
    <row r="1487" spans="1:10" x14ac:dyDescent="0.25">
      <c r="A1487" s="10">
        <v>2962</v>
      </c>
      <c r="B1487" s="5">
        <v>1000</v>
      </c>
      <c r="I1487" s="10">
        <v>4066</v>
      </c>
      <c r="J1487" s="5">
        <v>15000</v>
      </c>
    </row>
    <row r="1488" spans="1:10" x14ac:dyDescent="0.25">
      <c r="A1488" s="10">
        <v>2963</v>
      </c>
      <c r="B1488" s="5">
        <v>10000</v>
      </c>
      <c r="I1488" s="10">
        <v>4067</v>
      </c>
      <c r="J1488" s="5">
        <v>5000</v>
      </c>
    </row>
    <row r="1489" spans="1:10" x14ac:dyDescent="0.25">
      <c r="A1489" s="10">
        <v>2964</v>
      </c>
      <c r="B1489" s="5">
        <v>5000</v>
      </c>
      <c r="I1489" s="10">
        <v>4068</v>
      </c>
      <c r="J1489" s="5">
        <v>3495</v>
      </c>
    </row>
    <row r="1490" spans="1:10" x14ac:dyDescent="0.25">
      <c r="A1490" s="10">
        <v>2965</v>
      </c>
      <c r="B1490" s="5">
        <v>1500</v>
      </c>
      <c r="I1490" s="10">
        <v>4069</v>
      </c>
      <c r="J1490" s="5">
        <v>1250</v>
      </c>
    </row>
    <row r="1491" spans="1:10" x14ac:dyDescent="0.25">
      <c r="A1491" s="10">
        <v>2966</v>
      </c>
      <c r="B1491" s="5">
        <v>10000</v>
      </c>
      <c r="I1491" s="10">
        <v>4070</v>
      </c>
      <c r="J1491" s="5">
        <v>1000</v>
      </c>
    </row>
    <row r="1492" spans="1:10" x14ac:dyDescent="0.25">
      <c r="A1492" s="10">
        <v>2967</v>
      </c>
      <c r="B1492" s="5">
        <v>5000</v>
      </c>
      <c r="I1492" s="10">
        <v>4071</v>
      </c>
      <c r="J1492" s="5">
        <v>20000</v>
      </c>
    </row>
    <row r="1493" spans="1:10" x14ac:dyDescent="0.25">
      <c r="A1493" s="10">
        <v>2968</v>
      </c>
      <c r="B1493" s="5">
        <v>3500</v>
      </c>
      <c r="I1493" s="10">
        <v>4072</v>
      </c>
      <c r="J1493" s="5">
        <v>1000</v>
      </c>
    </row>
    <row r="1494" spans="1:10" x14ac:dyDescent="0.25">
      <c r="A1494" s="10">
        <v>2969</v>
      </c>
      <c r="B1494" s="5">
        <v>1000</v>
      </c>
      <c r="I1494" s="10">
        <v>4073</v>
      </c>
      <c r="J1494" s="5">
        <v>3500</v>
      </c>
    </row>
    <row r="1495" spans="1:10" x14ac:dyDescent="0.25">
      <c r="A1495" s="10">
        <v>2970</v>
      </c>
      <c r="B1495" s="5">
        <v>6000</v>
      </c>
      <c r="I1495" s="10">
        <v>4074</v>
      </c>
      <c r="J1495" s="5">
        <v>2750</v>
      </c>
    </row>
    <row r="1496" spans="1:10" x14ac:dyDescent="0.25">
      <c r="A1496" s="10">
        <v>2971</v>
      </c>
      <c r="B1496" s="5">
        <v>3200</v>
      </c>
      <c r="I1496" s="10">
        <v>4075</v>
      </c>
      <c r="J1496" s="5">
        <v>2000</v>
      </c>
    </row>
    <row r="1497" spans="1:10" x14ac:dyDescent="0.25">
      <c r="A1497" s="10">
        <v>2972</v>
      </c>
      <c r="B1497" s="5">
        <v>2000</v>
      </c>
      <c r="I1497" s="10">
        <v>4076</v>
      </c>
      <c r="J1497" s="5">
        <v>700</v>
      </c>
    </row>
    <row r="1498" spans="1:10" x14ac:dyDescent="0.25">
      <c r="A1498" s="10">
        <v>2973</v>
      </c>
      <c r="B1498" s="5">
        <v>5000</v>
      </c>
      <c r="I1498" s="10">
        <v>4077</v>
      </c>
      <c r="J1498" s="5">
        <v>15000</v>
      </c>
    </row>
    <row r="1499" spans="1:10" x14ac:dyDescent="0.25">
      <c r="A1499" s="10">
        <v>2974</v>
      </c>
      <c r="B1499" s="5">
        <v>5000</v>
      </c>
      <c r="I1499" s="10">
        <v>4078</v>
      </c>
      <c r="J1499" s="5">
        <v>250</v>
      </c>
    </row>
    <row r="1500" spans="1:10" x14ac:dyDescent="0.25">
      <c r="A1500" s="10">
        <v>2975</v>
      </c>
      <c r="B1500" s="5">
        <v>8000</v>
      </c>
      <c r="I1500" s="10">
        <v>4079</v>
      </c>
      <c r="J1500" s="5">
        <v>3000</v>
      </c>
    </row>
    <row r="1501" spans="1:10" x14ac:dyDescent="0.25">
      <c r="A1501" s="10">
        <v>2976</v>
      </c>
      <c r="B1501" s="5">
        <v>70</v>
      </c>
      <c r="I1501" s="10">
        <v>4080</v>
      </c>
      <c r="J1501" s="5">
        <v>3000</v>
      </c>
    </row>
    <row r="1502" spans="1:10" x14ac:dyDescent="0.25">
      <c r="A1502" s="10">
        <v>2977</v>
      </c>
      <c r="B1502" s="5">
        <v>3000</v>
      </c>
      <c r="I1502" s="10">
        <v>4081</v>
      </c>
      <c r="J1502" s="5">
        <v>2224</v>
      </c>
    </row>
    <row r="1503" spans="1:10" x14ac:dyDescent="0.25">
      <c r="A1503" s="10">
        <v>2978</v>
      </c>
      <c r="B1503" s="5">
        <v>750</v>
      </c>
      <c r="I1503" s="10">
        <v>4082</v>
      </c>
      <c r="J1503" s="5">
        <v>150</v>
      </c>
    </row>
    <row r="1504" spans="1:10" x14ac:dyDescent="0.25">
      <c r="A1504" s="10">
        <v>2979</v>
      </c>
      <c r="B1504" s="5">
        <v>5000</v>
      </c>
      <c r="I1504" s="10">
        <v>4083</v>
      </c>
      <c r="J1504" s="5">
        <v>3500</v>
      </c>
    </row>
    <row r="1505" spans="1:10" x14ac:dyDescent="0.25">
      <c r="A1505" s="10">
        <v>2980</v>
      </c>
      <c r="B1505" s="5">
        <v>3000</v>
      </c>
      <c r="I1505" s="10">
        <v>4084</v>
      </c>
      <c r="J1505" s="5">
        <v>3000</v>
      </c>
    </row>
    <row r="1506" spans="1:10" x14ac:dyDescent="0.25">
      <c r="A1506" s="10">
        <v>2981</v>
      </c>
      <c r="B1506" s="5">
        <v>4000</v>
      </c>
      <c r="I1506" s="10">
        <v>4085</v>
      </c>
      <c r="J1506" s="5">
        <v>3500</v>
      </c>
    </row>
    <row r="1507" spans="1:10" x14ac:dyDescent="0.25">
      <c r="A1507" s="10">
        <v>2982</v>
      </c>
      <c r="B1507" s="5">
        <v>5000</v>
      </c>
      <c r="I1507" s="10">
        <v>4086</v>
      </c>
      <c r="J1507" s="5">
        <v>1000</v>
      </c>
    </row>
    <row r="1508" spans="1:10" x14ac:dyDescent="0.25">
      <c r="A1508" s="10">
        <v>2983</v>
      </c>
      <c r="B1508" s="5">
        <v>116000</v>
      </c>
      <c r="I1508" s="10">
        <v>4087</v>
      </c>
      <c r="J1508" s="5">
        <v>9600</v>
      </c>
    </row>
    <row r="1509" spans="1:10" x14ac:dyDescent="0.25">
      <c r="A1509" s="10">
        <v>2984</v>
      </c>
      <c r="B1509" s="5">
        <v>25000</v>
      </c>
      <c r="I1509" s="10">
        <v>4088</v>
      </c>
      <c r="J1509" s="5">
        <v>2000</v>
      </c>
    </row>
    <row r="1510" spans="1:10" x14ac:dyDescent="0.25">
      <c r="A1510" s="10">
        <v>2985</v>
      </c>
      <c r="B1510" s="5">
        <v>10000</v>
      </c>
      <c r="I1510" s="10">
        <v>4089</v>
      </c>
      <c r="J1510" s="5">
        <v>5000</v>
      </c>
    </row>
    <row r="1511" spans="1:10" x14ac:dyDescent="0.25">
      <c r="A1511" s="10">
        <v>2986</v>
      </c>
      <c r="B1511" s="5">
        <v>2400</v>
      </c>
      <c r="I1511" s="10">
        <v>4090</v>
      </c>
      <c r="J1511" s="5">
        <v>1000</v>
      </c>
    </row>
    <row r="1512" spans="1:10" x14ac:dyDescent="0.25">
      <c r="A1512" s="10">
        <v>2987</v>
      </c>
      <c r="B1512" s="5">
        <v>25000</v>
      </c>
      <c r="I1512" s="10">
        <v>4091</v>
      </c>
      <c r="J1512" s="5">
        <v>1600</v>
      </c>
    </row>
    <row r="1513" spans="1:10" x14ac:dyDescent="0.25">
      <c r="A1513" s="10">
        <v>2988</v>
      </c>
      <c r="B1513" s="5">
        <v>1000</v>
      </c>
      <c r="I1513" s="10">
        <v>4092</v>
      </c>
      <c r="J1513" s="5">
        <v>110000</v>
      </c>
    </row>
    <row r="1514" spans="1:10" x14ac:dyDescent="0.25">
      <c r="A1514" s="10">
        <v>2989</v>
      </c>
      <c r="B1514" s="5">
        <v>20000</v>
      </c>
      <c r="I1514" s="10">
        <v>4093</v>
      </c>
      <c r="J1514" s="5">
        <v>2500</v>
      </c>
    </row>
    <row r="1515" spans="1:10" x14ac:dyDescent="0.25">
      <c r="A1515" s="10">
        <v>2990</v>
      </c>
      <c r="B1515" s="5">
        <v>10000</v>
      </c>
      <c r="I1515" s="10">
        <v>4094</v>
      </c>
      <c r="J1515" s="5">
        <v>2000</v>
      </c>
    </row>
    <row r="1516" spans="1:10" x14ac:dyDescent="0.25">
      <c r="A1516" s="10">
        <v>2991</v>
      </c>
      <c r="B1516" s="5">
        <v>8500</v>
      </c>
      <c r="I1516" s="10">
        <v>4095</v>
      </c>
      <c r="J1516" s="5">
        <v>30000</v>
      </c>
    </row>
    <row r="1517" spans="1:10" x14ac:dyDescent="0.25">
      <c r="A1517" s="10">
        <v>2992</v>
      </c>
      <c r="B1517" s="5">
        <v>3000</v>
      </c>
      <c r="I1517" s="10">
        <v>4096</v>
      </c>
      <c r="J1517" s="5">
        <v>3500</v>
      </c>
    </row>
    <row r="1518" spans="1:10" x14ac:dyDescent="0.25">
      <c r="A1518" s="10">
        <v>2993</v>
      </c>
      <c r="B1518" s="5">
        <v>1000</v>
      </c>
      <c r="I1518" s="10">
        <v>4097</v>
      </c>
      <c r="J1518" s="5">
        <v>10000</v>
      </c>
    </row>
    <row r="1519" spans="1:10" x14ac:dyDescent="0.25">
      <c r="A1519" s="10">
        <v>2994</v>
      </c>
      <c r="B1519" s="5">
        <v>300</v>
      </c>
      <c r="I1519" s="10">
        <v>4098</v>
      </c>
      <c r="J1519" s="5">
        <v>75000</v>
      </c>
    </row>
    <row r="1520" spans="1:10" x14ac:dyDescent="0.25">
      <c r="A1520" s="10">
        <v>2995</v>
      </c>
      <c r="B1520" s="5">
        <v>15000</v>
      </c>
      <c r="I1520" s="10">
        <v>4099</v>
      </c>
      <c r="J1520" s="5">
        <v>4500</v>
      </c>
    </row>
    <row r="1521" spans="1:10" x14ac:dyDescent="0.25">
      <c r="A1521" s="10">
        <v>2996</v>
      </c>
      <c r="B1521" s="5">
        <v>35000</v>
      </c>
      <c r="I1521" s="10">
        <v>4100</v>
      </c>
      <c r="J1521" s="5">
        <v>270</v>
      </c>
    </row>
    <row r="1522" spans="1:10" x14ac:dyDescent="0.25">
      <c r="A1522" s="10">
        <v>2997</v>
      </c>
      <c r="B1522" s="5">
        <v>10000</v>
      </c>
      <c r="I1522" s="10">
        <v>4101</v>
      </c>
      <c r="J1522" s="5">
        <v>600</v>
      </c>
    </row>
    <row r="1523" spans="1:10" x14ac:dyDescent="0.25">
      <c r="A1523" s="10">
        <v>2998</v>
      </c>
      <c r="B1523" s="5">
        <v>50000</v>
      </c>
      <c r="I1523" s="10">
        <v>4102</v>
      </c>
      <c r="J1523" s="5">
        <v>500</v>
      </c>
    </row>
    <row r="1524" spans="1:10" x14ac:dyDescent="0.25">
      <c r="A1524" s="10">
        <v>2999</v>
      </c>
      <c r="B1524" s="5">
        <v>1350</v>
      </c>
      <c r="I1524" s="10">
        <v>4103</v>
      </c>
      <c r="J1524" s="5">
        <v>1000</v>
      </c>
    </row>
    <row r="1525" spans="1:10" x14ac:dyDescent="0.25">
      <c r="A1525" s="10">
        <v>3000</v>
      </c>
      <c r="B1525" s="5">
        <v>500</v>
      </c>
      <c r="I1525" s="10">
        <v>4104</v>
      </c>
      <c r="J1525" s="5">
        <v>3000</v>
      </c>
    </row>
    <row r="1526" spans="1:10" x14ac:dyDescent="0.25">
      <c r="A1526" s="10">
        <v>3001</v>
      </c>
      <c r="B1526" s="5">
        <v>7214</v>
      </c>
      <c r="I1526" s="10">
        <v>4105</v>
      </c>
      <c r="J1526" s="5">
        <v>33000</v>
      </c>
    </row>
    <row r="1527" spans="1:10" x14ac:dyDescent="0.25">
      <c r="A1527" s="10">
        <v>3002</v>
      </c>
      <c r="B1527" s="5">
        <v>7000</v>
      </c>
      <c r="I1527" s="10">
        <v>4106</v>
      </c>
      <c r="J1527" s="5">
        <v>5000</v>
      </c>
    </row>
    <row r="1528" spans="1:10" x14ac:dyDescent="0.25">
      <c r="A1528" s="10">
        <v>3003</v>
      </c>
      <c r="B1528" s="5">
        <v>3000</v>
      </c>
      <c r="I1528" s="10">
        <v>4107</v>
      </c>
      <c r="J1528" s="5">
        <v>2000</v>
      </c>
    </row>
    <row r="1529" spans="1:10" x14ac:dyDescent="0.25">
      <c r="A1529" s="10">
        <v>3004</v>
      </c>
      <c r="B1529" s="5">
        <v>40000</v>
      </c>
      <c r="I1529" s="10">
        <v>4108</v>
      </c>
      <c r="J1529" s="5">
        <v>3000</v>
      </c>
    </row>
    <row r="1530" spans="1:10" x14ac:dyDescent="0.25">
      <c r="A1530" s="10">
        <v>3005</v>
      </c>
      <c r="B1530" s="5">
        <v>10600</v>
      </c>
      <c r="I1530" s="10">
        <v>4109</v>
      </c>
      <c r="J1530" s="5">
        <v>500</v>
      </c>
    </row>
    <row r="1531" spans="1:10" x14ac:dyDescent="0.25">
      <c r="A1531" s="10">
        <v>3006</v>
      </c>
      <c r="B1531" s="5">
        <v>8000</v>
      </c>
      <c r="I1531" s="10">
        <v>4110</v>
      </c>
      <c r="J1531" s="5">
        <v>300</v>
      </c>
    </row>
    <row r="1532" spans="1:10" x14ac:dyDescent="0.25">
      <c r="A1532" s="10">
        <v>3007</v>
      </c>
      <c r="B1532" s="5">
        <v>600</v>
      </c>
      <c r="I1532" s="10">
        <v>4111</v>
      </c>
      <c r="J1532" s="5">
        <v>3000</v>
      </c>
    </row>
    <row r="1533" spans="1:10" x14ac:dyDescent="0.25">
      <c r="A1533" s="10">
        <v>3008</v>
      </c>
      <c r="B1533" s="5">
        <v>3000</v>
      </c>
      <c r="I1533" s="10">
        <v>4112</v>
      </c>
      <c r="J1533" s="5">
        <v>2500</v>
      </c>
    </row>
    <row r="1534" spans="1:10" x14ac:dyDescent="0.25">
      <c r="A1534" s="10">
        <v>3009</v>
      </c>
      <c r="B1534" s="5">
        <v>25000</v>
      </c>
      <c r="I1534" s="10">
        <v>4113</v>
      </c>
      <c r="J1534" s="5">
        <v>1500</v>
      </c>
    </row>
    <row r="1535" spans="1:10" x14ac:dyDescent="0.25">
      <c r="A1535" s="10">
        <v>3010</v>
      </c>
      <c r="B1535" s="5">
        <v>1500</v>
      </c>
      <c r="I1535" s="10" t="s">
        <v>8321</v>
      </c>
      <c r="J1535" s="5">
        <v>92651279</v>
      </c>
    </row>
    <row r="1536" spans="1:10" x14ac:dyDescent="0.25">
      <c r="A1536" s="10">
        <v>3011</v>
      </c>
      <c r="B1536" s="5">
        <v>300</v>
      </c>
    </row>
    <row r="1537" spans="1:2" x14ac:dyDescent="0.25">
      <c r="A1537" s="10">
        <v>3012</v>
      </c>
      <c r="B1537" s="5">
        <v>4000</v>
      </c>
    </row>
    <row r="1538" spans="1:2" x14ac:dyDescent="0.25">
      <c r="A1538" s="10">
        <v>3013</v>
      </c>
      <c r="B1538" s="5">
        <v>10000</v>
      </c>
    </row>
    <row r="1539" spans="1:2" x14ac:dyDescent="0.25">
      <c r="A1539" s="10">
        <v>3014</v>
      </c>
      <c r="B1539" s="5">
        <v>25000</v>
      </c>
    </row>
    <row r="1540" spans="1:2" x14ac:dyDescent="0.25">
      <c r="A1540" s="10">
        <v>3015</v>
      </c>
      <c r="B1540" s="5">
        <v>3400</v>
      </c>
    </row>
    <row r="1541" spans="1:2" x14ac:dyDescent="0.25">
      <c r="A1541" s="10">
        <v>3016</v>
      </c>
      <c r="B1541" s="5">
        <v>8500</v>
      </c>
    </row>
    <row r="1542" spans="1:2" x14ac:dyDescent="0.25">
      <c r="A1542" s="10">
        <v>3017</v>
      </c>
      <c r="B1542" s="5">
        <v>22000</v>
      </c>
    </row>
    <row r="1543" spans="1:2" x14ac:dyDescent="0.25">
      <c r="A1543" s="10">
        <v>3018</v>
      </c>
      <c r="B1543" s="5">
        <v>4200</v>
      </c>
    </row>
    <row r="1544" spans="1:2" x14ac:dyDescent="0.25">
      <c r="A1544" s="10">
        <v>3019</v>
      </c>
      <c r="B1544" s="5">
        <v>15000</v>
      </c>
    </row>
    <row r="1545" spans="1:2" x14ac:dyDescent="0.25">
      <c r="A1545" s="10">
        <v>3020</v>
      </c>
      <c r="B1545" s="5">
        <v>7000</v>
      </c>
    </row>
    <row r="1546" spans="1:2" x14ac:dyDescent="0.25">
      <c r="A1546" s="10">
        <v>3021</v>
      </c>
      <c r="B1546" s="5">
        <v>4500</v>
      </c>
    </row>
    <row r="1547" spans="1:2" x14ac:dyDescent="0.25">
      <c r="A1547" s="10">
        <v>3022</v>
      </c>
      <c r="B1547" s="5">
        <v>10000</v>
      </c>
    </row>
    <row r="1548" spans="1:2" x14ac:dyDescent="0.25">
      <c r="A1548" s="10">
        <v>3023</v>
      </c>
      <c r="B1548" s="5">
        <v>700</v>
      </c>
    </row>
    <row r="1549" spans="1:2" x14ac:dyDescent="0.25">
      <c r="A1549" s="10">
        <v>3024</v>
      </c>
      <c r="B1549" s="5">
        <v>5000</v>
      </c>
    </row>
    <row r="1550" spans="1:2" x14ac:dyDescent="0.25">
      <c r="A1550" s="10">
        <v>3025</v>
      </c>
      <c r="B1550" s="5">
        <v>2500</v>
      </c>
    </row>
    <row r="1551" spans="1:2" x14ac:dyDescent="0.25">
      <c r="A1551" s="10">
        <v>3026</v>
      </c>
      <c r="B1551" s="5">
        <v>900</v>
      </c>
    </row>
    <row r="1552" spans="1:2" x14ac:dyDescent="0.25">
      <c r="A1552" s="10">
        <v>3027</v>
      </c>
      <c r="B1552" s="5">
        <v>40000</v>
      </c>
    </row>
    <row r="1553" spans="1:2" x14ac:dyDescent="0.25">
      <c r="A1553" s="10">
        <v>3028</v>
      </c>
      <c r="B1553" s="5">
        <v>5000</v>
      </c>
    </row>
    <row r="1554" spans="1:2" x14ac:dyDescent="0.25">
      <c r="A1554" s="10">
        <v>3029</v>
      </c>
      <c r="B1554" s="5">
        <v>30000</v>
      </c>
    </row>
    <row r="1555" spans="1:2" x14ac:dyDescent="0.25">
      <c r="A1555" s="10">
        <v>3030</v>
      </c>
      <c r="B1555" s="5">
        <v>1750</v>
      </c>
    </row>
    <row r="1556" spans="1:2" x14ac:dyDescent="0.25">
      <c r="A1556" s="10">
        <v>3031</v>
      </c>
      <c r="B1556" s="5">
        <v>1500</v>
      </c>
    </row>
    <row r="1557" spans="1:2" x14ac:dyDescent="0.25">
      <c r="A1557" s="10">
        <v>3032</v>
      </c>
      <c r="B1557" s="5">
        <v>1000</v>
      </c>
    </row>
    <row r="1558" spans="1:2" x14ac:dyDescent="0.25">
      <c r="A1558" s="10">
        <v>3033</v>
      </c>
      <c r="B1558" s="5">
        <v>3000</v>
      </c>
    </row>
    <row r="1559" spans="1:2" x14ac:dyDescent="0.25">
      <c r="A1559" s="10">
        <v>3034</v>
      </c>
      <c r="B1559" s="5">
        <v>100000</v>
      </c>
    </row>
    <row r="1560" spans="1:2" x14ac:dyDescent="0.25">
      <c r="A1560" s="10">
        <v>3035</v>
      </c>
      <c r="B1560" s="5">
        <v>25000</v>
      </c>
    </row>
    <row r="1561" spans="1:2" x14ac:dyDescent="0.25">
      <c r="A1561" s="10">
        <v>3036</v>
      </c>
      <c r="B1561" s="5">
        <v>25000</v>
      </c>
    </row>
    <row r="1562" spans="1:2" x14ac:dyDescent="0.25">
      <c r="A1562" s="10">
        <v>3037</v>
      </c>
      <c r="B1562" s="5">
        <v>500</v>
      </c>
    </row>
    <row r="1563" spans="1:2" x14ac:dyDescent="0.25">
      <c r="A1563" s="10">
        <v>3038</v>
      </c>
      <c r="B1563" s="5">
        <v>1000</v>
      </c>
    </row>
    <row r="1564" spans="1:2" x14ac:dyDescent="0.25">
      <c r="A1564" s="10">
        <v>3039</v>
      </c>
      <c r="B1564" s="5">
        <v>20000</v>
      </c>
    </row>
    <row r="1565" spans="1:2" x14ac:dyDescent="0.25">
      <c r="A1565" s="10">
        <v>3040</v>
      </c>
      <c r="B1565" s="5">
        <v>3000</v>
      </c>
    </row>
    <row r="1566" spans="1:2" x14ac:dyDescent="0.25">
      <c r="A1566" s="10">
        <v>3041</v>
      </c>
      <c r="B1566" s="5">
        <v>8300</v>
      </c>
    </row>
    <row r="1567" spans="1:2" x14ac:dyDescent="0.25">
      <c r="A1567" s="10">
        <v>3042</v>
      </c>
      <c r="B1567" s="5">
        <v>1500</v>
      </c>
    </row>
    <row r="1568" spans="1:2" x14ac:dyDescent="0.25">
      <c r="A1568" s="10">
        <v>3043</v>
      </c>
      <c r="B1568" s="5">
        <v>15000</v>
      </c>
    </row>
    <row r="1569" spans="1:2" x14ac:dyDescent="0.25">
      <c r="A1569" s="10">
        <v>3044</v>
      </c>
      <c r="B1569" s="5">
        <v>12000</v>
      </c>
    </row>
    <row r="1570" spans="1:2" x14ac:dyDescent="0.25">
      <c r="A1570" s="10">
        <v>3045</v>
      </c>
      <c r="B1570" s="5">
        <v>4000</v>
      </c>
    </row>
    <row r="1571" spans="1:2" x14ac:dyDescent="0.25">
      <c r="A1571" s="10">
        <v>3046</v>
      </c>
      <c r="B1571" s="5">
        <v>7900</v>
      </c>
    </row>
    <row r="1572" spans="1:2" x14ac:dyDescent="0.25">
      <c r="A1572" s="10">
        <v>3047</v>
      </c>
      <c r="B1572" s="5">
        <v>500</v>
      </c>
    </row>
    <row r="1573" spans="1:2" x14ac:dyDescent="0.25">
      <c r="A1573" s="10">
        <v>3048</v>
      </c>
      <c r="B1573" s="5">
        <v>5000</v>
      </c>
    </row>
    <row r="1574" spans="1:2" x14ac:dyDescent="0.25">
      <c r="A1574" s="10">
        <v>3049</v>
      </c>
      <c r="B1574" s="5">
        <v>3750</v>
      </c>
    </row>
    <row r="1575" spans="1:2" x14ac:dyDescent="0.25">
      <c r="A1575" s="10">
        <v>3050</v>
      </c>
      <c r="B1575" s="5">
        <v>600</v>
      </c>
    </row>
    <row r="1576" spans="1:2" x14ac:dyDescent="0.25">
      <c r="A1576" s="10">
        <v>3147</v>
      </c>
      <c r="B1576" s="5">
        <v>20000</v>
      </c>
    </row>
    <row r="1577" spans="1:2" x14ac:dyDescent="0.25">
      <c r="A1577" s="10">
        <v>3148</v>
      </c>
      <c r="B1577" s="5">
        <v>1800</v>
      </c>
    </row>
    <row r="1578" spans="1:2" x14ac:dyDescent="0.25">
      <c r="A1578" s="10">
        <v>3149</v>
      </c>
      <c r="B1578" s="5">
        <v>1250</v>
      </c>
    </row>
    <row r="1579" spans="1:2" x14ac:dyDescent="0.25">
      <c r="A1579" s="10">
        <v>3150</v>
      </c>
      <c r="B1579" s="5">
        <v>3500</v>
      </c>
    </row>
    <row r="1580" spans="1:2" x14ac:dyDescent="0.25">
      <c r="A1580" s="10">
        <v>3151</v>
      </c>
      <c r="B1580" s="5">
        <v>3500</v>
      </c>
    </row>
    <row r="1581" spans="1:2" x14ac:dyDescent="0.25">
      <c r="A1581" s="10">
        <v>3152</v>
      </c>
      <c r="B1581" s="5">
        <v>2200</v>
      </c>
    </row>
    <row r="1582" spans="1:2" x14ac:dyDescent="0.25">
      <c r="A1582" s="10">
        <v>3153</v>
      </c>
      <c r="B1582" s="5">
        <v>3000</v>
      </c>
    </row>
    <row r="1583" spans="1:2" x14ac:dyDescent="0.25">
      <c r="A1583" s="10">
        <v>3154</v>
      </c>
      <c r="B1583" s="5">
        <v>7000</v>
      </c>
    </row>
    <row r="1584" spans="1:2" x14ac:dyDescent="0.25">
      <c r="A1584" s="10">
        <v>3155</v>
      </c>
      <c r="B1584" s="5">
        <v>5000</v>
      </c>
    </row>
    <row r="1585" spans="1:2" x14ac:dyDescent="0.25">
      <c r="A1585" s="10">
        <v>3156</v>
      </c>
      <c r="B1585" s="5">
        <v>5500</v>
      </c>
    </row>
    <row r="1586" spans="1:2" x14ac:dyDescent="0.25">
      <c r="A1586" s="10">
        <v>3157</v>
      </c>
      <c r="B1586" s="5">
        <v>4000</v>
      </c>
    </row>
    <row r="1587" spans="1:2" x14ac:dyDescent="0.25">
      <c r="A1587" s="10">
        <v>3158</v>
      </c>
      <c r="B1587" s="5">
        <v>5000</v>
      </c>
    </row>
    <row r="1588" spans="1:2" x14ac:dyDescent="0.25">
      <c r="A1588" s="10">
        <v>3159</v>
      </c>
      <c r="B1588" s="5">
        <v>1500</v>
      </c>
    </row>
    <row r="1589" spans="1:2" x14ac:dyDescent="0.25">
      <c r="A1589" s="10">
        <v>3160</v>
      </c>
      <c r="B1589" s="5">
        <v>4500</v>
      </c>
    </row>
    <row r="1590" spans="1:2" x14ac:dyDescent="0.25">
      <c r="A1590" s="10">
        <v>3161</v>
      </c>
      <c r="B1590" s="5">
        <v>2000</v>
      </c>
    </row>
    <row r="1591" spans="1:2" x14ac:dyDescent="0.25">
      <c r="A1591" s="10">
        <v>3162</v>
      </c>
      <c r="B1591" s="5">
        <v>4000</v>
      </c>
    </row>
    <row r="1592" spans="1:2" x14ac:dyDescent="0.25">
      <c r="A1592" s="10">
        <v>3163</v>
      </c>
      <c r="B1592" s="5">
        <v>13000</v>
      </c>
    </row>
    <row r="1593" spans="1:2" x14ac:dyDescent="0.25">
      <c r="A1593" s="10">
        <v>3164</v>
      </c>
      <c r="B1593" s="5">
        <v>2500</v>
      </c>
    </row>
    <row r="1594" spans="1:2" x14ac:dyDescent="0.25">
      <c r="A1594" s="10">
        <v>3165</v>
      </c>
      <c r="B1594" s="5">
        <v>750</v>
      </c>
    </row>
    <row r="1595" spans="1:2" x14ac:dyDescent="0.25">
      <c r="A1595" s="10">
        <v>3166</v>
      </c>
      <c r="B1595" s="5">
        <v>35000</v>
      </c>
    </row>
    <row r="1596" spans="1:2" x14ac:dyDescent="0.25">
      <c r="A1596" s="10">
        <v>3167</v>
      </c>
      <c r="B1596" s="5">
        <v>3000</v>
      </c>
    </row>
    <row r="1597" spans="1:2" x14ac:dyDescent="0.25">
      <c r="A1597" s="10">
        <v>3168</v>
      </c>
      <c r="B1597" s="5">
        <v>2500</v>
      </c>
    </row>
    <row r="1598" spans="1:2" x14ac:dyDescent="0.25">
      <c r="A1598" s="10">
        <v>3169</v>
      </c>
      <c r="B1598" s="5">
        <v>8000</v>
      </c>
    </row>
    <row r="1599" spans="1:2" x14ac:dyDescent="0.25">
      <c r="A1599" s="10">
        <v>3170</v>
      </c>
      <c r="B1599" s="5">
        <v>2000</v>
      </c>
    </row>
    <row r="1600" spans="1:2" x14ac:dyDescent="0.25">
      <c r="A1600" s="10">
        <v>3171</v>
      </c>
      <c r="B1600" s="5">
        <v>7000</v>
      </c>
    </row>
    <row r="1601" spans="1:2" x14ac:dyDescent="0.25">
      <c r="A1601" s="10">
        <v>3172</v>
      </c>
      <c r="B1601" s="5">
        <v>2000</v>
      </c>
    </row>
    <row r="1602" spans="1:2" x14ac:dyDescent="0.25">
      <c r="A1602" s="10">
        <v>3173</v>
      </c>
      <c r="B1602" s="5">
        <v>10000</v>
      </c>
    </row>
    <row r="1603" spans="1:2" x14ac:dyDescent="0.25">
      <c r="A1603" s="10">
        <v>3174</v>
      </c>
      <c r="B1603" s="5">
        <v>3000</v>
      </c>
    </row>
    <row r="1604" spans="1:2" x14ac:dyDescent="0.25">
      <c r="A1604" s="10">
        <v>3175</v>
      </c>
      <c r="B1604" s="5">
        <v>5000</v>
      </c>
    </row>
    <row r="1605" spans="1:2" x14ac:dyDescent="0.25">
      <c r="A1605" s="10">
        <v>3176</v>
      </c>
      <c r="B1605" s="5">
        <v>1900</v>
      </c>
    </row>
    <row r="1606" spans="1:2" x14ac:dyDescent="0.25">
      <c r="A1606" s="10">
        <v>3177</v>
      </c>
      <c r="B1606" s="5">
        <v>2500</v>
      </c>
    </row>
    <row r="1607" spans="1:2" x14ac:dyDescent="0.25">
      <c r="A1607" s="10">
        <v>3178</v>
      </c>
      <c r="B1607" s="5">
        <v>1500</v>
      </c>
    </row>
    <row r="1608" spans="1:2" x14ac:dyDescent="0.25">
      <c r="A1608" s="10">
        <v>3179</v>
      </c>
      <c r="B1608" s="5">
        <v>4200</v>
      </c>
    </row>
    <row r="1609" spans="1:2" x14ac:dyDescent="0.25">
      <c r="A1609" s="10">
        <v>3180</v>
      </c>
      <c r="B1609" s="5">
        <v>1200</v>
      </c>
    </row>
    <row r="1610" spans="1:2" x14ac:dyDescent="0.25">
      <c r="A1610" s="10">
        <v>3181</v>
      </c>
      <c r="B1610" s="5">
        <v>500</v>
      </c>
    </row>
    <row r="1611" spans="1:2" x14ac:dyDescent="0.25">
      <c r="A1611" s="10">
        <v>3182</v>
      </c>
      <c r="B1611" s="5">
        <v>7000</v>
      </c>
    </row>
    <row r="1612" spans="1:2" x14ac:dyDescent="0.25">
      <c r="A1612" s="10">
        <v>3183</v>
      </c>
      <c r="B1612" s="5">
        <v>2500</v>
      </c>
    </row>
    <row r="1613" spans="1:2" x14ac:dyDescent="0.25">
      <c r="A1613" s="10">
        <v>3184</v>
      </c>
      <c r="B1613" s="5">
        <v>4300</v>
      </c>
    </row>
    <row r="1614" spans="1:2" x14ac:dyDescent="0.25">
      <c r="A1614" s="10">
        <v>3185</v>
      </c>
      <c r="B1614" s="5">
        <v>1000</v>
      </c>
    </row>
    <row r="1615" spans="1:2" x14ac:dyDescent="0.25">
      <c r="A1615" s="10">
        <v>3186</v>
      </c>
      <c r="B1615" s="5">
        <v>3200</v>
      </c>
    </row>
    <row r="1616" spans="1:2" x14ac:dyDescent="0.25">
      <c r="A1616" s="10">
        <v>3187</v>
      </c>
      <c r="B1616" s="5">
        <v>15000</v>
      </c>
    </row>
    <row r="1617" spans="1:2" x14ac:dyDescent="0.25">
      <c r="A1617" s="10">
        <v>3208</v>
      </c>
      <c r="B1617" s="5">
        <v>5000</v>
      </c>
    </row>
    <row r="1618" spans="1:2" x14ac:dyDescent="0.25">
      <c r="A1618" s="10">
        <v>3209</v>
      </c>
      <c r="B1618" s="5">
        <v>9500</v>
      </c>
    </row>
    <row r="1619" spans="1:2" x14ac:dyDescent="0.25">
      <c r="A1619" s="10">
        <v>3210</v>
      </c>
      <c r="B1619" s="5">
        <v>3000</v>
      </c>
    </row>
    <row r="1620" spans="1:2" x14ac:dyDescent="0.25">
      <c r="A1620" s="10">
        <v>3211</v>
      </c>
      <c r="B1620" s="5">
        <v>23000</v>
      </c>
    </row>
    <row r="1621" spans="1:2" x14ac:dyDescent="0.25">
      <c r="A1621" s="10">
        <v>3212</v>
      </c>
      <c r="B1621" s="5">
        <v>4000</v>
      </c>
    </row>
    <row r="1622" spans="1:2" x14ac:dyDescent="0.25">
      <c r="A1622" s="10">
        <v>3213</v>
      </c>
      <c r="B1622" s="5">
        <v>6000</v>
      </c>
    </row>
    <row r="1623" spans="1:2" x14ac:dyDescent="0.25">
      <c r="A1623" s="10">
        <v>3214</v>
      </c>
      <c r="B1623" s="5">
        <v>12000</v>
      </c>
    </row>
    <row r="1624" spans="1:2" x14ac:dyDescent="0.25">
      <c r="A1624" s="10">
        <v>3215</v>
      </c>
      <c r="B1624" s="5">
        <v>35000</v>
      </c>
    </row>
    <row r="1625" spans="1:2" x14ac:dyDescent="0.25">
      <c r="A1625" s="10">
        <v>3216</v>
      </c>
      <c r="B1625" s="5">
        <v>2000</v>
      </c>
    </row>
    <row r="1626" spans="1:2" x14ac:dyDescent="0.25">
      <c r="A1626" s="10">
        <v>3217</v>
      </c>
      <c r="B1626" s="5">
        <v>4500</v>
      </c>
    </row>
    <row r="1627" spans="1:2" x14ac:dyDescent="0.25">
      <c r="A1627" s="10">
        <v>3218</v>
      </c>
      <c r="B1627" s="5">
        <v>12000</v>
      </c>
    </row>
    <row r="1628" spans="1:2" x14ac:dyDescent="0.25">
      <c r="A1628" s="10">
        <v>3219</v>
      </c>
      <c r="B1628" s="5">
        <v>20000</v>
      </c>
    </row>
    <row r="1629" spans="1:2" x14ac:dyDescent="0.25">
      <c r="A1629" s="10">
        <v>3220</v>
      </c>
      <c r="B1629" s="5">
        <v>15000</v>
      </c>
    </row>
    <row r="1630" spans="1:2" x14ac:dyDescent="0.25">
      <c r="A1630" s="10">
        <v>3221</v>
      </c>
      <c r="B1630" s="5">
        <v>4000</v>
      </c>
    </row>
    <row r="1631" spans="1:2" x14ac:dyDescent="0.25">
      <c r="A1631" s="10">
        <v>3222</v>
      </c>
      <c r="B1631" s="5">
        <v>2500</v>
      </c>
    </row>
    <row r="1632" spans="1:2" x14ac:dyDescent="0.25">
      <c r="A1632" s="10">
        <v>3223</v>
      </c>
      <c r="B1632" s="5">
        <v>3100</v>
      </c>
    </row>
    <row r="1633" spans="1:2" x14ac:dyDescent="0.25">
      <c r="A1633" s="10">
        <v>3224</v>
      </c>
      <c r="B1633" s="5">
        <v>30000</v>
      </c>
    </row>
    <row r="1634" spans="1:2" x14ac:dyDescent="0.25">
      <c r="A1634" s="10">
        <v>3225</v>
      </c>
      <c r="B1634" s="5">
        <v>2000</v>
      </c>
    </row>
    <row r="1635" spans="1:2" x14ac:dyDescent="0.25">
      <c r="A1635" s="10">
        <v>3226</v>
      </c>
      <c r="B1635" s="5">
        <v>1200</v>
      </c>
    </row>
    <row r="1636" spans="1:2" x14ac:dyDescent="0.25">
      <c r="A1636" s="10">
        <v>3227</v>
      </c>
      <c r="B1636" s="5">
        <v>1200</v>
      </c>
    </row>
    <row r="1637" spans="1:2" x14ac:dyDescent="0.25">
      <c r="A1637" s="10">
        <v>3228</v>
      </c>
      <c r="B1637" s="5">
        <v>7000</v>
      </c>
    </row>
    <row r="1638" spans="1:2" x14ac:dyDescent="0.25">
      <c r="A1638" s="10">
        <v>3229</v>
      </c>
      <c r="B1638" s="5">
        <v>20000</v>
      </c>
    </row>
    <row r="1639" spans="1:2" x14ac:dyDescent="0.25">
      <c r="A1639" s="10">
        <v>3230</v>
      </c>
      <c r="B1639" s="5">
        <v>2600</v>
      </c>
    </row>
    <row r="1640" spans="1:2" x14ac:dyDescent="0.25">
      <c r="A1640" s="10">
        <v>3231</v>
      </c>
      <c r="B1640" s="5">
        <v>1000</v>
      </c>
    </row>
    <row r="1641" spans="1:2" x14ac:dyDescent="0.25">
      <c r="A1641" s="10">
        <v>3232</v>
      </c>
      <c r="B1641" s="5">
        <v>1000</v>
      </c>
    </row>
    <row r="1642" spans="1:2" x14ac:dyDescent="0.25">
      <c r="A1642" s="10">
        <v>3233</v>
      </c>
      <c r="B1642" s="5">
        <v>5000</v>
      </c>
    </row>
    <row r="1643" spans="1:2" x14ac:dyDescent="0.25">
      <c r="A1643" s="10">
        <v>3234</v>
      </c>
      <c r="B1643" s="5">
        <v>4000</v>
      </c>
    </row>
    <row r="1644" spans="1:2" x14ac:dyDescent="0.25">
      <c r="A1644" s="10">
        <v>3235</v>
      </c>
      <c r="B1644" s="5">
        <v>15000</v>
      </c>
    </row>
    <row r="1645" spans="1:2" x14ac:dyDescent="0.25">
      <c r="A1645" s="10">
        <v>3236</v>
      </c>
      <c r="B1645" s="5">
        <v>20000</v>
      </c>
    </row>
    <row r="1646" spans="1:2" x14ac:dyDescent="0.25">
      <c r="A1646" s="10">
        <v>3237</v>
      </c>
      <c r="B1646" s="5">
        <v>35000</v>
      </c>
    </row>
    <row r="1647" spans="1:2" x14ac:dyDescent="0.25">
      <c r="A1647" s="10">
        <v>3238</v>
      </c>
      <c r="B1647" s="5">
        <v>2800</v>
      </c>
    </row>
    <row r="1648" spans="1:2" x14ac:dyDescent="0.25">
      <c r="A1648" s="10">
        <v>3239</v>
      </c>
      <c r="B1648" s="5">
        <v>5862</v>
      </c>
    </row>
    <row r="1649" spans="1:2" x14ac:dyDescent="0.25">
      <c r="A1649" s="10">
        <v>3240</v>
      </c>
      <c r="B1649" s="5">
        <v>3000</v>
      </c>
    </row>
    <row r="1650" spans="1:2" x14ac:dyDescent="0.25">
      <c r="A1650" s="10">
        <v>3241</v>
      </c>
      <c r="B1650" s="5">
        <v>8500</v>
      </c>
    </row>
    <row r="1651" spans="1:2" x14ac:dyDescent="0.25">
      <c r="A1651" s="10">
        <v>3242</v>
      </c>
      <c r="B1651" s="5">
        <v>10000</v>
      </c>
    </row>
    <row r="1652" spans="1:2" x14ac:dyDescent="0.25">
      <c r="A1652" s="10">
        <v>3243</v>
      </c>
      <c r="B1652" s="5">
        <v>8000</v>
      </c>
    </row>
    <row r="1653" spans="1:2" x14ac:dyDescent="0.25">
      <c r="A1653" s="10">
        <v>3244</v>
      </c>
      <c r="B1653" s="5">
        <v>1600</v>
      </c>
    </row>
    <row r="1654" spans="1:2" x14ac:dyDescent="0.25">
      <c r="A1654" s="10">
        <v>3245</v>
      </c>
      <c r="B1654" s="5">
        <v>21000</v>
      </c>
    </row>
    <row r="1655" spans="1:2" x14ac:dyDescent="0.25">
      <c r="A1655" s="10">
        <v>3246</v>
      </c>
      <c r="B1655" s="5">
        <v>10000</v>
      </c>
    </row>
    <row r="1656" spans="1:2" x14ac:dyDescent="0.25">
      <c r="A1656" s="10">
        <v>3247</v>
      </c>
      <c r="B1656" s="5">
        <v>2500</v>
      </c>
    </row>
    <row r="1657" spans="1:2" x14ac:dyDescent="0.25">
      <c r="A1657" s="10">
        <v>3248</v>
      </c>
      <c r="B1657" s="5">
        <v>12000</v>
      </c>
    </row>
    <row r="1658" spans="1:2" x14ac:dyDescent="0.25">
      <c r="A1658" s="10">
        <v>3249</v>
      </c>
      <c r="B1658" s="5">
        <v>5500</v>
      </c>
    </row>
    <row r="1659" spans="1:2" x14ac:dyDescent="0.25">
      <c r="A1659" s="10">
        <v>3250</v>
      </c>
      <c r="B1659" s="5">
        <v>25000</v>
      </c>
    </row>
    <row r="1660" spans="1:2" x14ac:dyDescent="0.25">
      <c r="A1660" s="10">
        <v>3251</v>
      </c>
      <c r="B1660" s="5">
        <v>1500</v>
      </c>
    </row>
    <row r="1661" spans="1:2" x14ac:dyDescent="0.25">
      <c r="A1661" s="10">
        <v>3252</v>
      </c>
      <c r="B1661" s="5">
        <v>2250</v>
      </c>
    </row>
    <row r="1662" spans="1:2" x14ac:dyDescent="0.25">
      <c r="A1662" s="10">
        <v>3253</v>
      </c>
      <c r="B1662" s="5">
        <v>20000</v>
      </c>
    </row>
    <row r="1663" spans="1:2" x14ac:dyDescent="0.25">
      <c r="A1663" s="10">
        <v>3254</v>
      </c>
      <c r="B1663" s="5">
        <v>13000</v>
      </c>
    </row>
    <row r="1664" spans="1:2" x14ac:dyDescent="0.25">
      <c r="A1664" s="10">
        <v>3255</v>
      </c>
      <c r="B1664" s="5">
        <v>300</v>
      </c>
    </row>
    <row r="1665" spans="1:2" x14ac:dyDescent="0.25">
      <c r="A1665" s="10">
        <v>3256</v>
      </c>
      <c r="B1665" s="5">
        <v>10000</v>
      </c>
    </row>
    <row r="1666" spans="1:2" x14ac:dyDescent="0.25">
      <c r="A1666" s="10">
        <v>3257</v>
      </c>
      <c r="B1666" s="5">
        <v>2000</v>
      </c>
    </row>
    <row r="1667" spans="1:2" x14ac:dyDescent="0.25">
      <c r="A1667" s="10">
        <v>3258</v>
      </c>
      <c r="B1667" s="5">
        <v>7000</v>
      </c>
    </row>
    <row r="1668" spans="1:2" x14ac:dyDescent="0.25">
      <c r="A1668" s="10">
        <v>3259</v>
      </c>
      <c r="B1668" s="5">
        <v>23000</v>
      </c>
    </row>
    <row r="1669" spans="1:2" x14ac:dyDescent="0.25">
      <c r="A1669" s="10">
        <v>3260</v>
      </c>
      <c r="B1669" s="5">
        <v>5000</v>
      </c>
    </row>
    <row r="1670" spans="1:2" x14ac:dyDescent="0.25">
      <c r="A1670" s="10">
        <v>3261</v>
      </c>
      <c r="B1670" s="5">
        <v>3300</v>
      </c>
    </row>
    <row r="1671" spans="1:2" x14ac:dyDescent="0.25">
      <c r="A1671" s="10">
        <v>3262</v>
      </c>
      <c r="B1671" s="5">
        <v>12200</v>
      </c>
    </row>
    <row r="1672" spans="1:2" x14ac:dyDescent="0.25">
      <c r="A1672" s="10">
        <v>3263</v>
      </c>
      <c r="B1672" s="5">
        <v>2500</v>
      </c>
    </row>
    <row r="1673" spans="1:2" x14ac:dyDescent="0.25">
      <c r="A1673" s="10">
        <v>3264</v>
      </c>
      <c r="B1673" s="5">
        <v>2500</v>
      </c>
    </row>
    <row r="1674" spans="1:2" x14ac:dyDescent="0.25">
      <c r="A1674" s="10">
        <v>3265</v>
      </c>
      <c r="B1674" s="5">
        <v>2700</v>
      </c>
    </row>
    <row r="1675" spans="1:2" x14ac:dyDescent="0.25">
      <c r="A1675" s="10">
        <v>3266</v>
      </c>
      <c r="B1675" s="5">
        <v>6000</v>
      </c>
    </row>
    <row r="1676" spans="1:2" x14ac:dyDescent="0.25">
      <c r="A1676" s="10">
        <v>3267</v>
      </c>
      <c r="B1676" s="5">
        <v>15000</v>
      </c>
    </row>
    <row r="1677" spans="1:2" x14ac:dyDescent="0.25">
      <c r="A1677" s="10">
        <v>3268</v>
      </c>
      <c r="B1677" s="5">
        <v>2000</v>
      </c>
    </row>
    <row r="1678" spans="1:2" x14ac:dyDescent="0.25">
      <c r="A1678" s="10">
        <v>3269</v>
      </c>
      <c r="B1678" s="5">
        <v>8000</v>
      </c>
    </row>
    <row r="1679" spans="1:2" x14ac:dyDescent="0.25">
      <c r="A1679" s="10">
        <v>3270</v>
      </c>
      <c r="B1679" s="5">
        <v>1800</v>
      </c>
    </row>
    <row r="1680" spans="1:2" x14ac:dyDescent="0.25">
      <c r="A1680" s="10">
        <v>3271</v>
      </c>
      <c r="B1680" s="5">
        <v>1500</v>
      </c>
    </row>
    <row r="1681" spans="1:2" x14ac:dyDescent="0.25">
      <c r="A1681" s="10">
        <v>3272</v>
      </c>
      <c r="B1681" s="5">
        <v>10000</v>
      </c>
    </row>
    <row r="1682" spans="1:2" x14ac:dyDescent="0.25">
      <c r="A1682" s="10">
        <v>3273</v>
      </c>
      <c r="B1682" s="5">
        <v>4000</v>
      </c>
    </row>
    <row r="1683" spans="1:2" x14ac:dyDescent="0.25">
      <c r="A1683" s="10">
        <v>3274</v>
      </c>
      <c r="B1683" s="5">
        <v>15500</v>
      </c>
    </row>
    <row r="1684" spans="1:2" x14ac:dyDescent="0.25">
      <c r="A1684" s="10">
        <v>3275</v>
      </c>
      <c r="B1684" s="5">
        <v>1800</v>
      </c>
    </row>
    <row r="1685" spans="1:2" x14ac:dyDescent="0.25">
      <c r="A1685" s="10">
        <v>3276</v>
      </c>
      <c r="B1685" s="5">
        <v>4500</v>
      </c>
    </row>
    <row r="1686" spans="1:2" x14ac:dyDescent="0.25">
      <c r="A1686" s="10">
        <v>3277</v>
      </c>
      <c r="B1686" s="5">
        <v>5000</v>
      </c>
    </row>
    <row r="1687" spans="1:2" x14ac:dyDescent="0.25">
      <c r="A1687" s="10">
        <v>3278</v>
      </c>
      <c r="B1687" s="5">
        <v>2500</v>
      </c>
    </row>
    <row r="1688" spans="1:2" x14ac:dyDescent="0.25">
      <c r="A1688" s="10">
        <v>3279</v>
      </c>
      <c r="B1688" s="5">
        <v>5800</v>
      </c>
    </row>
    <row r="1689" spans="1:2" x14ac:dyDescent="0.25">
      <c r="A1689" s="10">
        <v>3280</v>
      </c>
      <c r="B1689" s="5">
        <v>2000</v>
      </c>
    </row>
    <row r="1690" spans="1:2" x14ac:dyDescent="0.25">
      <c r="A1690" s="10">
        <v>3281</v>
      </c>
      <c r="B1690" s="5">
        <v>5000</v>
      </c>
    </row>
    <row r="1691" spans="1:2" x14ac:dyDescent="0.25">
      <c r="A1691" s="10">
        <v>3282</v>
      </c>
      <c r="B1691" s="5">
        <v>31000</v>
      </c>
    </row>
    <row r="1692" spans="1:2" x14ac:dyDescent="0.25">
      <c r="A1692" s="10">
        <v>3283</v>
      </c>
      <c r="B1692" s="5">
        <v>800</v>
      </c>
    </row>
    <row r="1693" spans="1:2" x14ac:dyDescent="0.25">
      <c r="A1693" s="10">
        <v>3284</v>
      </c>
      <c r="B1693" s="5">
        <v>3000</v>
      </c>
    </row>
    <row r="1694" spans="1:2" x14ac:dyDescent="0.25">
      <c r="A1694" s="10">
        <v>3285</v>
      </c>
      <c r="B1694" s="5">
        <v>4999</v>
      </c>
    </row>
    <row r="1695" spans="1:2" x14ac:dyDescent="0.25">
      <c r="A1695" s="10">
        <v>3286</v>
      </c>
      <c r="B1695" s="5">
        <v>15000</v>
      </c>
    </row>
    <row r="1696" spans="1:2" x14ac:dyDescent="0.25">
      <c r="A1696" s="10">
        <v>3287</v>
      </c>
      <c r="B1696" s="5">
        <v>2500</v>
      </c>
    </row>
    <row r="1697" spans="1:2" x14ac:dyDescent="0.25">
      <c r="A1697" s="10">
        <v>3288</v>
      </c>
      <c r="B1697" s="5">
        <v>10000</v>
      </c>
    </row>
    <row r="1698" spans="1:2" x14ac:dyDescent="0.25">
      <c r="A1698" s="10">
        <v>3289</v>
      </c>
      <c r="B1698" s="5">
        <v>500</v>
      </c>
    </row>
    <row r="1699" spans="1:2" x14ac:dyDescent="0.25">
      <c r="A1699" s="10">
        <v>3290</v>
      </c>
      <c r="B1699" s="5">
        <v>2000</v>
      </c>
    </row>
    <row r="1700" spans="1:2" x14ac:dyDescent="0.25">
      <c r="A1700" s="10">
        <v>3291</v>
      </c>
      <c r="B1700" s="5">
        <v>500</v>
      </c>
    </row>
    <row r="1701" spans="1:2" x14ac:dyDescent="0.25">
      <c r="A1701" s="10">
        <v>3292</v>
      </c>
      <c r="B1701" s="5">
        <v>101</v>
      </c>
    </row>
    <row r="1702" spans="1:2" x14ac:dyDescent="0.25">
      <c r="A1702" s="10">
        <v>3293</v>
      </c>
      <c r="B1702" s="5">
        <v>4500</v>
      </c>
    </row>
    <row r="1703" spans="1:2" x14ac:dyDescent="0.25">
      <c r="A1703" s="10">
        <v>3294</v>
      </c>
      <c r="B1703" s="5">
        <v>600</v>
      </c>
    </row>
    <row r="1704" spans="1:2" x14ac:dyDescent="0.25">
      <c r="A1704" s="10">
        <v>3295</v>
      </c>
      <c r="B1704" s="5">
        <v>700</v>
      </c>
    </row>
    <row r="1705" spans="1:2" x14ac:dyDescent="0.25">
      <c r="A1705" s="10">
        <v>3296</v>
      </c>
      <c r="B1705" s="5">
        <v>1500</v>
      </c>
    </row>
    <row r="1706" spans="1:2" x14ac:dyDescent="0.25">
      <c r="A1706" s="10">
        <v>3297</v>
      </c>
      <c r="B1706" s="5">
        <v>5500</v>
      </c>
    </row>
    <row r="1707" spans="1:2" x14ac:dyDescent="0.25">
      <c r="A1707" s="10">
        <v>3298</v>
      </c>
      <c r="B1707" s="5">
        <v>10000</v>
      </c>
    </row>
    <row r="1708" spans="1:2" x14ac:dyDescent="0.25">
      <c r="A1708" s="10">
        <v>3299</v>
      </c>
      <c r="B1708" s="5">
        <v>3000</v>
      </c>
    </row>
    <row r="1709" spans="1:2" x14ac:dyDescent="0.25">
      <c r="A1709" s="10">
        <v>3300</v>
      </c>
      <c r="B1709" s="5">
        <v>3000</v>
      </c>
    </row>
    <row r="1710" spans="1:2" x14ac:dyDescent="0.25">
      <c r="A1710" s="10">
        <v>3301</v>
      </c>
      <c r="B1710" s="5">
        <v>3000</v>
      </c>
    </row>
    <row r="1711" spans="1:2" x14ac:dyDescent="0.25">
      <c r="A1711" s="10">
        <v>3302</v>
      </c>
      <c r="B1711" s="5">
        <v>8400</v>
      </c>
    </row>
    <row r="1712" spans="1:2" x14ac:dyDescent="0.25">
      <c r="A1712" s="10">
        <v>3303</v>
      </c>
      <c r="B1712" s="5">
        <v>1800</v>
      </c>
    </row>
    <row r="1713" spans="1:2" x14ac:dyDescent="0.25">
      <c r="A1713" s="10">
        <v>3304</v>
      </c>
      <c r="B1713" s="5">
        <v>15000</v>
      </c>
    </row>
    <row r="1714" spans="1:2" x14ac:dyDescent="0.25">
      <c r="A1714" s="10">
        <v>3305</v>
      </c>
      <c r="B1714" s="5">
        <v>4000</v>
      </c>
    </row>
    <row r="1715" spans="1:2" x14ac:dyDescent="0.25">
      <c r="A1715" s="10">
        <v>3306</v>
      </c>
      <c r="B1715" s="5">
        <v>1500</v>
      </c>
    </row>
    <row r="1716" spans="1:2" x14ac:dyDescent="0.25">
      <c r="A1716" s="10">
        <v>3307</v>
      </c>
      <c r="B1716" s="5">
        <v>1000</v>
      </c>
    </row>
    <row r="1717" spans="1:2" x14ac:dyDescent="0.25">
      <c r="A1717" s="10">
        <v>3308</v>
      </c>
      <c r="B1717" s="5">
        <v>3500</v>
      </c>
    </row>
    <row r="1718" spans="1:2" x14ac:dyDescent="0.25">
      <c r="A1718" s="10">
        <v>3309</v>
      </c>
      <c r="B1718" s="5">
        <v>350</v>
      </c>
    </row>
    <row r="1719" spans="1:2" x14ac:dyDescent="0.25">
      <c r="A1719" s="10">
        <v>3310</v>
      </c>
      <c r="B1719" s="5">
        <v>6500</v>
      </c>
    </row>
    <row r="1720" spans="1:2" x14ac:dyDescent="0.25">
      <c r="A1720" s="10">
        <v>3311</v>
      </c>
      <c r="B1720" s="5">
        <v>2500</v>
      </c>
    </row>
    <row r="1721" spans="1:2" x14ac:dyDescent="0.25">
      <c r="A1721" s="10">
        <v>3312</v>
      </c>
      <c r="B1721" s="5">
        <v>2500</v>
      </c>
    </row>
    <row r="1722" spans="1:2" x14ac:dyDescent="0.25">
      <c r="A1722" s="10">
        <v>3313</v>
      </c>
      <c r="B1722" s="5">
        <v>2000</v>
      </c>
    </row>
    <row r="1723" spans="1:2" x14ac:dyDescent="0.25">
      <c r="A1723" s="10">
        <v>3314</v>
      </c>
      <c r="B1723" s="5">
        <v>800</v>
      </c>
    </row>
    <row r="1724" spans="1:2" x14ac:dyDescent="0.25">
      <c r="A1724" s="10">
        <v>3315</v>
      </c>
      <c r="B1724" s="5">
        <v>4000</v>
      </c>
    </row>
    <row r="1725" spans="1:2" x14ac:dyDescent="0.25">
      <c r="A1725" s="10">
        <v>3316</v>
      </c>
      <c r="B1725" s="5">
        <v>11737</v>
      </c>
    </row>
    <row r="1726" spans="1:2" x14ac:dyDescent="0.25">
      <c r="A1726" s="10">
        <v>3317</v>
      </c>
      <c r="B1726" s="5">
        <v>1050</v>
      </c>
    </row>
    <row r="1727" spans="1:2" x14ac:dyDescent="0.25">
      <c r="A1727" s="10">
        <v>3318</v>
      </c>
      <c r="B1727" s="5">
        <v>2000</v>
      </c>
    </row>
    <row r="1728" spans="1:2" x14ac:dyDescent="0.25">
      <c r="A1728" s="10">
        <v>3319</v>
      </c>
      <c r="B1728" s="5">
        <v>500</v>
      </c>
    </row>
    <row r="1729" spans="1:2" x14ac:dyDescent="0.25">
      <c r="A1729" s="10">
        <v>3320</v>
      </c>
      <c r="B1729" s="5">
        <v>2500</v>
      </c>
    </row>
    <row r="1730" spans="1:2" x14ac:dyDescent="0.25">
      <c r="A1730" s="10">
        <v>3321</v>
      </c>
      <c r="B1730" s="5">
        <v>500</v>
      </c>
    </row>
    <row r="1731" spans="1:2" x14ac:dyDescent="0.25">
      <c r="A1731" s="10">
        <v>3322</v>
      </c>
      <c r="B1731" s="5">
        <v>3300</v>
      </c>
    </row>
    <row r="1732" spans="1:2" x14ac:dyDescent="0.25">
      <c r="A1732" s="10">
        <v>3323</v>
      </c>
      <c r="B1732" s="5">
        <v>1000</v>
      </c>
    </row>
    <row r="1733" spans="1:2" x14ac:dyDescent="0.25">
      <c r="A1733" s="10">
        <v>3324</v>
      </c>
      <c r="B1733" s="5">
        <v>1500</v>
      </c>
    </row>
    <row r="1734" spans="1:2" x14ac:dyDescent="0.25">
      <c r="A1734" s="10">
        <v>3325</v>
      </c>
      <c r="B1734" s="5">
        <v>400</v>
      </c>
    </row>
    <row r="1735" spans="1:2" x14ac:dyDescent="0.25">
      <c r="A1735" s="10">
        <v>3326</v>
      </c>
      <c r="B1735" s="5">
        <v>8000</v>
      </c>
    </row>
    <row r="1736" spans="1:2" x14ac:dyDescent="0.25">
      <c r="A1736" s="10">
        <v>3327</v>
      </c>
      <c r="B1736" s="5">
        <v>800</v>
      </c>
    </row>
    <row r="1737" spans="1:2" x14ac:dyDescent="0.25">
      <c r="A1737" s="10">
        <v>3328</v>
      </c>
      <c r="B1737" s="5">
        <v>1800</v>
      </c>
    </row>
    <row r="1738" spans="1:2" x14ac:dyDescent="0.25">
      <c r="A1738" s="10">
        <v>3329</v>
      </c>
      <c r="B1738" s="5">
        <v>1000</v>
      </c>
    </row>
    <row r="1739" spans="1:2" x14ac:dyDescent="0.25">
      <c r="A1739" s="10">
        <v>3330</v>
      </c>
      <c r="B1739" s="5">
        <v>1500</v>
      </c>
    </row>
    <row r="1740" spans="1:2" x14ac:dyDescent="0.25">
      <c r="A1740" s="10">
        <v>3331</v>
      </c>
      <c r="B1740" s="5">
        <v>5000</v>
      </c>
    </row>
    <row r="1741" spans="1:2" x14ac:dyDescent="0.25">
      <c r="A1741" s="10">
        <v>3332</v>
      </c>
      <c r="B1741" s="5">
        <v>6000</v>
      </c>
    </row>
    <row r="1742" spans="1:2" x14ac:dyDescent="0.25">
      <c r="A1742" s="10">
        <v>3333</v>
      </c>
      <c r="B1742" s="5">
        <v>3500</v>
      </c>
    </row>
    <row r="1743" spans="1:2" x14ac:dyDescent="0.25">
      <c r="A1743" s="10">
        <v>3334</v>
      </c>
      <c r="B1743" s="5">
        <v>3871</v>
      </c>
    </row>
    <row r="1744" spans="1:2" x14ac:dyDescent="0.25">
      <c r="A1744" s="10">
        <v>3335</v>
      </c>
      <c r="B1744" s="5">
        <v>5000</v>
      </c>
    </row>
    <row r="1745" spans="1:2" x14ac:dyDescent="0.25">
      <c r="A1745" s="10">
        <v>3336</v>
      </c>
      <c r="B1745" s="5">
        <v>250</v>
      </c>
    </row>
    <row r="1746" spans="1:2" x14ac:dyDescent="0.25">
      <c r="A1746" s="10">
        <v>3337</v>
      </c>
      <c r="B1746" s="5">
        <v>2500</v>
      </c>
    </row>
    <row r="1747" spans="1:2" x14ac:dyDescent="0.25">
      <c r="A1747" s="10">
        <v>3338</v>
      </c>
      <c r="B1747" s="5">
        <v>15000</v>
      </c>
    </row>
    <row r="1748" spans="1:2" x14ac:dyDescent="0.25">
      <c r="A1748" s="10">
        <v>3339</v>
      </c>
      <c r="B1748" s="5">
        <v>8000</v>
      </c>
    </row>
    <row r="1749" spans="1:2" x14ac:dyDescent="0.25">
      <c r="A1749" s="10">
        <v>3340</v>
      </c>
      <c r="B1749" s="5">
        <v>3000</v>
      </c>
    </row>
    <row r="1750" spans="1:2" x14ac:dyDescent="0.25">
      <c r="A1750" s="10">
        <v>3341</v>
      </c>
      <c r="B1750" s="5">
        <v>3350</v>
      </c>
    </row>
    <row r="1751" spans="1:2" x14ac:dyDescent="0.25">
      <c r="A1751" s="10">
        <v>3342</v>
      </c>
      <c r="B1751" s="5">
        <v>6000</v>
      </c>
    </row>
    <row r="1752" spans="1:2" x14ac:dyDescent="0.25">
      <c r="A1752" s="10">
        <v>3343</v>
      </c>
      <c r="B1752" s="5">
        <v>700</v>
      </c>
    </row>
    <row r="1753" spans="1:2" x14ac:dyDescent="0.25">
      <c r="A1753" s="10">
        <v>3344</v>
      </c>
      <c r="B1753" s="5">
        <v>4500</v>
      </c>
    </row>
    <row r="1754" spans="1:2" x14ac:dyDescent="0.25">
      <c r="A1754" s="10">
        <v>3345</v>
      </c>
      <c r="B1754" s="5">
        <v>500</v>
      </c>
    </row>
    <row r="1755" spans="1:2" x14ac:dyDescent="0.25">
      <c r="A1755" s="10">
        <v>3346</v>
      </c>
      <c r="B1755" s="5">
        <v>1500</v>
      </c>
    </row>
    <row r="1756" spans="1:2" x14ac:dyDescent="0.25">
      <c r="A1756" s="10">
        <v>3347</v>
      </c>
      <c r="B1756" s="5">
        <v>2000</v>
      </c>
    </row>
    <row r="1757" spans="1:2" x14ac:dyDescent="0.25">
      <c r="A1757" s="10">
        <v>3348</v>
      </c>
      <c r="B1757" s="5">
        <v>5500</v>
      </c>
    </row>
    <row r="1758" spans="1:2" x14ac:dyDescent="0.25">
      <c r="A1758" s="10">
        <v>3349</v>
      </c>
      <c r="B1758" s="5">
        <v>1000</v>
      </c>
    </row>
    <row r="1759" spans="1:2" x14ac:dyDescent="0.25">
      <c r="A1759" s="10">
        <v>3350</v>
      </c>
      <c r="B1759" s="5">
        <v>3500</v>
      </c>
    </row>
    <row r="1760" spans="1:2" x14ac:dyDescent="0.25">
      <c r="A1760" s="10">
        <v>3351</v>
      </c>
      <c r="B1760" s="5">
        <v>5000</v>
      </c>
    </row>
    <row r="1761" spans="1:2" x14ac:dyDescent="0.25">
      <c r="A1761" s="10">
        <v>3352</v>
      </c>
      <c r="B1761" s="5">
        <v>5000</v>
      </c>
    </row>
    <row r="1762" spans="1:2" x14ac:dyDescent="0.25">
      <c r="A1762" s="10">
        <v>3353</v>
      </c>
      <c r="B1762" s="5">
        <v>500</v>
      </c>
    </row>
    <row r="1763" spans="1:2" x14ac:dyDescent="0.25">
      <c r="A1763" s="10">
        <v>3354</v>
      </c>
      <c r="B1763" s="5">
        <v>3000</v>
      </c>
    </row>
    <row r="1764" spans="1:2" x14ac:dyDescent="0.25">
      <c r="A1764" s="10">
        <v>3355</v>
      </c>
      <c r="B1764" s="5">
        <v>1750</v>
      </c>
    </row>
    <row r="1765" spans="1:2" x14ac:dyDescent="0.25">
      <c r="A1765" s="10">
        <v>3356</v>
      </c>
      <c r="B1765" s="5">
        <v>1500</v>
      </c>
    </row>
    <row r="1766" spans="1:2" x14ac:dyDescent="0.25">
      <c r="A1766" s="10">
        <v>3357</v>
      </c>
      <c r="B1766" s="5">
        <v>2000</v>
      </c>
    </row>
    <row r="1767" spans="1:2" x14ac:dyDescent="0.25">
      <c r="A1767" s="10">
        <v>3358</v>
      </c>
      <c r="B1767" s="5">
        <v>10000</v>
      </c>
    </row>
    <row r="1768" spans="1:2" x14ac:dyDescent="0.25">
      <c r="A1768" s="10">
        <v>3359</v>
      </c>
      <c r="B1768" s="5">
        <v>4000</v>
      </c>
    </row>
    <row r="1769" spans="1:2" x14ac:dyDescent="0.25">
      <c r="A1769" s="10">
        <v>3360</v>
      </c>
      <c r="B1769" s="5">
        <v>9000</v>
      </c>
    </row>
    <row r="1770" spans="1:2" x14ac:dyDescent="0.25">
      <c r="A1770" s="10">
        <v>3361</v>
      </c>
      <c r="B1770" s="5">
        <v>5000</v>
      </c>
    </row>
    <row r="1771" spans="1:2" x14ac:dyDescent="0.25">
      <c r="A1771" s="10">
        <v>3362</v>
      </c>
      <c r="B1771" s="5">
        <v>500</v>
      </c>
    </row>
    <row r="1772" spans="1:2" x14ac:dyDescent="0.25">
      <c r="A1772" s="10">
        <v>3363</v>
      </c>
      <c r="B1772" s="5">
        <v>7750</v>
      </c>
    </row>
    <row r="1773" spans="1:2" x14ac:dyDescent="0.25">
      <c r="A1773" s="10">
        <v>3364</v>
      </c>
      <c r="B1773" s="5">
        <v>3000</v>
      </c>
    </row>
    <row r="1774" spans="1:2" x14ac:dyDescent="0.25">
      <c r="A1774" s="10">
        <v>3365</v>
      </c>
      <c r="B1774" s="5">
        <v>2500</v>
      </c>
    </row>
    <row r="1775" spans="1:2" x14ac:dyDescent="0.25">
      <c r="A1775" s="10">
        <v>3366</v>
      </c>
      <c r="B1775" s="5">
        <v>500</v>
      </c>
    </row>
    <row r="1776" spans="1:2" x14ac:dyDescent="0.25">
      <c r="A1776" s="10">
        <v>3367</v>
      </c>
      <c r="B1776" s="5">
        <v>750</v>
      </c>
    </row>
    <row r="1777" spans="1:2" x14ac:dyDescent="0.25">
      <c r="A1777" s="10">
        <v>3368</v>
      </c>
      <c r="B1777" s="5">
        <v>1000</v>
      </c>
    </row>
    <row r="1778" spans="1:2" x14ac:dyDescent="0.25">
      <c r="A1778" s="10">
        <v>3369</v>
      </c>
      <c r="B1778" s="5">
        <v>5000</v>
      </c>
    </row>
    <row r="1779" spans="1:2" x14ac:dyDescent="0.25">
      <c r="A1779" s="10">
        <v>3370</v>
      </c>
      <c r="B1779" s="5">
        <v>1500</v>
      </c>
    </row>
    <row r="1780" spans="1:2" x14ac:dyDescent="0.25">
      <c r="A1780" s="10">
        <v>3371</v>
      </c>
      <c r="B1780" s="5">
        <v>200</v>
      </c>
    </row>
    <row r="1781" spans="1:2" x14ac:dyDescent="0.25">
      <c r="A1781" s="10">
        <v>3372</v>
      </c>
      <c r="B1781" s="5">
        <v>1000</v>
      </c>
    </row>
    <row r="1782" spans="1:2" x14ac:dyDescent="0.25">
      <c r="A1782" s="10">
        <v>3373</v>
      </c>
      <c r="B1782" s="5">
        <v>2000</v>
      </c>
    </row>
    <row r="1783" spans="1:2" x14ac:dyDescent="0.25">
      <c r="A1783" s="10">
        <v>3374</v>
      </c>
      <c r="B1783" s="5">
        <v>3500</v>
      </c>
    </row>
    <row r="1784" spans="1:2" x14ac:dyDescent="0.25">
      <c r="A1784" s="10">
        <v>3375</v>
      </c>
      <c r="B1784" s="5">
        <v>3000</v>
      </c>
    </row>
    <row r="1785" spans="1:2" x14ac:dyDescent="0.25">
      <c r="A1785" s="10">
        <v>3376</v>
      </c>
      <c r="B1785" s="5">
        <v>8000</v>
      </c>
    </row>
    <row r="1786" spans="1:2" x14ac:dyDescent="0.25">
      <c r="A1786" s="10">
        <v>3377</v>
      </c>
      <c r="B1786" s="5">
        <v>8000</v>
      </c>
    </row>
    <row r="1787" spans="1:2" x14ac:dyDescent="0.25">
      <c r="A1787" s="10">
        <v>3378</v>
      </c>
      <c r="B1787" s="5">
        <v>550</v>
      </c>
    </row>
    <row r="1788" spans="1:2" x14ac:dyDescent="0.25">
      <c r="A1788" s="10">
        <v>3379</v>
      </c>
      <c r="B1788" s="5">
        <v>2000</v>
      </c>
    </row>
    <row r="1789" spans="1:2" x14ac:dyDescent="0.25">
      <c r="A1789" s="10">
        <v>3380</v>
      </c>
      <c r="B1789" s="5">
        <v>3000</v>
      </c>
    </row>
    <row r="1790" spans="1:2" x14ac:dyDescent="0.25">
      <c r="A1790" s="10">
        <v>3381</v>
      </c>
      <c r="B1790" s="5">
        <v>4000</v>
      </c>
    </row>
    <row r="1791" spans="1:2" x14ac:dyDescent="0.25">
      <c r="A1791" s="10">
        <v>3382</v>
      </c>
      <c r="B1791" s="5">
        <v>3500</v>
      </c>
    </row>
    <row r="1792" spans="1:2" x14ac:dyDescent="0.25">
      <c r="A1792" s="10">
        <v>3383</v>
      </c>
      <c r="B1792" s="5">
        <v>1750</v>
      </c>
    </row>
    <row r="1793" spans="1:2" x14ac:dyDescent="0.25">
      <c r="A1793" s="10">
        <v>3384</v>
      </c>
      <c r="B1793" s="5">
        <v>6000</v>
      </c>
    </row>
    <row r="1794" spans="1:2" x14ac:dyDescent="0.25">
      <c r="A1794" s="10">
        <v>3385</v>
      </c>
      <c r="B1794" s="5">
        <v>2000</v>
      </c>
    </row>
    <row r="1795" spans="1:2" x14ac:dyDescent="0.25">
      <c r="A1795" s="10">
        <v>3386</v>
      </c>
      <c r="B1795" s="5">
        <v>2000</v>
      </c>
    </row>
    <row r="1796" spans="1:2" x14ac:dyDescent="0.25">
      <c r="A1796" s="10">
        <v>3387</v>
      </c>
      <c r="B1796" s="5">
        <v>3000</v>
      </c>
    </row>
    <row r="1797" spans="1:2" x14ac:dyDescent="0.25">
      <c r="A1797" s="10">
        <v>3388</v>
      </c>
      <c r="B1797" s="5">
        <v>1500</v>
      </c>
    </row>
    <row r="1798" spans="1:2" x14ac:dyDescent="0.25">
      <c r="A1798" s="10">
        <v>3389</v>
      </c>
      <c r="B1798" s="5">
        <v>10000</v>
      </c>
    </row>
    <row r="1799" spans="1:2" x14ac:dyDescent="0.25">
      <c r="A1799" s="10">
        <v>3390</v>
      </c>
      <c r="B1799" s="5">
        <v>1500</v>
      </c>
    </row>
    <row r="1800" spans="1:2" x14ac:dyDescent="0.25">
      <c r="A1800" s="10">
        <v>3391</v>
      </c>
      <c r="B1800" s="5">
        <v>500</v>
      </c>
    </row>
    <row r="1801" spans="1:2" x14ac:dyDescent="0.25">
      <c r="A1801" s="10">
        <v>3392</v>
      </c>
      <c r="B1801" s="5">
        <v>500</v>
      </c>
    </row>
    <row r="1802" spans="1:2" x14ac:dyDescent="0.25">
      <c r="A1802" s="10">
        <v>3393</v>
      </c>
      <c r="B1802" s="5">
        <v>1500</v>
      </c>
    </row>
    <row r="1803" spans="1:2" x14ac:dyDescent="0.25">
      <c r="A1803" s="10">
        <v>3394</v>
      </c>
      <c r="B1803" s="5">
        <v>550</v>
      </c>
    </row>
    <row r="1804" spans="1:2" x14ac:dyDescent="0.25">
      <c r="A1804" s="10">
        <v>3395</v>
      </c>
      <c r="B1804" s="5">
        <v>500</v>
      </c>
    </row>
    <row r="1805" spans="1:2" x14ac:dyDescent="0.25">
      <c r="A1805" s="10">
        <v>3396</v>
      </c>
      <c r="B1805" s="5">
        <v>1500</v>
      </c>
    </row>
    <row r="1806" spans="1:2" x14ac:dyDescent="0.25">
      <c r="A1806" s="10">
        <v>3397</v>
      </c>
      <c r="B1806" s="5">
        <v>250</v>
      </c>
    </row>
    <row r="1807" spans="1:2" x14ac:dyDescent="0.25">
      <c r="A1807" s="10">
        <v>3398</v>
      </c>
      <c r="B1807" s="5">
        <v>4000</v>
      </c>
    </row>
    <row r="1808" spans="1:2" x14ac:dyDescent="0.25">
      <c r="A1808" s="10">
        <v>3399</v>
      </c>
      <c r="B1808" s="5">
        <v>1200</v>
      </c>
    </row>
    <row r="1809" spans="1:2" x14ac:dyDescent="0.25">
      <c r="A1809" s="10">
        <v>3400</v>
      </c>
      <c r="B1809" s="5">
        <v>10000</v>
      </c>
    </row>
    <row r="1810" spans="1:2" x14ac:dyDescent="0.25">
      <c r="A1810" s="10">
        <v>3401</v>
      </c>
      <c r="B1810" s="5">
        <v>2900</v>
      </c>
    </row>
    <row r="1811" spans="1:2" x14ac:dyDescent="0.25">
      <c r="A1811" s="10">
        <v>3402</v>
      </c>
      <c r="B1811" s="5">
        <v>15000</v>
      </c>
    </row>
    <row r="1812" spans="1:2" x14ac:dyDescent="0.25">
      <c r="A1812" s="10">
        <v>3403</v>
      </c>
      <c r="B1812" s="5">
        <v>2000</v>
      </c>
    </row>
    <row r="1813" spans="1:2" x14ac:dyDescent="0.25">
      <c r="A1813" s="10">
        <v>3404</v>
      </c>
      <c r="B1813" s="5">
        <v>500</v>
      </c>
    </row>
    <row r="1814" spans="1:2" x14ac:dyDescent="0.25">
      <c r="A1814" s="10">
        <v>3405</v>
      </c>
      <c r="B1814" s="5">
        <v>350</v>
      </c>
    </row>
    <row r="1815" spans="1:2" x14ac:dyDescent="0.25">
      <c r="A1815" s="10">
        <v>3406</v>
      </c>
      <c r="B1815" s="5">
        <v>10000</v>
      </c>
    </row>
    <row r="1816" spans="1:2" x14ac:dyDescent="0.25">
      <c r="A1816" s="10">
        <v>3407</v>
      </c>
      <c r="B1816" s="5">
        <v>2000</v>
      </c>
    </row>
    <row r="1817" spans="1:2" x14ac:dyDescent="0.25">
      <c r="A1817" s="10">
        <v>3408</v>
      </c>
      <c r="B1817" s="5">
        <v>500</v>
      </c>
    </row>
    <row r="1818" spans="1:2" x14ac:dyDescent="0.25">
      <c r="A1818" s="10">
        <v>3409</v>
      </c>
      <c r="B1818" s="5">
        <v>500</v>
      </c>
    </row>
    <row r="1819" spans="1:2" x14ac:dyDescent="0.25">
      <c r="A1819" s="10">
        <v>3410</v>
      </c>
      <c r="B1819" s="5">
        <v>3000</v>
      </c>
    </row>
    <row r="1820" spans="1:2" x14ac:dyDescent="0.25">
      <c r="A1820" s="10">
        <v>3411</v>
      </c>
      <c r="B1820" s="5">
        <v>15000</v>
      </c>
    </row>
    <row r="1821" spans="1:2" x14ac:dyDescent="0.25">
      <c r="A1821" s="10">
        <v>3412</v>
      </c>
      <c r="B1821" s="5">
        <v>3000</v>
      </c>
    </row>
    <row r="1822" spans="1:2" x14ac:dyDescent="0.25">
      <c r="A1822" s="10">
        <v>3413</v>
      </c>
      <c r="B1822" s="5">
        <v>500</v>
      </c>
    </row>
    <row r="1823" spans="1:2" x14ac:dyDescent="0.25">
      <c r="A1823" s="10">
        <v>3414</v>
      </c>
      <c r="B1823" s="5">
        <v>3000</v>
      </c>
    </row>
    <row r="1824" spans="1:2" x14ac:dyDescent="0.25">
      <c r="A1824" s="10">
        <v>3415</v>
      </c>
      <c r="B1824" s="5">
        <v>200</v>
      </c>
    </row>
    <row r="1825" spans="1:2" x14ac:dyDescent="0.25">
      <c r="A1825" s="10">
        <v>3416</v>
      </c>
      <c r="B1825" s="5">
        <v>4000</v>
      </c>
    </row>
    <row r="1826" spans="1:2" x14ac:dyDescent="0.25">
      <c r="A1826" s="10">
        <v>3417</v>
      </c>
      <c r="B1826" s="5">
        <v>1700</v>
      </c>
    </row>
    <row r="1827" spans="1:2" x14ac:dyDescent="0.25">
      <c r="A1827" s="10">
        <v>3418</v>
      </c>
      <c r="B1827" s="5">
        <v>4000</v>
      </c>
    </row>
    <row r="1828" spans="1:2" x14ac:dyDescent="0.25">
      <c r="A1828" s="10">
        <v>3419</v>
      </c>
      <c r="B1828" s="5">
        <v>2750</v>
      </c>
    </row>
    <row r="1829" spans="1:2" x14ac:dyDescent="0.25">
      <c r="A1829" s="10">
        <v>3420</v>
      </c>
      <c r="B1829" s="5">
        <v>700</v>
      </c>
    </row>
    <row r="1830" spans="1:2" x14ac:dyDescent="0.25">
      <c r="A1830" s="10">
        <v>3421</v>
      </c>
      <c r="B1830" s="5">
        <v>10000</v>
      </c>
    </row>
    <row r="1831" spans="1:2" x14ac:dyDescent="0.25">
      <c r="A1831" s="10">
        <v>3422</v>
      </c>
      <c r="B1831" s="5">
        <v>3000</v>
      </c>
    </row>
    <row r="1832" spans="1:2" x14ac:dyDescent="0.25">
      <c r="A1832" s="10">
        <v>3423</v>
      </c>
      <c r="B1832" s="5">
        <v>250</v>
      </c>
    </row>
    <row r="1833" spans="1:2" x14ac:dyDescent="0.25">
      <c r="A1833" s="10">
        <v>3424</v>
      </c>
      <c r="B1833" s="5">
        <v>6000</v>
      </c>
    </row>
    <row r="1834" spans="1:2" x14ac:dyDescent="0.25">
      <c r="A1834" s="10">
        <v>3425</v>
      </c>
      <c r="B1834" s="5">
        <v>30000</v>
      </c>
    </row>
    <row r="1835" spans="1:2" x14ac:dyDescent="0.25">
      <c r="A1835" s="10">
        <v>3426</v>
      </c>
      <c r="B1835" s="5">
        <v>3750</v>
      </c>
    </row>
    <row r="1836" spans="1:2" x14ac:dyDescent="0.25">
      <c r="A1836" s="10">
        <v>3427</v>
      </c>
      <c r="B1836" s="5">
        <v>1500</v>
      </c>
    </row>
    <row r="1837" spans="1:2" x14ac:dyDescent="0.25">
      <c r="A1837" s="10">
        <v>3428</v>
      </c>
      <c r="B1837" s="5">
        <v>2000</v>
      </c>
    </row>
    <row r="1838" spans="1:2" x14ac:dyDescent="0.25">
      <c r="A1838" s="10">
        <v>3429</v>
      </c>
      <c r="B1838" s="5">
        <v>150</v>
      </c>
    </row>
    <row r="1839" spans="1:2" x14ac:dyDescent="0.25">
      <c r="A1839" s="10">
        <v>3430</v>
      </c>
      <c r="B1839" s="5">
        <v>2000</v>
      </c>
    </row>
    <row r="1840" spans="1:2" x14ac:dyDescent="0.25">
      <c r="A1840" s="10">
        <v>3431</v>
      </c>
      <c r="B1840" s="5">
        <v>2000</v>
      </c>
    </row>
    <row r="1841" spans="1:2" x14ac:dyDescent="0.25">
      <c r="A1841" s="10">
        <v>3432</v>
      </c>
      <c r="B1841" s="5">
        <v>2000</v>
      </c>
    </row>
    <row r="1842" spans="1:2" x14ac:dyDescent="0.25">
      <c r="A1842" s="10">
        <v>3433</v>
      </c>
      <c r="B1842" s="5">
        <v>9500</v>
      </c>
    </row>
    <row r="1843" spans="1:2" x14ac:dyDescent="0.25">
      <c r="A1843" s="10">
        <v>3434</v>
      </c>
      <c r="B1843" s="5">
        <v>10000</v>
      </c>
    </row>
    <row r="1844" spans="1:2" x14ac:dyDescent="0.25">
      <c r="A1844" s="10">
        <v>3435</v>
      </c>
      <c r="B1844" s="5">
        <v>1000</v>
      </c>
    </row>
    <row r="1845" spans="1:2" x14ac:dyDescent="0.25">
      <c r="A1845" s="10">
        <v>3436</v>
      </c>
      <c r="B1845" s="5">
        <v>5000</v>
      </c>
    </row>
    <row r="1846" spans="1:2" x14ac:dyDescent="0.25">
      <c r="A1846" s="10">
        <v>3437</v>
      </c>
      <c r="B1846" s="5">
        <v>3000</v>
      </c>
    </row>
    <row r="1847" spans="1:2" x14ac:dyDescent="0.25">
      <c r="A1847" s="10">
        <v>3438</v>
      </c>
      <c r="B1847" s="5">
        <v>2500</v>
      </c>
    </row>
    <row r="1848" spans="1:2" x14ac:dyDescent="0.25">
      <c r="A1848" s="10">
        <v>3439</v>
      </c>
      <c r="B1848" s="5">
        <v>1200</v>
      </c>
    </row>
    <row r="1849" spans="1:2" x14ac:dyDescent="0.25">
      <c r="A1849" s="10">
        <v>3440</v>
      </c>
      <c r="B1849" s="5">
        <v>5000</v>
      </c>
    </row>
    <row r="1850" spans="1:2" x14ac:dyDescent="0.25">
      <c r="A1850" s="10">
        <v>3441</v>
      </c>
      <c r="B1850" s="5">
        <v>2500</v>
      </c>
    </row>
    <row r="1851" spans="1:2" x14ac:dyDescent="0.25">
      <c r="A1851" s="10">
        <v>3442</v>
      </c>
      <c r="B1851" s="5">
        <v>250</v>
      </c>
    </row>
    <row r="1852" spans="1:2" x14ac:dyDescent="0.25">
      <c r="A1852" s="10">
        <v>3443</v>
      </c>
      <c r="B1852" s="5">
        <v>1000</v>
      </c>
    </row>
    <row r="1853" spans="1:2" x14ac:dyDescent="0.25">
      <c r="A1853" s="10">
        <v>3444</v>
      </c>
      <c r="B1853" s="5">
        <v>300</v>
      </c>
    </row>
    <row r="1854" spans="1:2" x14ac:dyDescent="0.25">
      <c r="A1854" s="10">
        <v>3445</v>
      </c>
      <c r="B1854" s="5">
        <v>2000</v>
      </c>
    </row>
    <row r="1855" spans="1:2" x14ac:dyDescent="0.25">
      <c r="A1855" s="10">
        <v>3446</v>
      </c>
      <c r="B1855" s="5">
        <v>1000</v>
      </c>
    </row>
    <row r="1856" spans="1:2" x14ac:dyDescent="0.25">
      <c r="A1856" s="10">
        <v>3447</v>
      </c>
      <c r="B1856" s="5">
        <v>1000</v>
      </c>
    </row>
    <row r="1857" spans="1:2" x14ac:dyDescent="0.25">
      <c r="A1857" s="10">
        <v>3448</v>
      </c>
      <c r="B1857" s="5">
        <v>2100</v>
      </c>
    </row>
    <row r="1858" spans="1:2" x14ac:dyDescent="0.25">
      <c r="A1858" s="10">
        <v>3449</v>
      </c>
      <c r="B1858" s="5">
        <v>800</v>
      </c>
    </row>
    <row r="1859" spans="1:2" x14ac:dyDescent="0.25">
      <c r="A1859" s="10">
        <v>3450</v>
      </c>
      <c r="B1859" s="5">
        <v>500</v>
      </c>
    </row>
    <row r="1860" spans="1:2" x14ac:dyDescent="0.25">
      <c r="A1860" s="10">
        <v>3451</v>
      </c>
      <c r="B1860" s="5">
        <v>650</v>
      </c>
    </row>
    <row r="1861" spans="1:2" x14ac:dyDescent="0.25">
      <c r="A1861" s="10">
        <v>3452</v>
      </c>
      <c r="B1861" s="5">
        <v>1000</v>
      </c>
    </row>
    <row r="1862" spans="1:2" x14ac:dyDescent="0.25">
      <c r="A1862" s="10">
        <v>3453</v>
      </c>
      <c r="B1862" s="5">
        <v>300</v>
      </c>
    </row>
    <row r="1863" spans="1:2" x14ac:dyDescent="0.25">
      <c r="A1863" s="10">
        <v>3454</v>
      </c>
      <c r="B1863" s="5">
        <v>700</v>
      </c>
    </row>
    <row r="1864" spans="1:2" x14ac:dyDescent="0.25">
      <c r="A1864" s="10">
        <v>3455</v>
      </c>
      <c r="B1864" s="5">
        <v>10000</v>
      </c>
    </row>
    <row r="1865" spans="1:2" x14ac:dyDescent="0.25">
      <c r="A1865" s="10">
        <v>3456</v>
      </c>
      <c r="B1865" s="5">
        <v>3000</v>
      </c>
    </row>
    <row r="1866" spans="1:2" x14ac:dyDescent="0.25">
      <c r="A1866" s="10">
        <v>3457</v>
      </c>
      <c r="B1866" s="5">
        <v>2000</v>
      </c>
    </row>
    <row r="1867" spans="1:2" x14ac:dyDescent="0.25">
      <c r="A1867" s="10">
        <v>3458</v>
      </c>
      <c r="B1867" s="5">
        <v>978</v>
      </c>
    </row>
    <row r="1868" spans="1:2" x14ac:dyDescent="0.25">
      <c r="A1868" s="10">
        <v>3459</v>
      </c>
      <c r="B1868" s="5">
        <v>500</v>
      </c>
    </row>
    <row r="1869" spans="1:2" x14ac:dyDescent="0.25">
      <c r="A1869" s="10">
        <v>3460</v>
      </c>
      <c r="B1869" s="5">
        <v>500</v>
      </c>
    </row>
    <row r="1870" spans="1:2" x14ac:dyDescent="0.25">
      <c r="A1870" s="10">
        <v>3461</v>
      </c>
      <c r="B1870" s="5">
        <v>500</v>
      </c>
    </row>
    <row r="1871" spans="1:2" x14ac:dyDescent="0.25">
      <c r="A1871" s="10">
        <v>3462</v>
      </c>
      <c r="B1871" s="5">
        <v>250</v>
      </c>
    </row>
    <row r="1872" spans="1:2" x14ac:dyDescent="0.25">
      <c r="A1872" s="10">
        <v>3463</v>
      </c>
      <c r="B1872" s="5">
        <v>10000</v>
      </c>
    </row>
    <row r="1873" spans="1:2" x14ac:dyDescent="0.25">
      <c r="A1873" s="10">
        <v>3464</v>
      </c>
      <c r="B1873" s="5">
        <v>5000</v>
      </c>
    </row>
    <row r="1874" spans="1:2" x14ac:dyDescent="0.25">
      <c r="A1874" s="10">
        <v>3465</v>
      </c>
      <c r="B1874" s="5">
        <v>2000</v>
      </c>
    </row>
    <row r="1875" spans="1:2" x14ac:dyDescent="0.25">
      <c r="A1875" s="10">
        <v>3466</v>
      </c>
      <c r="B1875" s="5">
        <v>3500</v>
      </c>
    </row>
    <row r="1876" spans="1:2" x14ac:dyDescent="0.25">
      <c r="A1876" s="10">
        <v>3467</v>
      </c>
      <c r="B1876" s="5">
        <v>3000</v>
      </c>
    </row>
    <row r="1877" spans="1:2" x14ac:dyDescent="0.25">
      <c r="A1877" s="10">
        <v>3468</v>
      </c>
      <c r="B1877" s="5">
        <v>10000</v>
      </c>
    </row>
    <row r="1878" spans="1:2" x14ac:dyDescent="0.25">
      <c r="A1878" s="10">
        <v>3469</v>
      </c>
      <c r="B1878" s="5">
        <v>2800</v>
      </c>
    </row>
    <row r="1879" spans="1:2" x14ac:dyDescent="0.25">
      <c r="A1879" s="10">
        <v>3470</v>
      </c>
      <c r="B1879" s="5">
        <v>250</v>
      </c>
    </row>
    <row r="1880" spans="1:2" x14ac:dyDescent="0.25">
      <c r="A1880" s="10">
        <v>3471</v>
      </c>
      <c r="B1880" s="5">
        <v>500</v>
      </c>
    </row>
    <row r="1881" spans="1:2" x14ac:dyDescent="0.25">
      <c r="A1881" s="10">
        <v>3472</v>
      </c>
      <c r="B1881" s="5">
        <v>2000</v>
      </c>
    </row>
    <row r="1882" spans="1:2" x14ac:dyDescent="0.25">
      <c r="A1882" s="10">
        <v>3473</v>
      </c>
      <c r="B1882" s="5">
        <v>4900</v>
      </c>
    </row>
    <row r="1883" spans="1:2" x14ac:dyDescent="0.25">
      <c r="A1883" s="10">
        <v>3474</v>
      </c>
      <c r="B1883" s="5">
        <v>2000</v>
      </c>
    </row>
    <row r="1884" spans="1:2" x14ac:dyDescent="0.25">
      <c r="A1884" s="10">
        <v>3475</v>
      </c>
      <c r="B1884" s="5">
        <v>300</v>
      </c>
    </row>
    <row r="1885" spans="1:2" x14ac:dyDescent="0.25">
      <c r="A1885" s="10">
        <v>3476</v>
      </c>
      <c r="B1885" s="5">
        <v>300</v>
      </c>
    </row>
    <row r="1886" spans="1:2" x14ac:dyDescent="0.25">
      <c r="A1886" s="10">
        <v>3477</v>
      </c>
      <c r="B1886" s="5">
        <v>1800</v>
      </c>
    </row>
    <row r="1887" spans="1:2" x14ac:dyDescent="0.25">
      <c r="A1887" s="10">
        <v>3478</v>
      </c>
      <c r="B1887" s="5">
        <v>2000</v>
      </c>
    </row>
    <row r="1888" spans="1:2" x14ac:dyDescent="0.25">
      <c r="A1888" s="10">
        <v>3479</v>
      </c>
      <c r="B1888" s="5">
        <v>1500</v>
      </c>
    </row>
    <row r="1889" spans="1:2" x14ac:dyDescent="0.25">
      <c r="A1889" s="10">
        <v>3480</v>
      </c>
      <c r="B1889" s="5">
        <v>1500</v>
      </c>
    </row>
    <row r="1890" spans="1:2" x14ac:dyDescent="0.25">
      <c r="A1890" s="10">
        <v>3481</v>
      </c>
      <c r="B1890" s="5">
        <v>10000</v>
      </c>
    </row>
    <row r="1891" spans="1:2" x14ac:dyDescent="0.25">
      <c r="A1891" s="10">
        <v>3482</v>
      </c>
      <c r="B1891" s="5">
        <v>3000</v>
      </c>
    </row>
    <row r="1892" spans="1:2" x14ac:dyDescent="0.25">
      <c r="A1892" s="10">
        <v>3483</v>
      </c>
      <c r="B1892" s="5">
        <v>3350</v>
      </c>
    </row>
    <row r="1893" spans="1:2" x14ac:dyDescent="0.25">
      <c r="A1893" s="10">
        <v>3484</v>
      </c>
      <c r="B1893" s="5">
        <v>2500</v>
      </c>
    </row>
    <row r="1894" spans="1:2" x14ac:dyDescent="0.25">
      <c r="A1894" s="10">
        <v>3485</v>
      </c>
      <c r="B1894" s="5">
        <v>1650</v>
      </c>
    </row>
    <row r="1895" spans="1:2" x14ac:dyDescent="0.25">
      <c r="A1895" s="10">
        <v>3486</v>
      </c>
      <c r="B1895" s="5">
        <v>3000</v>
      </c>
    </row>
    <row r="1896" spans="1:2" x14ac:dyDescent="0.25">
      <c r="A1896" s="10">
        <v>3487</v>
      </c>
      <c r="B1896" s="5">
        <v>2000</v>
      </c>
    </row>
    <row r="1897" spans="1:2" x14ac:dyDescent="0.25">
      <c r="A1897" s="10">
        <v>3488</v>
      </c>
      <c r="B1897" s="5">
        <v>3000</v>
      </c>
    </row>
    <row r="1898" spans="1:2" x14ac:dyDescent="0.25">
      <c r="A1898" s="10">
        <v>3489</v>
      </c>
      <c r="B1898" s="5">
        <v>5000</v>
      </c>
    </row>
    <row r="1899" spans="1:2" x14ac:dyDescent="0.25">
      <c r="A1899" s="10">
        <v>3490</v>
      </c>
      <c r="B1899" s="5">
        <v>1000</v>
      </c>
    </row>
    <row r="1900" spans="1:2" x14ac:dyDescent="0.25">
      <c r="A1900" s="10">
        <v>3491</v>
      </c>
      <c r="B1900" s="5">
        <v>500</v>
      </c>
    </row>
    <row r="1901" spans="1:2" x14ac:dyDescent="0.25">
      <c r="A1901" s="10">
        <v>3492</v>
      </c>
      <c r="B1901" s="5">
        <v>3800</v>
      </c>
    </row>
    <row r="1902" spans="1:2" x14ac:dyDescent="0.25">
      <c r="A1902" s="10">
        <v>3493</v>
      </c>
      <c r="B1902" s="5">
        <v>1500</v>
      </c>
    </row>
    <row r="1903" spans="1:2" x14ac:dyDescent="0.25">
      <c r="A1903" s="10">
        <v>3494</v>
      </c>
      <c r="B1903" s="5">
        <v>400</v>
      </c>
    </row>
    <row r="1904" spans="1:2" x14ac:dyDescent="0.25">
      <c r="A1904" s="10">
        <v>3495</v>
      </c>
      <c r="B1904" s="5">
        <v>5000</v>
      </c>
    </row>
    <row r="1905" spans="1:2" x14ac:dyDescent="0.25">
      <c r="A1905" s="10">
        <v>3496</v>
      </c>
      <c r="B1905" s="5">
        <v>3000</v>
      </c>
    </row>
    <row r="1906" spans="1:2" x14ac:dyDescent="0.25">
      <c r="A1906" s="10">
        <v>3497</v>
      </c>
      <c r="B1906" s="5">
        <v>1551</v>
      </c>
    </row>
    <row r="1907" spans="1:2" x14ac:dyDescent="0.25">
      <c r="A1907" s="10">
        <v>3498</v>
      </c>
      <c r="B1907" s="5">
        <v>1650</v>
      </c>
    </row>
    <row r="1908" spans="1:2" x14ac:dyDescent="0.25">
      <c r="A1908" s="10">
        <v>3499</v>
      </c>
      <c r="B1908" s="5">
        <v>2000</v>
      </c>
    </row>
    <row r="1909" spans="1:2" x14ac:dyDescent="0.25">
      <c r="A1909" s="10">
        <v>3500</v>
      </c>
      <c r="B1909" s="5">
        <v>1000</v>
      </c>
    </row>
    <row r="1910" spans="1:2" x14ac:dyDescent="0.25">
      <c r="A1910" s="10">
        <v>3501</v>
      </c>
      <c r="B1910" s="5">
        <v>1500</v>
      </c>
    </row>
    <row r="1911" spans="1:2" x14ac:dyDescent="0.25">
      <c r="A1911" s="10">
        <v>3502</v>
      </c>
      <c r="B1911" s="5">
        <v>4000</v>
      </c>
    </row>
    <row r="1912" spans="1:2" x14ac:dyDescent="0.25">
      <c r="A1912" s="10">
        <v>3503</v>
      </c>
      <c r="B1912" s="5">
        <v>2500</v>
      </c>
    </row>
    <row r="1913" spans="1:2" x14ac:dyDescent="0.25">
      <c r="A1913" s="10">
        <v>3504</v>
      </c>
      <c r="B1913" s="5">
        <v>1000</v>
      </c>
    </row>
    <row r="1914" spans="1:2" x14ac:dyDescent="0.25">
      <c r="A1914" s="10">
        <v>3505</v>
      </c>
      <c r="B1914" s="5">
        <v>2500</v>
      </c>
    </row>
    <row r="1915" spans="1:2" x14ac:dyDescent="0.25">
      <c r="A1915" s="10">
        <v>3506</v>
      </c>
      <c r="B1915" s="5">
        <v>3000</v>
      </c>
    </row>
    <row r="1916" spans="1:2" x14ac:dyDescent="0.25">
      <c r="A1916" s="10">
        <v>3507</v>
      </c>
      <c r="B1916" s="5">
        <v>10000</v>
      </c>
    </row>
    <row r="1917" spans="1:2" x14ac:dyDescent="0.25">
      <c r="A1917" s="10">
        <v>3508</v>
      </c>
      <c r="B1917" s="5">
        <v>100</v>
      </c>
    </row>
    <row r="1918" spans="1:2" x14ac:dyDescent="0.25">
      <c r="A1918" s="10">
        <v>3509</v>
      </c>
      <c r="B1918" s="5">
        <v>3000</v>
      </c>
    </row>
    <row r="1919" spans="1:2" x14ac:dyDescent="0.25">
      <c r="A1919" s="10">
        <v>3510</v>
      </c>
      <c r="B1919" s="5">
        <v>900</v>
      </c>
    </row>
    <row r="1920" spans="1:2" x14ac:dyDescent="0.25">
      <c r="A1920" s="10">
        <v>3511</v>
      </c>
      <c r="B1920" s="5">
        <v>1500</v>
      </c>
    </row>
    <row r="1921" spans="1:2" x14ac:dyDescent="0.25">
      <c r="A1921" s="10">
        <v>3512</v>
      </c>
      <c r="B1921" s="5">
        <v>1000</v>
      </c>
    </row>
    <row r="1922" spans="1:2" x14ac:dyDescent="0.25">
      <c r="A1922" s="10">
        <v>3513</v>
      </c>
      <c r="B1922" s="5">
        <v>2800</v>
      </c>
    </row>
    <row r="1923" spans="1:2" x14ac:dyDescent="0.25">
      <c r="A1923" s="10">
        <v>3514</v>
      </c>
      <c r="B1923" s="5">
        <v>500</v>
      </c>
    </row>
    <row r="1924" spans="1:2" x14ac:dyDescent="0.25">
      <c r="A1924" s="10">
        <v>3515</v>
      </c>
      <c r="B1924" s="5">
        <v>3000</v>
      </c>
    </row>
    <row r="1925" spans="1:2" x14ac:dyDescent="0.25">
      <c r="A1925" s="10">
        <v>3516</v>
      </c>
      <c r="B1925" s="5">
        <v>2500</v>
      </c>
    </row>
    <row r="1926" spans="1:2" x14ac:dyDescent="0.25">
      <c r="A1926" s="10">
        <v>3517</v>
      </c>
      <c r="B1926" s="5">
        <v>4000</v>
      </c>
    </row>
    <row r="1927" spans="1:2" x14ac:dyDescent="0.25">
      <c r="A1927" s="10">
        <v>3518</v>
      </c>
      <c r="B1927" s="5">
        <v>1500</v>
      </c>
    </row>
    <row r="1928" spans="1:2" x14ac:dyDescent="0.25">
      <c r="A1928" s="10">
        <v>3519</v>
      </c>
      <c r="B1928" s="5">
        <v>2000</v>
      </c>
    </row>
    <row r="1929" spans="1:2" x14ac:dyDescent="0.25">
      <c r="A1929" s="10">
        <v>3520</v>
      </c>
      <c r="B1929" s="5">
        <v>2000</v>
      </c>
    </row>
    <row r="1930" spans="1:2" x14ac:dyDescent="0.25">
      <c r="A1930" s="10">
        <v>3521</v>
      </c>
      <c r="B1930" s="5">
        <v>350</v>
      </c>
    </row>
    <row r="1931" spans="1:2" x14ac:dyDescent="0.25">
      <c r="A1931" s="10">
        <v>3522</v>
      </c>
      <c r="B1931" s="5">
        <v>1395</v>
      </c>
    </row>
    <row r="1932" spans="1:2" x14ac:dyDescent="0.25">
      <c r="A1932" s="10">
        <v>3523</v>
      </c>
      <c r="B1932" s="5">
        <v>4000</v>
      </c>
    </row>
    <row r="1933" spans="1:2" x14ac:dyDescent="0.25">
      <c r="A1933" s="10">
        <v>3524</v>
      </c>
      <c r="B1933" s="5">
        <v>10000</v>
      </c>
    </row>
    <row r="1934" spans="1:2" x14ac:dyDescent="0.25">
      <c r="A1934" s="10">
        <v>3525</v>
      </c>
      <c r="B1934" s="5">
        <v>500</v>
      </c>
    </row>
    <row r="1935" spans="1:2" x14ac:dyDescent="0.25">
      <c r="A1935" s="10">
        <v>3526</v>
      </c>
      <c r="B1935" s="5">
        <v>3300</v>
      </c>
    </row>
    <row r="1936" spans="1:2" x14ac:dyDescent="0.25">
      <c r="A1936" s="10">
        <v>3527</v>
      </c>
      <c r="B1936" s="5">
        <v>6000</v>
      </c>
    </row>
    <row r="1937" spans="1:2" x14ac:dyDescent="0.25">
      <c r="A1937" s="10">
        <v>3528</v>
      </c>
      <c r="B1937" s="5">
        <v>1650</v>
      </c>
    </row>
    <row r="1938" spans="1:2" x14ac:dyDescent="0.25">
      <c r="A1938" s="10">
        <v>3529</v>
      </c>
      <c r="B1938" s="5">
        <v>500</v>
      </c>
    </row>
    <row r="1939" spans="1:2" x14ac:dyDescent="0.25">
      <c r="A1939" s="10">
        <v>3530</v>
      </c>
      <c r="B1939" s="5">
        <v>2750</v>
      </c>
    </row>
    <row r="1940" spans="1:2" x14ac:dyDescent="0.25">
      <c r="A1940" s="10">
        <v>3531</v>
      </c>
      <c r="B1940" s="5">
        <v>1000</v>
      </c>
    </row>
    <row r="1941" spans="1:2" x14ac:dyDescent="0.25">
      <c r="A1941" s="10">
        <v>3532</v>
      </c>
      <c r="B1941" s="5">
        <v>960</v>
      </c>
    </row>
    <row r="1942" spans="1:2" x14ac:dyDescent="0.25">
      <c r="A1942" s="10">
        <v>3533</v>
      </c>
      <c r="B1942" s="5">
        <v>500</v>
      </c>
    </row>
    <row r="1943" spans="1:2" x14ac:dyDescent="0.25">
      <c r="A1943" s="10">
        <v>3534</v>
      </c>
      <c r="B1943" s="5">
        <v>5000</v>
      </c>
    </row>
    <row r="1944" spans="1:2" x14ac:dyDescent="0.25">
      <c r="A1944" s="10">
        <v>3535</v>
      </c>
      <c r="B1944" s="5">
        <v>2000</v>
      </c>
    </row>
    <row r="1945" spans="1:2" x14ac:dyDescent="0.25">
      <c r="A1945" s="10">
        <v>3536</v>
      </c>
      <c r="B1945" s="5">
        <v>150</v>
      </c>
    </row>
    <row r="1946" spans="1:2" x14ac:dyDescent="0.25">
      <c r="A1946" s="10">
        <v>3537</v>
      </c>
      <c r="B1946" s="5">
        <v>675</v>
      </c>
    </row>
    <row r="1947" spans="1:2" x14ac:dyDescent="0.25">
      <c r="A1947" s="10">
        <v>3538</v>
      </c>
      <c r="B1947" s="5">
        <v>2000</v>
      </c>
    </row>
    <row r="1948" spans="1:2" x14ac:dyDescent="0.25">
      <c r="A1948" s="10">
        <v>3539</v>
      </c>
      <c r="B1948" s="5">
        <v>600</v>
      </c>
    </row>
    <row r="1949" spans="1:2" x14ac:dyDescent="0.25">
      <c r="A1949" s="10">
        <v>3540</v>
      </c>
      <c r="B1949" s="5">
        <v>300</v>
      </c>
    </row>
    <row r="1950" spans="1:2" x14ac:dyDescent="0.25">
      <c r="A1950" s="10">
        <v>3541</v>
      </c>
      <c r="B1950" s="5">
        <v>1200</v>
      </c>
    </row>
    <row r="1951" spans="1:2" x14ac:dyDescent="0.25">
      <c r="A1951" s="10">
        <v>3542</v>
      </c>
      <c r="B1951" s="5">
        <v>5500</v>
      </c>
    </row>
    <row r="1952" spans="1:2" x14ac:dyDescent="0.25">
      <c r="A1952" s="10">
        <v>3543</v>
      </c>
      <c r="B1952" s="5">
        <v>1500</v>
      </c>
    </row>
    <row r="1953" spans="1:2" x14ac:dyDescent="0.25">
      <c r="A1953" s="10">
        <v>3544</v>
      </c>
      <c r="B1953" s="5">
        <v>2500</v>
      </c>
    </row>
    <row r="1954" spans="1:2" x14ac:dyDescent="0.25">
      <c r="A1954" s="10">
        <v>3545</v>
      </c>
      <c r="B1954" s="5">
        <v>250</v>
      </c>
    </row>
    <row r="1955" spans="1:2" x14ac:dyDescent="0.25">
      <c r="A1955" s="10">
        <v>3546</v>
      </c>
      <c r="B1955" s="5">
        <v>1100</v>
      </c>
    </row>
    <row r="1956" spans="1:2" x14ac:dyDescent="0.25">
      <c r="A1956" s="10">
        <v>3547</v>
      </c>
      <c r="B1956" s="5">
        <v>35000</v>
      </c>
    </row>
    <row r="1957" spans="1:2" x14ac:dyDescent="0.25">
      <c r="A1957" s="10">
        <v>3548</v>
      </c>
      <c r="B1957" s="5">
        <v>2100</v>
      </c>
    </row>
    <row r="1958" spans="1:2" x14ac:dyDescent="0.25">
      <c r="A1958" s="10">
        <v>3549</v>
      </c>
      <c r="B1958" s="5">
        <v>1000</v>
      </c>
    </row>
    <row r="1959" spans="1:2" x14ac:dyDescent="0.25">
      <c r="A1959" s="10">
        <v>3550</v>
      </c>
      <c r="B1959" s="5">
        <v>2500</v>
      </c>
    </row>
    <row r="1960" spans="1:2" x14ac:dyDescent="0.25">
      <c r="A1960" s="10">
        <v>3551</v>
      </c>
      <c r="B1960" s="5">
        <v>1500</v>
      </c>
    </row>
    <row r="1961" spans="1:2" x14ac:dyDescent="0.25">
      <c r="A1961" s="10">
        <v>3552</v>
      </c>
      <c r="B1961" s="5">
        <v>773</v>
      </c>
    </row>
    <row r="1962" spans="1:2" x14ac:dyDescent="0.25">
      <c r="A1962" s="10">
        <v>3553</v>
      </c>
      <c r="B1962" s="5">
        <v>5500</v>
      </c>
    </row>
    <row r="1963" spans="1:2" x14ac:dyDescent="0.25">
      <c r="A1963" s="10">
        <v>3554</v>
      </c>
      <c r="B1963" s="5">
        <v>5000</v>
      </c>
    </row>
    <row r="1964" spans="1:2" x14ac:dyDescent="0.25">
      <c r="A1964" s="10">
        <v>3555</v>
      </c>
      <c r="B1964" s="5">
        <v>2400</v>
      </c>
    </row>
    <row r="1965" spans="1:2" x14ac:dyDescent="0.25">
      <c r="A1965" s="10">
        <v>3556</v>
      </c>
      <c r="B1965" s="5">
        <v>2200</v>
      </c>
    </row>
    <row r="1966" spans="1:2" x14ac:dyDescent="0.25">
      <c r="A1966" s="10">
        <v>3557</v>
      </c>
      <c r="B1966" s="5">
        <v>100000</v>
      </c>
    </row>
    <row r="1967" spans="1:2" x14ac:dyDescent="0.25">
      <c r="A1967" s="10">
        <v>3558</v>
      </c>
      <c r="B1967" s="5">
        <v>350</v>
      </c>
    </row>
    <row r="1968" spans="1:2" x14ac:dyDescent="0.25">
      <c r="A1968" s="10">
        <v>3559</v>
      </c>
      <c r="B1968" s="5">
        <v>1000</v>
      </c>
    </row>
    <row r="1969" spans="1:2" x14ac:dyDescent="0.25">
      <c r="A1969" s="10">
        <v>3560</v>
      </c>
      <c r="B1969" s="5">
        <v>3200</v>
      </c>
    </row>
    <row r="1970" spans="1:2" x14ac:dyDescent="0.25">
      <c r="A1970" s="10">
        <v>3561</v>
      </c>
      <c r="B1970" s="5">
        <v>2500</v>
      </c>
    </row>
    <row r="1971" spans="1:2" x14ac:dyDescent="0.25">
      <c r="A1971" s="10">
        <v>3562</v>
      </c>
      <c r="B1971" s="5">
        <v>315</v>
      </c>
    </row>
    <row r="1972" spans="1:2" x14ac:dyDescent="0.25">
      <c r="A1972" s="10">
        <v>3563</v>
      </c>
      <c r="B1972" s="5">
        <v>500</v>
      </c>
    </row>
    <row r="1973" spans="1:2" x14ac:dyDescent="0.25">
      <c r="A1973" s="10">
        <v>3564</v>
      </c>
      <c r="B1973" s="5">
        <v>1000</v>
      </c>
    </row>
    <row r="1974" spans="1:2" x14ac:dyDescent="0.25">
      <c r="A1974" s="10">
        <v>3565</v>
      </c>
      <c r="B1974" s="5">
        <v>900</v>
      </c>
    </row>
    <row r="1975" spans="1:2" x14ac:dyDescent="0.25">
      <c r="A1975" s="10">
        <v>3566</v>
      </c>
      <c r="B1975" s="5">
        <v>2000</v>
      </c>
    </row>
    <row r="1976" spans="1:2" x14ac:dyDescent="0.25">
      <c r="A1976" s="10">
        <v>3567</v>
      </c>
      <c r="B1976" s="5">
        <v>1000</v>
      </c>
    </row>
    <row r="1977" spans="1:2" x14ac:dyDescent="0.25">
      <c r="A1977" s="10">
        <v>3568</v>
      </c>
      <c r="B1977" s="5">
        <v>1000</v>
      </c>
    </row>
    <row r="1978" spans="1:2" x14ac:dyDescent="0.25">
      <c r="A1978" s="10">
        <v>3569</v>
      </c>
      <c r="B1978" s="5">
        <v>5000</v>
      </c>
    </row>
    <row r="1979" spans="1:2" x14ac:dyDescent="0.25">
      <c r="A1979" s="10">
        <v>3570</v>
      </c>
      <c r="B1979" s="5">
        <v>2000</v>
      </c>
    </row>
    <row r="1980" spans="1:2" x14ac:dyDescent="0.25">
      <c r="A1980" s="10">
        <v>3571</v>
      </c>
      <c r="B1980" s="5">
        <v>1500</v>
      </c>
    </row>
    <row r="1981" spans="1:2" x14ac:dyDescent="0.25">
      <c r="A1981" s="10">
        <v>3572</v>
      </c>
      <c r="B1981" s="5">
        <v>500</v>
      </c>
    </row>
    <row r="1982" spans="1:2" x14ac:dyDescent="0.25">
      <c r="A1982" s="10">
        <v>3573</v>
      </c>
      <c r="B1982" s="5">
        <v>3000</v>
      </c>
    </row>
    <row r="1983" spans="1:2" x14ac:dyDescent="0.25">
      <c r="A1983" s="10">
        <v>3574</v>
      </c>
      <c r="B1983" s="5">
        <v>5800</v>
      </c>
    </row>
    <row r="1984" spans="1:2" x14ac:dyDescent="0.25">
      <c r="A1984" s="10">
        <v>3575</v>
      </c>
      <c r="B1984" s="5">
        <v>10000</v>
      </c>
    </row>
    <row r="1985" spans="1:2" x14ac:dyDescent="0.25">
      <c r="A1985" s="10">
        <v>3576</v>
      </c>
      <c r="B1985" s="5">
        <v>100</v>
      </c>
    </row>
    <row r="1986" spans="1:2" x14ac:dyDescent="0.25">
      <c r="A1986" s="10">
        <v>3577</v>
      </c>
      <c r="B1986" s="5">
        <v>600</v>
      </c>
    </row>
    <row r="1987" spans="1:2" x14ac:dyDescent="0.25">
      <c r="A1987" s="10">
        <v>3578</v>
      </c>
      <c r="B1987" s="5">
        <v>1500</v>
      </c>
    </row>
    <row r="1988" spans="1:2" x14ac:dyDescent="0.25">
      <c r="A1988" s="10">
        <v>3579</v>
      </c>
      <c r="B1988" s="5">
        <v>500</v>
      </c>
    </row>
    <row r="1989" spans="1:2" x14ac:dyDescent="0.25">
      <c r="A1989" s="10">
        <v>3580</v>
      </c>
      <c r="B1989" s="5">
        <v>900</v>
      </c>
    </row>
    <row r="1990" spans="1:2" x14ac:dyDescent="0.25">
      <c r="A1990" s="10">
        <v>3581</v>
      </c>
      <c r="B1990" s="5">
        <v>1500</v>
      </c>
    </row>
    <row r="1991" spans="1:2" x14ac:dyDescent="0.25">
      <c r="A1991" s="10">
        <v>3582</v>
      </c>
      <c r="B1991" s="5">
        <v>1000</v>
      </c>
    </row>
    <row r="1992" spans="1:2" x14ac:dyDescent="0.25">
      <c r="A1992" s="10">
        <v>3583</v>
      </c>
      <c r="B1992" s="5">
        <v>3000</v>
      </c>
    </row>
    <row r="1993" spans="1:2" x14ac:dyDescent="0.25">
      <c r="A1993" s="10">
        <v>3584</v>
      </c>
      <c r="B1993" s="5">
        <v>3000</v>
      </c>
    </row>
    <row r="1994" spans="1:2" x14ac:dyDescent="0.25">
      <c r="A1994" s="10">
        <v>3585</v>
      </c>
      <c r="B1994" s="5">
        <v>3400</v>
      </c>
    </row>
    <row r="1995" spans="1:2" x14ac:dyDescent="0.25">
      <c r="A1995" s="10">
        <v>3586</v>
      </c>
      <c r="B1995" s="5">
        <v>7500</v>
      </c>
    </row>
    <row r="1996" spans="1:2" x14ac:dyDescent="0.25">
      <c r="A1996" s="10">
        <v>3587</v>
      </c>
      <c r="B1996" s="5">
        <v>500</v>
      </c>
    </row>
    <row r="1997" spans="1:2" x14ac:dyDescent="0.25">
      <c r="A1997" s="10">
        <v>3588</v>
      </c>
      <c r="B1997" s="5">
        <v>200</v>
      </c>
    </row>
    <row r="1998" spans="1:2" x14ac:dyDescent="0.25">
      <c r="A1998" s="10">
        <v>3589</v>
      </c>
      <c r="B1998" s="5">
        <v>4000</v>
      </c>
    </row>
    <row r="1999" spans="1:2" x14ac:dyDescent="0.25">
      <c r="A1999" s="10">
        <v>3590</v>
      </c>
      <c r="B1999" s="5">
        <v>5000</v>
      </c>
    </row>
    <row r="2000" spans="1:2" x14ac:dyDescent="0.25">
      <c r="A2000" s="10">
        <v>3591</v>
      </c>
      <c r="B2000" s="5">
        <v>700</v>
      </c>
    </row>
    <row r="2001" spans="1:2" x14ac:dyDescent="0.25">
      <c r="A2001" s="10">
        <v>3592</v>
      </c>
      <c r="B2001" s="5">
        <v>2000</v>
      </c>
    </row>
    <row r="2002" spans="1:2" x14ac:dyDescent="0.25">
      <c r="A2002" s="10">
        <v>3593</v>
      </c>
      <c r="B2002" s="5">
        <v>3000</v>
      </c>
    </row>
    <row r="2003" spans="1:2" x14ac:dyDescent="0.25">
      <c r="A2003" s="10">
        <v>3594</v>
      </c>
      <c r="B2003" s="5">
        <v>1600</v>
      </c>
    </row>
    <row r="2004" spans="1:2" x14ac:dyDescent="0.25">
      <c r="A2004" s="10">
        <v>3595</v>
      </c>
      <c r="B2004" s="5">
        <v>2600</v>
      </c>
    </row>
    <row r="2005" spans="1:2" x14ac:dyDescent="0.25">
      <c r="A2005" s="10">
        <v>3596</v>
      </c>
      <c r="B2005" s="5">
        <v>1100</v>
      </c>
    </row>
    <row r="2006" spans="1:2" x14ac:dyDescent="0.25">
      <c r="A2006" s="10">
        <v>3597</v>
      </c>
      <c r="B2006" s="5">
        <v>2500</v>
      </c>
    </row>
    <row r="2007" spans="1:2" x14ac:dyDescent="0.25">
      <c r="A2007" s="10">
        <v>3598</v>
      </c>
      <c r="B2007" s="5">
        <v>1000</v>
      </c>
    </row>
    <row r="2008" spans="1:2" x14ac:dyDescent="0.25">
      <c r="A2008" s="10">
        <v>3599</v>
      </c>
      <c r="B2008" s="5">
        <v>500</v>
      </c>
    </row>
    <row r="2009" spans="1:2" x14ac:dyDescent="0.25">
      <c r="A2009" s="10">
        <v>3600</v>
      </c>
      <c r="B2009" s="5">
        <v>10</v>
      </c>
    </row>
    <row r="2010" spans="1:2" x14ac:dyDescent="0.25">
      <c r="A2010" s="10">
        <v>3601</v>
      </c>
      <c r="B2010" s="5">
        <v>2000</v>
      </c>
    </row>
    <row r="2011" spans="1:2" x14ac:dyDescent="0.25">
      <c r="A2011" s="10">
        <v>3602</v>
      </c>
      <c r="B2011" s="5">
        <v>4000</v>
      </c>
    </row>
    <row r="2012" spans="1:2" x14ac:dyDescent="0.25">
      <c r="A2012" s="10">
        <v>3603</v>
      </c>
      <c r="B2012" s="5">
        <v>1500</v>
      </c>
    </row>
    <row r="2013" spans="1:2" x14ac:dyDescent="0.25">
      <c r="A2013" s="10">
        <v>3604</v>
      </c>
      <c r="B2013" s="5">
        <v>3000</v>
      </c>
    </row>
    <row r="2014" spans="1:2" x14ac:dyDescent="0.25">
      <c r="A2014" s="10">
        <v>3605</v>
      </c>
      <c r="B2014" s="5">
        <v>250</v>
      </c>
    </row>
    <row r="2015" spans="1:2" x14ac:dyDescent="0.25">
      <c r="A2015" s="10">
        <v>3606</v>
      </c>
      <c r="B2015" s="5">
        <v>3000</v>
      </c>
    </row>
    <row r="2016" spans="1:2" x14ac:dyDescent="0.25">
      <c r="A2016" s="10">
        <v>3607</v>
      </c>
      <c r="B2016" s="5">
        <v>550</v>
      </c>
    </row>
    <row r="2017" spans="1:2" x14ac:dyDescent="0.25">
      <c r="A2017" s="10">
        <v>3608</v>
      </c>
      <c r="B2017" s="5">
        <v>800</v>
      </c>
    </row>
    <row r="2018" spans="1:2" x14ac:dyDescent="0.25">
      <c r="A2018" s="10">
        <v>3609</v>
      </c>
      <c r="B2018" s="5">
        <v>1960</v>
      </c>
    </row>
    <row r="2019" spans="1:2" x14ac:dyDescent="0.25">
      <c r="A2019" s="10">
        <v>3610</v>
      </c>
      <c r="B2019" s="5">
        <v>1000</v>
      </c>
    </row>
    <row r="2020" spans="1:2" x14ac:dyDescent="0.25">
      <c r="A2020" s="10">
        <v>3611</v>
      </c>
      <c r="B2020" s="5">
        <v>2500</v>
      </c>
    </row>
    <row r="2021" spans="1:2" x14ac:dyDescent="0.25">
      <c r="A2021" s="10">
        <v>3612</v>
      </c>
      <c r="B2021" s="5">
        <v>5000</v>
      </c>
    </row>
    <row r="2022" spans="1:2" x14ac:dyDescent="0.25">
      <c r="A2022" s="10">
        <v>3613</v>
      </c>
      <c r="B2022" s="5">
        <v>1250</v>
      </c>
    </row>
    <row r="2023" spans="1:2" x14ac:dyDescent="0.25">
      <c r="A2023" s="10">
        <v>3614</v>
      </c>
      <c r="B2023" s="5">
        <v>2500</v>
      </c>
    </row>
    <row r="2024" spans="1:2" x14ac:dyDescent="0.25">
      <c r="A2024" s="10">
        <v>3615</v>
      </c>
      <c r="B2024" s="5">
        <v>2500</v>
      </c>
    </row>
    <row r="2025" spans="1:2" x14ac:dyDescent="0.25">
      <c r="A2025" s="10">
        <v>3616</v>
      </c>
      <c r="B2025" s="5">
        <v>2500</v>
      </c>
    </row>
    <row r="2026" spans="1:2" x14ac:dyDescent="0.25">
      <c r="A2026" s="10">
        <v>3617</v>
      </c>
      <c r="B2026" s="5">
        <v>740</v>
      </c>
    </row>
    <row r="2027" spans="1:2" x14ac:dyDescent="0.25">
      <c r="A2027" s="10">
        <v>3618</v>
      </c>
      <c r="B2027" s="5">
        <v>2000</v>
      </c>
    </row>
    <row r="2028" spans="1:2" x14ac:dyDescent="0.25">
      <c r="A2028" s="10">
        <v>3619</v>
      </c>
      <c r="B2028" s="5">
        <v>1000</v>
      </c>
    </row>
    <row r="2029" spans="1:2" x14ac:dyDescent="0.25">
      <c r="A2029" s="10">
        <v>3620</v>
      </c>
      <c r="B2029" s="5">
        <v>10500</v>
      </c>
    </row>
    <row r="2030" spans="1:2" x14ac:dyDescent="0.25">
      <c r="A2030" s="10">
        <v>3621</v>
      </c>
      <c r="B2030" s="5">
        <v>3000</v>
      </c>
    </row>
    <row r="2031" spans="1:2" x14ac:dyDescent="0.25">
      <c r="A2031" s="10">
        <v>3622</v>
      </c>
      <c r="B2031" s="5">
        <v>1000</v>
      </c>
    </row>
    <row r="2032" spans="1:2" x14ac:dyDescent="0.25">
      <c r="A2032" s="10">
        <v>3623</v>
      </c>
      <c r="B2032" s="5">
        <v>2500</v>
      </c>
    </row>
    <row r="2033" spans="1:2" x14ac:dyDescent="0.25">
      <c r="A2033" s="10">
        <v>3624</v>
      </c>
      <c r="B2033" s="5">
        <v>3000</v>
      </c>
    </row>
    <row r="2034" spans="1:2" x14ac:dyDescent="0.25">
      <c r="A2034" s="10">
        <v>3625</v>
      </c>
      <c r="B2034" s="5">
        <v>3000</v>
      </c>
    </row>
    <row r="2035" spans="1:2" x14ac:dyDescent="0.25">
      <c r="A2035" s="10">
        <v>3626</v>
      </c>
      <c r="B2035" s="5">
        <v>4000</v>
      </c>
    </row>
    <row r="2036" spans="1:2" x14ac:dyDescent="0.25">
      <c r="A2036" s="10">
        <v>3627</v>
      </c>
      <c r="B2036" s="5">
        <v>2000</v>
      </c>
    </row>
    <row r="2037" spans="1:2" x14ac:dyDescent="0.25">
      <c r="A2037" s="10">
        <v>3648</v>
      </c>
      <c r="B2037" s="5">
        <v>40000</v>
      </c>
    </row>
    <row r="2038" spans="1:2" x14ac:dyDescent="0.25">
      <c r="A2038" s="10">
        <v>3649</v>
      </c>
      <c r="B2038" s="5">
        <v>750</v>
      </c>
    </row>
    <row r="2039" spans="1:2" x14ac:dyDescent="0.25">
      <c r="A2039" s="10">
        <v>3650</v>
      </c>
      <c r="B2039" s="5">
        <v>500</v>
      </c>
    </row>
    <row r="2040" spans="1:2" x14ac:dyDescent="0.25">
      <c r="A2040" s="10">
        <v>3651</v>
      </c>
      <c r="B2040" s="5">
        <v>500</v>
      </c>
    </row>
    <row r="2041" spans="1:2" x14ac:dyDescent="0.25">
      <c r="A2041" s="10">
        <v>3652</v>
      </c>
      <c r="B2041" s="5">
        <v>300</v>
      </c>
    </row>
    <row r="2042" spans="1:2" x14ac:dyDescent="0.25">
      <c r="A2042" s="10">
        <v>3653</v>
      </c>
      <c r="B2042" s="5">
        <v>2000</v>
      </c>
    </row>
    <row r="2043" spans="1:2" x14ac:dyDescent="0.25">
      <c r="A2043" s="10">
        <v>3654</v>
      </c>
      <c r="B2043" s="5">
        <v>1500</v>
      </c>
    </row>
    <row r="2044" spans="1:2" x14ac:dyDescent="0.25">
      <c r="A2044" s="10">
        <v>3655</v>
      </c>
      <c r="B2044" s="5">
        <v>5000</v>
      </c>
    </row>
    <row r="2045" spans="1:2" x14ac:dyDescent="0.25">
      <c r="A2045" s="10">
        <v>3656</v>
      </c>
      <c r="B2045" s="5">
        <v>5000</v>
      </c>
    </row>
    <row r="2046" spans="1:2" x14ac:dyDescent="0.25">
      <c r="A2046" s="10">
        <v>3657</v>
      </c>
      <c r="B2046" s="5">
        <v>2000</v>
      </c>
    </row>
    <row r="2047" spans="1:2" x14ac:dyDescent="0.25">
      <c r="A2047" s="10">
        <v>3658</v>
      </c>
      <c r="B2047" s="5">
        <v>1500</v>
      </c>
    </row>
    <row r="2048" spans="1:2" x14ac:dyDescent="0.25">
      <c r="A2048" s="10">
        <v>3659</v>
      </c>
      <c r="B2048" s="5">
        <v>3000</v>
      </c>
    </row>
    <row r="2049" spans="1:2" x14ac:dyDescent="0.25">
      <c r="A2049" s="10">
        <v>3660</v>
      </c>
      <c r="B2049" s="5">
        <v>250</v>
      </c>
    </row>
    <row r="2050" spans="1:2" x14ac:dyDescent="0.25">
      <c r="A2050" s="10">
        <v>3661</v>
      </c>
      <c r="B2050" s="5">
        <v>3000</v>
      </c>
    </row>
    <row r="2051" spans="1:2" x14ac:dyDescent="0.25">
      <c r="A2051" s="10">
        <v>3662</v>
      </c>
      <c r="B2051" s="5">
        <v>8000</v>
      </c>
    </row>
    <row r="2052" spans="1:2" x14ac:dyDescent="0.25">
      <c r="A2052" s="10">
        <v>3663</v>
      </c>
      <c r="B2052" s="5">
        <v>225</v>
      </c>
    </row>
    <row r="2053" spans="1:2" x14ac:dyDescent="0.25">
      <c r="A2053" s="10">
        <v>3664</v>
      </c>
      <c r="B2053" s="5">
        <v>800</v>
      </c>
    </row>
    <row r="2054" spans="1:2" x14ac:dyDescent="0.25">
      <c r="A2054" s="10">
        <v>3665</v>
      </c>
      <c r="B2054" s="5">
        <v>620</v>
      </c>
    </row>
    <row r="2055" spans="1:2" x14ac:dyDescent="0.25">
      <c r="A2055" s="10">
        <v>3666</v>
      </c>
      <c r="B2055" s="5">
        <v>1200</v>
      </c>
    </row>
    <row r="2056" spans="1:2" x14ac:dyDescent="0.25">
      <c r="A2056" s="10">
        <v>3667</v>
      </c>
      <c r="B2056" s="5">
        <v>3000</v>
      </c>
    </row>
    <row r="2057" spans="1:2" x14ac:dyDescent="0.25">
      <c r="A2057" s="10">
        <v>3668</v>
      </c>
      <c r="B2057" s="5">
        <v>1000</v>
      </c>
    </row>
    <row r="2058" spans="1:2" x14ac:dyDescent="0.25">
      <c r="A2058" s="10">
        <v>3669</v>
      </c>
      <c r="B2058" s="5">
        <v>1000</v>
      </c>
    </row>
    <row r="2059" spans="1:2" x14ac:dyDescent="0.25">
      <c r="A2059" s="10">
        <v>3670</v>
      </c>
      <c r="B2059" s="5">
        <v>220</v>
      </c>
    </row>
    <row r="2060" spans="1:2" x14ac:dyDescent="0.25">
      <c r="A2060" s="10">
        <v>3671</v>
      </c>
      <c r="B2060" s="5">
        <v>3500</v>
      </c>
    </row>
    <row r="2061" spans="1:2" x14ac:dyDescent="0.25">
      <c r="A2061" s="10">
        <v>3672</v>
      </c>
      <c r="B2061" s="5">
        <v>3000</v>
      </c>
    </row>
    <row r="2062" spans="1:2" x14ac:dyDescent="0.25">
      <c r="A2062" s="10">
        <v>3673</v>
      </c>
      <c r="B2062" s="5">
        <v>4000</v>
      </c>
    </row>
    <row r="2063" spans="1:2" x14ac:dyDescent="0.25">
      <c r="A2063" s="10">
        <v>3674</v>
      </c>
      <c r="B2063" s="5">
        <v>4500</v>
      </c>
    </row>
    <row r="2064" spans="1:2" x14ac:dyDescent="0.25">
      <c r="A2064" s="10">
        <v>3675</v>
      </c>
      <c r="B2064" s="5">
        <v>50</v>
      </c>
    </row>
    <row r="2065" spans="1:2" x14ac:dyDescent="0.25">
      <c r="A2065" s="10">
        <v>3676</v>
      </c>
      <c r="B2065" s="5">
        <v>800</v>
      </c>
    </row>
    <row r="2066" spans="1:2" x14ac:dyDescent="0.25">
      <c r="A2066" s="10">
        <v>3677</v>
      </c>
      <c r="B2066" s="5">
        <v>12000</v>
      </c>
    </row>
    <row r="2067" spans="1:2" x14ac:dyDescent="0.25">
      <c r="A2067" s="10">
        <v>3678</v>
      </c>
      <c r="B2067" s="5">
        <v>2000</v>
      </c>
    </row>
    <row r="2068" spans="1:2" x14ac:dyDescent="0.25">
      <c r="A2068" s="10">
        <v>3679</v>
      </c>
      <c r="B2068" s="5">
        <v>2000</v>
      </c>
    </row>
    <row r="2069" spans="1:2" x14ac:dyDescent="0.25">
      <c r="A2069" s="10">
        <v>3680</v>
      </c>
      <c r="B2069" s="5">
        <v>3000</v>
      </c>
    </row>
    <row r="2070" spans="1:2" x14ac:dyDescent="0.25">
      <c r="A2070" s="10">
        <v>3681</v>
      </c>
      <c r="B2070" s="5">
        <v>1000</v>
      </c>
    </row>
    <row r="2071" spans="1:2" x14ac:dyDescent="0.25">
      <c r="A2071" s="10">
        <v>3682</v>
      </c>
      <c r="B2071" s="5">
        <v>3000</v>
      </c>
    </row>
    <row r="2072" spans="1:2" x14ac:dyDescent="0.25">
      <c r="A2072" s="10">
        <v>3683</v>
      </c>
      <c r="B2072" s="5">
        <v>3500</v>
      </c>
    </row>
    <row r="2073" spans="1:2" x14ac:dyDescent="0.25">
      <c r="A2073" s="10">
        <v>3684</v>
      </c>
      <c r="B2073" s="5">
        <v>750</v>
      </c>
    </row>
    <row r="2074" spans="1:2" x14ac:dyDescent="0.25">
      <c r="A2074" s="10">
        <v>3685</v>
      </c>
      <c r="B2074" s="5">
        <v>5000</v>
      </c>
    </row>
    <row r="2075" spans="1:2" x14ac:dyDescent="0.25">
      <c r="A2075" s="10">
        <v>3686</v>
      </c>
      <c r="B2075" s="5">
        <v>350</v>
      </c>
    </row>
    <row r="2076" spans="1:2" x14ac:dyDescent="0.25">
      <c r="A2076" s="10">
        <v>3687</v>
      </c>
      <c r="B2076" s="5">
        <v>5000</v>
      </c>
    </row>
    <row r="2077" spans="1:2" x14ac:dyDescent="0.25">
      <c r="A2077" s="10">
        <v>3688</v>
      </c>
      <c r="B2077" s="5">
        <v>3000</v>
      </c>
    </row>
    <row r="2078" spans="1:2" x14ac:dyDescent="0.25">
      <c r="A2078" s="10">
        <v>3689</v>
      </c>
      <c r="B2078" s="5">
        <v>3000</v>
      </c>
    </row>
    <row r="2079" spans="1:2" x14ac:dyDescent="0.25">
      <c r="A2079" s="10">
        <v>3690</v>
      </c>
      <c r="B2079" s="5">
        <v>1500</v>
      </c>
    </row>
    <row r="2080" spans="1:2" x14ac:dyDescent="0.25">
      <c r="A2080" s="10">
        <v>3691</v>
      </c>
      <c r="B2080" s="5">
        <v>40000</v>
      </c>
    </row>
    <row r="2081" spans="1:2" x14ac:dyDescent="0.25">
      <c r="A2081" s="10">
        <v>3692</v>
      </c>
      <c r="B2081" s="5">
        <v>1000</v>
      </c>
    </row>
    <row r="2082" spans="1:2" x14ac:dyDescent="0.25">
      <c r="A2082" s="10">
        <v>3693</v>
      </c>
      <c r="B2082" s="5">
        <v>333</v>
      </c>
    </row>
    <row r="2083" spans="1:2" x14ac:dyDescent="0.25">
      <c r="A2083" s="10">
        <v>3694</v>
      </c>
      <c r="B2083" s="5">
        <v>3500</v>
      </c>
    </row>
    <row r="2084" spans="1:2" x14ac:dyDescent="0.25">
      <c r="A2084" s="10">
        <v>3695</v>
      </c>
      <c r="B2084" s="5">
        <v>4000</v>
      </c>
    </row>
    <row r="2085" spans="1:2" x14ac:dyDescent="0.25">
      <c r="A2085" s="10">
        <v>3696</v>
      </c>
      <c r="B2085" s="5">
        <v>2000</v>
      </c>
    </row>
    <row r="2086" spans="1:2" x14ac:dyDescent="0.25">
      <c r="A2086" s="10">
        <v>3697</v>
      </c>
      <c r="B2086" s="5">
        <v>2000</v>
      </c>
    </row>
    <row r="2087" spans="1:2" x14ac:dyDescent="0.25">
      <c r="A2087" s="10">
        <v>3698</v>
      </c>
      <c r="B2087" s="5">
        <v>5000</v>
      </c>
    </row>
    <row r="2088" spans="1:2" x14ac:dyDescent="0.25">
      <c r="A2088" s="10">
        <v>3699</v>
      </c>
      <c r="B2088" s="5">
        <v>2500</v>
      </c>
    </row>
    <row r="2089" spans="1:2" x14ac:dyDescent="0.25">
      <c r="A2089" s="10">
        <v>3700</v>
      </c>
      <c r="B2089" s="5">
        <v>500</v>
      </c>
    </row>
    <row r="2090" spans="1:2" x14ac:dyDescent="0.25">
      <c r="A2090" s="10">
        <v>3701</v>
      </c>
      <c r="B2090" s="5">
        <v>1500</v>
      </c>
    </row>
    <row r="2091" spans="1:2" x14ac:dyDescent="0.25">
      <c r="A2091" s="10">
        <v>3702</v>
      </c>
      <c r="B2091" s="5">
        <v>3000</v>
      </c>
    </row>
    <row r="2092" spans="1:2" x14ac:dyDescent="0.25">
      <c r="A2092" s="10">
        <v>3703</v>
      </c>
      <c r="B2092" s="5">
        <v>1050</v>
      </c>
    </row>
    <row r="2093" spans="1:2" x14ac:dyDescent="0.25">
      <c r="A2093" s="10">
        <v>3704</v>
      </c>
      <c r="B2093" s="5">
        <v>300</v>
      </c>
    </row>
    <row r="2094" spans="1:2" x14ac:dyDescent="0.25">
      <c r="A2094" s="10">
        <v>3705</v>
      </c>
      <c r="B2094" s="5">
        <v>2827</v>
      </c>
    </row>
    <row r="2095" spans="1:2" x14ac:dyDescent="0.25">
      <c r="A2095" s="10">
        <v>3706</v>
      </c>
      <c r="B2095" s="5">
        <v>1500</v>
      </c>
    </row>
    <row r="2096" spans="1:2" x14ac:dyDescent="0.25">
      <c r="A2096" s="10">
        <v>3707</v>
      </c>
      <c r="B2096" s="5">
        <v>1000</v>
      </c>
    </row>
    <row r="2097" spans="1:2" x14ac:dyDescent="0.25">
      <c r="A2097" s="10">
        <v>3708</v>
      </c>
      <c r="B2097" s="5">
        <v>700</v>
      </c>
    </row>
    <row r="2098" spans="1:2" x14ac:dyDescent="0.25">
      <c r="A2098" s="10">
        <v>3709</v>
      </c>
      <c r="B2098" s="5">
        <v>1000</v>
      </c>
    </row>
    <row r="2099" spans="1:2" x14ac:dyDescent="0.25">
      <c r="A2099" s="10">
        <v>3710</v>
      </c>
      <c r="B2099" s="5">
        <v>1300</v>
      </c>
    </row>
    <row r="2100" spans="1:2" x14ac:dyDescent="0.25">
      <c r="A2100" s="10">
        <v>3711</v>
      </c>
      <c r="B2100" s="5">
        <v>500</v>
      </c>
    </row>
    <row r="2101" spans="1:2" x14ac:dyDescent="0.25">
      <c r="A2101" s="10">
        <v>3712</v>
      </c>
      <c r="B2101" s="5">
        <v>7500</v>
      </c>
    </row>
    <row r="2102" spans="1:2" x14ac:dyDescent="0.25">
      <c r="A2102" s="10">
        <v>3713</v>
      </c>
      <c r="B2102" s="5">
        <v>2000</v>
      </c>
    </row>
    <row r="2103" spans="1:2" x14ac:dyDescent="0.25">
      <c r="A2103" s="10">
        <v>3714</v>
      </c>
      <c r="B2103" s="5">
        <v>10000</v>
      </c>
    </row>
    <row r="2104" spans="1:2" x14ac:dyDescent="0.25">
      <c r="A2104" s="10">
        <v>3715</v>
      </c>
      <c r="B2104" s="5">
        <v>3500</v>
      </c>
    </row>
    <row r="2105" spans="1:2" x14ac:dyDescent="0.25">
      <c r="A2105" s="10">
        <v>3716</v>
      </c>
      <c r="B2105" s="5">
        <v>800</v>
      </c>
    </row>
    <row r="2106" spans="1:2" x14ac:dyDescent="0.25">
      <c r="A2106" s="10">
        <v>3717</v>
      </c>
      <c r="B2106" s="5">
        <v>4000</v>
      </c>
    </row>
    <row r="2107" spans="1:2" x14ac:dyDescent="0.25">
      <c r="A2107" s="10">
        <v>3718</v>
      </c>
      <c r="B2107" s="5">
        <v>500</v>
      </c>
    </row>
    <row r="2108" spans="1:2" x14ac:dyDescent="0.25">
      <c r="A2108" s="10">
        <v>3719</v>
      </c>
      <c r="B2108" s="5">
        <v>200</v>
      </c>
    </row>
    <row r="2109" spans="1:2" x14ac:dyDescent="0.25">
      <c r="A2109" s="10">
        <v>3720</v>
      </c>
      <c r="B2109" s="5">
        <v>3300</v>
      </c>
    </row>
    <row r="2110" spans="1:2" x14ac:dyDescent="0.25">
      <c r="A2110" s="10">
        <v>3721</v>
      </c>
      <c r="B2110" s="5">
        <v>5000</v>
      </c>
    </row>
    <row r="2111" spans="1:2" x14ac:dyDescent="0.25">
      <c r="A2111" s="10">
        <v>3722</v>
      </c>
      <c r="B2111" s="5">
        <v>1500</v>
      </c>
    </row>
    <row r="2112" spans="1:2" x14ac:dyDescent="0.25">
      <c r="A2112" s="10">
        <v>3723</v>
      </c>
      <c r="B2112" s="5">
        <v>4500</v>
      </c>
    </row>
    <row r="2113" spans="1:2" x14ac:dyDescent="0.25">
      <c r="A2113" s="10">
        <v>3724</v>
      </c>
      <c r="B2113" s="5">
        <v>4300</v>
      </c>
    </row>
    <row r="2114" spans="1:2" x14ac:dyDescent="0.25">
      <c r="A2114" s="10">
        <v>3725</v>
      </c>
      <c r="B2114" s="5">
        <v>300</v>
      </c>
    </row>
    <row r="2115" spans="1:2" x14ac:dyDescent="0.25">
      <c r="A2115" s="10">
        <v>3726</v>
      </c>
      <c r="B2115" s="5">
        <v>850</v>
      </c>
    </row>
    <row r="2116" spans="1:2" x14ac:dyDescent="0.25">
      <c r="A2116" s="10">
        <v>3727</v>
      </c>
      <c r="B2116" s="5">
        <v>2000</v>
      </c>
    </row>
    <row r="2117" spans="1:2" x14ac:dyDescent="0.25">
      <c r="A2117" s="10">
        <v>3748</v>
      </c>
      <c r="B2117" s="5">
        <v>5000</v>
      </c>
    </row>
    <row r="2118" spans="1:2" x14ac:dyDescent="0.25">
      <c r="A2118" s="10">
        <v>3749</v>
      </c>
      <c r="B2118" s="5">
        <v>500</v>
      </c>
    </row>
    <row r="2119" spans="1:2" x14ac:dyDescent="0.25">
      <c r="A2119" s="10">
        <v>3750</v>
      </c>
      <c r="B2119" s="5">
        <v>6000</v>
      </c>
    </row>
    <row r="2120" spans="1:2" x14ac:dyDescent="0.25">
      <c r="A2120" s="10">
        <v>3751</v>
      </c>
      <c r="B2120" s="5">
        <v>1000</v>
      </c>
    </row>
    <row r="2121" spans="1:2" x14ac:dyDescent="0.25">
      <c r="A2121" s="10">
        <v>3752</v>
      </c>
      <c r="B2121" s="5">
        <v>500</v>
      </c>
    </row>
    <row r="2122" spans="1:2" x14ac:dyDescent="0.25">
      <c r="A2122" s="10">
        <v>3753</v>
      </c>
      <c r="B2122" s="5">
        <v>5000</v>
      </c>
    </row>
    <row r="2123" spans="1:2" x14ac:dyDescent="0.25">
      <c r="A2123" s="10">
        <v>3754</v>
      </c>
      <c r="B2123" s="5">
        <v>2500</v>
      </c>
    </row>
    <row r="2124" spans="1:2" x14ac:dyDescent="0.25">
      <c r="A2124" s="10">
        <v>3755</v>
      </c>
      <c r="B2124" s="5">
        <v>550</v>
      </c>
    </row>
    <row r="2125" spans="1:2" x14ac:dyDescent="0.25">
      <c r="A2125" s="10">
        <v>3756</v>
      </c>
      <c r="B2125" s="5">
        <v>4500</v>
      </c>
    </row>
    <row r="2126" spans="1:2" x14ac:dyDescent="0.25">
      <c r="A2126" s="10">
        <v>3757</v>
      </c>
      <c r="B2126" s="5">
        <v>3500</v>
      </c>
    </row>
    <row r="2127" spans="1:2" x14ac:dyDescent="0.25">
      <c r="A2127" s="10">
        <v>3758</v>
      </c>
      <c r="B2127" s="5">
        <v>1500</v>
      </c>
    </row>
    <row r="2128" spans="1:2" x14ac:dyDescent="0.25">
      <c r="A2128" s="10">
        <v>3759</v>
      </c>
      <c r="B2128" s="5">
        <v>4000</v>
      </c>
    </row>
    <row r="2129" spans="1:2" x14ac:dyDescent="0.25">
      <c r="A2129" s="10">
        <v>3760</v>
      </c>
      <c r="B2129" s="5">
        <v>5000</v>
      </c>
    </row>
    <row r="2130" spans="1:2" x14ac:dyDescent="0.25">
      <c r="A2130" s="10">
        <v>3761</v>
      </c>
      <c r="B2130" s="5">
        <v>500</v>
      </c>
    </row>
    <row r="2131" spans="1:2" x14ac:dyDescent="0.25">
      <c r="A2131" s="10">
        <v>3762</v>
      </c>
      <c r="B2131" s="5">
        <v>1250</v>
      </c>
    </row>
    <row r="2132" spans="1:2" x14ac:dyDescent="0.25">
      <c r="A2132" s="10">
        <v>3763</v>
      </c>
      <c r="B2132" s="5">
        <v>5000</v>
      </c>
    </row>
    <row r="2133" spans="1:2" x14ac:dyDescent="0.25">
      <c r="A2133" s="10">
        <v>3764</v>
      </c>
      <c r="B2133" s="5">
        <v>1500</v>
      </c>
    </row>
    <row r="2134" spans="1:2" x14ac:dyDescent="0.25">
      <c r="A2134" s="10">
        <v>3765</v>
      </c>
      <c r="B2134" s="5">
        <v>7000</v>
      </c>
    </row>
    <row r="2135" spans="1:2" x14ac:dyDescent="0.25">
      <c r="A2135" s="10">
        <v>3766</v>
      </c>
      <c r="B2135" s="5">
        <v>10000</v>
      </c>
    </row>
    <row r="2136" spans="1:2" x14ac:dyDescent="0.25">
      <c r="A2136" s="10">
        <v>3767</v>
      </c>
      <c r="B2136" s="5">
        <v>2000</v>
      </c>
    </row>
    <row r="2137" spans="1:2" x14ac:dyDescent="0.25">
      <c r="A2137" s="10">
        <v>3768</v>
      </c>
      <c r="B2137" s="5">
        <v>4000</v>
      </c>
    </row>
    <row r="2138" spans="1:2" x14ac:dyDescent="0.25">
      <c r="A2138" s="10">
        <v>3769</v>
      </c>
      <c r="B2138" s="5">
        <v>1100</v>
      </c>
    </row>
    <row r="2139" spans="1:2" x14ac:dyDescent="0.25">
      <c r="A2139" s="10">
        <v>3770</v>
      </c>
      <c r="B2139" s="5">
        <v>2000</v>
      </c>
    </row>
    <row r="2140" spans="1:2" x14ac:dyDescent="0.25">
      <c r="A2140" s="10">
        <v>3771</v>
      </c>
      <c r="B2140" s="5">
        <v>1000</v>
      </c>
    </row>
    <row r="2141" spans="1:2" x14ac:dyDescent="0.25">
      <c r="A2141" s="10">
        <v>3772</v>
      </c>
      <c r="B2141" s="5">
        <v>5000</v>
      </c>
    </row>
    <row r="2142" spans="1:2" x14ac:dyDescent="0.25">
      <c r="A2142" s="10">
        <v>3773</v>
      </c>
      <c r="B2142" s="5">
        <v>5000</v>
      </c>
    </row>
    <row r="2143" spans="1:2" x14ac:dyDescent="0.25">
      <c r="A2143" s="10">
        <v>3774</v>
      </c>
      <c r="B2143" s="5">
        <v>2500</v>
      </c>
    </row>
    <row r="2144" spans="1:2" x14ac:dyDescent="0.25">
      <c r="A2144" s="10">
        <v>3775</v>
      </c>
      <c r="B2144" s="5">
        <v>2000</v>
      </c>
    </row>
    <row r="2145" spans="1:2" x14ac:dyDescent="0.25">
      <c r="A2145" s="10">
        <v>3776</v>
      </c>
      <c r="B2145" s="5">
        <v>8000</v>
      </c>
    </row>
    <row r="2146" spans="1:2" x14ac:dyDescent="0.25">
      <c r="A2146" s="10">
        <v>3777</v>
      </c>
      <c r="B2146" s="5">
        <v>2000</v>
      </c>
    </row>
    <row r="2147" spans="1:2" x14ac:dyDescent="0.25">
      <c r="A2147" s="10">
        <v>3778</v>
      </c>
      <c r="B2147" s="5">
        <v>2400</v>
      </c>
    </row>
    <row r="2148" spans="1:2" x14ac:dyDescent="0.25">
      <c r="A2148" s="10">
        <v>3779</v>
      </c>
      <c r="B2148" s="5">
        <v>15000</v>
      </c>
    </row>
    <row r="2149" spans="1:2" x14ac:dyDescent="0.25">
      <c r="A2149" s="10">
        <v>3780</v>
      </c>
      <c r="B2149" s="5">
        <v>2500</v>
      </c>
    </row>
    <row r="2150" spans="1:2" x14ac:dyDescent="0.25">
      <c r="A2150" s="10">
        <v>3781</v>
      </c>
      <c r="B2150" s="5">
        <v>4500</v>
      </c>
    </row>
    <row r="2151" spans="1:2" x14ac:dyDescent="0.25">
      <c r="A2151" s="10">
        <v>3782</v>
      </c>
      <c r="B2151" s="5">
        <v>2000</v>
      </c>
    </row>
    <row r="2152" spans="1:2" x14ac:dyDescent="0.25">
      <c r="A2152" s="10">
        <v>3783</v>
      </c>
      <c r="B2152" s="5">
        <v>1200</v>
      </c>
    </row>
    <row r="2153" spans="1:2" x14ac:dyDescent="0.25">
      <c r="A2153" s="10">
        <v>3784</v>
      </c>
      <c r="B2153" s="5">
        <v>1000</v>
      </c>
    </row>
    <row r="2154" spans="1:2" x14ac:dyDescent="0.25">
      <c r="A2154" s="10">
        <v>3785</v>
      </c>
      <c r="B2154" s="5">
        <v>2000</v>
      </c>
    </row>
    <row r="2155" spans="1:2" x14ac:dyDescent="0.25">
      <c r="A2155" s="10">
        <v>3786</v>
      </c>
      <c r="B2155" s="5">
        <v>6000</v>
      </c>
    </row>
    <row r="2156" spans="1:2" x14ac:dyDescent="0.25">
      <c r="A2156" s="10">
        <v>3787</v>
      </c>
      <c r="B2156" s="5">
        <v>350</v>
      </c>
    </row>
    <row r="2157" spans="1:2" x14ac:dyDescent="0.25">
      <c r="A2157" s="10">
        <v>3808</v>
      </c>
      <c r="B2157" s="5">
        <v>1000</v>
      </c>
    </row>
    <row r="2158" spans="1:2" x14ac:dyDescent="0.25">
      <c r="A2158" s="10">
        <v>3809</v>
      </c>
      <c r="B2158" s="5">
        <v>2000</v>
      </c>
    </row>
    <row r="2159" spans="1:2" x14ac:dyDescent="0.25">
      <c r="A2159" s="10">
        <v>3810</v>
      </c>
      <c r="B2159" s="5">
        <v>1500</v>
      </c>
    </row>
    <row r="2160" spans="1:2" x14ac:dyDescent="0.25">
      <c r="A2160" s="10">
        <v>3811</v>
      </c>
      <c r="B2160" s="5">
        <v>250</v>
      </c>
    </row>
    <row r="2161" spans="1:2" x14ac:dyDescent="0.25">
      <c r="A2161" s="10">
        <v>3812</v>
      </c>
      <c r="B2161" s="5">
        <v>2000</v>
      </c>
    </row>
    <row r="2162" spans="1:2" x14ac:dyDescent="0.25">
      <c r="A2162" s="10">
        <v>3813</v>
      </c>
      <c r="B2162" s="5">
        <v>2100</v>
      </c>
    </row>
    <row r="2163" spans="1:2" x14ac:dyDescent="0.25">
      <c r="A2163" s="10">
        <v>3814</v>
      </c>
      <c r="B2163" s="5">
        <v>1500</v>
      </c>
    </row>
    <row r="2164" spans="1:2" x14ac:dyDescent="0.25">
      <c r="A2164" s="10">
        <v>3815</v>
      </c>
      <c r="B2164" s="5">
        <v>1000</v>
      </c>
    </row>
    <row r="2165" spans="1:2" x14ac:dyDescent="0.25">
      <c r="A2165" s="10">
        <v>3816</v>
      </c>
      <c r="B2165" s="5">
        <v>1500</v>
      </c>
    </row>
    <row r="2166" spans="1:2" x14ac:dyDescent="0.25">
      <c r="A2166" s="10">
        <v>3817</v>
      </c>
      <c r="B2166" s="5">
        <v>2000</v>
      </c>
    </row>
    <row r="2167" spans="1:2" x14ac:dyDescent="0.25">
      <c r="A2167" s="10">
        <v>3818</v>
      </c>
      <c r="B2167" s="5">
        <v>250</v>
      </c>
    </row>
    <row r="2168" spans="1:2" x14ac:dyDescent="0.25">
      <c r="A2168" s="10">
        <v>3819</v>
      </c>
      <c r="B2168" s="5">
        <v>1000</v>
      </c>
    </row>
    <row r="2169" spans="1:2" x14ac:dyDescent="0.25">
      <c r="A2169" s="10">
        <v>3820</v>
      </c>
      <c r="B2169" s="5">
        <v>300</v>
      </c>
    </row>
    <row r="2170" spans="1:2" x14ac:dyDescent="0.25">
      <c r="A2170" s="10">
        <v>3821</v>
      </c>
      <c r="B2170" s="5">
        <v>3500</v>
      </c>
    </row>
    <row r="2171" spans="1:2" x14ac:dyDescent="0.25">
      <c r="A2171" s="10">
        <v>3822</v>
      </c>
      <c r="B2171" s="5">
        <v>5000</v>
      </c>
    </row>
    <row r="2172" spans="1:2" x14ac:dyDescent="0.25">
      <c r="A2172" s="10">
        <v>3823</v>
      </c>
      <c r="B2172" s="5">
        <v>2500</v>
      </c>
    </row>
    <row r="2173" spans="1:2" x14ac:dyDescent="0.25">
      <c r="A2173" s="10">
        <v>3824</v>
      </c>
      <c r="B2173" s="5">
        <v>250</v>
      </c>
    </row>
    <row r="2174" spans="1:2" x14ac:dyDescent="0.25">
      <c r="A2174" s="10">
        <v>3825</v>
      </c>
      <c r="B2174" s="5">
        <v>5000</v>
      </c>
    </row>
    <row r="2175" spans="1:2" x14ac:dyDescent="0.25">
      <c r="A2175" s="10">
        <v>3826</v>
      </c>
      <c r="B2175" s="5">
        <v>600</v>
      </c>
    </row>
    <row r="2176" spans="1:2" x14ac:dyDescent="0.25">
      <c r="A2176" s="10">
        <v>3827</v>
      </c>
      <c r="B2176" s="5">
        <v>3000</v>
      </c>
    </row>
    <row r="2177" spans="1:2" x14ac:dyDescent="0.25">
      <c r="A2177" s="10">
        <v>3828</v>
      </c>
      <c r="B2177" s="5">
        <v>5000</v>
      </c>
    </row>
    <row r="2178" spans="1:2" x14ac:dyDescent="0.25">
      <c r="A2178" s="10">
        <v>3829</v>
      </c>
      <c r="B2178" s="5">
        <v>500</v>
      </c>
    </row>
    <row r="2179" spans="1:2" x14ac:dyDescent="0.25">
      <c r="A2179" s="10">
        <v>3830</v>
      </c>
      <c r="B2179" s="5">
        <v>100</v>
      </c>
    </row>
    <row r="2180" spans="1:2" x14ac:dyDescent="0.25">
      <c r="A2180" s="10">
        <v>3831</v>
      </c>
      <c r="B2180" s="5">
        <v>500</v>
      </c>
    </row>
    <row r="2181" spans="1:2" x14ac:dyDescent="0.25">
      <c r="A2181" s="10">
        <v>3832</v>
      </c>
      <c r="B2181" s="5">
        <v>1200</v>
      </c>
    </row>
    <row r="2182" spans="1:2" x14ac:dyDescent="0.25">
      <c r="A2182" s="10">
        <v>3833</v>
      </c>
      <c r="B2182" s="5">
        <v>1200</v>
      </c>
    </row>
    <row r="2183" spans="1:2" x14ac:dyDescent="0.25">
      <c r="A2183" s="10">
        <v>3834</v>
      </c>
      <c r="B2183" s="5">
        <v>3000</v>
      </c>
    </row>
    <row r="2184" spans="1:2" x14ac:dyDescent="0.25">
      <c r="A2184" s="10">
        <v>3835</v>
      </c>
      <c r="B2184" s="5">
        <v>200</v>
      </c>
    </row>
    <row r="2185" spans="1:2" x14ac:dyDescent="0.25">
      <c r="A2185" s="10">
        <v>3836</v>
      </c>
      <c r="B2185" s="5">
        <v>800</v>
      </c>
    </row>
    <row r="2186" spans="1:2" x14ac:dyDescent="0.25">
      <c r="A2186" s="10">
        <v>3837</v>
      </c>
      <c r="B2186" s="5">
        <v>2000</v>
      </c>
    </row>
    <row r="2187" spans="1:2" x14ac:dyDescent="0.25">
      <c r="A2187" s="10">
        <v>3838</v>
      </c>
      <c r="B2187" s="5">
        <v>100000</v>
      </c>
    </row>
    <row r="2188" spans="1:2" x14ac:dyDescent="0.25">
      <c r="A2188" s="10">
        <v>3839</v>
      </c>
      <c r="B2188" s="5">
        <v>2000</v>
      </c>
    </row>
    <row r="2189" spans="1:2" x14ac:dyDescent="0.25">
      <c r="A2189" s="10">
        <v>3840</v>
      </c>
      <c r="B2189" s="5">
        <v>1</v>
      </c>
    </row>
    <row r="2190" spans="1:2" x14ac:dyDescent="0.25">
      <c r="A2190" s="10" t="s">
        <v>8321</v>
      </c>
      <c r="B2190" s="5">
        <v>21559363.810000002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5555A-56C0-405D-9E47-B46EE8F9C5B8}">
  <sheetPr codeName="Sheet3"/>
  <dimension ref="B1:C10"/>
  <sheetViews>
    <sheetView workbookViewId="0">
      <selection activeCell="F34" sqref="F34:F35"/>
    </sheetView>
  </sheetViews>
  <sheetFormatPr defaultRowHeight="15" x14ac:dyDescent="0.25"/>
  <cols>
    <col min="2" max="2" width="12.28515625" bestFit="1" customWidth="1"/>
  </cols>
  <sheetData>
    <row r="1" spans="2:3" x14ac:dyDescent="0.25">
      <c r="B1" s="6" t="s">
        <v>8308</v>
      </c>
      <c r="C1" s="6" t="s">
        <v>8310</v>
      </c>
    </row>
    <row r="2" spans="2:3" x14ac:dyDescent="0.25">
      <c r="B2" t="s">
        <v>8311</v>
      </c>
      <c r="C2">
        <f t="shared" ref="C2:C10" si="0">COUNTIF(R.category,B2)</f>
        <v>520</v>
      </c>
    </row>
    <row r="3" spans="2:3" x14ac:dyDescent="0.25">
      <c r="B3" t="s">
        <v>8312</v>
      </c>
      <c r="C3">
        <f t="shared" si="0"/>
        <v>1393</v>
      </c>
    </row>
    <row r="4" spans="2:3" x14ac:dyDescent="0.25">
      <c r="B4" t="s">
        <v>8313</v>
      </c>
      <c r="C4">
        <f t="shared" si="0"/>
        <v>600</v>
      </c>
    </row>
    <row r="5" spans="2:3" x14ac:dyDescent="0.25">
      <c r="B5" t="s">
        <v>8314</v>
      </c>
      <c r="C5">
        <f t="shared" si="0"/>
        <v>237</v>
      </c>
    </row>
    <row r="6" spans="2:3" x14ac:dyDescent="0.25">
      <c r="B6" t="s">
        <v>8315</v>
      </c>
      <c r="C6">
        <f t="shared" si="0"/>
        <v>700</v>
      </c>
    </row>
    <row r="7" spans="2:3" x14ac:dyDescent="0.25">
      <c r="B7" t="s">
        <v>8316</v>
      </c>
      <c r="C7">
        <f t="shared" si="0"/>
        <v>24</v>
      </c>
    </row>
    <row r="8" spans="2:3" x14ac:dyDescent="0.25">
      <c r="B8" t="s">
        <v>8317</v>
      </c>
      <c r="C8">
        <f t="shared" si="0"/>
        <v>220</v>
      </c>
    </row>
    <row r="9" spans="2:3" x14ac:dyDescent="0.25">
      <c r="B9" t="s">
        <v>8318</v>
      </c>
      <c r="C9">
        <f t="shared" si="0"/>
        <v>200</v>
      </c>
    </row>
    <row r="10" spans="2:3" x14ac:dyDescent="0.25">
      <c r="B10" t="s">
        <v>8319</v>
      </c>
      <c r="C10">
        <f t="shared" si="0"/>
        <v>220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BB725-34DC-479A-AAD4-38A905522AF8}">
  <sheetPr codeName="Sheet4"/>
  <dimension ref="A1:F14"/>
  <sheetViews>
    <sheetView workbookViewId="0">
      <selection activeCell="B1" sqref="B1"/>
    </sheetView>
  </sheetViews>
  <sheetFormatPr defaultRowHeight="15" x14ac:dyDescent="0.25"/>
  <cols>
    <col min="1" max="1" width="12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1.140625" bestFit="1" customWidth="1"/>
    <col min="10" max="10" width="7.85546875" bestFit="1" customWidth="1"/>
    <col min="11" max="11" width="11.28515625" bestFit="1" customWidth="1"/>
  </cols>
  <sheetData>
    <row r="1" spans="1:6" x14ac:dyDescent="0.25">
      <c r="A1" s="9" t="s">
        <v>8223</v>
      </c>
      <c r="B1" t="s">
        <v>8365</v>
      </c>
    </row>
    <row r="3" spans="1:6" x14ac:dyDescent="0.25">
      <c r="A3" s="9" t="s">
        <v>8364</v>
      </c>
      <c r="B3" s="9" t="s">
        <v>8322</v>
      </c>
    </row>
    <row r="4" spans="1:6" x14ac:dyDescent="0.25">
      <c r="A4" s="9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0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10" t="s">
        <v>8318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10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10" t="s">
        <v>8316</v>
      </c>
      <c r="B8" s="5">
        <v>24</v>
      </c>
      <c r="C8" s="5"/>
      <c r="D8" s="5"/>
      <c r="E8" s="5"/>
      <c r="F8" s="5">
        <v>24</v>
      </c>
    </row>
    <row r="9" spans="1:6" x14ac:dyDescent="0.25">
      <c r="A9" s="10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10" t="s">
        <v>8319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10" t="s">
        <v>8314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10" t="s">
        <v>8313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10" t="s">
        <v>8312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10" t="s">
        <v>8321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A1F1-AE76-4853-AB0B-BA65E9EB53EB}">
  <sheetPr codeName="Sheet5"/>
  <dimension ref="A1:G48"/>
  <sheetViews>
    <sheetView topLeftCell="A2"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1.140625" bestFit="1" customWidth="1"/>
    <col min="10" max="10" width="7.85546875" bestFit="1" customWidth="1"/>
    <col min="11" max="11" width="11.28515625" bestFit="1" customWidth="1"/>
  </cols>
  <sheetData>
    <row r="1" spans="1:7" x14ac:dyDescent="0.25">
      <c r="A1" s="9" t="s">
        <v>8223</v>
      </c>
      <c r="B1" t="s">
        <v>8365</v>
      </c>
    </row>
    <row r="2" spans="1:7" x14ac:dyDescent="0.25">
      <c r="A2" s="9" t="s">
        <v>8308</v>
      </c>
      <c r="B2" t="s">
        <v>8365</v>
      </c>
    </row>
    <row r="4" spans="1:7" x14ac:dyDescent="0.25">
      <c r="A4" s="9" t="s">
        <v>8364</v>
      </c>
      <c r="B4" s="9" t="s">
        <v>8322</v>
      </c>
    </row>
    <row r="5" spans="1:7" x14ac:dyDescent="0.2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10" t="s">
        <v>8325</v>
      </c>
      <c r="B6" s="5"/>
      <c r="C6" s="5">
        <v>100</v>
      </c>
      <c r="D6" s="5"/>
      <c r="E6" s="5"/>
      <c r="F6" s="5"/>
      <c r="G6" s="5">
        <v>100</v>
      </c>
    </row>
    <row r="7" spans="1:7" x14ac:dyDescent="0.25">
      <c r="A7" s="10" t="s">
        <v>8350</v>
      </c>
      <c r="B7" s="5">
        <v>20</v>
      </c>
      <c r="C7" s="5"/>
      <c r="D7" s="5"/>
      <c r="E7" s="5"/>
      <c r="F7" s="5"/>
      <c r="G7" s="5">
        <v>20</v>
      </c>
    </row>
    <row r="8" spans="1:7" x14ac:dyDescent="0.25">
      <c r="A8" s="10" t="s">
        <v>8335</v>
      </c>
      <c r="B8" s="5">
        <v>24</v>
      </c>
      <c r="C8" s="5"/>
      <c r="D8" s="5"/>
      <c r="E8" s="5"/>
      <c r="F8" s="5"/>
      <c r="G8" s="5">
        <v>24</v>
      </c>
    </row>
    <row r="9" spans="1:7" x14ac:dyDescent="0.25">
      <c r="A9" s="10" t="s">
        <v>8352</v>
      </c>
      <c r="B9" s="5"/>
      <c r="C9" s="5">
        <v>40</v>
      </c>
      <c r="D9" s="5"/>
      <c r="E9" s="5"/>
      <c r="F9" s="5"/>
      <c r="G9" s="5">
        <v>40</v>
      </c>
    </row>
    <row r="10" spans="1:7" x14ac:dyDescent="0.25">
      <c r="A10" s="10" t="s">
        <v>8344</v>
      </c>
      <c r="B10" s="5"/>
      <c r="C10" s="5"/>
      <c r="D10" s="5"/>
      <c r="E10" s="5">
        <v>40</v>
      </c>
      <c r="F10" s="5"/>
      <c r="G10" s="5">
        <v>40</v>
      </c>
    </row>
    <row r="11" spans="1:7" x14ac:dyDescent="0.25">
      <c r="A11" s="10" t="s">
        <v>8328</v>
      </c>
      <c r="B11" s="5"/>
      <c r="C11" s="5"/>
      <c r="D11" s="5"/>
      <c r="E11" s="5">
        <v>180</v>
      </c>
      <c r="F11" s="5"/>
      <c r="G11" s="5">
        <v>180</v>
      </c>
    </row>
    <row r="12" spans="1:7" x14ac:dyDescent="0.25">
      <c r="A12" s="10" t="s">
        <v>8324</v>
      </c>
      <c r="B12" s="5"/>
      <c r="C12" s="5">
        <v>80</v>
      </c>
      <c r="D12" s="5"/>
      <c r="E12" s="5"/>
      <c r="F12" s="5"/>
      <c r="G12" s="5">
        <v>80</v>
      </c>
    </row>
    <row r="13" spans="1:7" x14ac:dyDescent="0.25">
      <c r="A13" s="10" t="s">
        <v>8342</v>
      </c>
      <c r="B13" s="5"/>
      <c r="C13" s="5"/>
      <c r="D13" s="5"/>
      <c r="E13" s="5">
        <v>40</v>
      </c>
      <c r="F13" s="5"/>
      <c r="G13" s="5">
        <v>40</v>
      </c>
    </row>
    <row r="14" spans="1:7" x14ac:dyDescent="0.25">
      <c r="A14" s="10" t="s">
        <v>8339</v>
      </c>
      <c r="B14" s="5"/>
      <c r="C14" s="5">
        <v>40</v>
      </c>
      <c r="D14" s="5">
        <v>20</v>
      </c>
      <c r="E14" s="5"/>
      <c r="F14" s="5"/>
      <c r="G14" s="5">
        <v>60</v>
      </c>
    </row>
    <row r="15" spans="1:7" x14ac:dyDescent="0.25">
      <c r="A15" s="10" t="s">
        <v>8351</v>
      </c>
      <c r="B15" s="5"/>
      <c r="C15" s="5">
        <v>40</v>
      </c>
      <c r="D15" s="5"/>
      <c r="E15" s="5"/>
      <c r="F15" s="5"/>
      <c r="G15" s="5">
        <v>40</v>
      </c>
    </row>
    <row r="16" spans="1:7" x14ac:dyDescent="0.25">
      <c r="A16" s="10" t="s">
        <v>8329</v>
      </c>
      <c r="B16" s="5">
        <v>20</v>
      </c>
      <c r="C16" s="5">
        <v>120</v>
      </c>
      <c r="D16" s="5"/>
      <c r="E16" s="5"/>
      <c r="F16" s="5"/>
      <c r="G16" s="5">
        <v>140</v>
      </c>
    </row>
    <row r="17" spans="1:7" x14ac:dyDescent="0.25">
      <c r="A17" s="10" t="s">
        <v>8358</v>
      </c>
      <c r="B17" s="5"/>
      <c r="C17" s="5">
        <v>20</v>
      </c>
      <c r="D17" s="5"/>
      <c r="E17" s="5"/>
      <c r="F17" s="5"/>
      <c r="G17" s="5">
        <v>20</v>
      </c>
    </row>
    <row r="18" spans="1:7" x14ac:dyDescent="0.25">
      <c r="A18" s="10" t="s">
        <v>8360</v>
      </c>
      <c r="B18" s="5"/>
      <c r="C18" s="5"/>
      <c r="D18" s="5"/>
      <c r="E18" s="5">
        <v>140</v>
      </c>
      <c r="F18" s="5"/>
      <c r="G18" s="5">
        <v>140</v>
      </c>
    </row>
    <row r="19" spans="1:7" x14ac:dyDescent="0.25">
      <c r="A19" s="10" t="s">
        <v>8338</v>
      </c>
      <c r="B19" s="5"/>
      <c r="C19" s="5">
        <v>20</v>
      </c>
      <c r="D19" s="5"/>
      <c r="E19" s="5">
        <v>140</v>
      </c>
      <c r="F19" s="5"/>
      <c r="G19" s="5">
        <v>160</v>
      </c>
    </row>
    <row r="20" spans="1:7" x14ac:dyDescent="0.25">
      <c r="A20" s="10" t="s">
        <v>8337</v>
      </c>
      <c r="B20" s="5"/>
      <c r="C20" s="5">
        <v>60</v>
      </c>
      <c r="D20" s="5"/>
      <c r="E20" s="5"/>
      <c r="F20" s="5"/>
      <c r="G20" s="5">
        <v>60</v>
      </c>
    </row>
    <row r="21" spans="1:7" x14ac:dyDescent="0.25">
      <c r="A21" s="10" t="s">
        <v>8359</v>
      </c>
      <c r="B21" s="5"/>
      <c r="C21" s="5">
        <v>11</v>
      </c>
      <c r="D21" s="5"/>
      <c r="E21" s="5">
        <v>9</v>
      </c>
      <c r="F21" s="5"/>
      <c r="G21" s="5">
        <v>20</v>
      </c>
    </row>
    <row r="22" spans="1:7" x14ac:dyDescent="0.25">
      <c r="A22" s="10" t="s">
        <v>8341</v>
      </c>
      <c r="B22" s="5"/>
      <c r="C22" s="5"/>
      <c r="D22" s="5"/>
      <c r="E22" s="5">
        <v>20</v>
      </c>
      <c r="F22" s="5"/>
      <c r="G22" s="5">
        <v>20</v>
      </c>
    </row>
    <row r="23" spans="1:7" x14ac:dyDescent="0.25">
      <c r="A23" s="10" t="s">
        <v>8333</v>
      </c>
      <c r="B23" s="5"/>
      <c r="C23" s="5">
        <v>40</v>
      </c>
      <c r="D23" s="5"/>
      <c r="E23" s="5"/>
      <c r="F23" s="5"/>
      <c r="G23" s="5">
        <v>40</v>
      </c>
    </row>
    <row r="24" spans="1:7" x14ac:dyDescent="0.25">
      <c r="A24" s="10" t="s">
        <v>8362</v>
      </c>
      <c r="B24" s="5">
        <v>20</v>
      </c>
      <c r="C24" s="5">
        <v>60</v>
      </c>
      <c r="D24" s="5"/>
      <c r="E24" s="5">
        <v>60</v>
      </c>
      <c r="F24" s="5"/>
      <c r="G24" s="5">
        <v>140</v>
      </c>
    </row>
    <row r="25" spans="1:7" x14ac:dyDescent="0.25">
      <c r="A25" s="10" t="s">
        <v>8345</v>
      </c>
      <c r="B25" s="5"/>
      <c r="C25" s="5">
        <v>20</v>
      </c>
      <c r="D25" s="5"/>
      <c r="E25" s="5"/>
      <c r="F25" s="5"/>
      <c r="G25" s="5">
        <v>20</v>
      </c>
    </row>
    <row r="26" spans="1:7" x14ac:dyDescent="0.25">
      <c r="A26" s="10" t="s">
        <v>8353</v>
      </c>
      <c r="B26" s="5"/>
      <c r="C26" s="5"/>
      <c r="D26" s="5"/>
      <c r="E26" s="5">
        <v>60</v>
      </c>
      <c r="F26" s="5"/>
      <c r="G26" s="5">
        <v>60</v>
      </c>
    </row>
    <row r="27" spans="1:7" x14ac:dyDescent="0.25">
      <c r="A27" s="10" t="s">
        <v>8348</v>
      </c>
      <c r="B27" s="5"/>
      <c r="C27" s="5">
        <v>20</v>
      </c>
      <c r="D27" s="5"/>
      <c r="E27" s="5"/>
      <c r="F27" s="5"/>
      <c r="G27" s="5">
        <v>20</v>
      </c>
    </row>
    <row r="28" spans="1:7" x14ac:dyDescent="0.25">
      <c r="A28" s="10" t="s">
        <v>8347</v>
      </c>
      <c r="B28" s="5"/>
      <c r="C28" s="5">
        <v>57</v>
      </c>
      <c r="D28" s="5"/>
      <c r="E28" s="5">
        <v>103</v>
      </c>
      <c r="F28" s="5"/>
      <c r="G28" s="5">
        <v>160</v>
      </c>
    </row>
    <row r="29" spans="1:7" x14ac:dyDescent="0.25">
      <c r="A29" s="10" t="s">
        <v>8346</v>
      </c>
      <c r="B29" s="5"/>
      <c r="C29" s="5">
        <v>20</v>
      </c>
      <c r="D29" s="5"/>
      <c r="E29" s="5"/>
      <c r="F29" s="5"/>
      <c r="G29" s="5">
        <v>20</v>
      </c>
    </row>
    <row r="30" spans="1:7" x14ac:dyDescent="0.25">
      <c r="A30" s="10" t="s">
        <v>8363</v>
      </c>
      <c r="B30" s="5"/>
      <c r="C30" s="5">
        <v>353</v>
      </c>
      <c r="D30" s="5">
        <v>19</v>
      </c>
      <c r="E30" s="5">
        <v>694</v>
      </c>
      <c r="F30" s="5"/>
      <c r="G30" s="5">
        <v>1066</v>
      </c>
    </row>
    <row r="31" spans="1:7" x14ac:dyDescent="0.25">
      <c r="A31" s="10" t="s">
        <v>8343</v>
      </c>
      <c r="B31" s="5"/>
      <c r="C31" s="5"/>
      <c r="D31" s="5"/>
      <c r="E31" s="5">
        <v>40</v>
      </c>
      <c r="F31" s="5"/>
      <c r="G31" s="5">
        <v>40</v>
      </c>
    </row>
    <row r="32" spans="1:7" x14ac:dyDescent="0.25">
      <c r="A32" s="10" t="s">
        <v>8354</v>
      </c>
      <c r="B32" s="5"/>
      <c r="C32" s="5"/>
      <c r="D32" s="5"/>
      <c r="E32" s="5">
        <v>20</v>
      </c>
      <c r="F32" s="5"/>
      <c r="G32" s="5">
        <v>20</v>
      </c>
    </row>
    <row r="33" spans="1:7" x14ac:dyDescent="0.25">
      <c r="A33" s="10" t="s">
        <v>8330</v>
      </c>
      <c r="B33" s="5"/>
      <c r="C33" s="5">
        <v>20</v>
      </c>
      <c r="D33" s="5"/>
      <c r="E33" s="5"/>
      <c r="F33" s="5"/>
      <c r="G33" s="5">
        <v>20</v>
      </c>
    </row>
    <row r="34" spans="1:7" x14ac:dyDescent="0.25">
      <c r="A34" s="10" t="s">
        <v>8340</v>
      </c>
      <c r="B34" s="5"/>
      <c r="C34" s="5"/>
      <c r="D34" s="5"/>
      <c r="E34" s="5">
        <v>260</v>
      </c>
      <c r="F34" s="5"/>
      <c r="G34" s="5">
        <v>260</v>
      </c>
    </row>
    <row r="35" spans="1:7" x14ac:dyDescent="0.25">
      <c r="A35" s="10" t="s">
        <v>8323</v>
      </c>
      <c r="B35" s="5">
        <v>40</v>
      </c>
      <c r="C35" s="5"/>
      <c r="D35" s="5"/>
      <c r="E35" s="5"/>
      <c r="F35" s="5"/>
      <c r="G35" s="5">
        <v>40</v>
      </c>
    </row>
    <row r="36" spans="1:7" x14ac:dyDescent="0.25">
      <c r="A36" s="10" t="s">
        <v>8327</v>
      </c>
      <c r="B36" s="5"/>
      <c r="C36" s="5"/>
      <c r="D36" s="5"/>
      <c r="E36" s="5">
        <v>60</v>
      </c>
      <c r="F36" s="5"/>
      <c r="G36" s="5">
        <v>60</v>
      </c>
    </row>
    <row r="37" spans="1:7" x14ac:dyDescent="0.25">
      <c r="A37" s="10" t="s">
        <v>8331</v>
      </c>
      <c r="B37" s="5"/>
      <c r="C37" s="5"/>
      <c r="D37" s="5">
        <v>6</v>
      </c>
      <c r="E37" s="5">
        <v>34</v>
      </c>
      <c r="F37" s="5"/>
      <c r="G37" s="5">
        <v>40</v>
      </c>
    </row>
    <row r="38" spans="1:7" x14ac:dyDescent="0.25">
      <c r="A38" s="10" t="s">
        <v>8357</v>
      </c>
      <c r="B38" s="5">
        <v>18</v>
      </c>
      <c r="C38" s="5">
        <v>2</v>
      </c>
      <c r="D38" s="5"/>
      <c r="E38" s="5">
        <v>40</v>
      </c>
      <c r="F38" s="5"/>
      <c r="G38" s="5">
        <v>60</v>
      </c>
    </row>
    <row r="39" spans="1:7" x14ac:dyDescent="0.25">
      <c r="A39" s="10" t="s">
        <v>8361</v>
      </c>
      <c r="B39" s="5">
        <v>17</v>
      </c>
      <c r="C39" s="5">
        <v>80</v>
      </c>
      <c r="D39" s="5">
        <v>5</v>
      </c>
      <c r="E39" s="5">
        <v>85</v>
      </c>
      <c r="F39" s="5"/>
      <c r="G39" s="5">
        <v>187</v>
      </c>
    </row>
    <row r="40" spans="1:7" x14ac:dyDescent="0.25">
      <c r="A40" s="10" t="s">
        <v>8334</v>
      </c>
      <c r="B40" s="5"/>
      <c r="C40" s="5"/>
      <c r="D40" s="5"/>
      <c r="E40" s="5">
        <v>80</v>
      </c>
      <c r="F40" s="5"/>
      <c r="G40" s="5">
        <v>80</v>
      </c>
    </row>
    <row r="41" spans="1:7" x14ac:dyDescent="0.25">
      <c r="A41" s="10" t="s">
        <v>8326</v>
      </c>
      <c r="B41" s="5"/>
      <c r="C41" s="5"/>
      <c r="D41" s="5"/>
      <c r="E41" s="5">
        <v>60</v>
      </c>
      <c r="F41" s="5"/>
      <c r="G41" s="5">
        <v>60</v>
      </c>
    </row>
    <row r="42" spans="1:7" x14ac:dyDescent="0.25">
      <c r="A42" s="10" t="s">
        <v>8349</v>
      </c>
      <c r="B42" s="5">
        <v>10</v>
      </c>
      <c r="C42" s="5">
        <v>47</v>
      </c>
      <c r="D42" s="5"/>
      <c r="E42" s="5"/>
      <c r="F42" s="5"/>
      <c r="G42" s="5">
        <v>57</v>
      </c>
    </row>
    <row r="43" spans="1:7" x14ac:dyDescent="0.25">
      <c r="A43" s="10" t="s">
        <v>8332</v>
      </c>
      <c r="B43" s="5"/>
      <c r="C43" s="5">
        <v>100</v>
      </c>
      <c r="D43" s="5"/>
      <c r="E43" s="5"/>
      <c r="F43" s="5"/>
      <c r="G43" s="5">
        <v>100</v>
      </c>
    </row>
    <row r="44" spans="1:7" x14ac:dyDescent="0.25">
      <c r="A44" s="10" t="s">
        <v>8356</v>
      </c>
      <c r="B44" s="5">
        <v>60</v>
      </c>
      <c r="C44" s="5">
        <v>120</v>
      </c>
      <c r="D44" s="5"/>
      <c r="E44" s="5">
        <v>20</v>
      </c>
      <c r="F44" s="5"/>
      <c r="G44" s="5">
        <v>200</v>
      </c>
    </row>
    <row r="45" spans="1:7" x14ac:dyDescent="0.25">
      <c r="A45" s="10" t="s">
        <v>8355</v>
      </c>
      <c r="B45" s="5">
        <v>100</v>
      </c>
      <c r="C45" s="5">
        <v>60</v>
      </c>
      <c r="D45" s="5"/>
      <c r="E45" s="5"/>
      <c r="F45" s="5"/>
      <c r="G45" s="5">
        <v>160</v>
      </c>
    </row>
    <row r="46" spans="1:7" x14ac:dyDescent="0.25">
      <c r="A46" s="10" t="s">
        <v>8336</v>
      </c>
      <c r="B46" s="5">
        <v>20</v>
      </c>
      <c r="C46" s="5"/>
      <c r="D46" s="5"/>
      <c r="E46" s="5"/>
      <c r="F46" s="5"/>
      <c r="G46" s="5">
        <v>20</v>
      </c>
    </row>
    <row r="47" spans="1:7" x14ac:dyDescent="0.25">
      <c r="A47" s="10" t="s">
        <v>8320</v>
      </c>
      <c r="B47" s="5"/>
      <c r="C47" s="5"/>
      <c r="D47" s="5"/>
      <c r="E47" s="5"/>
      <c r="F47" s="5"/>
      <c r="G47" s="5"/>
    </row>
    <row r="48" spans="1:7" x14ac:dyDescent="0.25">
      <c r="A48" s="10" t="s">
        <v>8321</v>
      </c>
      <c r="B48" s="5">
        <v>349</v>
      </c>
      <c r="C48" s="5">
        <v>1530</v>
      </c>
      <c r="D48" s="5">
        <v>50</v>
      </c>
      <c r="E48" s="5">
        <v>2185</v>
      </c>
      <c r="F48" s="5"/>
      <c r="G48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Dates</vt:lpstr>
      <vt:lpstr>Others</vt:lpstr>
      <vt:lpstr>Source</vt:lpstr>
      <vt:lpstr>Bonus I</vt:lpstr>
      <vt:lpstr>Bonus II</vt:lpstr>
      <vt:lpstr>Bonus II (2)</vt:lpstr>
      <vt:lpstr>CategoryStats</vt:lpstr>
      <vt:lpstr>PivotStatus_Category</vt:lpstr>
      <vt:lpstr>PivotStatus_Sub-category</vt:lpstr>
      <vt:lpstr>Goal</vt:lpstr>
      <vt:lpstr>R.category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 Pulido</cp:lastModifiedBy>
  <dcterms:created xsi:type="dcterms:W3CDTF">2017-04-20T15:17:24Z</dcterms:created>
  <dcterms:modified xsi:type="dcterms:W3CDTF">2021-12-19T17:06:25Z</dcterms:modified>
</cp:coreProperties>
</file>